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mc:AlternateContent xmlns:mc="http://schemas.openxmlformats.org/markup-compatibility/2006">
    <mc:Choice Requires="x15">
      <x15ac:absPath xmlns:x15ac="http://schemas.microsoft.com/office/spreadsheetml/2010/11/ac" url="/Users/AAA/Downloads/L e t t a Fshop/"/>
    </mc:Choice>
  </mc:AlternateContent>
  <xr:revisionPtr revIDLastSave="0" documentId="13_ncr:1_{6CBA2745-C085-7243-9B57-2691FCF72DCB}" xr6:coauthVersionLast="47" xr6:coauthVersionMax="47" xr10:uidLastSave="{00000000-0000-0000-0000-000000000000}"/>
  <bookViews>
    <workbookView xWindow="0" yWindow="500" windowWidth="32640" windowHeight="20500" xr2:uid="{00000000-000D-0000-FFFF-FFFF00000000}"/>
  </bookViews>
  <sheets>
    <sheet name="STOCK" sheetId="1" r:id="rId1"/>
    <sheet name="VENTAS" sheetId="3" r:id="rId2"/>
    <sheet name="Sheet3" sheetId="8" r:id="rId3"/>
    <sheet name="Sheet1" sheetId="7" r:id="rId4"/>
    <sheet name="FOTOS" sheetId="4" r:id="rId5"/>
    <sheet name="WHATAFORM" sheetId="5" r:id="rId6"/>
    <sheet name="Sheet2" sheetId="6" r:id="rId7"/>
  </sheets>
  <definedNames>
    <definedName name="_xlnm._FilterDatabase" localSheetId="5" hidden="1">WHATAFORM!$I$1:$I$701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724" i="1" l="1"/>
  <c r="L724" i="1"/>
  <c r="K3673" i="1"/>
  <c r="L3673" i="1" s="1"/>
  <c r="P3673" i="1"/>
  <c r="S3673" i="1"/>
  <c r="L3672" i="1"/>
  <c r="P3672" i="1"/>
  <c r="S3672" i="1"/>
  <c r="L3671" i="1"/>
  <c r="P3671" i="1"/>
  <c r="S3671" i="1"/>
  <c r="K3670" i="1"/>
  <c r="L3670" i="1" s="1"/>
  <c r="P3670" i="1"/>
  <c r="S3670" i="1"/>
  <c r="K3669" i="1"/>
  <c r="L3669" i="1" s="1"/>
  <c r="P3669" i="1"/>
  <c r="S3669" i="1"/>
  <c r="K3668" i="1"/>
  <c r="L3668" i="1" s="1"/>
  <c r="P3668" i="1"/>
  <c r="S3668" i="1"/>
  <c r="H2" i="1"/>
  <c r="K2" i="1"/>
  <c r="L2" i="1" s="1"/>
  <c r="M2" i="1"/>
  <c r="P2" i="1"/>
  <c r="T2" i="1" s="1"/>
  <c r="W2" i="1" s="1"/>
  <c r="S2" i="1"/>
  <c r="H3" i="1"/>
  <c r="K3" i="1"/>
  <c r="L3" i="1" s="1"/>
  <c r="M3" i="1"/>
  <c r="P3" i="1"/>
  <c r="S3" i="1"/>
  <c r="H4" i="1"/>
  <c r="K4" i="1"/>
  <c r="L4" i="1" s="1"/>
  <c r="M4" i="1"/>
  <c r="P4" i="1"/>
  <c r="U4" i="1" s="1"/>
  <c r="I4" i="1" s="1"/>
  <c r="S4" i="1"/>
  <c r="H5" i="1"/>
  <c r="K5" i="1"/>
  <c r="L5" i="1" s="1"/>
  <c r="M5" i="1"/>
  <c r="P5" i="1"/>
  <c r="S5" i="1"/>
  <c r="H6" i="1"/>
  <c r="K6" i="1"/>
  <c r="L6" i="1" s="1"/>
  <c r="M6" i="1"/>
  <c r="P6" i="1"/>
  <c r="S6" i="1"/>
  <c r="H7" i="1"/>
  <c r="K7" i="1"/>
  <c r="L7" i="1" s="1"/>
  <c r="M7" i="1"/>
  <c r="P7" i="1"/>
  <c r="U7" i="1" s="1"/>
  <c r="I7" i="1" s="1"/>
  <c r="S7" i="1"/>
  <c r="H8" i="1"/>
  <c r="K8" i="1"/>
  <c r="L8" i="1" s="1"/>
  <c r="M8" i="1"/>
  <c r="P8" i="1"/>
  <c r="S8" i="1"/>
  <c r="H9" i="1"/>
  <c r="K9" i="1"/>
  <c r="L9" i="1" s="1"/>
  <c r="M9" i="1"/>
  <c r="P9" i="1"/>
  <c r="S9" i="1"/>
  <c r="H10" i="1"/>
  <c r="K10" i="1"/>
  <c r="L10" i="1" s="1"/>
  <c r="M10" i="1"/>
  <c r="P10" i="1"/>
  <c r="S10" i="1"/>
  <c r="H11" i="1"/>
  <c r="K11" i="1"/>
  <c r="L11" i="1" s="1"/>
  <c r="M11" i="1"/>
  <c r="P11" i="1"/>
  <c r="S11" i="1"/>
  <c r="H12" i="1"/>
  <c r="K12" i="1"/>
  <c r="L12" i="1" s="1"/>
  <c r="M12" i="1"/>
  <c r="P12" i="1"/>
  <c r="S12" i="1"/>
  <c r="H13" i="1"/>
  <c r="K13" i="1"/>
  <c r="L13" i="1" s="1"/>
  <c r="M13" i="1"/>
  <c r="P13" i="1"/>
  <c r="S13" i="1"/>
  <c r="H14" i="1"/>
  <c r="K14" i="1"/>
  <c r="L14" i="1" s="1"/>
  <c r="M14" i="1"/>
  <c r="P14" i="1"/>
  <c r="S14" i="1"/>
  <c r="H15" i="1"/>
  <c r="K15" i="1"/>
  <c r="L15" i="1" s="1"/>
  <c r="M15" i="1"/>
  <c r="P15" i="1"/>
  <c r="S15" i="1"/>
  <c r="H16" i="1"/>
  <c r="K16" i="1"/>
  <c r="L16" i="1" s="1"/>
  <c r="M16" i="1"/>
  <c r="P16" i="1"/>
  <c r="S16" i="1"/>
  <c r="H17" i="1"/>
  <c r="K17" i="1"/>
  <c r="L17" i="1" s="1"/>
  <c r="M17" i="1"/>
  <c r="P17" i="1"/>
  <c r="T17" i="1" s="1"/>
  <c r="S17" i="1"/>
  <c r="H18" i="1"/>
  <c r="K18" i="1"/>
  <c r="L18" i="1" s="1"/>
  <c r="M18" i="1"/>
  <c r="P18" i="1"/>
  <c r="S18" i="1"/>
  <c r="H19" i="1"/>
  <c r="K19" i="1"/>
  <c r="L19" i="1" s="1"/>
  <c r="M19" i="1"/>
  <c r="P19" i="1"/>
  <c r="S19" i="1"/>
  <c r="H20" i="1"/>
  <c r="K20" i="1"/>
  <c r="L20" i="1" s="1"/>
  <c r="M20" i="1"/>
  <c r="P20" i="1"/>
  <c r="T20" i="1" s="1"/>
  <c r="S20" i="1"/>
  <c r="H21" i="1"/>
  <c r="K21" i="1"/>
  <c r="L21" i="1" s="1"/>
  <c r="M21" i="1"/>
  <c r="P21" i="1"/>
  <c r="S21" i="1"/>
  <c r="H22" i="1"/>
  <c r="K22" i="1"/>
  <c r="L22" i="1" s="1"/>
  <c r="M22" i="1"/>
  <c r="P22" i="1"/>
  <c r="S22" i="1"/>
  <c r="H23" i="1"/>
  <c r="K23" i="1"/>
  <c r="L23" i="1" s="1"/>
  <c r="M23" i="1"/>
  <c r="P23" i="1"/>
  <c r="S23" i="1"/>
  <c r="H24" i="1"/>
  <c r="K24" i="1"/>
  <c r="L24" i="1" s="1"/>
  <c r="M24" i="1"/>
  <c r="P24" i="1"/>
  <c r="S24" i="1"/>
  <c r="H25" i="1"/>
  <c r="K25" i="1"/>
  <c r="L25" i="1" s="1"/>
  <c r="M25" i="1"/>
  <c r="P25" i="1"/>
  <c r="S25" i="1"/>
  <c r="H26" i="1"/>
  <c r="K26" i="1"/>
  <c r="L26" i="1" s="1"/>
  <c r="M26" i="1"/>
  <c r="P26" i="1"/>
  <c r="S26" i="1"/>
  <c r="H27" i="1"/>
  <c r="K27" i="1"/>
  <c r="L27" i="1" s="1"/>
  <c r="M27" i="1"/>
  <c r="P27" i="1"/>
  <c r="S27" i="1"/>
  <c r="H28" i="1"/>
  <c r="K28" i="1"/>
  <c r="L28" i="1" s="1"/>
  <c r="M28" i="1"/>
  <c r="P28" i="1"/>
  <c r="S28" i="1"/>
  <c r="H29" i="1"/>
  <c r="K29" i="1"/>
  <c r="L29" i="1" s="1"/>
  <c r="M29" i="1"/>
  <c r="P29" i="1"/>
  <c r="S29" i="1"/>
  <c r="H30" i="1"/>
  <c r="K30" i="1"/>
  <c r="L30" i="1" s="1"/>
  <c r="M30" i="1"/>
  <c r="P30" i="1"/>
  <c r="S30" i="1"/>
  <c r="H31" i="1"/>
  <c r="K31" i="1"/>
  <c r="L31" i="1" s="1"/>
  <c r="M31" i="1"/>
  <c r="P31" i="1"/>
  <c r="S31" i="1"/>
  <c r="H32" i="1"/>
  <c r="K32" i="1"/>
  <c r="L32" i="1" s="1"/>
  <c r="M32" i="1"/>
  <c r="P32" i="1"/>
  <c r="S32" i="1"/>
  <c r="H33" i="1"/>
  <c r="K33" i="1"/>
  <c r="L33" i="1" s="1"/>
  <c r="M33" i="1"/>
  <c r="P33" i="1"/>
  <c r="S33" i="1"/>
  <c r="H34" i="1"/>
  <c r="K34" i="1"/>
  <c r="L34" i="1" s="1"/>
  <c r="M34" i="1"/>
  <c r="P34" i="1"/>
  <c r="S34" i="1"/>
  <c r="H35" i="1"/>
  <c r="K35" i="1"/>
  <c r="L35" i="1" s="1"/>
  <c r="M35" i="1"/>
  <c r="P35" i="1"/>
  <c r="S35" i="1"/>
  <c r="H36" i="1"/>
  <c r="K36" i="1"/>
  <c r="L36" i="1" s="1"/>
  <c r="M36" i="1"/>
  <c r="P36" i="1"/>
  <c r="S36" i="1"/>
  <c r="U36" i="1" s="1"/>
  <c r="I36" i="1" s="1"/>
  <c r="H37" i="1"/>
  <c r="K37" i="1"/>
  <c r="L37" i="1" s="1"/>
  <c r="M37" i="1"/>
  <c r="P37" i="1"/>
  <c r="S37" i="1"/>
  <c r="H38" i="1"/>
  <c r="K38" i="1"/>
  <c r="L38" i="1" s="1"/>
  <c r="M38" i="1"/>
  <c r="P38" i="1"/>
  <c r="S38" i="1"/>
  <c r="H39" i="1"/>
  <c r="K39" i="1"/>
  <c r="L39" i="1" s="1"/>
  <c r="M39" i="1"/>
  <c r="P39" i="1"/>
  <c r="S39" i="1"/>
  <c r="H40" i="1"/>
  <c r="K40" i="1"/>
  <c r="L40" i="1" s="1"/>
  <c r="M40" i="1"/>
  <c r="P40" i="1"/>
  <c r="S40" i="1"/>
  <c r="H41" i="1"/>
  <c r="K41" i="1"/>
  <c r="L41" i="1" s="1"/>
  <c r="M41" i="1"/>
  <c r="P41" i="1"/>
  <c r="S41" i="1"/>
  <c r="H42" i="1"/>
  <c r="K42" i="1"/>
  <c r="L42" i="1" s="1"/>
  <c r="M42" i="1"/>
  <c r="P42" i="1"/>
  <c r="S42" i="1"/>
  <c r="H43" i="1"/>
  <c r="K43" i="1"/>
  <c r="L43" i="1" s="1"/>
  <c r="M43" i="1"/>
  <c r="P43" i="1"/>
  <c r="S43" i="1"/>
  <c r="H44" i="1"/>
  <c r="K44" i="1"/>
  <c r="L44" i="1" s="1"/>
  <c r="M44" i="1"/>
  <c r="P44" i="1"/>
  <c r="S44" i="1"/>
  <c r="H45" i="1"/>
  <c r="K45" i="1"/>
  <c r="L45" i="1" s="1"/>
  <c r="M45" i="1"/>
  <c r="P45" i="1"/>
  <c r="S45" i="1"/>
  <c r="H46" i="1"/>
  <c r="K46" i="1"/>
  <c r="L46" i="1" s="1"/>
  <c r="M46" i="1"/>
  <c r="P46" i="1"/>
  <c r="S46" i="1"/>
  <c r="H47" i="1"/>
  <c r="K47" i="1"/>
  <c r="L47" i="1" s="1"/>
  <c r="M47" i="1"/>
  <c r="P47" i="1"/>
  <c r="S47" i="1"/>
  <c r="H48" i="1"/>
  <c r="K48" i="1"/>
  <c r="L48" i="1" s="1"/>
  <c r="M48" i="1"/>
  <c r="P48" i="1"/>
  <c r="S48" i="1"/>
  <c r="H49" i="1"/>
  <c r="K49" i="1"/>
  <c r="L49" i="1" s="1"/>
  <c r="M49" i="1"/>
  <c r="P49" i="1"/>
  <c r="S49" i="1"/>
  <c r="H50" i="1"/>
  <c r="K50" i="1"/>
  <c r="L50" i="1" s="1"/>
  <c r="M50" i="1"/>
  <c r="P50" i="1"/>
  <c r="S50" i="1"/>
  <c r="H51" i="1"/>
  <c r="K51" i="1"/>
  <c r="L51" i="1" s="1"/>
  <c r="M51" i="1"/>
  <c r="P51" i="1"/>
  <c r="S51" i="1"/>
  <c r="H52" i="1"/>
  <c r="K52" i="1"/>
  <c r="L52" i="1" s="1"/>
  <c r="M52" i="1"/>
  <c r="P52" i="1"/>
  <c r="T52" i="1" s="1"/>
  <c r="S52" i="1"/>
  <c r="H53" i="1"/>
  <c r="K53" i="1"/>
  <c r="L53" i="1" s="1"/>
  <c r="M53" i="1"/>
  <c r="P53" i="1"/>
  <c r="S53" i="1"/>
  <c r="H54" i="1"/>
  <c r="K54" i="1"/>
  <c r="L54" i="1" s="1"/>
  <c r="M54" i="1"/>
  <c r="P54" i="1"/>
  <c r="S54" i="1"/>
  <c r="H55" i="1"/>
  <c r="K55" i="1"/>
  <c r="L55" i="1" s="1"/>
  <c r="M55" i="1"/>
  <c r="P55" i="1"/>
  <c r="U55" i="1" s="1"/>
  <c r="I55" i="1" s="1"/>
  <c r="S55" i="1"/>
  <c r="H56" i="1"/>
  <c r="K56" i="1"/>
  <c r="L56" i="1" s="1"/>
  <c r="M56" i="1"/>
  <c r="P56" i="1"/>
  <c r="S56" i="1"/>
  <c r="H57" i="1"/>
  <c r="K57" i="1"/>
  <c r="L57" i="1" s="1"/>
  <c r="M57" i="1"/>
  <c r="P57" i="1"/>
  <c r="S57" i="1"/>
  <c r="H58" i="1"/>
  <c r="K58" i="1"/>
  <c r="L58" i="1" s="1"/>
  <c r="M58" i="1"/>
  <c r="P58" i="1"/>
  <c r="S58" i="1"/>
  <c r="H59" i="1"/>
  <c r="K59" i="1"/>
  <c r="L59" i="1" s="1"/>
  <c r="M59" i="1"/>
  <c r="P59" i="1"/>
  <c r="S59" i="1"/>
  <c r="H60" i="1"/>
  <c r="K60" i="1"/>
  <c r="L60" i="1" s="1"/>
  <c r="M60" i="1"/>
  <c r="P60" i="1"/>
  <c r="S60" i="1"/>
  <c r="H61" i="1"/>
  <c r="K61" i="1"/>
  <c r="L61" i="1" s="1"/>
  <c r="M61" i="1"/>
  <c r="P61" i="1"/>
  <c r="S61" i="1"/>
  <c r="H62" i="1"/>
  <c r="K62" i="1"/>
  <c r="L62" i="1" s="1"/>
  <c r="M62" i="1"/>
  <c r="P62" i="1"/>
  <c r="S62" i="1"/>
  <c r="H63" i="1"/>
  <c r="K63" i="1"/>
  <c r="L63" i="1" s="1"/>
  <c r="M63" i="1"/>
  <c r="P63" i="1"/>
  <c r="S63" i="1"/>
  <c r="H64" i="1"/>
  <c r="K64" i="1"/>
  <c r="L64" i="1" s="1"/>
  <c r="M64" i="1"/>
  <c r="P64" i="1"/>
  <c r="S64" i="1"/>
  <c r="H65" i="1"/>
  <c r="K65" i="1"/>
  <c r="L65" i="1" s="1"/>
  <c r="M65" i="1"/>
  <c r="P65" i="1"/>
  <c r="S65" i="1"/>
  <c r="H66" i="1"/>
  <c r="K66" i="1"/>
  <c r="L66" i="1" s="1"/>
  <c r="M66" i="1"/>
  <c r="P66" i="1"/>
  <c r="S66" i="1"/>
  <c r="H67" i="1"/>
  <c r="K67" i="1"/>
  <c r="L67" i="1" s="1"/>
  <c r="M67" i="1"/>
  <c r="P67" i="1"/>
  <c r="T67" i="1" s="1"/>
  <c r="S67" i="1"/>
  <c r="H68" i="1"/>
  <c r="K68" i="1"/>
  <c r="L68" i="1" s="1"/>
  <c r="M68" i="1"/>
  <c r="P68" i="1"/>
  <c r="S68" i="1"/>
  <c r="H69" i="1"/>
  <c r="K69" i="1"/>
  <c r="L69" i="1" s="1"/>
  <c r="M69" i="1"/>
  <c r="P69" i="1"/>
  <c r="S69" i="1"/>
  <c r="H70" i="1"/>
  <c r="K70" i="1"/>
  <c r="L70" i="1" s="1"/>
  <c r="M70" i="1"/>
  <c r="P70" i="1"/>
  <c r="S70" i="1"/>
  <c r="H71" i="1"/>
  <c r="K71" i="1"/>
  <c r="L71" i="1" s="1"/>
  <c r="M71" i="1"/>
  <c r="P71" i="1"/>
  <c r="S71" i="1"/>
  <c r="H72" i="1"/>
  <c r="K72" i="1"/>
  <c r="L72" i="1" s="1"/>
  <c r="M72" i="1"/>
  <c r="P72" i="1"/>
  <c r="S72" i="1"/>
  <c r="H73" i="1"/>
  <c r="K73" i="1"/>
  <c r="L73" i="1" s="1"/>
  <c r="M73" i="1"/>
  <c r="P73" i="1"/>
  <c r="S73" i="1"/>
  <c r="H74" i="1"/>
  <c r="K74" i="1"/>
  <c r="L74" i="1" s="1"/>
  <c r="M74" i="1"/>
  <c r="P74" i="1"/>
  <c r="S74" i="1"/>
  <c r="H75" i="1"/>
  <c r="K75" i="1"/>
  <c r="L75" i="1" s="1"/>
  <c r="M75" i="1"/>
  <c r="P75" i="1"/>
  <c r="S75" i="1"/>
  <c r="H76" i="1"/>
  <c r="K76" i="1"/>
  <c r="L76" i="1" s="1"/>
  <c r="M76" i="1"/>
  <c r="P76" i="1"/>
  <c r="S76" i="1"/>
  <c r="H77" i="1"/>
  <c r="K77" i="1"/>
  <c r="L77" i="1" s="1"/>
  <c r="M77" i="1"/>
  <c r="P77" i="1"/>
  <c r="S77" i="1"/>
  <c r="H78" i="1"/>
  <c r="K78" i="1"/>
  <c r="L78" i="1" s="1"/>
  <c r="M78" i="1"/>
  <c r="P78" i="1"/>
  <c r="S78" i="1"/>
  <c r="H79" i="1"/>
  <c r="K79" i="1"/>
  <c r="L79" i="1" s="1"/>
  <c r="M79" i="1"/>
  <c r="P79" i="1"/>
  <c r="T79" i="1" s="1"/>
  <c r="S79" i="1"/>
  <c r="H80" i="1"/>
  <c r="K80" i="1"/>
  <c r="L80" i="1" s="1"/>
  <c r="M80" i="1"/>
  <c r="P80" i="1"/>
  <c r="S80" i="1"/>
  <c r="H81" i="1"/>
  <c r="K81" i="1"/>
  <c r="L81" i="1" s="1"/>
  <c r="M81" i="1"/>
  <c r="P81" i="1"/>
  <c r="S81" i="1"/>
  <c r="H82" i="1"/>
  <c r="K82" i="1"/>
  <c r="L82" i="1" s="1"/>
  <c r="M82" i="1"/>
  <c r="P82" i="1"/>
  <c r="S82" i="1"/>
  <c r="H83" i="1"/>
  <c r="K83" i="1"/>
  <c r="L83" i="1" s="1"/>
  <c r="M83" i="1"/>
  <c r="P83" i="1"/>
  <c r="S83" i="1"/>
  <c r="H84" i="1"/>
  <c r="K84" i="1"/>
  <c r="L84" i="1" s="1"/>
  <c r="M84" i="1"/>
  <c r="P84" i="1"/>
  <c r="S84" i="1"/>
  <c r="H85" i="1"/>
  <c r="K85" i="1"/>
  <c r="L85" i="1" s="1"/>
  <c r="M85" i="1"/>
  <c r="P85" i="1"/>
  <c r="S85" i="1"/>
  <c r="H86" i="1"/>
  <c r="K86" i="1"/>
  <c r="L86" i="1" s="1"/>
  <c r="M86" i="1"/>
  <c r="P86" i="1"/>
  <c r="S86" i="1"/>
  <c r="H87" i="1"/>
  <c r="K87" i="1"/>
  <c r="L87" i="1" s="1"/>
  <c r="M87" i="1"/>
  <c r="P87" i="1"/>
  <c r="S87" i="1"/>
  <c r="H88" i="1"/>
  <c r="K88" i="1"/>
  <c r="L88" i="1" s="1"/>
  <c r="M88" i="1"/>
  <c r="P88" i="1"/>
  <c r="S88" i="1"/>
  <c r="H89" i="1"/>
  <c r="K89" i="1"/>
  <c r="L89" i="1" s="1"/>
  <c r="M89" i="1"/>
  <c r="P89" i="1"/>
  <c r="S89" i="1"/>
  <c r="H90" i="1"/>
  <c r="K90" i="1"/>
  <c r="L90" i="1" s="1"/>
  <c r="M90" i="1"/>
  <c r="P90" i="1"/>
  <c r="S90" i="1"/>
  <c r="H91" i="1"/>
  <c r="K91" i="1"/>
  <c r="L91" i="1" s="1"/>
  <c r="M91" i="1"/>
  <c r="P91" i="1"/>
  <c r="S91" i="1"/>
  <c r="H92" i="1"/>
  <c r="K92" i="1"/>
  <c r="L92" i="1" s="1"/>
  <c r="M92" i="1"/>
  <c r="P92" i="1"/>
  <c r="S92" i="1"/>
  <c r="H93" i="1"/>
  <c r="K93" i="1"/>
  <c r="L93" i="1" s="1"/>
  <c r="M93" i="1"/>
  <c r="P93" i="1"/>
  <c r="S93" i="1"/>
  <c r="H94" i="1"/>
  <c r="K94" i="1"/>
  <c r="L94" i="1" s="1"/>
  <c r="M94" i="1"/>
  <c r="P94" i="1"/>
  <c r="S94" i="1"/>
  <c r="H95" i="1"/>
  <c r="K95" i="1"/>
  <c r="L95" i="1" s="1"/>
  <c r="M95" i="1"/>
  <c r="P95" i="1"/>
  <c r="S95" i="1"/>
  <c r="H96" i="1"/>
  <c r="K96" i="1"/>
  <c r="L96" i="1" s="1"/>
  <c r="M96" i="1"/>
  <c r="P96" i="1"/>
  <c r="S96" i="1"/>
  <c r="H97" i="1"/>
  <c r="K97" i="1"/>
  <c r="L97" i="1" s="1"/>
  <c r="M97" i="1"/>
  <c r="P97" i="1"/>
  <c r="S97" i="1"/>
  <c r="H98" i="1"/>
  <c r="K98" i="1"/>
  <c r="L98" i="1" s="1"/>
  <c r="M98" i="1"/>
  <c r="P98" i="1"/>
  <c r="S98" i="1"/>
  <c r="H99" i="1"/>
  <c r="K99" i="1"/>
  <c r="L99" i="1" s="1"/>
  <c r="M99" i="1"/>
  <c r="P99" i="1"/>
  <c r="S99" i="1"/>
  <c r="H100" i="1"/>
  <c r="K100" i="1"/>
  <c r="L100" i="1" s="1"/>
  <c r="M100" i="1"/>
  <c r="P100" i="1"/>
  <c r="S100" i="1"/>
  <c r="H101" i="1"/>
  <c r="K101" i="1"/>
  <c r="L101" i="1" s="1"/>
  <c r="M101" i="1"/>
  <c r="P101" i="1"/>
  <c r="S101" i="1"/>
  <c r="H102" i="1"/>
  <c r="K102" i="1"/>
  <c r="L102" i="1" s="1"/>
  <c r="M102" i="1"/>
  <c r="P102" i="1"/>
  <c r="S102" i="1"/>
  <c r="H103" i="1"/>
  <c r="L103" i="1"/>
  <c r="M103" i="1"/>
  <c r="P103" i="1"/>
  <c r="S103" i="1"/>
  <c r="H104" i="1"/>
  <c r="K104" i="1"/>
  <c r="L104" i="1" s="1"/>
  <c r="M104" i="1"/>
  <c r="P104" i="1"/>
  <c r="S104" i="1"/>
  <c r="H105" i="1"/>
  <c r="K105" i="1"/>
  <c r="L105" i="1" s="1"/>
  <c r="M105" i="1"/>
  <c r="P105" i="1"/>
  <c r="S105" i="1"/>
  <c r="H106" i="1"/>
  <c r="K106" i="1"/>
  <c r="L106" i="1" s="1"/>
  <c r="M106" i="1"/>
  <c r="P106" i="1"/>
  <c r="S106" i="1"/>
  <c r="H107" i="1"/>
  <c r="K107" i="1"/>
  <c r="L107" i="1" s="1"/>
  <c r="M107" i="1"/>
  <c r="P107" i="1"/>
  <c r="S107" i="1"/>
  <c r="H108" i="1"/>
  <c r="K108" i="1"/>
  <c r="L108" i="1" s="1"/>
  <c r="M108" i="1"/>
  <c r="P108" i="1"/>
  <c r="S108" i="1"/>
  <c r="H109" i="1"/>
  <c r="K109" i="1"/>
  <c r="L109" i="1" s="1"/>
  <c r="M109" i="1"/>
  <c r="P109" i="1"/>
  <c r="S109" i="1"/>
  <c r="H110" i="1"/>
  <c r="K110" i="1"/>
  <c r="L110" i="1" s="1"/>
  <c r="M110" i="1"/>
  <c r="P110" i="1"/>
  <c r="S110" i="1"/>
  <c r="H111" i="1"/>
  <c r="K111" i="1"/>
  <c r="L111" i="1" s="1"/>
  <c r="M111" i="1"/>
  <c r="P111" i="1"/>
  <c r="S111" i="1"/>
  <c r="H112" i="1"/>
  <c r="K112" i="1"/>
  <c r="L112" i="1" s="1"/>
  <c r="M112" i="1"/>
  <c r="P112" i="1"/>
  <c r="S112" i="1"/>
  <c r="H113" i="1"/>
  <c r="L113" i="1"/>
  <c r="M113" i="1"/>
  <c r="P113" i="1"/>
  <c r="S113" i="1"/>
  <c r="H114" i="1"/>
  <c r="K114" i="1"/>
  <c r="L114" i="1" s="1"/>
  <c r="M114" i="1"/>
  <c r="P114" i="1"/>
  <c r="S114" i="1"/>
  <c r="H115" i="1"/>
  <c r="K115" i="1"/>
  <c r="L115" i="1" s="1"/>
  <c r="M115" i="1"/>
  <c r="P115" i="1"/>
  <c r="S115" i="1"/>
  <c r="H116" i="1"/>
  <c r="K116" i="1"/>
  <c r="L116" i="1" s="1"/>
  <c r="M116" i="1"/>
  <c r="P116" i="1"/>
  <c r="S116" i="1"/>
  <c r="H117" i="1"/>
  <c r="K117" i="1"/>
  <c r="L117" i="1" s="1"/>
  <c r="M117" i="1"/>
  <c r="P117" i="1"/>
  <c r="S117" i="1"/>
  <c r="H118" i="1"/>
  <c r="K118" i="1"/>
  <c r="L118" i="1" s="1"/>
  <c r="M118" i="1"/>
  <c r="P118" i="1"/>
  <c r="S118" i="1"/>
  <c r="H119" i="1"/>
  <c r="K119" i="1"/>
  <c r="L119" i="1" s="1"/>
  <c r="M119" i="1"/>
  <c r="P119" i="1"/>
  <c r="S119" i="1"/>
  <c r="H120" i="1"/>
  <c r="K120" i="1"/>
  <c r="L120" i="1" s="1"/>
  <c r="M120" i="1"/>
  <c r="P120" i="1"/>
  <c r="S120" i="1"/>
  <c r="H121" i="1"/>
  <c r="K121" i="1"/>
  <c r="L121" i="1" s="1"/>
  <c r="M121" i="1"/>
  <c r="P121" i="1"/>
  <c r="S121" i="1"/>
  <c r="H122" i="1"/>
  <c r="K122" i="1"/>
  <c r="M122" i="1"/>
  <c r="P122" i="1"/>
  <c r="S122" i="1"/>
  <c r="H123" i="1"/>
  <c r="K123" i="1"/>
  <c r="L123" i="1" s="1"/>
  <c r="M123" i="1"/>
  <c r="P123" i="1"/>
  <c r="S123" i="1"/>
  <c r="H124" i="1"/>
  <c r="K124" i="1"/>
  <c r="L124" i="1" s="1"/>
  <c r="M124" i="1"/>
  <c r="P124" i="1"/>
  <c r="S124" i="1"/>
  <c r="H125" i="1"/>
  <c r="K125" i="1"/>
  <c r="L125" i="1" s="1"/>
  <c r="M125" i="1"/>
  <c r="P125" i="1"/>
  <c r="S125" i="1"/>
  <c r="H126" i="1"/>
  <c r="K126" i="1"/>
  <c r="L126" i="1" s="1"/>
  <c r="M126" i="1"/>
  <c r="P126" i="1"/>
  <c r="S126" i="1"/>
  <c r="H127" i="1"/>
  <c r="K127" i="1"/>
  <c r="L127" i="1" s="1"/>
  <c r="M127" i="1"/>
  <c r="S127" i="1"/>
  <c r="T127" i="1" s="1"/>
  <c r="H128" i="1"/>
  <c r="K128" i="1"/>
  <c r="L128" i="1" s="1"/>
  <c r="M128" i="1"/>
  <c r="P128" i="1"/>
  <c r="S128" i="1"/>
  <c r="H129" i="1"/>
  <c r="K129" i="1"/>
  <c r="L129" i="1" s="1"/>
  <c r="M129" i="1"/>
  <c r="P129" i="1"/>
  <c r="S129" i="1"/>
  <c r="H130" i="1"/>
  <c r="K130" i="1"/>
  <c r="L130" i="1" s="1"/>
  <c r="M130" i="1"/>
  <c r="P130" i="1"/>
  <c r="S130" i="1"/>
  <c r="H131" i="1"/>
  <c r="K131" i="1"/>
  <c r="L131" i="1" s="1"/>
  <c r="M131" i="1"/>
  <c r="P131" i="1"/>
  <c r="S131" i="1"/>
  <c r="H132" i="1"/>
  <c r="K132" i="1"/>
  <c r="L132" i="1" s="1"/>
  <c r="M132" i="1"/>
  <c r="P132" i="1"/>
  <c r="U132" i="1" s="1"/>
  <c r="I132" i="1" s="1"/>
  <c r="S132" i="1"/>
  <c r="H133" i="1"/>
  <c r="K133" i="1"/>
  <c r="L133" i="1" s="1"/>
  <c r="M133" i="1"/>
  <c r="P133" i="1"/>
  <c r="S133" i="1"/>
  <c r="H134" i="1"/>
  <c r="K134" i="1"/>
  <c r="L134" i="1" s="1"/>
  <c r="M134" i="1"/>
  <c r="P134" i="1"/>
  <c r="S134" i="1"/>
  <c r="H135" i="1"/>
  <c r="K135" i="1"/>
  <c r="L135" i="1" s="1"/>
  <c r="M135" i="1"/>
  <c r="P135" i="1"/>
  <c r="S135" i="1"/>
  <c r="H136" i="1"/>
  <c r="K136" i="1"/>
  <c r="L136" i="1" s="1"/>
  <c r="M136" i="1"/>
  <c r="P136" i="1"/>
  <c r="S136" i="1"/>
  <c r="H137" i="1"/>
  <c r="K137" i="1"/>
  <c r="L137" i="1" s="1"/>
  <c r="M137" i="1"/>
  <c r="P137" i="1"/>
  <c r="S137" i="1"/>
  <c r="H138" i="1"/>
  <c r="K138" i="1"/>
  <c r="L138" i="1" s="1"/>
  <c r="M138" i="1"/>
  <c r="P138" i="1"/>
  <c r="S138" i="1"/>
  <c r="H139" i="1"/>
  <c r="K139" i="1"/>
  <c r="L139" i="1" s="1"/>
  <c r="M139" i="1"/>
  <c r="P139" i="1"/>
  <c r="S139" i="1"/>
  <c r="H140" i="1"/>
  <c r="K140" i="1"/>
  <c r="L140" i="1" s="1"/>
  <c r="M140" i="1"/>
  <c r="P140" i="1"/>
  <c r="S140" i="1"/>
  <c r="H141" i="1"/>
  <c r="K141" i="1"/>
  <c r="L141" i="1" s="1"/>
  <c r="M141" i="1"/>
  <c r="P141" i="1"/>
  <c r="S141" i="1"/>
  <c r="H142" i="1"/>
  <c r="K142" i="1"/>
  <c r="L142" i="1" s="1"/>
  <c r="M142" i="1"/>
  <c r="P142" i="1"/>
  <c r="S142" i="1"/>
  <c r="H143" i="1"/>
  <c r="K143" i="1"/>
  <c r="L143" i="1" s="1"/>
  <c r="M143" i="1"/>
  <c r="P143" i="1"/>
  <c r="S143" i="1"/>
  <c r="H144" i="1"/>
  <c r="K144" i="1"/>
  <c r="L144" i="1" s="1"/>
  <c r="M144" i="1"/>
  <c r="P144" i="1"/>
  <c r="S144" i="1"/>
  <c r="H145" i="1"/>
  <c r="K145" i="1"/>
  <c r="L145" i="1" s="1"/>
  <c r="M145" i="1"/>
  <c r="P145" i="1"/>
  <c r="S145" i="1"/>
  <c r="H146" i="1"/>
  <c r="K146" i="1"/>
  <c r="L146" i="1" s="1"/>
  <c r="M146" i="1"/>
  <c r="P146" i="1"/>
  <c r="S146" i="1"/>
  <c r="H147" i="1"/>
  <c r="K147" i="1"/>
  <c r="L147" i="1" s="1"/>
  <c r="M147" i="1"/>
  <c r="P147" i="1"/>
  <c r="S147" i="1"/>
  <c r="H148" i="1"/>
  <c r="K148" i="1"/>
  <c r="L148" i="1" s="1"/>
  <c r="M148" i="1"/>
  <c r="P148" i="1"/>
  <c r="S148" i="1"/>
  <c r="H149" i="1"/>
  <c r="K149" i="1"/>
  <c r="L149" i="1" s="1"/>
  <c r="M149" i="1"/>
  <c r="P149" i="1"/>
  <c r="S149" i="1"/>
  <c r="H150" i="1"/>
  <c r="K150" i="1"/>
  <c r="L150" i="1" s="1"/>
  <c r="M150" i="1"/>
  <c r="P150" i="1"/>
  <c r="S150" i="1"/>
  <c r="H151" i="1"/>
  <c r="K151" i="1"/>
  <c r="L151" i="1" s="1"/>
  <c r="M151" i="1"/>
  <c r="P151" i="1"/>
  <c r="S151" i="1"/>
  <c r="H152" i="1"/>
  <c r="K152" i="1"/>
  <c r="L152" i="1" s="1"/>
  <c r="M152" i="1"/>
  <c r="P152" i="1"/>
  <c r="S152" i="1"/>
  <c r="H153" i="1"/>
  <c r="K153" i="1"/>
  <c r="L153" i="1" s="1"/>
  <c r="M153" i="1"/>
  <c r="P153" i="1"/>
  <c r="S153" i="1"/>
  <c r="H154" i="1"/>
  <c r="K154" i="1"/>
  <c r="L154" i="1" s="1"/>
  <c r="M154" i="1"/>
  <c r="P154" i="1"/>
  <c r="T154" i="1" s="1"/>
  <c r="S154" i="1"/>
  <c r="H155" i="1"/>
  <c r="K155" i="1"/>
  <c r="L155" i="1" s="1"/>
  <c r="M155" i="1"/>
  <c r="P155" i="1"/>
  <c r="S155" i="1"/>
  <c r="H156" i="1"/>
  <c r="K156" i="1"/>
  <c r="L156" i="1" s="1"/>
  <c r="M156" i="1"/>
  <c r="P156" i="1"/>
  <c r="S156" i="1"/>
  <c r="H157" i="1"/>
  <c r="K157" i="1"/>
  <c r="L157" i="1" s="1"/>
  <c r="M157" i="1"/>
  <c r="P157" i="1"/>
  <c r="S157" i="1"/>
  <c r="H158" i="1"/>
  <c r="K158" i="1"/>
  <c r="L158" i="1" s="1"/>
  <c r="M158" i="1"/>
  <c r="P158" i="1"/>
  <c r="S158" i="1"/>
  <c r="H159" i="1"/>
  <c r="K159" i="1"/>
  <c r="L159" i="1" s="1"/>
  <c r="M159" i="1"/>
  <c r="P159" i="1"/>
  <c r="S159" i="1"/>
  <c r="H160" i="1"/>
  <c r="K160" i="1"/>
  <c r="L160" i="1" s="1"/>
  <c r="M160" i="1"/>
  <c r="P160" i="1"/>
  <c r="S160" i="1"/>
  <c r="H161" i="1"/>
  <c r="K161" i="1"/>
  <c r="L161" i="1" s="1"/>
  <c r="M161" i="1"/>
  <c r="P161" i="1"/>
  <c r="S161" i="1"/>
  <c r="H162" i="1"/>
  <c r="K162" i="1"/>
  <c r="L162" i="1" s="1"/>
  <c r="M162" i="1"/>
  <c r="P162" i="1"/>
  <c r="S162" i="1"/>
  <c r="H163" i="1"/>
  <c r="K163" i="1"/>
  <c r="L163" i="1" s="1"/>
  <c r="M163" i="1"/>
  <c r="P163" i="1"/>
  <c r="S163" i="1"/>
  <c r="H164" i="1"/>
  <c r="K164" i="1"/>
  <c r="L164" i="1" s="1"/>
  <c r="M164" i="1"/>
  <c r="P164" i="1"/>
  <c r="S164" i="1"/>
  <c r="H165" i="1"/>
  <c r="K165" i="1"/>
  <c r="L165" i="1" s="1"/>
  <c r="M165" i="1"/>
  <c r="P165" i="1"/>
  <c r="S165" i="1"/>
  <c r="H166" i="1"/>
  <c r="K166" i="1"/>
  <c r="L166" i="1" s="1"/>
  <c r="M166" i="1"/>
  <c r="P166" i="1"/>
  <c r="U166" i="1" s="1"/>
  <c r="I166" i="1" s="1"/>
  <c r="S166" i="1"/>
  <c r="H167" i="1"/>
  <c r="K167" i="1"/>
  <c r="L167" i="1" s="1"/>
  <c r="M167" i="1"/>
  <c r="P167" i="1"/>
  <c r="S167" i="1"/>
  <c r="H168" i="1"/>
  <c r="K168" i="1"/>
  <c r="L168" i="1" s="1"/>
  <c r="M168" i="1"/>
  <c r="P168" i="1"/>
  <c r="S168" i="1"/>
  <c r="H169" i="1"/>
  <c r="K169" i="1"/>
  <c r="L169" i="1" s="1"/>
  <c r="M169" i="1"/>
  <c r="P169" i="1"/>
  <c r="S169" i="1"/>
  <c r="H170" i="1"/>
  <c r="K170" i="1"/>
  <c r="L170" i="1" s="1"/>
  <c r="M170" i="1"/>
  <c r="P170" i="1"/>
  <c r="S170" i="1"/>
  <c r="H171" i="1"/>
  <c r="K171" i="1"/>
  <c r="L171" i="1" s="1"/>
  <c r="M171" i="1"/>
  <c r="P171" i="1"/>
  <c r="S171" i="1"/>
  <c r="H172" i="1"/>
  <c r="K172" i="1"/>
  <c r="L172" i="1" s="1"/>
  <c r="M172" i="1"/>
  <c r="P172" i="1"/>
  <c r="S172" i="1"/>
  <c r="H173" i="1"/>
  <c r="K173" i="1"/>
  <c r="L173" i="1" s="1"/>
  <c r="M173" i="1"/>
  <c r="P173" i="1"/>
  <c r="S173" i="1"/>
  <c r="H174" i="1"/>
  <c r="K174" i="1"/>
  <c r="L174" i="1" s="1"/>
  <c r="M174" i="1"/>
  <c r="P174" i="1"/>
  <c r="S174" i="1"/>
  <c r="H175" i="1"/>
  <c r="K175" i="1"/>
  <c r="L175" i="1" s="1"/>
  <c r="M175" i="1"/>
  <c r="P175" i="1"/>
  <c r="S175" i="1"/>
  <c r="H176" i="1"/>
  <c r="K176" i="1"/>
  <c r="L176" i="1" s="1"/>
  <c r="M176" i="1"/>
  <c r="P176" i="1"/>
  <c r="S176" i="1"/>
  <c r="H177" i="1"/>
  <c r="K177" i="1"/>
  <c r="L177" i="1" s="1"/>
  <c r="M177" i="1"/>
  <c r="P177" i="1"/>
  <c r="S177" i="1"/>
  <c r="H178" i="1"/>
  <c r="K178" i="1"/>
  <c r="L178" i="1" s="1"/>
  <c r="M178" i="1"/>
  <c r="P178" i="1"/>
  <c r="S178" i="1"/>
  <c r="H179" i="1"/>
  <c r="K179" i="1"/>
  <c r="L179" i="1" s="1"/>
  <c r="M179" i="1"/>
  <c r="P179" i="1"/>
  <c r="S179" i="1"/>
  <c r="H180" i="1"/>
  <c r="K180" i="1"/>
  <c r="L180" i="1" s="1"/>
  <c r="M180" i="1"/>
  <c r="P180" i="1"/>
  <c r="S180" i="1"/>
  <c r="H181" i="1"/>
  <c r="K181" i="1"/>
  <c r="L181" i="1" s="1"/>
  <c r="M181" i="1"/>
  <c r="P181" i="1"/>
  <c r="S181" i="1"/>
  <c r="H182" i="1"/>
  <c r="K182" i="1"/>
  <c r="L182" i="1" s="1"/>
  <c r="M182" i="1"/>
  <c r="P182" i="1"/>
  <c r="S182" i="1"/>
  <c r="H183" i="1"/>
  <c r="K183" i="1"/>
  <c r="L183" i="1" s="1"/>
  <c r="M183" i="1"/>
  <c r="P183" i="1"/>
  <c r="S183" i="1"/>
  <c r="H184" i="1"/>
  <c r="K184" i="1"/>
  <c r="L184" i="1" s="1"/>
  <c r="M184" i="1"/>
  <c r="P184" i="1"/>
  <c r="S184" i="1"/>
  <c r="H185" i="1"/>
  <c r="K185" i="1"/>
  <c r="L185" i="1" s="1"/>
  <c r="M185" i="1"/>
  <c r="P185" i="1"/>
  <c r="S185" i="1"/>
  <c r="H186" i="1"/>
  <c r="K186" i="1"/>
  <c r="L186" i="1" s="1"/>
  <c r="M186" i="1"/>
  <c r="P186" i="1"/>
  <c r="S186" i="1"/>
  <c r="H187" i="1"/>
  <c r="K187" i="1"/>
  <c r="L187" i="1" s="1"/>
  <c r="M187" i="1"/>
  <c r="P187" i="1"/>
  <c r="S187" i="1"/>
  <c r="H188" i="1"/>
  <c r="K188" i="1"/>
  <c r="L188" i="1" s="1"/>
  <c r="M188" i="1"/>
  <c r="P188" i="1"/>
  <c r="S188" i="1"/>
  <c r="H189" i="1"/>
  <c r="K189" i="1"/>
  <c r="L189" i="1" s="1"/>
  <c r="M189" i="1"/>
  <c r="P189" i="1"/>
  <c r="S189" i="1"/>
  <c r="H190" i="1"/>
  <c r="K190" i="1"/>
  <c r="L190" i="1" s="1"/>
  <c r="M190" i="1"/>
  <c r="P190" i="1"/>
  <c r="S190" i="1"/>
  <c r="H191" i="1"/>
  <c r="K191" i="1"/>
  <c r="L191" i="1" s="1"/>
  <c r="M191" i="1"/>
  <c r="P191" i="1"/>
  <c r="S191" i="1"/>
  <c r="H192" i="1"/>
  <c r="K192" i="1"/>
  <c r="L192" i="1" s="1"/>
  <c r="M192" i="1"/>
  <c r="P192" i="1"/>
  <c r="S192" i="1"/>
  <c r="H193" i="1"/>
  <c r="K193" i="1"/>
  <c r="L193" i="1" s="1"/>
  <c r="M193" i="1"/>
  <c r="P193" i="1"/>
  <c r="S193" i="1"/>
  <c r="H194" i="1"/>
  <c r="K194" i="1"/>
  <c r="L194" i="1" s="1"/>
  <c r="M194" i="1"/>
  <c r="P194" i="1"/>
  <c r="S194" i="1"/>
  <c r="H195" i="1"/>
  <c r="L195" i="1"/>
  <c r="M195" i="1"/>
  <c r="P195" i="1"/>
  <c r="S195" i="1"/>
  <c r="H196" i="1"/>
  <c r="K196" i="1"/>
  <c r="L196" i="1" s="1"/>
  <c r="M196" i="1"/>
  <c r="P196" i="1"/>
  <c r="S196" i="1"/>
  <c r="H197" i="1"/>
  <c r="K197" i="1"/>
  <c r="L197" i="1" s="1"/>
  <c r="M197" i="1"/>
  <c r="P197" i="1"/>
  <c r="S197" i="1"/>
  <c r="H198" i="1"/>
  <c r="K198" i="1"/>
  <c r="L198" i="1" s="1"/>
  <c r="M198" i="1"/>
  <c r="P198" i="1"/>
  <c r="S198" i="1"/>
  <c r="H199" i="1"/>
  <c r="K199" i="1"/>
  <c r="L199" i="1" s="1"/>
  <c r="M199" i="1"/>
  <c r="P199" i="1"/>
  <c r="S199" i="1"/>
  <c r="H200" i="1"/>
  <c r="K200" i="1"/>
  <c r="L200" i="1" s="1"/>
  <c r="M200" i="1"/>
  <c r="P200" i="1"/>
  <c r="S200" i="1"/>
  <c r="H201" i="1"/>
  <c r="K201" i="1"/>
  <c r="L201" i="1" s="1"/>
  <c r="M201" i="1"/>
  <c r="P201" i="1"/>
  <c r="S201" i="1"/>
  <c r="H202" i="1"/>
  <c r="K202" i="1"/>
  <c r="L202" i="1" s="1"/>
  <c r="M202" i="1"/>
  <c r="P202" i="1"/>
  <c r="S202" i="1"/>
  <c r="H203" i="1"/>
  <c r="K203" i="1"/>
  <c r="L203" i="1" s="1"/>
  <c r="M203" i="1"/>
  <c r="P203" i="1"/>
  <c r="S203" i="1"/>
  <c r="H204" i="1"/>
  <c r="K204" i="1"/>
  <c r="L204" i="1" s="1"/>
  <c r="M204" i="1"/>
  <c r="P204" i="1"/>
  <c r="S204" i="1"/>
  <c r="H205" i="1"/>
  <c r="K205" i="1"/>
  <c r="L205" i="1" s="1"/>
  <c r="M205" i="1"/>
  <c r="P205" i="1"/>
  <c r="S205" i="1"/>
  <c r="H206" i="1"/>
  <c r="K206" i="1"/>
  <c r="L206" i="1" s="1"/>
  <c r="M206" i="1"/>
  <c r="P206" i="1"/>
  <c r="S206" i="1"/>
  <c r="H207" i="1"/>
  <c r="K207" i="1"/>
  <c r="L207" i="1" s="1"/>
  <c r="M207" i="1"/>
  <c r="P207" i="1"/>
  <c r="S207" i="1"/>
  <c r="H208" i="1"/>
  <c r="K208" i="1"/>
  <c r="L208" i="1" s="1"/>
  <c r="M208" i="1"/>
  <c r="P208" i="1"/>
  <c r="S208" i="1"/>
  <c r="H209" i="1"/>
  <c r="K209" i="1"/>
  <c r="L209" i="1" s="1"/>
  <c r="M209" i="1"/>
  <c r="P209" i="1"/>
  <c r="S209" i="1"/>
  <c r="H210" i="1"/>
  <c r="K210" i="1"/>
  <c r="L210" i="1" s="1"/>
  <c r="M210" i="1"/>
  <c r="P210" i="1"/>
  <c r="S210" i="1"/>
  <c r="H211" i="1"/>
  <c r="K211" i="1"/>
  <c r="L211" i="1" s="1"/>
  <c r="M211" i="1"/>
  <c r="P211" i="1"/>
  <c r="S211" i="1"/>
  <c r="H212" i="1"/>
  <c r="K212" i="1"/>
  <c r="L212" i="1" s="1"/>
  <c r="M212" i="1"/>
  <c r="P212" i="1"/>
  <c r="S212" i="1"/>
  <c r="H213" i="1"/>
  <c r="K213" i="1"/>
  <c r="L213" i="1" s="1"/>
  <c r="M213" i="1"/>
  <c r="P213" i="1"/>
  <c r="S213" i="1"/>
  <c r="H214" i="1"/>
  <c r="K214" i="1"/>
  <c r="L214" i="1" s="1"/>
  <c r="M214" i="1"/>
  <c r="P214" i="1"/>
  <c r="S214" i="1"/>
  <c r="H215" i="1"/>
  <c r="K215" i="1"/>
  <c r="L215" i="1" s="1"/>
  <c r="M215" i="1"/>
  <c r="P215" i="1"/>
  <c r="S215" i="1"/>
  <c r="H216" i="1"/>
  <c r="K216" i="1"/>
  <c r="L216" i="1" s="1"/>
  <c r="M216" i="1"/>
  <c r="P216" i="1"/>
  <c r="S216" i="1"/>
  <c r="H217" i="1"/>
  <c r="K217" i="1"/>
  <c r="L217" i="1" s="1"/>
  <c r="M217" i="1"/>
  <c r="P217" i="1"/>
  <c r="S217" i="1"/>
  <c r="H218" i="1"/>
  <c r="K218" i="1"/>
  <c r="L218" i="1" s="1"/>
  <c r="M218" i="1"/>
  <c r="P218" i="1"/>
  <c r="S218" i="1"/>
  <c r="H219" i="1"/>
  <c r="K219" i="1"/>
  <c r="L219" i="1" s="1"/>
  <c r="M219" i="1"/>
  <c r="P219" i="1"/>
  <c r="S219" i="1"/>
  <c r="H220" i="1"/>
  <c r="K220" i="1"/>
  <c r="L220" i="1" s="1"/>
  <c r="M220" i="1"/>
  <c r="P220" i="1"/>
  <c r="S220" i="1"/>
  <c r="H221" i="1"/>
  <c r="K221" i="1"/>
  <c r="L221" i="1" s="1"/>
  <c r="M221" i="1"/>
  <c r="P221" i="1"/>
  <c r="S221" i="1"/>
  <c r="H222" i="1"/>
  <c r="K222" i="1"/>
  <c r="L222" i="1" s="1"/>
  <c r="M222" i="1"/>
  <c r="P222" i="1"/>
  <c r="S222" i="1"/>
  <c r="H223" i="1"/>
  <c r="K223" i="1"/>
  <c r="L223" i="1" s="1"/>
  <c r="M223" i="1"/>
  <c r="P223" i="1"/>
  <c r="S223" i="1"/>
  <c r="H224" i="1"/>
  <c r="K224" i="1"/>
  <c r="L224" i="1" s="1"/>
  <c r="M224" i="1"/>
  <c r="P224" i="1"/>
  <c r="S224" i="1"/>
  <c r="H225" i="1"/>
  <c r="K225" i="1"/>
  <c r="L225" i="1" s="1"/>
  <c r="M225" i="1"/>
  <c r="P225" i="1"/>
  <c r="S225" i="1"/>
  <c r="H226" i="1"/>
  <c r="K226" i="1"/>
  <c r="L226" i="1" s="1"/>
  <c r="M226" i="1"/>
  <c r="P226" i="1"/>
  <c r="T226" i="1" s="1"/>
  <c r="S226" i="1"/>
  <c r="H227" i="1"/>
  <c r="K227" i="1"/>
  <c r="L227" i="1" s="1"/>
  <c r="M227" i="1"/>
  <c r="P227" i="1"/>
  <c r="S227" i="1"/>
  <c r="H228" i="1"/>
  <c r="K228" i="1"/>
  <c r="L228" i="1" s="1"/>
  <c r="M228" i="1"/>
  <c r="P228" i="1"/>
  <c r="S228" i="1"/>
  <c r="H229" i="1"/>
  <c r="K229" i="1"/>
  <c r="L229" i="1" s="1"/>
  <c r="M229" i="1"/>
  <c r="P229" i="1"/>
  <c r="S229" i="1"/>
  <c r="H230" i="1"/>
  <c r="K230" i="1"/>
  <c r="L230" i="1" s="1"/>
  <c r="M230" i="1"/>
  <c r="P230" i="1"/>
  <c r="S230" i="1"/>
  <c r="H231" i="1"/>
  <c r="K231" i="1"/>
  <c r="L231" i="1" s="1"/>
  <c r="M231" i="1"/>
  <c r="P231" i="1"/>
  <c r="S231" i="1"/>
  <c r="H232" i="1"/>
  <c r="K232" i="1"/>
  <c r="L232" i="1" s="1"/>
  <c r="M232" i="1"/>
  <c r="P232" i="1"/>
  <c r="S232" i="1"/>
  <c r="H233" i="1"/>
  <c r="K233" i="1"/>
  <c r="L233" i="1" s="1"/>
  <c r="M233" i="1"/>
  <c r="P233" i="1"/>
  <c r="S233" i="1"/>
  <c r="H234" i="1"/>
  <c r="K234" i="1"/>
  <c r="L234" i="1" s="1"/>
  <c r="M234" i="1"/>
  <c r="P234" i="1"/>
  <c r="S234" i="1"/>
  <c r="H235" i="1"/>
  <c r="K235" i="1"/>
  <c r="L235" i="1" s="1"/>
  <c r="M235" i="1"/>
  <c r="P235" i="1"/>
  <c r="S235" i="1"/>
  <c r="H236" i="1"/>
  <c r="K236" i="1"/>
  <c r="L236" i="1" s="1"/>
  <c r="M236" i="1"/>
  <c r="P236" i="1"/>
  <c r="S236" i="1"/>
  <c r="H237" i="1"/>
  <c r="K237" i="1"/>
  <c r="L237" i="1" s="1"/>
  <c r="M237" i="1"/>
  <c r="P237" i="1"/>
  <c r="S237" i="1"/>
  <c r="H238" i="1"/>
  <c r="K238" i="1"/>
  <c r="L238" i="1" s="1"/>
  <c r="M238" i="1"/>
  <c r="P238" i="1"/>
  <c r="S238" i="1"/>
  <c r="H239" i="1"/>
  <c r="K239" i="1"/>
  <c r="L239" i="1" s="1"/>
  <c r="M239" i="1"/>
  <c r="P239" i="1"/>
  <c r="S239" i="1"/>
  <c r="H240" i="1"/>
  <c r="K240" i="1"/>
  <c r="L240" i="1" s="1"/>
  <c r="M240" i="1"/>
  <c r="P240" i="1"/>
  <c r="S240" i="1"/>
  <c r="H241" i="1"/>
  <c r="K241" i="1"/>
  <c r="L241" i="1" s="1"/>
  <c r="M241" i="1"/>
  <c r="P241" i="1"/>
  <c r="S241" i="1"/>
  <c r="H242" i="1"/>
  <c r="K242" i="1"/>
  <c r="L242" i="1" s="1"/>
  <c r="M242" i="1"/>
  <c r="P242" i="1"/>
  <c r="S242" i="1"/>
  <c r="H243" i="1"/>
  <c r="K243" i="1"/>
  <c r="L243" i="1" s="1"/>
  <c r="M243" i="1"/>
  <c r="P243" i="1"/>
  <c r="S243" i="1"/>
  <c r="H244" i="1"/>
  <c r="K244" i="1"/>
  <c r="L244" i="1" s="1"/>
  <c r="M244" i="1"/>
  <c r="P244" i="1"/>
  <c r="S244" i="1"/>
  <c r="H245" i="1"/>
  <c r="K245" i="1"/>
  <c r="L245" i="1" s="1"/>
  <c r="M245" i="1"/>
  <c r="P245" i="1"/>
  <c r="S245" i="1"/>
  <c r="H246" i="1"/>
  <c r="K246" i="1"/>
  <c r="L246" i="1" s="1"/>
  <c r="M246" i="1"/>
  <c r="P246" i="1"/>
  <c r="S246" i="1"/>
  <c r="H247" i="1"/>
  <c r="K247" i="1"/>
  <c r="L247" i="1" s="1"/>
  <c r="M247" i="1"/>
  <c r="P247" i="1"/>
  <c r="S247" i="1"/>
  <c r="H248" i="1"/>
  <c r="K248" i="1"/>
  <c r="L248" i="1" s="1"/>
  <c r="M248" i="1"/>
  <c r="P248" i="1"/>
  <c r="S248" i="1"/>
  <c r="H249" i="1"/>
  <c r="K249" i="1"/>
  <c r="L249" i="1" s="1"/>
  <c r="M249" i="1"/>
  <c r="P249" i="1"/>
  <c r="S249" i="1"/>
  <c r="H250" i="1"/>
  <c r="K250" i="1"/>
  <c r="L250" i="1" s="1"/>
  <c r="M250" i="1"/>
  <c r="P250" i="1"/>
  <c r="S250" i="1"/>
  <c r="H251" i="1"/>
  <c r="K251" i="1"/>
  <c r="L251" i="1" s="1"/>
  <c r="M251" i="1"/>
  <c r="P251" i="1"/>
  <c r="S251" i="1"/>
  <c r="H252" i="1"/>
  <c r="K252" i="1"/>
  <c r="L252" i="1" s="1"/>
  <c r="M252" i="1"/>
  <c r="P252" i="1"/>
  <c r="S252" i="1"/>
  <c r="H253" i="1"/>
  <c r="K253" i="1"/>
  <c r="L253" i="1" s="1"/>
  <c r="M253" i="1"/>
  <c r="P253" i="1"/>
  <c r="S253" i="1"/>
  <c r="H254" i="1"/>
  <c r="K254" i="1"/>
  <c r="L254" i="1" s="1"/>
  <c r="M254" i="1"/>
  <c r="P254" i="1"/>
  <c r="S254" i="1"/>
  <c r="H255" i="1"/>
  <c r="K255" i="1"/>
  <c r="L255" i="1" s="1"/>
  <c r="M255" i="1"/>
  <c r="P255" i="1"/>
  <c r="S255" i="1"/>
  <c r="H256" i="1"/>
  <c r="K256" i="1"/>
  <c r="L256" i="1" s="1"/>
  <c r="M256" i="1"/>
  <c r="P256" i="1"/>
  <c r="S256" i="1"/>
  <c r="H257" i="1"/>
  <c r="K257" i="1"/>
  <c r="L257" i="1" s="1"/>
  <c r="M257" i="1"/>
  <c r="P257" i="1"/>
  <c r="S257" i="1"/>
  <c r="H258" i="1"/>
  <c r="K258" i="1"/>
  <c r="L258" i="1" s="1"/>
  <c r="M258" i="1"/>
  <c r="P258" i="1"/>
  <c r="S258" i="1"/>
  <c r="H259" i="1"/>
  <c r="K259" i="1"/>
  <c r="L259" i="1" s="1"/>
  <c r="M259" i="1"/>
  <c r="P259" i="1"/>
  <c r="S259" i="1"/>
  <c r="H260" i="1"/>
  <c r="K260" i="1"/>
  <c r="L260" i="1" s="1"/>
  <c r="M260" i="1"/>
  <c r="P260" i="1"/>
  <c r="S260" i="1"/>
  <c r="H261" i="1"/>
  <c r="K261" i="1"/>
  <c r="L261" i="1" s="1"/>
  <c r="M261" i="1"/>
  <c r="P261" i="1"/>
  <c r="S261" i="1"/>
  <c r="H262" i="1"/>
  <c r="K262" i="1"/>
  <c r="L262" i="1" s="1"/>
  <c r="M262" i="1"/>
  <c r="P262" i="1"/>
  <c r="S262" i="1"/>
  <c r="H263" i="1"/>
  <c r="K263" i="1"/>
  <c r="L263" i="1" s="1"/>
  <c r="M263" i="1"/>
  <c r="P263" i="1"/>
  <c r="S263" i="1"/>
  <c r="H264" i="1"/>
  <c r="K264" i="1"/>
  <c r="L264" i="1" s="1"/>
  <c r="M264" i="1"/>
  <c r="P264" i="1"/>
  <c r="S264" i="1"/>
  <c r="H265" i="1"/>
  <c r="K265" i="1"/>
  <c r="L265" i="1" s="1"/>
  <c r="M265" i="1"/>
  <c r="P265" i="1"/>
  <c r="S265" i="1"/>
  <c r="H266" i="1"/>
  <c r="K266" i="1"/>
  <c r="L266" i="1" s="1"/>
  <c r="M266" i="1"/>
  <c r="P266" i="1"/>
  <c r="S266" i="1"/>
  <c r="H267" i="1"/>
  <c r="K267" i="1"/>
  <c r="L267" i="1" s="1"/>
  <c r="M267" i="1"/>
  <c r="P267" i="1"/>
  <c r="S267" i="1"/>
  <c r="H268" i="1"/>
  <c r="L268" i="1"/>
  <c r="M268" i="1"/>
  <c r="P268" i="1"/>
  <c r="S268" i="1"/>
  <c r="H269" i="1"/>
  <c r="K269" i="1"/>
  <c r="L269" i="1" s="1"/>
  <c r="M269" i="1"/>
  <c r="P269" i="1"/>
  <c r="S269" i="1"/>
  <c r="H270" i="1"/>
  <c r="K270" i="1"/>
  <c r="L270" i="1" s="1"/>
  <c r="M270" i="1"/>
  <c r="P270" i="1"/>
  <c r="S270" i="1"/>
  <c r="H271" i="1"/>
  <c r="K271" i="1"/>
  <c r="L271" i="1" s="1"/>
  <c r="M271" i="1"/>
  <c r="P271" i="1"/>
  <c r="S271" i="1"/>
  <c r="H272" i="1"/>
  <c r="K272" i="1"/>
  <c r="L272" i="1" s="1"/>
  <c r="M272" i="1"/>
  <c r="P272" i="1"/>
  <c r="S272" i="1"/>
  <c r="H273" i="1"/>
  <c r="K273" i="1"/>
  <c r="L273" i="1" s="1"/>
  <c r="M273" i="1"/>
  <c r="P273" i="1"/>
  <c r="S273" i="1"/>
  <c r="H274" i="1"/>
  <c r="K274" i="1"/>
  <c r="L274" i="1" s="1"/>
  <c r="M274" i="1"/>
  <c r="P274" i="1"/>
  <c r="S274" i="1"/>
  <c r="H275" i="1"/>
  <c r="K275" i="1"/>
  <c r="L275" i="1" s="1"/>
  <c r="M275" i="1"/>
  <c r="P275" i="1"/>
  <c r="S275" i="1"/>
  <c r="H276" i="1"/>
  <c r="K276" i="1"/>
  <c r="L276" i="1" s="1"/>
  <c r="M276" i="1"/>
  <c r="P276" i="1"/>
  <c r="S276" i="1"/>
  <c r="H277" i="1"/>
  <c r="K277" i="1"/>
  <c r="L277" i="1" s="1"/>
  <c r="M277" i="1"/>
  <c r="P277" i="1"/>
  <c r="S277" i="1"/>
  <c r="H278" i="1"/>
  <c r="K278" i="1"/>
  <c r="L278" i="1" s="1"/>
  <c r="M278" i="1"/>
  <c r="P278" i="1"/>
  <c r="S278" i="1"/>
  <c r="H279" i="1"/>
  <c r="K279" i="1"/>
  <c r="L279" i="1" s="1"/>
  <c r="M279" i="1"/>
  <c r="P279" i="1"/>
  <c r="S279" i="1"/>
  <c r="H280" i="1"/>
  <c r="L280" i="1"/>
  <c r="M280" i="1"/>
  <c r="P280" i="1"/>
  <c r="S280" i="1"/>
  <c r="H281" i="1"/>
  <c r="K281" i="1"/>
  <c r="L281" i="1" s="1"/>
  <c r="M281" i="1"/>
  <c r="P281" i="1"/>
  <c r="S281" i="1"/>
  <c r="U281" i="1" s="1"/>
  <c r="I281" i="1" s="1"/>
  <c r="H282" i="1"/>
  <c r="K282" i="1"/>
  <c r="L282" i="1" s="1"/>
  <c r="M282" i="1"/>
  <c r="P282" i="1"/>
  <c r="S282" i="1"/>
  <c r="H283" i="1"/>
  <c r="K283" i="1"/>
  <c r="L283" i="1" s="1"/>
  <c r="M283" i="1"/>
  <c r="P283" i="1"/>
  <c r="S283" i="1"/>
  <c r="H284" i="1"/>
  <c r="K284" i="1"/>
  <c r="L284" i="1" s="1"/>
  <c r="M284" i="1"/>
  <c r="P284" i="1"/>
  <c r="S284" i="1"/>
  <c r="H285" i="1"/>
  <c r="L285" i="1"/>
  <c r="M285" i="1"/>
  <c r="P285" i="1"/>
  <c r="S285" i="1"/>
  <c r="H286" i="1"/>
  <c r="K286" i="1"/>
  <c r="L286" i="1" s="1"/>
  <c r="M286" i="1"/>
  <c r="P286" i="1"/>
  <c r="S286" i="1"/>
  <c r="H287" i="1"/>
  <c r="K287" i="1"/>
  <c r="L287" i="1" s="1"/>
  <c r="M287" i="1"/>
  <c r="P287" i="1"/>
  <c r="S287" i="1"/>
  <c r="H288" i="1"/>
  <c r="K288" i="1"/>
  <c r="L288" i="1" s="1"/>
  <c r="M288" i="1"/>
  <c r="P288" i="1"/>
  <c r="S288" i="1"/>
  <c r="H289" i="1"/>
  <c r="K289" i="1"/>
  <c r="L289" i="1" s="1"/>
  <c r="M289" i="1"/>
  <c r="P289" i="1"/>
  <c r="S289" i="1"/>
  <c r="H290" i="1"/>
  <c r="K290" i="1"/>
  <c r="L290" i="1" s="1"/>
  <c r="M290" i="1"/>
  <c r="P290" i="1"/>
  <c r="S290" i="1"/>
  <c r="H291" i="1"/>
  <c r="K291" i="1"/>
  <c r="L291" i="1" s="1"/>
  <c r="M291" i="1"/>
  <c r="P291" i="1"/>
  <c r="S291" i="1"/>
  <c r="H292" i="1"/>
  <c r="K292" i="1"/>
  <c r="L292" i="1" s="1"/>
  <c r="M292" i="1"/>
  <c r="P292" i="1"/>
  <c r="S292" i="1"/>
  <c r="H293" i="1"/>
  <c r="K293" i="1"/>
  <c r="L293" i="1" s="1"/>
  <c r="M293" i="1"/>
  <c r="P293" i="1"/>
  <c r="S293" i="1"/>
  <c r="H294" i="1"/>
  <c r="K294" i="1"/>
  <c r="L294" i="1" s="1"/>
  <c r="M294" i="1"/>
  <c r="P294" i="1"/>
  <c r="S294" i="1"/>
  <c r="H295" i="1"/>
  <c r="K295" i="1"/>
  <c r="L295" i="1" s="1"/>
  <c r="M295" i="1"/>
  <c r="P295" i="1"/>
  <c r="S295" i="1"/>
  <c r="H296" i="1"/>
  <c r="K296" i="1"/>
  <c r="L296" i="1" s="1"/>
  <c r="M296" i="1"/>
  <c r="P296" i="1"/>
  <c r="S296" i="1"/>
  <c r="H297" i="1"/>
  <c r="K297" i="1"/>
  <c r="L297" i="1" s="1"/>
  <c r="M297" i="1"/>
  <c r="P297" i="1"/>
  <c r="S297" i="1"/>
  <c r="H298" i="1"/>
  <c r="K298" i="1"/>
  <c r="L298" i="1" s="1"/>
  <c r="M298" i="1"/>
  <c r="P298" i="1"/>
  <c r="S298" i="1"/>
  <c r="H299" i="1"/>
  <c r="K299" i="1"/>
  <c r="L299" i="1" s="1"/>
  <c r="M299" i="1"/>
  <c r="P299" i="1"/>
  <c r="S299" i="1"/>
  <c r="H300" i="1"/>
  <c r="K300" i="1"/>
  <c r="L300" i="1" s="1"/>
  <c r="M300" i="1"/>
  <c r="P300" i="1"/>
  <c r="S300" i="1"/>
  <c r="H301" i="1"/>
  <c r="K301" i="1"/>
  <c r="L301" i="1" s="1"/>
  <c r="M301" i="1"/>
  <c r="P301" i="1"/>
  <c r="S301" i="1"/>
  <c r="H302" i="1"/>
  <c r="K302" i="1"/>
  <c r="L302" i="1" s="1"/>
  <c r="M302" i="1"/>
  <c r="P302" i="1"/>
  <c r="S302" i="1"/>
  <c r="H303" i="1"/>
  <c r="K303" i="1"/>
  <c r="L303" i="1" s="1"/>
  <c r="M303" i="1"/>
  <c r="P303" i="1"/>
  <c r="S303" i="1"/>
  <c r="H304" i="1"/>
  <c r="K304" i="1"/>
  <c r="L304" i="1" s="1"/>
  <c r="M304" i="1"/>
  <c r="P304" i="1"/>
  <c r="S304" i="1"/>
  <c r="H305" i="1"/>
  <c r="K305" i="1"/>
  <c r="L305" i="1" s="1"/>
  <c r="M305" i="1"/>
  <c r="P305" i="1"/>
  <c r="S305" i="1"/>
  <c r="H306" i="1"/>
  <c r="K306" i="1"/>
  <c r="L306" i="1" s="1"/>
  <c r="M306" i="1"/>
  <c r="P306" i="1"/>
  <c r="S306" i="1"/>
  <c r="H307" i="1"/>
  <c r="K307" i="1"/>
  <c r="L307" i="1" s="1"/>
  <c r="M307" i="1"/>
  <c r="P307" i="1"/>
  <c r="T307" i="1" s="1"/>
  <c r="S307" i="1"/>
  <c r="H308" i="1"/>
  <c r="K308" i="1"/>
  <c r="L308" i="1" s="1"/>
  <c r="M308" i="1"/>
  <c r="P308" i="1"/>
  <c r="S308" i="1"/>
  <c r="H309" i="1"/>
  <c r="K309" i="1"/>
  <c r="L309" i="1" s="1"/>
  <c r="M309" i="1"/>
  <c r="P309" i="1"/>
  <c r="S309" i="1"/>
  <c r="H310" i="1"/>
  <c r="K310" i="1"/>
  <c r="L310" i="1" s="1"/>
  <c r="M310" i="1"/>
  <c r="P310" i="1"/>
  <c r="S310" i="1"/>
  <c r="H311" i="1"/>
  <c r="K311" i="1"/>
  <c r="L311" i="1" s="1"/>
  <c r="M311" i="1"/>
  <c r="P311" i="1"/>
  <c r="S311" i="1"/>
  <c r="H312" i="1"/>
  <c r="K312" i="1"/>
  <c r="L312" i="1" s="1"/>
  <c r="M312" i="1"/>
  <c r="P312" i="1"/>
  <c r="S312" i="1"/>
  <c r="H313" i="1"/>
  <c r="K313" i="1"/>
  <c r="L313" i="1" s="1"/>
  <c r="M313" i="1"/>
  <c r="P313" i="1"/>
  <c r="S313" i="1"/>
  <c r="H314" i="1"/>
  <c r="K314" i="1"/>
  <c r="L314" i="1" s="1"/>
  <c r="M314" i="1"/>
  <c r="P314" i="1"/>
  <c r="S314" i="1"/>
  <c r="H315" i="1"/>
  <c r="K315" i="1"/>
  <c r="L315" i="1" s="1"/>
  <c r="M315" i="1"/>
  <c r="P315" i="1"/>
  <c r="S315" i="1"/>
  <c r="H316" i="1"/>
  <c r="K316" i="1"/>
  <c r="L316" i="1" s="1"/>
  <c r="M316" i="1"/>
  <c r="P316" i="1"/>
  <c r="S316" i="1"/>
  <c r="H317" i="1"/>
  <c r="K317" i="1"/>
  <c r="L317" i="1" s="1"/>
  <c r="M317" i="1"/>
  <c r="P317" i="1"/>
  <c r="S317" i="1"/>
  <c r="H318" i="1"/>
  <c r="K318" i="1"/>
  <c r="L318" i="1" s="1"/>
  <c r="M318" i="1"/>
  <c r="P318" i="1"/>
  <c r="S318" i="1"/>
  <c r="H319" i="1"/>
  <c r="K319" i="1"/>
  <c r="L319" i="1" s="1"/>
  <c r="M319" i="1"/>
  <c r="P319" i="1"/>
  <c r="T319" i="1" s="1"/>
  <c r="S319" i="1"/>
  <c r="H320" i="1"/>
  <c r="K320" i="1"/>
  <c r="L320" i="1" s="1"/>
  <c r="M320" i="1"/>
  <c r="P320" i="1"/>
  <c r="S320" i="1"/>
  <c r="H321" i="1"/>
  <c r="K321" i="1"/>
  <c r="L321" i="1" s="1"/>
  <c r="M321" i="1"/>
  <c r="P321" i="1"/>
  <c r="S321" i="1"/>
  <c r="H322" i="1"/>
  <c r="K322" i="1"/>
  <c r="L322" i="1" s="1"/>
  <c r="M322" i="1"/>
  <c r="P322" i="1"/>
  <c r="S322" i="1"/>
  <c r="H323" i="1"/>
  <c r="K323" i="1"/>
  <c r="M323" i="1"/>
  <c r="P323" i="1"/>
  <c r="S323" i="1"/>
  <c r="H324" i="1"/>
  <c r="K324" i="1"/>
  <c r="L324" i="1" s="1"/>
  <c r="M324" i="1"/>
  <c r="P324" i="1"/>
  <c r="S324" i="1"/>
  <c r="H325" i="1"/>
  <c r="L325" i="1"/>
  <c r="M325" i="1"/>
  <c r="P325" i="1"/>
  <c r="S325" i="1"/>
  <c r="H326" i="1"/>
  <c r="K326" i="1"/>
  <c r="L326" i="1" s="1"/>
  <c r="M326" i="1"/>
  <c r="P326" i="1"/>
  <c r="S326" i="1"/>
  <c r="H327" i="1"/>
  <c r="K327" i="1"/>
  <c r="L327" i="1" s="1"/>
  <c r="M327" i="1"/>
  <c r="P327" i="1"/>
  <c r="S327" i="1"/>
  <c r="H328" i="1"/>
  <c r="L328" i="1"/>
  <c r="M328" i="1"/>
  <c r="P328" i="1"/>
  <c r="S328" i="1"/>
  <c r="H329" i="1"/>
  <c r="K329" i="1"/>
  <c r="L329" i="1" s="1"/>
  <c r="M329" i="1"/>
  <c r="P329" i="1"/>
  <c r="S329" i="1"/>
  <c r="H330" i="1"/>
  <c r="K330" i="1"/>
  <c r="L330" i="1" s="1"/>
  <c r="M330" i="1"/>
  <c r="P330" i="1"/>
  <c r="S330" i="1"/>
  <c r="H331" i="1"/>
  <c r="K331" i="1"/>
  <c r="L331" i="1" s="1"/>
  <c r="M331" i="1"/>
  <c r="P331" i="1"/>
  <c r="S331" i="1"/>
  <c r="H332" i="1"/>
  <c r="K332" i="1"/>
  <c r="L332" i="1" s="1"/>
  <c r="M332" i="1"/>
  <c r="P332" i="1"/>
  <c r="S332" i="1"/>
  <c r="H333" i="1"/>
  <c r="K333" i="1"/>
  <c r="L333" i="1" s="1"/>
  <c r="M333" i="1"/>
  <c r="P333" i="1"/>
  <c r="S333" i="1"/>
  <c r="H334" i="1"/>
  <c r="K334" i="1"/>
  <c r="L334" i="1" s="1"/>
  <c r="M334" i="1"/>
  <c r="P334" i="1"/>
  <c r="S334" i="1"/>
  <c r="H335" i="1"/>
  <c r="K335" i="1"/>
  <c r="L335" i="1" s="1"/>
  <c r="M335" i="1"/>
  <c r="P335" i="1"/>
  <c r="S335" i="1"/>
  <c r="H336" i="1"/>
  <c r="K336" i="1"/>
  <c r="L336" i="1" s="1"/>
  <c r="M336" i="1"/>
  <c r="S336" i="1"/>
  <c r="T336" i="1" s="1"/>
  <c r="H337" i="1"/>
  <c r="K337" i="1"/>
  <c r="L337" i="1" s="1"/>
  <c r="M337" i="1"/>
  <c r="S337" i="1"/>
  <c r="U337" i="1" s="1"/>
  <c r="I337" i="1" s="1"/>
  <c r="H338" i="1"/>
  <c r="K338" i="1"/>
  <c r="L338" i="1" s="1"/>
  <c r="M338" i="1"/>
  <c r="P338" i="1"/>
  <c r="S338" i="1"/>
  <c r="H339" i="1"/>
  <c r="K339" i="1"/>
  <c r="L339" i="1" s="1"/>
  <c r="M339" i="1"/>
  <c r="P339" i="1"/>
  <c r="S339" i="1"/>
  <c r="H340" i="1"/>
  <c r="K340" i="1"/>
  <c r="L340" i="1" s="1"/>
  <c r="M340" i="1"/>
  <c r="P340" i="1"/>
  <c r="S340" i="1"/>
  <c r="H341" i="1"/>
  <c r="K341" i="1"/>
  <c r="L341" i="1" s="1"/>
  <c r="M341" i="1"/>
  <c r="P341" i="1"/>
  <c r="S341" i="1"/>
  <c r="H342" i="1"/>
  <c r="K342" i="1"/>
  <c r="L342" i="1" s="1"/>
  <c r="M342" i="1"/>
  <c r="P342" i="1"/>
  <c r="S342" i="1"/>
  <c r="H343" i="1"/>
  <c r="K343" i="1"/>
  <c r="L343" i="1" s="1"/>
  <c r="M343" i="1"/>
  <c r="P343" i="1"/>
  <c r="S343" i="1"/>
  <c r="H344" i="1"/>
  <c r="K344" i="1"/>
  <c r="L344" i="1" s="1"/>
  <c r="M344" i="1"/>
  <c r="P344" i="1"/>
  <c r="S344" i="1"/>
  <c r="H345" i="1"/>
  <c r="K345" i="1"/>
  <c r="L345" i="1" s="1"/>
  <c r="M345" i="1"/>
  <c r="P345" i="1"/>
  <c r="S345" i="1"/>
  <c r="H346" i="1"/>
  <c r="K346" i="1"/>
  <c r="M346" i="1"/>
  <c r="T346" i="1"/>
  <c r="U346" i="1"/>
  <c r="H347" i="1"/>
  <c r="K347" i="1"/>
  <c r="L347" i="1" s="1"/>
  <c r="M347" i="1"/>
  <c r="P347" i="1"/>
  <c r="S347" i="1"/>
  <c r="H348" i="1"/>
  <c r="K348" i="1"/>
  <c r="L348" i="1" s="1"/>
  <c r="M348" i="1"/>
  <c r="P348" i="1"/>
  <c r="S348" i="1"/>
  <c r="H349" i="1"/>
  <c r="K349" i="1"/>
  <c r="L349" i="1" s="1"/>
  <c r="M349" i="1"/>
  <c r="P349" i="1"/>
  <c r="S349" i="1"/>
  <c r="H350" i="1"/>
  <c r="K350" i="1"/>
  <c r="L350" i="1" s="1"/>
  <c r="M350" i="1"/>
  <c r="P350" i="1"/>
  <c r="S350" i="1"/>
  <c r="H351" i="1"/>
  <c r="K351" i="1"/>
  <c r="L351" i="1" s="1"/>
  <c r="M351" i="1"/>
  <c r="P351" i="1"/>
  <c r="S351" i="1"/>
  <c r="H352" i="1"/>
  <c r="K352" i="1"/>
  <c r="L352" i="1" s="1"/>
  <c r="M352" i="1"/>
  <c r="P352" i="1"/>
  <c r="S352" i="1"/>
  <c r="H353" i="1"/>
  <c r="K353" i="1"/>
  <c r="L353" i="1" s="1"/>
  <c r="M353" i="1"/>
  <c r="P353" i="1"/>
  <c r="S353" i="1"/>
  <c r="H354" i="1"/>
  <c r="K354" i="1"/>
  <c r="L354" i="1" s="1"/>
  <c r="M354" i="1"/>
  <c r="P354" i="1"/>
  <c r="S354" i="1"/>
  <c r="H355" i="1"/>
  <c r="K355" i="1"/>
  <c r="L355" i="1" s="1"/>
  <c r="M355" i="1"/>
  <c r="P355" i="1"/>
  <c r="S355" i="1"/>
  <c r="H356" i="1"/>
  <c r="K356" i="1"/>
  <c r="L356" i="1" s="1"/>
  <c r="M356" i="1"/>
  <c r="P356" i="1"/>
  <c r="S356" i="1"/>
  <c r="H357" i="1"/>
  <c r="K357" i="1"/>
  <c r="L357" i="1" s="1"/>
  <c r="M357" i="1"/>
  <c r="P357" i="1"/>
  <c r="S357" i="1"/>
  <c r="H358" i="1"/>
  <c r="K358" i="1"/>
  <c r="L358" i="1" s="1"/>
  <c r="M358" i="1"/>
  <c r="P358" i="1"/>
  <c r="S358" i="1"/>
  <c r="H359" i="1"/>
  <c r="K359" i="1"/>
  <c r="L359" i="1" s="1"/>
  <c r="M359" i="1"/>
  <c r="P359" i="1"/>
  <c r="S359" i="1"/>
  <c r="H360" i="1"/>
  <c r="K360" i="1"/>
  <c r="L360" i="1" s="1"/>
  <c r="M360" i="1"/>
  <c r="P360" i="1"/>
  <c r="S360" i="1"/>
  <c r="H361" i="1"/>
  <c r="K361" i="1"/>
  <c r="L361" i="1" s="1"/>
  <c r="M361" i="1"/>
  <c r="P361" i="1"/>
  <c r="S361" i="1"/>
  <c r="H362" i="1"/>
  <c r="K362" i="1"/>
  <c r="L362" i="1" s="1"/>
  <c r="M362" i="1"/>
  <c r="P362" i="1"/>
  <c r="S362" i="1"/>
  <c r="H363" i="1"/>
  <c r="K363" i="1"/>
  <c r="L363" i="1" s="1"/>
  <c r="M363" i="1"/>
  <c r="P363" i="1"/>
  <c r="S363" i="1"/>
  <c r="H364" i="1"/>
  <c r="K364" i="1"/>
  <c r="L364" i="1" s="1"/>
  <c r="M364" i="1"/>
  <c r="P364" i="1"/>
  <c r="S364" i="1"/>
  <c r="H365" i="1"/>
  <c r="K365" i="1"/>
  <c r="L365" i="1" s="1"/>
  <c r="M365" i="1"/>
  <c r="S365" i="1"/>
  <c r="T365" i="1" s="1"/>
  <c r="H366" i="1"/>
  <c r="K366" i="1"/>
  <c r="L366" i="1" s="1"/>
  <c r="M366" i="1"/>
  <c r="P366" i="1"/>
  <c r="S366" i="1"/>
  <c r="H367" i="1"/>
  <c r="K367" i="1"/>
  <c r="L367" i="1" s="1"/>
  <c r="M367" i="1"/>
  <c r="P367" i="1"/>
  <c r="S367" i="1"/>
  <c r="T367" i="1" s="1"/>
  <c r="H368" i="1"/>
  <c r="L368" i="1"/>
  <c r="M368" i="1"/>
  <c r="P368" i="1"/>
  <c r="S368" i="1"/>
  <c r="H369" i="1"/>
  <c r="K369" i="1"/>
  <c r="L369" i="1" s="1"/>
  <c r="M369" i="1"/>
  <c r="P369" i="1"/>
  <c r="S369" i="1"/>
  <c r="H370" i="1"/>
  <c r="K370" i="1"/>
  <c r="L370" i="1" s="1"/>
  <c r="M370" i="1"/>
  <c r="P370" i="1"/>
  <c r="S370" i="1"/>
  <c r="H371" i="1"/>
  <c r="K371" i="1"/>
  <c r="L371" i="1" s="1"/>
  <c r="M371" i="1"/>
  <c r="P371" i="1"/>
  <c r="S371" i="1"/>
  <c r="H372" i="1"/>
  <c r="K372" i="1"/>
  <c r="L372" i="1" s="1"/>
  <c r="M372" i="1"/>
  <c r="P372" i="1"/>
  <c r="S372" i="1"/>
  <c r="H373" i="1"/>
  <c r="K373" i="1"/>
  <c r="L373" i="1" s="1"/>
  <c r="M373" i="1"/>
  <c r="P373" i="1"/>
  <c r="S373" i="1"/>
  <c r="H374" i="1"/>
  <c r="K374" i="1"/>
  <c r="L374" i="1" s="1"/>
  <c r="M374" i="1"/>
  <c r="P374" i="1"/>
  <c r="S374" i="1"/>
  <c r="H375" i="1"/>
  <c r="K375" i="1"/>
  <c r="L375" i="1" s="1"/>
  <c r="M375" i="1"/>
  <c r="P375" i="1"/>
  <c r="S375" i="1"/>
  <c r="H376" i="1"/>
  <c r="K376" i="1"/>
  <c r="L376" i="1" s="1"/>
  <c r="M376" i="1"/>
  <c r="P376" i="1"/>
  <c r="S376" i="1"/>
  <c r="H377" i="1"/>
  <c r="L377" i="1"/>
  <c r="M377" i="1"/>
  <c r="P377" i="1"/>
  <c r="S377" i="1"/>
  <c r="H378" i="1"/>
  <c r="K378" i="1"/>
  <c r="L378" i="1" s="1"/>
  <c r="M378" i="1"/>
  <c r="P378" i="1"/>
  <c r="S378" i="1"/>
  <c r="H379" i="1"/>
  <c r="K379" i="1"/>
  <c r="L379" i="1" s="1"/>
  <c r="M379" i="1"/>
  <c r="P379" i="1"/>
  <c r="S379" i="1"/>
  <c r="H380" i="1"/>
  <c r="K380" i="1"/>
  <c r="L380" i="1" s="1"/>
  <c r="M380" i="1"/>
  <c r="P380" i="1"/>
  <c r="S380" i="1"/>
  <c r="H381" i="1"/>
  <c r="K381" i="1"/>
  <c r="L381" i="1" s="1"/>
  <c r="M381" i="1"/>
  <c r="P381" i="1"/>
  <c r="S381" i="1"/>
  <c r="H382" i="1"/>
  <c r="K382" i="1"/>
  <c r="L382" i="1" s="1"/>
  <c r="M382" i="1"/>
  <c r="P382" i="1"/>
  <c r="S382" i="1"/>
  <c r="H383" i="1"/>
  <c r="K383" i="1"/>
  <c r="L383" i="1" s="1"/>
  <c r="M383" i="1"/>
  <c r="P383" i="1"/>
  <c r="S383" i="1"/>
  <c r="H384" i="1"/>
  <c r="K384" i="1"/>
  <c r="L384" i="1" s="1"/>
  <c r="M384" i="1"/>
  <c r="P384" i="1"/>
  <c r="S384" i="1"/>
  <c r="H385" i="1"/>
  <c r="K385" i="1"/>
  <c r="L385" i="1" s="1"/>
  <c r="M385" i="1"/>
  <c r="P385" i="1"/>
  <c r="S385" i="1"/>
  <c r="H386" i="1"/>
  <c r="K386" i="1"/>
  <c r="L386" i="1" s="1"/>
  <c r="M386" i="1"/>
  <c r="P386" i="1"/>
  <c r="S386" i="1"/>
  <c r="H387" i="1"/>
  <c r="K387" i="1"/>
  <c r="L387" i="1" s="1"/>
  <c r="M387" i="1"/>
  <c r="P387" i="1"/>
  <c r="S387" i="1"/>
  <c r="H388" i="1"/>
  <c r="K388" i="1"/>
  <c r="L388" i="1" s="1"/>
  <c r="M388" i="1"/>
  <c r="P388" i="1"/>
  <c r="S388" i="1"/>
  <c r="H389" i="1"/>
  <c r="K389" i="1"/>
  <c r="L389" i="1" s="1"/>
  <c r="M389" i="1"/>
  <c r="P389" i="1"/>
  <c r="S389" i="1"/>
  <c r="H390" i="1"/>
  <c r="K390" i="1"/>
  <c r="L390" i="1" s="1"/>
  <c r="M390" i="1"/>
  <c r="P390" i="1"/>
  <c r="S390" i="1"/>
  <c r="H391" i="1"/>
  <c r="K391" i="1"/>
  <c r="L391" i="1" s="1"/>
  <c r="M391" i="1"/>
  <c r="P391" i="1"/>
  <c r="S391" i="1"/>
  <c r="H392" i="1"/>
  <c r="K392" i="1"/>
  <c r="L392" i="1" s="1"/>
  <c r="M392" i="1"/>
  <c r="P392" i="1"/>
  <c r="S392" i="1"/>
  <c r="H393" i="1"/>
  <c r="K393" i="1"/>
  <c r="L393" i="1" s="1"/>
  <c r="M393" i="1"/>
  <c r="P393" i="1"/>
  <c r="S393" i="1"/>
  <c r="H394" i="1"/>
  <c r="K394" i="1"/>
  <c r="L394" i="1" s="1"/>
  <c r="M394" i="1"/>
  <c r="P394" i="1"/>
  <c r="S394" i="1"/>
  <c r="H395" i="1"/>
  <c r="K395" i="1"/>
  <c r="L395" i="1" s="1"/>
  <c r="M395" i="1"/>
  <c r="P395" i="1"/>
  <c r="S395" i="1"/>
  <c r="H396" i="1"/>
  <c r="K396" i="1"/>
  <c r="L396" i="1" s="1"/>
  <c r="M396" i="1"/>
  <c r="P396" i="1"/>
  <c r="S396" i="1"/>
  <c r="H397" i="1"/>
  <c r="K397" i="1"/>
  <c r="L397" i="1" s="1"/>
  <c r="M397" i="1"/>
  <c r="P397" i="1"/>
  <c r="S397" i="1"/>
  <c r="H398" i="1"/>
  <c r="K398" i="1"/>
  <c r="L398" i="1" s="1"/>
  <c r="M398" i="1"/>
  <c r="P398" i="1"/>
  <c r="S398" i="1"/>
  <c r="H399" i="1"/>
  <c r="K399" i="1"/>
  <c r="L399" i="1" s="1"/>
  <c r="M399" i="1"/>
  <c r="P399" i="1"/>
  <c r="S399" i="1"/>
  <c r="H400" i="1"/>
  <c r="K400" i="1"/>
  <c r="L400" i="1" s="1"/>
  <c r="M400" i="1"/>
  <c r="P400" i="1"/>
  <c r="S400" i="1"/>
  <c r="H401" i="1"/>
  <c r="K401" i="1"/>
  <c r="L401" i="1" s="1"/>
  <c r="M401" i="1"/>
  <c r="P401" i="1"/>
  <c r="S401" i="1"/>
  <c r="H402" i="1"/>
  <c r="K402" i="1"/>
  <c r="L402" i="1" s="1"/>
  <c r="M402" i="1"/>
  <c r="P402" i="1"/>
  <c r="S402" i="1"/>
  <c r="H403" i="1"/>
  <c r="K403" i="1"/>
  <c r="L403" i="1" s="1"/>
  <c r="M403" i="1"/>
  <c r="P403" i="1"/>
  <c r="S403" i="1"/>
  <c r="H404" i="1"/>
  <c r="K404" i="1"/>
  <c r="L404" i="1" s="1"/>
  <c r="M404" i="1"/>
  <c r="P404" i="1"/>
  <c r="S404" i="1"/>
  <c r="H405" i="1"/>
  <c r="K405" i="1"/>
  <c r="L405" i="1" s="1"/>
  <c r="M405" i="1"/>
  <c r="P405" i="1"/>
  <c r="S405" i="1"/>
  <c r="H406" i="1"/>
  <c r="K406" i="1"/>
  <c r="L406" i="1" s="1"/>
  <c r="M406" i="1"/>
  <c r="P406" i="1"/>
  <c r="S406" i="1"/>
  <c r="H407" i="1"/>
  <c r="K407" i="1"/>
  <c r="L407" i="1" s="1"/>
  <c r="M407" i="1"/>
  <c r="P407" i="1"/>
  <c r="S407" i="1"/>
  <c r="H408" i="1"/>
  <c r="K408" i="1"/>
  <c r="L408" i="1" s="1"/>
  <c r="M408" i="1"/>
  <c r="P408" i="1"/>
  <c r="S408" i="1"/>
  <c r="H409" i="1"/>
  <c r="K409" i="1"/>
  <c r="L409" i="1" s="1"/>
  <c r="M409" i="1"/>
  <c r="P409" i="1"/>
  <c r="S409" i="1"/>
  <c r="H410" i="1"/>
  <c r="K410" i="1"/>
  <c r="L410" i="1" s="1"/>
  <c r="M410" i="1"/>
  <c r="P410" i="1"/>
  <c r="S410" i="1"/>
  <c r="H411" i="1"/>
  <c r="K411" i="1"/>
  <c r="L411" i="1" s="1"/>
  <c r="M411" i="1"/>
  <c r="P411" i="1"/>
  <c r="S411" i="1"/>
  <c r="H412" i="1"/>
  <c r="K412" i="1"/>
  <c r="L412" i="1" s="1"/>
  <c r="M412" i="1"/>
  <c r="P412" i="1"/>
  <c r="S412" i="1"/>
  <c r="H413" i="1"/>
  <c r="K413" i="1"/>
  <c r="L413" i="1" s="1"/>
  <c r="M413" i="1"/>
  <c r="P413" i="1"/>
  <c r="S413" i="1"/>
  <c r="H414" i="1"/>
  <c r="K414" i="1"/>
  <c r="L414" i="1" s="1"/>
  <c r="M414" i="1"/>
  <c r="P414" i="1"/>
  <c r="S414" i="1"/>
  <c r="H415" i="1"/>
  <c r="K415" i="1"/>
  <c r="L415" i="1" s="1"/>
  <c r="M415" i="1"/>
  <c r="P415" i="1"/>
  <c r="S415" i="1"/>
  <c r="H416" i="1"/>
  <c r="K416" i="1"/>
  <c r="L416" i="1" s="1"/>
  <c r="M416" i="1"/>
  <c r="P416" i="1"/>
  <c r="S416" i="1"/>
  <c r="H417" i="1"/>
  <c r="K417" i="1"/>
  <c r="L417" i="1" s="1"/>
  <c r="M417" i="1"/>
  <c r="P417" i="1"/>
  <c r="S417" i="1"/>
  <c r="H418" i="1"/>
  <c r="K418" i="1"/>
  <c r="L418" i="1" s="1"/>
  <c r="M418" i="1"/>
  <c r="P418" i="1"/>
  <c r="S418" i="1"/>
  <c r="H419" i="1"/>
  <c r="K419" i="1"/>
  <c r="L419" i="1" s="1"/>
  <c r="M419" i="1"/>
  <c r="P419" i="1"/>
  <c r="S419" i="1"/>
  <c r="H420" i="1"/>
  <c r="K420" i="1"/>
  <c r="L420" i="1" s="1"/>
  <c r="M420" i="1"/>
  <c r="P420" i="1"/>
  <c r="S420" i="1"/>
  <c r="H421" i="1"/>
  <c r="K421" i="1"/>
  <c r="L421" i="1" s="1"/>
  <c r="M421" i="1"/>
  <c r="P421" i="1"/>
  <c r="S421" i="1"/>
  <c r="H422" i="1"/>
  <c r="K422" i="1"/>
  <c r="L422" i="1" s="1"/>
  <c r="M422" i="1"/>
  <c r="P422" i="1"/>
  <c r="S422" i="1"/>
  <c r="H423" i="1"/>
  <c r="K423" i="1"/>
  <c r="L423" i="1" s="1"/>
  <c r="M423" i="1"/>
  <c r="P423" i="1"/>
  <c r="S423" i="1"/>
  <c r="H424" i="1"/>
  <c r="K424" i="1"/>
  <c r="L424" i="1" s="1"/>
  <c r="M424" i="1"/>
  <c r="P424" i="1"/>
  <c r="S424" i="1"/>
  <c r="H425" i="1"/>
  <c r="K425" i="1"/>
  <c r="L425" i="1" s="1"/>
  <c r="M425" i="1"/>
  <c r="P425" i="1"/>
  <c r="S425" i="1"/>
  <c r="H426" i="1"/>
  <c r="K426" i="1"/>
  <c r="L426" i="1" s="1"/>
  <c r="M426" i="1"/>
  <c r="P426" i="1"/>
  <c r="S426" i="1"/>
  <c r="H427" i="1"/>
  <c r="K427" i="1"/>
  <c r="L427" i="1" s="1"/>
  <c r="M427" i="1"/>
  <c r="P427" i="1"/>
  <c r="S427" i="1"/>
  <c r="T427" i="1" s="1"/>
  <c r="H428" i="1"/>
  <c r="K428" i="1"/>
  <c r="L428" i="1" s="1"/>
  <c r="M428" i="1"/>
  <c r="P428" i="1"/>
  <c r="S428" i="1"/>
  <c r="H429" i="1"/>
  <c r="K429" i="1"/>
  <c r="L429" i="1" s="1"/>
  <c r="M429" i="1"/>
  <c r="P429" i="1"/>
  <c r="S429" i="1"/>
  <c r="H430" i="1"/>
  <c r="K430" i="1"/>
  <c r="L430" i="1" s="1"/>
  <c r="M430" i="1"/>
  <c r="P430" i="1"/>
  <c r="S430" i="1"/>
  <c r="H431" i="1"/>
  <c r="K431" i="1"/>
  <c r="L431" i="1" s="1"/>
  <c r="M431" i="1"/>
  <c r="P431" i="1"/>
  <c r="S431" i="1"/>
  <c r="H432" i="1"/>
  <c r="K432" i="1"/>
  <c r="L432" i="1" s="1"/>
  <c r="M432" i="1"/>
  <c r="P432" i="1"/>
  <c r="S432" i="1"/>
  <c r="H433" i="1"/>
  <c r="K433" i="1"/>
  <c r="L433" i="1" s="1"/>
  <c r="M433" i="1"/>
  <c r="P433" i="1"/>
  <c r="S433" i="1"/>
  <c r="H434" i="1"/>
  <c r="K434" i="1"/>
  <c r="L434" i="1" s="1"/>
  <c r="M434" i="1"/>
  <c r="P434" i="1"/>
  <c r="S434" i="1"/>
  <c r="H435" i="1"/>
  <c r="K435" i="1"/>
  <c r="L435" i="1" s="1"/>
  <c r="M435" i="1"/>
  <c r="P435" i="1"/>
  <c r="S435" i="1"/>
  <c r="H436" i="1"/>
  <c r="K436" i="1"/>
  <c r="L436" i="1" s="1"/>
  <c r="M436" i="1"/>
  <c r="P436" i="1"/>
  <c r="S436" i="1"/>
  <c r="H437" i="1"/>
  <c r="K437" i="1"/>
  <c r="L437" i="1" s="1"/>
  <c r="M437" i="1"/>
  <c r="P437" i="1"/>
  <c r="S437" i="1"/>
  <c r="H438" i="1"/>
  <c r="K438" i="1"/>
  <c r="L438" i="1" s="1"/>
  <c r="M438" i="1"/>
  <c r="P438" i="1"/>
  <c r="S438" i="1"/>
  <c r="H439" i="1"/>
  <c r="K439" i="1"/>
  <c r="L439" i="1" s="1"/>
  <c r="M439" i="1"/>
  <c r="P439" i="1"/>
  <c r="S439" i="1"/>
  <c r="H440" i="1"/>
  <c r="K440" i="1"/>
  <c r="L440" i="1" s="1"/>
  <c r="M440" i="1"/>
  <c r="P440" i="1"/>
  <c r="S440" i="1"/>
  <c r="H441" i="1"/>
  <c r="K441" i="1"/>
  <c r="L441" i="1" s="1"/>
  <c r="M441" i="1"/>
  <c r="P441" i="1"/>
  <c r="S441" i="1"/>
  <c r="H442" i="1"/>
  <c r="K442" i="1"/>
  <c r="L442" i="1" s="1"/>
  <c r="M442" i="1"/>
  <c r="P442" i="1"/>
  <c r="S442" i="1"/>
  <c r="H443" i="1"/>
  <c r="K443" i="1"/>
  <c r="L443" i="1" s="1"/>
  <c r="M443" i="1"/>
  <c r="P443" i="1"/>
  <c r="S443" i="1"/>
  <c r="H444" i="1"/>
  <c r="K444" i="1"/>
  <c r="L444" i="1" s="1"/>
  <c r="M444" i="1"/>
  <c r="P444" i="1"/>
  <c r="S444" i="1"/>
  <c r="H445" i="1"/>
  <c r="K445" i="1"/>
  <c r="L445" i="1" s="1"/>
  <c r="M445" i="1"/>
  <c r="P445" i="1"/>
  <c r="S445" i="1"/>
  <c r="H446" i="1"/>
  <c r="K446" i="1"/>
  <c r="L446" i="1" s="1"/>
  <c r="M446" i="1"/>
  <c r="P446" i="1"/>
  <c r="S446" i="1"/>
  <c r="H447" i="1"/>
  <c r="K447" i="1"/>
  <c r="L447" i="1" s="1"/>
  <c r="M447" i="1"/>
  <c r="P447" i="1"/>
  <c r="S447" i="1"/>
  <c r="H448" i="1"/>
  <c r="K448" i="1"/>
  <c r="L448" i="1" s="1"/>
  <c r="M448" i="1"/>
  <c r="P448" i="1"/>
  <c r="S448" i="1"/>
  <c r="H449" i="1"/>
  <c r="K449" i="1"/>
  <c r="L449" i="1" s="1"/>
  <c r="M449" i="1"/>
  <c r="P449" i="1"/>
  <c r="S449" i="1"/>
  <c r="H450" i="1"/>
  <c r="M450" i="1"/>
  <c r="T450" i="1"/>
  <c r="U450" i="1"/>
  <c r="H451" i="1"/>
  <c r="K451" i="1"/>
  <c r="L451" i="1" s="1"/>
  <c r="M451" i="1"/>
  <c r="P451" i="1"/>
  <c r="S451" i="1"/>
  <c r="H452" i="1"/>
  <c r="K452" i="1"/>
  <c r="L452" i="1" s="1"/>
  <c r="M452" i="1"/>
  <c r="P452" i="1"/>
  <c r="S452" i="1"/>
  <c r="H453" i="1"/>
  <c r="K453" i="1"/>
  <c r="L453" i="1" s="1"/>
  <c r="M453" i="1"/>
  <c r="P453" i="1"/>
  <c r="S453" i="1"/>
  <c r="H454" i="1"/>
  <c r="K454" i="1"/>
  <c r="L454" i="1" s="1"/>
  <c r="M454" i="1"/>
  <c r="P454" i="1"/>
  <c r="S454" i="1"/>
  <c r="H455" i="1"/>
  <c r="M455" i="1"/>
  <c r="T455" i="1"/>
  <c r="U455" i="1"/>
  <c r="H456" i="1"/>
  <c r="K456" i="1"/>
  <c r="L456" i="1" s="1"/>
  <c r="M456" i="1"/>
  <c r="P456" i="1"/>
  <c r="S456" i="1"/>
  <c r="H457" i="1"/>
  <c r="K457" i="1"/>
  <c r="L457" i="1" s="1"/>
  <c r="M457" i="1"/>
  <c r="P457" i="1"/>
  <c r="S457" i="1"/>
  <c r="H458" i="1"/>
  <c r="K458" i="1"/>
  <c r="L458" i="1" s="1"/>
  <c r="M458" i="1"/>
  <c r="P458" i="1"/>
  <c r="S458" i="1"/>
  <c r="H459" i="1"/>
  <c r="K459" i="1"/>
  <c r="L459" i="1" s="1"/>
  <c r="M459" i="1"/>
  <c r="P459" i="1"/>
  <c r="S459" i="1"/>
  <c r="H460" i="1"/>
  <c r="K460" i="1"/>
  <c r="L460" i="1" s="1"/>
  <c r="M460" i="1"/>
  <c r="P460" i="1"/>
  <c r="S460" i="1"/>
  <c r="H461" i="1"/>
  <c r="K461" i="1"/>
  <c r="L461" i="1" s="1"/>
  <c r="M461" i="1"/>
  <c r="P461" i="1"/>
  <c r="S461" i="1"/>
  <c r="H462" i="1"/>
  <c r="K462" i="1"/>
  <c r="L462" i="1" s="1"/>
  <c r="M462" i="1"/>
  <c r="P462" i="1"/>
  <c r="S462" i="1"/>
  <c r="H463" i="1"/>
  <c r="K463" i="1"/>
  <c r="L463" i="1" s="1"/>
  <c r="M463" i="1"/>
  <c r="P463" i="1"/>
  <c r="S463" i="1"/>
  <c r="H464" i="1"/>
  <c r="K464" i="1"/>
  <c r="L464" i="1" s="1"/>
  <c r="M464" i="1"/>
  <c r="P464" i="1"/>
  <c r="S464" i="1"/>
  <c r="H465" i="1"/>
  <c r="K465" i="1"/>
  <c r="L465" i="1" s="1"/>
  <c r="M465" i="1"/>
  <c r="P465" i="1"/>
  <c r="S465" i="1"/>
  <c r="H466" i="1"/>
  <c r="K466" i="1"/>
  <c r="L466" i="1" s="1"/>
  <c r="M466" i="1"/>
  <c r="P466" i="1"/>
  <c r="S466" i="1"/>
  <c r="H467" i="1"/>
  <c r="K467" i="1"/>
  <c r="L467" i="1" s="1"/>
  <c r="M467" i="1"/>
  <c r="P467" i="1"/>
  <c r="S467" i="1"/>
  <c r="H468" i="1"/>
  <c r="K468" i="1"/>
  <c r="L468" i="1" s="1"/>
  <c r="M468" i="1"/>
  <c r="P468" i="1"/>
  <c r="S468" i="1"/>
  <c r="H469" i="1"/>
  <c r="K469" i="1"/>
  <c r="L469" i="1" s="1"/>
  <c r="M469" i="1"/>
  <c r="P469" i="1"/>
  <c r="S469" i="1"/>
  <c r="H470" i="1"/>
  <c r="K470" i="1"/>
  <c r="L470" i="1" s="1"/>
  <c r="M470" i="1"/>
  <c r="P470" i="1"/>
  <c r="S470" i="1"/>
  <c r="H471" i="1"/>
  <c r="K471" i="1"/>
  <c r="L471" i="1" s="1"/>
  <c r="M471" i="1"/>
  <c r="P471" i="1"/>
  <c r="S471" i="1"/>
  <c r="H472" i="1"/>
  <c r="K472" i="1"/>
  <c r="L472" i="1" s="1"/>
  <c r="M472" i="1"/>
  <c r="P472" i="1"/>
  <c r="S472" i="1"/>
  <c r="H473" i="1"/>
  <c r="K473" i="1"/>
  <c r="L473" i="1" s="1"/>
  <c r="M473" i="1"/>
  <c r="P473" i="1"/>
  <c r="S473" i="1"/>
  <c r="H474" i="1"/>
  <c r="K474" i="1"/>
  <c r="L474" i="1" s="1"/>
  <c r="M474" i="1"/>
  <c r="P474" i="1"/>
  <c r="S474" i="1"/>
  <c r="H475" i="1"/>
  <c r="K475" i="1"/>
  <c r="L475" i="1" s="1"/>
  <c r="M475" i="1"/>
  <c r="P475" i="1"/>
  <c r="S475" i="1"/>
  <c r="H476" i="1"/>
  <c r="K476" i="1"/>
  <c r="L476" i="1" s="1"/>
  <c r="M476" i="1"/>
  <c r="P476" i="1"/>
  <c r="S476" i="1"/>
  <c r="H477" i="1"/>
  <c r="K477" i="1"/>
  <c r="L477" i="1" s="1"/>
  <c r="M477" i="1"/>
  <c r="P477" i="1"/>
  <c r="S477" i="1"/>
  <c r="H478" i="1"/>
  <c r="K478" i="1"/>
  <c r="L478" i="1" s="1"/>
  <c r="M478" i="1"/>
  <c r="P478" i="1"/>
  <c r="S478" i="1"/>
  <c r="H479" i="1"/>
  <c r="K479" i="1"/>
  <c r="L479" i="1" s="1"/>
  <c r="M479" i="1"/>
  <c r="P479" i="1"/>
  <c r="S479" i="1"/>
  <c r="H480" i="1"/>
  <c r="K480" i="1"/>
  <c r="L480" i="1" s="1"/>
  <c r="M480" i="1"/>
  <c r="P480" i="1"/>
  <c r="S480" i="1"/>
  <c r="H481" i="1"/>
  <c r="L481" i="1"/>
  <c r="M481" i="1"/>
  <c r="P481" i="1"/>
  <c r="S481" i="1"/>
  <c r="H482" i="1"/>
  <c r="K482" i="1"/>
  <c r="L482" i="1" s="1"/>
  <c r="M482" i="1"/>
  <c r="P482" i="1"/>
  <c r="S482" i="1"/>
  <c r="H483" i="1"/>
  <c r="K483" i="1"/>
  <c r="L483" i="1" s="1"/>
  <c r="M483" i="1"/>
  <c r="P483" i="1"/>
  <c r="S483" i="1"/>
  <c r="H484" i="1"/>
  <c r="K484" i="1"/>
  <c r="L484" i="1" s="1"/>
  <c r="M484" i="1"/>
  <c r="P484" i="1"/>
  <c r="S484" i="1"/>
  <c r="H485" i="1"/>
  <c r="K485" i="1"/>
  <c r="L485" i="1" s="1"/>
  <c r="M485" i="1"/>
  <c r="P485" i="1"/>
  <c r="S485" i="1"/>
  <c r="H486" i="1"/>
  <c r="K486" i="1"/>
  <c r="L486" i="1" s="1"/>
  <c r="M486" i="1"/>
  <c r="P486" i="1"/>
  <c r="S486" i="1"/>
  <c r="H487" i="1"/>
  <c r="K487" i="1"/>
  <c r="L487" i="1" s="1"/>
  <c r="M487" i="1"/>
  <c r="P487" i="1"/>
  <c r="S487" i="1"/>
  <c r="H488" i="1"/>
  <c r="K488" i="1"/>
  <c r="L488" i="1" s="1"/>
  <c r="M488" i="1"/>
  <c r="P488" i="1"/>
  <c r="S488" i="1"/>
  <c r="H489" i="1"/>
  <c r="K489" i="1"/>
  <c r="L489" i="1" s="1"/>
  <c r="M489" i="1"/>
  <c r="P489" i="1"/>
  <c r="S489" i="1"/>
  <c r="H490" i="1"/>
  <c r="K490" i="1"/>
  <c r="L490" i="1" s="1"/>
  <c r="M490" i="1"/>
  <c r="P490" i="1"/>
  <c r="S490" i="1"/>
  <c r="H491" i="1"/>
  <c r="K491" i="1"/>
  <c r="L491" i="1" s="1"/>
  <c r="M491" i="1"/>
  <c r="P491" i="1"/>
  <c r="S491" i="1"/>
  <c r="H492" i="1"/>
  <c r="K492" i="1"/>
  <c r="L492" i="1" s="1"/>
  <c r="M492" i="1"/>
  <c r="P492" i="1"/>
  <c r="S492" i="1"/>
  <c r="H493" i="1"/>
  <c r="K493" i="1"/>
  <c r="L493" i="1" s="1"/>
  <c r="M493" i="1"/>
  <c r="P493" i="1"/>
  <c r="S493" i="1"/>
  <c r="H494" i="1"/>
  <c r="K494" i="1"/>
  <c r="L494" i="1" s="1"/>
  <c r="M494" i="1"/>
  <c r="P494" i="1"/>
  <c r="S494" i="1"/>
  <c r="H495" i="1"/>
  <c r="K495" i="1"/>
  <c r="L495" i="1" s="1"/>
  <c r="M495" i="1"/>
  <c r="P495" i="1"/>
  <c r="S495" i="1"/>
  <c r="H496" i="1"/>
  <c r="L496" i="1"/>
  <c r="M496" i="1"/>
  <c r="P496" i="1"/>
  <c r="S496" i="1"/>
  <c r="H497" i="1"/>
  <c r="K497" i="1"/>
  <c r="L497" i="1" s="1"/>
  <c r="M497" i="1"/>
  <c r="P497" i="1"/>
  <c r="S497" i="1"/>
  <c r="H498" i="1"/>
  <c r="K498" i="1"/>
  <c r="L498" i="1" s="1"/>
  <c r="M498" i="1"/>
  <c r="P498" i="1"/>
  <c r="S498" i="1"/>
  <c r="H499" i="1"/>
  <c r="K499" i="1"/>
  <c r="L499" i="1" s="1"/>
  <c r="M499" i="1"/>
  <c r="P499" i="1"/>
  <c r="S499" i="1"/>
  <c r="H500" i="1"/>
  <c r="K500" i="1"/>
  <c r="L500" i="1" s="1"/>
  <c r="M500" i="1"/>
  <c r="P500" i="1"/>
  <c r="S500" i="1"/>
  <c r="H501" i="1"/>
  <c r="K501" i="1"/>
  <c r="L501" i="1" s="1"/>
  <c r="M501" i="1"/>
  <c r="P501" i="1"/>
  <c r="S501" i="1"/>
  <c r="H502" i="1"/>
  <c r="K502" i="1"/>
  <c r="L502" i="1" s="1"/>
  <c r="M502" i="1"/>
  <c r="P502" i="1"/>
  <c r="S502" i="1"/>
  <c r="H503" i="1"/>
  <c r="K503" i="1"/>
  <c r="L503" i="1" s="1"/>
  <c r="M503" i="1"/>
  <c r="P503" i="1"/>
  <c r="S503" i="1"/>
  <c r="H504" i="1"/>
  <c r="K504" i="1"/>
  <c r="L504" i="1" s="1"/>
  <c r="M504" i="1"/>
  <c r="P504" i="1"/>
  <c r="S504" i="1"/>
  <c r="H505" i="1"/>
  <c r="K505" i="1"/>
  <c r="L505" i="1" s="1"/>
  <c r="M505" i="1"/>
  <c r="P505" i="1"/>
  <c r="S505" i="1"/>
  <c r="H506" i="1"/>
  <c r="K506" i="1"/>
  <c r="L506" i="1" s="1"/>
  <c r="M506" i="1"/>
  <c r="P506" i="1"/>
  <c r="S506" i="1"/>
  <c r="H507" i="1"/>
  <c r="K507" i="1"/>
  <c r="L507" i="1" s="1"/>
  <c r="M507" i="1"/>
  <c r="P507" i="1"/>
  <c r="S507" i="1"/>
  <c r="H508" i="1"/>
  <c r="K508" i="1"/>
  <c r="L508" i="1" s="1"/>
  <c r="M508" i="1"/>
  <c r="P508" i="1"/>
  <c r="S508" i="1"/>
  <c r="H509" i="1"/>
  <c r="K509" i="1"/>
  <c r="L509" i="1" s="1"/>
  <c r="M509" i="1"/>
  <c r="P509" i="1"/>
  <c r="S509" i="1"/>
  <c r="H510" i="1"/>
  <c r="K510" i="1"/>
  <c r="L510" i="1" s="1"/>
  <c r="M510" i="1"/>
  <c r="P510" i="1"/>
  <c r="S510" i="1"/>
  <c r="H511" i="1"/>
  <c r="K511" i="1"/>
  <c r="L511" i="1" s="1"/>
  <c r="M511" i="1"/>
  <c r="P511" i="1"/>
  <c r="S511" i="1"/>
  <c r="H512" i="1"/>
  <c r="K512" i="1"/>
  <c r="L512" i="1" s="1"/>
  <c r="M512" i="1"/>
  <c r="P512" i="1"/>
  <c r="S512" i="1"/>
  <c r="H513" i="1"/>
  <c r="K513" i="1"/>
  <c r="L513" i="1" s="1"/>
  <c r="M513" i="1"/>
  <c r="P513" i="1"/>
  <c r="S513" i="1"/>
  <c r="H514" i="1"/>
  <c r="K514" i="1"/>
  <c r="L514" i="1" s="1"/>
  <c r="M514" i="1"/>
  <c r="P514" i="1"/>
  <c r="S514" i="1"/>
  <c r="H515" i="1"/>
  <c r="K515" i="1"/>
  <c r="L515" i="1" s="1"/>
  <c r="M515" i="1"/>
  <c r="P515" i="1"/>
  <c r="S515" i="1"/>
  <c r="H516" i="1"/>
  <c r="K516" i="1"/>
  <c r="L516" i="1" s="1"/>
  <c r="M516" i="1"/>
  <c r="P516" i="1"/>
  <c r="S516" i="1"/>
  <c r="H517" i="1"/>
  <c r="K517" i="1"/>
  <c r="L517" i="1" s="1"/>
  <c r="M517" i="1"/>
  <c r="P517" i="1"/>
  <c r="S517" i="1"/>
  <c r="H518" i="1"/>
  <c r="K518" i="1"/>
  <c r="L518" i="1" s="1"/>
  <c r="M518" i="1"/>
  <c r="P518" i="1"/>
  <c r="S518" i="1"/>
  <c r="H519" i="1"/>
  <c r="K519" i="1"/>
  <c r="L519" i="1" s="1"/>
  <c r="M519" i="1"/>
  <c r="P519" i="1"/>
  <c r="S519" i="1"/>
  <c r="H520" i="1"/>
  <c r="K520" i="1"/>
  <c r="L520" i="1" s="1"/>
  <c r="M520" i="1"/>
  <c r="P520" i="1"/>
  <c r="S520" i="1"/>
  <c r="H521" i="1"/>
  <c r="M521" i="1"/>
  <c r="T521" i="1"/>
  <c r="U521" i="1"/>
  <c r="H522" i="1"/>
  <c r="K522" i="1"/>
  <c r="L522" i="1" s="1"/>
  <c r="M522" i="1"/>
  <c r="P522" i="1"/>
  <c r="S522" i="1"/>
  <c r="H523" i="1"/>
  <c r="K523" i="1"/>
  <c r="L523" i="1" s="1"/>
  <c r="M523" i="1"/>
  <c r="P523" i="1"/>
  <c r="S523" i="1"/>
  <c r="H524" i="1"/>
  <c r="K524" i="1"/>
  <c r="L524" i="1" s="1"/>
  <c r="M524" i="1"/>
  <c r="P524" i="1"/>
  <c r="S524" i="1"/>
  <c r="H525" i="1"/>
  <c r="K525" i="1"/>
  <c r="L525" i="1" s="1"/>
  <c r="M525" i="1"/>
  <c r="P525" i="1"/>
  <c r="S525" i="1"/>
  <c r="H526" i="1"/>
  <c r="K526" i="1"/>
  <c r="L526" i="1" s="1"/>
  <c r="M526" i="1"/>
  <c r="P526" i="1"/>
  <c r="S526" i="1"/>
  <c r="H527" i="1"/>
  <c r="K527" i="1"/>
  <c r="L527" i="1" s="1"/>
  <c r="M527" i="1"/>
  <c r="P527" i="1"/>
  <c r="S527" i="1"/>
  <c r="H528" i="1"/>
  <c r="K528" i="1"/>
  <c r="L528" i="1" s="1"/>
  <c r="M528" i="1"/>
  <c r="P528" i="1"/>
  <c r="S528" i="1"/>
  <c r="H529" i="1"/>
  <c r="K529" i="1"/>
  <c r="L529" i="1" s="1"/>
  <c r="M529" i="1"/>
  <c r="P529" i="1"/>
  <c r="S529" i="1"/>
  <c r="H530" i="1"/>
  <c r="K530" i="1"/>
  <c r="L530" i="1" s="1"/>
  <c r="M530" i="1"/>
  <c r="P530" i="1"/>
  <c r="S530" i="1"/>
  <c r="H531" i="1"/>
  <c r="K531" i="1"/>
  <c r="L531" i="1" s="1"/>
  <c r="M531" i="1"/>
  <c r="P531" i="1"/>
  <c r="S531" i="1"/>
  <c r="H532" i="1"/>
  <c r="K532" i="1"/>
  <c r="L532" i="1" s="1"/>
  <c r="M532" i="1"/>
  <c r="P532" i="1"/>
  <c r="S532" i="1"/>
  <c r="H533" i="1"/>
  <c r="K533" i="1"/>
  <c r="L533" i="1" s="1"/>
  <c r="M533" i="1"/>
  <c r="P533" i="1"/>
  <c r="S533" i="1"/>
  <c r="H534" i="1"/>
  <c r="K534" i="1"/>
  <c r="L534" i="1" s="1"/>
  <c r="M534" i="1"/>
  <c r="P534" i="1"/>
  <c r="S534" i="1"/>
  <c r="H535" i="1"/>
  <c r="K535" i="1"/>
  <c r="L535" i="1" s="1"/>
  <c r="M535" i="1"/>
  <c r="P535" i="1"/>
  <c r="S535" i="1"/>
  <c r="H536" i="1"/>
  <c r="K536" i="1"/>
  <c r="L536" i="1" s="1"/>
  <c r="M536" i="1"/>
  <c r="P536" i="1"/>
  <c r="S536" i="1"/>
  <c r="H537" i="1"/>
  <c r="K537" i="1"/>
  <c r="L537" i="1" s="1"/>
  <c r="M537" i="1"/>
  <c r="P537" i="1"/>
  <c r="S537" i="1"/>
  <c r="H538" i="1"/>
  <c r="K538" i="1"/>
  <c r="L538" i="1" s="1"/>
  <c r="M538" i="1"/>
  <c r="P538" i="1"/>
  <c r="S538" i="1"/>
  <c r="H539" i="1"/>
  <c r="K539" i="1"/>
  <c r="L539" i="1" s="1"/>
  <c r="M539" i="1"/>
  <c r="P539" i="1"/>
  <c r="S539" i="1"/>
  <c r="H540" i="1"/>
  <c r="K540" i="1"/>
  <c r="L540" i="1" s="1"/>
  <c r="M540" i="1"/>
  <c r="P540" i="1"/>
  <c r="S540" i="1"/>
  <c r="T540" i="1" s="1"/>
  <c r="H541" i="1"/>
  <c r="K541" i="1"/>
  <c r="L541" i="1" s="1"/>
  <c r="M541" i="1"/>
  <c r="P541" i="1"/>
  <c r="S541" i="1"/>
  <c r="H542" i="1"/>
  <c r="K542" i="1"/>
  <c r="L542" i="1" s="1"/>
  <c r="M542" i="1"/>
  <c r="P542" i="1"/>
  <c r="S542" i="1"/>
  <c r="H543" i="1"/>
  <c r="K543" i="1"/>
  <c r="L543" i="1" s="1"/>
  <c r="M543" i="1"/>
  <c r="P543" i="1"/>
  <c r="S543" i="1"/>
  <c r="H544" i="1"/>
  <c r="K544" i="1"/>
  <c r="L544" i="1" s="1"/>
  <c r="M544" i="1"/>
  <c r="P544" i="1"/>
  <c r="S544" i="1"/>
  <c r="H545" i="1"/>
  <c r="K545" i="1"/>
  <c r="L545" i="1" s="1"/>
  <c r="M545" i="1"/>
  <c r="P545" i="1"/>
  <c r="T545" i="1" s="1"/>
  <c r="S545" i="1"/>
  <c r="H546" i="1"/>
  <c r="K546" i="1"/>
  <c r="L546" i="1" s="1"/>
  <c r="M546" i="1"/>
  <c r="P546" i="1"/>
  <c r="S546" i="1"/>
  <c r="H547" i="1"/>
  <c r="K547" i="1"/>
  <c r="L547" i="1" s="1"/>
  <c r="M547" i="1"/>
  <c r="P547" i="1"/>
  <c r="S547" i="1"/>
  <c r="H548" i="1"/>
  <c r="K548" i="1"/>
  <c r="L548" i="1" s="1"/>
  <c r="M548" i="1"/>
  <c r="P548" i="1"/>
  <c r="S548" i="1"/>
  <c r="H549" i="1"/>
  <c r="K549" i="1"/>
  <c r="L549" i="1" s="1"/>
  <c r="M549" i="1"/>
  <c r="P549" i="1"/>
  <c r="S549" i="1"/>
  <c r="H550" i="1"/>
  <c r="K550" i="1"/>
  <c r="L550" i="1" s="1"/>
  <c r="M550" i="1"/>
  <c r="P550" i="1"/>
  <c r="S550" i="1"/>
  <c r="H551" i="1"/>
  <c r="K551" i="1"/>
  <c r="L551" i="1" s="1"/>
  <c r="M551" i="1"/>
  <c r="P551" i="1"/>
  <c r="S551" i="1"/>
  <c r="H552" i="1"/>
  <c r="K552" i="1"/>
  <c r="L552" i="1" s="1"/>
  <c r="M552" i="1"/>
  <c r="P552" i="1"/>
  <c r="S552" i="1"/>
  <c r="H553" i="1"/>
  <c r="K553" i="1"/>
  <c r="L553" i="1" s="1"/>
  <c r="M553" i="1"/>
  <c r="P553" i="1"/>
  <c r="S553" i="1"/>
  <c r="H554" i="1"/>
  <c r="K554" i="1"/>
  <c r="L554" i="1" s="1"/>
  <c r="M554" i="1"/>
  <c r="P554" i="1"/>
  <c r="S554" i="1"/>
  <c r="H555" i="1"/>
  <c r="K555" i="1"/>
  <c r="L555" i="1" s="1"/>
  <c r="M555" i="1"/>
  <c r="P555" i="1"/>
  <c r="S555" i="1"/>
  <c r="H556" i="1"/>
  <c r="K556" i="1"/>
  <c r="L556" i="1" s="1"/>
  <c r="M556" i="1"/>
  <c r="P556" i="1"/>
  <c r="S556" i="1"/>
  <c r="H557" i="1"/>
  <c r="K557" i="1"/>
  <c r="L557" i="1" s="1"/>
  <c r="M557" i="1"/>
  <c r="P557" i="1"/>
  <c r="S557" i="1"/>
  <c r="H558" i="1"/>
  <c r="K558" i="1"/>
  <c r="L558" i="1" s="1"/>
  <c r="M558" i="1"/>
  <c r="P558" i="1"/>
  <c r="S558" i="1"/>
  <c r="H559" i="1"/>
  <c r="K559" i="1"/>
  <c r="L559" i="1" s="1"/>
  <c r="M559" i="1"/>
  <c r="P559" i="1"/>
  <c r="S559" i="1"/>
  <c r="H560" i="1"/>
  <c r="K560" i="1"/>
  <c r="L560" i="1" s="1"/>
  <c r="M560" i="1"/>
  <c r="P560" i="1"/>
  <c r="S560" i="1"/>
  <c r="H561" i="1"/>
  <c r="K561" i="1"/>
  <c r="L561" i="1" s="1"/>
  <c r="M561" i="1"/>
  <c r="P561" i="1"/>
  <c r="S561" i="1"/>
  <c r="H562" i="1"/>
  <c r="K562" i="1"/>
  <c r="L562" i="1" s="1"/>
  <c r="M562" i="1"/>
  <c r="P562" i="1"/>
  <c r="S562" i="1"/>
  <c r="H563" i="1"/>
  <c r="K563" i="1"/>
  <c r="L563" i="1" s="1"/>
  <c r="M563" i="1"/>
  <c r="P563" i="1"/>
  <c r="S563" i="1"/>
  <c r="H564" i="1"/>
  <c r="K564" i="1"/>
  <c r="L564" i="1" s="1"/>
  <c r="M564" i="1"/>
  <c r="P564" i="1"/>
  <c r="S564" i="1"/>
  <c r="H565" i="1"/>
  <c r="K565" i="1"/>
  <c r="L565" i="1" s="1"/>
  <c r="M565" i="1"/>
  <c r="P565" i="1"/>
  <c r="S565" i="1"/>
  <c r="H566" i="1"/>
  <c r="K566" i="1"/>
  <c r="L566" i="1" s="1"/>
  <c r="M566" i="1"/>
  <c r="P566" i="1"/>
  <c r="S566" i="1"/>
  <c r="H567" i="1"/>
  <c r="K567" i="1"/>
  <c r="L567" i="1" s="1"/>
  <c r="M567" i="1"/>
  <c r="P567" i="1"/>
  <c r="S567" i="1"/>
  <c r="H568" i="1"/>
  <c r="K568" i="1"/>
  <c r="L568" i="1" s="1"/>
  <c r="M568" i="1"/>
  <c r="P568" i="1"/>
  <c r="S568" i="1"/>
  <c r="H569" i="1"/>
  <c r="K569" i="1"/>
  <c r="L569" i="1" s="1"/>
  <c r="M569" i="1"/>
  <c r="P569" i="1"/>
  <c r="S569" i="1"/>
  <c r="H570" i="1"/>
  <c r="K570" i="1"/>
  <c r="L570" i="1" s="1"/>
  <c r="M570" i="1"/>
  <c r="P570" i="1"/>
  <c r="S570" i="1"/>
  <c r="H571" i="1"/>
  <c r="K571" i="1"/>
  <c r="L571" i="1" s="1"/>
  <c r="M571" i="1"/>
  <c r="T571" i="1"/>
  <c r="U571" i="1"/>
  <c r="H572" i="1"/>
  <c r="K572" i="1"/>
  <c r="L572" i="1" s="1"/>
  <c r="M572" i="1"/>
  <c r="T572" i="1"/>
  <c r="U572" i="1"/>
  <c r="H573" i="1"/>
  <c r="K573" i="1"/>
  <c r="L573" i="1" s="1"/>
  <c r="M573" i="1"/>
  <c r="T573" i="1"/>
  <c r="U573" i="1"/>
  <c r="H574" i="1"/>
  <c r="K574" i="1"/>
  <c r="L574" i="1" s="1"/>
  <c r="M574" i="1"/>
  <c r="T574" i="1"/>
  <c r="U574" i="1"/>
  <c r="H575" i="1"/>
  <c r="K575" i="1"/>
  <c r="L575" i="1" s="1"/>
  <c r="M575" i="1"/>
  <c r="T575" i="1"/>
  <c r="U575" i="1"/>
  <c r="H576" i="1"/>
  <c r="K576" i="1"/>
  <c r="L576" i="1" s="1"/>
  <c r="M576" i="1"/>
  <c r="T576" i="1"/>
  <c r="U576" i="1"/>
  <c r="H577" i="1"/>
  <c r="K577" i="1"/>
  <c r="L577" i="1" s="1"/>
  <c r="M577" i="1"/>
  <c r="T577" i="1"/>
  <c r="U577" i="1"/>
  <c r="H578" i="1"/>
  <c r="K578" i="1"/>
  <c r="L578" i="1" s="1"/>
  <c r="M578" i="1"/>
  <c r="T578" i="1"/>
  <c r="U578" i="1"/>
  <c r="H579" i="1"/>
  <c r="K579" i="1"/>
  <c r="L579" i="1" s="1"/>
  <c r="M579" i="1"/>
  <c r="T579" i="1"/>
  <c r="U579" i="1"/>
  <c r="H580" i="1"/>
  <c r="K580" i="1"/>
  <c r="L580" i="1" s="1"/>
  <c r="M580" i="1"/>
  <c r="T580" i="1"/>
  <c r="U580" i="1"/>
  <c r="H581" i="1"/>
  <c r="K581" i="1"/>
  <c r="L581" i="1" s="1"/>
  <c r="M581" i="1"/>
  <c r="T581" i="1"/>
  <c r="U581" i="1"/>
  <c r="H582" i="1"/>
  <c r="K582" i="1"/>
  <c r="L582" i="1" s="1"/>
  <c r="M582" i="1"/>
  <c r="T582" i="1"/>
  <c r="U582" i="1"/>
  <c r="H583" i="1"/>
  <c r="K583" i="1"/>
  <c r="L583" i="1" s="1"/>
  <c r="M583" i="1"/>
  <c r="T583" i="1"/>
  <c r="U583" i="1"/>
  <c r="H584" i="1"/>
  <c r="K584" i="1"/>
  <c r="L584" i="1" s="1"/>
  <c r="M584" i="1"/>
  <c r="T584" i="1"/>
  <c r="U584" i="1"/>
  <c r="H585" i="1"/>
  <c r="K585" i="1"/>
  <c r="L585" i="1" s="1"/>
  <c r="M585" i="1"/>
  <c r="T585" i="1"/>
  <c r="U585" i="1"/>
  <c r="H586" i="1"/>
  <c r="K586" i="1"/>
  <c r="L586" i="1" s="1"/>
  <c r="M586" i="1"/>
  <c r="T586" i="1"/>
  <c r="U586" i="1"/>
  <c r="H587" i="1"/>
  <c r="K587" i="1"/>
  <c r="L587" i="1" s="1"/>
  <c r="M587" i="1"/>
  <c r="T587" i="1"/>
  <c r="U587" i="1"/>
  <c r="H588" i="1"/>
  <c r="K588" i="1"/>
  <c r="L588" i="1" s="1"/>
  <c r="M588" i="1"/>
  <c r="T588" i="1"/>
  <c r="U588" i="1"/>
  <c r="H589" i="1"/>
  <c r="K589" i="1"/>
  <c r="L589" i="1" s="1"/>
  <c r="M589" i="1"/>
  <c r="T589" i="1"/>
  <c r="U589" i="1"/>
  <c r="H590" i="1"/>
  <c r="K590" i="1"/>
  <c r="L590" i="1" s="1"/>
  <c r="M590" i="1"/>
  <c r="T590" i="1"/>
  <c r="U590" i="1"/>
  <c r="H591" i="1"/>
  <c r="K591" i="1"/>
  <c r="L591" i="1" s="1"/>
  <c r="M591" i="1"/>
  <c r="T591" i="1"/>
  <c r="U591" i="1"/>
  <c r="H592" i="1"/>
  <c r="K592" i="1"/>
  <c r="L592" i="1" s="1"/>
  <c r="M592" i="1"/>
  <c r="T592" i="1"/>
  <c r="U592" i="1"/>
  <c r="H593" i="1"/>
  <c r="K593" i="1"/>
  <c r="L593" i="1" s="1"/>
  <c r="M593" i="1"/>
  <c r="T593" i="1"/>
  <c r="U593" i="1"/>
  <c r="H594" i="1"/>
  <c r="K594" i="1"/>
  <c r="L594" i="1" s="1"/>
  <c r="M594" i="1"/>
  <c r="T594" i="1"/>
  <c r="U594" i="1"/>
  <c r="H595" i="1"/>
  <c r="K595" i="1"/>
  <c r="L595" i="1" s="1"/>
  <c r="M595" i="1"/>
  <c r="T595" i="1"/>
  <c r="U595" i="1"/>
  <c r="H596" i="1"/>
  <c r="K596" i="1"/>
  <c r="L596" i="1" s="1"/>
  <c r="M596" i="1"/>
  <c r="T596" i="1"/>
  <c r="U596" i="1"/>
  <c r="H597" i="1"/>
  <c r="K597" i="1"/>
  <c r="L597" i="1" s="1"/>
  <c r="M597" i="1"/>
  <c r="T597" i="1"/>
  <c r="U597" i="1"/>
  <c r="H598" i="1"/>
  <c r="K598" i="1"/>
  <c r="L598" i="1" s="1"/>
  <c r="M598" i="1"/>
  <c r="T598" i="1"/>
  <c r="U598" i="1"/>
  <c r="H599" i="1"/>
  <c r="K599" i="1"/>
  <c r="L599" i="1" s="1"/>
  <c r="M599" i="1"/>
  <c r="T599" i="1"/>
  <c r="U599" i="1"/>
  <c r="H600" i="1"/>
  <c r="K600" i="1"/>
  <c r="L600" i="1" s="1"/>
  <c r="M600" i="1"/>
  <c r="T600" i="1"/>
  <c r="U600" i="1"/>
  <c r="H601" i="1"/>
  <c r="K601" i="1"/>
  <c r="L601" i="1" s="1"/>
  <c r="M601" i="1"/>
  <c r="T601" i="1"/>
  <c r="U601" i="1"/>
  <c r="H602" i="1"/>
  <c r="K602" i="1"/>
  <c r="L602" i="1" s="1"/>
  <c r="M602" i="1"/>
  <c r="T602" i="1"/>
  <c r="U602" i="1"/>
  <c r="H603" i="1"/>
  <c r="K603" i="1"/>
  <c r="L603" i="1" s="1"/>
  <c r="M603" i="1"/>
  <c r="T603" i="1"/>
  <c r="U603" i="1"/>
  <c r="H604" i="1"/>
  <c r="K604" i="1"/>
  <c r="L604" i="1" s="1"/>
  <c r="M604" i="1"/>
  <c r="T604" i="1"/>
  <c r="U604" i="1"/>
  <c r="H605" i="1"/>
  <c r="K605" i="1"/>
  <c r="L605" i="1" s="1"/>
  <c r="M605" i="1"/>
  <c r="T605" i="1"/>
  <c r="U605" i="1"/>
  <c r="H606" i="1"/>
  <c r="K606" i="1"/>
  <c r="L606" i="1" s="1"/>
  <c r="M606" i="1"/>
  <c r="T606" i="1"/>
  <c r="U606" i="1"/>
  <c r="H607" i="1"/>
  <c r="K607" i="1"/>
  <c r="L607" i="1" s="1"/>
  <c r="M607" i="1"/>
  <c r="T607" i="1"/>
  <c r="U607" i="1"/>
  <c r="H608" i="1"/>
  <c r="K608" i="1"/>
  <c r="L608" i="1" s="1"/>
  <c r="M608" i="1"/>
  <c r="T608" i="1"/>
  <c r="U608" i="1"/>
  <c r="H609" i="1"/>
  <c r="K609" i="1"/>
  <c r="L609" i="1" s="1"/>
  <c r="M609" i="1"/>
  <c r="T609" i="1"/>
  <c r="U609" i="1"/>
  <c r="H610" i="1"/>
  <c r="K610" i="1"/>
  <c r="L610" i="1" s="1"/>
  <c r="M610" i="1"/>
  <c r="T610" i="1"/>
  <c r="U610" i="1"/>
  <c r="H611" i="1"/>
  <c r="K611" i="1"/>
  <c r="L611" i="1" s="1"/>
  <c r="M611" i="1"/>
  <c r="T611" i="1"/>
  <c r="U611" i="1"/>
  <c r="H612" i="1"/>
  <c r="K612" i="1"/>
  <c r="L612" i="1" s="1"/>
  <c r="M612" i="1"/>
  <c r="T612" i="1"/>
  <c r="U612" i="1"/>
  <c r="H613" i="1"/>
  <c r="K613" i="1"/>
  <c r="L613" i="1" s="1"/>
  <c r="M613" i="1"/>
  <c r="T613" i="1"/>
  <c r="U613" i="1"/>
  <c r="H614" i="1"/>
  <c r="K614" i="1"/>
  <c r="L614" i="1" s="1"/>
  <c r="M614" i="1"/>
  <c r="T614" i="1"/>
  <c r="U614" i="1"/>
  <c r="H615" i="1"/>
  <c r="K615" i="1"/>
  <c r="L615" i="1" s="1"/>
  <c r="M615" i="1"/>
  <c r="T615" i="1"/>
  <c r="U615" i="1"/>
  <c r="H616" i="1"/>
  <c r="K616" i="1"/>
  <c r="L616" i="1" s="1"/>
  <c r="M616" i="1"/>
  <c r="T616" i="1"/>
  <c r="U616" i="1"/>
  <c r="H617" i="1"/>
  <c r="K617" i="1"/>
  <c r="L617" i="1" s="1"/>
  <c r="M617" i="1"/>
  <c r="T617" i="1"/>
  <c r="U617" i="1"/>
  <c r="H618" i="1"/>
  <c r="K618" i="1"/>
  <c r="L618" i="1" s="1"/>
  <c r="M618" i="1"/>
  <c r="T618" i="1"/>
  <c r="U618" i="1"/>
  <c r="H619" i="1"/>
  <c r="K619" i="1"/>
  <c r="L619" i="1" s="1"/>
  <c r="M619" i="1"/>
  <c r="T619" i="1" s="1"/>
  <c r="U619" i="1"/>
  <c r="H620" i="1"/>
  <c r="K620" i="1"/>
  <c r="L620" i="1" s="1"/>
  <c r="M620" i="1"/>
  <c r="T620" i="1"/>
  <c r="U620" i="1"/>
  <c r="H621" i="1"/>
  <c r="K621" i="1"/>
  <c r="L621" i="1" s="1"/>
  <c r="M621" i="1"/>
  <c r="T621" i="1"/>
  <c r="U621" i="1"/>
  <c r="H622" i="1"/>
  <c r="K622" i="1"/>
  <c r="L622" i="1" s="1"/>
  <c r="M622" i="1"/>
  <c r="T622" i="1"/>
  <c r="U622" i="1"/>
  <c r="H623" i="1"/>
  <c r="K623" i="1"/>
  <c r="L623" i="1" s="1"/>
  <c r="M623" i="1"/>
  <c r="T623" i="1"/>
  <c r="U623" i="1"/>
  <c r="H624" i="1"/>
  <c r="K624" i="1"/>
  <c r="L624" i="1" s="1"/>
  <c r="M624" i="1"/>
  <c r="T624" i="1"/>
  <c r="U624" i="1"/>
  <c r="H625" i="1"/>
  <c r="K625" i="1"/>
  <c r="L625" i="1" s="1"/>
  <c r="M625" i="1"/>
  <c r="T625" i="1"/>
  <c r="U625" i="1"/>
  <c r="H626" i="1"/>
  <c r="K626" i="1"/>
  <c r="L626" i="1" s="1"/>
  <c r="M626" i="1"/>
  <c r="T626" i="1"/>
  <c r="U626" i="1"/>
  <c r="H627" i="1"/>
  <c r="K627" i="1"/>
  <c r="L627" i="1" s="1"/>
  <c r="M627" i="1"/>
  <c r="T627" i="1"/>
  <c r="U627" i="1"/>
  <c r="H628" i="1"/>
  <c r="K628" i="1"/>
  <c r="L628" i="1" s="1"/>
  <c r="M628" i="1"/>
  <c r="T628" i="1"/>
  <c r="U628" i="1"/>
  <c r="H629" i="1"/>
  <c r="K629" i="1"/>
  <c r="L629" i="1" s="1"/>
  <c r="M629" i="1"/>
  <c r="T629" i="1"/>
  <c r="U629" i="1"/>
  <c r="H630" i="1"/>
  <c r="K630" i="1"/>
  <c r="L630" i="1" s="1"/>
  <c r="M630" i="1"/>
  <c r="T630" i="1"/>
  <c r="U630" i="1"/>
  <c r="H631" i="1"/>
  <c r="K631" i="1"/>
  <c r="L631" i="1" s="1"/>
  <c r="M631" i="1"/>
  <c r="U631" i="1"/>
  <c r="H632" i="1"/>
  <c r="K632" i="1"/>
  <c r="L632" i="1" s="1"/>
  <c r="M632" i="1"/>
  <c r="T632" i="1"/>
  <c r="U632" i="1"/>
  <c r="H633" i="1"/>
  <c r="K633" i="1"/>
  <c r="L633" i="1" s="1"/>
  <c r="M633" i="1"/>
  <c r="T633" i="1"/>
  <c r="U633" i="1"/>
  <c r="H634" i="1"/>
  <c r="K634" i="1"/>
  <c r="L634" i="1" s="1"/>
  <c r="M634" i="1"/>
  <c r="T634" i="1"/>
  <c r="U634" i="1"/>
  <c r="H635" i="1"/>
  <c r="K635" i="1"/>
  <c r="L635" i="1" s="1"/>
  <c r="M635" i="1"/>
  <c r="T635" i="1"/>
  <c r="U635" i="1"/>
  <c r="H636" i="1"/>
  <c r="K636" i="1"/>
  <c r="L636" i="1" s="1"/>
  <c r="M636" i="1"/>
  <c r="T636" i="1"/>
  <c r="U636" i="1"/>
  <c r="H637" i="1"/>
  <c r="K637" i="1"/>
  <c r="L637" i="1" s="1"/>
  <c r="M637" i="1"/>
  <c r="T637" i="1"/>
  <c r="U637" i="1"/>
  <c r="H638" i="1"/>
  <c r="K638" i="1"/>
  <c r="L638" i="1" s="1"/>
  <c r="M638" i="1"/>
  <c r="T638" i="1" s="1"/>
  <c r="U638" i="1"/>
  <c r="H639" i="1"/>
  <c r="K639" i="1"/>
  <c r="L639" i="1" s="1"/>
  <c r="M639" i="1"/>
  <c r="T639" i="1"/>
  <c r="U639" i="1"/>
  <c r="H640" i="1"/>
  <c r="K640" i="1"/>
  <c r="L640" i="1" s="1"/>
  <c r="M640" i="1"/>
  <c r="T640" i="1"/>
  <c r="U640" i="1"/>
  <c r="H641" i="1"/>
  <c r="K641" i="1"/>
  <c r="L641" i="1" s="1"/>
  <c r="M641" i="1"/>
  <c r="T641" i="1"/>
  <c r="U641" i="1"/>
  <c r="H642" i="1"/>
  <c r="K642" i="1"/>
  <c r="L642" i="1" s="1"/>
  <c r="M642" i="1"/>
  <c r="T642" i="1" s="1"/>
  <c r="U642" i="1"/>
  <c r="H643" i="1"/>
  <c r="K643" i="1"/>
  <c r="L643" i="1" s="1"/>
  <c r="M643" i="1"/>
  <c r="T643" i="1"/>
  <c r="U643" i="1"/>
  <c r="H644" i="1"/>
  <c r="K644" i="1"/>
  <c r="L644" i="1" s="1"/>
  <c r="M644" i="1"/>
  <c r="T644" i="1"/>
  <c r="U644" i="1"/>
  <c r="H645" i="1"/>
  <c r="K645" i="1"/>
  <c r="L645" i="1" s="1"/>
  <c r="M645" i="1"/>
  <c r="T645" i="1"/>
  <c r="U645" i="1"/>
  <c r="H646" i="1"/>
  <c r="K646" i="1"/>
  <c r="L646" i="1" s="1"/>
  <c r="M646" i="1"/>
  <c r="T646" i="1"/>
  <c r="U646" i="1"/>
  <c r="H647" i="1"/>
  <c r="K647" i="1"/>
  <c r="L647" i="1" s="1"/>
  <c r="M647" i="1"/>
  <c r="T647" i="1" s="1"/>
  <c r="W647" i="1" s="1"/>
  <c r="U647" i="1"/>
  <c r="H648" i="1"/>
  <c r="K648" i="1"/>
  <c r="L648" i="1" s="1"/>
  <c r="M648" i="1"/>
  <c r="T648" i="1"/>
  <c r="U648" i="1"/>
  <c r="H649" i="1"/>
  <c r="K649" i="1"/>
  <c r="L649" i="1" s="1"/>
  <c r="M649" i="1"/>
  <c r="T649" i="1"/>
  <c r="U649" i="1"/>
  <c r="H650" i="1"/>
  <c r="K650" i="1"/>
  <c r="L650" i="1" s="1"/>
  <c r="M650" i="1"/>
  <c r="T650" i="1"/>
  <c r="U650" i="1"/>
  <c r="H651" i="1"/>
  <c r="K651" i="1"/>
  <c r="L651" i="1" s="1"/>
  <c r="M651" i="1"/>
  <c r="T651" i="1"/>
  <c r="U651" i="1"/>
  <c r="T652" i="1"/>
  <c r="U652" i="1"/>
  <c r="H653" i="1"/>
  <c r="K653" i="1"/>
  <c r="M653" i="1"/>
  <c r="T653" i="1"/>
  <c r="U653" i="1"/>
  <c r="H654" i="1"/>
  <c r="L654" i="1"/>
  <c r="M654" i="1"/>
  <c r="T654" i="1"/>
  <c r="U654" i="1"/>
  <c r="H655" i="1"/>
  <c r="K655" i="1"/>
  <c r="L655" i="1" s="1"/>
  <c r="M655" i="1"/>
  <c r="T655" i="1"/>
  <c r="U655" i="1"/>
  <c r="H656" i="1"/>
  <c r="K656" i="1"/>
  <c r="L656" i="1" s="1"/>
  <c r="M656" i="1"/>
  <c r="T656" i="1"/>
  <c r="U656" i="1"/>
  <c r="H657" i="1"/>
  <c r="K657" i="1"/>
  <c r="L657" i="1" s="1"/>
  <c r="M657" i="1"/>
  <c r="T657" i="1"/>
  <c r="U657" i="1"/>
  <c r="H658" i="1"/>
  <c r="K658" i="1"/>
  <c r="L658" i="1" s="1"/>
  <c r="M658" i="1"/>
  <c r="T658" i="1"/>
  <c r="U658" i="1"/>
  <c r="H659" i="1"/>
  <c r="K659" i="1"/>
  <c r="L659" i="1" s="1"/>
  <c r="M659" i="1"/>
  <c r="T659" i="1"/>
  <c r="U659" i="1"/>
  <c r="H660" i="1"/>
  <c r="K660" i="1"/>
  <c r="L660" i="1" s="1"/>
  <c r="M660" i="1"/>
  <c r="T660" i="1"/>
  <c r="U660" i="1"/>
  <c r="T661" i="1"/>
  <c r="U661" i="1"/>
  <c r="H662" i="1"/>
  <c r="K662" i="1"/>
  <c r="L662" i="1" s="1"/>
  <c r="M662" i="1"/>
  <c r="T662" i="1"/>
  <c r="U662" i="1"/>
  <c r="H663" i="1"/>
  <c r="K663" i="1"/>
  <c r="L663" i="1" s="1"/>
  <c r="M663" i="1"/>
  <c r="T663" i="1"/>
  <c r="U663" i="1"/>
  <c r="H664" i="1"/>
  <c r="K664" i="1"/>
  <c r="L664" i="1" s="1"/>
  <c r="M664" i="1"/>
  <c r="T664" i="1"/>
  <c r="U664" i="1"/>
  <c r="H665" i="1"/>
  <c r="K665" i="1"/>
  <c r="L665" i="1" s="1"/>
  <c r="M665" i="1"/>
  <c r="T665" i="1"/>
  <c r="U665" i="1"/>
  <c r="H666" i="1"/>
  <c r="K666" i="1"/>
  <c r="L666" i="1" s="1"/>
  <c r="M666" i="1"/>
  <c r="T666" i="1"/>
  <c r="U666" i="1"/>
  <c r="H667" i="1"/>
  <c r="K667" i="1"/>
  <c r="L667" i="1" s="1"/>
  <c r="M667" i="1"/>
  <c r="T667" i="1"/>
  <c r="U667" i="1"/>
  <c r="H668" i="1"/>
  <c r="K668" i="1"/>
  <c r="L668" i="1" s="1"/>
  <c r="M668" i="1"/>
  <c r="T668" i="1"/>
  <c r="U668" i="1"/>
  <c r="H669" i="1"/>
  <c r="K669" i="1"/>
  <c r="L669" i="1" s="1"/>
  <c r="M669" i="1"/>
  <c r="T669" i="1"/>
  <c r="U669" i="1"/>
  <c r="H670" i="1"/>
  <c r="K670" i="1"/>
  <c r="L670" i="1" s="1"/>
  <c r="M670" i="1"/>
  <c r="T670" i="1"/>
  <c r="U670" i="1"/>
  <c r="H671" i="1"/>
  <c r="K671" i="1"/>
  <c r="L671" i="1" s="1"/>
  <c r="M671" i="1"/>
  <c r="T671" i="1"/>
  <c r="U671" i="1"/>
  <c r="H672" i="1"/>
  <c r="K672" i="1"/>
  <c r="L672" i="1" s="1"/>
  <c r="M672" i="1"/>
  <c r="T672" i="1"/>
  <c r="U672" i="1"/>
  <c r="H673" i="1"/>
  <c r="K673" i="1"/>
  <c r="L673" i="1" s="1"/>
  <c r="M673" i="1"/>
  <c r="T673" i="1"/>
  <c r="U673" i="1"/>
  <c r="H674" i="1"/>
  <c r="K674" i="1"/>
  <c r="L674" i="1" s="1"/>
  <c r="M674" i="1"/>
  <c r="T674" i="1"/>
  <c r="U674" i="1"/>
  <c r="H675" i="1"/>
  <c r="K675" i="1"/>
  <c r="L675" i="1" s="1"/>
  <c r="M675" i="1"/>
  <c r="T675" i="1"/>
  <c r="U675" i="1"/>
  <c r="H676" i="1"/>
  <c r="K676" i="1"/>
  <c r="L676" i="1" s="1"/>
  <c r="M676" i="1"/>
  <c r="T676" i="1"/>
  <c r="U676" i="1"/>
  <c r="H677" i="1"/>
  <c r="K677" i="1"/>
  <c r="L677" i="1" s="1"/>
  <c r="M677" i="1"/>
  <c r="T677" i="1"/>
  <c r="U677" i="1"/>
  <c r="H678" i="1"/>
  <c r="K678" i="1"/>
  <c r="L678" i="1" s="1"/>
  <c r="M678" i="1"/>
  <c r="U678" i="1"/>
  <c r="W678" i="1"/>
  <c r="H679" i="1"/>
  <c r="K679" i="1"/>
  <c r="L679" i="1" s="1"/>
  <c r="M679" i="1"/>
  <c r="T679" i="1"/>
  <c r="U679" i="1"/>
  <c r="H680" i="1"/>
  <c r="K680" i="1"/>
  <c r="L680" i="1" s="1"/>
  <c r="M680" i="1"/>
  <c r="T680" i="1"/>
  <c r="U680" i="1"/>
  <c r="H681" i="1"/>
  <c r="K681" i="1"/>
  <c r="L681" i="1" s="1"/>
  <c r="M681" i="1"/>
  <c r="T681" i="1"/>
  <c r="U681" i="1"/>
  <c r="H682" i="1"/>
  <c r="K682" i="1"/>
  <c r="L682" i="1" s="1"/>
  <c r="M682" i="1"/>
  <c r="T682" i="1"/>
  <c r="U682" i="1"/>
  <c r="H683" i="1"/>
  <c r="K683" i="1"/>
  <c r="L683" i="1" s="1"/>
  <c r="M683" i="1"/>
  <c r="T683" i="1"/>
  <c r="U683" i="1"/>
  <c r="H684" i="1"/>
  <c r="K684" i="1"/>
  <c r="L684" i="1" s="1"/>
  <c r="M684" i="1"/>
  <c r="T684" i="1"/>
  <c r="U684" i="1"/>
  <c r="H685" i="1"/>
  <c r="K685" i="1"/>
  <c r="L685" i="1" s="1"/>
  <c r="M685" i="1"/>
  <c r="T685" i="1"/>
  <c r="U685" i="1"/>
  <c r="H686" i="1"/>
  <c r="K686" i="1"/>
  <c r="L686" i="1" s="1"/>
  <c r="M686" i="1"/>
  <c r="T686" i="1"/>
  <c r="U686" i="1"/>
  <c r="H687" i="1"/>
  <c r="K687" i="1"/>
  <c r="L687" i="1" s="1"/>
  <c r="M687" i="1"/>
  <c r="T687" i="1"/>
  <c r="U687" i="1"/>
  <c r="H688" i="1"/>
  <c r="K688" i="1"/>
  <c r="L688" i="1" s="1"/>
  <c r="M688" i="1"/>
  <c r="T688" i="1"/>
  <c r="U688" i="1"/>
  <c r="H689" i="1"/>
  <c r="K689" i="1"/>
  <c r="L689" i="1" s="1"/>
  <c r="M689" i="1"/>
  <c r="T689" i="1"/>
  <c r="U689" i="1"/>
  <c r="H690" i="1"/>
  <c r="K690" i="1"/>
  <c r="L690" i="1" s="1"/>
  <c r="M690" i="1"/>
  <c r="T690" i="1"/>
  <c r="U690" i="1"/>
  <c r="H691" i="1"/>
  <c r="K691" i="1"/>
  <c r="L691" i="1" s="1"/>
  <c r="M691" i="1"/>
  <c r="T691" i="1"/>
  <c r="U691" i="1"/>
  <c r="H692" i="1"/>
  <c r="K692" i="1"/>
  <c r="L692" i="1" s="1"/>
  <c r="M692" i="1"/>
  <c r="T692" i="1"/>
  <c r="U692" i="1"/>
  <c r="H693" i="1"/>
  <c r="K693" i="1"/>
  <c r="L693" i="1" s="1"/>
  <c r="M693" i="1"/>
  <c r="T693" i="1"/>
  <c r="U693" i="1"/>
  <c r="T694" i="1"/>
  <c r="U694" i="1"/>
  <c r="H695" i="1"/>
  <c r="K695" i="1"/>
  <c r="L695" i="1" s="1"/>
  <c r="M695" i="1"/>
  <c r="T695" i="1"/>
  <c r="U695" i="1"/>
  <c r="H696" i="1"/>
  <c r="K696" i="1"/>
  <c r="L696" i="1" s="1"/>
  <c r="M696" i="1"/>
  <c r="T696" i="1"/>
  <c r="U696" i="1"/>
  <c r="T697" i="1"/>
  <c r="U697" i="1"/>
  <c r="H698" i="1"/>
  <c r="K698" i="1"/>
  <c r="L698" i="1" s="1"/>
  <c r="M698" i="1"/>
  <c r="W698" i="1" s="1"/>
  <c r="T698" i="1"/>
  <c r="U698" i="1"/>
  <c r="H699" i="1"/>
  <c r="K699" i="1"/>
  <c r="L699" i="1" s="1"/>
  <c r="M699" i="1"/>
  <c r="U699" i="1"/>
  <c r="H700" i="1"/>
  <c r="K700" i="1"/>
  <c r="L700" i="1" s="1"/>
  <c r="M700" i="1"/>
  <c r="T700" i="1"/>
  <c r="U700" i="1"/>
  <c r="H701" i="1"/>
  <c r="K701" i="1"/>
  <c r="L701" i="1" s="1"/>
  <c r="M701" i="1"/>
  <c r="T701" i="1"/>
  <c r="U701" i="1"/>
  <c r="H702" i="1"/>
  <c r="K702" i="1"/>
  <c r="L702" i="1" s="1"/>
  <c r="M702" i="1"/>
  <c r="T702" i="1"/>
  <c r="U702" i="1"/>
  <c r="H703" i="1"/>
  <c r="K703" i="1"/>
  <c r="L703" i="1" s="1"/>
  <c r="M703" i="1"/>
  <c r="T703" i="1"/>
  <c r="U703" i="1"/>
  <c r="H704" i="1"/>
  <c r="K704" i="1"/>
  <c r="L704" i="1" s="1"/>
  <c r="M704" i="1"/>
  <c r="T704" i="1"/>
  <c r="U704" i="1"/>
  <c r="H705" i="1"/>
  <c r="K705" i="1"/>
  <c r="L705" i="1" s="1"/>
  <c r="M705" i="1"/>
  <c r="T705" i="1"/>
  <c r="U705" i="1"/>
  <c r="H706" i="1"/>
  <c r="K706" i="1"/>
  <c r="L706" i="1" s="1"/>
  <c r="M706" i="1"/>
  <c r="T706" i="1"/>
  <c r="U706" i="1"/>
  <c r="H707" i="1"/>
  <c r="K707" i="1"/>
  <c r="L707" i="1" s="1"/>
  <c r="M707" i="1"/>
  <c r="T707" i="1"/>
  <c r="U707" i="1"/>
  <c r="H708" i="1"/>
  <c r="K708" i="1"/>
  <c r="M708" i="1"/>
  <c r="T708" i="1"/>
  <c r="U708" i="1"/>
  <c r="H709" i="1"/>
  <c r="K709" i="1"/>
  <c r="L709" i="1" s="1"/>
  <c r="M709" i="1"/>
  <c r="T709" i="1"/>
  <c r="U709" i="1"/>
  <c r="H710" i="1"/>
  <c r="K710" i="1"/>
  <c r="L710" i="1" s="1"/>
  <c r="M710" i="1"/>
  <c r="T710" i="1"/>
  <c r="U710" i="1"/>
  <c r="H711" i="1"/>
  <c r="K711" i="1"/>
  <c r="L711" i="1" s="1"/>
  <c r="M711" i="1"/>
  <c r="T711" i="1" s="1"/>
  <c r="U711" i="1"/>
  <c r="H712" i="1"/>
  <c r="K712" i="1"/>
  <c r="L712" i="1"/>
  <c r="M712" i="1"/>
  <c r="T712" i="1"/>
  <c r="U712" i="1"/>
  <c r="H713" i="1"/>
  <c r="K713" i="1"/>
  <c r="L713" i="1" s="1"/>
  <c r="M713" i="1"/>
  <c r="T713" i="1" s="1"/>
  <c r="W713" i="1" s="1"/>
  <c r="U713" i="1"/>
  <c r="H714" i="1"/>
  <c r="K714" i="1"/>
  <c r="L714" i="1" s="1"/>
  <c r="M714" i="1"/>
  <c r="T714" i="1"/>
  <c r="U714" i="1"/>
  <c r="H715" i="1"/>
  <c r="K715" i="1"/>
  <c r="L715" i="1" s="1"/>
  <c r="M715" i="1"/>
  <c r="T715" i="1" s="1"/>
  <c r="W715" i="1" s="1"/>
  <c r="U715" i="1"/>
  <c r="H716" i="1"/>
  <c r="K716" i="1"/>
  <c r="L716" i="1" s="1"/>
  <c r="M716" i="1"/>
  <c r="T716" i="1"/>
  <c r="U716" i="1"/>
  <c r="H717" i="1"/>
  <c r="K717" i="1"/>
  <c r="L717" i="1" s="1"/>
  <c r="M717" i="1"/>
  <c r="T717" i="1"/>
  <c r="U717" i="1"/>
  <c r="H718" i="1"/>
  <c r="K718" i="1"/>
  <c r="L718" i="1" s="1"/>
  <c r="M718" i="1"/>
  <c r="T718" i="1"/>
  <c r="U718" i="1"/>
  <c r="H719" i="1"/>
  <c r="K719" i="1"/>
  <c r="L719" i="1" s="1"/>
  <c r="M719" i="1"/>
  <c r="T719" i="1"/>
  <c r="U719" i="1"/>
  <c r="H720" i="1"/>
  <c r="K720" i="1"/>
  <c r="L720" i="1" s="1"/>
  <c r="M720" i="1"/>
  <c r="T720" i="1"/>
  <c r="U720" i="1"/>
  <c r="H721" i="1"/>
  <c r="K721" i="1"/>
  <c r="L721" i="1" s="1"/>
  <c r="M721" i="1"/>
  <c r="T721" i="1"/>
  <c r="U721" i="1"/>
  <c r="H722" i="1"/>
  <c r="K722" i="1"/>
  <c r="L722" i="1" s="1"/>
  <c r="M722" i="1"/>
  <c r="T722" i="1"/>
  <c r="U722" i="1"/>
  <c r="H723" i="1"/>
  <c r="K723" i="1"/>
  <c r="L723" i="1" s="1"/>
  <c r="M723" i="1"/>
  <c r="T723" i="1"/>
  <c r="U723" i="1"/>
  <c r="T724" i="1"/>
  <c r="U724" i="1"/>
  <c r="H725" i="1"/>
  <c r="K725" i="1"/>
  <c r="L725" i="1" s="1"/>
  <c r="M725" i="1"/>
  <c r="T725" i="1"/>
  <c r="U725" i="1"/>
  <c r="H726" i="1"/>
  <c r="K726" i="1"/>
  <c r="L726" i="1" s="1"/>
  <c r="M726" i="1"/>
  <c r="T726" i="1"/>
  <c r="U726" i="1"/>
  <c r="H727" i="1"/>
  <c r="K727" i="1"/>
  <c r="L727" i="1" s="1"/>
  <c r="M727" i="1"/>
  <c r="T727" i="1"/>
  <c r="U727" i="1"/>
  <c r="H728" i="1"/>
  <c r="K728" i="1"/>
  <c r="L728" i="1" s="1"/>
  <c r="M728" i="1"/>
  <c r="T728" i="1"/>
  <c r="U728" i="1"/>
  <c r="H729" i="1"/>
  <c r="K729" i="1"/>
  <c r="L729" i="1" s="1"/>
  <c r="M729" i="1"/>
  <c r="T729" i="1"/>
  <c r="U729" i="1"/>
  <c r="H730" i="1"/>
  <c r="K730" i="1"/>
  <c r="L730" i="1" s="1"/>
  <c r="M730" i="1"/>
  <c r="T730" i="1"/>
  <c r="U730" i="1"/>
  <c r="H731" i="1"/>
  <c r="K731" i="1"/>
  <c r="L731" i="1" s="1"/>
  <c r="M731" i="1"/>
  <c r="T731" i="1"/>
  <c r="U731" i="1"/>
  <c r="H732" i="1"/>
  <c r="K732" i="1"/>
  <c r="L732" i="1" s="1"/>
  <c r="M732" i="1"/>
  <c r="T732" i="1"/>
  <c r="U732" i="1"/>
  <c r="H733" i="1"/>
  <c r="K733" i="1"/>
  <c r="L733" i="1" s="1"/>
  <c r="M733" i="1"/>
  <c r="T733" i="1"/>
  <c r="U733" i="1"/>
  <c r="H734" i="1"/>
  <c r="K734" i="1"/>
  <c r="L734" i="1" s="1"/>
  <c r="M734" i="1"/>
  <c r="T734" i="1"/>
  <c r="U734" i="1"/>
  <c r="H735" i="1"/>
  <c r="K735" i="1"/>
  <c r="L735" i="1" s="1"/>
  <c r="M735" i="1"/>
  <c r="T735" i="1"/>
  <c r="U735" i="1"/>
  <c r="H736" i="1"/>
  <c r="K736" i="1"/>
  <c r="L736" i="1" s="1"/>
  <c r="M736" i="1"/>
  <c r="T736" i="1"/>
  <c r="U736" i="1"/>
  <c r="H737" i="1"/>
  <c r="K737" i="1"/>
  <c r="L737" i="1" s="1"/>
  <c r="M737" i="1"/>
  <c r="T737" i="1" s="1"/>
  <c r="U737" i="1"/>
  <c r="H738" i="1"/>
  <c r="K738" i="1"/>
  <c r="L738" i="1" s="1"/>
  <c r="M738" i="1"/>
  <c r="T738" i="1" s="1"/>
  <c r="U738" i="1"/>
  <c r="H739" i="1"/>
  <c r="K739" i="1"/>
  <c r="L739" i="1" s="1"/>
  <c r="M739" i="1"/>
  <c r="T739" i="1" s="1"/>
  <c r="W739" i="1" s="1"/>
  <c r="U739" i="1"/>
  <c r="H740" i="1"/>
  <c r="K740" i="1"/>
  <c r="L740" i="1" s="1"/>
  <c r="M740" i="1"/>
  <c r="T740" i="1"/>
  <c r="U740" i="1"/>
  <c r="H741" i="1"/>
  <c r="K741" i="1"/>
  <c r="L741" i="1" s="1"/>
  <c r="M741" i="1"/>
  <c r="U741" i="1"/>
  <c r="H742" i="1"/>
  <c r="K742" i="1"/>
  <c r="L742" i="1" s="1"/>
  <c r="M742" i="1"/>
  <c r="T742" i="1"/>
  <c r="U742" i="1"/>
  <c r="H743" i="1"/>
  <c r="K743" i="1"/>
  <c r="L743" i="1" s="1"/>
  <c r="M743" i="1"/>
  <c r="T743" i="1" s="1"/>
  <c r="U743" i="1"/>
  <c r="H744" i="1"/>
  <c r="K744" i="1"/>
  <c r="L744" i="1" s="1"/>
  <c r="M744" i="1"/>
  <c r="T744" i="1"/>
  <c r="U744" i="1"/>
  <c r="H746" i="1"/>
  <c r="K746" i="1"/>
  <c r="L746" i="1" s="1"/>
  <c r="M746" i="1"/>
  <c r="T746" i="1"/>
  <c r="U746" i="1"/>
  <c r="H747" i="1"/>
  <c r="K747" i="1"/>
  <c r="L747" i="1" s="1"/>
  <c r="M747" i="1"/>
  <c r="T747" i="1"/>
  <c r="U747" i="1"/>
  <c r="H748" i="1"/>
  <c r="K748" i="1"/>
  <c r="L748" i="1" s="1"/>
  <c r="M748" i="1"/>
  <c r="T748" i="1"/>
  <c r="U748" i="1"/>
  <c r="H749" i="1"/>
  <c r="K749" i="1"/>
  <c r="L749" i="1" s="1"/>
  <c r="M749" i="1"/>
  <c r="T749" i="1"/>
  <c r="U749" i="1"/>
  <c r="H750" i="1"/>
  <c r="K750" i="1"/>
  <c r="L750" i="1" s="1"/>
  <c r="M750" i="1"/>
  <c r="T750" i="1"/>
  <c r="U750" i="1"/>
  <c r="H751" i="1"/>
  <c r="K751" i="1"/>
  <c r="L751" i="1" s="1"/>
  <c r="M751" i="1"/>
  <c r="T751" i="1"/>
  <c r="U751" i="1"/>
  <c r="H752" i="1"/>
  <c r="K752" i="1"/>
  <c r="L752" i="1" s="1"/>
  <c r="M752" i="1"/>
  <c r="T752" i="1"/>
  <c r="U752" i="1"/>
  <c r="H753" i="1"/>
  <c r="K753" i="1"/>
  <c r="L753" i="1" s="1"/>
  <c r="M753" i="1"/>
  <c r="T753" i="1"/>
  <c r="U753" i="1"/>
  <c r="H754" i="1"/>
  <c r="K754" i="1"/>
  <c r="L754" i="1" s="1"/>
  <c r="M754" i="1"/>
  <c r="T754" i="1"/>
  <c r="U754" i="1"/>
  <c r="H755" i="1"/>
  <c r="K755" i="1"/>
  <c r="L755" i="1" s="1"/>
  <c r="M755" i="1"/>
  <c r="T755" i="1"/>
  <c r="U755" i="1"/>
  <c r="H756" i="1"/>
  <c r="K756" i="1"/>
  <c r="L756" i="1" s="1"/>
  <c r="M756" i="1"/>
  <c r="T756" i="1"/>
  <c r="U756" i="1"/>
  <c r="H757" i="1"/>
  <c r="K757" i="1"/>
  <c r="L757" i="1" s="1"/>
  <c r="M757" i="1"/>
  <c r="T757" i="1"/>
  <c r="U757" i="1"/>
  <c r="H758" i="1"/>
  <c r="K758" i="1"/>
  <c r="L758" i="1" s="1"/>
  <c r="M758" i="1"/>
  <c r="T758" i="1"/>
  <c r="U758" i="1"/>
  <c r="H759" i="1"/>
  <c r="K759" i="1"/>
  <c r="M759" i="1"/>
  <c r="T759" i="1"/>
  <c r="U759" i="1"/>
  <c r="H760" i="1"/>
  <c r="K760" i="1"/>
  <c r="L760" i="1" s="1"/>
  <c r="M760" i="1"/>
  <c r="T760" i="1"/>
  <c r="U760" i="1"/>
  <c r="H761" i="1"/>
  <c r="K761" i="1"/>
  <c r="L761" i="1" s="1"/>
  <c r="M761" i="1"/>
  <c r="T761" i="1"/>
  <c r="U761" i="1"/>
  <c r="H762" i="1"/>
  <c r="K762" i="1"/>
  <c r="L762" i="1" s="1"/>
  <c r="M762" i="1"/>
  <c r="T762" i="1"/>
  <c r="U762" i="1"/>
  <c r="H763" i="1"/>
  <c r="K763" i="1"/>
  <c r="L763" i="1" s="1"/>
  <c r="M763" i="1"/>
  <c r="T763" i="1"/>
  <c r="U763" i="1"/>
  <c r="H764" i="1"/>
  <c r="K764" i="1"/>
  <c r="M764" i="1"/>
  <c r="T764" i="1"/>
  <c r="U764" i="1"/>
  <c r="H765" i="1"/>
  <c r="K765" i="1"/>
  <c r="L765" i="1" s="1"/>
  <c r="M765" i="1"/>
  <c r="T765" i="1"/>
  <c r="U765" i="1"/>
  <c r="H766" i="1"/>
  <c r="K766" i="1"/>
  <c r="L766" i="1" s="1"/>
  <c r="M766" i="1"/>
  <c r="T766" i="1"/>
  <c r="U766" i="1"/>
  <c r="H767" i="1"/>
  <c r="K767" i="1"/>
  <c r="L767" i="1" s="1"/>
  <c r="M767" i="1"/>
  <c r="T767" i="1"/>
  <c r="U767" i="1"/>
  <c r="H768" i="1"/>
  <c r="K768" i="1"/>
  <c r="L768" i="1" s="1"/>
  <c r="M768" i="1"/>
  <c r="T768" i="1"/>
  <c r="U768" i="1"/>
  <c r="H769" i="1"/>
  <c r="K769" i="1"/>
  <c r="L769" i="1" s="1"/>
  <c r="M769" i="1"/>
  <c r="T769" i="1"/>
  <c r="U769" i="1"/>
  <c r="H770" i="1"/>
  <c r="K770" i="1"/>
  <c r="L770" i="1" s="1"/>
  <c r="M770" i="1"/>
  <c r="T770" i="1"/>
  <c r="U770" i="1"/>
  <c r="H771" i="1"/>
  <c r="K771" i="1"/>
  <c r="L771" i="1" s="1"/>
  <c r="M771" i="1"/>
  <c r="T771" i="1"/>
  <c r="U771" i="1"/>
  <c r="H772" i="1"/>
  <c r="K772" i="1"/>
  <c r="L772" i="1" s="1"/>
  <c r="M772" i="1"/>
  <c r="T772" i="1"/>
  <c r="U772" i="1"/>
  <c r="H773" i="1"/>
  <c r="K773" i="1"/>
  <c r="L773" i="1" s="1"/>
  <c r="M773" i="1"/>
  <c r="T773" i="1"/>
  <c r="U773" i="1"/>
  <c r="H774" i="1"/>
  <c r="K774" i="1"/>
  <c r="L774" i="1" s="1"/>
  <c r="M774" i="1"/>
  <c r="T774" i="1"/>
  <c r="U774" i="1"/>
  <c r="H775" i="1"/>
  <c r="K775" i="1"/>
  <c r="L775" i="1" s="1"/>
  <c r="M775" i="1"/>
  <c r="T775" i="1"/>
  <c r="U775" i="1"/>
  <c r="H776" i="1"/>
  <c r="K776" i="1"/>
  <c r="L776" i="1" s="1"/>
  <c r="M776" i="1"/>
  <c r="T776" i="1"/>
  <c r="U776" i="1"/>
  <c r="H777" i="1"/>
  <c r="K777" i="1"/>
  <c r="L777" i="1" s="1"/>
  <c r="M777" i="1"/>
  <c r="T777" i="1"/>
  <c r="U777" i="1"/>
  <c r="H778" i="1"/>
  <c r="K778" i="1"/>
  <c r="L778" i="1" s="1"/>
  <c r="M778" i="1"/>
  <c r="T778" i="1"/>
  <c r="U778" i="1"/>
  <c r="H779" i="1"/>
  <c r="K779" i="1"/>
  <c r="L779" i="1" s="1"/>
  <c r="M779" i="1"/>
  <c r="T779" i="1"/>
  <c r="U779" i="1"/>
  <c r="H780" i="1"/>
  <c r="K780" i="1"/>
  <c r="L780" i="1" s="1"/>
  <c r="M780" i="1"/>
  <c r="T780" i="1"/>
  <c r="U780" i="1"/>
  <c r="H781" i="1"/>
  <c r="K781" i="1"/>
  <c r="L781" i="1" s="1"/>
  <c r="M781" i="1"/>
  <c r="T781" i="1"/>
  <c r="U781" i="1"/>
  <c r="H782" i="1"/>
  <c r="K782" i="1"/>
  <c r="M782" i="1"/>
  <c r="T782" i="1"/>
  <c r="U782" i="1"/>
  <c r="H783" i="1"/>
  <c r="K783" i="1"/>
  <c r="L783" i="1" s="1"/>
  <c r="M783" i="1"/>
  <c r="T783" i="1"/>
  <c r="U783" i="1"/>
  <c r="H784" i="1"/>
  <c r="K784" i="1"/>
  <c r="L784" i="1" s="1"/>
  <c r="M784" i="1"/>
  <c r="T784" i="1"/>
  <c r="U784" i="1"/>
  <c r="H785" i="1"/>
  <c r="K785" i="1"/>
  <c r="L785" i="1" s="1"/>
  <c r="M785" i="1"/>
  <c r="T785" i="1"/>
  <c r="U785" i="1"/>
  <c r="H786" i="1"/>
  <c r="K786" i="1"/>
  <c r="L786" i="1" s="1"/>
  <c r="M786" i="1"/>
  <c r="T786" i="1"/>
  <c r="U786" i="1"/>
  <c r="H787" i="1"/>
  <c r="K787" i="1"/>
  <c r="L787" i="1" s="1"/>
  <c r="M787" i="1"/>
  <c r="T787" i="1"/>
  <c r="U787" i="1"/>
  <c r="H788" i="1"/>
  <c r="K788" i="1"/>
  <c r="L788" i="1" s="1"/>
  <c r="M788" i="1"/>
  <c r="T788" i="1"/>
  <c r="U788" i="1"/>
  <c r="H789" i="1"/>
  <c r="K789" i="1"/>
  <c r="L789" i="1" s="1"/>
  <c r="M789" i="1"/>
  <c r="T789" i="1"/>
  <c r="U789" i="1"/>
  <c r="H790" i="1"/>
  <c r="K790" i="1"/>
  <c r="L790" i="1" s="1"/>
  <c r="M790" i="1"/>
  <c r="T790" i="1"/>
  <c r="U790" i="1"/>
  <c r="H791" i="1"/>
  <c r="K791" i="1"/>
  <c r="L791" i="1" s="1"/>
  <c r="M791" i="1"/>
  <c r="T791" i="1"/>
  <c r="U791" i="1"/>
  <c r="H792" i="1"/>
  <c r="K792" i="1"/>
  <c r="L792" i="1" s="1"/>
  <c r="M792" i="1"/>
  <c r="T792" i="1"/>
  <c r="U792" i="1"/>
  <c r="H793" i="1"/>
  <c r="K793" i="1"/>
  <c r="L793" i="1" s="1"/>
  <c r="M793" i="1"/>
  <c r="T793" i="1"/>
  <c r="U793" i="1"/>
  <c r="H794" i="1"/>
  <c r="K794" i="1"/>
  <c r="L794" i="1" s="1"/>
  <c r="M794" i="1"/>
  <c r="T794" i="1"/>
  <c r="U794" i="1"/>
  <c r="H795" i="1"/>
  <c r="K795" i="1"/>
  <c r="L795" i="1" s="1"/>
  <c r="M795" i="1"/>
  <c r="T795" i="1"/>
  <c r="U795" i="1"/>
  <c r="H796" i="1"/>
  <c r="K796" i="1"/>
  <c r="L796" i="1" s="1"/>
  <c r="M796" i="1"/>
  <c r="T796" i="1"/>
  <c r="U796" i="1"/>
  <c r="H797" i="1"/>
  <c r="K797" i="1"/>
  <c r="L797" i="1" s="1"/>
  <c r="M797" i="1"/>
  <c r="T797" i="1"/>
  <c r="U797" i="1"/>
  <c r="H798" i="1"/>
  <c r="K798" i="1"/>
  <c r="L798" i="1" s="1"/>
  <c r="M798" i="1"/>
  <c r="T798" i="1"/>
  <c r="U798" i="1"/>
  <c r="H799" i="1"/>
  <c r="K799" i="1"/>
  <c r="L799" i="1" s="1"/>
  <c r="M799" i="1"/>
  <c r="T799" i="1"/>
  <c r="U799" i="1"/>
  <c r="H800" i="1"/>
  <c r="K800" i="1"/>
  <c r="M800" i="1"/>
  <c r="T800" i="1"/>
  <c r="U800" i="1"/>
  <c r="H801" i="1"/>
  <c r="K801" i="1"/>
  <c r="L801" i="1" s="1"/>
  <c r="M801" i="1"/>
  <c r="T801" i="1"/>
  <c r="U801" i="1"/>
  <c r="H802" i="1"/>
  <c r="K802" i="1"/>
  <c r="L802" i="1" s="1"/>
  <c r="M802" i="1"/>
  <c r="T802" i="1"/>
  <c r="U802" i="1"/>
  <c r="H803" i="1"/>
  <c r="K803" i="1"/>
  <c r="L803" i="1" s="1"/>
  <c r="M803" i="1"/>
  <c r="T803" i="1"/>
  <c r="U803" i="1"/>
  <c r="H804" i="1"/>
  <c r="K804" i="1"/>
  <c r="L804" i="1" s="1"/>
  <c r="M804" i="1"/>
  <c r="T804" i="1"/>
  <c r="U804" i="1"/>
  <c r="H805" i="1"/>
  <c r="K805" i="1"/>
  <c r="L805" i="1" s="1"/>
  <c r="M805" i="1"/>
  <c r="T805" i="1"/>
  <c r="U805" i="1"/>
  <c r="H806" i="1"/>
  <c r="L806" i="1"/>
  <c r="M806" i="1"/>
  <c r="T806" i="1"/>
  <c r="U806" i="1"/>
  <c r="H807" i="1"/>
  <c r="K807" i="1"/>
  <c r="L807" i="1" s="1"/>
  <c r="M807" i="1"/>
  <c r="T807" i="1"/>
  <c r="U807" i="1"/>
  <c r="H808" i="1"/>
  <c r="K808" i="1"/>
  <c r="L808" i="1" s="1"/>
  <c r="M808" i="1"/>
  <c r="T808" i="1"/>
  <c r="U808" i="1"/>
  <c r="H809" i="1"/>
  <c r="K809" i="1"/>
  <c r="L809" i="1" s="1"/>
  <c r="M809" i="1"/>
  <c r="T809" i="1"/>
  <c r="U809" i="1"/>
  <c r="H810" i="1"/>
  <c r="K810" i="1"/>
  <c r="L810" i="1" s="1"/>
  <c r="M810" i="1"/>
  <c r="T810" i="1" s="1"/>
  <c r="W810" i="1" s="1"/>
  <c r="U810" i="1"/>
  <c r="H811" i="1"/>
  <c r="K811" i="1"/>
  <c r="L811" i="1" s="1"/>
  <c r="M811" i="1"/>
  <c r="U811" i="1"/>
  <c r="H812" i="1"/>
  <c r="K812" i="1"/>
  <c r="L812" i="1" s="1"/>
  <c r="M812" i="1"/>
  <c r="T812" i="1"/>
  <c r="U812" i="1"/>
  <c r="H813" i="1"/>
  <c r="K813" i="1"/>
  <c r="L813" i="1" s="1"/>
  <c r="M813" i="1"/>
  <c r="T813" i="1" s="1"/>
  <c r="W813" i="1" s="1"/>
  <c r="U813" i="1"/>
  <c r="H814" i="1"/>
  <c r="K814" i="1"/>
  <c r="L814" i="1" s="1"/>
  <c r="M814" i="1"/>
  <c r="T814" i="1"/>
  <c r="U814" i="1"/>
  <c r="H815" i="1"/>
  <c r="K815" i="1"/>
  <c r="L815" i="1" s="1"/>
  <c r="M815" i="1"/>
  <c r="T815" i="1"/>
  <c r="U815" i="1"/>
  <c r="H816" i="1"/>
  <c r="K816" i="1"/>
  <c r="M816" i="1"/>
  <c r="T816" i="1"/>
  <c r="U816" i="1"/>
  <c r="H817" i="1"/>
  <c r="K817" i="1"/>
  <c r="L817" i="1" s="1"/>
  <c r="M817" i="1"/>
  <c r="T817" i="1"/>
  <c r="U817" i="1"/>
  <c r="H818" i="1"/>
  <c r="K818" i="1"/>
  <c r="L818" i="1" s="1"/>
  <c r="M818" i="1"/>
  <c r="T818" i="1"/>
  <c r="U818" i="1"/>
  <c r="H819" i="1"/>
  <c r="K819" i="1"/>
  <c r="L819" i="1" s="1"/>
  <c r="M819" i="1"/>
  <c r="T819" i="1"/>
  <c r="U819" i="1"/>
  <c r="H820" i="1"/>
  <c r="K820" i="1"/>
  <c r="L820" i="1" s="1"/>
  <c r="M820" i="1"/>
  <c r="T820" i="1"/>
  <c r="U820" i="1"/>
  <c r="H821" i="1"/>
  <c r="K821" i="1"/>
  <c r="L821" i="1" s="1"/>
  <c r="M821" i="1"/>
  <c r="T821" i="1"/>
  <c r="U821" i="1"/>
  <c r="H822" i="1"/>
  <c r="K822" i="1"/>
  <c r="L822" i="1" s="1"/>
  <c r="M822" i="1"/>
  <c r="T822" i="1"/>
  <c r="U822" i="1"/>
  <c r="H823" i="1"/>
  <c r="K823" i="1"/>
  <c r="L823" i="1" s="1"/>
  <c r="M823" i="1"/>
  <c r="T823" i="1"/>
  <c r="U823" i="1"/>
  <c r="H824" i="1"/>
  <c r="K824" i="1"/>
  <c r="L824" i="1" s="1"/>
  <c r="M824" i="1"/>
  <c r="T824" i="1"/>
  <c r="U824" i="1"/>
  <c r="H825" i="1"/>
  <c r="K825" i="1"/>
  <c r="L825" i="1" s="1"/>
  <c r="M825" i="1"/>
  <c r="T825" i="1"/>
  <c r="U825" i="1"/>
  <c r="H826" i="1"/>
  <c r="K826" i="1"/>
  <c r="L826" i="1" s="1"/>
  <c r="M826" i="1"/>
  <c r="T826" i="1"/>
  <c r="U826" i="1"/>
  <c r="H827" i="1"/>
  <c r="K827" i="1"/>
  <c r="L827" i="1" s="1"/>
  <c r="M827" i="1"/>
  <c r="T827" i="1"/>
  <c r="U827" i="1"/>
  <c r="H828" i="1"/>
  <c r="K828" i="1"/>
  <c r="L828" i="1" s="1"/>
  <c r="M828" i="1"/>
  <c r="T828" i="1"/>
  <c r="U828" i="1"/>
  <c r="H829" i="1"/>
  <c r="K829" i="1"/>
  <c r="L829" i="1" s="1"/>
  <c r="M829" i="1"/>
  <c r="T829" i="1"/>
  <c r="U829" i="1"/>
  <c r="H830" i="1"/>
  <c r="K830" i="1"/>
  <c r="L830" i="1" s="1"/>
  <c r="M830" i="1"/>
  <c r="T830" i="1"/>
  <c r="U830" i="1"/>
  <c r="H831" i="1"/>
  <c r="K831" i="1"/>
  <c r="L831" i="1" s="1"/>
  <c r="M831" i="1"/>
  <c r="T831" i="1"/>
  <c r="U831" i="1"/>
  <c r="H832" i="1"/>
  <c r="K832" i="1"/>
  <c r="L832" i="1" s="1"/>
  <c r="M832" i="1"/>
  <c r="T832" i="1"/>
  <c r="U832" i="1"/>
  <c r="H833" i="1"/>
  <c r="K833" i="1"/>
  <c r="L833" i="1" s="1"/>
  <c r="M833" i="1"/>
  <c r="T833" i="1"/>
  <c r="U833" i="1"/>
  <c r="H834" i="1"/>
  <c r="K834" i="1"/>
  <c r="L834" i="1" s="1"/>
  <c r="M834" i="1"/>
  <c r="T834" i="1"/>
  <c r="U834" i="1"/>
  <c r="I834" i="1" s="1"/>
  <c r="H835" i="1"/>
  <c r="K835" i="1"/>
  <c r="L835" i="1" s="1"/>
  <c r="M835" i="1"/>
  <c r="T835" i="1"/>
  <c r="U835" i="1"/>
  <c r="I835" i="1" s="1"/>
  <c r="H836" i="1"/>
  <c r="K836" i="1"/>
  <c r="M836" i="1"/>
  <c r="T836" i="1"/>
  <c r="U836" i="1"/>
  <c r="I836" i="1" s="1"/>
  <c r="H837" i="1"/>
  <c r="K837" i="1"/>
  <c r="L837" i="1" s="1"/>
  <c r="M837" i="1"/>
  <c r="T837" i="1"/>
  <c r="U837" i="1"/>
  <c r="I837" i="1" s="1"/>
  <c r="H838" i="1"/>
  <c r="K838" i="1"/>
  <c r="L838" i="1" s="1"/>
  <c r="M838" i="1"/>
  <c r="T838" i="1"/>
  <c r="U838" i="1"/>
  <c r="I838" i="1" s="1"/>
  <c r="H839" i="1"/>
  <c r="K839" i="1"/>
  <c r="L839" i="1" s="1"/>
  <c r="M839" i="1"/>
  <c r="T839" i="1"/>
  <c r="U839" i="1"/>
  <c r="I839" i="1" s="1"/>
  <c r="H840" i="1"/>
  <c r="K840" i="1"/>
  <c r="L840" i="1" s="1"/>
  <c r="M840" i="1"/>
  <c r="T840" i="1"/>
  <c r="U840" i="1"/>
  <c r="I840" i="1" s="1"/>
  <c r="H841" i="1"/>
  <c r="K841" i="1"/>
  <c r="L841" i="1" s="1"/>
  <c r="M841" i="1"/>
  <c r="T841" i="1"/>
  <c r="U841" i="1"/>
  <c r="I841" i="1" s="1"/>
  <c r="H842" i="1"/>
  <c r="K842" i="1"/>
  <c r="L842" i="1" s="1"/>
  <c r="M842" i="1"/>
  <c r="T842" i="1"/>
  <c r="U842" i="1"/>
  <c r="I842" i="1" s="1"/>
  <c r="H843" i="1"/>
  <c r="K843" i="1"/>
  <c r="L843" i="1" s="1"/>
  <c r="M843" i="1"/>
  <c r="T843" i="1"/>
  <c r="U843" i="1"/>
  <c r="I843" i="1" s="1"/>
  <c r="H844" i="1"/>
  <c r="K844" i="1"/>
  <c r="L844" i="1" s="1"/>
  <c r="M844" i="1"/>
  <c r="T844" i="1"/>
  <c r="U844" i="1"/>
  <c r="I844" i="1" s="1"/>
  <c r="H845" i="1"/>
  <c r="K845" i="1"/>
  <c r="L845" i="1" s="1"/>
  <c r="M845" i="1"/>
  <c r="T845" i="1"/>
  <c r="U845" i="1"/>
  <c r="I845" i="1" s="1"/>
  <c r="H846" i="1"/>
  <c r="K846" i="1"/>
  <c r="L846" i="1" s="1"/>
  <c r="M846" i="1"/>
  <c r="T846" i="1"/>
  <c r="U846" i="1"/>
  <c r="I846" i="1" s="1"/>
  <c r="H847" i="1"/>
  <c r="K847" i="1"/>
  <c r="L847" i="1" s="1"/>
  <c r="M847" i="1"/>
  <c r="T847" i="1"/>
  <c r="U847" i="1"/>
  <c r="I847" i="1" s="1"/>
  <c r="H848" i="1"/>
  <c r="K848" i="1"/>
  <c r="L848" i="1" s="1"/>
  <c r="M848" i="1"/>
  <c r="U848" i="1"/>
  <c r="I848" i="1" s="1"/>
  <c r="H849" i="1"/>
  <c r="K849" i="1"/>
  <c r="L849" i="1" s="1"/>
  <c r="M849" i="1"/>
  <c r="T849" i="1" s="1"/>
  <c r="W849" i="1" s="1"/>
  <c r="U849" i="1"/>
  <c r="I849" i="1" s="1"/>
  <c r="H850" i="1"/>
  <c r="K850" i="1"/>
  <c r="L850" i="1" s="1"/>
  <c r="M850" i="1"/>
  <c r="T850" i="1" s="1"/>
  <c r="U850" i="1"/>
  <c r="I850" i="1" s="1"/>
  <c r="H851" i="1"/>
  <c r="K851" i="1"/>
  <c r="L851" i="1" s="1"/>
  <c r="M851" i="1"/>
  <c r="T851" i="1" s="1"/>
  <c r="U851" i="1"/>
  <c r="I851" i="1" s="1"/>
  <c r="H852" i="1"/>
  <c r="K852" i="1"/>
  <c r="L852" i="1" s="1"/>
  <c r="M852" i="1"/>
  <c r="T852" i="1" s="1"/>
  <c r="U852" i="1"/>
  <c r="I852" i="1" s="1"/>
  <c r="H853" i="1"/>
  <c r="K853" i="1"/>
  <c r="L853" i="1" s="1"/>
  <c r="M853" i="1"/>
  <c r="T853" i="1" s="1"/>
  <c r="W853" i="1" s="1"/>
  <c r="U853" i="1"/>
  <c r="I853" i="1" s="1"/>
  <c r="H854" i="1"/>
  <c r="K854" i="1"/>
  <c r="L854" i="1" s="1"/>
  <c r="M854" i="1"/>
  <c r="T854" i="1" s="1"/>
  <c r="W854" i="1" s="1"/>
  <c r="U854" i="1"/>
  <c r="I854" i="1" s="1"/>
  <c r="H855" i="1"/>
  <c r="K855" i="1"/>
  <c r="L855" i="1" s="1"/>
  <c r="M855" i="1"/>
  <c r="T855" i="1" s="1"/>
  <c r="U855" i="1"/>
  <c r="I855" i="1" s="1"/>
  <c r="H856" i="1"/>
  <c r="K856" i="1"/>
  <c r="L856" i="1" s="1"/>
  <c r="M856" i="1"/>
  <c r="T856" i="1" s="1"/>
  <c r="W856" i="1" s="1"/>
  <c r="U856" i="1"/>
  <c r="I856" i="1" s="1"/>
  <c r="H857" i="1"/>
  <c r="K857" i="1"/>
  <c r="L857" i="1" s="1"/>
  <c r="M857" i="1"/>
  <c r="U857" i="1"/>
  <c r="I857" i="1" s="1"/>
  <c r="H858" i="1"/>
  <c r="K858" i="1"/>
  <c r="L858" i="1" s="1"/>
  <c r="M858" i="1"/>
  <c r="T858" i="1" s="1"/>
  <c r="U858" i="1"/>
  <c r="I858" i="1" s="1"/>
  <c r="H859" i="1"/>
  <c r="K859" i="1"/>
  <c r="L859" i="1" s="1"/>
  <c r="M859" i="1"/>
  <c r="T859" i="1" s="1"/>
  <c r="U859" i="1"/>
  <c r="I859" i="1" s="1"/>
  <c r="H860" i="1"/>
  <c r="K860" i="1"/>
  <c r="L860" i="1" s="1"/>
  <c r="M860" i="1"/>
  <c r="T860" i="1" s="1"/>
  <c r="W860" i="1" s="1"/>
  <c r="U860" i="1"/>
  <c r="I860" i="1" s="1"/>
  <c r="H861" i="1"/>
  <c r="L861" i="1"/>
  <c r="M861" i="1"/>
  <c r="T861" i="1" s="1"/>
  <c r="U861" i="1"/>
  <c r="I861" i="1" s="1"/>
  <c r="H862" i="1"/>
  <c r="L862" i="1"/>
  <c r="M862" i="1"/>
  <c r="T862" i="1" s="1"/>
  <c r="U862" i="1"/>
  <c r="I862" i="1" s="1"/>
  <c r="H863" i="1"/>
  <c r="L863" i="1"/>
  <c r="M863" i="1"/>
  <c r="T863" i="1" s="1"/>
  <c r="W863" i="1" s="1"/>
  <c r="X863" i="1" s="1"/>
  <c r="U863" i="1"/>
  <c r="I863" i="1" s="1"/>
  <c r="H864" i="1"/>
  <c r="L864" i="1"/>
  <c r="M864" i="1"/>
  <c r="T864" i="1" s="1"/>
  <c r="U864" i="1"/>
  <c r="I864" i="1" s="1"/>
  <c r="H865" i="1"/>
  <c r="K865" i="1"/>
  <c r="L865" i="1" s="1"/>
  <c r="M865" i="1"/>
  <c r="T865" i="1"/>
  <c r="W865" i="1" s="1"/>
  <c r="U865" i="1"/>
  <c r="I865" i="1" s="1"/>
  <c r="H866" i="1"/>
  <c r="K866" i="1"/>
  <c r="L866" i="1" s="1"/>
  <c r="M866" i="1"/>
  <c r="T866" i="1" s="1"/>
  <c r="U866" i="1"/>
  <c r="I866" i="1" s="1"/>
  <c r="I868" i="1"/>
  <c r="H869" i="1"/>
  <c r="K869" i="1"/>
  <c r="L869" i="1" s="1"/>
  <c r="M869" i="1"/>
  <c r="T869" i="1" s="1"/>
  <c r="U869" i="1"/>
  <c r="I869" i="1" s="1"/>
  <c r="H870" i="1"/>
  <c r="K870" i="1"/>
  <c r="L870" i="1" s="1"/>
  <c r="M870" i="1"/>
  <c r="T870" i="1" s="1"/>
  <c r="U870" i="1"/>
  <c r="I870" i="1" s="1"/>
  <c r="H871" i="1"/>
  <c r="K871" i="1"/>
  <c r="L871" i="1" s="1"/>
  <c r="M871" i="1"/>
  <c r="T871" i="1" s="1"/>
  <c r="U871" i="1"/>
  <c r="I871" i="1" s="1"/>
  <c r="H872" i="1"/>
  <c r="K872" i="1"/>
  <c r="L872" i="1" s="1"/>
  <c r="M872" i="1"/>
  <c r="U872" i="1"/>
  <c r="I872" i="1" s="1"/>
  <c r="H873" i="1"/>
  <c r="K873" i="1"/>
  <c r="L873" i="1" s="1"/>
  <c r="M873" i="1"/>
  <c r="T873" i="1" s="1"/>
  <c r="U873" i="1"/>
  <c r="I873" i="1" s="1"/>
  <c r="H874" i="1"/>
  <c r="K874" i="1"/>
  <c r="L874" i="1" s="1"/>
  <c r="M874" i="1"/>
  <c r="T874" i="1" s="1"/>
  <c r="U874" i="1"/>
  <c r="I874" i="1" s="1"/>
  <c r="H875" i="1"/>
  <c r="K875" i="1"/>
  <c r="L875" i="1" s="1"/>
  <c r="M875" i="1"/>
  <c r="T875" i="1" s="1"/>
  <c r="U875" i="1"/>
  <c r="I875" i="1" s="1"/>
  <c r="H876" i="1"/>
  <c r="K876" i="1"/>
  <c r="L876" i="1" s="1"/>
  <c r="M876" i="1"/>
  <c r="T876" i="1" s="1"/>
  <c r="U876" i="1"/>
  <c r="I876" i="1" s="1"/>
  <c r="H877" i="1"/>
  <c r="K877" i="1"/>
  <c r="L877" i="1" s="1"/>
  <c r="M877" i="1"/>
  <c r="U877" i="1"/>
  <c r="I877" i="1" s="1"/>
  <c r="H878" i="1"/>
  <c r="K878" i="1"/>
  <c r="L878" i="1" s="1"/>
  <c r="M878" i="1"/>
  <c r="T878" i="1" s="1"/>
  <c r="W878" i="1" s="1"/>
  <c r="U878" i="1"/>
  <c r="I878" i="1" s="1"/>
  <c r="H879" i="1"/>
  <c r="K879" i="1"/>
  <c r="L879" i="1" s="1"/>
  <c r="M879" i="1"/>
  <c r="T879" i="1" s="1"/>
  <c r="U879" i="1"/>
  <c r="I879" i="1" s="1"/>
  <c r="H880" i="1"/>
  <c r="K880" i="1"/>
  <c r="L880" i="1" s="1"/>
  <c r="M880" i="1"/>
  <c r="T880" i="1" s="1"/>
  <c r="U880" i="1"/>
  <c r="I880" i="1" s="1"/>
  <c r="H881" i="1"/>
  <c r="K881" i="1"/>
  <c r="L881" i="1" s="1"/>
  <c r="M881" i="1"/>
  <c r="T881" i="1" s="1"/>
  <c r="U881" i="1"/>
  <c r="I881" i="1" s="1"/>
  <c r="H882" i="1"/>
  <c r="K882" i="1"/>
  <c r="L882" i="1" s="1"/>
  <c r="M882" i="1"/>
  <c r="T882" i="1" s="1"/>
  <c r="U882" i="1"/>
  <c r="I882" i="1" s="1"/>
  <c r="H883" i="1"/>
  <c r="K883" i="1"/>
  <c r="L883" i="1" s="1"/>
  <c r="M883" i="1"/>
  <c r="T883" i="1" s="1"/>
  <c r="U883" i="1"/>
  <c r="I883" i="1" s="1"/>
  <c r="H884" i="1"/>
  <c r="K884" i="1"/>
  <c r="L884" i="1" s="1"/>
  <c r="M884" i="1"/>
  <c r="T884" i="1" s="1"/>
  <c r="W884" i="1" s="1"/>
  <c r="U884" i="1"/>
  <c r="I884" i="1" s="1"/>
  <c r="H885" i="1"/>
  <c r="K885" i="1"/>
  <c r="L885" i="1" s="1"/>
  <c r="M885" i="1"/>
  <c r="T885" i="1" s="1"/>
  <c r="U885" i="1"/>
  <c r="I885" i="1" s="1"/>
  <c r="H886" i="1"/>
  <c r="K886" i="1"/>
  <c r="L886" i="1" s="1"/>
  <c r="M886" i="1"/>
  <c r="T886" i="1" s="1"/>
  <c r="W886" i="1" s="1"/>
  <c r="U886" i="1"/>
  <c r="I886" i="1" s="1"/>
  <c r="H887" i="1"/>
  <c r="K887" i="1"/>
  <c r="L887" i="1" s="1"/>
  <c r="M887" i="1"/>
  <c r="T887" i="1" s="1"/>
  <c r="U887" i="1"/>
  <c r="I887" i="1" s="1"/>
  <c r="H888" i="1"/>
  <c r="K888" i="1"/>
  <c r="L888" i="1" s="1"/>
  <c r="M888" i="1"/>
  <c r="T888" i="1" s="1"/>
  <c r="W888" i="1" s="1"/>
  <c r="U888" i="1"/>
  <c r="I888" i="1" s="1"/>
  <c r="H889" i="1"/>
  <c r="K889" i="1"/>
  <c r="L889" i="1" s="1"/>
  <c r="M889" i="1"/>
  <c r="T889" i="1" s="1"/>
  <c r="U889" i="1"/>
  <c r="I889" i="1" s="1"/>
  <c r="H890" i="1"/>
  <c r="K890" i="1"/>
  <c r="L890" i="1" s="1"/>
  <c r="M890" i="1"/>
  <c r="T890" i="1" s="1"/>
  <c r="W890" i="1" s="1"/>
  <c r="U890" i="1"/>
  <c r="I890" i="1" s="1"/>
  <c r="H891" i="1"/>
  <c r="K891" i="1"/>
  <c r="L891" i="1" s="1"/>
  <c r="M891" i="1"/>
  <c r="T891" i="1" s="1"/>
  <c r="U891" i="1"/>
  <c r="I891" i="1" s="1"/>
  <c r="H892" i="1"/>
  <c r="K892" i="1"/>
  <c r="L892" i="1" s="1"/>
  <c r="M892" i="1"/>
  <c r="T892" i="1" s="1"/>
  <c r="W892" i="1" s="1"/>
  <c r="U892" i="1"/>
  <c r="I892" i="1" s="1"/>
  <c r="H893" i="1"/>
  <c r="K893" i="1"/>
  <c r="L893" i="1" s="1"/>
  <c r="M893" i="1"/>
  <c r="T893" i="1" s="1"/>
  <c r="U893" i="1"/>
  <c r="I893" i="1" s="1"/>
  <c r="H894" i="1"/>
  <c r="K894" i="1"/>
  <c r="L894" i="1" s="1"/>
  <c r="M894" i="1"/>
  <c r="T894" i="1" s="1"/>
  <c r="U894" i="1"/>
  <c r="I894" i="1" s="1"/>
  <c r="H895" i="1"/>
  <c r="K895" i="1"/>
  <c r="L895" i="1" s="1"/>
  <c r="M895" i="1"/>
  <c r="T895" i="1" s="1"/>
  <c r="U895" i="1"/>
  <c r="I895" i="1" s="1"/>
  <c r="H896" i="1"/>
  <c r="K896" i="1"/>
  <c r="L896" i="1" s="1"/>
  <c r="M896" i="1"/>
  <c r="T896" i="1" s="1"/>
  <c r="W896" i="1" s="1"/>
  <c r="U896" i="1"/>
  <c r="I896" i="1" s="1"/>
  <c r="H897" i="1"/>
  <c r="K897" i="1"/>
  <c r="L897" i="1" s="1"/>
  <c r="M897" i="1"/>
  <c r="T897" i="1" s="1"/>
  <c r="U897" i="1"/>
  <c r="I897" i="1" s="1"/>
  <c r="H898" i="1"/>
  <c r="K898" i="1"/>
  <c r="L898" i="1" s="1"/>
  <c r="M898" i="1"/>
  <c r="T898" i="1" s="1"/>
  <c r="U898" i="1"/>
  <c r="I898" i="1" s="1"/>
  <c r="H899" i="1"/>
  <c r="K899" i="1"/>
  <c r="L899" i="1" s="1"/>
  <c r="M899" i="1"/>
  <c r="T899" i="1" s="1"/>
  <c r="U899" i="1"/>
  <c r="I899" i="1" s="1"/>
  <c r="H900" i="1"/>
  <c r="K900" i="1"/>
  <c r="L900" i="1" s="1"/>
  <c r="M900" i="1"/>
  <c r="T900" i="1" s="1"/>
  <c r="W900" i="1" s="1"/>
  <c r="U900" i="1"/>
  <c r="I900" i="1" s="1"/>
  <c r="H901" i="1"/>
  <c r="K901" i="1"/>
  <c r="L901" i="1" s="1"/>
  <c r="M901" i="1"/>
  <c r="T901" i="1" s="1"/>
  <c r="U901" i="1"/>
  <c r="I901" i="1" s="1"/>
  <c r="H902" i="1"/>
  <c r="K902" i="1"/>
  <c r="L902" i="1" s="1"/>
  <c r="M902" i="1"/>
  <c r="T902" i="1" s="1"/>
  <c r="U902" i="1"/>
  <c r="I902" i="1" s="1"/>
  <c r="H903" i="1"/>
  <c r="K903" i="1"/>
  <c r="L903" i="1" s="1"/>
  <c r="M903" i="1"/>
  <c r="T903" i="1" s="1"/>
  <c r="U903" i="1"/>
  <c r="I903" i="1" s="1"/>
  <c r="H904" i="1"/>
  <c r="K904" i="1"/>
  <c r="L904" i="1" s="1"/>
  <c r="M904" i="1"/>
  <c r="T904" i="1" s="1"/>
  <c r="W904" i="1" s="1"/>
  <c r="U904" i="1"/>
  <c r="I904" i="1" s="1"/>
  <c r="H905" i="1"/>
  <c r="K905" i="1"/>
  <c r="L905" i="1" s="1"/>
  <c r="M905" i="1"/>
  <c r="T905" i="1" s="1"/>
  <c r="U905" i="1"/>
  <c r="I905" i="1" s="1"/>
  <c r="H906" i="1"/>
  <c r="K906" i="1"/>
  <c r="L906" i="1" s="1"/>
  <c r="M906" i="1"/>
  <c r="T906" i="1" s="1"/>
  <c r="W906" i="1" s="1"/>
  <c r="U906" i="1"/>
  <c r="I906" i="1" s="1"/>
  <c r="H907" i="1"/>
  <c r="K907" i="1"/>
  <c r="L907" i="1" s="1"/>
  <c r="M907" i="1"/>
  <c r="T907" i="1" s="1"/>
  <c r="U907" i="1"/>
  <c r="I907" i="1" s="1"/>
  <c r="H908" i="1"/>
  <c r="K908" i="1"/>
  <c r="L908" i="1" s="1"/>
  <c r="M908" i="1"/>
  <c r="T908" i="1" s="1"/>
  <c r="U908" i="1"/>
  <c r="I908" i="1" s="1"/>
  <c r="H909" i="1"/>
  <c r="K909" i="1"/>
  <c r="L909" i="1" s="1"/>
  <c r="M909" i="1"/>
  <c r="T909" i="1" s="1"/>
  <c r="U909" i="1"/>
  <c r="I909" i="1" s="1"/>
  <c r="H910" i="1"/>
  <c r="K910" i="1"/>
  <c r="L910" i="1" s="1"/>
  <c r="M910" i="1"/>
  <c r="T910" i="1" s="1"/>
  <c r="U910" i="1"/>
  <c r="I910" i="1" s="1"/>
  <c r="H911" i="1"/>
  <c r="K911" i="1"/>
  <c r="L911" i="1" s="1"/>
  <c r="M911" i="1"/>
  <c r="T911" i="1" s="1"/>
  <c r="U911" i="1"/>
  <c r="I911" i="1" s="1"/>
  <c r="H912" i="1"/>
  <c r="K912" i="1"/>
  <c r="L912" i="1" s="1"/>
  <c r="M912" i="1"/>
  <c r="T912" i="1" s="1"/>
  <c r="U912" i="1"/>
  <c r="I912" i="1" s="1"/>
  <c r="H913" i="1"/>
  <c r="K913" i="1"/>
  <c r="L913" i="1" s="1"/>
  <c r="M913" i="1"/>
  <c r="T913" i="1" s="1"/>
  <c r="U913" i="1"/>
  <c r="I913" i="1" s="1"/>
  <c r="H914" i="1"/>
  <c r="K914" i="1"/>
  <c r="L914" i="1" s="1"/>
  <c r="M914" i="1"/>
  <c r="T914" i="1" s="1"/>
  <c r="U914" i="1"/>
  <c r="I914" i="1" s="1"/>
  <c r="H915" i="1"/>
  <c r="K915" i="1"/>
  <c r="L915" i="1" s="1"/>
  <c r="M915" i="1"/>
  <c r="T915" i="1" s="1"/>
  <c r="U915" i="1"/>
  <c r="I915" i="1" s="1"/>
  <c r="H916" i="1"/>
  <c r="K916" i="1"/>
  <c r="L916" i="1" s="1"/>
  <c r="M916" i="1"/>
  <c r="T916" i="1" s="1"/>
  <c r="U916" i="1"/>
  <c r="I916" i="1" s="1"/>
  <c r="H917" i="1"/>
  <c r="K917" i="1"/>
  <c r="L917" i="1" s="1"/>
  <c r="M917" i="1"/>
  <c r="T917" i="1" s="1"/>
  <c r="U917" i="1"/>
  <c r="I917" i="1" s="1"/>
  <c r="H918" i="1"/>
  <c r="K918" i="1"/>
  <c r="L918" i="1" s="1"/>
  <c r="M918" i="1"/>
  <c r="T918" i="1" s="1"/>
  <c r="U918" i="1"/>
  <c r="I918" i="1" s="1"/>
  <c r="H919" i="1"/>
  <c r="K919" i="1"/>
  <c r="L919" i="1" s="1"/>
  <c r="M919" i="1"/>
  <c r="T919" i="1" s="1"/>
  <c r="U919" i="1"/>
  <c r="I919" i="1" s="1"/>
  <c r="H920" i="1"/>
  <c r="K920" i="1"/>
  <c r="L920" i="1" s="1"/>
  <c r="M920" i="1"/>
  <c r="T920" i="1" s="1"/>
  <c r="W920" i="1" s="1"/>
  <c r="U920" i="1"/>
  <c r="I920" i="1" s="1"/>
  <c r="H921" i="1"/>
  <c r="K921" i="1"/>
  <c r="L921" i="1" s="1"/>
  <c r="M921" i="1"/>
  <c r="T921" i="1" s="1"/>
  <c r="U921" i="1"/>
  <c r="I921" i="1" s="1"/>
  <c r="H922" i="1"/>
  <c r="K922" i="1"/>
  <c r="L922" i="1" s="1"/>
  <c r="M922" i="1"/>
  <c r="T922" i="1" s="1"/>
  <c r="U922" i="1"/>
  <c r="I922" i="1" s="1"/>
  <c r="H923" i="1"/>
  <c r="K923" i="1"/>
  <c r="L923" i="1" s="1"/>
  <c r="M923" i="1"/>
  <c r="T923" i="1" s="1"/>
  <c r="U923" i="1"/>
  <c r="I923" i="1" s="1"/>
  <c r="H924" i="1"/>
  <c r="K924" i="1"/>
  <c r="L924" i="1" s="1"/>
  <c r="M924" i="1"/>
  <c r="T924" i="1" s="1"/>
  <c r="U924" i="1"/>
  <c r="I924" i="1" s="1"/>
  <c r="H925" i="1"/>
  <c r="K925" i="1"/>
  <c r="L925" i="1" s="1"/>
  <c r="M925" i="1"/>
  <c r="U925" i="1"/>
  <c r="I925" i="1" s="1"/>
  <c r="H926" i="1"/>
  <c r="K926" i="1"/>
  <c r="L926" i="1" s="1"/>
  <c r="M926" i="1"/>
  <c r="T926" i="1" s="1"/>
  <c r="U926" i="1"/>
  <c r="I926" i="1" s="1"/>
  <c r="H927" i="1"/>
  <c r="K927" i="1"/>
  <c r="L927" i="1" s="1"/>
  <c r="M927" i="1"/>
  <c r="T927" i="1" s="1"/>
  <c r="U927" i="1"/>
  <c r="I927" i="1" s="1"/>
  <c r="H928" i="1"/>
  <c r="K928" i="1"/>
  <c r="L928" i="1" s="1"/>
  <c r="M928" i="1"/>
  <c r="T928" i="1" s="1"/>
  <c r="U928" i="1"/>
  <c r="I928" i="1" s="1"/>
  <c r="H929" i="1"/>
  <c r="K929" i="1"/>
  <c r="L929" i="1" s="1"/>
  <c r="M929" i="1"/>
  <c r="T929" i="1" s="1"/>
  <c r="U929" i="1"/>
  <c r="I929" i="1" s="1"/>
  <c r="H930" i="1"/>
  <c r="K930" i="1"/>
  <c r="L930" i="1" s="1"/>
  <c r="M930" i="1"/>
  <c r="T930" i="1" s="1"/>
  <c r="U930" i="1"/>
  <c r="I930" i="1" s="1"/>
  <c r="H931" i="1"/>
  <c r="K931" i="1"/>
  <c r="L931" i="1" s="1"/>
  <c r="M931" i="1"/>
  <c r="T931" i="1" s="1"/>
  <c r="U931" i="1"/>
  <c r="I931" i="1" s="1"/>
  <c r="H932" i="1"/>
  <c r="K932" i="1"/>
  <c r="L932" i="1" s="1"/>
  <c r="M932" i="1"/>
  <c r="T932" i="1" s="1"/>
  <c r="W932" i="1" s="1"/>
  <c r="U932" i="1"/>
  <c r="I932" i="1" s="1"/>
  <c r="H933" i="1"/>
  <c r="K933" i="1"/>
  <c r="L933" i="1" s="1"/>
  <c r="M933" i="1"/>
  <c r="T933" i="1" s="1"/>
  <c r="U933" i="1"/>
  <c r="I933" i="1" s="1"/>
  <c r="H934" i="1"/>
  <c r="K934" i="1"/>
  <c r="L934" i="1" s="1"/>
  <c r="M934" i="1"/>
  <c r="T934" i="1" s="1"/>
  <c r="W934" i="1" s="1"/>
  <c r="U934" i="1"/>
  <c r="I934" i="1" s="1"/>
  <c r="H935" i="1"/>
  <c r="K935" i="1"/>
  <c r="L935" i="1" s="1"/>
  <c r="M935" i="1"/>
  <c r="T935" i="1" s="1"/>
  <c r="U935" i="1"/>
  <c r="I935" i="1" s="1"/>
  <c r="H936" i="1"/>
  <c r="K936" i="1"/>
  <c r="L936" i="1" s="1"/>
  <c r="M936" i="1"/>
  <c r="T936" i="1" s="1"/>
  <c r="W936" i="1" s="1"/>
  <c r="U936" i="1"/>
  <c r="I936" i="1" s="1"/>
  <c r="H937" i="1"/>
  <c r="K937" i="1"/>
  <c r="L937" i="1" s="1"/>
  <c r="M937" i="1"/>
  <c r="T937" i="1" s="1"/>
  <c r="U937" i="1"/>
  <c r="I937" i="1" s="1"/>
  <c r="H938" i="1"/>
  <c r="K938" i="1"/>
  <c r="L938" i="1" s="1"/>
  <c r="M938" i="1"/>
  <c r="T938" i="1" s="1"/>
  <c r="W938" i="1" s="1"/>
  <c r="U938" i="1"/>
  <c r="I938" i="1" s="1"/>
  <c r="H939" i="1"/>
  <c r="K939" i="1"/>
  <c r="L939" i="1" s="1"/>
  <c r="M939" i="1"/>
  <c r="T939" i="1" s="1"/>
  <c r="U939" i="1"/>
  <c r="I939" i="1" s="1"/>
  <c r="H940" i="1"/>
  <c r="K940" i="1"/>
  <c r="L940" i="1" s="1"/>
  <c r="M940" i="1"/>
  <c r="T940" i="1" s="1"/>
  <c r="W940" i="1" s="1"/>
  <c r="U940" i="1"/>
  <c r="I940" i="1" s="1"/>
  <c r="H941" i="1"/>
  <c r="K941" i="1"/>
  <c r="L941" i="1" s="1"/>
  <c r="M941" i="1"/>
  <c r="T941" i="1" s="1"/>
  <c r="U941" i="1"/>
  <c r="I941" i="1" s="1"/>
  <c r="H942" i="1"/>
  <c r="K942" i="1"/>
  <c r="L942" i="1" s="1"/>
  <c r="M942" i="1"/>
  <c r="T942" i="1" s="1"/>
  <c r="W942" i="1" s="1"/>
  <c r="U942" i="1"/>
  <c r="I942" i="1" s="1"/>
  <c r="H943" i="1"/>
  <c r="K943" i="1"/>
  <c r="L943" i="1" s="1"/>
  <c r="M943" i="1"/>
  <c r="T943" i="1" s="1"/>
  <c r="U943" i="1"/>
  <c r="I943" i="1" s="1"/>
  <c r="H944" i="1"/>
  <c r="K944" i="1"/>
  <c r="L944" i="1" s="1"/>
  <c r="M944" i="1"/>
  <c r="T944" i="1" s="1"/>
  <c r="W944" i="1" s="1"/>
  <c r="U944" i="1"/>
  <c r="I944" i="1" s="1"/>
  <c r="H945" i="1"/>
  <c r="K945" i="1"/>
  <c r="L945" i="1" s="1"/>
  <c r="M945" i="1"/>
  <c r="T945" i="1" s="1"/>
  <c r="U945" i="1"/>
  <c r="I945" i="1" s="1"/>
  <c r="H946" i="1"/>
  <c r="K946" i="1"/>
  <c r="L946" i="1" s="1"/>
  <c r="M946" i="1"/>
  <c r="T946" i="1" s="1"/>
  <c r="W946" i="1" s="1"/>
  <c r="U946" i="1"/>
  <c r="I946" i="1" s="1"/>
  <c r="H947" i="1"/>
  <c r="K947" i="1"/>
  <c r="L947" i="1" s="1"/>
  <c r="M947" i="1"/>
  <c r="T947" i="1" s="1"/>
  <c r="U947" i="1"/>
  <c r="I947" i="1" s="1"/>
  <c r="H948" i="1"/>
  <c r="K948" i="1"/>
  <c r="L948" i="1" s="1"/>
  <c r="M948" i="1"/>
  <c r="T948" i="1" s="1"/>
  <c r="W948" i="1" s="1"/>
  <c r="U948" i="1"/>
  <c r="I948" i="1" s="1"/>
  <c r="H949" i="1"/>
  <c r="K949" i="1"/>
  <c r="L949" i="1" s="1"/>
  <c r="M949" i="1"/>
  <c r="T949" i="1" s="1"/>
  <c r="U949" i="1"/>
  <c r="I949" i="1" s="1"/>
  <c r="H950" i="1"/>
  <c r="K950" i="1"/>
  <c r="L950" i="1" s="1"/>
  <c r="M950" i="1"/>
  <c r="T950" i="1" s="1"/>
  <c r="W950" i="1" s="1"/>
  <c r="U950" i="1"/>
  <c r="I950" i="1" s="1"/>
  <c r="H951" i="1"/>
  <c r="I951" i="1"/>
  <c r="K951" i="1"/>
  <c r="L951" i="1" s="1"/>
  <c r="M951" i="1"/>
  <c r="H952" i="1"/>
  <c r="I952" i="1"/>
  <c r="K952" i="1"/>
  <c r="L952" i="1" s="1"/>
  <c r="M952" i="1"/>
  <c r="T952" i="1" s="1"/>
  <c r="H953" i="1"/>
  <c r="I953" i="1"/>
  <c r="K953" i="1"/>
  <c r="L953" i="1" s="1"/>
  <c r="M953" i="1"/>
  <c r="T953" i="1" s="1"/>
  <c r="H954" i="1"/>
  <c r="I954" i="1"/>
  <c r="K954" i="1"/>
  <c r="L954" i="1" s="1"/>
  <c r="M954" i="1"/>
  <c r="T954" i="1" s="1"/>
  <c r="W954" i="1" s="1"/>
  <c r="H955" i="1"/>
  <c r="I955" i="1"/>
  <c r="K955" i="1"/>
  <c r="L955" i="1" s="1"/>
  <c r="M955" i="1"/>
  <c r="T955" i="1" s="1"/>
  <c r="H956" i="1"/>
  <c r="I956" i="1"/>
  <c r="K956" i="1"/>
  <c r="L956" i="1" s="1"/>
  <c r="M956" i="1"/>
  <c r="T956" i="1" s="1"/>
  <c r="H957" i="1"/>
  <c r="I957" i="1"/>
  <c r="K957" i="1"/>
  <c r="L957" i="1" s="1"/>
  <c r="M957" i="1"/>
  <c r="T957" i="1" s="1"/>
  <c r="W957" i="1" s="1"/>
  <c r="H958" i="1"/>
  <c r="I958" i="1"/>
  <c r="K958" i="1"/>
  <c r="L958" i="1" s="1"/>
  <c r="M958" i="1"/>
  <c r="H959" i="1"/>
  <c r="I959" i="1"/>
  <c r="K959" i="1"/>
  <c r="L959" i="1" s="1"/>
  <c r="M959" i="1"/>
  <c r="T959" i="1" s="1"/>
  <c r="H960" i="1"/>
  <c r="I960" i="1"/>
  <c r="K960" i="1"/>
  <c r="L960" i="1" s="1"/>
  <c r="M960" i="1"/>
  <c r="T960" i="1" s="1"/>
  <c r="H961" i="1"/>
  <c r="I961" i="1"/>
  <c r="K961" i="1"/>
  <c r="L961" i="1" s="1"/>
  <c r="M961" i="1"/>
  <c r="T961" i="1" s="1"/>
  <c r="H962" i="1"/>
  <c r="I962" i="1"/>
  <c r="K962" i="1"/>
  <c r="L962" i="1" s="1"/>
  <c r="M962" i="1"/>
  <c r="T962" i="1" s="1"/>
  <c r="H963" i="1"/>
  <c r="I963" i="1"/>
  <c r="K963" i="1"/>
  <c r="L963" i="1" s="1"/>
  <c r="M963" i="1"/>
  <c r="T963" i="1" s="1"/>
  <c r="H964" i="1"/>
  <c r="I964" i="1"/>
  <c r="K964" i="1"/>
  <c r="L964" i="1" s="1"/>
  <c r="M964" i="1"/>
  <c r="T964" i="1" s="1"/>
  <c r="H965" i="1"/>
  <c r="I965" i="1"/>
  <c r="K965" i="1"/>
  <c r="L965" i="1" s="1"/>
  <c r="M965" i="1"/>
  <c r="T965" i="1" s="1"/>
  <c r="H966" i="1"/>
  <c r="I966" i="1"/>
  <c r="K966" i="1"/>
  <c r="L966" i="1" s="1"/>
  <c r="M966" i="1"/>
  <c r="T966" i="1" s="1"/>
  <c r="H967" i="1"/>
  <c r="I967" i="1"/>
  <c r="K967" i="1"/>
  <c r="L967" i="1" s="1"/>
  <c r="M967" i="1"/>
  <c r="T967" i="1" s="1"/>
  <c r="H968" i="1"/>
  <c r="I968" i="1"/>
  <c r="K968" i="1"/>
  <c r="L968" i="1" s="1"/>
  <c r="M968" i="1"/>
  <c r="T968" i="1" s="1"/>
  <c r="H969" i="1"/>
  <c r="I969" i="1"/>
  <c r="K969" i="1"/>
  <c r="L969" i="1" s="1"/>
  <c r="M969" i="1"/>
  <c r="T969" i="1" s="1"/>
  <c r="H970" i="1"/>
  <c r="I970" i="1"/>
  <c r="K970" i="1"/>
  <c r="L970" i="1" s="1"/>
  <c r="M970" i="1"/>
  <c r="T970" i="1" s="1"/>
  <c r="H971" i="1"/>
  <c r="I971" i="1"/>
  <c r="K971" i="1"/>
  <c r="L971" i="1" s="1"/>
  <c r="M971" i="1"/>
  <c r="T971" i="1" s="1"/>
  <c r="H972" i="1"/>
  <c r="I972" i="1"/>
  <c r="K972" i="1"/>
  <c r="L972" i="1" s="1"/>
  <c r="M972" i="1"/>
  <c r="T972" i="1" s="1"/>
  <c r="W972" i="1" s="1"/>
  <c r="H973" i="1"/>
  <c r="I973" i="1"/>
  <c r="K973" i="1"/>
  <c r="L973" i="1" s="1"/>
  <c r="M973" i="1"/>
  <c r="T973" i="1" s="1"/>
  <c r="H974" i="1"/>
  <c r="I974" i="1"/>
  <c r="K974" i="1"/>
  <c r="L974" i="1" s="1"/>
  <c r="M974" i="1"/>
  <c r="T974" i="1" s="1"/>
  <c r="H975" i="1"/>
  <c r="I975" i="1"/>
  <c r="L975" i="1"/>
  <c r="M975" i="1"/>
  <c r="H976" i="1"/>
  <c r="I976" i="1"/>
  <c r="L976" i="1"/>
  <c r="M976" i="1"/>
  <c r="T976" i="1" s="1"/>
  <c r="H977" i="1"/>
  <c r="I977" i="1"/>
  <c r="L977" i="1"/>
  <c r="M977" i="1"/>
  <c r="T977" i="1" s="1"/>
  <c r="H978" i="1"/>
  <c r="I978" i="1"/>
  <c r="L978" i="1"/>
  <c r="M978" i="1"/>
  <c r="T978" i="1" s="1"/>
  <c r="H979" i="1"/>
  <c r="I979" i="1"/>
  <c r="L979" i="1"/>
  <c r="M979" i="1"/>
  <c r="T979" i="1" s="1"/>
  <c r="W979" i="1" s="1"/>
  <c r="X979" i="1" s="1"/>
  <c r="H980" i="1"/>
  <c r="I980" i="1"/>
  <c r="L980" i="1"/>
  <c r="M980" i="1"/>
  <c r="T980" i="1" s="1"/>
  <c r="H981" i="1"/>
  <c r="I981" i="1"/>
  <c r="L981" i="1"/>
  <c r="M981" i="1"/>
  <c r="T981" i="1" s="1"/>
  <c r="H982" i="1"/>
  <c r="I982" i="1"/>
  <c r="L982" i="1"/>
  <c r="M982" i="1"/>
  <c r="T982" i="1" s="1"/>
  <c r="H983" i="1"/>
  <c r="I983" i="1"/>
  <c r="L983" i="1"/>
  <c r="M983" i="1"/>
  <c r="T983" i="1" s="1"/>
  <c r="H984" i="1"/>
  <c r="I984" i="1"/>
  <c r="L984" i="1"/>
  <c r="M984" i="1"/>
  <c r="T984" i="1" s="1"/>
  <c r="W984" i="1" s="1"/>
  <c r="X984" i="1" s="1"/>
  <c r="H985" i="1"/>
  <c r="I985" i="1"/>
  <c r="L985" i="1"/>
  <c r="M985" i="1"/>
  <c r="T985" i="1" s="1"/>
  <c r="H986" i="1"/>
  <c r="I986" i="1"/>
  <c r="L986" i="1"/>
  <c r="M986" i="1"/>
  <c r="T986" i="1" s="1"/>
  <c r="H987" i="1"/>
  <c r="I987" i="1"/>
  <c r="L987" i="1"/>
  <c r="M987" i="1"/>
  <c r="T987" i="1" s="1"/>
  <c r="H988" i="1"/>
  <c r="I988" i="1"/>
  <c r="L988" i="1"/>
  <c r="M988" i="1"/>
  <c r="T988" i="1" s="1"/>
  <c r="H989" i="1"/>
  <c r="I989" i="1"/>
  <c r="L989" i="1"/>
  <c r="M989" i="1"/>
  <c r="T989" i="1" s="1"/>
  <c r="H990" i="1"/>
  <c r="I990" i="1"/>
  <c r="L990" i="1"/>
  <c r="M990" i="1"/>
  <c r="T990" i="1" s="1"/>
  <c r="H991" i="1"/>
  <c r="I991" i="1"/>
  <c r="L991" i="1"/>
  <c r="M991" i="1"/>
  <c r="T991" i="1" s="1"/>
  <c r="W991" i="1" s="1"/>
  <c r="X991" i="1" s="1"/>
  <c r="H992" i="1"/>
  <c r="I992" i="1"/>
  <c r="M992" i="1"/>
  <c r="T992" i="1" s="1"/>
  <c r="W992" i="1" s="1"/>
  <c r="X992" i="1" s="1"/>
  <c r="H993" i="1"/>
  <c r="I993" i="1"/>
  <c r="M993" i="1"/>
  <c r="T993" i="1" s="1"/>
  <c r="W993" i="1" s="1"/>
  <c r="X993" i="1" s="1"/>
  <c r="H994" i="1"/>
  <c r="I994" i="1"/>
  <c r="M994" i="1"/>
  <c r="T994" i="1" s="1"/>
  <c r="W994" i="1" s="1"/>
  <c r="X994" i="1" s="1"/>
  <c r="H995" i="1"/>
  <c r="I995" i="1"/>
  <c r="M995" i="1"/>
  <c r="T995" i="1" s="1"/>
  <c r="H996" i="1"/>
  <c r="I996" i="1"/>
  <c r="M996" i="1"/>
  <c r="H997" i="1"/>
  <c r="I997" i="1"/>
  <c r="M997" i="1"/>
  <c r="T997" i="1" s="1"/>
  <c r="H998" i="1"/>
  <c r="I998" i="1"/>
  <c r="M998" i="1"/>
  <c r="T998" i="1" s="1"/>
  <c r="H999" i="1"/>
  <c r="I999" i="1"/>
  <c r="M999" i="1"/>
  <c r="T999" i="1" s="1"/>
  <c r="H1000" i="1"/>
  <c r="I1000" i="1"/>
  <c r="M1000" i="1"/>
  <c r="T1000" i="1" s="1"/>
  <c r="H1001" i="1"/>
  <c r="I1001" i="1"/>
  <c r="M1001" i="1"/>
  <c r="T1001" i="1" s="1"/>
  <c r="W1001" i="1" s="1"/>
  <c r="X1001" i="1" s="1"/>
  <c r="H1002" i="1"/>
  <c r="I1002" i="1"/>
  <c r="M1002" i="1"/>
  <c r="T1002" i="1" s="1"/>
  <c r="H1003" i="1"/>
  <c r="I1003" i="1"/>
  <c r="M1003" i="1"/>
  <c r="H1004" i="1"/>
  <c r="I1004" i="1"/>
  <c r="M1004" i="1"/>
  <c r="T1004" i="1" s="1"/>
  <c r="H1005" i="1"/>
  <c r="I1005" i="1"/>
  <c r="M1005" i="1"/>
  <c r="T1005" i="1" s="1"/>
  <c r="H1006" i="1"/>
  <c r="I1006" i="1"/>
  <c r="M1006" i="1"/>
  <c r="T1006" i="1" s="1"/>
  <c r="H1007" i="1"/>
  <c r="I1007" i="1"/>
  <c r="M1007" i="1"/>
  <c r="T1007" i="1" s="1"/>
  <c r="W1007" i="1" s="1"/>
  <c r="X1007" i="1" s="1"/>
  <c r="H1008" i="1"/>
  <c r="I1008" i="1"/>
  <c r="M1008" i="1"/>
  <c r="T1008" i="1" s="1"/>
  <c r="W1008" i="1" s="1"/>
  <c r="X1008" i="1" s="1"/>
  <c r="H1009" i="1"/>
  <c r="I1009" i="1"/>
  <c r="M1009" i="1"/>
  <c r="T1009" i="1" s="1"/>
  <c r="I1010" i="1"/>
  <c r="M1010" i="1"/>
  <c r="T1010" i="1" s="1"/>
  <c r="I1011" i="1"/>
  <c r="M1011" i="1"/>
  <c r="T1011" i="1" s="1"/>
  <c r="W1011" i="1" s="1"/>
  <c r="X1011" i="1" s="1"/>
  <c r="I1012" i="1"/>
  <c r="M1012" i="1"/>
  <c r="T1012" i="1" s="1"/>
  <c r="W1012" i="1" s="1"/>
  <c r="X1012" i="1" s="1"/>
  <c r="I1013" i="1"/>
  <c r="M1013" i="1"/>
  <c r="T1013" i="1" s="1"/>
  <c r="I1014" i="1"/>
  <c r="M1014" i="1"/>
  <c r="T1014" i="1" s="1"/>
  <c r="W1014" i="1" s="1"/>
  <c r="X1014" i="1" s="1"/>
  <c r="I1015" i="1"/>
  <c r="T1015" i="1"/>
  <c r="W1015" i="1" s="1"/>
  <c r="X1015" i="1" s="1"/>
  <c r="I1016" i="1"/>
  <c r="T1016" i="1"/>
  <c r="W1016" i="1" s="1"/>
  <c r="X1016" i="1" s="1"/>
  <c r="I1017" i="1"/>
  <c r="T1017" i="1"/>
  <c r="W1017" i="1" s="1"/>
  <c r="X1017" i="1" s="1"/>
  <c r="I1018" i="1"/>
  <c r="W1018" i="1"/>
  <c r="X1018" i="1" s="1"/>
  <c r="I1019" i="1"/>
  <c r="W1019" i="1"/>
  <c r="X1019" i="1" s="1"/>
  <c r="I1020" i="1"/>
  <c r="W1020" i="1"/>
  <c r="X1020" i="1" s="1"/>
  <c r="I1021" i="1"/>
  <c r="W1021" i="1"/>
  <c r="X1021" i="1" s="1"/>
  <c r="I1022" i="1"/>
  <c r="W1022" i="1"/>
  <c r="X1022" i="1" s="1"/>
  <c r="I1023" i="1"/>
  <c r="W1023" i="1"/>
  <c r="X1023" i="1" s="1"/>
  <c r="I1024" i="1"/>
  <c r="W1024" i="1"/>
  <c r="X1024" i="1" s="1"/>
  <c r="I1025" i="1"/>
  <c r="W1025" i="1"/>
  <c r="X1025" i="1" s="1"/>
  <c r="I1026" i="1"/>
  <c r="W1026" i="1"/>
  <c r="X1026" i="1" s="1"/>
  <c r="I1027" i="1"/>
  <c r="W1027" i="1"/>
  <c r="X1027" i="1" s="1"/>
  <c r="I1028" i="1"/>
  <c r="W1028" i="1"/>
  <c r="X1028" i="1" s="1"/>
  <c r="I1029" i="1"/>
  <c r="W1029" i="1"/>
  <c r="X1029" i="1" s="1"/>
  <c r="I1030" i="1"/>
  <c r="W1030" i="1"/>
  <c r="X1030" i="1" s="1"/>
  <c r="I1031" i="1"/>
  <c r="W1031" i="1"/>
  <c r="X1031" i="1" s="1"/>
  <c r="I1032" i="1"/>
  <c r="W1032" i="1"/>
  <c r="X1032" i="1" s="1"/>
  <c r="I1033" i="1"/>
  <c r="W1033" i="1"/>
  <c r="X1033" i="1" s="1"/>
  <c r="I1034" i="1"/>
  <c r="W1034" i="1"/>
  <c r="X1034" i="1" s="1"/>
  <c r="I1035" i="1"/>
  <c r="W1035" i="1"/>
  <c r="X1035" i="1" s="1"/>
  <c r="I1036" i="1"/>
  <c r="W1036" i="1"/>
  <c r="X1036" i="1" s="1"/>
  <c r="I1037" i="1"/>
  <c r="W1037" i="1"/>
  <c r="X1037" i="1" s="1"/>
  <c r="I1038" i="1"/>
  <c r="W1038" i="1"/>
  <c r="X1038" i="1" s="1"/>
  <c r="I1039" i="1"/>
  <c r="W1039" i="1"/>
  <c r="X1039" i="1" s="1"/>
  <c r="I1040" i="1"/>
  <c r="W1040" i="1"/>
  <c r="X1040" i="1" s="1"/>
  <c r="I1041" i="1"/>
  <c r="W1041" i="1"/>
  <c r="X1041" i="1" s="1"/>
  <c r="I1042" i="1"/>
  <c r="W1042" i="1"/>
  <c r="X1042" i="1" s="1"/>
  <c r="I1043" i="1"/>
  <c r="W1043" i="1"/>
  <c r="X1043" i="1" s="1"/>
  <c r="I1044" i="1"/>
  <c r="W1044" i="1"/>
  <c r="X1044" i="1" s="1"/>
  <c r="I1045" i="1"/>
  <c r="W1045" i="1"/>
  <c r="X1045" i="1" s="1"/>
  <c r="I1046" i="1"/>
  <c r="W1046" i="1"/>
  <c r="X1046" i="1" s="1"/>
  <c r="I1047" i="1"/>
  <c r="W1047" i="1"/>
  <c r="X1047" i="1" s="1"/>
  <c r="I1048" i="1"/>
  <c r="W1048" i="1"/>
  <c r="X1048" i="1" s="1"/>
  <c r="I1049" i="1"/>
  <c r="W1049" i="1"/>
  <c r="X1049" i="1" s="1"/>
  <c r="I1050" i="1"/>
  <c r="W1050" i="1"/>
  <c r="X1050" i="1" s="1"/>
  <c r="I1051" i="1"/>
  <c r="W1051" i="1"/>
  <c r="X1051" i="1" s="1"/>
  <c r="I1052" i="1"/>
  <c r="W1052" i="1"/>
  <c r="X1052" i="1" s="1"/>
  <c r="I1053" i="1"/>
  <c r="W1053" i="1"/>
  <c r="X1053" i="1" s="1"/>
  <c r="I1054" i="1"/>
  <c r="W1054" i="1"/>
  <c r="X1054" i="1" s="1"/>
  <c r="I1055" i="1"/>
  <c r="W1055" i="1"/>
  <c r="X1055" i="1" s="1"/>
  <c r="I1056" i="1"/>
  <c r="W1056" i="1"/>
  <c r="X1056" i="1" s="1"/>
  <c r="I1057" i="1"/>
  <c r="W1057" i="1"/>
  <c r="X1057" i="1" s="1"/>
  <c r="I1058" i="1"/>
  <c r="W1058" i="1"/>
  <c r="X1058" i="1" s="1"/>
  <c r="I1059" i="1"/>
  <c r="W1059" i="1"/>
  <c r="X1059" i="1" s="1"/>
  <c r="I1060" i="1"/>
  <c r="W1060" i="1"/>
  <c r="X1060" i="1" s="1"/>
  <c r="I1061" i="1"/>
  <c r="W1061" i="1"/>
  <c r="X1061" i="1" s="1"/>
  <c r="I1062" i="1"/>
  <c r="W1062" i="1"/>
  <c r="X1062" i="1" s="1"/>
  <c r="I1063" i="1"/>
  <c r="W1063" i="1"/>
  <c r="X1063" i="1" s="1"/>
  <c r="I1064" i="1"/>
  <c r="W1064" i="1"/>
  <c r="X1064" i="1" s="1"/>
  <c r="I1065" i="1"/>
  <c r="W1065" i="1"/>
  <c r="X1065" i="1" s="1"/>
  <c r="I1066" i="1"/>
  <c r="W1066" i="1"/>
  <c r="X1066" i="1" s="1"/>
  <c r="I1067" i="1"/>
  <c r="W1067" i="1"/>
  <c r="X1067" i="1" s="1"/>
  <c r="I1068" i="1"/>
  <c r="W1068" i="1"/>
  <c r="X1068" i="1" s="1"/>
  <c r="I1069" i="1"/>
  <c r="W1069" i="1"/>
  <c r="X1069" i="1" s="1"/>
  <c r="I1070" i="1"/>
  <c r="W1070" i="1"/>
  <c r="X1070" i="1" s="1"/>
  <c r="I1071" i="1"/>
  <c r="W1071" i="1"/>
  <c r="X1071" i="1" s="1"/>
  <c r="I1072" i="1"/>
  <c r="W1072" i="1"/>
  <c r="X1072" i="1" s="1"/>
  <c r="I1073" i="1"/>
  <c r="W1073" i="1"/>
  <c r="X1073" i="1" s="1"/>
  <c r="I1074" i="1"/>
  <c r="W1074" i="1"/>
  <c r="X1074" i="1" s="1"/>
  <c r="I1075" i="1"/>
  <c r="W1075" i="1"/>
  <c r="X1075" i="1" s="1"/>
  <c r="I1076" i="1"/>
  <c r="W1076" i="1"/>
  <c r="X1076" i="1" s="1"/>
  <c r="I1077" i="1"/>
  <c r="W1077" i="1"/>
  <c r="X1077" i="1" s="1"/>
  <c r="I1078" i="1"/>
  <c r="W1078" i="1"/>
  <c r="X1078" i="1" s="1"/>
  <c r="I1079" i="1"/>
  <c r="W1079" i="1"/>
  <c r="X1079" i="1" s="1"/>
  <c r="I1080" i="1"/>
  <c r="W1080" i="1"/>
  <c r="X1080" i="1" s="1"/>
  <c r="I1081" i="1"/>
  <c r="W1081" i="1"/>
  <c r="X1081" i="1" s="1"/>
  <c r="I1082" i="1"/>
  <c r="W1082" i="1"/>
  <c r="X1082" i="1" s="1"/>
  <c r="I1083" i="1"/>
  <c r="W1083" i="1"/>
  <c r="X1083" i="1" s="1"/>
  <c r="I1084" i="1"/>
  <c r="W1084" i="1"/>
  <c r="X1084" i="1" s="1"/>
  <c r="I1085" i="1"/>
  <c r="W1085" i="1"/>
  <c r="X1085" i="1" s="1"/>
  <c r="I1086" i="1"/>
  <c r="W1086" i="1"/>
  <c r="X1086" i="1" s="1"/>
  <c r="I1087" i="1"/>
  <c r="W1087" i="1"/>
  <c r="X1087" i="1" s="1"/>
  <c r="I1088" i="1"/>
  <c r="W1088" i="1"/>
  <c r="X1088" i="1" s="1"/>
  <c r="I1089" i="1"/>
  <c r="W1089" i="1"/>
  <c r="X1089" i="1" s="1"/>
  <c r="I1090" i="1"/>
  <c r="W1090" i="1"/>
  <c r="X1090" i="1" s="1"/>
  <c r="I1091" i="1"/>
  <c r="W1091" i="1"/>
  <c r="X1091" i="1" s="1"/>
  <c r="I1092" i="1"/>
  <c r="W1092" i="1"/>
  <c r="X1092" i="1" s="1"/>
  <c r="I1093" i="1"/>
  <c r="W1093" i="1"/>
  <c r="X1093" i="1" s="1"/>
  <c r="I1094" i="1"/>
  <c r="W1094" i="1"/>
  <c r="X1094" i="1" s="1"/>
  <c r="I1095" i="1"/>
  <c r="W1095" i="1"/>
  <c r="X1095" i="1" s="1"/>
  <c r="I1096" i="1"/>
  <c r="W1096" i="1"/>
  <c r="X1096" i="1" s="1"/>
  <c r="I1097" i="1"/>
  <c r="W1097" i="1"/>
  <c r="X1097" i="1" s="1"/>
  <c r="I1098" i="1"/>
  <c r="W1098" i="1"/>
  <c r="X1098" i="1" s="1"/>
  <c r="I1099" i="1"/>
  <c r="W1099" i="1"/>
  <c r="X1099" i="1" s="1"/>
  <c r="I1100" i="1"/>
  <c r="W1100" i="1"/>
  <c r="X1100" i="1" s="1"/>
  <c r="I1101" i="1"/>
  <c r="W1101" i="1"/>
  <c r="X1101" i="1" s="1"/>
  <c r="I1102" i="1"/>
  <c r="W1102" i="1"/>
  <c r="X1102" i="1" s="1"/>
  <c r="I1103" i="1"/>
  <c r="W1103" i="1"/>
  <c r="X1103" i="1" s="1"/>
  <c r="I1104" i="1"/>
  <c r="W1104" i="1"/>
  <c r="X1104" i="1" s="1"/>
  <c r="I1105" i="1"/>
  <c r="W1105" i="1"/>
  <c r="X1105" i="1" s="1"/>
  <c r="I1106" i="1"/>
  <c r="W1106" i="1"/>
  <c r="X1106" i="1" s="1"/>
  <c r="I1107" i="1"/>
  <c r="W1107" i="1"/>
  <c r="X1107" i="1" s="1"/>
  <c r="I1108" i="1"/>
  <c r="W1108" i="1"/>
  <c r="X1108" i="1" s="1"/>
  <c r="I1109" i="1"/>
  <c r="W1109" i="1"/>
  <c r="X1109" i="1" s="1"/>
  <c r="I1110" i="1"/>
  <c r="W1110" i="1"/>
  <c r="X1110" i="1" s="1"/>
  <c r="I1111" i="1"/>
  <c r="W1111" i="1"/>
  <c r="X1111" i="1" s="1"/>
  <c r="I1112" i="1"/>
  <c r="W1112" i="1"/>
  <c r="X1112" i="1" s="1"/>
  <c r="I1113" i="1"/>
  <c r="W1113" i="1"/>
  <c r="X1113" i="1" s="1"/>
  <c r="I1114" i="1"/>
  <c r="W1114" i="1"/>
  <c r="X1114" i="1" s="1"/>
  <c r="I1115" i="1"/>
  <c r="W1115" i="1"/>
  <c r="X1115" i="1" s="1"/>
  <c r="I1116" i="1"/>
  <c r="W1116" i="1"/>
  <c r="X1116" i="1" s="1"/>
  <c r="I1117" i="1"/>
  <c r="W1117" i="1"/>
  <c r="X1117" i="1" s="1"/>
  <c r="I1118" i="1"/>
  <c r="W1118" i="1"/>
  <c r="X1118" i="1" s="1"/>
  <c r="I1119" i="1"/>
  <c r="W1119" i="1"/>
  <c r="X1119" i="1" s="1"/>
  <c r="I1120" i="1"/>
  <c r="W1120" i="1"/>
  <c r="X1120" i="1" s="1"/>
  <c r="I1121" i="1"/>
  <c r="W1121" i="1"/>
  <c r="X1121" i="1" s="1"/>
  <c r="I1122" i="1"/>
  <c r="W1122" i="1"/>
  <c r="X1122" i="1" s="1"/>
  <c r="I1123" i="1"/>
  <c r="W1123" i="1"/>
  <c r="X1123" i="1" s="1"/>
  <c r="I1124" i="1"/>
  <c r="W1124" i="1"/>
  <c r="X1124" i="1" s="1"/>
  <c r="I1125" i="1"/>
  <c r="W1125" i="1"/>
  <c r="X1125" i="1" s="1"/>
  <c r="I1126" i="1"/>
  <c r="W1126" i="1"/>
  <c r="X1126" i="1" s="1"/>
  <c r="I1127" i="1"/>
  <c r="W1127" i="1"/>
  <c r="X1127" i="1" s="1"/>
  <c r="I1128" i="1"/>
  <c r="W1128" i="1"/>
  <c r="X1128" i="1" s="1"/>
  <c r="I1129" i="1"/>
  <c r="W1129" i="1"/>
  <c r="X1129" i="1" s="1"/>
  <c r="I1130" i="1"/>
  <c r="W1130" i="1"/>
  <c r="X1130" i="1" s="1"/>
  <c r="I1131" i="1"/>
  <c r="W1131" i="1"/>
  <c r="X1131" i="1" s="1"/>
  <c r="I1132" i="1"/>
  <c r="W1132" i="1"/>
  <c r="X1132" i="1" s="1"/>
  <c r="I1133" i="1"/>
  <c r="W1133" i="1"/>
  <c r="X1133" i="1" s="1"/>
  <c r="I1134" i="1"/>
  <c r="W1134" i="1"/>
  <c r="X1134" i="1" s="1"/>
  <c r="I1135" i="1"/>
  <c r="W1135" i="1"/>
  <c r="X1135" i="1" s="1"/>
  <c r="I1136" i="1"/>
  <c r="W1136" i="1"/>
  <c r="X1136" i="1" s="1"/>
  <c r="I1137" i="1"/>
  <c r="W1137" i="1"/>
  <c r="X1137" i="1" s="1"/>
  <c r="I1138" i="1"/>
  <c r="W1138" i="1"/>
  <c r="X1138" i="1" s="1"/>
  <c r="I1139" i="1"/>
  <c r="W1139" i="1"/>
  <c r="X1139" i="1" s="1"/>
  <c r="I1140" i="1"/>
  <c r="W1140" i="1"/>
  <c r="X1140" i="1" s="1"/>
  <c r="I1141" i="1"/>
  <c r="W1141" i="1"/>
  <c r="X1141" i="1" s="1"/>
  <c r="K1142" i="1"/>
  <c r="L1142" i="1" s="1"/>
  <c r="P1142" i="1"/>
  <c r="S1142" i="1"/>
  <c r="K1143" i="1"/>
  <c r="L1143" i="1" s="1"/>
  <c r="P1143" i="1"/>
  <c r="S1143" i="1"/>
  <c r="K1144" i="1"/>
  <c r="L1144" i="1" s="1"/>
  <c r="P1144" i="1"/>
  <c r="S1144" i="1"/>
  <c r="K1145" i="1"/>
  <c r="L1145" i="1" s="1"/>
  <c r="P1145" i="1"/>
  <c r="S1145" i="1"/>
  <c r="K1146" i="1"/>
  <c r="L1146" i="1" s="1"/>
  <c r="P1146" i="1"/>
  <c r="S1146" i="1"/>
  <c r="K1147" i="1"/>
  <c r="L1147" i="1" s="1"/>
  <c r="P1147" i="1"/>
  <c r="S1147" i="1"/>
  <c r="K1148" i="1"/>
  <c r="L1148" i="1" s="1"/>
  <c r="P1148" i="1"/>
  <c r="S1148" i="1"/>
  <c r="K1149" i="1"/>
  <c r="L1149" i="1" s="1"/>
  <c r="P1149" i="1"/>
  <c r="S1149" i="1"/>
  <c r="K1150" i="1"/>
  <c r="L1150" i="1" s="1"/>
  <c r="P1150" i="1"/>
  <c r="S1150" i="1"/>
  <c r="K1151" i="1"/>
  <c r="L1151" i="1" s="1"/>
  <c r="P1151" i="1"/>
  <c r="S1151" i="1"/>
  <c r="K1152" i="1"/>
  <c r="L1152" i="1" s="1"/>
  <c r="P1152" i="1"/>
  <c r="S1152" i="1"/>
  <c r="K1153" i="1"/>
  <c r="L1153" i="1" s="1"/>
  <c r="P1153" i="1"/>
  <c r="S1153" i="1"/>
  <c r="K1154" i="1"/>
  <c r="L1154" i="1" s="1"/>
  <c r="P1154" i="1"/>
  <c r="S1154" i="1"/>
  <c r="K1155" i="1"/>
  <c r="L1155" i="1" s="1"/>
  <c r="P1155" i="1"/>
  <c r="S1155" i="1"/>
  <c r="K1156" i="1"/>
  <c r="L1156" i="1" s="1"/>
  <c r="P1156" i="1"/>
  <c r="S1156" i="1"/>
  <c r="K1157" i="1"/>
  <c r="L1157" i="1" s="1"/>
  <c r="P1157" i="1"/>
  <c r="S1157" i="1"/>
  <c r="K1158" i="1"/>
  <c r="L1158" i="1" s="1"/>
  <c r="P1158" i="1"/>
  <c r="S1158" i="1"/>
  <c r="K1159" i="1"/>
  <c r="L1159" i="1" s="1"/>
  <c r="P1159" i="1"/>
  <c r="S1159" i="1"/>
  <c r="K1160" i="1"/>
  <c r="L1160" i="1" s="1"/>
  <c r="P1160" i="1"/>
  <c r="S1160" i="1"/>
  <c r="K1161" i="1"/>
  <c r="L1161" i="1" s="1"/>
  <c r="P1161" i="1"/>
  <c r="S1161" i="1"/>
  <c r="K1162" i="1"/>
  <c r="L1162" i="1" s="1"/>
  <c r="P1162" i="1"/>
  <c r="S1162" i="1"/>
  <c r="K1163" i="1"/>
  <c r="L1163" i="1" s="1"/>
  <c r="P1163" i="1"/>
  <c r="S1163" i="1"/>
  <c r="K1164" i="1"/>
  <c r="L1164" i="1" s="1"/>
  <c r="P1164" i="1"/>
  <c r="S1164" i="1"/>
  <c r="K1165" i="1"/>
  <c r="L1165" i="1" s="1"/>
  <c r="P1165" i="1"/>
  <c r="S1165" i="1"/>
  <c r="K1166" i="1"/>
  <c r="L1166" i="1" s="1"/>
  <c r="P1166" i="1"/>
  <c r="S1166" i="1"/>
  <c r="K1167" i="1"/>
  <c r="L1167" i="1" s="1"/>
  <c r="P1167" i="1"/>
  <c r="S1167" i="1"/>
  <c r="K1168" i="1"/>
  <c r="L1168" i="1" s="1"/>
  <c r="P1168" i="1"/>
  <c r="S1168" i="1"/>
  <c r="K1169" i="1"/>
  <c r="L1169" i="1" s="1"/>
  <c r="P1169" i="1"/>
  <c r="S1169" i="1"/>
  <c r="K1170" i="1"/>
  <c r="L1170" i="1" s="1"/>
  <c r="P1170" i="1"/>
  <c r="S1170" i="1"/>
  <c r="K1171" i="1"/>
  <c r="L1171" i="1" s="1"/>
  <c r="P1171" i="1"/>
  <c r="S1171" i="1"/>
  <c r="K1172" i="1"/>
  <c r="L1172" i="1" s="1"/>
  <c r="P1172" i="1"/>
  <c r="S1172" i="1"/>
  <c r="K1173" i="1"/>
  <c r="L1173" i="1" s="1"/>
  <c r="P1173" i="1"/>
  <c r="S1173" i="1"/>
  <c r="K1174" i="1"/>
  <c r="L1174" i="1" s="1"/>
  <c r="P1174" i="1"/>
  <c r="S1174" i="1"/>
  <c r="K1175" i="1"/>
  <c r="L1175" i="1" s="1"/>
  <c r="P1175" i="1"/>
  <c r="S1175" i="1"/>
  <c r="K1176" i="1"/>
  <c r="L1176" i="1" s="1"/>
  <c r="P1176" i="1"/>
  <c r="S1176" i="1"/>
  <c r="K1177" i="1"/>
  <c r="L1177" i="1" s="1"/>
  <c r="P1177" i="1"/>
  <c r="S1177" i="1"/>
  <c r="K1178" i="1"/>
  <c r="L1178" i="1" s="1"/>
  <c r="P1178" i="1"/>
  <c r="S1178" i="1"/>
  <c r="K1179" i="1"/>
  <c r="L1179" i="1" s="1"/>
  <c r="P1179" i="1"/>
  <c r="S1179" i="1"/>
  <c r="K1180" i="1"/>
  <c r="L1180" i="1" s="1"/>
  <c r="P1180" i="1"/>
  <c r="S1180" i="1"/>
  <c r="K1181" i="1"/>
  <c r="L1181" i="1" s="1"/>
  <c r="P1181" i="1"/>
  <c r="S1181" i="1"/>
  <c r="K1182" i="1"/>
  <c r="L1182" i="1" s="1"/>
  <c r="P1182" i="1"/>
  <c r="S1182" i="1"/>
  <c r="K1183" i="1"/>
  <c r="L1183" i="1" s="1"/>
  <c r="P1183" i="1"/>
  <c r="S1183" i="1"/>
  <c r="K1184" i="1"/>
  <c r="L1184" i="1" s="1"/>
  <c r="P1184" i="1"/>
  <c r="S1184" i="1"/>
  <c r="K1185" i="1"/>
  <c r="L1185" i="1" s="1"/>
  <c r="P1185" i="1"/>
  <c r="S1185" i="1"/>
  <c r="K1186" i="1"/>
  <c r="L1186" i="1" s="1"/>
  <c r="P1186" i="1"/>
  <c r="S1186" i="1"/>
  <c r="K1187" i="1"/>
  <c r="L1187" i="1" s="1"/>
  <c r="P1187" i="1"/>
  <c r="S1187" i="1"/>
  <c r="K1188" i="1"/>
  <c r="L1188" i="1" s="1"/>
  <c r="P1188" i="1"/>
  <c r="S1188" i="1"/>
  <c r="K1189" i="1"/>
  <c r="L1189" i="1" s="1"/>
  <c r="P1189" i="1"/>
  <c r="S1189" i="1"/>
  <c r="K1190" i="1"/>
  <c r="L1190" i="1" s="1"/>
  <c r="P1190" i="1"/>
  <c r="S1190" i="1"/>
  <c r="K1191" i="1"/>
  <c r="L1191" i="1" s="1"/>
  <c r="P1191" i="1"/>
  <c r="S1191" i="1"/>
  <c r="K1192" i="1"/>
  <c r="L1192" i="1" s="1"/>
  <c r="P1192" i="1"/>
  <c r="S1192" i="1"/>
  <c r="K1193" i="1"/>
  <c r="L1193" i="1" s="1"/>
  <c r="P1193" i="1"/>
  <c r="S1193" i="1"/>
  <c r="K1194" i="1"/>
  <c r="L1194" i="1" s="1"/>
  <c r="P1194" i="1"/>
  <c r="S1194" i="1"/>
  <c r="K1195" i="1"/>
  <c r="L1195" i="1" s="1"/>
  <c r="P1195" i="1"/>
  <c r="S1195" i="1"/>
  <c r="K1196" i="1"/>
  <c r="L1196" i="1" s="1"/>
  <c r="P1196" i="1"/>
  <c r="S1196" i="1"/>
  <c r="K1197" i="1"/>
  <c r="L1197" i="1" s="1"/>
  <c r="P1197" i="1"/>
  <c r="S1197" i="1"/>
  <c r="K1198" i="1"/>
  <c r="L1198" i="1" s="1"/>
  <c r="P1198" i="1"/>
  <c r="S1198" i="1"/>
  <c r="K1199" i="1"/>
  <c r="L1199" i="1" s="1"/>
  <c r="P1199" i="1"/>
  <c r="S1199" i="1"/>
  <c r="K1200" i="1"/>
  <c r="L1200" i="1" s="1"/>
  <c r="P1200" i="1"/>
  <c r="S1200" i="1"/>
  <c r="K1201" i="1"/>
  <c r="L1201" i="1" s="1"/>
  <c r="P1201" i="1"/>
  <c r="S1201" i="1"/>
  <c r="K1202" i="1"/>
  <c r="L1202" i="1" s="1"/>
  <c r="P1202" i="1"/>
  <c r="S1202" i="1"/>
  <c r="K1203" i="1"/>
  <c r="L1203" i="1" s="1"/>
  <c r="P1203" i="1"/>
  <c r="S1203" i="1"/>
  <c r="K1204" i="1"/>
  <c r="L1204" i="1" s="1"/>
  <c r="P1204" i="1"/>
  <c r="S1204" i="1"/>
  <c r="K1205" i="1"/>
  <c r="L1205" i="1" s="1"/>
  <c r="P1205" i="1"/>
  <c r="S1205" i="1"/>
  <c r="K1206" i="1"/>
  <c r="L1206" i="1" s="1"/>
  <c r="P1206" i="1"/>
  <c r="S1206" i="1"/>
  <c r="K1207" i="1"/>
  <c r="L1207" i="1" s="1"/>
  <c r="P1207" i="1"/>
  <c r="S1207" i="1"/>
  <c r="K1208" i="1"/>
  <c r="L1208" i="1" s="1"/>
  <c r="P1208" i="1"/>
  <c r="S1208" i="1"/>
  <c r="K1209" i="1"/>
  <c r="L1209" i="1" s="1"/>
  <c r="P1209" i="1"/>
  <c r="S1209" i="1"/>
  <c r="K1210" i="1"/>
  <c r="L1210" i="1" s="1"/>
  <c r="P1210" i="1"/>
  <c r="S1210" i="1"/>
  <c r="K1211" i="1"/>
  <c r="L1211" i="1" s="1"/>
  <c r="P1211" i="1"/>
  <c r="S1211" i="1"/>
  <c r="K1212" i="1"/>
  <c r="L1212" i="1" s="1"/>
  <c r="P1212" i="1"/>
  <c r="S1212" i="1"/>
  <c r="K1213" i="1"/>
  <c r="L1213" i="1" s="1"/>
  <c r="P1213" i="1"/>
  <c r="S1213" i="1"/>
  <c r="K1214" i="1"/>
  <c r="L1214" i="1" s="1"/>
  <c r="P1214" i="1"/>
  <c r="S1214" i="1"/>
  <c r="K1215" i="1"/>
  <c r="L1215" i="1" s="1"/>
  <c r="P1215" i="1"/>
  <c r="S1215" i="1"/>
  <c r="K1216" i="1"/>
  <c r="L1216" i="1" s="1"/>
  <c r="P1216" i="1"/>
  <c r="S1216" i="1"/>
  <c r="K1217" i="1"/>
  <c r="L1217" i="1" s="1"/>
  <c r="P1217" i="1"/>
  <c r="S1217" i="1"/>
  <c r="K1218" i="1"/>
  <c r="L1218" i="1" s="1"/>
  <c r="P1218" i="1"/>
  <c r="S1218" i="1"/>
  <c r="K1219" i="1"/>
  <c r="L1219" i="1" s="1"/>
  <c r="P1219" i="1"/>
  <c r="S1219" i="1"/>
  <c r="K1220" i="1"/>
  <c r="L1220" i="1" s="1"/>
  <c r="P1220" i="1"/>
  <c r="S1220" i="1"/>
  <c r="K1221" i="1"/>
  <c r="L1221" i="1" s="1"/>
  <c r="P1221" i="1"/>
  <c r="S1221" i="1"/>
  <c r="K1222" i="1"/>
  <c r="L1222" i="1" s="1"/>
  <c r="P1222" i="1"/>
  <c r="S1222" i="1"/>
  <c r="K1223" i="1"/>
  <c r="L1223" i="1" s="1"/>
  <c r="P1223" i="1"/>
  <c r="S1223" i="1"/>
  <c r="K1224" i="1"/>
  <c r="L1224" i="1" s="1"/>
  <c r="P1224" i="1"/>
  <c r="S1224" i="1"/>
  <c r="K1225" i="1"/>
  <c r="L1225" i="1" s="1"/>
  <c r="P1225" i="1"/>
  <c r="S1225" i="1"/>
  <c r="K1226" i="1"/>
  <c r="L1226" i="1" s="1"/>
  <c r="P1226" i="1"/>
  <c r="S1226" i="1"/>
  <c r="K1227" i="1"/>
  <c r="L1227" i="1" s="1"/>
  <c r="P1227" i="1"/>
  <c r="S1227" i="1"/>
  <c r="K1228" i="1"/>
  <c r="L1228" i="1" s="1"/>
  <c r="P1228" i="1"/>
  <c r="S1228" i="1"/>
  <c r="K1229" i="1"/>
  <c r="L1229" i="1" s="1"/>
  <c r="P1229" i="1"/>
  <c r="S1229" i="1"/>
  <c r="K1230" i="1"/>
  <c r="L1230" i="1" s="1"/>
  <c r="P1230" i="1"/>
  <c r="S1230" i="1"/>
  <c r="K1231" i="1"/>
  <c r="L1231" i="1" s="1"/>
  <c r="P1231" i="1"/>
  <c r="S1231" i="1"/>
  <c r="K1232" i="1"/>
  <c r="L1232" i="1" s="1"/>
  <c r="P1232" i="1"/>
  <c r="S1232" i="1"/>
  <c r="K1233" i="1"/>
  <c r="L1233" i="1" s="1"/>
  <c r="P1233" i="1"/>
  <c r="S1233" i="1"/>
  <c r="K1234" i="1"/>
  <c r="L1234" i="1" s="1"/>
  <c r="P1234" i="1"/>
  <c r="S1234" i="1"/>
  <c r="K1235" i="1"/>
  <c r="L1235" i="1" s="1"/>
  <c r="P1235" i="1"/>
  <c r="S1235" i="1"/>
  <c r="K1236" i="1"/>
  <c r="L1236" i="1" s="1"/>
  <c r="P1236" i="1"/>
  <c r="S1236" i="1"/>
  <c r="K1237" i="1"/>
  <c r="L1237" i="1" s="1"/>
  <c r="P1237" i="1"/>
  <c r="S1237" i="1"/>
  <c r="K1238" i="1"/>
  <c r="L1238" i="1" s="1"/>
  <c r="P1238" i="1"/>
  <c r="S1238" i="1"/>
  <c r="K1239" i="1"/>
  <c r="L1239" i="1" s="1"/>
  <c r="P1239" i="1"/>
  <c r="S1239" i="1"/>
  <c r="K1240" i="1"/>
  <c r="L1240" i="1" s="1"/>
  <c r="P1240" i="1"/>
  <c r="S1240" i="1"/>
  <c r="K1241" i="1"/>
  <c r="L1241" i="1" s="1"/>
  <c r="P1241" i="1"/>
  <c r="S1241" i="1"/>
  <c r="K1242" i="1"/>
  <c r="L1242" i="1" s="1"/>
  <c r="P1242" i="1"/>
  <c r="S1242" i="1"/>
  <c r="K1243" i="1"/>
  <c r="L1243" i="1" s="1"/>
  <c r="P1243" i="1"/>
  <c r="S1243" i="1"/>
  <c r="K1244" i="1"/>
  <c r="L1244" i="1" s="1"/>
  <c r="P1244" i="1"/>
  <c r="S1244" i="1"/>
  <c r="K1245" i="1"/>
  <c r="L1245" i="1" s="1"/>
  <c r="P1245" i="1"/>
  <c r="S1245" i="1"/>
  <c r="K1246" i="1"/>
  <c r="L1246" i="1" s="1"/>
  <c r="P1246" i="1"/>
  <c r="S1246" i="1"/>
  <c r="K1247" i="1"/>
  <c r="L1247" i="1" s="1"/>
  <c r="P1247" i="1"/>
  <c r="S1247" i="1"/>
  <c r="K1248" i="1"/>
  <c r="L1248" i="1" s="1"/>
  <c r="P1248" i="1"/>
  <c r="S1248" i="1"/>
  <c r="K1249" i="1"/>
  <c r="L1249" i="1" s="1"/>
  <c r="P1249" i="1"/>
  <c r="S1249" i="1"/>
  <c r="K1250" i="1"/>
  <c r="L1250" i="1" s="1"/>
  <c r="P1250" i="1"/>
  <c r="S1250" i="1"/>
  <c r="K1251" i="1"/>
  <c r="L1251" i="1" s="1"/>
  <c r="P1251" i="1"/>
  <c r="S1251" i="1"/>
  <c r="K1252" i="1"/>
  <c r="L1252" i="1" s="1"/>
  <c r="P1252" i="1"/>
  <c r="S1252" i="1"/>
  <c r="K1253" i="1"/>
  <c r="L1253" i="1" s="1"/>
  <c r="P1253" i="1"/>
  <c r="S1253" i="1"/>
  <c r="K1254" i="1"/>
  <c r="L1254" i="1" s="1"/>
  <c r="P1254" i="1"/>
  <c r="S1254" i="1"/>
  <c r="K1255" i="1"/>
  <c r="L1255" i="1" s="1"/>
  <c r="P1255" i="1"/>
  <c r="S1255" i="1"/>
  <c r="K1256" i="1"/>
  <c r="L1256" i="1" s="1"/>
  <c r="P1256" i="1"/>
  <c r="S1256" i="1"/>
  <c r="K1257" i="1"/>
  <c r="L1257" i="1" s="1"/>
  <c r="P1257" i="1"/>
  <c r="S1257" i="1"/>
  <c r="K1258" i="1"/>
  <c r="L1258" i="1" s="1"/>
  <c r="P1258" i="1"/>
  <c r="S1258" i="1"/>
  <c r="K1259" i="1"/>
  <c r="L1259" i="1" s="1"/>
  <c r="P1259" i="1"/>
  <c r="S1259" i="1"/>
  <c r="K1260" i="1"/>
  <c r="L1260" i="1" s="1"/>
  <c r="P1260" i="1"/>
  <c r="S1260" i="1"/>
  <c r="K1261" i="1"/>
  <c r="L1261" i="1" s="1"/>
  <c r="P1261" i="1"/>
  <c r="S1261" i="1"/>
  <c r="K1262" i="1"/>
  <c r="L1262" i="1" s="1"/>
  <c r="P1262" i="1"/>
  <c r="S1262" i="1"/>
  <c r="K1263" i="1"/>
  <c r="L1263" i="1" s="1"/>
  <c r="P1263" i="1"/>
  <c r="S1263" i="1"/>
  <c r="K1264" i="1"/>
  <c r="L1264" i="1" s="1"/>
  <c r="P1264" i="1"/>
  <c r="S1264" i="1"/>
  <c r="K1265" i="1"/>
  <c r="L1265" i="1" s="1"/>
  <c r="P1265" i="1"/>
  <c r="S1265" i="1"/>
  <c r="K1266" i="1"/>
  <c r="L1266" i="1" s="1"/>
  <c r="P1266" i="1"/>
  <c r="S1266" i="1"/>
  <c r="K1267" i="1"/>
  <c r="L1267" i="1" s="1"/>
  <c r="P1267" i="1"/>
  <c r="S1267" i="1"/>
  <c r="K1268" i="1"/>
  <c r="L1268" i="1" s="1"/>
  <c r="P1268" i="1"/>
  <c r="S1268" i="1"/>
  <c r="K1269" i="1"/>
  <c r="L1269" i="1" s="1"/>
  <c r="P1269" i="1"/>
  <c r="S1269" i="1"/>
  <c r="K1270" i="1"/>
  <c r="L1270" i="1" s="1"/>
  <c r="P1270" i="1"/>
  <c r="S1270" i="1"/>
  <c r="K1271" i="1"/>
  <c r="L1271" i="1" s="1"/>
  <c r="P1271" i="1"/>
  <c r="S1271" i="1"/>
  <c r="K1272" i="1"/>
  <c r="L1272" i="1" s="1"/>
  <c r="P1272" i="1"/>
  <c r="S1272" i="1"/>
  <c r="K1273" i="1"/>
  <c r="L1273" i="1" s="1"/>
  <c r="P1273" i="1"/>
  <c r="S1273" i="1"/>
  <c r="K1274" i="1"/>
  <c r="L1274" i="1" s="1"/>
  <c r="P1274" i="1"/>
  <c r="S1274" i="1"/>
  <c r="K1275" i="1"/>
  <c r="L1275" i="1" s="1"/>
  <c r="P1275" i="1"/>
  <c r="S1275" i="1"/>
  <c r="K1276" i="1"/>
  <c r="L1276" i="1" s="1"/>
  <c r="P1276" i="1"/>
  <c r="S1276" i="1"/>
  <c r="K1277" i="1"/>
  <c r="L1277" i="1" s="1"/>
  <c r="P1277" i="1"/>
  <c r="S1277" i="1"/>
  <c r="K1278" i="1"/>
  <c r="L1278" i="1" s="1"/>
  <c r="P1278" i="1"/>
  <c r="S1278" i="1"/>
  <c r="K1279" i="1"/>
  <c r="L1279" i="1" s="1"/>
  <c r="P1279" i="1"/>
  <c r="S1279" i="1"/>
  <c r="K1280" i="1"/>
  <c r="L1280" i="1" s="1"/>
  <c r="P1280" i="1"/>
  <c r="S1280" i="1"/>
  <c r="K1281" i="1"/>
  <c r="L1281" i="1" s="1"/>
  <c r="P1281" i="1"/>
  <c r="S1281" i="1"/>
  <c r="K1282" i="1"/>
  <c r="L1282" i="1" s="1"/>
  <c r="P1282" i="1"/>
  <c r="S1282" i="1"/>
  <c r="K1283" i="1"/>
  <c r="L1283" i="1" s="1"/>
  <c r="P1283" i="1"/>
  <c r="S1283" i="1"/>
  <c r="K1284" i="1"/>
  <c r="L1284" i="1" s="1"/>
  <c r="P1284" i="1"/>
  <c r="S1284" i="1"/>
  <c r="K1285" i="1"/>
  <c r="L1285" i="1" s="1"/>
  <c r="P1285" i="1"/>
  <c r="S1285" i="1"/>
  <c r="K1286" i="1"/>
  <c r="L1286" i="1" s="1"/>
  <c r="P1286" i="1"/>
  <c r="S1286" i="1"/>
  <c r="K1287" i="1"/>
  <c r="L1287" i="1" s="1"/>
  <c r="P1287" i="1"/>
  <c r="S1287" i="1"/>
  <c r="K1288" i="1"/>
  <c r="L1288" i="1" s="1"/>
  <c r="P1288" i="1"/>
  <c r="S1288" i="1"/>
  <c r="K1289" i="1"/>
  <c r="L1289" i="1" s="1"/>
  <c r="P1289" i="1"/>
  <c r="S1289" i="1"/>
  <c r="K1290" i="1"/>
  <c r="L1290" i="1" s="1"/>
  <c r="P1290" i="1"/>
  <c r="S1290" i="1"/>
  <c r="K1291" i="1"/>
  <c r="L1291" i="1" s="1"/>
  <c r="P1291" i="1"/>
  <c r="S1291" i="1"/>
  <c r="K1292" i="1"/>
  <c r="L1292" i="1" s="1"/>
  <c r="P1292" i="1"/>
  <c r="S1292" i="1"/>
  <c r="K1293" i="1"/>
  <c r="L1293" i="1" s="1"/>
  <c r="P1293" i="1"/>
  <c r="S1293" i="1"/>
  <c r="K1294" i="1"/>
  <c r="L1294" i="1" s="1"/>
  <c r="P1294" i="1"/>
  <c r="S1294" i="1"/>
  <c r="K1295" i="1"/>
  <c r="L1295" i="1" s="1"/>
  <c r="P1295" i="1"/>
  <c r="S1295" i="1"/>
  <c r="K1296" i="1"/>
  <c r="L1296" i="1" s="1"/>
  <c r="P1296" i="1"/>
  <c r="S1296" i="1"/>
  <c r="K1297" i="1"/>
  <c r="L1297" i="1" s="1"/>
  <c r="P1297" i="1"/>
  <c r="S1297" i="1"/>
  <c r="K1298" i="1"/>
  <c r="L1298" i="1" s="1"/>
  <c r="P1298" i="1"/>
  <c r="S1298" i="1"/>
  <c r="K1299" i="1"/>
  <c r="L1299" i="1" s="1"/>
  <c r="P1299" i="1"/>
  <c r="S1299" i="1"/>
  <c r="K1300" i="1"/>
  <c r="L1300" i="1" s="1"/>
  <c r="P1300" i="1"/>
  <c r="S1300" i="1"/>
  <c r="K1301" i="1"/>
  <c r="L1301" i="1" s="1"/>
  <c r="P1301" i="1"/>
  <c r="S1301" i="1"/>
  <c r="K1302" i="1"/>
  <c r="L1302" i="1" s="1"/>
  <c r="P1302" i="1"/>
  <c r="S1302" i="1"/>
  <c r="K1303" i="1"/>
  <c r="L1303" i="1" s="1"/>
  <c r="P1303" i="1"/>
  <c r="S1303" i="1"/>
  <c r="K1304" i="1"/>
  <c r="L1304" i="1" s="1"/>
  <c r="P1304" i="1"/>
  <c r="S1304" i="1"/>
  <c r="K1305" i="1"/>
  <c r="L1305" i="1" s="1"/>
  <c r="P1305" i="1"/>
  <c r="S1305" i="1"/>
  <c r="K1306" i="1"/>
  <c r="L1306" i="1" s="1"/>
  <c r="P1306" i="1"/>
  <c r="S1306" i="1"/>
  <c r="K1307" i="1"/>
  <c r="L1307" i="1" s="1"/>
  <c r="P1307" i="1"/>
  <c r="S1307" i="1"/>
  <c r="K1308" i="1"/>
  <c r="L1308" i="1" s="1"/>
  <c r="P1308" i="1"/>
  <c r="S1308" i="1"/>
  <c r="K1309" i="1"/>
  <c r="L1309" i="1" s="1"/>
  <c r="P1309" i="1"/>
  <c r="S1309" i="1"/>
  <c r="K1310" i="1"/>
  <c r="L1310" i="1" s="1"/>
  <c r="P1310" i="1"/>
  <c r="S1310" i="1"/>
  <c r="K1311" i="1"/>
  <c r="L1311" i="1" s="1"/>
  <c r="P1311" i="1"/>
  <c r="S1311" i="1"/>
  <c r="K1312" i="1"/>
  <c r="L1312" i="1" s="1"/>
  <c r="P1312" i="1"/>
  <c r="S1312" i="1"/>
  <c r="K1313" i="1"/>
  <c r="L1313" i="1" s="1"/>
  <c r="P1313" i="1"/>
  <c r="S1313" i="1"/>
  <c r="K1314" i="1"/>
  <c r="L1314" i="1" s="1"/>
  <c r="P1314" i="1"/>
  <c r="S1314" i="1"/>
  <c r="K1315" i="1"/>
  <c r="L1315" i="1" s="1"/>
  <c r="P1315" i="1"/>
  <c r="S1315" i="1"/>
  <c r="K1316" i="1"/>
  <c r="L1316" i="1" s="1"/>
  <c r="P1316" i="1"/>
  <c r="S1316" i="1"/>
  <c r="K1317" i="1"/>
  <c r="L1317" i="1" s="1"/>
  <c r="P1317" i="1"/>
  <c r="S1317" i="1"/>
  <c r="K1318" i="1"/>
  <c r="L1318" i="1" s="1"/>
  <c r="P1318" i="1"/>
  <c r="S1318" i="1"/>
  <c r="K1319" i="1"/>
  <c r="L1319" i="1" s="1"/>
  <c r="P1319" i="1"/>
  <c r="S1319" i="1"/>
  <c r="K1320" i="1"/>
  <c r="L1320" i="1" s="1"/>
  <c r="P1320" i="1"/>
  <c r="S1320" i="1"/>
  <c r="K1321" i="1"/>
  <c r="L1321" i="1" s="1"/>
  <c r="P1321" i="1"/>
  <c r="S1321" i="1"/>
  <c r="K1322" i="1"/>
  <c r="L1322" i="1" s="1"/>
  <c r="P1322" i="1"/>
  <c r="S1322" i="1"/>
  <c r="K1323" i="1"/>
  <c r="L1323" i="1" s="1"/>
  <c r="P1323" i="1"/>
  <c r="S1323" i="1"/>
  <c r="K1324" i="1"/>
  <c r="L1324" i="1" s="1"/>
  <c r="P1324" i="1"/>
  <c r="S1324" i="1"/>
  <c r="K1325" i="1"/>
  <c r="L1325" i="1" s="1"/>
  <c r="P1325" i="1"/>
  <c r="S1325" i="1"/>
  <c r="K1326" i="1"/>
  <c r="L1326" i="1" s="1"/>
  <c r="P1326" i="1"/>
  <c r="S1326" i="1"/>
  <c r="K1327" i="1"/>
  <c r="L1327" i="1" s="1"/>
  <c r="P1327" i="1"/>
  <c r="S1327" i="1"/>
  <c r="K1328" i="1"/>
  <c r="L1328" i="1" s="1"/>
  <c r="P1328" i="1"/>
  <c r="S1328" i="1"/>
  <c r="K1329" i="1"/>
  <c r="L1329" i="1" s="1"/>
  <c r="P1329" i="1"/>
  <c r="S1329" i="1"/>
  <c r="K1330" i="1"/>
  <c r="L1330" i="1" s="1"/>
  <c r="P1330" i="1"/>
  <c r="S1330" i="1"/>
  <c r="K1331" i="1"/>
  <c r="L1331" i="1" s="1"/>
  <c r="P1331" i="1"/>
  <c r="S1331" i="1"/>
  <c r="K1332" i="1"/>
  <c r="L1332" i="1" s="1"/>
  <c r="P1332" i="1"/>
  <c r="S1332" i="1"/>
  <c r="K1333" i="1"/>
  <c r="L1333" i="1" s="1"/>
  <c r="P1333" i="1"/>
  <c r="S1333" i="1"/>
  <c r="K1334" i="1"/>
  <c r="L1334" i="1" s="1"/>
  <c r="P1334" i="1"/>
  <c r="S1334" i="1"/>
  <c r="K1335" i="1"/>
  <c r="L1335" i="1" s="1"/>
  <c r="P1335" i="1"/>
  <c r="S1335" i="1"/>
  <c r="K1336" i="1"/>
  <c r="L1336" i="1" s="1"/>
  <c r="P1336" i="1"/>
  <c r="S1336" i="1"/>
  <c r="K1337" i="1"/>
  <c r="L1337" i="1" s="1"/>
  <c r="P1337" i="1"/>
  <c r="S1337" i="1"/>
  <c r="K1338" i="1"/>
  <c r="L1338" i="1" s="1"/>
  <c r="P1338" i="1"/>
  <c r="S1338" i="1"/>
  <c r="K1339" i="1"/>
  <c r="L1339" i="1" s="1"/>
  <c r="P1339" i="1"/>
  <c r="S1339" i="1"/>
  <c r="K1340" i="1"/>
  <c r="L1340" i="1" s="1"/>
  <c r="P1340" i="1"/>
  <c r="S1340" i="1"/>
  <c r="K1341" i="1"/>
  <c r="L1341" i="1" s="1"/>
  <c r="P1341" i="1"/>
  <c r="S1341" i="1"/>
  <c r="K1342" i="1"/>
  <c r="L1342" i="1" s="1"/>
  <c r="P1342" i="1"/>
  <c r="S1342" i="1"/>
  <c r="K1343" i="1"/>
  <c r="L1343" i="1" s="1"/>
  <c r="P1343" i="1"/>
  <c r="S1343" i="1"/>
  <c r="K1344" i="1"/>
  <c r="L1344" i="1" s="1"/>
  <c r="P1344" i="1"/>
  <c r="S1344" i="1"/>
  <c r="K1345" i="1"/>
  <c r="L1345" i="1" s="1"/>
  <c r="P1345" i="1"/>
  <c r="S1345" i="1"/>
  <c r="K1346" i="1"/>
  <c r="L1346" i="1" s="1"/>
  <c r="P1346" i="1"/>
  <c r="S1346" i="1"/>
  <c r="K1347" i="1"/>
  <c r="L1347" i="1" s="1"/>
  <c r="P1347" i="1"/>
  <c r="S1347" i="1"/>
  <c r="K1348" i="1"/>
  <c r="L1348" i="1" s="1"/>
  <c r="P1348" i="1"/>
  <c r="S1348" i="1"/>
  <c r="K1349" i="1"/>
  <c r="L1349" i="1" s="1"/>
  <c r="P1349" i="1"/>
  <c r="S1349" i="1"/>
  <c r="K1350" i="1"/>
  <c r="L1350" i="1" s="1"/>
  <c r="P1350" i="1"/>
  <c r="S1350" i="1"/>
  <c r="K1351" i="1"/>
  <c r="L1351" i="1" s="1"/>
  <c r="P1351" i="1"/>
  <c r="S1351" i="1"/>
  <c r="K1352" i="1"/>
  <c r="L1352" i="1" s="1"/>
  <c r="P1352" i="1"/>
  <c r="S1352" i="1"/>
  <c r="K1353" i="1"/>
  <c r="L1353" i="1" s="1"/>
  <c r="P1353" i="1"/>
  <c r="S1353" i="1"/>
  <c r="K1354" i="1"/>
  <c r="L1354" i="1" s="1"/>
  <c r="P1354" i="1"/>
  <c r="S1354" i="1"/>
  <c r="K1355" i="1"/>
  <c r="L1355" i="1" s="1"/>
  <c r="P1355" i="1"/>
  <c r="S1355" i="1"/>
  <c r="K1356" i="1"/>
  <c r="L1356" i="1" s="1"/>
  <c r="P1356" i="1"/>
  <c r="S1356" i="1"/>
  <c r="K1357" i="1"/>
  <c r="L1357" i="1" s="1"/>
  <c r="P1357" i="1"/>
  <c r="S1357" i="1"/>
  <c r="K1358" i="1"/>
  <c r="L1358" i="1" s="1"/>
  <c r="P1358" i="1"/>
  <c r="S1358" i="1"/>
  <c r="K1359" i="1"/>
  <c r="L1359" i="1" s="1"/>
  <c r="P1359" i="1"/>
  <c r="S1359" i="1"/>
  <c r="K1360" i="1"/>
  <c r="L1360" i="1" s="1"/>
  <c r="P1360" i="1"/>
  <c r="S1360" i="1"/>
  <c r="K1361" i="1"/>
  <c r="L1361" i="1" s="1"/>
  <c r="P1361" i="1"/>
  <c r="S1361" i="1"/>
  <c r="K1362" i="1"/>
  <c r="L1362" i="1" s="1"/>
  <c r="P1362" i="1"/>
  <c r="S1362" i="1"/>
  <c r="K1363" i="1"/>
  <c r="L1363" i="1" s="1"/>
  <c r="P1363" i="1"/>
  <c r="S1363" i="1"/>
  <c r="K1364" i="1"/>
  <c r="L1364" i="1" s="1"/>
  <c r="P1364" i="1"/>
  <c r="S1364" i="1"/>
  <c r="K1365" i="1"/>
  <c r="L1365" i="1" s="1"/>
  <c r="P1365" i="1"/>
  <c r="S1365" i="1"/>
  <c r="K1366" i="1"/>
  <c r="L1366" i="1" s="1"/>
  <c r="P1366" i="1"/>
  <c r="S1366" i="1"/>
  <c r="K1367" i="1"/>
  <c r="L1367" i="1" s="1"/>
  <c r="P1367" i="1"/>
  <c r="S1367" i="1"/>
  <c r="K1368" i="1"/>
  <c r="L1368" i="1" s="1"/>
  <c r="P1368" i="1"/>
  <c r="S1368" i="1"/>
  <c r="K1369" i="1"/>
  <c r="L1369" i="1" s="1"/>
  <c r="P1369" i="1"/>
  <c r="S1369" i="1"/>
  <c r="K1370" i="1"/>
  <c r="L1370" i="1" s="1"/>
  <c r="P1370" i="1"/>
  <c r="S1370" i="1"/>
  <c r="K1371" i="1"/>
  <c r="L1371" i="1" s="1"/>
  <c r="P1371" i="1"/>
  <c r="S1371" i="1"/>
  <c r="K1372" i="1"/>
  <c r="L1372" i="1" s="1"/>
  <c r="P1372" i="1"/>
  <c r="S1372" i="1"/>
  <c r="K1373" i="1"/>
  <c r="L1373" i="1" s="1"/>
  <c r="P1373" i="1"/>
  <c r="S1373" i="1"/>
  <c r="K1374" i="1"/>
  <c r="L1374" i="1" s="1"/>
  <c r="P1374" i="1"/>
  <c r="S1374" i="1"/>
  <c r="K1375" i="1"/>
  <c r="L1375" i="1" s="1"/>
  <c r="P1375" i="1"/>
  <c r="S1375" i="1"/>
  <c r="K1376" i="1"/>
  <c r="L1376" i="1" s="1"/>
  <c r="P1376" i="1"/>
  <c r="S1376" i="1"/>
  <c r="K1377" i="1"/>
  <c r="L1377" i="1" s="1"/>
  <c r="P1377" i="1"/>
  <c r="S1377" i="1"/>
  <c r="K1378" i="1"/>
  <c r="L1378" i="1" s="1"/>
  <c r="P1378" i="1"/>
  <c r="S1378" i="1"/>
  <c r="K1379" i="1"/>
  <c r="L1379" i="1" s="1"/>
  <c r="P1379" i="1"/>
  <c r="S1379" i="1"/>
  <c r="K1380" i="1"/>
  <c r="L1380" i="1" s="1"/>
  <c r="P1380" i="1"/>
  <c r="S1380" i="1"/>
  <c r="K1381" i="1"/>
  <c r="L1381" i="1" s="1"/>
  <c r="P1381" i="1"/>
  <c r="S1381" i="1"/>
  <c r="K1382" i="1"/>
  <c r="L1382" i="1" s="1"/>
  <c r="P1382" i="1"/>
  <c r="S1382" i="1"/>
  <c r="K1383" i="1"/>
  <c r="L1383" i="1" s="1"/>
  <c r="P1383" i="1"/>
  <c r="S1383" i="1"/>
  <c r="K1384" i="1"/>
  <c r="L1384" i="1" s="1"/>
  <c r="P1384" i="1"/>
  <c r="S1384" i="1"/>
  <c r="K1385" i="1"/>
  <c r="L1385" i="1" s="1"/>
  <c r="P1385" i="1"/>
  <c r="S1385" i="1"/>
  <c r="K1386" i="1"/>
  <c r="L1386" i="1" s="1"/>
  <c r="P1386" i="1"/>
  <c r="S1386" i="1"/>
  <c r="K1387" i="1"/>
  <c r="L1387" i="1" s="1"/>
  <c r="P1387" i="1"/>
  <c r="S1387" i="1"/>
  <c r="K1388" i="1"/>
  <c r="L1388" i="1" s="1"/>
  <c r="P1388" i="1"/>
  <c r="S1388" i="1"/>
  <c r="K1389" i="1"/>
  <c r="L1389" i="1" s="1"/>
  <c r="P1389" i="1"/>
  <c r="S1389" i="1"/>
  <c r="K1390" i="1"/>
  <c r="L1390" i="1" s="1"/>
  <c r="P1390" i="1"/>
  <c r="S1390" i="1"/>
  <c r="K1391" i="1"/>
  <c r="L1391" i="1" s="1"/>
  <c r="P1391" i="1"/>
  <c r="S1391" i="1"/>
  <c r="K1392" i="1"/>
  <c r="L1392" i="1" s="1"/>
  <c r="P1392" i="1"/>
  <c r="S1392" i="1"/>
  <c r="K1393" i="1"/>
  <c r="L1393" i="1" s="1"/>
  <c r="P1393" i="1"/>
  <c r="S1393" i="1"/>
  <c r="K1394" i="1"/>
  <c r="L1394" i="1" s="1"/>
  <c r="P1394" i="1"/>
  <c r="S1394" i="1"/>
  <c r="K1395" i="1"/>
  <c r="L1395" i="1" s="1"/>
  <c r="P1395" i="1"/>
  <c r="S1395" i="1"/>
  <c r="K1396" i="1"/>
  <c r="L1396" i="1" s="1"/>
  <c r="P1396" i="1"/>
  <c r="S1396" i="1"/>
  <c r="K1397" i="1"/>
  <c r="L1397" i="1" s="1"/>
  <c r="P1397" i="1"/>
  <c r="S1397" i="1"/>
  <c r="K1398" i="1"/>
  <c r="L1398" i="1" s="1"/>
  <c r="P1398" i="1"/>
  <c r="S1398" i="1"/>
  <c r="K1399" i="1"/>
  <c r="L1399" i="1" s="1"/>
  <c r="P1399" i="1"/>
  <c r="S1399" i="1"/>
  <c r="K1400" i="1"/>
  <c r="L1400" i="1" s="1"/>
  <c r="P1400" i="1"/>
  <c r="S1400" i="1"/>
  <c r="K1401" i="1"/>
  <c r="L1401" i="1" s="1"/>
  <c r="P1401" i="1"/>
  <c r="S1401" i="1"/>
  <c r="K1402" i="1"/>
  <c r="L1402" i="1" s="1"/>
  <c r="P1402" i="1"/>
  <c r="S1402" i="1"/>
  <c r="K1403" i="1"/>
  <c r="L1403" i="1" s="1"/>
  <c r="P1403" i="1"/>
  <c r="S1403" i="1"/>
  <c r="K1404" i="1"/>
  <c r="L1404" i="1" s="1"/>
  <c r="P1404" i="1"/>
  <c r="S1404" i="1"/>
  <c r="K1405" i="1"/>
  <c r="L1405" i="1" s="1"/>
  <c r="P1405" i="1"/>
  <c r="S1405" i="1"/>
  <c r="K1406" i="1"/>
  <c r="L1406" i="1" s="1"/>
  <c r="P1406" i="1"/>
  <c r="S1406" i="1"/>
  <c r="K1407" i="1"/>
  <c r="L1407" i="1" s="1"/>
  <c r="P1407" i="1"/>
  <c r="S1407" i="1"/>
  <c r="K1408" i="1"/>
  <c r="L1408" i="1" s="1"/>
  <c r="P1408" i="1"/>
  <c r="S1408" i="1"/>
  <c r="K1409" i="1"/>
  <c r="L1409" i="1" s="1"/>
  <c r="P1409" i="1"/>
  <c r="S1409" i="1"/>
  <c r="K1410" i="1"/>
  <c r="L1410" i="1" s="1"/>
  <c r="P1410" i="1"/>
  <c r="S1410" i="1"/>
  <c r="K1411" i="1"/>
  <c r="L1411" i="1" s="1"/>
  <c r="P1411" i="1"/>
  <c r="S1411" i="1"/>
  <c r="K1412" i="1"/>
  <c r="L1412" i="1" s="1"/>
  <c r="P1412" i="1"/>
  <c r="S1412" i="1"/>
  <c r="K1413" i="1"/>
  <c r="L1413" i="1" s="1"/>
  <c r="P1413" i="1"/>
  <c r="S1413" i="1"/>
  <c r="K1414" i="1"/>
  <c r="L1414" i="1" s="1"/>
  <c r="P1414" i="1"/>
  <c r="S1414" i="1"/>
  <c r="K1415" i="1"/>
  <c r="L1415" i="1" s="1"/>
  <c r="P1415" i="1"/>
  <c r="S1415" i="1"/>
  <c r="K1416" i="1"/>
  <c r="L1416" i="1" s="1"/>
  <c r="P1416" i="1"/>
  <c r="S1416" i="1"/>
  <c r="K1417" i="1"/>
  <c r="L1417" i="1" s="1"/>
  <c r="P1417" i="1"/>
  <c r="S1417" i="1"/>
  <c r="K1418" i="1"/>
  <c r="L1418" i="1" s="1"/>
  <c r="P1418" i="1"/>
  <c r="S1418" i="1"/>
  <c r="K1419" i="1"/>
  <c r="L1419" i="1" s="1"/>
  <c r="P1419" i="1"/>
  <c r="S1419" i="1"/>
  <c r="K1420" i="1"/>
  <c r="L1420" i="1" s="1"/>
  <c r="P1420" i="1"/>
  <c r="S1420" i="1"/>
  <c r="K1421" i="1"/>
  <c r="L1421" i="1" s="1"/>
  <c r="P1421" i="1"/>
  <c r="S1421" i="1"/>
  <c r="K1422" i="1"/>
  <c r="L1422" i="1" s="1"/>
  <c r="P1422" i="1"/>
  <c r="S1422" i="1"/>
  <c r="K1423" i="1"/>
  <c r="L1423" i="1" s="1"/>
  <c r="P1423" i="1"/>
  <c r="S1423" i="1"/>
  <c r="K1424" i="1"/>
  <c r="L1424" i="1" s="1"/>
  <c r="P1424" i="1"/>
  <c r="S1424" i="1"/>
  <c r="K1425" i="1"/>
  <c r="L1425" i="1" s="1"/>
  <c r="P1425" i="1"/>
  <c r="S1425" i="1"/>
  <c r="K1426" i="1"/>
  <c r="L1426" i="1" s="1"/>
  <c r="P1426" i="1"/>
  <c r="S1426" i="1"/>
  <c r="K1427" i="1"/>
  <c r="L1427" i="1" s="1"/>
  <c r="P1427" i="1"/>
  <c r="S1427" i="1"/>
  <c r="K1428" i="1"/>
  <c r="L1428" i="1" s="1"/>
  <c r="P1428" i="1"/>
  <c r="S1428" i="1"/>
  <c r="K1429" i="1"/>
  <c r="L1429" i="1" s="1"/>
  <c r="P1429" i="1"/>
  <c r="S1429" i="1"/>
  <c r="K1430" i="1"/>
  <c r="L1430" i="1" s="1"/>
  <c r="P1430" i="1"/>
  <c r="S1430" i="1"/>
  <c r="K1431" i="1"/>
  <c r="L1431" i="1" s="1"/>
  <c r="P1431" i="1"/>
  <c r="S1431" i="1"/>
  <c r="K1432" i="1"/>
  <c r="L1432" i="1" s="1"/>
  <c r="P1432" i="1"/>
  <c r="S1432" i="1"/>
  <c r="K1433" i="1"/>
  <c r="L1433" i="1" s="1"/>
  <c r="P1433" i="1"/>
  <c r="S1433" i="1"/>
  <c r="K1434" i="1"/>
  <c r="L1434" i="1" s="1"/>
  <c r="P1434" i="1"/>
  <c r="S1434" i="1"/>
  <c r="K1435" i="1"/>
  <c r="L1435" i="1" s="1"/>
  <c r="P1435" i="1"/>
  <c r="S1435" i="1"/>
  <c r="K1436" i="1"/>
  <c r="L1436" i="1" s="1"/>
  <c r="P1436" i="1"/>
  <c r="S1436" i="1"/>
  <c r="K1437" i="1"/>
  <c r="L1437" i="1" s="1"/>
  <c r="P1437" i="1"/>
  <c r="S1437" i="1"/>
  <c r="K1438" i="1"/>
  <c r="L1438" i="1" s="1"/>
  <c r="P1438" i="1"/>
  <c r="S1438" i="1"/>
  <c r="K1439" i="1"/>
  <c r="L1439" i="1" s="1"/>
  <c r="P1439" i="1"/>
  <c r="S1439" i="1"/>
  <c r="K1440" i="1"/>
  <c r="L1440" i="1" s="1"/>
  <c r="P1440" i="1"/>
  <c r="S1440" i="1"/>
  <c r="K1441" i="1"/>
  <c r="L1441" i="1" s="1"/>
  <c r="P1441" i="1"/>
  <c r="S1441" i="1"/>
  <c r="K1442" i="1"/>
  <c r="L1442" i="1" s="1"/>
  <c r="P1442" i="1"/>
  <c r="S1442" i="1"/>
  <c r="K1443" i="1"/>
  <c r="L1443" i="1" s="1"/>
  <c r="P1443" i="1"/>
  <c r="S1443" i="1"/>
  <c r="K1444" i="1"/>
  <c r="L1444" i="1" s="1"/>
  <c r="P1444" i="1"/>
  <c r="S1444" i="1"/>
  <c r="K1445" i="1"/>
  <c r="L1445" i="1" s="1"/>
  <c r="P1445" i="1"/>
  <c r="S1445" i="1"/>
  <c r="K1446" i="1"/>
  <c r="L1446" i="1" s="1"/>
  <c r="P1446" i="1"/>
  <c r="S1446" i="1"/>
  <c r="K1447" i="1"/>
  <c r="L1447" i="1" s="1"/>
  <c r="P1447" i="1"/>
  <c r="S1447" i="1"/>
  <c r="K1448" i="1"/>
  <c r="L1448" i="1" s="1"/>
  <c r="P1448" i="1"/>
  <c r="S1448" i="1"/>
  <c r="K1449" i="1"/>
  <c r="L1449" i="1" s="1"/>
  <c r="P1449" i="1"/>
  <c r="S1449" i="1"/>
  <c r="K1450" i="1"/>
  <c r="L1450" i="1" s="1"/>
  <c r="P1450" i="1"/>
  <c r="S1450" i="1"/>
  <c r="K1451" i="1"/>
  <c r="L1451" i="1" s="1"/>
  <c r="P1451" i="1"/>
  <c r="S1451" i="1"/>
  <c r="K1452" i="1"/>
  <c r="L1452" i="1" s="1"/>
  <c r="P1452" i="1"/>
  <c r="S1452" i="1"/>
  <c r="K1453" i="1"/>
  <c r="L1453" i="1" s="1"/>
  <c r="P1453" i="1"/>
  <c r="S1453" i="1"/>
  <c r="K1454" i="1"/>
  <c r="L1454" i="1" s="1"/>
  <c r="P1454" i="1"/>
  <c r="S1454" i="1"/>
  <c r="K1455" i="1"/>
  <c r="L1455" i="1" s="1"/>
  <c r="P1455" i="1"/>
  <c r="S1455" i="1"/>
  <c r="K1456" i="1"/>
  <c r="L1456" i="1" s="1"/>
  <c r="P1456" i="1"/>
  <c r="S1456" i="1"/>
  <c r="K1457" i="1"/>
  <c r="L1457" i="1" s="1"/>
  <c r="P1457" i="1"/>
  <c r="S1457" i="1"/>
  <c r="K1458" i="1"/>
  <c r="L1458" i="1" s="1"/>
  <c r="P1458" i="1"/>
  <c r="S1458" i="1"/>
  <c r="K1459" i="1"/>
  <c r="L1459" i="1" s="1"/>
  <c r="P1459" i="1"/>
  <c r="S1459" i="1"/>
  <c r="K1460" i="1"/>
  <c r="L1460" i="1" s="1"/>
  <c r="P1460" i="1"/>
  <c r="S1460" i="1"/>
  <c r="K1461" i="1"/>
  <c r="L1461" i="1" s="1"/>
  <c r="P1461" i="1"/>
  <c r="S1461" i="1"/>
  <c r="K1462" i="1"/>
  <c r="L1462" i="1" s="1"/>
  <c r="P1462" i="1"/>
  <c r="S1462" i="1"/>
  <c r="K1463" i="1"/>
  <c r="L1463" i="1" s="1"/>
  <c r="P1463" i="1"/>
  <c r="S1463" i="1"/>
  <c r="K1464" i="1"/>
  <c r="L1464" i="1" s="1"/>
  <c r="P1464" i="1"/>
  <c r="S1464" i="1"/>
  <c r="K1465" i="1"/>
  <c r="L1465" i="1" s="1"/>
  <c r="P1465" i="1"/>
  <c r="S1465" i="1"/>
  <c r="K1466" i="1"/>
  <c r="L1466" i="1" s="1"/>
  <c r="P1466" i="1"/>
  <c r="S1466" i="1"/>
  <c r="K1467" i="1"/>
  <c r="L1467" i="1" s="1"/>
  <c r="P1467" i="1"/>
  <c r="S1467" i="1"/>
  <c r="K1468" i="1"/>
  <c r="L1468" i="1" s="1"/>
  <c r="P1468" i="1"/>
  <c r="S1468" i="1"/>
  <c r="K1469" i="1"/>
  <c r="L1469" i="1" s="1"/>
  <c r="P1469" i="1"/>
  <c r="S1469" i="1"/>
  <c r="K1470" i="1"/>
  <c r="L1470" i="1" s="1"/>
  <c r="P1470" i="1"/>
  <c r="S1470" i="1"/>
  <c r="K1471" i="1"/>
  <c r="L1471" i="1" s="1"/>
  <c r="P1471" i="1"/>
  <c r="S1471" i="1"/>
  <c r="K1472" i="1"/>
  <c r="L1472" i="1" s="1"/>
  <c r="P1472" i="1"/>
  <c r="S1472" i="1"/>
  <c r="K1473" i="1"/>
  <c r="L1473" i="1" s="1"/>
  <c r="P1473" i="1"/>
  <c r="S1473" i="1"/>
  <c r="K1474" i="1"/>
  <c r="L1474" i="1" s="1"/>
  <c r="P1474" i="1"/>
  <c r="S1474" i="1"/>
  <c r="K1475" i="1"/>
  <c r="L1475" i="1" s="1"/>
  <c r="P1475" i="1"/>
  <c r="S1475" i="1"/>
  <c r="K1476" i="1"/>
  <c r="L1476" i="1" s="1"/>
  <c r="P1476" i="1"/>
  <c r="S1476" i="1"/>
  <c r="K1477" i="1"/>
  <c r="L1477" i="1" s="1"/>
  <c r="P1477" i="1"/>
  <c r="S1477" i="1"/>
  <c r="K1478" i="1"/>
  <c r="L1478" i="1" s="1"/>
  <c r="P1478" i="1"/>
  <c r="S1478" i="1"/>
  <c r="K1479" i="1"/>
  <c r="L1479" i="1" s="1"/>
  <c r="P1479" i="1"/>
  <c r="S1479" i="1"/>
  <c r="K1480" i="1"/>
  <c r="L1480" i="1" s="1"/>
  <c r="P1480" i="1"/>
  <c r="S1480" i="1"/>
  <c r="K1481" i="1"/>
  <c r="L1481" i="1" s="1"/>
  <c r="P1481" i="1"/>
  <c r="S1481" i="1"/>
  <c r="K1482" i="1"/>
  <c r="L1482" i="1" s="1"/>
  <c r="P1482" i="1"/>
  <c r="S1482" i="1"/>
  <c r="K1483" i="1"/>
  <c r="L1483" i="1" s="1"/>
  <c r="P1483" i="1"/>
  <c r="S1483" i="1"/>
  <c r="K1484" i="1"/>
  <c r="L1484" i="1" s="1"/>
  <c r="P1484" i="1"/>
  <c r="S1484" i="1"/>
  <c r="K1485" i="1"/>
  <c r="L1485" i="1" s="1"/>
  <c r="P1485" i="1"/>
  <c r="S1485" i="1"/>
  <c r="K1486" i="1"/>
  <c r="L1486" i="1" s="1"/>
  <c r="P1486" i="1"/>
  <c r="S1486" i="1"/>
  <c r="K1487" i="1"/>
  <c r="L1487" i="1" s="1"/>
  <c r="P1487" i="1"/>
  <c r="S1487" i="1"/>
  <c r="K1488" i="1"/>
  <c r="L1488" i="1" s="1"/>
  <c r="P1488" i="1"/>
  <c r="S1488" i="1"/>
  <c r="K1489" i="1"/>
  <c r="L1489" i="1" s="1"/>
  <c r="P1489" i="1"/>
  <c r="S1489" i="1"/>
  <c r="K1490" i="1"/>
  <c r="L1490" i="1" s="1"/>
  <c r="P1490" i="1"/>
  <c r="S1490" i="1"/>
  <c r="K1491" i="1"/>
  <c r="L1491" i="1" s="1"/>
  <c r="P1491" i="1"/>
  <c r="S1491" i="1"/>
  <c r="K1492" i="1"/>
  <c r="L1492" i="1" s="1"/>
  <c r="P1492" i="1"/>
  <c r="S1492" i="1"/>
  <c r="K1493" i="1"/>
  <c r="L1493" i="1" s="1"/>
  <c r="P1493" i="1"/>
  <c r="S1493" i="1"/>
  <c r="K1494" i="1"/>
  <c r="L1494" i="1" s="1"/>
  <c r="P1494" i="1"/>
  <c r="S1494" i="1"/>
  <c r="K1495" i="1"/>
  <c r="L1495" i="1" s="1"/>
  <c r="P1495" i="1"/>
  <c r="S1495" i="1"/>
  <c r="K1496" i="1"/>
  <c r="L1496" i="1" s="1"/>
  <c r="P1496" i="1"/>
  <c r="S1496" i="1"/>
  <c r="K1497" i="1"/>
  <c r="L1497" i="1" s="1"/>
  <c r="P1497" i="1"/>
  <c r="S1497" i="1"/>
  <c r="K1498" i="1"/>
  <c r="L1498" i="1" s="1"/>
  <c r="P1498" i="1"/>
  <c r="S1498" i="1"/>
  <c r="K1499" i="1"/>
  <c r="L1499" i="1" s="1"/>
  <c r="P1499" i="1"/>
  <c r="S1499" i="1"/>
  <c r="K1500" i="1"/>
  <c r="L1500" i="1" s="1"/>
  <c r="P1500" i="1"/>
  <c r="S1500" i="1"/>
  <c r="K1501" i="1"/>
  <c r="L1501" i="1" s="1"/>
  <c r="P1501" i="1"/>
  <c r="S1501" i="1"/>
  <c r="K1502" i="1"/>
  <c r="L1502" i="1" s="1"/>
  <c r="P1502" i="1"/>
  <c r="S1502" i="1"/>
  <c r="K1503" i="1"/>
  <c r="L1503" i="1" s="1"/>
  <c r="P1503" i="1"/>
  <c r="S1503" i="1"/>
  <c r="K1504" i="1"/>
  <c r="L1504" i="1" s="1"/>
  <c r="P1504" i="1"/>
  <c r="S1504" i="1"/>
  <c r="K1505" i="1"/>
  <c r="L1505" i="1" s="1"/>
  <c r="P1505" i="1"/>
  <c r="S1505" i="1"/>
  <c r="K1506" i="1"/>
  <c r="L1506" i="1" s="1"/>
  <c r="P1506" i="1"/>
  <c r="S1506" i="1"/>
  <c r="K1507" i="1"/>
  <c r="L1507" i="1" s="1"/>
  <c r="P1507" i="1"/>
  <c r="S1507" i="1"/>
  <c r="K1508" i="1"/>
  <c r="L1508" i="1" s="1"/>
  <c r="P1508" i="1"/>
  <c r="S1508" i="1"/>
  <c r="K1509" i="1"/>
  <c r="L1509" i="1" s="1"/>
  <c r="P1509" i="1"/>
  <c r="S1509" i="1"/>
  <c r="K1510" i="1"/>
  <c r="L1510" i="1" s="1"/>
  <c r="P1510" i="1"/>
  <c r="S1510" i="1"/>
  <c r="K1511" i="1"/>
  <c r="L1511" i="1" s="1"/>
  <c r="P1511" i="1"/>
  <c r="S1511" i="1"/>
  <c r="K1512" i="1"/>
  <c r="L1512" i="1" s="1"/>
  <c r="P1512" i="1"/>
  <c r="S1512" i="1"/>
  <c r="K1513" i="1"/>
  <c r="L1513" i="1" s="1"/>
  <c r="P1513" i="1"/>
  <c r="S1513" i="1"/>
  <c r="K1514" i="1"/>
  <c r="L1514" i="1" s="1"/>
  <c r="P1514" i="1"/>
  <c r="S1514" i="1"/>
  <c r="K1515" i="1"/>
  <c r="L1515" i="1" s="1"/>
  <c r="P1515" i="1"/>
  <c r="S1515" i="1"/>
  <c r="K1516" i="1"/>
  <c r="L1516" i="1" s="1"/>
  <c r="P1516" i="1"/>
  <c r="S1516" i="1"/>
  <c r="K1517" i="1"/>
  <c r="L1517" i="1" s="1"/>
  <c r="P1517" i="1"/>
  <c r="S1517" i="1"/>
  <c r="K1518" i="1"/>
  <c r="L1518" i="1" s="1"/>
  <c r="P1518" i="1"/>
  <c r="S1518" i="1"/>
  <c r="K1519" i="1"/>
  <c r="L1519" i="1" s="1"/>
  <c r="P1519" i="1"/>
  <c r="S1519" i="1"/>
  <c r="K1520" i="1"/>
  <c r="L1520" i="1" s="1"/>
  <c r="P1520" i="1"/>
  <c r="S1520" i="1"/>
  <c r="K1521" i="1"/>
  <c r="L1521" i="1" s="1"/>
  <c r="P1521" i="1"/>
  <c r="S1521" i="1"/>
  <c r="K1522" i="1"/>
  <c r="L1522" i="1" s="1"/>
  <c r="P1522" i="1"/>
  <c r="S1522" i="1"/>
  <c r="K1523" i="1"/>
  <c r="L1523" i="1" s="1"/>
  <c r="P1523" i="1"/>
  <c r="S1523" i="1"/>
  <c r="K1524" i="1"/>
  <c r="L1524" i="1" s="1"/>
  <c r="P1524" i="1"/>
  <c r="S1524" i="1"/>
  <c r="K1525" i="1"/>
  <c r="L1525" i="1" s="1"/>
  <c r="P1525" i="1"/>
  <c r="S1525" i="1"/>
  <c r="K1526" i="1"/>
  <c r="L1526" i="1" s="1"/>
  <c r="P1526" i="1"/>
  <c r="S1526" i="1"/>
  <c r="K1527" i="1"/>
  <c r="L1527" i="1" s="1"/>
  <c r="P1527" i="1"/>
  <c r="S1527" i="1"/>
  <c r="K1528" i="1"/>
  <c r="L1528" i="1" s="1"/>
  <c r="P1528" i="1"/>
  <c r="S1528" i="1"/>
  <c r="K1529" i="1"/>
  <c r="L1529" i="1" s="1"/>
  <c r="P1529" i="1"/>
  <c r="S1529" i="1"/>
  <c r="K1530" i="1"/>
  <c r="L1530" i="1" s="1"/>
  <c r="P1530" i="1"/>
  <c r="S1530" i="1"/>
  <c r="K1531" i="1"/>
  <c r="L1531" i="1" s="1"/>
  <c r="P1531" i="1"/>
  <c r="S1531" i="1"/>
  <c r="K1532" i="1"/>
  <c r="L1532" i="1" s="1"/>
  <c r="P1532" i="1"/>
  <c r="S1532" i="1"/>
  <c r="K1533" i="1"/>
  <c r="L1533" i="1" s="1"/>
  <c r="P1533" i="1"/>
  <c r="S1533" i="1"/>
  <c r="K1534" i="1"/>
  <c r="L1534" i="1" s="1"/>
  <c r="P1534" i="1"/>
  <c r="S1534" i="1"/>
  <c r="K1535" i="1"/>
  <c r="L1535" i="1" s="1"/>
  <c r="P1535" i="1"/>
  <c r="S1535" i="1"/>
  <c r="K1536" i="1"/>
  <c r="L1536" i="1" s="1"/>
  <c r="P1536" i="1"/>
  <c r="S1536" i="1"/>
  <c r="K1537" i="1"/>
  <c r="L1537" i="1" s="1"/>
  <c r="P1537" i="1"/>
  <c r="S1537" i="1"/>
  <c r="K1538" i="1"/>
  <c r="L1538" i="1" s="1"/>
  <c r="P1538" i="1"/>
  <c r="S1538" i="1"/>
  <c r="K1539" i="1"/>
  <c r="L1539" i="1" s="1"/>
  <c r="P1539" i="1"/>
  <c r="S1539" i="1"/>
  <c r="K1540" i="1"/>
  <c r="L1540" i="1" s="1"/>
  <c r="P1540" i="1"/>
  <c r="S1540" i="1"/>
  <c r="K1541" i="1"/>
  <c r="L1541" i="1" s="1"/>
  <c r="P1541" i="1"/>
  <c r="S1541" i="1"/>
  <c r="K1542" i="1"/>
  <c r="L1542" i="1" s="1"/>
  <c r="P1542" i="1"/>
  <c r="S1542" i="1"/>
  <c r="K1543" i="1"/>
  <c r="L1543" i="1" s="1"/>
  <c r="P1543" i="1"/>
  <c r="S1543" i="1"/>
  <c r="K1544" i="1"/>
  <c r="L1544" i="1" s="1"/>
  <c r="P1544" i="1"/>
  <c r="S1544" i="1"/>
  <c r="K1545" i="1"/>
  <c r="L1545" i="1" s="1"/>
  <c r="P1545" i="1"/>
  <c r="S1545" i="1"/>
  <c r="K1546" i="1"/>
  <c r="L1546" i="1" s="1"/>
  <c r="P1546" i="1"/>
  <c r="S1546" i="1"/>
  <c r="K1547" i="1"/>
  <c r="L1547" i="1" s="1"/>
  <c r="P1547" i="1"/>
  <c r="S1547" i="1"/>
  <c r="K1548" i="1"/>
  <c r="L1548" i="1" s="1"/>
  <c r="P1548" i="1"/>
  <c r="S1548" i="1"/>
  <c r="K1549" i="1"/>
  <c r="L1549" i="1" s="1"/>
  <c r="P1549" i="1"/>
  <c r="S1549" i="1"/>
  <c r="K1550" i="1"/>
  <c r="L1550" i="1" s="1"/>
  <c r="P1550" i="1"/>
  <c r="S1550" i="1"/>
  <c r="K1551" i="1"/>
  <c r="L1551" i="1" s="1"/>
  <c r="P1551" i="1"/>
  <c r="S1551" i="1"/>
  <c r="K1552" i="1"/>
  <c r="L1552" i="1" s="1"/>
  <c r="P1552" i="1"/>
  <c r="S1552" i="1"/>
  <c r="K1553" i="1"/>
  <c r="L1553" i="1" s="1"/>
  <c r="P1553" i="1"/>
  <c r="S1553" i="1"/>
  <c r="K1554" i="1"/>
  <c r="L1554" i="1" s="1"/>
  <c r="P1554" i="1"/>
  <c r="S1554" i="1"/>
  <c r="K1555" i="1"/>
  <c r="L1555" i="1" s="1"/>
  <c r="P1555" i="1"/>
  <c r="S1555" i="1"/>
  <c r="K1556" i="1"/>
  <c r="L1556" i="1" s="1"/>
  <c r="P1556" i="1"/>
  <c r="S1556" i="1"/>
  <c r="K1557" i="1"/>
  <c r="L1557" i="1" s="1"/>
  <c r="P1557" i="1"/>
  <c r="S1557" i="1"/>
  <c r="K1558" i="1"/>
  <c r="L1558" i="1" s="1"/>
  <c r="P1558" i="1"/>
  <c r="S1558" i="1"/>
  <c r="K1559" i="1"/>
  <c r="L1559" i="1" s="1"/>
  <c r="P1559" i="1"/>
  <c r="S1559" i="1"/>
  <c r="K1560" i="1"/>
  <c r="L1560" i="1" s="1"/>
  <c r="P1560" i="1"/>
  <c r="S1560" i="1"/>
  <c r="K1561" i="1"/>
  <c r="L1561" i="1" s="1"/>
  <c r="P1561" i="1"/>
  <c r="S1561" i="1"/>
  <c r="K1562" i="1"/>
  <c r="L1562" i="1" s="1"/>
  <c r="P1562" i="1"/>
  <c r="S1562" i="1"/>
  <c r="K1563" i="1"/>
  <c r="L1563" i="1" s="1"/>
  <c r="P1563" i="1"/>
  <c r="S1563" i="1"/>
  <c r="K1564" i="1"/>
  <c r="L1564" i="1" s="1"/>
  <c r="P1564" i="1"/>
  <c r="S1564" i="1"/>
  <c r="K1565" i="1"/>
  <c r="L1565" i="1" s="1"/>
  <c r="P1565" i="1"/>
  <c r="S1565" i="1"/>
  <c r="K1566" i="1"/>
  <c r="L1566" i="1" s="1"/>
  <c r="P1566" i="1"/>
  <c r="S1566" i="1"/>
  <c r="K1567" i="1"/>
  <c r="L1567" i="1" s="1"/>
  <c r="P1567" i="1"/>
  <c r="S1567" i="1"/>
  <c r="K1568" i="1"/>
  <c r="L1568" i="1" s="1"/>
  <c r="P1568" i="1"/>
  <c r="S1568" i="1"/>
  <c r="K1569" i="1"/>
  <c r="L1569" i="1" s="1"/>
  <c r="P1569" i="1"/>
  <c r="S1569" i="1"/>
  <c r="K1570" i="1"/>
  <c r="L1570" i="1" s="1"/>
  <c r="P1570" i="1"/>
  <c r="S1570" i="1"/>
  <c r="K1571" i="1"/>
  <c r="L1571" i="1" s="1"/>
  <c r="P1571" i="1"/>
  <c r="S1571" i="1"/>
  <c r="K1572" i="1"/>
  <c r="L1572" i="1" s="1"/>
  <c r="P1572" i="1"/>
  <c r="S1572" i="1"/>
  <c r="K1573" i="1"/>
  <c r="L1573" i="1" s="1"/>
  <c r="P1573" i="1"/>
  <c r="S1573" i="1"/>
  <c r="K1574" i="1"/>
  <c r="L1574" i="1" s="1"/>
  <c r="P1574" i="1"/>
  <c r="S1574" i="1"/>
  <c r="K1575" i="1"/>
  <c r="L1575" i="1" s="1"/>
  <c r="P1575" i="1"/>
  <c r="S1575" i="1"/>
  <c r="K1576" i="1"/>
  <c r="L1576" i="1" s="1"/>
  <c r="P1576" i="1"/>
  <c r="S1576" i="1"/>
  <c r="K1577" i="1"/>
  <c r="L1577" i="1" s="1"/>
  <c r="P1577" i="1"/>
  <c r="S1577" i="1"/>
  <c r="K1578" i="1"/>
  <c r="L1578" i="1" s="1"/>
  <c r="P1578" i="1"/>
  <c r="S1578" i="1"/>
  <c r="K1579" i="1"/>
  <c r="L1579" i="1" s="1"/>
  <c r="P1579" i="1"/>
  <c r="S1579" i="1"/>
  <c r="K1580" i="1"/>
  <c r="L1580" i="1" s="1"/>
  <c r="P1580" i="1"/>
  <c r="S1580" i="1"/>
  <c r="K1581" i="1"/>
  <c r="L1581" i="1" s="1"/>
  <c r="P1581" i="1"/>
  <c r="S1581" i="1"/>
  <c r="K1582" i="1"/>
  <c r="L1582" i="1" s="1"/>
  <c r="P1582" i="1"/>
  <c r="S1582" i="1"/>
  <c r="K1583" i="1"/>
  <c r="L1583" i="1" s="1"/>
  <c r="P1583" i="1"/>
  <c r="S1583" i="1"/>
  <c r="K1584" i="1"/>
  <c r="L1584" i="1" s="1"/>
  <c r="P1584" i="1"/>
  <c r="S1584" i="1"/>
  <c r="K1585" i="1"/>
  <c r="L1585" i="1" s="1"/>
  <c r="P1585" i="1"/>
  <c r="S1585" i="1"/>
  <c r="K1586" i="1"/>
  <c r="L1586" i="1" s="1"/>
  <c r="P1586" i="1"/>
  <c r="S1586" i="1"/>
  <c r="K1587" i="1"/>
  <c r="L1587" i="1" s="1"/>
  <c r="P1587" i="1"/>
  <c r="S1587" i="1"/>
  <c r="K1588" i="1"/>
  <c r="L1588" i="1" s="1"/>
  <c r="P1588" i="1"/>
  <c r="S1588" i="1"/>
  <c r="K1589" i="1"/>
  <c r="L1589" i="1" s="1"/>
  <c r="P1589" i="1"/>
  <c r="S1589" i="1"/>
  <c r="K1590" i="1"/>
  <c r="L1590" i="1" s="1"/>
  <c r="P1590" i="1"/>
  <c r="S1590" i="1"/>
  <c r="K1591" i="1"/>
  <c r="L1591" i="1" s="1"/>
  <c r="P1591" i="1"/>
  <c r="S1591" i="1"/>
  <c r="K1592" i="1"/>
  <c r="L1592" i="1" s="1"/>
  <c r="P1592" i="1"/>
  <c r="S1592" i="1"/>
  <c r="K1593" i="1"/>
  <c r="L1593" i="1" s="1"/>
  <c r="P1593" i="1"/>
  <c r="S1593" i="1"/>
  <c r="K1594" i="1"/>
  <c r="L1594" i="1" s="1"/>
  <c r="P1594" i="1"/>
  <c r="S1594" i="1"/>
  <c r="K1595" i="1"/>
  <c r="L1595" i="1" s="1"/>
  <c r="P1595" i="1"/>
  <c r="S1595" i="1"/>
  <c r="K1596" i="1"/>
  <c r="L1596" i="1" s="1"/>
  <c r="P1596" i="1"/>
  <c r="S1596" i="1"/>
  <c r="K1597" i="1"/>
  <c r="L1597" i="1" s="1"/>
  <c r="P1597" i="1"/>
  <c r="S1597" i="1"/>
  <c r="K1598" i="1"/>
  <c r="L1598" i="1" s="1"/>
  <c r="P1598" i="1"/>
  <c r="S1598" i="1"/>
  <c r="K1599" i="1"/>
  <c r="L1599" i="1" s="1"/>
  <c r="P1599" i="1"/>
  <c r="S1599" i="1"/>
  <c r="K1600" i="1"/>
  <c r="L1600" i="1" s="1"/>
  <c r="P1600" i="1"/>
  <c r="S1600" i="1"/>
  <c r="K1601" i="1"/>
  <c r="L1601" i="1" s="1"/>
  <c r="P1601" i="1"/>
  <c r="S1601" i="1"/>
  <c r="K1602" i="1"/>
  <c r="L1602" i="1" s="1"/>
  <c r="P1602" i="1"/>
  <c r="S1602" i="1"/>
  <c r="K1603" i="1"/>
  <c r="L1603" i="1" s="1"/>
  <c r="P1603" i="1"/>
  <c r="S1603" i="1"/>
  <c r="K1604" i="1"/>
  <c r="L1604" i="1" s="1"/>
  <c r="P1604" i="1"/>
  <c r="S1604" i="1"/>
  <c r="K1605" i="1"/>
  <c r="L1605" i="1" s="1"/>
  <c r="P1605" i="1"/>
  <c r="S1605" i="1"/>
  <c r="K1606" i="1"/>
  <c r="L1606" i="1" s="1"/>
  <c r="P1606" i="1"/>
  <c r="S1606" i="1"/>
  <c r="K1607" i="1"/>
  <c r="L1607" i="1" s="1"/>
  <c r="P1607" i="1"/>
  <c r="S1607" i="1"/>
  <c r="K1608" i="1"/>
  <c r="L1608" i="1" s="1"/>
  <c r="P1608" i="1"/>
  <c r="S1608" i="1"/>
  <c r="K1609" i="1"/>
  <c r="L1609" i="1" s="1"/>
  <c r="P1609" i="1"/>
  <c r="S1609" i="1"/>
  <c r="K1610" i="1"/>
  <c r="L1610" i="1" s="1"/>
  <c r="P1610" i="1"/>
  <c r="S1610" i="1"/>
  <c r="K1611" i="1"/>
  <c r="L1611" i="1" s="1"/>
  <c r="P1611" i="1"/>
  <c r="S1611" i="1"/>
  <c r="K1612" i="1"/>
  <c r="L1612" i="1" s="1"/>
  <c r="P1612" i="1"/>
  <c r="S1612" i="1"/>
  <c r="K1613" i="1"/>
  <c r="L1613" i="1" s="1"/>
  <c r="P1613" i="1"/>
  <c r="S1613" i="1"/>
  <c r="K1614" i="1"/>
  <c r="L1614" i="1" s="1"/>
  <c r="P1614" i="1"/>
  <c r="S1614" i="1"/>
  <c r="K1615" i="1"/>
  <c r="L1615" i="1" s="1"/>
  <c r="P1615" i="1"/>
  <c r="S1615" i="1"/>
  <c r="K1616" i="1"/>
  <c r="L1616" i="1" s="1"/>
  <c r="P1616" i="1"/>
  <c r="S1616" i="1"/>
  <c r="K1617" i="1"/>
  <c r="L1617" i="1" s="1"/>
  <c r="P1617" i="1"/>
  <c r="S1617" i="1"/>
  <c r="K1618" i="1"/>
  <c r="L1618" i="1" s="1"/>
  <c r="P1618" i="1"/>
  <c r="S1618" i="1"/>
  <c r="K1619" i="1"/>
  <c r="L1619" i="1" s="1"/>
  <c r="P1619" i="1"/>
  <c r="S1619" i="1"/>
  <c r="K1620" i="1"/>
  <c r="L1620" i="1" s="1"/>
  <c r="P1620" i="1"/>
  <c r="S1620" i="1"/>
  <c r="K1621" i="1"/>
  <c r="L1621" i="1" s="1"/>
  <c r="P1621" i="1"/>
  <c r="S1621" i="1"/>
  <c r="K1622" i="1"/>
  <c r="L1622" i="1" s="1"/>
  <c r="P1622" i="1"/>
  <c r="S1622" i="1"/>
  <c r="K1623" i="1"/>
  <c r="L1623" i="1" s="1"/>
  <c r="P1623" i="1"/>
  <c r="S1623" i="1"/>
  <c r="K1624" i="1"/>
  <c r="L1624" i="1" s="1"/>
  <c r="P1624" i="1"/>
  <c r="S1624" i="1"/>
  <c r="K1625" i="1"/>
  <c r="L1625" i="1" s="1"/>
  <c r="P1625" i="1"/>
  <c r="S1625" i="1"/>
  <c r="K1626" i="1"/>
  <c r="L1626" i="1" s="1"/>
  <c r="P1626" i="1"/>
  <c r="S1626" i="1"/>
  <c r="K1627" i="1"/>
  <c r="L1627" i="1" s="1"/>
  <c r="P1627" i="1"/>
  <c r="S1627" i="1"/>
  <c r="K1628" i="1"/>
  <c r="L1628" i="1" s="1"/>
  <c r="P1628" i="1"/>
  <c r="S1628" i="1"/>
  <c r="K1629" i="1"/>
  <c r="L1629" i="1" s="1"/>
  <c r="P1629" i="1"/>
  <c r="S1629" i="1"/>
  <c r="K1630" i="1"/>
  <c r="L1630" i="1" s="1"/>
  <c r="P1630" i="1"/>
  <c r="S1630" i="1"/>
  <c r="K1631" i="1"/>
  <c r="L1631" i="1" s="1"/>
  <c r="P1631" i="1"/>
  <c r="S1631" i="1"/>
  <c r="K1632" i="1"/>
  <c r="L1632" i="1" s="1"/>
  <c r="P1632" i="1"/>
  <c r="S1632" i="1"/>
  <c r="K1633" i="1"/>
  <c r="L1633" i="1" s="1"/>
  <c r="P1633" i="1"/>
  <c r="S1633" i="1"/>
  <c r="K1634" i="1"/>
  <c r="L1634" i="1" s="1"/>
  <c r="P1634" i="1"/>
  <c r="S1634" i="1"/>
  <c r="K1635" i="1"/>
  <c r="L1635" i="1" s="1"/>
  <c r="P1635" i="1"/>
  <c r="S1635" i="1"/>
  <c r="K1636" i="1"/>
  <c r="L1636" i="1" s="1"/>
  <c r="P1636" i="1"/>
  <c r="S1636" i="1"/>
  <c r="K1637" i="1"/>
  <c r="L1637" i="1" s="1"/>
  <c r="P1637" i="1"/>
  <c r="S1637" i="1"/>
  <c r="K1638" i="1"/>
  <c r="L1638" i="1" s="1"/>
  <c r="P1638" i="1"/>
  <c r="S1638" i="1"/>
  <c r="K1639" i="1"/>
  <c r="L1639" i="1" s="1"/>
  <c r="P1639" i="1"/>
  <c r="S1639" i="1"/>
  <c r="K1640" i="1"/>
  <c r="L1640" i="1" s="1"/>
  <c r="P1640" i="1"/>
  <c r="S1640" i="1"/>
  <c r="K1641" i="1"/>
  <c r="L1641" i="1" s="1"/>
  <c r="P1641" i="1"/>
  <c r="S1641" i="1"/>
  <c r="K1642" i="1"/>
  <c r="L1642" i="1" s="1"/>
  <c r="P1642" i="1"/>
  <c r="S1642" i="1"/>
  <c r="K1643" i="1"/>
  <c r="L1643" i="1" s="1"/>
  <c r="P1643" i="1"/>
  <c r="S1643" i="1"/>
  <c r="K1644" i="1"/>
  <c r="L1644" i="1" s="1"/>
  <c r="P1644" i="1"/>
  <c r="S1644" i="1"/>
  <c r="K1645" i="1"/>
  <c r="L1645" i="1" s="1"/>
  <c r="P1645" i="1"/>
  <c r="S1645" i="1"/>
  <c r="K1646" i="1"/>
  <c r="L1646" i="1" s="1"/>
  <c r="P1646" i="1"/>
  <c r="S1646" i="1"/>
  <c r="K1647" i="1"/>
  <c r="L1647" i="1" s="1"/>
  <c r="P1647" i="1"/>
  <c r="S1647" i="1"/>
  <c r="K1648" i="1"/>
  <c r="L1648" i="1" s="1"/>
  <c r="P1648" i="1"/>
  <c r="S1648" i="1"/>
  <c r="K1649" i="1"/>
  <c r="L1649" i="1" s="1"/>
  <c r="P1649" i="1"/>
  <c r="S1649" i="1"/>
  <c r="K1650" i="1"/>
  <c r="L1650" i="1" s="1"/>
  <c r="P1650" i="1"/>
  <c r="S1650" i="1"/>
  <c r="K1651" i="1"/>
  <c r="L1651" i="1" s="1"/>
  <c r="P1651" i="1"/>
  <c r="S1651" i="1"/>
  <c r="K1652" i="1"/>
  <c r="L1652" i="1" s="1"/>
  <c r="P1652" i="1"/>
  <c r="S1652" i="1"/>
  <c r="K1653" i="1"/>
  <c r="L1653" i="1" s="1"/>
  <c r="P1653" i="1"/>
  <c r="S1653" i="1"/>
  <c r="K1654" i="1"/>
  <c r="L1654" i="1" s="1"/>
  <c r="P1654" i="1"/>
  <c r="S1654" i="1"/>
  <c r="K1655" i="1"/>
  <c r="L1655" i="1" s="1"/>
  <c r="P1655" i="1"/>
  <c r="S1655" i="1"/>
  <c r="K1656" i="1"/>
  <c r="L1656" i="1" s="1"/>
  <c r="P1656" i="1"/>
  <c r="S1656" i="1"/>
  <c r="K1657" i="1"/>
  <c r="L1657" i="1" s="1"/>
  <c r="P1657" i="1"/>
  <c r="S1657" i="1"/>
  <c r="K1658" i="1"/>
  <c r="L1658" i="1" s="1"/>
  <c r="P1658" i="1"/>
  <c r="S1658" i="1"/>
  <c r="K1659" i="1"/>
  <c r="L1659" i="1" s="1"/>
  <c r="P1659" i="1"/>
  <c r="S1659" i="1"/>
  <c r="K1660" i="1"/>
  <c r="L1660" i="1" s="1"/>
  <c r="P1660" i="1"/>
  <c r="S1660" i="1"/>
  <c r="K1661" i="1"/>
  <c r="L1661" i="1" s="1"/>
  <c r="P1661" i="1"/>
  <c r="S1661" i="1"/>
  <c r="K1662" i="1"/>
  <c r="L1662" i="1" s="1"/>
  <c r="P1662" i="1"/>
  <c r="S1662" i="1"/>
  <c r="K1663" i="1"/>
  <c r="L1663" i="1" s="1"/>
  <c r="P1663" i="1"/>
  <c r="S1663" i="1"/>
  <c r="K1664" i="1"/>
  <c r="L1664" i="1" s="1"/>
  <c r="P1664" i="1"/>
  <c r="S1664" i="1"/>
  <c r="K1665" i="1"/>
  <c r="L1665" i="1" s="1"/>
  <c r="P1665" i="1"/>
  <c r="S1665" i="1"/>
  <c r="K1666" i="1"/>
  <c r="L1666" i="1" s="1"/>
  <c r="P1666" i="1"/>
  <c r="S1666" i="1"/>
  <c r="K1667" i="1"/>
  <c r="L1667" i="1" s="1"/>
  <c r="P1667" i="1"/>
  <c r="S1667" i="1"/>
  <c r="K1668" i="1"/>
  <c r="L1668" i="1" s="1"/>
  <c r="P1668" i="1"/>
  <c r="S1668" i="1"/>
  <c r="K1669" i="1"/>
  <c r="L1669" i="1" s="1"/>
  <c r="P1669" i="1"/>
  <c r="S1669" i="1"/>
  <c r="K1670" i="1"/>
  <c r="L1670" i="1" s="1"/>
  <c r="P1670" i="1"/>
  <c r="S1670" i="1"/>
  <c r="K1671" i="1"/>
  <c r="L1671" i="1" s="1"/>
  <c r="P1671" i="1"/>
  <c r="S1671" i="1"/>
  <c r="K1672" i="1"/>
  <c r="L1672" i="1" s="1"/>
  <c r="P1672" i="1"/>
  <c r="S1672" i="1"/>
  <c r="K1673" i="1"/>
  <c r="L1673" i="1" s="1"/>
  <c r="P1673" i="1"/>
  <c r="S1673" i="1"/>
  <c r="K1674" i="1"/>
  <c r="L1674" i="1" s="1"/>
  <c r="P1674" i="1"/>
  <c r="S1674" i="1"/>
  <c r="K1675" i="1"/>
  <c r="L1675" i="1" s="1"/>
  <c r="P1675" i="1"/>
  <c r="S1675" i="1"/>
  <c r="K1676" i="1"/>
  <c r="L1676" i="1" s="1"/>
  <c r="P1676" i="1"/>
  <c r="S1676" i="1"/>
  <c r="K1677" i="1"/>
  <c r="L1677" i="1" s="1"/>
  <c r="P1677" i="1"/>
  <c r="S1677" i="1"/>
  <c r="K1678" i="1"/>
  <c r="L1678" i="1" s="1"/>
  <c r="P1678" i="1"/>
  <c r="S1678" i="1"/>
  <c r="K1679" i="1"/>
  <c r="L1679" i="1" s="1"/>
  <c r="P1679" i="1"/>
  <c r="S1679" i="1"/>
  <c r="K1680" i="1"/>
  <c r="L1680" i="1" s="1"/>
  <c r="P1680" i="1"/>
  <c r="S1680" i="1"/>
  <c r="K1681" i="1"/>
  <c r="L1681" i="1" s="1"/>
  <c r="P1681" i="1"/>
  <c r="S1681" i="1"/>
  <c r="K1682" i="1"/>
  <c r="L1682" i="1" s="1"/>
  <c r="P1682" i="1"/>
  <c r="S1682" i="1"/>
  <c r="K1683" i="1"/>
  <c r="L1683" i="1" s="1"/>
  <c r="P1683" i="1"/>
  <c r="S1683" i="1"/>
  <c r="K1684" i="1"/>
  <c r="L1684" i="1" s="1"/>
  <c r="P1684" i="1"/>
  <c r="S1684" i="1"/>
  <c r="K1685" i="1"/>
  <c r="L1685" i="1" s="1"/>
  <c r="P1685" i="1"/>
  <c r="S1685" i="1"/>
  <c r="K1686" i="1"/>
  <c r="L1686" i="1" s="1"/>
  <c r="P1686" i="1"/>
  <c r="S1686" i="1"/>
  <c r="K1687" i="1"/>
  <c r="L1687" i="1" s="1"/>
  <c r="P1687" i="1"/>
  <c r="S1687" i="1"/>
  <c r="K1688" i="1"/>
  <c r="L1688" i="1" s="1"/>
  <c r="P1688" i="1"/>
  <c r="S1688" i="1"/>
  <c r="K1689" i="1"/>
  <c r="L1689" i="1" s="1"/>
  <c r="P1689" i="1"/>
  <c r="S1689" i="1"/>
  <c r="K1690" i="1"/>
  <c r="L1690" i="1" s="1"/>
  <c r="P1690" i="1"/>
  <c r="S1690" i="1"/>
  <c r="K1691" i="1"/>
  <c r="L1691" i="1" s="1"/>
  <c r="P1691" i="1"/>
  <c r="S1691" i="1"/>
  <c r="K1692" i="1"/>
  <c r="L1692" i="1" s="1"/>
  <c r="P1692" i="1"/>
  <c r="S1692" i="1"/>
  <c r="K1693" i="1"/>
  <c r="L1693" i="1" s="1"/>
  <c r="P1693" i="1"/>
  <c r="S1693" i="1"/>
  <c r="K1694" i="1"/>
  <c r="L1694" i="1" s="1"/>
  <c r="P1694" i="1"/>
  <c r="S1694" i="1"/>
  <c r="K1695" i="1"/>
  <c r="L1695" i="1" s="1"/>
  <c r="P1695" i="1"/>
  <c r="S1695" i="1"/>
  <c r="K1696" i="1"/>
  <c r="L1696" i="1" s="1"/>
  <c r="P1696" i="1"/>
  <c r="S1696" i="1"/>
  <c r="K1697" i="1"/>
  <c r="L1697" i="1" s="1"/>
  <c r="P1697" i="1"/>
  <c r="S1697" i="1"/>
  <c r="K1698" i="1"/>
  <c r="L1698" i="1" s="1"/>
  <c r="P1698" i="1"/>
  <c r="S1698" i="1"/>
  <c r="K1699" i="1"/>
  <c r="L1699" i="1" s="1"/>
  <c r="P1699" i="1"/>
  <c r="S1699" i="1"/>
  <c r="K1700" i="1"/>
  <c r="L1700" i="1" s="1"/>
  <c r="P1700" i="1"/>
  <c r="S1700" i="1"/>
  <c r="K1701" i="1"/>
  <c r="L1701" i="1" s="1"/>
  <c r="P1701" i="1"/>
  <c r="S1701" i="1"/>
  <c r="K1702" i="1"/>
  <c r="L1702" i="1" s="1"/>
  <c r="P1702" i="1"/>
  <c r="S1702" i="1"/>
  <c r="K1703" i="1"/>
  <c r="L1703" i="1" s="1"/>
  <c r="P1703" i="1"/>
  <c r="S1703" i="1"/>
  <c r="K1704" i="1"/>
  <c r="L1704" i="1" s="1"/>
  <c r="P1704" i="1"/>
  <c r="S1704" i="1"/>
  <c r="K1705" i="1"/>
  <c r="L1705" i="1" s="1"/>
  <c r="P1705" i="1"/>
  <c r="S1705" i="1"/>
  <c r="K1706" i="1"/>
  <c r="L1706" i="1" s="1"/>
  <c r="P1706" i="1"/>
  <c r="S1706" i="1"/>
  <c r="K1707" i="1"/>
  <c r="L1707" i="1" s="1"/>
  <c r="P1707" i="1"/>
  <c r="S1707" i="1"/>
  <c r="K1708" i="1"/>
  <c r="L1708" i="1" s="1"/>
  <c r="P1708" i="1"/>
  <c r="S1708" i="1"/>
  <c r="K1709" i="1"/>
  <c r="L1709" i="1" s="1"/>
  <c r="P1709" i="1"/>
  <c r="S1709" i="1"/>
  <c r="K1710" i="1"/>
  <c r="L1710" i="1" s="1"/>
  <c r="P1710" i="1"/>
  <c r="S1710" i="1"/>
  <c r="K1711" i="1"/>
  <c r="L1711" i="1" s="1"/>
  <c r="P1711" i="1"/>
  <c r="S1711" i="1"/>
  <c r="K1712" i="1"/>
  <c r="L1712" i="1" s="1"/>
  <c r="P1712" i="1"/>
  <c r="S1712" i="1"/>
  <c r="K1713" i="1"/>
  <c r="L1713" i="1" s="1"/>
  <c r="P1713" i="1"/>
  <c r="S1713" i="1"/>
  <c r="K1714" i="1"/>
  <c r="L1714" i="1" s="1"/>
  <c r="P1714" i="1"/>
  <c r="S1714" i="1"/>
  <c r="K1715" i="1"/>
  <c r="L1715" i="1" s="1"/>
  <c r="P1715" i="1"/>
  <c r="S1715" i="1"/>
  <c r="K1716" i="1"/>
  <c r="L1716" i="1" s="1"/>
  <c r="P1716" i="1"/>
  <c r="S1716" i="1"/>
  <c r="K1717" i="1"/>
  <c r="L1717" i="1" s="1"/>
  <c r="P1717" i="1"/>
  <c r="S1717" i="1"/>
  <c r="K1718" i="1"/>
  <c r="L1718" i="1" s="1"/>
  <c r="P1718" i="1"/>
  <c r="S1718" i="1"/>
  <c r="K1719" i="1"/>
  <c r="L1719" i="1" s="1"/>
  <c r="P1719" i="1"/>
  <c r="S1719" i="1"/>
  <c r="K1720" i="1"/>
  <c r="L1720" i="1" s="1"/>
  <c r="P1720" i="1"/>
  <c r="S1720" i="1"/>
  <c r="K1721" i="1"/>
  <c r="L1721" i="1" s="1"/>
  <c r="P1721" i="1"/>
  <c r="S1721" i="1"/>
  <c r="K1722" i="1"/>
  <c r="L1722" i="1" s="1"/>
  <c r="P1722" i="1"/>
  <c r="S1722" i="1"/>
  <c r="K1723" i="1"/>
  <c r="L1723" i="1" s="1"/>
  <c r="P1723" i="1"/>
  <c r="S1723" i="1"/>
  <c r="K1724" i="1"/>
  <c r="L1724" i="1" s="1"/>
  <c r="P1724" i="1"/>
  <c r="S1724" i="1"/>
  <c r="K1725" i="1"/>
  <c r="L1725" i="1" s="1"/>
  <c r="P1725" i="1"/>
  <c r="S1725" i="1"/>
  <c r="K1726" i="1"/>
  <c r="L1726" i="1" s="1"/>
  <c r="P1726" i="1"/>
  <c r="S1726" i="1"/>
  <c r="K1727" i="1"/>
  <c r="L1727" i="1" s="1"/>
  <c r="P1727" i="1"/>
  <c r="S1727" i="1"/>
  <c r="K1728" i="1"/>
  <c r="L1728" i="1" s="1"/>
  <c r="P1728" i="1"/>
  <c r="S1728" i="1"/>
  <c r="K1729" i="1"/>
  <c r="L1729" i="1" s="1"/>
  <c r="P1729" i="1"/>
  <c r="S1729" i="1"/>
  <c r="K1730" i="1"/>
  <c r="L1730" i="1" s="1"/>
  <c r="P1730" i="1"/>
  <c r="S1730" i="1"/>
  <c r="K1731" i="1"/>
  <c r="L1731" i="1" s="1"/>
  <c r="P1731" i="1"/>
  <c r="S1731" i="1"/>
  <c r="K1732" i="1"/>
  <c r="L1732" i="1" s="1"/>
  <c r="P1732" i="1"/>
  <c r="S1732" i="1"/>
  <c r="K1733" i="1"/>
  <c r="L1733" i="1" s="1"/>
  <c r="P1733" i="1"/>
  <c r="S1733" i="1"/>
  <c r="K1734" i="1"/>
  <c r="L1734" i="1" s="1"/>
  <c r="P1734" i="1"/>
  <c r="S1734" i="1"/>
  <c r="K1735" i="1"/>
  <c r="L1735" i="1" s="1"/>
  <c r="P1735" i="1"/>
  <c r="S1735" i="1"/>
  <c r="K1736" i="1"/>
  <c r="L1736" i="1" s="1"/>
  <c r="P1736" i="1"/>
  <c r="S1736" i="1"/>
  <c r="K1737" i="1"/>
  <c r="L1737" i="1" s="1"/>
  <c r="P1737" i="1"/>
  <c r="S1737" i="1"/>
  <c r="K1738" i="1"/>
  <c r="L1738" i="1" s="1"/>
  <c r="P1738" i="1"/>
  <c r="S1738" i="1"/>
  <c r="K1739" i="1"/>
  <c r="L1739" i="1" s="1"/>
  <c r="P1739" i="1"/>
  <c r="S1739" i="1"/>
  <c r="K1740" i="1"/>
  <c r="L1740" i="1" s="1"/>
  <c r="P1740" i="1"/>
  <c r="S1740" i="1"/>
  <c r="K1741" i="1"/>
  <c r="L1741" i="1" s="1"/>
  <c r="P1741" i="1"/>
  <c r="S1741" i="1"/>
  <c r="K1742" i="1"/>
  <c r="L1742" i="1" s="1"/>
  <c r="P1742" i="1"/>
  <c r="S1742" i="1"/>
  <c r="K1743" i="1"/>
  <c r="L1743" i="1" s="1"/>
  <c r="P1743" i="1"/>
  <c r="S1743" i="1"/>
  <c r="K1744" i="1"/>
  <c r="L1744" i="1" s="1"/>
  <c r="P1744" i="1"/>
  <c r="S1744" i="1"/>
  <c r="K1745" i="1"/>
  <c r="L1745" i="1" s="1"/>
  <c r="P1745" i="1"/>
  <c r="S1745" i="1"/>
  <c r="K1746" i="1"/>
  <c r="L1746" i="1" s="1"/>
  <c r="P1746" i="1"/>
  <c r="S1746" i="1"/>
  <c r="K1747" i="1"/>
  <c r="L1747" i="1" s="1"/>
  <c r="P1747" i="1"/>
  <c r="S1747" i="1"/>
  <c r="K1748" i="1"/>
  <c r="L1748" i="1" s="1"/>
  <c r="P1748" i="1"/>
  <c r="S1748" i="1"/>
  <c r="K1749" i="1"/>
  <c r="L1749" i="1" s="1"/>
  <c r="P1749" i="1"/>
  <c r="S1749" i="1"/>
  <c r="K1750" i="1"/>
  <c r="L1750" i="1" s="1"/>
  <c r="P1750" i="1"/>
  <c r="S1750" i="1"/>
  <c r="K1751" i="1"/>
  <c r="L1751" i="1" s="1"/>
  <c r="P1751" i="1"/>
  <c r="S1751" i="1"/>
  <c r="K1752" i="1"/>
  <c r="L1752" i="1" s="1"/>
  <c r="P1752" i="1"/>
  <c r="S1752" i="1"/>
  <c r="K1753" i="1"/>
  <c r="L1753" i="1" s="1"/>
  <c r="P1753" i="1"/>
  <c r="S1753" i="1"/>
  <c r="K1754" i="1"/>
  <c r="L1754" i="1" s="1"/>
  <c r="P1754" i="1"/>
  <c r="S1754" i="1"/>
  <c r="K1755" i="1"/>
  <c r="L1755" i="1" s="1"/>
  <c r="P1755" i="1"/>
  <c r="S1755" i="1"/>
  <c r="K1756" i="1"/>
  <c r="L1756" i="1" s="1"/>
  <c r="P1756" i="1"/>
  <c r="S1756" i="1"/>
  <c r="K1757" i="1"/>
  <c r="L1757" i="1" s="1"/>
  <c r="P1757" i="1"/>
  <c r="S1757" i="1"/>
  <c r="K1758" i="1"/>
  <c r="L1758" i="1" s="1"/>
  <c r="P1758" i="1"/>
  <c r="S1758" i="1"/>
  <c r="K1759" i="1"/>
  <c r="L1759" i="1" s="1"/>
  <c r="P1759" i="1"/>
  <c r="S1759" i="1"/>
  <c r="K1760" i="1"/>
  <c r="L1760" i="1" s="1"/>
  <c r="P1760" i="1"/>
  <c r="S1760" i="1"/>
  <c r="K1761" i="1"/>
  <c r="L1761" i="1" s="1"/>
  <c r="P1761" i="1"/>
  <c r="S1761" i="1"/>
  <c r="K1762" i="1"/>
  <c r="L1762" i="1" s="1"/>
  <c r="P1762" i="1"/>
  <c r="S1762" i="1"/>
  <c r="K1763" i="1"/>
  <c r="L1763" i="1" s="1"/>
  <c r="P1763" i="1"/>
  <c r="S1763" i="1"/>
  <c r="K1764" i="1"/>
  <c r="L1764" i="1" s="1"/>
  <c r="P1764" i="1"/>
  <c r="S1764" i="1"/>
  <c r="K1765" i="1"/>
  <c r="L1765" i="1" s="1"/>
  <c r="P1765" i="1"/>
  <c r="S1765" i="1"/>
  <c r="K1766" i="1"/>
  <c r="L1766" i="1" s="1"/>
  <c r="P1766" i="1"/>
  <c r="S1766" i="1"/>
  <c r="K1767" i="1"/>
  <c r="L1767" i="1" s="1"/>
  <c r="P1767" i="1"/>
  <c r="S1767" i="1"/>
  <c r="K1768" i="1"/>
  <c r="L1768" i="1" s="1"/>
  <c r="P1768" i="1"/>
  <c r="S1768" i="1"/>
  <c r="K1769" i="1"/>
  <c r="L1769" i="1" s="1"/>
  <c r="P1769" i="1"/>
  <c r="S1769" i="1"/>
  <c r="K1770" i="1"/>
  <c r="L1770" i="1" s="1"/>
  <c r="P1770" i="1"/>
  <c r="S1770" i="1"/>
  <c r="K1771" i="1"/>
  <c r="L1771" i="1" s="1"/>
  <c r="P1771" i="1"/>
  <c r="S1771" i="1"/>
  <c r="K1772" i="1"/>
  <c r="L1772" i="1" s="1"/>
  <c r="P1772" i="1"/>
  <c r="S1772" i="1"/>
  <c r="K1773" i="1"/>
  <c r="L1773" i="1" s="1"/>
  <c r="P1773" i="1"/>
  <c r="S1773" i="1"/>
  <c r="K1774" i="1"/>
  <c r="L1774" i="1" s="1"/>
  <c r="P1774" i="1"/>
  <c r="S1774" i="1"/>
  <c r="K1775" i="1"/>
  <c r="L1775" i="1" s="1"/>
  <c r="P1775" i="1"/>
  <c r="S1775" i="1"/>
  <c r="K1776" i="1"/>
  <c r="L1776" i="1" s="1"/>
  <c r="P1776" i="1"/>
  <c r="S1776" i="1"/>
  <c r="K1777" i="1"/>
  <c r="L1777" i="1" s="1"/>
  <c r="P1777" i="1"/>
  <c r="S1777" i="1"/>
  <c r="K1778" i="1"/>
  <c r="L1778" i="1" s="1"/>
  <c r="P1778" i="1"/>
  <c r="S1778" i="1"/>
  <c r="K1779" i="1"/>
  <c r="L1779" i="1" s="1"/>
  <c r="P1779" i="1"/>
  <c r="S1779" i="1"/>
  <c r="K1780" i="1"/>
  <c r="L1780" i="1" s="1"/>
  <c r="P1780" i="1"/>
  <c r="S1780" i="1"/>
  <c r="K1781" i="1"/>
  <c r="L1781" i="1" s="1"/>
  <c r="P1781" i="1"/>
  <c r="S1781" i="1"/>
  <c r="K1782" i="1"/>
  <c r="L1782" i="1" s="1"/>
  <c r="P1782" i="1"/>
  <c r="S1782" i="1"/>
  <c r="K1783" i="1"/>
  <c r="L1783" i="1" s="1"/>
  <c r="P1783" i="1"/>
  <c r="S1783" i="1"/>
  <c r="K1784" i="1"/>
  <c r="L1784" i="1" s="1"/>
  <c r="P1784" i="1"/>
  <c r="S1784" i="1"/>
  <c r="K1785" i="1"/>
  <c r="L1785" i="1" s="1"/>
  <c r="P1785" i="1"/>
  <c r="S1785" i="1"/>
  <c r="K1786" i="1"/>
  <c r="L1786" i="1" s="1"/>
  <c r="P1786" i="1"/>
  <c r="S1786" i="1"/>
  <c r="K1787" i="1"/>
  <c r="L1787" i="1" s="1"/>
  <c r="P1787" i="1"/>
  <c r="S1787" i="1"/>
  <c r="K1788" i="1"/>
  <c r="L1788" i="1" s="1"/>
  <c r="P1788" i="1"/>
  <c r="S1788" i="1"/>
  <c r="K1789" i="1"/>
  <c r="L1789" i="1" s="1"/>
  <c r="P1789" i="1"/>
  <c r="S1789" i="1"/>
  <c r="K1790" i="1"/>
  <c r="L1790" i="1" s="1"/>
  <c r="P1790" i="1"/>
  <c r="S1790" i="1"/>
  <c r="K1791" i="1"/>
  <c r="L1791" i="1" s="1"/>
  <c r="P1791" i="1"/>
  <c r="S1791" i="1"/>
  <c r="K1792" i="1"/>
  <c r="L1792" i="1" s="1"/>
  <c r="P1792" i="1"/>
  <c r="S1792" i="1"/>
  <c r="K1793" i="1"/>
  <c r="L1793" i="1" s="1"/>
  <c r="P1793" i="1"/>
  <c r="S1793" i="1"/>
  <c r="K1794" i="1"/>
  <c r="L1794" i="1" s="1"/>
  <c r="P1794" i="1"/>
  <c r="S1794" i="1"/>
  <c r="K1795" i="1"/>
  <c r="L1795" i="1" s="1"/>
  <c r="P1795" i="1"/>
  <c r="S1795" i="1"/>
  <c r="K1796" i="1"/>
  <c r="L1796" i="1" s="1"/>
  <c r="P1796" i="1"/>
  <c r="S1796" i="1"/>
  <c r="K1797" i="1"/>
  <c r="L1797" i="1" s="1"/>
  <c r="P1797" i="1"/>
  <c r="S1797" i="1"/>
  <c r="K1798" i="1"/>
  <c r="L1798" i="1" s="1"/>
  <c r="P1798" i="1"/>
  <c r="S1798" i="1"/>
  <c r="K1799" i="1"/>
  <c r="L1799" i="1" s="1"/>
  <c r="P1799" i="1"/>
  <c r="S1799" i="1"/>
  <c r="K1800" i="1"/>
  <c r="L1800" i="1" s="1"/>
  <c r="P1800" i="1"/>
  <c r="S1800" i="1"/>
  <c r="K1801" i="1"/>
  <c r="L1801" i="1" s="1"/>
  <c r="P1801" i="1"/>
  <c r="S1801" i="1"/>
  <c r="K1802" i="1"/>
  <c r="L1802" i="1" s="1"/>
  <c r="P1802" i="1"/>
  <c r="S1802" i="1"/>
  <c r="K1803" i="1"/>
  <c r="L1803" i="1" s="1"/>
  <c r="P1803" i="1"/>
  <c r="S1803" i="1"/>
  <c r="K1804" i="1"/>
  <c r="L1804" i="1" s="1"/>
  <c r="P1804" i="1"/>
  <c r="S1804" i="1"/>
  <c r="K1805" i="1"/>
  <c r="L1805" i="1" s="1"/>
  <c r="P1805" i="1"/>
  <c r="S1805" i="1"/>
  <c r="K1806" i="1"/>
  <c r="L1806" i="1" s="1"/>
  <c r="P1806" i="1"/>
  <c r="S1806" i="1"/>
  <c r="K1807" i="1"/>
  <c r="L1807" i="1" s="1"/>
  <c r="P1807" i="1"/>
  <c r="S1807" i="1"/>
  <c r="K1808" i="1"/>
  <c r="L1808" i="1" s="1"/>
  <c r="P1808" i="1"/>
  <c r="S1808" i="1"/>
  <c r="K1809" i="1"/>
  <c r="L1809" i="1" s="1"/>
  <c r="P1809" i="1"/>
  <c r="S1809" i="1"/>
  <c r="K1810" i="1"/>
  <c r="L1810" i="1" s="1"/>
  <c r="P1810" i="1"/>
  <c r="S1810" i="1"/>
  <c r="K1811" i="1"/>
  <c r="L1811" i="1" s="1"/>
  <c r="P1811" i="1"/>
  <c r="S1811" i="1"/>
  <c r="K1812" i="1"/>
  <c r="L1812" i="1" s="1"/>
  <c r="P1812" i="1"/>
  <c r="S1812" i="1"/>
  <c r="K1813" i="1"/>
  <c r="L1813" i="1" s="1"/>
  <c r="P1813" i="1"/>
  <c r="S1813" i="1"/>
  <c r="K1814" i="1"/>
  <c r="L1814" i="1" s="1"/>
  <c r="P1814" i="1"/>
  <c r="S1814" i="1"/>
  <c r="K1815" i="1"/>
  <c r="L1815" i="1" s="1"/>
  <c r="P1815" i="1"/>
  <c r="S1815" i="1"/>
  <c r="K1816" i="1"/>
  <c r="L1816" i="1" s="1"/>
  <c r="P1816" i="1"/>
  <c r="S1816" i="1"/>
  <c r="K1817" i="1"/>
  <c r="L1817" i="1" s="1"/>
  <c r="P1817" i="1"/>
  <c r="S1817" i="1"/>
  <c r="K1818" i="1"/>
  <c r="L1818" i="1" s="1"/>
  <c r="P1818" i="1"/>
  <c r="S1818" i="1"/>
  <c r="K1819" i="1"/>
  <c r="L1819" i="1" s="1"/>
  <c r="P1819" i="1"/>
  <c r="S1819" i="1"/>
  <c r="K1820" i="1"/>
  <c r="L1820" i="1" s="1"/>
  <c r="P1820" i="1"/>
  <c r="S1820" i="1"/>
  <c r="K1821" i="1"/>
  <c r="L1821" i="1" s="1"/>
  <c r="P1821" i="1"/>
  <c r="S1821" i="1"/>
  <c r="K1822" i="1"/>
  <c r="L1822" i="1" s="1"/>
  <c r="P1822" i="1"/>
  <c r="S1822" i="1"/>
  <c r="K1823" i="1"/>
  <c r="L1823" i="1" s="1"/>
  <c r="P1823" i="1"/>
  <c r="S1823" i="1"/>
  <c r="K1824" i="1"/>
  <c r="L1824" i="1" s="1"/>
  <c r="P1824" i="1"/>
  <c r="S1824" i="1"/>
  <c r="K1825" i="1"/>
  <c r="L1825" i="1" s="1"/>
  <c r="P1825" i="1"/>
  <c r="S1825" i="1"/>
  <c r="K1826" i="1"/>
  <c r="L1826" i="1" s="1"/>
  <c r="P1826" i="1"/>
  <c r="S1826" i="1"/>
  <c r="K1827" i="1"/>
  <c r="L1827" i="1" s="1"/>
  <c r="P1827" i="1"/>
  <c r="S1827" i="1"/>
  <c r="K1828" i="1"/>
  <c r="L1828" i="1" s="1"/>
  <c r="P1828" i="1"/>
  <c r="S1828" i="1"/>
  <c r="K1829" i="1"/>
  <c r="L1829" i="1" s="1"/>
  <c r="P1829" i="1"/>
  <c r="S1829" i="1"/>
  <c r="K1830" i="1"/>
  <c r="L1830" i="1" s="1"/>
  <c r="P1830" i="1"/>
  <c r="S1830" i="1"/>
  <c r="K1831" i="1"/>
  <c r="L1831" i="1" s="1"/>
  <c r="P1831" i="1"/>
  <c r="S1831" i="1"/>
  <c r="K1832" i="1"/>
  <c r="L1832" i="1" s="1"/>
  <c r="P1832" i="1"/>
  <c r="S1832" i="1"/>
  <c r="K1833" i="1"/>
  <c r="L1833" i="1" s="1"/>
  <c r="P1833" i="1"/>
  <c r="S1833" i="1"/>
  <c r="K1834" i="1"/>
  <c r="L1834" i="1" s="1"/>
  <c r="P1834" i="1"/>
  <c r="S1834" i="1"/>
  <c r="K1835" i="1"/>
  <c r="L1835" i="1" s="1"/>
  <c r="P1835" i="1"/>
  <c r="S1835" i="1"/>
  <c r="K1836" i="1"/>
  <c r="L1836" i="1" s="1"/>
  <c r="P1836" i="1"/>
  <c r="S1836" i="1"/>
  <c r="K1837" i="1"/>
  <c r="L1837" i="1" s="1"/>
  <c r="P1837" i="1"/>
  <c r="S1837" i="1"/>
  <c r="K1838" i="1"/>
  <c r="L1838" i="1" s="1"/>
  <c r="P1838" i="1"/>
  <c r="S1838" i="1"/>
  <c r="K1839" i="1"/>
  <c r="L1839" i="1" s="1"/>
  <c r="P1839" i="1"/>
  <c r="S1839" i="1"/>
  <c r="K1840" i="1"/>
  <c r="L1840" i="1" s="1"/>
  <c r="P1840" i="1"/>
  <c r="S1840" i="1"/>
  <c r="K1841" i="1"/>
  <c r="L1841" i="1" s="1"/>
  <c r="P1841" i="1"/>
  <c r="S1841" i="1"/>
  <c r="K1842" i="1"/>
  <c r="L1842" i="1" s="1"/>
  <c r="P1842" i="1"/>
  <c r="S1842" i="1"/>
  <c r="K1843" i="1"/>
  <c r="L1843" i="1" s="1"/>
  <c r="P1843" i="1"/>
  <c r="S1843" i="1"/>
  <c r="K1844" i="1"/>
  <c r="L1844" i="1" s="1"/>
  <c r="P1844" i="1"/>
  <c r="S1844" i="1"/>
  <c r="K1845" i="1"/>
  <c r="L1845" i="1" s="1"/>
  <c r="P1845" i="1"/>
  <c r="S1845" i="1"/>
  <c r="K1846" i="1"/>
  <c r="L1846" i="1" s="1"/>
  <c r="P1846" i="1"/>
  <c r="S1846" i="1"/>
  <c r="K1847" i="1"/>
  <c r="L1847" i="1" s="1"/>
  <c r="P1847" i="1"/>
  <c r="S1847" i="1"/>
  <c r="K1848" i="1"/>
  <c r="L1848" i="1" s="1"/>
  <c r="P1848" i="1"/>
  <c r="S1848" i="1"/>
  <c r="K1849" i="1"/>
  <c r="L1849" i="1" s="1"/>
  <c r="P1849" i="1"/>
  <c r="S1849" i="1"/>
  <c r="K1850" i="1"/>
  <c r="L1850" i="1" s="1"/>
  <c r="P1850" i="1"/>
  <c r="S1850" i="1"/>
  <c r="K1851" i="1"/>
  <c r="L1851" i="1" s="1"/>
  <c r="P1851" i="1"/>
  <c r="S1851" i="1"/>
  <c r="K1852" i="1"/>
  <c r="L1852" i="1" s="1"/>
  <c r="P1852" i="1"/>
  <c r="S1852" i="1"/>
  <c r="K1853" i="1"/>
  <c r="L1853" i="1" s="1"/>
  <c r="P1853" i="1"/>
  <c r="S1853" i="1"/>
  <c r="K1854" i="1"/>
  <c r="L1854" i="1" s="1"/>
  <c r="P1854" i="1"/>
  <c r="S1854" i="1"/>
  <c r="K1855" i="1"/>
  <c r="L1855" i="1" s="1"/>
  <c r="P1855" i="1"/>
  <c r="S1855" i="1"/>
  <c r="K1856" i="1"/>
  <c r="L1856" i="1" s="1"/>
  <c r="P1856" i="1"/>
  <c r="S1856" i="1"/>
  <c r="K1857" i="1"/>
  <c r="L1857" i="1" s="1"/>
  <c r="P1857" i="1"/>
  <c r="S1857" i="1"/>
  <c r="K1858" i="1"/>
  <c r="L1858" i="1" s="1"/>
  <c r="P1858" i="1"/>
  <c r="S1858" i="1"/>
  <c r="K1859" i="1"/>
  <c r="L1859" i="1" s="1"/>
  <c r="P1859" i="1"/>
  <c r="S1859" i="1"/>
  <c r="K1860" i="1"/>
  <c r="L1860" i="1" s="1"/>
  <c r="P1860" i="1"/>
  <c r="S1860" i="1"/>
  <c r="K1861" i="1"/>
  <c r="L1861" i="1" s="1"/>
  <c r="P1861" i="1"/>
  <c r="S1861" i="1"/>
  <c r="K1862" i="1"/>
  <c r="L1862" i="1" s="1"/>
  <c r="P1862" i="1"/>
  <c r="S1862" i="1"/>
  <c r="K1863" i="1"/>
  <c r="L1863" i="1" s="1"/>
  <c r="P1863" i="1"/>
  <c r="S1863" i="1"/>
  <c r="K1864" i="1"/>
  <c r="L1864" i="1" s="1"/>
  <c r="P1864" i="1"/>
  <c r="S1864" i="1"/>
  <c r="K1865" i="1"/>
  <c r="L1865" i="1" s="1"/>
  <c r="P1865" i="1"/>
  <c r="S1865" i="1"/>
  <c r="K1866" i="1"/>
  <c r="L1866" i="1" s="1"/>
  <c r="P1866" i="1"/>
  <c r="S1866" i="1"/>
  <c r="K1867" i="1"/>
  <c r="L1867" i="1" s="1"/>
  <c r="P1867" i="1"/>
  <c r="S1867" i="1"/>
  <c r="K1868" i="1"/>
  <c r="L1868" i="1" s="1"/>
  <c r="P1868" i="1"/>
  <c r="S1868" i="1"/>
  <c r="K1869" i="1"/>
  <c r="L1869" i="1" s="1"/>
  <c r="P1869" i="1"/>
  <c r="S1869" i="1"/>
  <c r="K1870" i="1"/>
  <c r="L1870" i="1" s="1"/>
  <c r="P1870" i="1"/>
  <c r="S1870" i="1"/>
  <c r="K1871" i="1"/>
  <c r="L1871" i="1" s="1"/>
  <c r="P1871" i="1"/>
  <c r="S1871" i="1"/>
  <c r="K1872" i="1"/>
  <c r="L1872" i="1" s="1"/>
  <c r="P1872" i="1"/>
  <c r="S1872" i="1"/>
  <c r="K1873" i="1"/>
  <c r="L1873" i="1" s="1"/>
  <c r="P1873" i="1"/>
  <c r="S1873" i="1"/>
  <c r="K1874" i="1"/>
  <c r="L1874" i="1" s="1"/>
  <c r="P1874" i="1"/>
  <c r="S1874" i="1"/>
  <c r="K1875" i="1"/>
  <c r="L1875" i="1" s="1"/>
  <c r="P1875" i="1"/>
  <c r="S1875" i="1"/>
  <c r="K1876" i="1"/>
  <c r="L1876" i="1" s="1"/>
  <c r="P1876" i="1"/>
  <c r="S1876" i="1"/>
  <c r="K1877" i="1"/>
  <c r="L1877" i="1" s="1"/>
  <c r="P1877" i="1"/>
  <c r="S1877" i="1"/>
  <c r="K1878" i="1"/>
  <c r="L1878" i="1" s="1"/>
  <c r="P1878" i="1"/>
  <c r="S1878" i="1"/>
  <c r="K1879" i="1"/>
  <c r="L1879" i="1" s="1"/>
  <c r="P1879" i="1"/>
  <c r="S1879" i="1"/>
  <c r="K1880" i="1"/>
  <c r="L1880" i="1" s="1"/>
  <c r="P1880" i="1"/>
  <c r="S1880" i="1"/>
  <c r="K1881" i="1"/>
  <c r="L1881" i="1" s="1"/>
  <c r="P1881" i="1"/>
  <c r="S1881" i="1"/>
  <c r="K1882" i="1"/>
  <c r="L1882" i="1" s="1"/>
  <c r="P1882" i="1"/>
  <c r="S1882" i="1"/>
  <c r="K1883" i="1"/>
  <c r="L1883" i="1" s="1"/>
  <c r="P1883" i="1"/>
  <c r="S1883" i="1"/>
  <c r="K1884" i="1"/>
  <c r="L1884" i="1" s="1"/>
  <c r="P1884" i="1"/>
  <c r="S1884" i="1"/>
  <c r="K1885" i="1"/>
  <c r="L1885" i="1" s="1"/>
  <c r="P1885" i="1"/>
  <c r="S1885" i="1"/>
  <c r="K1886" i="1"/>
  <c r="L1886" i="1" s="1"/>
  <c r="P1886" i="1"/>
  <c r="S1886" i="1"/>
  <c r="K1887" i="1"/>
  <c r="L1887" i="1" s="1"/>
  <c r="P1887" i="1"/>
  <c r="S1887" i="1"/>
  <c r="K1888" i="1"/>
  <c r="L1888" i="1" s="1"/>
  <c r="P1888" i="1"/>
  <c r="S1888" i="1"/>
  <c r="K1889" i="1"/>
  <c r="L1889" i="1" s="1"/>
  <c r="P1889" i="1"/>
  <c r="S1889" i="1"/>
  <c r="K1890" i="1"/>
  <c r="L1890" i="1" s="1"/>
  <c r="P1890" i="1"/>
  <c r="S1890" i="1"/>
  <c r="K1891" i="1"/>
  <c r="L1891" i="1" s="1"/>
  <c r="P1891" i="1"/>
  <c r="S1891" i="1"/>
  <c r="K1892" i="1"/>
  <c r="L1892" i="1" s="1"/>
  <c r="P1892" i="1"/>
  <c r="S1892" i="1"/>
  <c r="K1893" i="1"/>
  <c r="L1893" i="1" s="1"/>
  <c r="P1893" i="1"/>
  <c r="S1893" i="1"/>
  <c r="K1894" i="1"/>
  <c r="L1894" i="1" s="1"/>
  <c r="P1894" i="1"/>
  <c r="S1894" i="1"/>
  <c r="K1895" i="1"/>
  <c r="L1895" i="1" s="1"/>
  <c r="P1895" i="1"/>
  <c r="S1895" i="1"/>
  <c r="K1896" i="1"/>
  <c r="L1896" i="1" s="1"/>
  <c r="P1896" i="1"/>
  <c r="S1896" i="1"/>
  <c r="K1897" i="1"/>
  <c r="L1897" i="1" s="1"/>
  <c r="P1897" i="1"/>
  <c r="S1897" i="1"/>
  <c r="K1898" i="1"/>
  <c r="L1898" i="1" s="1"/>
  <c r="P1898" i="1"/>
  <c r="S1898" i="1"/>
  <c r="K1899" i="1"/>
  <c r="L1899" i="1" s="1"/>
  <c r="P1899" i="1"/>
  <c r="S1899" i="1"/>
  <c r="K1900" i="1"/>
  <c r="L1900" i="1" s="1"/>
  <c r="P1900" i="1"/>
  <c r="S1900" i="1"/>
  <c r="K1901" i="1"/>
  <c r="L1901" i="1" s="1"/>
  <c r="P1901" i="1"/>
  <c r="S1901" i="1"/>
  <c r="K1902" i="1"/>
  <c r="L1902" i="1" s="1"/>
  <c r="P1902" i="1"/>
  <c r="S1902" i="1"/>
  <c r="K1903" i="1"/>
  <c r="L1903" i="1" s="1"/>
  <c r="P1903" i="1"/>
  <c r="S1903" i="1"/>
  <c r="K1904" i="1"/>
  <c r="L1904" i="1" s="1"/>
  <c r="P1904" i="1"/>
  <c r="S1904" i="1"/>
  <c r="K1905" i="1"/>
  <c r="L1905" i="1" s="1"/>
  <c r="P1905" i="1"/>
  <c r="S1905" i="1"/>
  <c r="K1906" i="1"/>
  <c r="L1906" i="1" s="1"/>
  <c r="P1906" i="1"/>
  <c r="S1906" i="1"/>
  <c r="K1907" i="1"/>
  <c r="L1907" i="1" s="1"/>
  <c r="P1907" i="1"/>
  <c r="S1907" i="1"/>
  <c r="K1908" i="1"/>
  <c r="L1908" i="1" s="1"/>
  <c r="P1908" i="1"/>
  <c r="S1908" i="1"/>
  <c r="K1909" i="1"/>
  <c r="L1909" i="1" s="1"/>
  <c r="P1909" i="1"/>
  <c r="S1909" i="1"/>
  <c r="K1910" i="1"/>
  <c r="L1910" i="1" s="1"/>
  <c r="P1910" i="1"/>
  <c r="S1910" i="1"/>
  <c r="K1911" i="1"/>
  <c r="L1911" i="1" s="1"/>
  <c r="P1911" i="1"/>
  <c r="S1911" i="1"/>
  <c r="K1912" i="1"/>
  <c r="L1912" i="1" s="1"/>
  <c r="P1912" i="1"/>
  <c r="S1912" i="1"/>
  <c r="K1913" i="1"/>
  <c r="L1913" i="1" s="1"/>
  <c r="P1913" i="1"/>
  <c r="S1913" i="1"/>
  <c r="K1914" i="1"/>
  <c r="L1914" i="1" s="1"/>
  <c r="P1914" i="1"/>
  <c r="S1914" i="1"/>
  <c r="K1915" i="1"/>
  <c r="L1915" i="1" s="1"/>
  <c r="P1915" i="1"/>
  <c r="S1915" i="1"/>
  <c r="K1916" i="1"/>
  <c r="L1916" i="1" s="1"/>
  <c r="P1916" i="1"/>
  <c r="S1916" i="1"/>
  <c r="K1917" i="1"/>
  <c r="L1917" i="1" s="1"/>
  <c r="P1917" i="1"/>
  <c r="S1917" i="1"/>
  <c r="K1918" i="1"/>
  <c r="L1918" i="1" s="1"/>
  <c r="P1918" i="1"/>
  <c r="S1918" i="1"/>
  <c r="K1919" i="1"/>
  <c r="L1919" i="1" s="1"/>
  <c r="P1919" i="1"/>
  <c r="S1919" i="1"/>
  <c r="K1920" i="1"/>
  <c r="L1920" i="1" s="1"/>
  <c r="P1920" i="1"/>
  <c r="S1920" i="1"/>
  <c r="K1921" i="1"/>
  <c r="L1921" i="1" s="1"/>
  <c r="P1921" i="1"/>
  <c r="S1921" i="1"/>
  <c r="K1922" i="1"/>
  <c r="L1922" i="1" s="1"/>
  <c r="P1922" i="1"/>
  <c r="S1922" i="1"/>
  <c r="K1923" i="1"/>
  <c r="L1923" i="1" s="1"/>
  <c r="P1923" i="1"/>
  <c r="S1923" i="1"/>
  <c r="K1924" i="1"/>
  <c r="L1924" i="1" s="1"/>
  <c r="P1924" i="1"/>
  <c r="S1924" i="1"/>
  <c r="K1925" i="1"/>
  <c r="L1925" i="1" s="1"/>
  <c r="P1925" i="1"/>
  <c r="S1925" i="1"/>
  <c r="K1926" i="1"/>
  <c r="L1926" i="1" s="1"/>
  <c r="P1926" i="1"/>
  <c r="S1926" i="1"/>
  <c r="K1927" i="1"/>
  <c r="L1927" i="1" s="1"/>
  <c r="P1927" i="1"/>
  <c r="S1927" i="1"/>
  <c r="K1928" i="1"/>
  <c r="L1928" i="1" s="1"/>
  <c r="P1928" i="1"/>
  <c r="S1928" i="1"/>
  <c r="K1929" i="1"/>
  <c r="L1929" i="1" s="1"/>
  <c r="P1929" i="1"/>
  <c r="S1929" i="1"/>
  <c r="K1930" i="1"/>
  <c r="L1930" i="1" s="1"/>
  <c r="P1930" i="1"/>
  <c r="S1930" i="1"/>
  <c r="K1931" i="1"/>
  <c r="L1931" i="1" s="1"/>
  <c r="P1931" i="1"/>
  <c r="S1931" i="1"/>
  <c r="K1932" i="1"/>
  <c r="L1932" i="1" s="1"/>
  <c r="P1932" i="1"/>
  <c r="S1932" i="1"/>
  <c r="K1933" i="1"/>
  <c r="L1933" i="1" s="1"/>
  <c r="P1933" i="1"/>
  <c r="S1933" i="1"/>
  <c r="K1934" i="1"/>
  <c r="L1934" i="1" s="1"/>
  <c r="P1934" i="1"/>
  <c r="S1934" i="1"/>
  <c r="K1935" i="1"/>
  <c r="L1935" i="1" s="1"/>
  <c r="P1935" i="1"/>
  <c r="S1935" i="1"/>
  <c r="K1936" i="1"/>
  <c r="L1936" i="1" s="1"/>
  <c r="P1936" i="1"/>
  <c r="S1936" i="1"/>
  <c r="K1937" i="1"/>
  <c r="L1937" i="1" s="1"/>
  <c r="P1937" i="1"/>
  <c r="S1937" i="1"/>
  <c r="K1938" i="1"/>
  <c r="L1938" i="1" s="1"/>
  <c r="P1938" i="1"/>
  <c r="S1938" i="1"/>
  <c r="K1939" i="1"/>
  <c r="L1939" i="1" s="1"/>
  <c r="P1939" i="1"/>
  <c r="S1939" i="1"/>
  <c r="K1940" i="1"/>
  <c r="L1940" i="1" s="1"/>
  <c r="P1940" i="1"/>
  <c r="S1940" i="1"/>
  <c r="K1941" i="1"/>
  <c r="L1941" i="1" s="1"/>
  <c r="P1941" i="1"/>
  <c r="S1941" i="1"/>
  <c r="K1942" i="1"/>
  <c r="L1942" i="1" s="1"/>
  <c r="P1942" i="1"/>
  <c r="S1942" i="1"/>
  <c r="K1943" i="1"/>
  <c r="L1943" i="1" s="1"/>
  <c r="P1943" i="1"/>
  <c r="S1943" i="1"/>
  <c r="K1944" i="1"/>
  <c r="L1944" i="1" s="1"/>
  <c r="P1944" i="1"/>
  <c r="S1944" i="1"/>
  <c r="K1945" i="1"/>
  <c r="L1945" i="1" s="1"/>
  <c r="P1945" i="1"/>
  <c r="S1945" i="1"/>
  <c r="K1946" i="1"/>
  <c r="L1946" i="1" s="1"/>
  <c r="P1946" i="1"/>
  <c r="S1946" i="1"/>
  <c r="K1947" i="1"/>
  <c r="L1947" i="1" s="1"/>
  <c r="P1947" i="1"/>
  <c r="S1947" i="1"/>
  <c r="K1948" i="1"/>
  <c r="L1948" i="1" s="1"/>
  <c r="P1948" i="1"/>
  <c r="S1948" i="1"/>
  <c r="K1949" i="1"/>
  <c r="L1949" i="1" s="1"/>
  <c r="P1949" i="1"/>
  <c r="S1949" i="1"/>
  <c r="K1950" i="1"/>
  <c r="L1950" i="1" s="1"/>
  <c r="P1950" i="1"/>
  <c r="S1950" i="1"/>
  <c r="K1951" i="1"/>
  <c r="L1951" i="1" s="1"/>
  <c r="P1951" i="1"/>
  <c r="S1951" i="1"/>
  <c r="K1952" i="1"/>
  <c r="L1952" i="1" s="1"/>
  <c r="P1952" i="1"/>
  <c r="S1952" i="1"/>
  <c r="K1953" i="1"/>
  <c r="L1953" i="1" s="1"/>
  <c r="P1953" i="1"/>
  <c r="S1953" i="1"/>
  <c r="K1954" i="1"/>
  <c r="L1954" i="1" s="1"/>
  <c r="P1954" i="1"/>
  <c r="S1954" i="1"/>
  <c r="K1955" i="1"/>
  <c r="L1955" i="1" s="1"/>
  <c r="P1955" i="1"/>
  <c r="S1955" i="1"/>
  <c r="K1956" i="1"/>
  <c r="L1956" i="1" s="1"/>
  <c r="P1956" i="1"/>
  <c r="S1956" i="1"/>
  <c r="K1957" i="1"/>
  <c r="L1957" i="1" s="1"/>
  <c r="P1957" i="1"/>
  <c r="S1957" i="1"/>
  <c r="K1958" i="1"/>
  <c r="L1958" i="1" s="1"/>
  <c r="P1958" i="1"/>
  <c r="S1958" i="1"/>
  <c r="K1959" i="1"/>
  <c r="L1959" i="1" s="1"/>
  <c r="P1959" i="1"/>
  <c r="S1959" i="1"/>
  <c r="K1960" i="1"/>
  <c r="L1960" i="1" s="1"/>
  <c r="P1960" i="1"/>
  <c r="S1960" i="1"/>
  <c r="K1961" i="1"/>
  <c r="L1961" i="1" s="1"/>
  <c r="P1961" i="1"/>
  <c r="S1961" i="1"/>
  <c r="K1962" i="1"/>
  <c r="L1962" i="1" s="1"/>
  <c r="P1962" i="1"/>
  <c r="S1962" i="1"/>
  <c r="K1963" i="1"/>
  <c r="L1963" i="1" s="1"/>
  <c r="P1963" i="1"/>
  <c r="S1963" i="1"/>
  <c r="K1964" i="1"/>
  <c r="L1964" i="1" s="1"/>
  <c r="P1964" i="1"/>
  <c r="S1964" i="1"/>
  <c r="K1965" i="1"/>
  <c r="L1965" i="1" s="1"/>
  <c r="P1965" i="1"/>
  <c r="S1965" i="1"/>
  <c r="K1966" i="1"/>
  <c r="L1966" i="1" s="1"/>
  <c r="P1966" i="1"/>
  <c r="S1966" i="1"/>
  <c r="K1967" i="1"/>
  <c r="L1967" i="1" s="1"/>
  <c r="P1967" i="1"/>
  <c r="S1967" i="1"/>
  <c r="K1968" i="1"/>
  <c r="L1968" i="1" s="1"/>
  <c r="P1968" i="1"/>
  <c r="S1968" i="1"/>
  <c r="K1969" i="1"/>
  <c r="L1969" i="1" s="1"/>
  <c r="P1969" i="1"/>
  <c r="S1969" i="1"/>
  <c r="K1970" i="1"/>
  <c r="L1970" i="1" s="1"/>
  <c r="P1970" i="1"/>
  <c r="S1970" i="1"/>
  <c r="K1971" i="1"/>
  <c r="L1971" i="1" s="1"/>
  <c r="P1971" i="1"/>
  <c r="S1971" i="1"/>
  <c r="K1972" i="1"/>
  <c r="L1972" i="1" s="1"/>
  <c r="P1972" i="1"/>
  <c r="S1972" i="1"/>
  <c r="K1973" i="1"/>
  <c r="L1973" i="1" s="1"/>
  <c r="P1973" i="1"/>
  <c r="S1973" i="1"/>
  <c r="K1974" i="1"/>
  <c r="L1974" i="1" s="1"/>
  <c r="P1974" i="1"/>
  <c r="S1974" i="1"/>
  <c r="K1975" i="1"/>
  <c r="L1975" i="1" s="1"/>
  <c r="P1975" i="1"/>
  <c r="S1975" i="1"/>
  <c r="K1976" i="1"/>
  <c r="L1976" i="1" s="1"/>
  <c r="P1976" i="1"/>
  <c r="S1976" i="1"/>
  <c r="K1977" i="1"/>
  <c r="L1977" i="1" s="1"/>
  <c r="P1977" i="1"/>
  <c r="S1977" i="1"/>
  <c r="K1978" i="1"/>
  <c r="L1978" i="1" s="1"/>
  <c r="P1978" i="1"/>
  <c r="S1978" i="1"/>
  <c r="K1979" i="1"/>
  <c r="L1979" i="1" s="1"/>
  <c r="P1979" i="1"/>
  <c r="S1979" i="1"/>
  <c r="K1980" i="1"/>
  <c r="L1980" i="1" s="1"/>
  <c r="P1980" i="1"/>
  <c r="S1980" i="1"/>
  <c r="K1981" i="1"/>
  <c r="L1981" i="1" s="1"/>
  <c r="P1981" i="1"/>
  <c r="S1981" i="1"/>
  <c r="K1982" i="1"/>
  <c r="L1982" i="1" s="1"/>
  <c r="P1982" i="1"/>
  <c r="S1982" i="1"/>
  <c r="K1983" i="1"/>
  <c r="L1983" i="1" s="1"/>
  <c r="P1983" i="1"/>
  <c r="S1983" i="1"/>
  <c r="K1984" i="1"/>
  <c r="L1984" i="1" s="1"/>
  <c r="P1984" i="1"/>
  <c r="S1984" i="1"/>
  <c r="K1985" i="1"/>
  <c r="L1985" i="1" s="1"/>
  <c r="P1985" i="1"/>
  <c r="S1985" i="1"/>
  <c r="K1986" i="1"/>
  <c r="L1986" i="1" s="1"/>
  <c r="P1986" i="1"/>
  <c r="S1986" i="1"/>
  <c r="K1987" i="1"/>
  <c r="L1987" i="1" s="1"/>
  <c r="P1987" i="1"/>
  <c r="S1987" i="1"/>
  <c r="K1988" i="1"/>
  <c r="L1988" i="1" s="1"/>
  <c r="P1988" i="1"/>
  <c r="S1988" i="1"/>
  <c r="K1989" i="1"/>
  <c r="L1989" i="1" s="1"/>
  <c r="P1989" i="1"/>
  <c r="S1989" i="1"/>
  <c r="K1990" i="1"/>
  <c r="L1990" i="1" s="1"/>
  <c r="P1990" i="1"/>
  <c r="S1990" i="1"/>
  <c r="K1991" i="1"/>
  <c r="L1991" i="1" s="1"/>
  <c r="P1991" i="1"/>
  <c r="S1991" i="1"/>
  <c r="K1992" i="1"/>
  <c r="L1992" i="1" s="1"/>
  <c r="P1992" i="1"/>
  <c r="S1992" i="1"/>
  <c r="K1993" i="1"/>
  <c r="L1993" i="1" s="1"/>
  <c r="P1993" i="1"/>
  <c r="S1993" i="1"/>
  <c r="K1994" i="1"/>
  <c r="L1994" i="1" s="1"/>
  <c r="P1994" i="1"/>
  <c r="S1994" i="1"/>
  <c r="K1995" i="1"/>
  <c r="L1995" i="1" s="1"/>
  <c r="P1995" i="1"/>
  <c r="S1995" i="1"/>
  <c r="K1996" i="1"/>
  <c r="L1996" i="1" s="1"/>
  <c r="P1996" i="1"/>
  <c r="S1996" i="1"/>
  <c r="K1997" i="1"/>
  <c r="L1997" i="1" s="1"/>
  <c r="P1997" i="1"/>
  <c r="S1997" i="1"/>
  <c r="K1998" i="1"/>
  <c r="L1998" i="1" s="1"/>
  <c r="P1998" i="1"/>
  <c r="S1998" i="1"/>
  <c r="K1999" i="1"/>
  <c r="L1999" i="1" s="1"/>
  <c r="P1999" i="1"/>
  <c r="S1999" i="1"/>
  <c r="K2000" i="1"/>
  <c r="L2000" i="1" s="1"/>
  <c r="P2000" i="1"/>
  <c r="S2000" i="1"/>
  <c r="K2001" i="1"/>
  <c r="L2001" i="1" s="1"/>
  <c r="P2001" i="1"/>
  <c r="S2001" i="1"/>
  <c r="K2002" i="1"/>
  <c r="L2002" i="1" s="1"/>
  <c r="P2002" i="1"/>
  <c r="S2002" i="1"/>
  <c r="K2003" i="1"/>
  <c r="L2003" i="1" s="1"/>
  <c r="P2003" i="1"/>
  <c r="S2003" i="1"/>
  <c r="K2004" i="1"/>
  <c r="L2004" i="1" s="1"/>
  <c r="P2004" i="1"/>
  <c r="S2004" i="1"/>
  <c r="K2005" i="1"/>
  <c r="L2005" i="1" s="1"/>
  <c r="P2005" i="1"/>
  <c r="S2005" i="1"/>
  <c r="K2006" i="1"/>
  <c r="L2006" i="1" s="1"/>
  <c r="P2006" i="1"/>
  <c r="S2006" i="1"/>
  <c r="K2007" i="1"/>
  <c r="L2007" i="1" s="1"/>
  <c r="P2007" i="1"/>
  <c r="S2007" i="1"/>
  <c r="K2008" i="1"/>
  <c r="L2008" i="1" s="1"/>
  <c r="P2008" i="1"/>
  <c r="S2008" i="1"/>
  <c r="K2009" i="1"/>
  <c r="L2009" i="1" s="1"/>
  <c r="P2009" i="1"/>
  <c r="S2009" i="1"/>
  <c r="K2010" i="1"/>
  <c r="L2010" i="1" s="1"/>
  <c r="P2010" i="1"/>
  <c r="S2010" i="1"/>
  <c r="K2011" i="1"/>
  <c r="L2011" i="1" s="1"/>
  <c r="P2011" i="1"/>
  <c r="S2011" i="1"/>
  <c r="K2012" i="1"/>
  <c r="L2012" i="1" s="1"/>
  <c r="P2012" i="1"/>
  <c r="S2012" i="1"/>
  <c r="K2013" i="1"/>
  <c r="L2013" i="1" s="1"/>
  <c r="P2013" i="1"/>
  <c r="S2013" i="1"/>
  <c r="K2014" i="1"/>
  <c r="L2014" i="1" s="1"/>
  <c r="P2014" i="1"/>
  <c r="S2014" i="1"/>
  <c r="K2015" i="1"/>
  <c r="L2015" i="1" s="1"/>
  <c r="P2015" i="1"/>
  <c r="S2015" i="1"/>
  <c r="K2016" i="1"/>
  <c r="L2016" i="1" s="1"/>
  <c r="P2016" i="1"/>
  <c r="S2016" i="1"/>
  <c r="K2017" i="1"/>
  <c r="L2017" i="1" s="1"/>
  <c r="P2017" i="1"/>
  <c r="S2017" i="1"/>
  <c r="K2018" i="1"/>
  <c r="L2018" i="1" s="1"/>
  <c r="P2018" i="1"/>
  <c r="S2018" i="1"/>
  <c r="K2019" i="1"/>
  <c r="L2019" i="1" s="1"/>
  <c r="P2019" i="1"/>
  <c r="S2019" i="1"/>
  <c r="K2020" i="1"/>
  <c r="L2020" i="1" s="1"/>
  <c r="P2020" i="1"/>
  <c r="S2020" i="1"/>
  <c r="K2021" i="1"/>
  <c r="L2021" i="1" s="1"/>
  <c r="P2021" i="1"/>
  <c r="S2021" i="1"/>
  <c r="K2022" i="1"/>
  <c r="L2022" i="1" s="1"/>
  <c r="P2022" i="1"/>
  <c r="S2022" i="1"/>
  <c r="K2023" i="1"/>
  <c r="L2023" i="1" s="1"/>
  <c r="P2023" i="1"/>
  <c r="S2023" i="1"/>
  <c r="K2024" i="1"/>
  <c r="L2024" i="1" s="1"/>
  <c r="P2024" i="1"/>
  <c r="S2024" i="1"/>
  <c r="K2025" i="1"/>
  <c r="L2025" i="1" s="1"/>
  <c r="P2025" i="1"/>
  <c r="S2025" i="1"/>
  <c r="K2026" i="1"/>
  <c r="L2026" i="1" s="1"/>
  <c r="P2026" i="1"/>
  <c r="S2026" i="1"/>
  <c r="K2027" i="1"/>
  <c r="L2027" i="1" s="1"/>
  <c r="P2027" i="1"/>
  <c r="S2027" i="1"/>
  <c r="K2028" i="1"/>
  <c r="L2028" i="1" s="1"/>
  <c r="P2028" i="1"/>
  <c r="S2028" i="1"/>
  <c r="K2029" i="1"/>
  <c r="L2029" i="1" s="1"/>
  <c r="P2029" i="1"/>
  <c r="S2029" i="1"/>
  <c r="K2030" i="1"/>
  <c r="L2030" i="1" s="1"/>
  <c r="P2030" i="1"/>
  <c r="S2030" i="1"/>
  <c r="K2031" i="1"/>
  <c r="L2031" i="1" s="1"/>
  <c r="P2031" i="1"/>
  <c r="S2031" i="1"/>
  <c r="K2032" i="1"/>
  <c r="L2032" i="1" s="1"/>
  <c r="P2032" i="1"/>
  <c r="S2032" i="1"/>
  <c r="K2033" i="1"/>
  <c r="L2033" i="1" s="1"/>
  <c r="P2033" i="1"/>
  <c r="S2033" i="1"/>
  <c r="K2034" i="1"/>
  <c r="L2034" i="1" s="1"/>
  <c r="P2034" i="1"/>
  <c r="S2034" i="1"/>
  <c r="K2035" i="1"/>
  <c r="L2035" i="1" s="1"/>
  <c r="P2035" i="1"/>
  <c r="S2035" i="1"/>
  <c r="K2036" i="1"/>
  <c r="L2036" i="1" s="1"/>
  <c r="P2036" i="1"/>
  <c r="S2036" i="1"/>
  <c r="K2037" i="1"/>
  <c r="L2037" i="1" s="1"/>
  <c r="P2037" i="1"/>
  <c r="S2037" i="1"/>
  <c r="K2038" i="1"/>
  <c r="L2038" i="1" s="1"/>
  <c r="P2038" i="1"/>
  <c r="S2038" i="1"/>
  <c r="K2039" i="1"/>
  <c r="L2039" i="1" s="1"/>
  <c r="P2039" i="1"/>
  <c r="S2039" i="1"/>
  <c r="K2040" i="1"/>
  <c r="L2040" i="1" s="1"/>
  <c r="P2040" i="1"/>
  <c r="S2040" i="1"/>
  <c r="K2041" i="1"/>
  <c r="L2041" i="1" s="1"/>
  <c r="P2041" i="1"/>
  <c r="S2041" i="1"/>
  <c r="K2042" i="1"/>
  <c r="L2042" i="1" s="1"/>
  <c r="P2042" i="1"/>
  <c r="S2042" i="1"/>
  <c r="K2043" i="1"/>
  <c r="L2043" i="1" s="1"/>
  <c r="P2043" i="1"/>
  <c r="S2043" i="1"/>
  <c r="K2044" i="1"/>
  <c r="L2044" i="1" s="1"/>
  <c r="P2044" i="1"/>
  <c r="S2044" i="1"/>
  <c r="K2045" i="1"/>
  <c r="L2045" i="1" s="1"/>
  <c r="P2045" i="1"/>
  <c r="S2045" i="1"/>
  <c r="K2046" i="1"/>
  <c r="L2046" i="1" s="1"/>
  <c r="P2046" i="1"/>
  <c r="S2046" i="1"/>
  <c r="K2047" i="1"/>
  <c r="L2047" i="1" s="1"/>
  <c r="P2047" i="1"/>
  <c r="S2047" i="1"/>
  <c r="K2048" i="1"/>
  <c r="L2048" i="1" s="1"/>
  <c r="P2048" i="1"/>
  <c r="S2048" i="1"/>
  <c r="K2049" i="1"/>
  <c r="L2049" i="1" s="1"/>
  <c r="P2049" i="1"/>
  <c r="S2049" i="1"/>
  <c r="K2050" i="1"/>
  <c r="L2050" i="1" s="1"/>
  <c r="P2050" i="1"/>
  <c r="S2050" i="1"/>
  <c r="K2051" i="1"/>
  <c r="L2051" i="1" s="1"/>
  <c r="P2051" i="1"/>
  <c r="S2051" i="1"/>
  <c r="K2052" i="1"/>
  <c r="L2052" i="1" s="1"/>
  <c r="P2052" i="1"/>
  <c r="S2052" i="1"/>
  <c r="K2053" i="1"/>
  <c r="L2053" i="1" s="1"/>
  <c r="P2053" i="1"/>
  <c r="S2053" i="1"/>
  <c r="K2054" i="1"/>
  <c r="L2054" i="1" s="1"/>
  <c r="P2054" i="1"/>
  <c r="S2054" i="1"/>
  <c r="K2055" i="1"/>
  <c r="L2055" i="1" s="1"/>
  <c r="P2055" i="1"/>
  <c r="S2055" i="1"/>
  <c r="K2056" i="1"/>
  <c r="L2056" i="1" s="1"/>
  <c r="P2056" i="1"/>
  <c r="S2056" i="1"/>
  <c r="K2057" i="1"/>
  <c r="L2057" i="1" s="1"/>
  <c r="P2057" i="1"/>
  <c r="S2057" i="1"/>
  <c r="K2058" i="1"/>
  <c r="L2058" i="1" s="1"/>
  <c r="P2058" i="1"/>
  <c r="S2058" i="1"/>
  <c r="K2059" i="1"/>
  <c r="L2059" i="1" s="1"/>
  <c r="P2059" i="1"/>
  <c r="S2059" i="1"/>
  <c r="K2060" i="1"/>
  <c r="L2060" i="1" s="1"/>
  <c r="P2060" i="1"/>
  <c r="S2060" i="1"/>
  <c r="K2061" i="1"/>
  <c r="L2061" i="1" s="1"/>
  <c r="P2061" i="1"/>
  <c r="S2061" i="1"/>
  <c r="K2062" i="1"/>
  <c r="L2062" i="1" s="1"/>
  <c r="P2062" i="1"/>
  <c r="S2062" i="1"/>
  <c r="K2063" i="1"/>
  <c r="L2063" i="1" s="1"/>
  <c r="P2063" i="1"/>
  <c r="S2063" i="1"/>
  <c r="K2064" i="1"/>
  <c r="L2064" i="1" s="1"/>
  <c r="P2064" i="1"/>
  <c r="S2064" i="1"/>
  <c r="K2065" i="1"/>
  <c r="L2065" i="1" s="1"/>
  <c r="P2065" i="1"/>
  <c r="S2065" i="1"/>
  <c r="K2066" i="1"/>
  <c r="L2066" i="1" s="1"/>
  <c r="P2066" i="1"/>
  <c r="S2066" i="1"/>
  <c r="K2067" i="1"/>
  <c r="L2067" i="1" s="1"/>
  <c r="P2067" i="1"/>
  <c r="S2067" i="1"/>
  <c r="K2068" i="1"/>
  <c r="L2068" i="1" s="1"/>
  <c r="P2068" i="1"/>
  <c r="S2068" i="1"/>
  <c r="K2069" i="1"/>
  <c r="L2069" i="1" s="1"/>
  <c r="P2069" i="1"/>
  <c r="S2069" i="1"/>
  <c r="K2070" i="1"/>
  <c r="L2070" i="1" s="1"/>
  <c r="P2070" i="1"/>
  <c r="S2070" i="1"/>
  <c r="K2071" i="1"/>
  <c r="L2071" i="1" s="1"/>
  <c r="P2071" i="1"/>
  <c r="S2071" i="1"/>
  <c r="K2072" i="1"/>
  <c r="L2072" i="1" s="1"/>
  <c r="P2072" i="1"/>
  <c r="S2072" i="1"/>
  <c r="K2073" i="1"/>
  <c r="L2073" i="1" s="1"/>
  <c r="P2073" i="1"/>
  <c r="S2073" i="1"/>
  <c r="K2074" i="1"/>
  <c r="L2074" i="1" s="1"/>
  <c r="P2074" i="1"/>
  <c r="S2074" i="1"/>
  <c r="K2075" i="1"/>
  <c r="L2075" i="1" s="1"/>
  <c r="P2075" i="1"/>
  <c r="S2075" i="1"/>
  <c r="K2076" i="1"/>
  <c r="L2076" i="1" s="1"/>
  <c r="P2076" i="1"/>
  <c r="S2076" i="1"/>
  <c r="K2077" i="1"/>
  <c r="L2077" i="1" s="1"/>
  <c r="P2077" i="1"/>
  <c r="S2077" i="1"/>
  <c r="K2078" i="1"/>
  <c r="L2078" i="1" s="1"/>
  <c r="P2078" i="1"/>
  <c r="S2078" i="1"/>
  <c r="K2079" i="1"/>
  <c r="L2079" i="1" s="1"/>
  <c r="P2079" i="1"/>
  <c r="S2079" i="1"/>
  <c r="K2080" i="1"/>
  <c r="L2080" i="1" s="1"/>
  <c r="P2080" i="1"/>
  <c r="S2080" i="1"/>
  <c r="K2081" i="1"/>
  <c r="L2081" i="1" s="1"/>
  <c r="P2081" i="1"/>
  <c r="S2081" i="1"/>
  <c r="K2082" i="1"/>
  <c r="L2082" i="1" s="1"/>
  <c r="P2082" i="1"/>
  <c r="S2082" i="1"/>
  <c r="K2083" i="1"/>
  <c r="L2083" i="1" s="1"/>
  <c r="P2083" i="1"/>
  <c r="S2083" i="1"/>
  <c r="K2084" i="1"/>
  <c r="L2084" i="1" s="1"/>
  <c r="P2084" i="1"/>
  <c r="S2084" i="1"/>
  <c r="K2085" i="1"/>
  <c r="L2085" i="1" s="1"/>
  <c r="P2085" i="1"/>
  <c r="S2085" i="1"/>
  <c r="K2086" i="1"/>
  <c r="L2086" i="1" s="1"/>
  <c r="P2086" i="1"/>
  <c r="S2086" i="1"/>
  <c r="K2087" i="1"/>
  <c r="L2087" i="1" s="1"/>
  <c r="P2087" i="1"/>
  <c r="S2087" i="1"/>
  <c r="K2088" i="1"/>
  <c r="L2088" i="1" s="1"/>
  <c r="P2088" i="1"/>
  <c r="S2088" i="1"/>
  <c r="K2089" i="1"/>
  <c r="L2089" i="1" s="1"/>
  <c r="P2089" i="1"/>
  <c r="S2089" i="1"/>
  <c r="K2090" i="1"/>
  <c r="L2090" i="1" s="1"/>
  <c r="P2090" i="1"/>
  <c r="S2090" i="1"/>
  <c r="K2091" i="1"/>
  <c r="L2091" i="1" s="1"/>
  <c r="P2091" i="1"/>
  <c r="S2091" i="1"/>
  <c r="K2092" i="1"/>
  <c r="L2092" i="1" s="1"/>
  <c r="P2092" i="1"/>
  <c r="S2092" i="1"/>
  <c r="K2093" i="1"/>
  <c r="L2093" i="1" s="1"/>
  <c r="P2093" i="1"/>
  <c r="S2093" i="1"/>
  <c r="K2094" i="1"/>
  <c r="L2094" i="1" s="1"/>
  <c r="P2094" i="1"/>
  <c r="S2094" i="1"/>
  <c r="K2095" i="1"/>
  <c r="L2095" i="1" s="1"/>
  <c r="P2095" i="1"/>
  <c r="S2095" i="1"/>
  <c r="K2096" i="1"/>
  <c r="L2096" i="1" s="1"/>
  <c r="P2096" i="1"/>
  <c r="S2096" i="1"/>
  <c r="K2097" i="1"/>
  <c r="L2097" i="1" s="1"/>
  <c r="P2097" i="1"/>
  <c r="S2097" i="1"/>
  <c r="K2098" i="1"/>
  <c r="L2098" i="1" s="1"/>
  <c r="P2098" i="1"/>
  <c r="S2098" i="1"/>
  <c r="K2099" i="1"/>
  <c r="L2099" i="1" s="1"/>
  <c r="P2099" i="1"/>
  <c r="S2099" i="1"/>
  <c r="K2100" i="1"/>
  <c r="L2100" i="1" s="1"/>
  <c r="P2100" i="1"/>
  <c r="S2100" i="1"/>
  <c r="K2101" i="1"/>
  <c r="L2101" i="1" s="1"/>
  <c r="P2101" i="1"/>
  <c r="S2101" i="1"/>
  <c r="K2102" i="1"/>
  <c r="L2102" i="1" s="1"/>
  <c r="P2102" i="1"/>
  <c r="S2102" i="1"/>
  <c r="K2103" i="1"/>
  <c r="L2103" i="1" s="1"/>
  <c r="P2103" i="1"/>
  <c r="S2103" i="1"/>
  <c r="K2104" i="1"/>
  <c r="L2104" i="1" s="1"/>
  <c r="P2104" i="1"/>
  <c r="S2104" i="1"/>
  <c r="K2105" i="1"/>
  <c r="L2105" i="1" s="1"/>
  <c r="P2105" i="1"/>
  <c r="S2105" i="1"/>
  <c r="K2106" i="1"/>
  <c r="L2106" i="1" s="1"/>
  <c r="P2106" i="1"/>
  <c r="S2106" i="1"/>
  <c r="K2107" i="1"/>
  <c r="L2107" i="1" s="1"/>
  <c r="P2107" i="1"/>
  <c r="S2107" i="1"/>
  <c r="K2108" i="1"/>
  <c r="L2108" i="1" s="1"/>
  <c r="P2108" i="1"/>
  <c r="S2108" i="1"/>
  <c r="K2109" i="1"/>
  <c r="L2109" i="1" s="1"/>
  <c r="P2109" i="1"/>
  <c r="S2109" i="1"/>
  <c r="K2110" i="1"/>
  <c r="L2110" i="1" s="1"/>
  <c r="P2110" i="1"/>
  <c r="S2110" i="1"/>
  <c r="K2111" i="1"/>
  <c r="L2111" i="1" s="1"/>
  <c r="P2111" i="1"/>
  <c r="S2111" i="1"/>
  <c r="K2112" i="1"/>
  <c r="L2112" i="1" s="1"/>
  <c r="P2112" i="1"/>
  <c r="S2112" i="1"/>
  <c r="K2113" i="1"/>
  <c r="L2113" i="1" s="1"/>
  <c r="P2113" i="1"/>
  <c r="S2113" i="1"/>
  <c r="K2114" i="1"/>
  <c r="L2114" i="1" s="1"/>
  <c r="P2114" i="1"/>
  <c r="S2114" i="1"/>
  <c r="K2115" i="1"/>
  <c r="L2115" i="1" s="1"/>
  <c r="P2115" i="1"/>
  <c r="S2115" i="1"/>
  <c r="K2116" i="1"/>
  <c r="L2116" i="1" s="1"/>
  <c r="P2116" i="1"/>
  <c r="S2116" i="1"/>
  <c r="K2117" i="1"/>
  <c r="L2117" i="1" s="1"/>
  <c r="P2117" i="1"/>
  <c r="S2117" i="1"/>
  <c r="K2118" i="1"/>
  <c r="L2118" i="1" s="1"/>
  <c r="P2118" i="1"/>
  <c r="S2118" i="1"/>
  <c r="K2119" i="1"/>
  <c r="L2119" i="1" s="1"/>
  <c r="P2119" i="1"/>
  <c r="S2119" i="1"/>
  <c r="K2120" i="1"/>
  <c r="L2120" i="1" s="1"/>
  <c r="P2120" i="1"/>
  <c r="S2120" i="1"/>
  <c r="K2121" i="1"/>
  <c r="L2121" i="1" s="1"/>
  <c r="P2121" i="1"/>
  <c r="S2121" i="1"/>
  <c r="K2122" i="1"/>
  <c r="L2122" i="1" s="1"/>
  <c r="P2122" i="1"/>
  <c r="S2122" i="1"/>
  <c r="K2123" i="1"/>
  <c r="L2123" i="1" s="1"/>
  <c r="P2123" i="1"/>
  <c r="S2123" i="1"/>
  <c r="K2124" i="1"/>
  <c r="L2124" i="1" s="1"/>
  <c r="P2124" i="1"/>
  <c r="S2124" i="1"/>
  <c r="K2125" i="1"/>
  <c r="L2125" i="1" s="1"/>
  <c r="P2125" i="1"/>
  <c r="S2125" i="1"/>
  <c r="K2126" i="1"/>
  <c r="L2126" i="1" s="1"/>
  <c r="P2126" i="1"/>
  <c r="S2126" i="1"/>
  <c r="K2127" i="1"/>
  <c r="L2127" i="1" s="1"/>
  <c r="P2127" i="1"/>
  <c r="S2127" i="1"/>
  <c r="K2128" i="1"/>
  <c r="L2128" i="1" s="1"/>
  <c r="P2128" i="1"/>
  <c r="S2128" i="1"/>
  <c r="K2129" i="1"/>
  <c r="L2129" i="1" s="1"/>
  <c r="P2129" i="1"/>
  <c r="S2129" i="1"/>
  <c r="K2130" i="1"/>
  <c r="L2130" i="1" s="1"/>
  <c r="P2130" i="1"/>
  <c r="S2130" i="1"/>
  <c r="K2131" i="1"/>
  <c r="L2131" i="1" s="1"/>
  <c r="P2131" i="1"/>
  <c r="S2131" i="1"/>
  <c r="K2132" i="1"/>
  <c r="L2132" i="1" s="1"/>
  <c r="P2132" i="1"/>
  <c r="S2132" i="1"/>
  <c r="K2133" i="1"/>
  <c r="L2133" i="1" s="1"/>
  <c r="P2133" i="1"/>
  <c r="S2133" i="1"/>
  <c r="K2134" i="1"/>
  <c r="L2134" i="1" s="1"/>
  <c r="P2134" i="1"/>
  <c r="S2134" i="1"/>
  <c r="K2135" i="1"/>
  <c r="L2135" i="1" s="1"/>
  <c r="P2135" i="1"/>
  <c r="S2135" i="1"/>
  <c r="K2136" i="1"/>
  <c r="L2136" i="1" s="1"/>
  <c r="P2136" i="1"/>
  <c r="S2136" i="1"/>
  <c r="K2137" i="1"/>
  <c r="L2137" i="1" s="1"/>
  <c r="P2137" i="1"/>
  <c r="S2137" i="1"/>
  <c r="K2138" i="1"/>
  <c r="L2138" i="1" s="1"/>
  <c r="P2138" i="1"/>
  <c r="S2138" i="1"/>
  <c r="K2139" i="1"/>
  <c r="L2139" i="1" s="1"/>
  <c r="P2139" i="1"/>
  <c r="S2139" i="1"/>
  <c r="K2140" i="1"/>
  <c r="L2140" i="1" s="1"/>
  <c r="P2140" i="1"/>
  <c r="S2140" i="1"/>
  <c r="K2141" i="1"/>
  <c r="L2141" i="1" s="1"/>
  <c r="P2141" i="1"/>
  <c r="S2141" i="1"/>
  <c r="K2142" i="1"/>
  <c r="L2142" i="1" s="1"/>
  <c r="P2142" i="1"/>
  <c r="S2142" i="1"/>
  <c r="K2143" i="1"/>
  <c r="L2143" i="1" s="1"/>
  <c r="P2143" i="1"/>
  <c r="S2143" i="1"/>
  <c r="K2144" i="1"/>
  <c r="L2144" i="1" s="1"/>
  <c r="P2144" i="1"/>
  <c r="S2144" i="1"/>
  <c r="K2145" i="1"/>
  <c r="L2145" i="1" s="1"/>
  <c r="P2145" i="1"/>
  <c r="S2145" i="1"/>
  <c r="K2146" i="1"/>
  <c r="L2146" i="1" s="1"/>
  <c r="P2146" i="1"/>
  <c r="S2146" i="1"/>
  <c r="K2147" i="1"/>
  <c r="L2147" i="1" s="1"/>
  <c r="P2147" i="1"/>
  <c r="S2147" i="1"/>
  <c r="K2148" i="1"/>
  <c r="L2148" i="1" s="1"/>
  <c r="P2148" i="1"/>
  <c r="S2148" i="1"/>
  <c r="K2149" i="1"/>
  <c r="L2149" i="1" s="1"/>
  <c r="P2149" i="1"/>
  <c r="S2149" i="1"/>
  <c r="K2150" i="1"/>
  <c r="L2150" i="1" s="1"/>
  <c r="P2150" i="1"/>
  <c r="S2150" i="1"/>
  <c r="K2151" i="1"/>
  <c r="L2151" i="1" s="1"/>
  <c r="P2151" i="1"/>
  <c r="S2151" i="1"/>
  <c r="K2152" i="1"/>
  <c r="L2152" i="1" s="1"/>
  <c r="P2152" i="1"/>
  <c r="S2152" i="1"/>
  <c r="K2153" i="1"/>
  <c r="L2153" i="1" s="1"/>
  <c r="P2153" i="1"/>
  <c r="S2153" i="1"/>
  <c r="K2154" i="1"/>
  <c r="L2154" i="1" s="1"/>
  <c r="P2154" i="1"/>
  <c r="S2154" i="1"/>
  <c r="K2155" i="1"/>
  <c r="L2155" i="1" s="1"/>
  <c r="P2155" i="1"/>
  <c r="S2155" i="1"/>
  <c r="K2156" i="1"/>
  <c r="L2156" i="1" s="1"/>
  <c r="P2156" i="1"/>
  <c r="S2156" i="1"/>
  <c r="K2157" i="1"/>
  <c r="L2157" i="1" s="1"/>
  <c r="P2157" i="1"/>
  <c r="S2157" i="1"/>
  <c r="K2158" i="1"/>
  <c r="L2158" i="1" s="1"/>
  <c r="P2158" i="1"/>
  <c r="S2158" i="1"/>
  <c r="K2159" i="1"/>
  <c r="L2159" i="1" s="1"/>
  <c r="P2159" i="1"/>
  <c r="S2159" i="1"/>
  <c r="K2160" i="1"/>
  <c r="L2160" i="1" s="1"/>
  <c r="P2160" i="1"/>
  <c r="S2160" i="1"/>
  <c r="K2161" i="1"/>
  <c r="L2161" i="1" s="1"/>
  <c r="P2161" i="1"/>
  <c r="S2161" i="1"/>
  <c r="K2162" i="1"/>
  <c r="L2162" i="1" s="1"/>
  <c r="P2162" i="1"/>
  <c r="S2162" i="1"/>
  <c r="K2163" i="1"/>
  <c r="L2163" i="1" s="1"/>
  <c r="P2163" i="1"/>
  <c r="S2163" i="1"/>
  <c r="K2164" i="1"/>
  <c r="L2164" i="1" s="1"/>
  <c r="P2164" i="1"/>
  <c r="S2164" i="1"/>
  <c r="K2165" i="1"/>
  <c r="L2165" i="1" s="1"/>
  <c r="P2165" i="1"/>
  <c r="S2165" i="1"/>
  <c r="K2166" i="1"/>
  <c r="L2166" i="1" s="1"/>
  <c r="P2166" i="1"/>
  <c r="S2166" i="1"/>
  <c r="K2167" i="1"/>
  <c r="L2167" i="1" s="1"/>
  <c r="P2167" i="1"/>
  <c r="S2167" i="1"/>
  <c r="K2168" i="1"/>
  <c r="L2168" i="1" s="1"/>
  <c r="P2168" i="1"/>
  <c r="S2168" i="1"/>
  <c r="K2169" i="1"/>
  <c r="L2169" i="1" s="1"/>
  <c r="P2169" i="1"/>
  <c r="S2169" i="1"/>
  <c r="K2170" i="1"/>
  <c r="L2170" i="1" s="1"/>
  <c r="P2170" i="1"/>
  <c r="S2170" i="1"/>
  <c r="K2171" i="1"/>
  <c r="L2171" i="1" s="1"/>
  <c r="P2171" i="1"/>
  <c r="S2171" i="1"/>
  <c r="K2172" i="1"/>
  <c r="L2172" i="1" s="1"/>
  <c r="P2172" i="1"/>
  <c r="S2172" i="1"/>
  <c r="K2173" i="1"/>
  <c r="L2173" i="1" s="1"/>
  <c r="P2173" i="1"/>
  <c r="S2173" i="1"/>
  <c r="K2174" i="1"/>
  <c r="L2174" i="1" s="1"/>
  <c r="P2174" i="1"/>
  <c r="S2174" i="1"/>
  <c r="K2175" i="1"/>
  <c r="L2175" i="1" s="1"/>
  <c r="P2175" i="1"/>
  <c r="S2175" i="1"/>
  <c r="K2176" i="1"/>
  <c r="L2176" i="1" s="1"/>
  <c r="P2176" i="1"/>
  <c r="S2176" i="1"/>
  <c r="K2177" i="1"/>
  <c r="L2177" i="1" s="1"/>
  <c r="P2177" i="1"/>
  <c r="S2177" i="1"/>
  <c r="K2178" i="1"/>
  <c r="L2178" i="1" s="1"/>
  <c r="P2178" i="1"/>
  <c r="S2178" i="1"/>
  <c r="K2179" i="1"/>
  <c r="L2179" i="1" s="1"/>
  <c r="P2179" i="1"/>
  <c r="S2179" i="1"/>
  <c r="K2180" i="1"/>
  <c r="L2180" i="1" s="1"/>
  <c r="P2180" i="1"/>
  <c r="S2180" i="1"/>
  <c r="K2181" i="1"/>
  <c r="L2181" i="1" s="1"/>
  <c r="P2181" i="1"/>
  <c r="S2181" i="1"/>
  <c r="K2182" i="1"/>
  <c r="L2182" i="1" s="1"/>
  <c r="P2182" i="1"/>
  <c r="S2182" i="1"/>
  <c r="K2183" i="1"/>
  <c r="L2183" i="1" s="1"/>
  <c r="P2183" i="1"/>
  <c r="S2183" i="1"/>
  <c r="K2184" i="1"/>
  <c r="L2184" i="1" s="1"/>
  <c r="P2184" i="1"/>
  <c r="S2184" i="1"/>
  <c r="K2185" i="1"/>
  <c r="L2185" i="1" s="1"/>
  <c r="P2185" i="1"/>
  <c r="S2185" i="1"/>
  <c r="K2186" i="1"/>
  <c r="L2186" i="1" s="1"/>
  <c r="P2186" i="1"/>
  <c r="S2186" i="1"/>
  <c r="K2187" i="1"/>
  <c r="L2187" i="1" s="1"/>
  <c r="P2187" i="1"/>
  <c r="S2187" i="1"/>
  <c r="K2188" i="1"/>
  <c r="L2188" i="1" s="1"/>
  <c r="P2188" i="1"/>
  <c r="S2188" i="1"/>
  <c r="K2189" i="1"/>
  <c r="L2189" i="1" s="1"/>
  <c r="P2189" i="1"/>
  <c r="S2189" i="1"/>
  <c r="K2190" i="1"/>
  <c r="L2190" i="1" s="1"/>
  <c r="P2190" i="1"/>
  <c r="S2190" i="1"/>
  <c r="K2191" i="1"/>
  <c r="L2191" i="1" s="1"/>
  <c r="P2191" i="1"/>
  <c r="S2191" i="1"/>
  <c r="K2192" i="1"/>
  <c r="L2192" i="1" s="1"/>
  <c r="P2192" i="1"/>
  <c r="S2192" i="1"/>
  <c r="K2193" i="1"/>
  <c r="L2193" i="1" s="1"/>
  <c r="P2193" i="1"/>
  <c r="S2193" i="1"/>
  <c r="K2194" i="1"/>
  <c r="L2194" i="1" s="1"/>
  <c r="P2194" i="1"/>
  <c r="S2194" i="1"/>
  <c r="K2195" i="1"/>
  <c r="L2195" i="1" s="1"/>
  <c r="P2195" i="1"/>
  <c r="S2195" i="1"/>
  <c r="K2196" i="1"/>
  <c r="L2196" i="1" s="1"/>
  <c r="P2196" i="1"/>
  <c r="S2196" i="1"/>
  <c r="K2197" i="1"/>
  <c r="L2197" i="1" s="1"/>
  <c r="P2197" i="1"/>
  <c r="S2197" i="1"/>
  <c r="K2198" i="1"/>
  <c r="L2198" i="1" s="1"/>
  <c r="P2198" i="1"/>
  <c r="S2198" i="1"/>
  <c r="K2199" i="1"/>
  <c r="L2199" i="1" s="1"/>
  <c r="P2199" i="1"/>
  <c r="S2199" i="1"/>
  <c r="K2200" i="1"/>
  <c r="L2200" i="1" s="1"/>
  <c r="P2200" i="1"/>
  <c r="S2200" i="1"/>
  <c r="K2201" i="1"/>
  <c r="L2201" i="1" s="1"/>
  <c r="P2201" i="1"/>
  <c r="S2201" i="1"/>
  <c r="K2202" i="1"/>
  <c r="L2202" i="1" s="1"/>
  <c r="P2202" i="1"/>
  <c r="S2202" i="1"/>
  <c r="K2203" i="1"/>
  <c r="L2203" i="1" s="1"/>
  <c r="P2203" i="1"/>
  <c r="S2203" i="1"/>
  <c r="K2204" i="1"/>
  <c r="L2204" i="1" s="1"/>
  <c r="P2204" i="1"/>
  <c r="S2204" i="1"/>
  <c r="K2205" i="1"/>
  <c r="L2205" i="1" s="1"/>
  <c r="P2205" i="1"/>
  <c r="S2205" i="1"/>
  <c r="K2206" i="1"/>
  <c r="L2206" i="1" s="1"/>
  <c r="P2206" i="1"/>
  <c r="S2206" i="1"/>
  <c r="K2207" i="1"/>
  <c r="L2207" i="1" s="1"/>
  <c r="P2207" i="1"/>
  <c r="S2207" i="1"/>
  <c r="K2208" i="1"/>
  <c r="L2208" i="1" s="1"/>
  <c r="P2208" i="1"/>
  <c r="S2208" i="1"/>
  <c r="K2209" i="1"/>
  <c r="L2209" i="1" s="1"/>
  <c r="P2209" i="1"/>
  <c r="S2209" i="1"/>
  <c r="K2210" i="1"/>
  <c r="L2210" i="1" s="1"/>
  <c r="P2210" i="1"/>
  <c r="S2210" i="1"/>
  <c r="K2211" i="1"/>
  <c r="L2211" i="1" s="1"/>
  <c r="P2211" i="1"/>
  <c r="S2211" i="1"/>
  <c r="K2212" i="1"/>
  <c r="L2212" i="1" s="1"/>
  <c r="P2212" i="1"/>
  <c r="S2212" i="1"/>
  <c r="K2213" i="1"/>
  <c r="L2213" i="1" s="1"/>
  <c r="P2213" i="1"/>
  <c r="S2213" i="1"/>
  <c r="K2214" i="1"/>
  <c r="L2214" i="1" s="1"/>
  <c r="P2214" i="1"/>
  <c r="S2214" i="1"/>
  <c r="K2215" i="1"/>
  <c r="L2215" i="1" s="1"/>
  <c r="P2215" i="1"/>
  <c r="S2215" i="1"/>
  <c r="K2216" i="1"/>
  <c r="L2216" i="1" s="1"/>
  <c r="P2216" i="1"/>
  <c r="S2216" i="1"/>
  <c r="K2217" i="1"/>
  <c r="L2217" i="1" s="1"/>
  <c r="P2217" i="1"/>
  <c r="S2217" i="1"/>
  <c r="K2218" i="1"/>
  <c r="L2218" i="1" s="1"/>
  <c r="P2218" i="1"/>
  <c r="S2218" i="1"/>
  <c r="K2219" i="1"/>
  <c r="L2219" i="1" s="1"/>
  <c r="P2219" i="1"/>
  <c r="S2219" i="1"/>
  <c r="K2220" i="1"/>
  <c r="L2220" i="1" s="1"/>
  <c r="P2220" i="1"/>
  <c r="S2220" i="1"/>
  <c r="K2221" i="1"/>
  <c r="L2221" i="1" s="1"/>
  <c r="P2221" i="1"/>
  <c r="S2221" i="1"/>
  <c r="K2222" i="1"/>
  <c r="L2222" i="1" s="1"/>
  <c r="P2222" i="1"/>
  <c r="S2222" i="1"/>
  <c r="K2223" i="1"/>
  <c r="L2223" i="1" s="1"/>
  <c r="P2223" i="1"/>
  <c r="S2223" i="1"/>
  <c r="K2224" i="1"/>
  <c r="L2224" i="1" s="1"/>
  <c r="P2224" i="1"/>
  <c r="S2224" i="1"/>
  <c r="K2225" i="1"/>
  <c r="L2225" i="1" s="1"/>
  <c r="P2225" i="1"/>
  <c r="S2225" i="1"/>
  <c r="K2226" i="1"/>
  <c r="L2226" i="1" s="1"/>
  <c r="P2226" i="1"/>
  <c r="S2226" i="1"/>
  <c r="K2227" i="1"/>
  <c r="L2227" i="1" s="1"/>
  <c r="P2227" i="1"/>
  <c r="S2227" i="1"/>
  <c r="K2228" i="1"/>
  <c r="L2228" i="1" s="1"/>
  <c r="P2228" i="1"/>
  <c r="S2228" i="1"/>
  <c r="K2229" i="1"/>
  <c r="L2229" i="1" s="1"/>
  <c r="P2229" i="1"/>
  <c r="S2229" i="1"/>
  <c r="K2230" i="1"/>
  <c r="L2230" i="1" s="1"/>
  <c r="P2230" i="1"/>
  <c r="S2230" i="1"/>
  <c r="K2231" i="1"/>
  <c r="L2231" i="1" s="1"/>
  <c r="P2231" i="1"/>
  <c r="S2231" i="1"/>
  <c r="K2232" i="1"/>
  <c r="L2232" i="1" s="1"/>
  <c r="P2232" i="1"/>
  <c r="S2232" i="1"/>
  <c r="K2233" i="1"/>
  <c r="L2233" i="1" s="1"/>
  <c r="P2233" i="1"/>
  <c r="S2233" i="1"/>
  <c r="K2234" i="1"/>
  <c r="L2234" i="1" s="1"/>
  <c r="P2234" i="1"/>
  <c r="S2234" i="1"/>
  <c r="K2235" i="1"/>
  <c r="L2235" i="1" s="1"/>
  <c r="P2235" i="1"/>
  <c r="S2235" i="1"/>
  <c r="K2236" i="1"/>
  <c r="L2236" i="1" s="1"/>
  <c r="P2236" i="1"/>
  <c r="S2236" i="1"/>
  <c r="K2237" i="1"/>
  <c r="L2237" i="1" s="1"/>
  <c r="P2237" i="1"/>
  <c r="S2237" i="1"/>
  <c r="K2238" i="1"/>
  <c r="L2238" i="1" s="1"/>
  <c r="P2238" i="1"/>
  <c r="S2238" i="1"/>
  <c r="K2239" i="1"/>
  <c r="L2239" i="1" s="1"/>
  <c r="P2239" i="1"/>
  <c r="S2239" i="1"/>
  <c r="K2240" i="1"/>
  <c r="L2240" i="1" s="1"/>
  <c r="P2240" i="1"/>
  <c r="S2240" i="1"/>
  <c r="K2241" i="1"/>
  <c r="L2241" i="1" s="1"/>
  <c r="P2241" i="1"/>
  <c r="S2241" i="1"/>
  <c r="K2242" i="1"/>
  <c r="L2242" i="1" s="1"/>
  <c r="P2242" i="1"/>
  <c r="S2242" i="1"/>
  <c r="K2243" i="1"/>
  <c r="L2243" i="1" s="1"/>
  <c r="P2243" i="1"/>
  <c r="S2243" i="1"/>
  <c r="K2244" i="1"/>
  <c r="L2244" i="1" s="1"/>
  <c r="P2244" i="1"/>
  <c r="S2244" i="1"/>
  <c r="K2245" i="1"/>
  <c r="L2245" i="1" s="1"/>
  <c r="P2245" i="1"/>
  <c r="S2245" i="1"/>
  <c r="K2246" i="1"/>
  <c r="L2246" i="1" s="1"/>
  <c r="P2246" i="1"/>
  <c r="S2246" i="1"/>
  <c r="K2247" i="1"/>
  <c r="L2247" i="1" s="1"/>
  <c r="P2247" i="1"/>
  <c r="S2247" i="1"/>
  <c r="K2248" i="1"/>
  <c r="L2248" i="1" s="1"/>
  <c r="P2248" i="1"/>
  <c r="S2248" i="1"/>
  <c r="K2249" i="1"/>
  <c r="L2249" i="1" s="1"/>
  <c r="P2249" i="1"/>
  <c r="S2249" i="1"/>
  <c r="K2250" i="1"/>
  <c r="L2250" i="1" s="1"/>
  <c r="P2250" i="1"/>
  <c r="S2250" i="1"/>
  <c r="K2251" i="1"/>
  <c r="L2251" i="1" s="1"/>
  <c r="P2251" i="1"/>
  <c r="S2251" i="1"/>
  <c r="K2252" i="1"/>
  <c r="L2252" i="1" s="1"/>
  <c r="P2252" i="1"/>
  <c r="S2252" i="1"/>
  <c r="K2253" i="1"/>
  <c r="L2253" i="1" s="1"/>
  <c r="P2253" i="1"/>
  <c r="S2253" i="1"/>
  <c r="K2254" i="1"/>
  <c r="L2254" i="1" s="1"/>
  <c r="P2254" i="1"/>
  <c r="S2254" i="1"/>
  <c r="K2255" i="1"/>
  <c r="L2255" i="1" s="1"/>
  <c r="P2255" i="1"/>
  <c r="S2255" i="1"/>
  <c r="K2256" i="1"/>
  <c r="L2256" i="1" s="1"/>
  <c r="P2256" i="1"/>
  <c r="S2256" i="1"/>
  <c r="K2257" i="1"/>
  <c r="L2257" i="1" s="1"/>
  <c r="P2257" i="1"/>
  <c r="S2257" i="1"/>
  <c r="K2258" i="1"/>
  <c r="L2258" i="1" s="1"/>
  <c r="P2258" i="1"/>
  <c r="S2258" i="1"/>
  <c r="K2259" i="1"/>
  <c r="L2259" i="1" s="1"/>
  <c r="P2259" i="1"/>
  <c r="S2259" i="1"/>
  <c r="K2260" i="1"/>
  <c r="L2260" i="1" s="1"/>
  <c r="P2260" i="1"/>
  <c r="S2260" i="1"/>
  <c r="K2261" i="1"/>
  <c r="L2261" i="1" s="1"/>
  <c r="P2261" i="1"/>
  <c r="S2261" i="1"/>
  <c r="K2262" i="1"/>
  <c r="L2262" i="1" s="1"/>
  <c r="P2262" i="1"/>
  <c r="S2262" i="1"/>
  <c r="K2263" i="1"/>
  <c r="L2263" i="1" s="1"/>
  <c r="P2263" i="1"/>
  <c r="S2263" i="1"/>
  <c r="K2264" i="1"/>
  <c r="L2264" i="1" s="1"/>
  <c r="P2264" i="1"/>
  <c r="S2264" i="1"/>
  <c r="K2265" i="1"/>
  <c r="L2265" i="1" s="1"/>
  <c r="P2265" i="1"/>
  <c r="S2265" i="1"/>
  <c r="K2266" i="1"/>
  <c r="L2266" i="1" s="1"/>
  <c r="P2266" i="1"/>
  <c r="S2266" i="1"/>
  <c r="K2267" i="1"/>
  <c r="L2267" i="1" s="1"/>
  <c r="P2267" i="1"/>
  <c r="S2267" i="1"/>
  <c r="K2268" i="1"/>
  <c r="L2268" i="1" s="1"/>
  <c r="P2268" i="1"/>
  <c r="S2268" i="1"/>
  <c r="K2269" i="1"/>
  <c r="L2269" i="1" s="1"/>
  <c r="P2269" i="1"/>
  <c r="S2269" i="1"/>
  <c r="K2270" i="1"/>
  <c r="L2270" i="1" s="1"/>
  <c r="P2270" i="1"/>
  <c r="S2270" i="1"/>
  <c r="K2271" i="1"/>
  <c r="L2271" i="1" s="1"/>
  <c r="P2271" i="1"/>
  <c r="S2271" i="1"/>
  <c r="K2272" i="1"/>
  <c r="L2272" i="1" s="1"/>
  <c r="P2272" i="1"/>
  <c r="S2272" i="1"/>
  <c r="K2273" i="1"/>
  <c r="L2273" i="1" s="1"/>
  <c r="P2273" i="1"/>
  <c r="S2273" i="1"/>
  <c r="K2274" i="1"/>
  <c r="L2274" i="1" s="1"/>
  <c r="P2274" i="1"/>
  <c r="S2274" i="1"/>
  <c r="K2275" i="1"/>
  <c r="L2275" i="1" s="1"/>
  <c r="P2275" i="1"/>
  <c r="S2275" i="1"/>
  <c r="K2276" i="1"/>
  <c r="L2276" i="1" s="1"/>
  <c r="P2276" i="1"/>
  <c r="S2276" i="1"/>
  <c r="K2277" i="1"/>
  <c r="L2277" i="1" s="1"/>
  <c r="P2277" i="1"/>
  <c r="S2277" i="1"/>
  <c r="K2278" i="1"/>
  <c r="L2278" i="1" s="1"/>
  <c r="P2278" i="1"/>
  <c r="S2278" i="1"/>
  <c r="K2279" i="1"/>
  <c r="L2279" i="1" s="1"/>
  <c r="P2279" i="1"/>
  <c r="S2279" i="1"/>
  <c r="K2280" i="1"/>
  <c r="L2280" i="1" s="1"/>
  <c r="P2280" i="1"/>
  <c r="S2280" i="1"/>
  <c r="K2281" i="1"/>
  <c r="L2281" i="1" s="1"/>
  <c r="P2281" i="1"/>
  <c r="S2281" i="1"/>
  <c r="K2282" i="1"/>
  <c r="L2282" i="1" s="1"/>
  <c r="P2282" i="1"/>
  <c r="S2282" i="1"/>
  <c r="K2283" i="1"/>
  <c r="L2283" i="1" s="1"/>
  <c r="P2283" i="1"/>
  <c r="S2283" i="1"/>
  <c r="K2284" i="1"/>
  <c r="L2284" i="1" s="1"/>
  <c r="P2284" i="1"/>
  <c r="S2284" i="1"/>
  <c r="K2285" i="1"/>
  <c r="L2285" i="1" s="1"/>
  <c r="P2285" i="1"/>
  <c r="S2285" i="1"/>
  <c r="K2286" i="1"/>
  <c r="L2286" i="1" s="1"/>
  <c r="P2286" i="1"/>
  <c r="S2286" i="1"/>
  <c r="K2287" i="1"/>
  <c r="L2287" i="1" s="1"/>
  <c r="P2287" i="1"/>
  <c r="S2287" i="1"/>
  <c r="K2288" i="1"/>
  <c r="L2288" i="1" s="1"/>
  <c r="P2288" i="1"/>
  <c r="S2288" i="1"/>
  <c r="K2289" i="1"/>
  <c r="L2289" i="1" s="1"/>
  <c r="P2289" i="1"/>
  <c r="S2289" i="1"/>
  <c r="K2290" i="1"/>
  <c r="L2290" i="1" s="1"/>
  <c r="P2290" i="1"/>
  <c r="S2290" i="1"/>
  <c r="K2291" i="1"/>
  <c r="L2291" i="1" s="1"/>
  <c r="P2291" i="1"/>
  <c r="S2291" i="1"/>
  <c r="K2292" i="1"/>
  <c r="L2292" i="1" s="1"/>
  <c r="P2292" i="1"/>
  <c r="S2292" i="1"/>
  <c r="K2293" i="1"/>
  <c r="L2293" i="1" s="1"/>
  <c r="P2293" i="1"/>
  <c r="S2293" i="1"/>
  <c r="K2294" i="1"/>
  <c r="L2294" i="1" s="1"/>
  <c r="P2294" i="1"/>
  <c r="S2294" i="1"/>
  <c r="K2295" i="1"/>
  <c r="L2295" i="1" s="1"/>
  <c r="P2295" i="1"/>
  <c r="S2295" i="1"/>
  <c r="K2296" i="1"/>
  <c r="L2296" i="1" s="1"/>
  <c r="P2296" i="1"/>
  <c r="S2296" i="1"/>
  <c r="K2297" i="1"/>
  <c r="L2297" i="1" s="1"/>
  <c r="P2297" i="1"/>
  <c r="S2297" i="1"/>
  <c r="K2298" i="1"/>
  <c r="L2298" i="1" s="1"/>
  <c r="P2298" i="1"/>
  <c r="S2298" i="1"/>
  <c r="K2299" i="1"/>
  <c r="L2299" i="1" s="1"/>
  <c r="P2299" i="1"/>
  <c r="S2299" i="1"/>
  <c r="K2300" i="1"/>
  <c r="L2300" i="1" s="1"/>
  <c r="P2300" i="1"/>
  <c r="S2300" i="1"/>
  <c r="K2301" i="1"/>
  <c r="L2301" i="1" s="1"/>
  <c r="P2301" i="1"/>
  <c r="S2301" i="1"/>
  <c r="K2302" i="1"/>
  <c r="L2302" i="1" s="1"/>
  <c r="P2302" i="1"/>
  <c r="S2302" i="1"/>
  <c r="K2303" i="1"/>
  <c r="L2303" i="1" s="1"/>
  <c r="P2303" i="1"/>
  <c r="S2303" i="1"/>
  <c r="K2304" i="1"/>
  <c r="L2304" i="1" s="1"/>
  <c r="P2304" i="1"/>
  <c r="S2304" i="1"/>
  <c r="K2305" i="1"/>
  <c r="L2305" i="1" s="1"/>
  <c r="P2305" i="1"/>
  <c r="S2305" i="1"/>
  <c r="K2306" i="1"/>
  <c r="L2306" i="1" s="1"/>
  <c r="P2306" i="1"/>
  <c r="S2306" i="1"/>
  <c r="K2307" i="1"/>
  <c r="L2307" i="1" s="1"/>
  <c r="P2307" i="1"/>
  <c r="S2307" i="1"/>
  <c r="K2308" i="1"/>
  <c r="L2308" i="1" s="1"/>
  <c r="P2308" i="1"/>
  <c r="S2308" i="1"/>
  <c r="K2309" i="1"/>
  <c r="L2309" i="1" s="1"/>
  <c r="P2309" i="1"/>
  <c r="S2309" i="1"/>
  <c r="K2310" i="1"/>
  <c r="L2310" i="1" s="1"/>
  <c r="P2310" i="1"/>
  <c r="S2310" i="1"/>
  <c r="K2311" i="1"/>
  <c r="L2311" i="1" s="1"/>
  <c r="P2311" i="1"/>
  <c r="S2311" i="1"/>
  <c r="K2312" i="1"/>
  <c r="L2312" i="1" s="1"/>
  <c r="P2312" i="1"/>
  <c r="S2312" i="1"/>
  <c r="K2313" i="1"/>
  <c r="L2313" i="1" s="1"/>
  <c r="P2313" i="1"/>
  <c r="S2313" i="1"/>
  <c r="K2314" i="1"/>
  <c r="L2314" i="1" s="1"/>
  <c r="P2314" i="1"/>
  <c r="S2314" i="1"/>
  <c r="K2315" i="1"/>
  <c r="L2315" i="1" s="1"/>
  <c r="P2315" i="1"/>
  <c r="S2315" i="1"/>
  <c r="K2316" i="1"/>
  <c r="L2316" i="1" s="1"/>
  <c r="P2316" i="1"/>
  <c r="S2316" i="1"/>
  <c r="K2317" i="1"/>
  <c r="L2317" i="1" s="1"/>
  <c r="P2317" i="1"/>
  <c r="S2317" i="1"/>
  <c r="K2318" i="1"/>
  <c r="L2318" i="1" s="1"/>
  <c r="P2318" i="1"/>
  <c r="S2318" i="1"/>
  <c r="K2319" i="1"/>
  <c r="L2319" i="1" s="1"/>
  <c r="P2319" i="1"/>
  <c r="S2319" i="1"/>
  <c r="K2320" i="1"/>
  <c r="L2320" i="1" s="1"/>
  <c r="P2320" i="1"/>
  <c r="S2320" i="1"/>
  <c r="K2321" i="1"/>
  <c r="L2321" i="1" s="1"/>
  <c r="P2321" i="1"/>
  <c r="S2321" i="1"/>
  <c r="K2322" i="1"/>
  <c r="L2322" i="1" s="1"/>
  <c r="P2322" i="1"/>
  <c r="S2322" i="1"/>
  <c r="K2323" i="1"/>
  <c r="L2323" i="1" s="1"/>
  <c r="P2323" i="1"/>
  <c r="S2323" i="1"/>
  <c r="K2324" i="1"/>
  <c r="L2324" i="1" s="1"/>
  <c r="P2324" i="1"/>
  <c r="S2324" i="1"/>
  <c r="K2325" i="1"/>
  <c r="L2325" i="1" s="1"/>
  <c r="P2325" i="1"/>
  <c r="S2325" i="1"/>
  <c r="K2326" i="1"/>
  <c r="L2326" i="1" s="1"/>
  <c r="P2326" i="1"/>
  <c r="S2326" i="1"/>
  <c r="K2327" i="1"/>
  <c r="L2327" i="1" s="1"/>
  <c r="P2327" i="1"/>
  <c r="S2327" i="1"/>
  <c r="K2328" i="1"/>
  <c r="L2328" i="1" s="1"/>
  <c r="P2328" i="1"/>
  <c r="S2328" i="1"/>
  <c r="K2329" i="1"/>
  <c r="L2329" i="1" s="1"/>
  <c r="P2329" i="1"/>
  <c r="S2329" i="1"/>
  <c r="K2330" i="1"/>
  <c r="L2330" i="1" s="1"/>
  <c r="P2330" i="1"/>
  <c r="S2330" i="1"/>
  <c r="K2331" i="1"/>
  <c r="L2331" i="1" s="1"/>
  <c r="P2331" i="1"/>
  <c r="S2331" i="1"/>
  <c r="K2332" i="1"/>
  <c r="L2332" i="1" s="1"/>
  <c r="P2332" i="1"/>
  <c r="S2332" i="1"/>
  <c r="K2333" i="1"/>
  <c r="L2333" i="1" s="1"/>
  <c r="P2333" i="1"/>
  <c r="S2333" i="1"/>
  <c r="K2334" i="1"/>
  <c r="L2334" i="1" s="1"/>
  <c r="P2334" i="1"/>
  <c r="S2334" i="1"/>
  <c r="K2335" i="1"/>
  <c r="L2335" i="1" s="1"/>
  <c r="P2335" i="1"/>
  <c r="S2335" i="1"/>
  <c r="K2336" i="1"/>
  <c r="L2336" i="1" s="1"/>
  <c r="P2336" i="1"/>
  <c r="S2336" i="1"/>
  <c r="K2337" i="1"/>
  <c r="L2337" i="1" s="1"/>
  <c r="P2337" i="1"/>
  <c r="S2337" i="1"/>
  <c r="K2338" i="1"/>
  <c r="L2338" i="1" s="1"/>
  <c r="P2338" i="1"/>
  <c r="S2338" i="1"/>
  <c r="K2339" i="1"/>
  <c r="L2339" i="1" s="1"/>
  <c r="P2339" i="1"/>
  <c r="S2339" i="1"/>
  <c r="K2340" i="1"/>
  <c r="L2340" i="1" s="1"/>
  <c r="P2340" i="1"/>
  <c r="S2340" i="1"/>
  <c r="K2341" i="1"/>
  <c r="L2341" i="1" s="1"/>
  <c r="P2341" i="1"/>
  <c r="S2341" i="1"/>
  <c r="K2342" i="1"/>
  <c r="L2342" i="1" s="1"/>
  <c r="P2342" i="1"/>
  <c r="S2342" i="1"/>
  <c r="K2343" i="1"/>
  <c r="L2343" i="1" s="1"/>
  <c r="P2343" i="1"/>
  <c r="S2343" i="1"/>
  <c r="K2344" i="1"/>
  <c r="L2344" i="1" s="1"/>
  <c r="P2344" i="1"/>
  <c r="S2344" i="1"/>
  <c r="K2345" i="1"/>
  <c r="L2345" i="1" s="1"/>
  <c r="P2345" i="1"/>
  <c r="S2345" i="1"/>
  <c r="K2346" i="1"/>
  <c r="L2346" i="1" s="1"/>
  <c r="P2346" i="1"/>
  <c r="S2346" i="1"/>
  <c r="K2347" i="1"/>
  <c r="L2347" i="1" s="1"/>
  <c r="P2347" i="1"/>
  <c r="S2347" i="1"/>
  <c r="K2348" i="1"/>
  <c r="L2348" i="1" s="1"/>
  <c r="P2348" i="1"/>
  <c r="S2348" i="1"/>
  <c r="K2349" i="1"/>
  <c r="L2349" i="1" s="1"/>
  <c r="P2349" i="1"/>
  <c r="S2349" i="1"/>
  <c r="K2350" i="1"/>
  <c r="L2350" i="1" s="1"/>
  <c r="P2350" i="1"/>
  <c r="S2350" i="1"/>
  <c r="K2351" i="1"/>
  <c r="L2351" i="1" s="1"/>
  <c r="P2351" i="1"/>
  <c r="S2351" i="1"/>
  <c r="K2352" i="1"/>
  <c r="L2352" i="1" s="1"/>
  <c r="P2352" i="1"/>
  <c r="S2352" i="1"/>
  <c r="K2353" i="1"/>
  <c r="L2353" i="1" s="1"/>
  <c r="P2353" i="1"/>
  <c r="S2353" i="1"/>
  <c r="K2354" i="1"/>
  <c r="L2354" i="1" s="1"/>
  <c r="P2354" i="1"/>
  <c r="S2354" i="1"/>
  <c r="K2355" i="1"/>
  <c r="L2355" i="1" s="1"/>
  <c r="P2355" i="1"/>
  <c r="S2355" i="1"/>
  <c r="K2356" i="1"/>
  <c r="L2356" i="1" s="1"/>
  <c r="P2356" i="1"/>
  <c r="S2356" i="1"/>
  <c r="K2357" i="1"/>
  <c r="L2357" i="1" s="1"/>
  <c r="P2357" i="1"/>
  <c r="S2357" i="1"/>
  <c r="K2358" i="1"/>
  <c r="L2358" i="1" s="1"/>
  <c r="P2358" i="1"/>
  <c r="S2358" i="1"/>
  <c r="K2359" i="1"/>
  <c r="L2359" i="1" s="1"/>
  <c r="P2359" i="1"/>
  <c r="S2359" i="1"/>
  <c r="K2360" i="1"/>
  <c r="L2360" i="1" s="1"/>
  <c r="P2360" i="1"/>
  <c r="S2360" i="1"/>
  <c r="K2361" i="1"/>
  <c r="L2361" i="1" s="1"/>
  <c r="P2361" i="1"/>
  <c r="S2361" i="1"/>
  <c r="K2362" i="1"/>
  <c r="L2362" i="1" s="1"/>
  <c r="P2362" i="1"/>
  <c r="S2362" i="1"/>
  <c r="K2363" i="1"/>
  <c r="L2363" i="1" s="1"/>
  <c r="P2363" i="1"/>
  <c r="S2363" i="1"/>
  <c r="K2364" i="1"/>
  <c r="L2364" i="1" s="1"/>
  <c r="P2364" i="1"/>
  <c r="S2364" i="1"/>
  <c r="K2365" i="1"/>
  <c r="L2365" i="1" s="1"/>
  <c r="P2365" i="1"/>
  <c r="S2365" i="1"/>
  <c r="K2366" i="1"/>
  <c r="L2366" i="1" s="1"/>
  <c r="P2366" i="1"/>
  <c r="S2366" i="1"/>
  <c r="K2367" i="1"/>
  <c r="L2367" i="1" s="1"/>
  <c r="P2367" i="1"/>
  <c r="S2367" i="1"/>
  <c r="K2368" i="1"/>
  <c r="L2368" i="1" s="1"/>
  <c r="P2368" i="1"/>
  <c r="S2368" i="1"/>
  <c r="K2369" i="1"/>
  <c r="L2369" i="1" s="1"/>
  <c r="P2369" i="1"/>
  <c r="S2369" i="1"/>
  <c r="K2370" i="1"/>
  <c r="L2370" i="1" s="1"/>
  <c r="P2370" i="1"/>
  <c r="S2370" i="1"/>
  <c r="K2371" i="1"/>
  <c r="L2371" i="1" s="1"/>
  <c r="P2371" i="1"/>
  <c r="S2371" i="1"/>
  <c r="K2372" i="1"/>
  <c r="L2372" i="1" s="1"/>
  <c r="P2372" i="1"/>
  <c r="S2372" i="1"/>
  <c r="K2373" i="1"/>
  <c r="L2373" i="1" s="1"/>
  <c r="P2373" i="1"/>
  <c r="S2373" i="1"/>
  <c r="K2374" i="1"/>
  <c r="L2374" i="1" s="1"/>
  <c r="P2374" i="1"/>
  <c r="S2374" i="1"/>
  <c r="K2375" i="1"/>
  <c r="L2375" i="1" s="1"/>
  <c r="P2375" i="1"/>
  <c r="S2375" i="1"/>
  <c r="K2376" i="1"/>
  <c r="L2376" i="1" s="1"/>
  <c r="P2376" i="1"/>
  <c r="S2376" i="1"/>
  <c r="K2377" i="1"/>
  <c r="L2377" i="1" s="1"/>
  <c r="P2377" i="1"/>
  <c r="S2377" i="1"/>
  <c r="K2378" i="1"/>
  <c r="L2378" i="1" s="1"/>
  <c r="P2378" i="1"/>
  <c r="S2378" i="1"/>
  <c r="K2379" i="1"/>
  <c r="L2379" i="1" s="1"/>
  <c r="P2379" i="1"/>
  <c r="S2379" i="1"/>
  <c r="K2380" i="1"/>
  <c r="L2380" i="1" s="1"/>
  <c r="P2380" i="1"/>
  <c r="S2380" i="1"/>
  <c r="K2381" i="1"/>
  <c r="L2381" i="1" s="1"/>
  <c r="P2381" i="1"/>
  <c r="S2381" i="1"/>
  <c r="K2382" i="1"/>
  <c r="L2382" i="1" s="1"/>
  <c r="P2382" i="1"/>
  <c r="S2382" i="1"/>
  <c r="K2383" i="1"/>
  <c r="L2383" i="1" s="1"/>
  <c r="P2383" i="1"/>
  <c r="S2383" i="1"/>
  <c r="K2384" i="1"/>
  <c r="L2384" i="1" s="1"/>
  <c r="P2384" i="1"/>
  <c r="S2384" i="1"/>
  <c r="K2385" i="1"/>
  <c r="L2385" i="1" s="1"/>
  <c r="P2385" i="1"/>
  <c r="S2385" i="1"/>
  <c r="K2386" i="1"/>
  <c r="L2386" i="1" s="1"/>
  <c r="P2386" i="1"/>
  <c r="S2386" i="1"/>
  <c r="K2387" i="1"/>
  <c r="L2387" i="1" s="1"/>
  <c r="P2387" i="1"/>
  <c r="S2387" i="1"/>
  <c r="K2388" i="1"/>
  <c r="L2388" i="1" s="1"/>
  <c r="P2388" i="1"/>
  <c r="S2388" i="1"/>
  <c r="K2389" i="1"/>
  <c r="L2389" i="1" s="1"/>
  <c r="P2389" i="1"/>
  <c r="S2389" i="1"/>
  <c r="K2390" i="1"/>
  <c r="L2390" i="1" s="1"/>
  <c r="P2390" i="1"/>
  <c r="S2390" i="1"/>
  <c r="K2391" i="1"/>
  <c r="L2391" i="1" s="1"/>
  <c r="P2391" i="1"/>
  <c r="S2391" i="1"/>
  <c r="K2392" i="1"/>
  <c r="L2392" i="1" s="1"/>
  <c r="P2392" i="1"/>
  <c r="S2392" i="1"/>
  <c r="K2393" i="1"/>
  <c r="L2393" i="1" s="1"/>
  <c r="P2393" i="1"/>
  <c r="S2393" i="1"/>
  <c r="K2394" i="1"/>
  <c r="L2394" i="1" s="1"/>
  <c r="P2394" i="1"/>
  <c r="S2394" i="1"/>
  <c r="K2395" i="1"/>
  <c r="L2395" i="1" s="1"/>
  <c r="P2395" i="1"/>
  <c r="S2395" i="1"/>
  <c r="K2396" i="1"/>
  <c r="L2396" i="1" s="1"/>
  <c r="P2396" i="1"/>
  <c r="S2396" i="1"/>
  <c r="K2397" i="1"/>
  <c r="L2397" i="1" s="1"/>
  <c r="P2397" i="1"/>
  <c r="S2397" i="1"/>
  <c r="K2398" i="1"/>
  <c r="L2398" i="1" s="1"/>
  <c r="P2398" i="1"/>
  <c r="S2398" i="1"/>
  <c r="K2399" i="1"/>
  <c r="L2399" i="1" s="1"/>
  <c r="P2399" i="1"/>
  <c r="S2399" i="1"/>
  <c r="K2400" i="1"/>
  <c r="L2400" i="1" s="1"/>
  <c r="P2400" i="1"/>
  <c r="S2400" i="1"/>
  <c r="K2401" i="1"/>
  <c r="L2401" i="1" s="1"/>
  <c r="P2401" i="1"/>
  <c r="S2401" i="1"/>
  <c r="K2402" i="1"/>
  <c r="L2402" i="1" s="1"/>
  <c r="P2402" i="1"/>
  <c r="S2402" i="1"/>
  <c r="K2403" i="1"/>
  <c r="L2403" i="1" s="1"/>
  <c r="P2403" i="1"/>
  <c r="S2403" i="1"/>
  <c r="K2404" i="1"/>
  <c r="L2404" i="1" s="1"/>
  <c r="P2404" i="1"/>
  <c r="S2404" i="1"/>
  <c r="K2405" i="1"/>
  <c r="L2405" i="1" s="1"/>
  <c r="P2405" i="1"/>
  <c r="S2405" i="1"/>
  <c r="K2406" i="1"/>
  <c r="L2406" i="1" s="1"/>
  <c r="P2406" i="1"/>
  <c r="S2406" i="1"/>
  <c r="K2407" i="1"/>
  <c r="L2407" i="1" s="1"/>
  <c r="P2407" i="1"/>
  <c r="S2407" i="1"/>
  <c r="K2408" i="1"/>
  <c r="L2408" i="1" s="1"/>
  <c r="P2408" i="1"/>
  <c r="S2408" i="1"/>
  <c r="K2409" i="1"/>
  <c r="L2409" i="1" s="1"/>
  <c r="P2409" i="1"/>
  <c r="S2409" i="1"/>
  <c r="K2410" i="1"/>
  <c r="L2410" i="1" s="1"/>
  <c r="P2410" i="1"/>
  <c r="S2410" i="1"/>
  <c r="K2411" i="1"/>
  <c r="L2411" i="1" s="1"/>
  <c r="P2411" i="1"/>
  <c r="S2411" i="1"/>
  <c r="K2412" i="1"/>
  <c r="L2412" i="1" s="1"/>
  <c r="P2412" i="1"/>
  <c r="S2412" i="1"/>
  <c r="K2413" i="1"/>
  <c r="L2413" i="1" s="1"/>
  <c r="P2413" i="1"/>
  <c r="S2413" i="1"/>
  <c r="K2414" i="1"/>
  <c r="L2414" i="1" s="1"/>
  <c r="P2414" i="1"/>
  <c r="S2414" i="1"/>
  <c r="K2415" i="1"/>
  <c r="L2415" i="1" s="1"/>
  <c r="P2415" i="1"/>
  <c r="S2415" i="1"/>
  <c r="K2416" i="1"/>
  <c r="L2416" i="1" s="1"/>
  <c r="P2416" i="1"/>
  <c r="S2416" i="1"/>
  <c r="K2417" i="1"/>
  <c r="L2417" i="1" s="1"/>
  <c r="P2417" i="1"/>
  <c r="S2417" i="1"/>
  <c r="K2418" i="1"/>
  <c r="L2418" i="1" s="1"/>
  <c r="P2418" i="1"/>
  <c r="S2418" i="1"/>
  <c r="K2419" i="1"/>
  <c r="L2419" i="1" s="1"/>
  <c r="P2419" i="1"/>
  <c r="S2419" i="1"/>
  <c r="K2420" i="1"/>
  <c r="L2420" i="1" s="1"/>
  <c r="P2420" i="1"/>
  <c r="S2420" i="1"/>
  <c r="K2421" i="1"/>
  <c r="L2421" i="1" s="1"/>
  <c r="P2421" i="1"/>
  <c r="S2421" i="1"/>
  <c r="K2422" i="1"/>
  <c r="L2422" i="1" s="1"/>
  <c r="P2422" i="1"/>
  <c r="S2422" i="1"/>
  <c r="K2423" i="1"/>
  <c r="L2423" i="1" s="1"/>
  <c r="P2423" i="1"/>
  <c r="S2423" i="1"/>
  <c r="K2424" i="1"/>
  <c r="L2424" i="1" s="1"/>
  <c r="P2424" i="1"/>
  <c r="S2424" i="1"/>
  <c r="K2425" i="1"/>
  <c r="L2425" i="1" s="1"/>
  <c r="P2425" i="1"/>
  <c r="S2425" i="1"/>
  <c r="K2426" i="1"/>
  <c r="L2426" i="1" s="1"/>
  <c r="P2426" i="1"/>
  <c r="S2426" i="1"/>
  <c r="K2427" i="1"/>
  <c r="L2427" i="1" s="1"/>
  <c r="P2427" i="1"/>
  <c r="S2427" i="1"/>
  <c r="K2428" i="1"/>
  <c r="L2428" i="1" s="1"/>
  <c r="P2428" i="1"/>
  <c r="S2428" i="1"/>
  <c r="K2429" i="1"/>
  <c r="L2429" i="1" s="1"/>
  <c r="P2429" i="1"/>
  <c r="S2429" i="1"/>
  <c r="K2430" i="1"/>
  <c r="L2430" i="1" s="1"/>
  <c r="P2430" i="1"/>
  <c r="S2430" i="1"/>
  <c r="K2431" i="1"/>
  <c r="L2431" i="1" s="1"/>
  <c r="P2431" i="1"/>
  <c r="S2431" i="1"/>
  <c r="K2432" i="1"/>
  <c r="L2432" i="1" s="1"/>
  <c r="P2432" i="1"/>
  <c r="S2432" i="1"/>
  <c r="K2433" i="1"/>
  <c r="L2433" i="1" s="1"/>
  <c r="P2433" i="1"/>
  <c r="S2433" i="1"/>
  <c r="K2434" i="1"/>
  <c r="L2434" i="1" s="1"/>
  <c r="P2434" i="1"/>
  <c r="S2434" i="1"/>
  <c r="K2435" i="1"/>
  <c r="L2435" i="1" s="1"/>
  <c r="P2435" i="1"/>
  <c r="S2435" i="1"/>
  <c r="K2436" i="1"/>
  <c r="L2436" i="1" s="1"/>
  <c r="P2436" i="1"/>
  <c r="S2436" i="1"/>
  <c r="K2437" i="1"/>
  <c r="L2437" i="1" s="1"/>
  <c r="P2437" i="1"/>
  <c r="S2437" i="1"/>
  <c r="K2438" i="1"/>
  <c r="L2438" i="1" s="1"/>
  <c r="P2438" i="1"/>
  <c r="S2438" i="1"/>
  <c r="K2439" i="1"/>
  <c r="L2439" i="1" s="1"/>
  <c r="P2439" i="1"/>
  <c r="S2439" i="1"/>
  <c r="K2440" i="1"/>
  <c r="L2440" i="1" s="1"/>
  <c r="P2440" i="1"/>
  <c r="S2440" i="1"/>
  <c r="K2441" i="1"/>
  <c r="L2441" i="1" s="1"/>
  <c r="P2441" i="1"/>
  <c r="S2441" i="1"/>
  <c r="K2442" i="1"/>
  <c r="L2442" i="1" s="1"/>
  <c r="P2442" i="1"/>
  <c r="S2442" i="1"/>
  <c r="K2443" i="1"/>
  <c r="L2443" i="1" s="1"/>
  <c r="P2443" i="1"/>
  <c r="S2443" i="1"/>
  <c r="K2444" i="1"/>
  <c r="L2444" i="1" s="1"/>
  <c r="P2444" i="1"/>
  <c r="S2444" i="1"/>
  <c r="K2445" i="1"/>
  <c r="L2445" i="1" s="1"/>
  <c r="P2445" i="1"/>
  <c r="S2445" i="1"/>
  <c r="K2446" i="1"/>
  <c r="L2446" i="1" s="1"/>
  <c r="P2446" i="1"/>
  <c r="S2446" i="1"/>
  <c r="K2447" i="1"/>
  <c r="L2447" i="1" s="1"/>
  <c r="P2447" i="1"/>
  <c r="S2447" i="1"/>
  <c r="K2448" i="1"/>
  <c r="L2448" i="1" s="1"/>
  <c r="P2448" i="1"/>
  <c r="S2448" i="1"/>
  <c r="K2449" i="1"/>
  <c r="L2449" i="1" s="1"/>
  <c r="P2449" i="1"/>
  <c r="S2449" i="1"/>
  <c r="K2450" i="1"/>
  <c r="L2450" i="1" s="1"/>
  <c r="P2450" i="1"/>
  <c r="S2450" i="1"/>
  <c r="K2451" i="1"/>
  <c r="L2451" i="1" s="1"/>
  <c r="P2451" i="1"/>
  <c r="S2451" i="1"/>
  <c r="K2452" i="1"/>
  <c r="L2452" i="1" s="1"/>
  <c r="P2452" i="1"/>
  <c r="S2452" i="1"/>
  <c r="K2453" i="1"/>
  <c r="L2453" i="1" s="1"/>
  <c r="P2453" i="1"/>
  <c r="S2453" i="1"/>
  <c r="K2454" i="1"/>
  <c r="L2454" i="1" s="1"/>
  <c r="P2454" i="1"/>
  <c r="S2454" i="1"/>
  <c r="K2455" i="1"/>
  <c r="L2455" i="1" s="1"/>
  <c r="P2455" i="1"/>
  <c r="S2455" i="1"/>
  <c r="K2456" i="1"/>
  <c r="L2456" i="1" s="1"/>
  <c r="P2456" i="1"/>
  <c r="S2456" i="1"/>
  <c r="K2457" i="1"/>
  <c r="L2457" i="1" s="1"/>
  <c r="P2457" i="1"/>
  <c r="S2457" i="1"/>
  <c r="K2458" i="1"/>
  <c r="L2458" i="1" s="1"/>
  <c r="P2458" i="1"/>
  <c r="S2458" i="1"/>
  <c r="K2459" i="1"/>
  <c r="L2459" i="1" s="1"/>
  <c r="P2459" i="1"/>
  <c r="S2459" i="1"/>
  <c r="K2460" i="1"/>
  <c r="L2460" i="1" s="1"/>
  <c r="P2460" i="1"/>
  <c r="S2460" i="1"/>
  <c r="K2461" i="1"/>
  <c r="L2461" i="1" s="1"/>
  <c r="P2461" i="1"/>
  <c r="S2461" i="1"/>
  <c r="K2462" i="1"/>
  <c r="L2462" i="1" s="1"/>
  <c r="P2462" i="1"/>
  <c r="S2462" i="1"/>
  <c r="K2463" i="1"/>
  <c r="L2463" i="1" s="1"/>
  <c r="P2463" i="1"/>
  <c r="S2463" i="1"/>
  <c r="K2464" i="1"/>
  <c r="L2464" i="1" s="1"/>
  <c r="P2464" i="1"/>
  <c r="S2464" i="1"/>
  <c r="K2465" i="1"/>
  <c r="L2465" i="1" s="1"/>
  <c r="P2465" i="1"/>
  <c r="S2465" i="1"/>
  <c r="K2466" i="1"/>
  <c r="L2466" i="1" s="1"/>
  <c r="P2466" i="1"/>
  <c r="S2466" i="1"/>
  <c r="K2467" i="1"/>
  <c r="L2467" i="1" s="1"/>
  <c r="P2467" i="1"/>
  <c r="S2467" i="1"/>
  <c r="K2468" i="1"/>
  <c r="L2468" i="1" s="1"/>
  <c r="P2468" i="1"/>
  <c r="S2468" i="1"/>
  <c r="K2469" i="1"/>
  <c r="L2469" i="1" s="1"/>
  <c r="P2469" i="1"/>
  <c r="S2469" i="1"/>
  <c r="K2470" i="1"/>
  <c r="L2470" i="1" s="1"/>
  <c r="P2470" i="1"/>
  <c r="S2470" i="1"/>
  <c r="K2471" i="1"/>
  <c r="L2471" i="1" s="1"/>
  <c r="P2471" i="1"/>
  <c r="S2471" i="1"/>
  <c r="K2472" i="1"/>
  <c r="L2472" i="1" s="1"/>
  <c r="P2472" i="1"/>
  <c r="S2472" i="1"/>
  <c r="K2473" i="1"/>
  <c r="L2473" i="1" s="1"/>
  <c r="P2473" i="1"/>
  <c r="S2473" i="1"/>
  <c r="K2474" i="1"/>
  <c r="L2474" i="1" s="1"/>
  <c r="P2474" i="1"/>
  <c r="S2474" i="1"/>
  <c r="K2475" i="1"/>
  <c r="L2475" i="1" s="1"/>
  <c r="P2475" i="1"/>
  <c r="S2475" i="1"/>
  <c r="K2476" i="1"/>
  <c r="L2476" i="1" s="1"/>
  <c r="P2476" i="1"/>
  <c r="S2476" i="1"/>
  <c r="K2477" i="1"/>
  <c r="L2477" i="1" s="1"/>
  <c r="P2477" i="1"/>
  <c r="S2477" i="1"/>
  <c r="K2478" i="1"/>
  <c r="L2478" i="1" s="1"/>
  <c r="P2478" i="1"/>
  <c r="S2478" i="1"/>
  <c r="K2479" i="1"/>
  <c r="L2479" i="1" s="1"/>
  <c r="P2479" i="1"/>
  <c r="S2479" i="1"/>
  <c r="K2480" i="1"/>
  <c r="L2480" i="1" s="1"/>
  <c r="P2480" i="1"/>
  <c r="S2480" i="1"/>
  <c r="K2481" i="1"/>
  <c r="L2481" i="1" s="1"/>
  <c r="P2481" i="1"/>
  <c r="S2481" i="1"/>
  <c r="K2482" i="1"/>
  <c r="L2482" i="1" s="1"/>
  <c r="P2482" i="1"/>
  <c r="S2482" i="1"/>
  <c r="K2483" i="1"/>
  <c r="L2483" i="1" s="1"/>
  <c r="P2483" i="1"/>
  <c r="S2483" i="1"/>
  <c r="K2484" i="1"/>
  <c r="L2484" i="1" s="1"/>
  <c r="P2484" i="1"/>
  <c r="S2484" i="1"/>
  <c r="K2485" i="1"/>
  <c r="L2485" i="1" s="1"/>
  <c r="P2485" i="1"/>
  <c r="S2485" i="1"/>
  <c r="K2486" i="1"/>
  <c r="L2486" i="1" s="1"/>
  <c r="P2486" i="1"/>
  <c r="S2486" i="1"/>
  <c r="K2487" i="1"/>
  <c r="L2487" i="1" s="1"/>
  <c r="P2487" i="1"/>
  <c r="S2487" i="1"/>
  <c r="K2488" i="1"/>
  <c r="L2488" i="1" s="1"/>
  <c r="P2488" i="1"/>
  <c r="S2488" i="1"/>
  <c r="K2489" i="1"/>
  <c r="L2489" i="1" s="1"/>
  <c r="P2489" i="1"/>
  <c r="S2489" i="1"/>
  <c r="K2490" i="1"/>
  <c r="L2490" i="1" s="1"/>
  <c r="P2490" i="1"/>
  <c r="S2490" i="1"/>
  <c r="K2491" i="1"/>
  <c r="L2491" i="1" s="1"/>
  <c r="P2491" i="1"/>
  <c r="S2491" i="1"/>
  <c r="K2492" i="1"/>
  <c r="L2492" i="1" s="1"/>
  <c r="P2492" i="1"/>
  <c r="S2492" i="1"/>
  <c r="K2493" i="1"/>
  <c r="L2493" i="1" s="1"/>
  <c r="P2493" i="1"/>
  <c r="S2493" i="1"/>
  <c r="K2494" i="1"/>
  <c r="L2494" i="1" s="1"/>
  <c r="P2494" i="1"/>
  <c r="S2494" i="1"/>
  <c r="K2495" i="1"/>
  <c r="L2495" i="1" s="1"/>
  <c r="P2495" i="1"/>
  <c r="S2495" i="1"/>
  <c r="K2496" i="1"/>
  <c r="L2496" i="1" s="1"/>
  <c r="P2496" i="1"/>
  <c r="S2496" i="1"/>
  <c r="K2497" i="1"/>
  <c r="L2497" i="1" s="1"/>
  <c r="P2497" i="1"/>
  <c r="S2497" i="1"/>
  <c r="K2498" i="1"/>
  <c r="L2498" i="1" s="1"/>
  <c r="P2498" i="1"/>
  <c r="S2498" i="1"/>
  <c r="K2499" i="1"/>
  <c r="L2499" i="1" s="1"/>
  <c r="P2499" i="1"/>
  <c r="S2499" i="1"/>
  <c r="K2500" i="1"/>
  <c r="L2500" i="1" s="1"/>
  <c r="P2500" i="1"/>
  <c r="S2500" i="1"/>
  <c r="K2501" i="1"/>
  <c r="L2501" i="1" s="1"/>
  <c r="P2501" i="1"/>
  <c r="S2501" i="1"/>
  <c r="K2502" i="1"/>
  <c r="L2502" i="1" s="1"/>
  <c r="P2502" i="1"/>
  <c r="S2502" i="1"/>
  <c r="K2503" i="1"/>
  <c r="L2503" i="1" s="1"/>
  <c r="P2503" i="1"/>
  <c r="S2503" i="1"/>
  <c r="K2504" i="1"/>
  <c r="L2504" i="1" s="1"/>
  <c r="P2504" i="1"/>
  <c r="S2504" i="1"/>
  <c r="K2505" i="1"/>
  <c r="L2505" i="1" s="1"/>
  <c r="P2505" i="1"/>
  <c r="S2505" i="1"/>
  <c r="K2506" i="1"/>
  <c r="L2506" i="1" s="1"/>
  <c r="P2506" i="1"/>
  <c r="S2506" i="1"/>
  <c r="K2507" i="1"/>
  <c r="L2507" i="1" s="1"/>
  <c r="P2507" i="1"/>
  <c r="S2507" i="1"/>
  <c r="K2508" i="1"/>
  <c r="L2508" i="1" s="1"/>
  <c r="P2508" i="1"/>
  <c r="S2508" i="1"/>
  <c r="K2509" i="1"/>
  <c r="L2509" i="1" s="1"/>
  <c r="P2509" i="1"/>
  <c r="S2509" i="1"/>
  <c r="K2510" i="1"/>
  <c r="L2510" i="1" s="1"/>
  <c r="P2510" i="1"/>
  <c r="S2510" i="1"/>
  <c r="K2511" i="1"/>
  <c r="L2511" i="1" s="1"/>
  <c r="P2511" i="1"/>
  <c r="S2511" i="1"/>
  <c r="K2512" i="1"/>
  <c r="L2512" i="1" s="1"/>
  <c r="P2512" i="1"/>
  <c r="S2512" i="1"/>
  <c r="K2513" i="1"/>
  <c r="L2513" i="1" s="1"/>
  <c r="P2513" i="1"/>
  <c r="S2513" i="1"/>
  <c r="K2514" i="1"/>
  <c r="L2514" i="1" s="1"/>
  <c r="P2514" i="1"/>
  <c r="S2514" i="1"/>
  <c r="K2515" i="1"/>
  <c r="L2515" i="1" s="1"/>
  <c r="P2515" i="1"/>
  <c r="S2515" i="1"/>
  <c r="K2516" i="1"/>
  <c r="L2516" i="1" s="1"/>
  <c r="P2516" i="1"/>
  <c r="S2516" i="1"/>
  <c r="K2517" i="1"/>
  <c r="L2517" i="1" s="1"/>
  <c r="P2517" i="1"/>
  <c r="S2517" i="1"/>
  <c r="K2518" i="1"/>
  <c r="L2518" i="1" s="1"/>
  <c r="P2518" i="1"/>
  <c r="S2518" i="1"/>
  <c r="K2519" i="1"/>
  <c r="L2519" i="1" s="1"/>
  <c r="P2519" i="1"/>
  <c r="S2519" i="1"/>
  <c r="K2520" i="1"/>
  <c r="L2520" i="1" s="1"/>
  <c r="P2520" i="1"/>
  <c r="S2520" i="1"/>
  <c r="K2521" i="1"/>
  <c r="L2521" i="1" s="1"/>
  <c r="P2521" i="1"/>
  <c r="S2521" i="1"/>
  <c r="K2522" i="1"/>
  <c r="L2522" i="1" s="1"/>
  <c r="P2522" i="1"/>
  <c r="S2522" i="1"/>
  <c r="K2523" i="1"/>
  <c r="L2523" i="1" s="1"/>
  <c r="P2523" i="1"/>
  <c r="S2523" i="1"/>
  <c r="K2524" i="1"/>
  <c r="L2524" i="1" s="1"/>
  <c r="P2524" i="1"/>
  <c r="S2524" i="1"/>
  <c r="K2525" i="1"/>
  <c r="L2525" i="1" s="1"/>
  <c r="P2525" i="1"/>
  <c r="S2525" i="1"/>
  <c r="K2526" i="1"/>
  <c r="L2526" i="1" s="1"/>
  <c r="P2526" i="1"/>
  <c r="S2526" i="1"/>
  <c r="K2527" i="1"/>
  <c r="L2527" i="1" s="1"/>
  <c r="P2527" i="1"/>
  <c r="S2527" i="1"/>
  <c r="K2528" i="1"/>
  <c r="L2528" i="1" s="1"/>
  <c r="P2528" i="1"/>
  <c r="S2528" i="1"/>
  <c r="K2529" i="1"/>
  <c r="L2529" i="1" s="1"/>
  <c r="P2529" i="1"/>
  <c r="S2529" i="1"/>
  <c r="K2530" i="1"/>
  <c r="L2530" i="1" s="1"/>
  <c r="P2530" i="1"/>
  <c r="S2530" i="1"/>
  <c r="K2531" i="1"/>
  <c r="L2531" i="1" s="1"/>
  <c r="P2531" i="1"/>
  <c r="S2531" i="1"/>
  <c r="K2532" i="1"/>
  <c r="L2532" i="1" s="1"/>
  <c r="P2532" i="1"/>
  <c r="S2532" i="1"/>
  <c r="K2533" i="1"/>
  <c r="L2533" i="1" s="1"/>
  <c r="P2533" i="1"/>
  <c r="S2533" i="1"/>
  <c r="K2534" i="1"/>
  <c r="L2534" i="1" s="1"/>
  <c r="P2534" i="1"/>
  <c r="S2534" i="1"/>
  <c r="K2535" i="1"/>
  <c r="L2535" i="1" s="1"/>
  <c r="P2535" i="1"/>
  <c r="S2535" i="1"/>
  <c r="K2536" i="1"/>
  <c r="L2536" i="1" s="1"/>
  <c r="P2536" i="1"/>
  <c r="S2536" i="1"/>
  <c r="K2537" i="1"/>
  <c r="L2537" i="1" s="1"/>
  <c r="P2537" i="1"/>
  <c r="S2537" i="1"/>
  <c r="K2538" i="1"/>
  <c r="L2538" i="1" s="1"/>
  <c r="P2538" i="1"/>
  <c r="S2538" i="1"/>
  <c r="K2539" i="1"/>
  <c r="L2539" i="1" s="1"/>
  <c r="P2539" i="1"/>
  <c r="S2539" i="1"/>
  <c r="K2540" i="1"/>
  <c r="L2540" i="1" s="1"/>
  <c r="P2540" i="1"/>
  <c r="S2540" i="1"/>
  <c r="K2541" i="1"/>
  <c r="L2541" i="1" s="1"/>
  <c r="P2541" i="1"/>
  <c r="S2541" i="1"/>
  <c r="K2542" i="1"/>
  <c r="L2542" i="1" s="1"/>
  <c r="P2542" i="1"/>
  <c r="S2542" i="1"/>
  <c r="K2543" i="1"/>
  <c r="L2543" i="1" s="1"/>
  <c r="P2543" i="1"/>
  <c r="S2543" i="1"/>
  <c r="K2544" i="1"/>
  <c r="L2544" i="1" s="1"/>
  <c r="P2544" i="1"/>
  <c r="S2544" i="1"/>
  <c r="K2545" i="1"/>
  <c r="L2545" i="1" s="1"/>
  <c r="P2545" i="1"/>
  <c r="S2545" i="1"/>
  <c r="K2546" i="1"/>
  <c r="L2546" i="1" s="1"/>
  <c r="P2546" i="1"/>
  <c r="S2546" i="1"/>
  <c r="K2547" i="1"/>
  <c r="L2547" i="1" s="1"/>
  <c r="P2547" i="1"/>
  <c r="S2547" i="1"/>
  <c r="K2548" i="1"/>
  <c r="L2548" i="1" s="1"/>
  <c r="P2548" i="1"/>
  <c r="S2548" i="1"/>
  <c r="K2549" i="1"/>
  <c r="L2549" i="1" s="1"/>
  <c r="P2549" i="1"/>
  <c r="S2549" i="1"/>
  <c r="K2550" i="1"/>
  <c r="L2550" i="1" s="1"/>
  <c r="P2550" i="1"/>
  <c r="S2550" i="1"/>
  <c r="K2551" i="1"/>
  <c r="L2551" i="1" s="1"/>
  <c r="P2551" i="1"/>
  <c r="S2551" i="1"/>
  <c r="K2552" i="1"/>
  <c r="L2552" i="1" s="1"/>
  <c r="P2552" i="1"/>
  <c r="S2552" i="1"/>
  <c r="K2553" i="1"/>
  <c r="L2553" i="1" s="1"/>
  <c r="P2553" i="1"/>
  <c r="S2553" i="1"/>
  <c r="K2554" i="1"/>
  <c r="L2554" i="1" s="1"/>
  <c r="P2554" i="1"/>
  <c r="S2554" i="1"/>
  <c r="K2555" i="1"/>
  <c r="L2555" i="1" s="1"/>
  <c r="P2555" i="1"/>
  <c r="S2555" i="1"/>
  <c r="K2556" i="1"/>
  <c r="L2556" i="1" s="1"/>
  <c r="P2556" i="1"/>
  <c r="S2556" i="1"/>
  <c r="K2557" i="1"/>
  <c r="L2557" i="1" s="1"/>
  <c r="P2557" i="1"/>
  <c r="S2557" i="1"/>
  <c r="K2558" i="1"/>
  <c r="L2558" i="1" s="1"/>
  <c r="P2558" i="1"/>
  <c r="S2558" i="1"/>
  <c r="K2559" i="1"/>
  <c r="L2559" i="1" s="1"/>
  <c r="P2559" i="1"/>
  <c r="S2559" i="1"/>
  <c r="K2560" i="1"/>
  <c r="L2560" i="1" s="1"/>
  <c r="P2560" i="1"/>
  <c r="S2560" i="1"/>
  <c r="K2561" i="1"/>
  <c r="L2561" i="1" s="1"/>
  <c r="P2561" i="1"/>
  <c r="S2561" i="1"/>
  <c r="K2562" i="1"/>
  <c r="L2562" i="1" s="1"/>
  <c r="P2562" i="1"/>
  <c r="S2562" i="1"/>
  <c r="K2563" i="1"/>
  <c r="L2563" i="1" s="1"/>
  <c r="P2563" i="1"/>
  <c r="S2563" i="1"/>
  <c r="K2564" i="1"/>
  <c r="L2564" i="1" s="1"/>
  <c r="P2564" i="1"/>
  <c r="S2564" i="1"/>
  <c r="K2565" i="1"/>
  <c r="L2565" i="1" s="1"/>
  <c r="P2565" i="1"/>
  <c r="S2565" i="1"/>
  <c r="K2566" i="1"/>
  <c r="L2566" i="1" s="1"/>
  <c r="P2566" i="1"/>
  <c r="S2566" i="1"/>
  <c r="K2567" i="1"/>
  <c r="L2567" i="1" s="1"/>
  <c r="P2567" i="1"/>
  <c r="S2567" i="1"/>
  <c r="K2568" i="1"/>
  <c r="L2568" i="1" s="1"/>
  <c r="P2568" i="1"/>
  <c r="S2568" i="1"/>
  <c r="K2569" i="1"/>
  <c r="L2569" i="1" s="1"/>
  <c r="P2569" i="1"/>
  <c r="S2569" i="1"/>
  <c r="K2570" i="1"/>
  <c r="L2570" i="1" s="1"/>
  <c r="P2570" i="1"/>
  <c r="S2570" i="1"/>
  <c r="K2571" i="1"/>
  <c r="L2571" i="1" s="1"/>
  <c r="P2571" i="1"/>
  <c r="S2571" i="1"/>
  <c r="K2572" i="1"/>
  <c r="L2572" i="1" s="1"/>
  <c r="P2572" i="1"/>
  <c r="S2572" i="1"/>
  <c r="K2573" i="1"/>
  <c r="L2573" i="1" s="1"/>
  <c r="P2573" i="1"/>
  <c r="S2573" i="1"/>
  <c r="K2574" i="1"/>
  <c r="L2574" i="1" s="1"/>
  <c r="P2574" i="1"/>
  <c r="S2574" i="1"/>
  <c r="K2575" i="1"/>
  <c r="L2575" i="1" s="1"/>
  <c r="P2575" i="1"/>
  <c r="S2575" i="1"/>
  <c r="K2576" i="1"/>
  <c r="L2576" i="1" s="1"/>
  <c r="P2576" i="1"/>
  <c r="S2576" i="1"/>
  <c r="K2577" i="1"/>
  <c r="L2577" i="1" s="1"/>
  <c r="P2577" i="1"/>
  <c r="S2577" i="1"/>
  <c r="K2578" i="1"/>
  <c r="L2578" i="1" s="1"/>
  <c r="P2578" i="1"/>
  <c r="S2578" i="1"/>
  <c r="K2579" i="1"/>
  <c r="L2579" i="1" s="1"/>
  <c r="P2579" i="1"/>
  <c r="S2579" i="1"/>
  <c r="K2580" i="1"/>
  <c r="L2580" i="1" s="1"/>
  <c r="P2580" i="1"/>
  <c r="S2580" i="1"/>
  <c r="K2581" i="1"/>
  <c r="L2581" i="1" s="1"/>
  <c r="P2581" i="1"/>
  <c r="S2581" i="1"/>
  <c r="K2582" i="1"/>
  <c r="L2582" i="1" s="1"/>
  <c r="P2582" i="1"/>
  <c r="S2582" i="1"/>
  <c r="K2583" i="1"/>
  <c r="L2583" i="1" s="1"/>
  <c r="P2583" i="1"/>
  <c r="S2583" i="1"/>
  <c r="K2584" i="1"/>
  <c r="L2584" i="1" s="1"/>
  <c r="P2584" i="1"/>
  <c r="S2584" i="1"/>
  <c r="K2585" i="1"/>
  <c r="L2585" i="1" s="1"/>
  <c r="P2585" i="1"/>
  <c r="S2585" i="1"/>
  <c r="K2586" i="1"/>
  <c r="L2586" i="1" s="1"/>
  <c r="P2586" i="1"/>
  <c r="S2586" i="1"/>
  <c r="K2587" i="1"/>
  <c r="L2587" i="1" s="1"/>
  <c r="P2587" i="1"/>
  <c r="S2587" i="1"/>
  <c r="K2588" i="1"/>
  <c r="L2588" i="1" s="1"/>
  <c r="P2588" i="1"/>
  <c r="S2588" i="1"/>
  <c r="K2589" i="1"/>
  <c r="L2589" i="1" s="1"/>
  <c r="P2589" i="1"/>
  <c r="S2589" i="1"/>
  <c r="K2590" i="1"/>
  <c r="L2590" i="1" s="1"/>
  <c r="P2590" i="1"/>
  <c r="S2590" i="1"/>
  <c r="K2591" i="1"/>
  <c r="L2591" i="1" s="1"/>
  <c r="P2591" i="1"/>
  <c r="S2591" i="1"/>
  <c r="K2592" i="1"/>
  <c r="L2592" i="1" s="1"/>
  <c r="P2592" i="1"/>
  <c r="S2592" i="1"/>
  <c r="K2593" i="1"/>
  <c r="L2593" i="1" s="1"/>
  <c r="P2593" i="1"/>
  <c r="S2593" i="1"/>
  <c r="K2594" i="1"/>
  <c r="L2594" i="1" s="1"/>
  <c r="P2594" i="1"/>
  <c r="S2594" i="1"/>
  <c r="K2595" i="1"/>
  <c r="L2595" i="1" s="1"/>
  <c r="P2595" i="1"/>
  <c r="S2595" i="1"/>
  <c r="K2596" i="1"/>
  <c r="L2596" i="1" s="1"/>
  <c r="P2596" i="1"/>
  <c r="S2596" i="1"/>
  <c r="K2597" i="1"/>
  <c r="L2597" i="1" s="1"/>
  <c r="P2597" i="1"/>
  <c r="S2597" i="1"/>
  <c r="K2598" i="1"/>
  <c r="L2598" i="1" s="1"/>
  <c r="P2598" i="1"/>
  <c r="S2598" i="1"/>
  <c r="K2599" i="1"/>
  <c r="L2599" i="1" s="1"/>
  <c r="P2599" i="1"/>
  <c r="S2599" i="1"/>
  <c r="K2600" i="1"/>
  <c r="L2600" i="1" s="1"/>
  <c r="P2600" i="1"/>
  <c r="S2600" i="1"/>
  <c r="K2601" i="1"/>
  <c r="L2601" i="1" s="1"/>
  <c r="P2601" i="1"/>
  <c r="S2601" i="1"/>
  <c r="K2602" i="1"/>
  <c r="L2602" i="1" s="1"/>
  <c r="P2602" i="1"/>
  <c r="S2602" i="1"/>
  <c r="K2603" i="1"/>
  <c r="L2603" i="1" s="1"/>
  <c r="P2603" i="1"/>
  <c r="S2603" i="1"/>
  <c r="K2604" i="1"/>
  <c r="L2604" i="1" s="1"/>
  <c r="P2604" i="1"/>
  <c r="S2604" i="1"/>
  <c r="K2605" i="1"/>
  <c r="L2605" i="1" s="1"/>
  <c r="P2605" i="1"/>
  <c r="S2605" i="1"/>
  <c r="K2606" i="1"/>
  <c r="L2606" i="1" s="1"/>
  <c r="P2606" i="1"/>
  <c r="S2606" i="1"/>
  <c r="K2607" i="1"/>
  <c r="L2607" i="1" s="1"/>
  <c r="P2607" i="1"/>
  <c r="S2607" i="1"/>
  <c r="K2608" i="1"/>
  <c r="L2608" i="1" s="1"/>
  <c r="P2608" i="1"/>
  <c r="S2608" i="1"/>
  <c r="K2609" i="1"/>
  <c r="L2609" i="1" s="1"/>
  <c r="P2609" i="1"/>
  <c r="S2609" i="1"/>
  <c r="K2610" i="1"/>
  <c r="L2610" i="1" s="1"/>
  <c r="P2610" i="1"/>
  <c r="S2610" i="1"/>
  <c r="K2611" i="1"/>
  <c r="L2611" i="1" s="1"/>
  <c r="P2611" i="1"/>
  <c r="S2611" i="1"/>
  <c r="K2612" i="1"/>
  <c r="L2612" i="1" s="1"/>
  <c r="P2612" i="1"/>
  <c r="S2612" i="1"/>
  <c r="K2613" i="1"/>
  <c r="L2613" i="1" s="1"/>
  <c r="P2613" i="1"/>
  <c r="S2613" i="1"/>
  <c r="K2614" i="1"/>
  <c r="L2614" i="1" s="1"/>
  <c r="P2614" i="1"/>
  <c r="S2614" i="1"/>
  <c r="K2615" i="1"/>
  <c r="L2615" i="1" s="1"/>
  <c r="P2615" i="1"/>
  <c r="S2615" i="1"/>
  <c r="K2616" i="1"/>
  <c r="L2616" i="1" s="1"/>
  <c r="P2616" i="1"/>
  <c r="S2616" i="1"/>
  <c r="K2617" i="1"/>
  <c r="L2617" i="1" s="1"/>
  <c r="P2617" i="1"/>
  <c r="S2617" i="1"/>
  <c r="K2618" i="1"/>
  <c r="L2618" i="1" s="1"/>
  <c r="P2618" i="1"/>
  <c r="S2618" i="1"/>
  <c r="K2619" i="1"/>
  <c r="L2619" i="1" s="1"/>
  <c r="P2619" i="1"/>
  <c r="S2619" i="1"/>
  <c r="K2620" i="1"/>
  <c r="L2620" i="1" s="1"/>
  <c r="P2620" i="1"/>
  <c r="S2620" i="1"/>
  <c r="K2621" i="1"/>
  <c r="L2621" i="1" s="1"/>
  <c r="P2621" i="1"/>
  <c r="S2621" i="1"/>
  <c r="K2622" i="1"/>
  <c r="L2622" i="1" s="1"/>
  <c r="P2622" i="1"/>
  <c r="S2622" i="1"/>
  <c r="K2623" i="1"/>
  <c r="L2623" i="1" s="1"/>
  <c r="P2623" i="1"/>
  <c r="S2623" i="1"/>
  <c r="K2624" i="1"/>
  <c r="L2624" i="1" s="1"/>
  <c r="P2624" i="1"/>
  <c r="S2624" i="1"/>
  <c r="K2625" i="1"/>
  <c r="L2625" i="1" s="1"/>
  <c r="P2625" i="1"/>
  <c r="S2625" i="1"/>
  <c r="K2626" i="1"/>
  <c r="L2626" i="1" s="1"/>
  <c r="P2626" i="1"/>
  <c r="S2626" i="1"/>
  <c r="K2627" i="1"/>
  <c r="L2627" i="1" s="1"/>
  <c r="P2627" i="1"/>
  <c r="S2627" i="1"/>
  <c r="K2628" i="1"/>
  <c r="L2628" i="1" s="1"/>
  <c r="P2628" i="1"/>
  <c r="S2628" i="1"/>
  <c r="K2629" i="1"/>
  <c r="L2629" i="1" s="1"/>
  <c r="P2629" i="1"/>
  <c r="S2629" i="1"/>
  <c r="K2630" i="1"/>
  <c r="L2630" i="1" s="1"/>
  <c r="P2630" i="1"/>
  <c r="S2630" i="1"/>
  <c r="K2631" i="1"/>
  <c r="L2631" i="1" s="1"/>
  <c r="P2631" i="1"/>
  <c r="S2631" i="1"/>
  <c r="K2632" i="1"/>
  <c r="L2632" i="1" s="1"/>
  <c r="P2632" i="1"/>
  <c r="S2632" i="1"/>
  <c r="K2633" i="1"/>
  <c r="L2633" i="1" s="1"/>
  <c r="P2633" i="1"/>
  <c r="S2633" i="1"/>
  <c r="K2634" i="1"/>
  <c r="L2634" i="1" s="1"/>
  <c r="P2634" i="1"/>
  <c r="S2634" i="1"/>
  <c r="K2635" i="1"/>
  <c r="L2635" i="1" s="1"/>
  <c r="P2635" i="1"/>
  <c r="S2635" i="1"/>
  <c r="K2636" i="1"/>
  <c r="L2636" i="1" s="1"/>
  <c r="P2636" i="1"/>
  <c r="S2636" i="1"/>
  <c r="K2637" i="1"/>
  <c r="L2637" i="1" s="1"/>
  <c r="P2637" i="1"/>
  <c r="S2637" i="1"/>
  <c r="K2638" i="1"/>
  <c r="L2638" i="1" s="1"/>
  <c r="P2638" i="1"/>
  <c r="S2638" i="1"/>
  <c r="K2639" i="1"/>
  <c r="L2639" i="1" s="1"/>
  <c r="P2639" i="1"/>
  <c r="S2639" i="1"/>
  <c r="K2640" i="1"/>
  <c r="L2640" i="1" s="1"/>
  <c r="P2640" i="1"/>
  <c r="S2640" i="1"/>
  <c r="K2641" i="1"/>
  <c r="L2641" i="1" s="1"/>
  <c r="P2641" i="1"/>
  <c r="S2641" i="1"/>
  <c r="K2642" i="1"/>
  <c r="L2642" i="1" s="1"/>
  <c r="P2642" i="1"/>
  <c r="S2642" i="1"/>
  <c r="K2643" i="1"/>
  <c r="L2643" i="1" s="1"/>
  <c r="P2643" i="1"/>
  <c r="S2643" i="1"/>
  <c r="K2644" i="1"/>
  <c r="L2644" i="1" s="1"/>
  <c r="P2644" i="1"/>
  <c r="S2644" i="1"/>
  <c r="K2645" i="1"/>
  <c r="L2645" i="1" s="1"/>
  <c r="P2645" i="1"/>
  <c r="S2645" i="1"/>
  <c r="K2646" i="1"/>
  <c r="L2646" i="1" s="1"/>
  <c r="P2646" i="1"/>
  <c r="S2646" i="1"/>
  <c r="K2647" i="1"/>
  <c r="L2647" i="1" s="1"/>
  <c r="P2647" i="1"/>
  <c r="S2647" i="1"/>
  <c r="K2648" i="1"/>
  <c r="L2648" i="1" s="1"/>
  <c r="P2648" i="1"/>
  <c r="S2648" i="1"/>
  <c r="K2649" i="1"/>
  <c r="L2649" i="1" s="1"/>
  <c r="P2649" i="1"/>
  <c r="S2649" i="1"/>
  <c r="K2650" i="1"/>
  <c r="L2650" i="1" s="1"/>
  <c r="P2650" i="1"/>
  <c r="S2650" i="1"/>
  <c r="K2651" i="1"/>
  <c r="L2651" i="1" s="1"/>
  <c r="P2651" i="1"/>
  <c r="S2651" i="1"/>
  <c r="K2652" i="1"/>
  <c r="L2652" i="1" s="1"/>
  <c r="P2652" i="1"/>
  <c r="S2652" i="1"/>
  <c r="K2653" i="1"/>
  <c r="L2653" i="1" s="1"/>
  <c r="P2653" i="1"/>
  <c r="S2653" i="1"/>
  <c r="K2654" i="1"/>
  <c r="L2654" i="1" s="1"/>
  <c r="P2654" i="1"/>
  <c r="S2654" i="1"/>
  <c r="K2655" i="1"/>
  <c r="L2655" i="1" s="1"/>
  <c r="P2655" i="1"/>
  <c r="S2655" i="1"/>
  <c r="K2656" i="1"/>
  <c r="L2656" i="1" s="1"/>
  <c r="P2656" i="1"/>
  <c r="S2656" i="1"/>
  <c r="K2657" i="1"/>
  <c r="L2657" i="1" s="1"/>
  <c r="P2657" i="1"/>
  <c r="S2657" i="1"/>
  <c r="K2658" i="1"/>
  <c r="L2658" i="1" s="1"/>
  <c r="P2658" i="1"/>
  <c r="S2658" i="1"/>
  <c r="K2659" i="1"/>
  <c r="L2659" i="1" s="1"/>
  <c r="P2659" i="1"/>
  <c r="S2659" i="1"/>
  <c r="K2660" i="1"/>
  <c r="L2660" i="1" s="1"/>
  <c r="P2660" i="1"/>
  <c r="S2660" i="1"/>
  <c r="K2661" i="1"/>
  <c r="L2661" i="1" s="1"/>
  <c r="P2661" i="1"/>
  <c r="S2661" i="1"/>
  <c r="K2662" i="1"/>
  <c r="L2662" i="1" s="1"/>
  <c r="P2662" i="1"/>
  <c r="S2662" i="1"/>
  <c r="K2663" i="1"/>
  <c r="L2663" i="1" s="1"/>
  <c r="P2663" i="1"/>
  <c r="S2663" i="1"/>
  <c r="K2664" i="1"/>
  <c r="L2664" i="1" s="1"/>
  <c r="P2664" i="1"/>
  <c r="S2664" i="1"/>
  <c r="K2665" i="1"/>
  <c r="L2665" i="1" s="1"/>
  <c r="P2665" i="1"/>
  <c r="S2665" i="1"/>
  <c r="K2666" i="1"/>
  <c r="L2666" i="1" s="1"/>
  <c r="P2666" i="1"/>
  <c r="S2666" i="1"/>
  <c r="K2667" i="1"/>
  <c r="L2667" i="1" s="1"/>
  <c r="P2667" i="1"/>
  <c r="S2667" i="1"/>
  <c r="K2668" i="1"/>
  <c r="L2668" i="1" s="1"/>
  <c r="P2668" i="1"/>
  <c r="S2668" i="1"/>
  <c r="K2669" i="1"/>
  <c r="L2669" i="1" s="1"/>
  <c r="P2669" i="1"/>
  <c r="S2669" i="1"/>
  <c r="K2670" i="1"/>
  <c r="L2670" i="1" s="1"/>
  <c r="P2670" i="1"/>
  <c r="S2670" i="1"/>
  <c r="K2671" i="1"/>
  <c r="L2671" i="1" s="1"/>
  <c r="P2671" i="1"/>
  <c r="S2671" i="1"/>
  <c r="K2672" i="1"/>
  <c r="L2672" i="1" s="1"/>
  <c r="P2672" i="1"/>
  <c r="S2672" i="1"/>
  <c r="K2673" i="1"/>
  <c r="L2673" i="1" s="1"/>
  <c r="P2673" i="1"/>
  <c r="S2673" i="1"/>
  <c r="K2674" i="1"/>
  <c r="L2674" i="1" s="1"/>
  <c r="P2674" i="1"/>
  <c r="S2674" i="1"/>
  <c r="K2675" i="1"/>
  <c r="L2675" i="1" s="1"/>
  <c r="P2675" i="1"/>
  <c r="S2675" i="1"/>
  <c r="K2676" i="1"/>
  <c r="L2676" i="1" s="1"/>
  <c r="P2676" i="1"/>
  <c r="S2676" i="1"/>
  <c r="K2677" i="1"/>
  <c r="L2677" i="1" s="1"/>
  <c r="P2677" i="1"/>
  <c r="S2677" i="1"/>
  <c r="K2678" i="1"/>
  <c r="L2678" i="1" s="1"/>
  <c r="P2678" i="1"/>
  <c r="S2678" i="1"/>
  <c r="K2679" i="1"/>
  <c r="L2679" i="1" s="1"/>
  <c r="P2679" i="1"/>
  <c r="S2679" i="1"/>
  <c r="K2680" i="1"/>
  <c r="L2680" i="1" s="1"/>
  <c r="P2680" i="1"/>
  <c r="S2680" i="1"/>
  <c r="K2681" i="1"/>
  <c r="L2681" i="1" s="1"/>
  <c r="P2681" i="1"/>
  <c r="S2681" i="1"/>
  <c r="K2682" i="1"/>
  <c r="L2682" i="1" s="1"/>
  <c r="P2682" i="1"/>
  <c r="S2682" i="1"/>
  <c r="K2683" i="1"/>
  <c r="L2683" i="1" s="1"/>
  <c r="P2683" i="1"/>
  <c r="S2683" i="1"/>
  <c r="K2684" i="1"/>
  <c r="L2684" i="1" s="1"/>
  <c r="P2684" i="1"/>
  <c r="S2684" i="1"/>
  <c r="K2685" i="1"/>
  <c r="L2685" i="1" s="1"/>
  <c r="P2685" i="1"/>
  <c r="S2685" i="1"/>
  <c r="K2686" i="1"/>
  <c r="L2686" i="1" s="1"/>
  <c r="P2686" i="1"/>
  <c r="S2686" i="1"/>
  <c r="K2687" i="1"/>
  <c r="L2687" i="1" s="1"/>
  <c r="P2687" i="1"/>
  <c r="S2687" i="1"/>
  <c r="K2688" i="1"/>
  <c r="L2688" i="1" s="1"/>
  <c r="P2688" i="1"/>
  <c r="S2688" i="1"/>
  <c r="K2689" i="1"/>
  <c r="L2689" i="1" s="1"/>
  <c r="P2689" i="1"/>
  <c r="S2689" i="1"/>
  <c r="K2690" i="1"/>
  <c r="L2690" i="1" s="1"/>
  <c r="P2690" i="1"/>
  <c r="S2690" i="1"/>
  <c r="K2691" i="1"/>
  <c r="L2691" i="1" s="1"/>
  <c r="P2691" i="1"/>
  <c r="S2691" i="1"/>
  <c r="K2692" i="1"/>
  <c r="L2692" i="1" s="1"/>
  <c r="P2692" i="1"/>
  <c r="S2692" i="1"/>
  <c r="K2693" i="1"/>
  <c r="L2693" i="1" s="1"/>
  <c r="P2693" i="1"/>
  <c r="S2693" i="1"/>
  <c r="K2694" i="1"/>
  <c r="L2694" i="1" s="1"/>
  <c r="P2694" i="1"/>
  <c r="S2694" i="1"/>
  <c r="K2695" i="1"/>
  <c r="L2695" i="1" s="1"/>
  <c r="P2695" i="1"/>
  <c r="S2695" i="1"/>
  <c r="K2696" i="1"/>
  <c r="L2696" i="1" s="1"/>
  <c r="P2696" i="1"/>
  <c r="S2696" i="1"/>
  <c r="K2697" i="1"/>
  <c r="L2697" i="1" s="1"/>
  <c r="P2697" i="1"/>
  <c r="S2697" i="1"/>
  <c r="K2698" i="1"/>
  <c r="L2698" i="1" s="1"/>
  <c r="P2698" i="1"/>
  <c r="S2698" i="1"/>
  <c r="K2699" i="1"/>
  <c r="L2699" i="1" s="1"/>
  <c r="P2699" i="1"/>
  <c r="S2699" i="1"/>
  <c r="K2700" i="1"/>
  <c r="L2700" i="1" s="1"/>
  <c r="P2700" i="1"/>
  <c r="S2700" i="1"/>
  <c r="K2701" i="1"/>
  <c r="L2701" i="1" s="1"/>
  <c r="P2701" i="1"/>
  <c r="S2701" i="1"/>
  <c r="K2702" i="1"/>
  <c r="L2702" i="1" s="1"/>
  <c r="P2702" i="1"/>
  <c r="S2702" i="1"/>
  <c r="K2703" i="1"/>
  <c r="L2703" i="1" s="1"/>
  <c r="P2703" i="1"/>
  <c r="S2703" i="1"/>
  <c r="K2704" i="1"/>
  <c r="L2704" i="1" s="1"/>
  <c r="P2704" i="1"/>
  <c r="S2704" i="1"/>
  <c r="K2705" i="1"/>
  <c r="L2705" i="1" s="1"/>
  <c r="P2705" i="1"/>
  <c r="S2705" i="1"/>
  <c r="K2706" i="1"/>
  <c r="L2706" i="1" s="1"/>
  <c r="P2706" i="1"/>
  <c r="S2706" i="1"/>
  <c r="K2707" i="1"/>
  <c r="L2707" i="1" s="1"/>
  <c r="P2707" i="1"/>
  <c r="S2707" i="1"/>
  <c r="K2708" i="1"/>
  <c r="L2708" i="1" s="1"/>
  <c r="P2708" i="1"/>
  <c r="S2708" i="1"/>
  <c r="K2709" i="1"/>
  <c r="L2709" i="1" s="1"/>
  <c r="P2709" i="1"/>
  <c r="S2709" i="1"/>
  <c r="K2710" i="1"/>
  <c r="L2710" i="1" s="1"/>
  <c r="P2710" i="1"/>
  <c r="S2710" i="1"/>
  <c r="K2711" i="1"/>
  <c r="L2711" i="1" s="1"/>
  <c r="P2711" i="1"/>
  <c r="S2711" i="1"/>
  <c r="K2712" i="1"/>
  <c r="L2712" i="1" s="1"/>
  <c r="P2712" i="1"/>
  <c r="S2712" i="1"/>
  <c r="K2713" i="1"/>
  <c r="L2713" i="1" s="1"/>
  <c r="P2713" i="1"/>
  <c r="S2713" i="1"/>
  <c r="K2714" i="1"/>
  <c r="L2714" i="1" s="1"/>
  <c r="P2714" i="1"/>
  <c r="S2714" i="1"/>
  <c r="K2715" i="1"/>
  <c r="L2715" i="1" s="1"/>
  <c r="P2715" i="1"/>
  <c r="S2715" i="1"/>
  <c r="K2716" i="1"/>
  <c r="L2716" i="1" s="1"/>
  <c r="P2716" i="1"/>
  <c r="S2716" i="1"/>
  <c r="K2717" i="1"/>
  <c r="L2717" i="1" s="1"/>
  <c r="P2717" i="1"/>
  <c r="S2717" i="1"/>
  <c r="K2718" i="1"/>
  <c r="L2718" i="1" s="1"/>
  <c r="P2718" i="1"/>
  <c r="S2718" i="1"/>
  <c r="K2719" i="1"/>
  <c r="L2719" i="1" s="1"/>
  <c r="P2719" i="1"/>
  <c r="S2719" i="1"/>
  <c r="K2720" i="1"/>
  <c r="L2720" i="1" s="1"/>
  <c r="P2720" i="1"/>
  <c r="S2720" i="1"/>
  <c r="K2721" i="1"/>
  <c r="L2721" i="1" s="1"/>
  <c r="P2721" i="1"/>
  <c r="S2721" i="1"/>
  <c r="K2722" i="1"/>
  <c r="L2722" i="1" s="1"/>
  <c r="P2722" i="1"/>
  <c r="S2722" i="1"/>
  <c r="K2723" i="1"/>
  <c r="L2723" i="1" s="1"/>
  <c r="P2723" i="1"/>
  <c r="S2723" i="1"/>
  <c r="K2724" i="1"/>
  <c r="L2724" i="1" s="1"/>
  <c r="P2724" i="1"/>
  <c r="S2724" i="1"/>
  <c r="K2725" i="1"/>
  <c r="L2725" i="1" s="1"/>
  <c r="P2725" i="1"/>
  <c r="S2725" i="1"/>
  <c r="K2726" i="1"/>
  <c r="L2726" i="1" s="1"/>
  <c r="P2726" i="1"/>
  <c r="S2726" i="1"/>
  <c r="K2727" i="1"/>
  <c r="L2727" i="1" s="1"/>
  <c r="P2727" i="1"/>
  <c r="S2727" i="1"/>
  <c r="K2728" i="1"/>
  <c r="L2728" i="1" s="1"/>
  <c r="P2728" i="1"/>
  <c r="S2728" i="1"/>
  <c r="K2729" i="1"/>
  <c r="L2729" i="1" s="1"/>
  <c r="P2729" i="1"/>
  <c r="S2729" i="1"/>
  <c r="K2730" i="1"/>
  <c r="L2730" i="1" s="1"/>
  <c r="P2730" i="1"/>
  <c r="S2730" i="1"/>
  <c r="K2731" i="1"/>
  <c r="L2731" i="1" s="1"/>
  <c r="P2731" i="1"/>
  <c r="S2731" i="1"/>
  <c r="K2732" i="1"/>
  <c r="L2732" i="1" s="1"/>
  <c r="P2732" i="1"/>
  <c r="S2732" i="1"/>
  <c r="K2733" i="1"/>
  <c r="L2733" i="1" s="1"/>
  <c r="P2733" i="1"/>
  <c r="S2733" i="1"/>
  <c r="K2734" i="1"/>
  <c r="L2734" i="1" s="1"/>
  <c r="P2734" i="1"/>
  <c r="S2734" i="1"/>
  <c r="K2735" i="1"/>
  <c r="L2735" i="1" s="1"/>
  <c r="P2735" i="1"/>
  <c r="S2735" i="1"/>
  <c r="K2736" i="1"/>
  <c r="L2736" i="1" s="1"/>
  <c r="P2736" i="1"/>
  <c r="S2736" i="1"/>
  <c r="K2737" i="1"/>
  <c r="L2737" i="1" s="1"/>
  <c r="P2737" i="1"/>
  <c r="S2737" i="1"/>
  <c r="K2738" i="1"/>
  <c r="L2738" i="1" s="1"/>
  <c r="P2738" i="1"/>
  <c r="S2738" i="1"/>
  <c r="K2739" i="1"/>
  <c r="L2739" i="1" s="1"/>
  <c r="P2739" i="1"/>
  <c r="S2739" i="1"/>
  <c r="K2740" i="1"/>
  <c r="L2740" i="1" s="1"/>
  <c r="P2740" i="1"/>
  <c r="S2740" i="1"/>
  <c r="K2741" i="1"/>
  <c r="L2741" i="1" s="1"/>
  <c r="P2741" i="1"/>
  <c r="S2741" i="1"/>
  <c r="K2742" i="1"/>
  <c r="L2742" i="1" s="1"/>
  <c r="P2742" i="1"/>
  <c r="S2742" i="1"/>
  <c r="K2743" i="1"/>
  <c r="L2743" i="1" s="1"/>
  <c r="P2743" i="1"/>
  <c r="S2743" i="1"/>
  <c r="K2744" i="1"/>
  <c r="L2744" i="1" s="1"/>
  <c r="P2744" i="1"/>
  <c r="S2744" i="1"/>
  <c r="K2745" i="1"/>
  <c r="L2745" i="1" s="1"/>
  <c r="P2745" i="1"/>
  <c r="S2745" i="1"/>
  <c r="K2746" i="1"/>
  <c r="L2746" i="1" s="1"/>
  <c r="P2746" i="1"/>
  <c r="S2746" i="1"/>
  <c r="K2747" i="1"/>
  <c r="L2747" i="1" s="1"/>
  <c r="P2747" i="1"/>
  <c r="S2747" i="1"/>
  <c r="K2748" i="1"/>
  <c r="L2748" i="1" s="1"/>
  <c r="P2748" i="1"/>
  <c r="S2748" i="1"/>
  <c r="K2749" i="1"/>
  <c r="L2749" i="1" s="1"/>
  <c r="P2749" i="1"/>
  <c r="S2749" i="1"/>
  <c r="K2750" i="1"/>
  <c r="L2750" i="1" s="1"/>
  <c r="P2750" i="1"/>
  <c r="S2750" i="1"/>
  <c r="K2751" i="1"/>
  <c r="L2751" i="1" s="1"/>
  <c r="P2751" i="1"/>
  <c r="S2751" i="1"/>
  <c r="K2752" i="1"/>
  <c r="L2752" i="1" s="1"/>
  <c r="P2752" i="1"/>
  <c r="S2752" i="1"/>
  <c r="K2753" i="1"/>
  <c r="L2753" i="1" s="1"/>
  <c r="P2753" i="1"/>
  <c r="S2753" i="1"/>
  <c r="K2754" i="1"/>
  <c r="L2754" i="1" s="1"/>
  <c r="P2754" i="1"/>
  <c r="S2754" i="1"/>
  <c r="K2755" i="1"/>
  <c r="L2755" i="1" s="1"/>
  <c r="P2755" i="1"/>
  <c r="S2755" i="1"/>
  <c r="K2756" i="1"/>
  <c r="L2756" i="1" s="1"/>
  <c r="P2756" i="1"/>
  <c r="S2756" i="1"/>
  <c r="K2757" i="1"/>
  <c r="L2757" i="1" s="1"/>
  <c r="P2757" i="1"/>
  <c r="S2757" i="1"/>
  <c r="K2758" i="1"/>
  <c r="L2758" i="1" s="1"/>
  <c r="P2758" i="1"/>
  <c r="S2758" i="1"/>
  <c r="K2759" i="1"/>
  <c r="L2759" i="1" s="1"/>
  <c r="P2759" i="1"/>
  <c r="S2759" i="1"/>
  <c r="K2760" i="1"/>
  <c r="L2760" i="1" s="1"/>
  <c r="P2760" i="1"/>
  <c r="S2760" i="1"/>
  <c r="K2761" i="1"/>
  <c r="L2761" i="1" s="1"/>
  <c r="P2761" i="1"/>
  <c r="S2761" i="1"/>
  <c r="K2762" i="1"/>
  <c r="L2762" i="1" s="1"/>
  <c r="P2762" i="1"/>
  <c r="S2762" i="1"/>
  <c r="K2763" i="1"/>
  <c r="L2763" i="1" s="1"/>
  <c r="P2763" i="1"/>
  <c r="S2763" i="1"/>
  <c r="K2764" i="1"/>
  <c r="L2764" i="1" s="1"/>
  <c r="P2764" i="1"/>
  <c r="S2764" i="1"/>
  <c r="K2765" i="1"/>
  <c r="L2765" i="1" s="1"/>
  <c r="P2765" i="1"/>
  <c r="S2765" i="1"/>
  <c r="K2766" i="1"/>
  <c r="L2766" i="1" s="1"/>
  <c r="P2766" i="1"/>
  <c r="S2766" i="1"/>
  <c r="K2767" i="1"/>
  <c r="L2767" i="1" s="1"/>
  <c r="P2767" i="1"/>
  <c r="S2767" i="1"/>
  <c r="K2768" i="1"/>
  <c r="L2768" i="1" s="1"/>
  <c r="P2768" i="1"/>
  <c r="S2768" i="1"/>
  <c r="K2769" i="1"/>
  <c r="L2769" i="1" s="1"/>
  <c r="P2769" i="1"/>
  <c r="S2769" i="1"/>
  <c r="K2770" i="1"/>
  <c r="L2770" i="1" s="1"/>
  <c r="P2770" i="1"/>
  <c r="S2770" i="1"/>
  <c r="K2771" i="1"/>
  <c r="L2771" i="1" s="1"/>
  <c r="P2771" i="1"/>
  <c r="S2771" i="1"/>
  <c r="K2772" i="1"/>
  <c r="L2772" i="1" s="1"/>
  <c r="P2772" i="1"/>
  <c r="S2772" i="1"/>
  <c r="K2773" i="1"/>
  <c r="L2773" i="1" s="1"/>
  <c r="P2773" i="1"/>
  <c r="S2773" i="1"/>
  <c r="K2774" i="1"/>
  <c r="L2774" i="1" s="1"/>
  <c r="P2774" i="1"/>
  <c r="S2774" i="1"/>
  <c r="K2775" i="1"/>
  <c r="L2775" i="1" s="1"/>
  <c r="P2775" i="1"/>
  <c r="S2775" i="1"/>
  <c r="K2776" i="1"/>
  <c r="L2776" i="1" s="1"/>
  <c r="P2776" i="1"/>
  <c r="S2776" i="1"/>
  <c r="K2777" i="1"/>
  <c r="L2777" i="1" s="1"/>
  <c r="P2777" i="1"/>
  <c r="S2777" i="1"/>
  <c r="K2778" i="1"/>
  <c r="L2778" i="1" s="1"/>
  <c r="P2778" i="1"/>
  <c r="S2778" i="1"/>
  <c r="K2779" i="1"/>
  <c r="L2779" i="1" s="1"/>
  <c r="P2779" i="1"/>
  <c r="S2779" i="1"/>
  <c r="K2780" i="1"/>
  <c r="L2780" i="1" s="1"/>
  <c r="P2780" i="1"/>
  <c r="S2780" i="1"/>
  <c r="K2781" i="1"/>
  <c r="L2781" i="1" s="1"/>
  <c r="P2781" i="1"/>
  <c r="S2781" i="1"/>
  <c r="K2782" i="1"/>
  <c r="L2782" i="1" s="1"/>
  <c r="P2782" i="1"/>
  <c r="S2782" i="1"/>
  <c r="K2783" i="1"/>
  <c r="L2783" i="1" s="1"/>
  <c r="P2783" i="1"/>
  <c r="S2783" i="1"/>
  <c r="K2784" i="1"/>
  <c r="L2784" i="1" s="1"/>
  <c r="P2784" i="1"/>
  <c r="S2784" i="1"/>
  <c r="K2785" i="1"/>
  <c r="L2785" i="1" s="1"/>
  <c r="P2785" i="1"/>
  <c r="S2785" i="1"/>
  <c r="K2786" i="1"/>
  <c r="L2786" i="1" s="1"/>
  <c r="P2786" i="1"/>
  <c r="S2786" i="1"/>
  <c r="K2787" i="1"/>
  <c r="L2787" i="1" s="1"/>
  <c r="P2787" i="1"/>
  <c r="S2787" i="1"/>
  <c r="K2788" i="1"/>
  <c r="L2788" i="1" s="1"/>
  <c r="P2788" i="1"/>
  <c r="S2788" i="1"/>
  <c r="K2789" i="1"/>
  <c r="L2789" i="1" s="1"/>
  <c r="P2789" i="1"/>
  <c r="S2789" i="1"/>
  <c r="K2790" i="1"/>
  <c r="L2790" i="1" s="1"/>
  <c r="P2790" i="1"/>
  <c r="S2790" i="1"/>
  <c r="K2791" i="1"/>
  <c r="L2791" i="1" s="1"/>
  <c r="P2791" i="1"/>
  <c r="S2791" i="1"/>
  <c r="K2792" i="1"/>
  <c r="L2792" i="1" s="1"/>
  <c r="P2792" i="1"/>
  <c r="S2792" i="1"/>
  <c r="K2793" i="1"/>
  <c r="L2793" i="1" s="1"/>
  <c r="P2793" i="1"/>
  <c r="S2793" i="1"/>
  <c r="K2794" i="1"/>
  <c r="L2794" i="1" s="1"/>
  <c r="P2794" i="1"/>
  <c r="S2794" i="1"/>
  <c r="K2795" i="1"/>
  <c r="L2795" i="1" s="1"/>
  <c r="P2795" i="1"/>
  <c r="S2795" i="1"/>
  <c r="K2796" i="1"/>
  <c r="L2796" i="1" s="1"/>
  <c r="P2796" i="1"/>
  <c r="S2796" i="1"/>
  <c r="K2797" i="1"/>
  <c r="L2797" i="1" s="1"/>
  <c r="P2797" i="1"/>
  <c r="S2797" i="1"/>
  <c r="K2798" i="1"/>
  <c r="L2798" i="1" s="1"/>
  <c r="P2798" i="1"/>
  <c r="S2798" i="1"/>
  <c r="K2799" i="1"/>
  <c r="L2799" i="1" s="1"/>
  <c r="P2799" i="1"/>
  <c r="S2799" i="1"/>
  <c r="K2800" i="1"/>
  <c r="L2800" i="1" s="1"/>
  <c r="P2800" i="1"/>
  <c r="S2800" i="1"/>
  <c r="K2801" i="1"/>
  <c r="L2801" i="1" s="1"/>
  <c r="P2801" i="1"/>
  <c r="S2801" i="1"/>
  <c r="K2802" i="1"/>
  <c r="L2802" i="1" s="1"/>
  <c r="P2802" i="1"/>
  <c r="S2802" i="1"/>
  <c r="K2803" i="1"/>
  <c r="L2803" i="1" s="1"/>
  <c r="P2803" i="1"/>
  <c r="S2803" i="1"/>
  <c r="K2804" i="1"/>
  <c r="L2804" i="1" s="1"/>
  <c r="P2804" i="1"/>
  <c r="S2804" i="1"/>
  <c r="K2805" i="1"/>
  <c r="L2805" i="1" s="1"/>
  <c r="P2805" i="1"/>
  <c r="S2805" i="1"/>
  <c r="K2806" i="1"/>
  <c r="L2806" i="1" s="1"/>
  <c r="P2806" i="1"/>
  <c r="S2806" i="1"/>
  <c r="K2807" i="1"/>
  <c r="L2807" i="1" s="1"/>
  <c r="P2807" i="1"/>
  <c r="S2807" i="1"/>
  <c r="K2808" i="1"/>
  <c r="L2808" i="1" s="1"/>
  <c r="P2808" i="1"/>
  <c r="S2808" i="1"/>
  <c r="K2809" i="1"/>
  <c r="L2809" i="1" s="1"/>
  <c r="P2809" i="1"/>
  <c r="S2809" i="1"/>
  <c r="K2810" i="1"/>
  <c r="L2810" i="1" s="1"/>
  <c r="P2810" i="1"/>
  <c r="S2810" i="1"/>
  <c r="K2811" i="1"/>
  <c r="L2811" i="1" s="1"/>
  <c r="P2811" i="1"/>
  <c r="S2811" i="1"/>
  <c r="K2812" i="1"/>
  <c r="L2812" i="1" s="1"/>
  <c r="P2812" i="1"/>
  <c r="S2812" i="1"/>
  <c r="K2813" i="1"/>
  <c r="L2813" i="1" s="1"/>
  <c r="P2813" i="1"/>
  <c r="S2813" i="1"/>
  <c r="K2814" i="1"/>
  <c r="L2814" i="1" s="1"/>
  <c r="P2814" i="1"/>
  <c r="S2814" i="1"/>
  <c r="K2815" i="1"/>
  <c r="L2815" i="1" s="1"/>
  <c r="P2815" i="1"/>
  <c r="S2815" i="1"/>
  <c r="K2816" i="1"/>
  <c r="L2816" i="1" s="1"/>
  <c r="P2816" i="1"/>
  <c r="S2816" i="1"/>
  <c r="K2817" i="1"/>
  <c r="L2817" i="1" s="1"/>
  <c r="P2817" i="1"/>
  <c r="S2817" i="1"/>
  <c r="K2818" i="1"/>
  <c r="L2818" i="1" s="1"/>
  <c r="P2818" i="1"/>
  <c r="S2818" i="1"/>
  <c r="K2819" i="1"/>
  <c r="L2819" i="1" s="1"/>
  <c r="P2819" i="1"/>
  <c r="S2819" i="1"/>
  <c r="K2820" i="1"/>
  <c r="L2820" i="1" s="1"/>
  <c r="P2820" i="1"/>
  <c r="S2820" i="1"/>
  <c r="K2821" i="1"/>
  <c r="L2821" i="1" s="1"/>
  <c r="P2821" i="1"/>
  <c r="S2821" i="1"/>
  <c r="K2822" i="1"/>
  <c r="L2822" i="1" s="1"/>
  <c r="P2822" i="1"/>
  <c r="S2822" i="1"/>
  <c r="K2823" i="1"/>
  <c r="L2823" i="1" s="1"/>
  <c r="P2823" i="1"/>
  <c r="S2823" i="1"/>
  <c r="K2824" i="1"/>
  <c r="L2824" i="1" s="1"/>
  <c r="P2824" i="1"/>
  <c r="S2824" i="1"/>
  <c r="K2825" i="1"/>
  <c r="L2825" i="1" s="1"/>
  <c r="P2825" i="1"/>
  <c r="S2825" i="1"/>
  <c r="K2826" i="1"/>
  <c r="L2826" i="1" s="1"/>
  <c r="P2826" i="1"/>
  <c r="S2826" i="1"/>
  <c r="K2827" i="1"/>
  <c r="L2827" i="1" s="1"/>
  <c r="P2827" i="1"/>
  <c r="S2827" i="1"/>
  <c r="K2828" i="1"/>
  <c r="L2828" i="1" s="1"/>
  <c r="P2828" i="1"/>
  <c r="S2828" i="1"/>
  <c r="K2829" i="1"/>
  <c r="L2829" i="1" s="1"/>
  <c r="P2829" i="1"/>
  <c r="S2829" i="1"/>
  <c r="K2830" i="1"/>
  <c r="L2830" i="1" s="1"/>
  <c r="P2830" i="1"/>
  <c r="S2830" i="1"/>
  <c r="K2831" i="1"/>
  <c r="L2831" i="1" s="1"/>
  <c r="P2831" i="1"/>
  <c r="S2831" i="1"/>
  <c r="K2832" i="1"/>
  <c r="L2832" i="1" s="1"/>
  <c r="P2832" i="1"/>
  <c r="S2832" i="1"/>
  <c r="K2833" i="1"/>
  <c r="L2833" i="1" s="1"/>
  <c r="P2833" i="1"/>
  <c r="S2833" i="1"/>
  <c r="K2834" i="1"/>
  <c r="L2834" i="1" s="1"/>
  <c r="P2834" i="1"/>
  <c r="S2834" i="1"/>
  <c r="K2835" i="1"/>
  <c r="L2835" i="1" s="1"/>
  <c r="P2835" i="1"/>
  <c r="S2835" i="1"/>
  <c r="K2836" i="1"/>
  <c r="L2836" i="1" s="1"/>
  <c r="P2836" i="1"/>
  <c r="S2836" i="1"/>
  <c r="K2837" i="1"/>
  <c r="L2837" i="1" s="1"/>
  <c r="P2837" i="1"/>
  <c r="S2837" i="1"/>
  <c r="K2838" i="1"/>
  <c r="L2838" i="1" s="1"/>
  <c r="P2838" i="1"/>
  <c r="S2838" i="1"/>
  <c r="K2839" i="1"/>
  <c r="L2839" i="1" s="1"/>
  <c r="P2839" i="1"/>
  <c r="S2839" i="1"/>
  <c r="K2840" i="1"/>
  <c r="L2840" i="1" s="1"/>
  <c r="P2840" i="1"/>
  <c r="S2840" i="1"/>
  <c r="K2841" i="1"/>
  <c r="L2841" i="1" s="1"/>
  <c r="P2841" i="1"/>
  <c r="S2841" i="1"/>
  <c r="K2842" i="1"/>
  <c r="L2842" i="1" s="1"/>
  <c r="P2842" i="1"/>
  <c r="S2842" i="1"/>
  <c r="K2843" i="1"/>
  <c r="L2843" i="1" s="1"/>
  <c r="P2843" i="1"/>
  <c r="S2843" i="1"/>
  <c r="K2844" i="1"/>
  <c r="L2844" i="1" s="1"/>
  <c r="P2844" i="1"/>
  <c r="S2844" i="1"/>
  <c r="K2845" i="1"/>
  <c r="L2845" i="1" s="1"/>
  <c r="P2845" i="1"/>
  <c r="S2845" i="1"/>
  <c r="K2846" i="1"/>
  <c r="L2846" i="1" s="1"/>
  <c r="P2846" i="1"/>
  <c r="S2846" i="1"/>
  <c r="K2847" i="1"/>
  <c r="L2847" i="1" s="1"/>
  <c r="P2847" i="1"/>
  <c r="S2847" i="1"/>
  <c r="K2848" i="1"/>
  <c r="L2848" i="1" s="1"/>
  <c r="P2848" i="1"/>
  <c r="S2848" i="1"/>
  <c r="K2849" i="1"/>
  <c r="L2849" i="1" s="1"/>
  <c r="P2849" i="1"/>
  <c r="S2849" i="1"/>
  <c r="K2850" i="1"/>
  <c r="L2850" i="1" s="1"/>
  <c r="P2850" i="1"/>
  <c r="S2850" i="1"/>
  <c r="K2851" i="1"/>
  <c r="L2851" i="1" s="1"/>
  <c r="P2851" i="1"/>
  <c r="S2851" i="1"/>
  <c r="K2852" i="1"/>
  <c r="L2852" i="1" s="1"/>
  <c r="P2852" i="1"/>
  <c r="S2852" i="1"/>
  <c r="K2853" i="1"/>
  <c r="L2853" i="1" s="1"/>
  <c r="P2853" i="1"/>
  <c r="S2853" i="1"/>
  <c r="K2854" i="1"/>
  <c r="L2854" i="1" s="1"/>
  <c r="P2854" i="1"/>
  <c r="S2854" i="1"/>
  <c r="K2855" i="1"/>
  <c r="L2855" i="1" s="1"/>
  <c r="P2855" i="1"/>
  <c r="S2855" i="1"/>
  <c r="K2856" i="1"/>
  <c r="L2856" i="1" s="1"/>
  <c r="P2856" i="1"/>
  <c r="S2856" i="1"/>
  <c r="K2857" i="1"/>
  <c r="L2857" i="1" s="1"/>
  <c r="P2857" i="1"/>
  <c r="S2857" i="1"/>
  <c r="K2858" i="1"/>
  <c r="L2858" i="1" s="1"/>
  <c r="P2858" i="1"/>
  <c r="S2858" i="1"/>
  <c r="K2859" i="1"/>
  <c r="L2859" i="1" s="1"/>
  <c r="P2859" i="1"/>
  <c r="S2859" i="1"/>
  <c r="K2860" i="1"/>
  <c r="L2860" i="1" s="1"/>
  <c r="P2860" i="1"/>
  <c r="S2860" i="1"/>
  <c r="K2861" i="1"/>
  <c r="L2861" i="1" s="1"/>
  <c r="P2861" i="1"/>
  <c r="S2861" i="1"/>
  <c r="K2862" i="1"/>
  <c r="L2862" i="1" s="1"/>
  <c r="P2862" i="1"/>
  <c r="S2862" i="1"/>
  <c r="K2863" i="1"/>
  <c r="L2863" i="1" s="1"/>
  <c r="P2863" i="1"/>
  <c r="S2863" i="1"/>
  <c r="K2864" i="1"/>
  <c r="L2864" i="1" s="1"/>
  <c r="P2864" i="1"/>
  <c r="S2864" i="1"/>
  <c r="K2865" i="1"/>
  <c r="L2865" i="1" s="1"/>
  <c r="P2865" i="1"/>
  <c r="S2865" i="1"/>
  <c r="K2866" i="1"/>
  <c r="L2866" i="1" s="1"/>
  <c r="P2866" i="1"/>
  <c r="S2866" i="1"/>
  <c r="K2867" i="1"/>
  <c r="L2867" i="1" s="1"/>
  <c r="P2867" i="1"/>
  <c r="S2867" i="1"/>
  <c r="K2868" i="1"/>
  <c r="L2868" i="1" s="1"/>
  <c r="P2868" i="1"/>
  <c r="S2868" i="1"/>
  <c r="K2869" i="1"/>
  <c r="L2869" i="1" s="1"/>
  <c r="P2869" i="1"/>
  <c r="S2869" i="1"/>
  <c r="K2870" i="1"/>
  <c r="L2870" i="1" s="1"/>
  <c r="P2870" i="1"/>
  <c r="S2870" i="1"/>
  <c r="K2871" i="1"/>
  <c r="L2871" i="1" s="1"/>
  <c r="P2871" i="1"/>
  <c r="S2871" i="1"/>
  <c r="K2872" i="1"/>
  <c r="L2872" i="1" s="1"/>
  <c r="P2872" i="1"/>
  <c r="S2872" i="1"/>
  <c r="K2873" i="1"/>
  <c r="L2873" i="1" s="1"/>
  <c r="P2873" i="1"/>
  <c r="S2873" i="1"/>
  <c r="K2874" i="1"/>
  <c r="L2874" i="1" s="1"/>
  <c r="P2874" i="1"/>
  <c r="S2874" i="1"/>
  <c r="K2875" i="1"/>
  <c r="L2875" i="1" s="1"/>
  <c r="P2875" i="1"/>
  <c r="S2875" i="1"/>
  <c r="K2876" i="1"/>
  <c r="L2876" i="1" s="1"/>
  <c r="P2876" i="1"/>
  <c r="S2876" i="1"/>
  <c r="K2877" i="1"/>
  <c r="L2877" i="1" s="1"/>
  <c r="P2877" i="1"/>
  <c r="S2877" i="1"/>
  <c r="K2878" i="1"/>
  <c r="L2878" i="1" s="1"/>
  <c r="P2878" i="1"/>
  <c r="S2878" i="1"/>
  <c r="K2879" i="1"/>
  <c r="L2879" i="1" s="1"/>
  <c r="P2879" i="1"/>
  <c r="S2879" i="1"/>
  <c r="K2880" i="1"/>
  <c r="L2880" i="1" s="1"/>
  <c r="P2880" i="1"/>
  <c r="S2880" i="1"/>
  <c r="K2881" i="1"/>
  <c r="L2881" i="1" s="1"/>
  <c r="P2881" i="1"/>
  <c r="S2881" i="1"/>
  <c r="K2882" i="1"/>
  <c r="L2882" i="1" s="1"/>
  <c r="P2882" i="1"/>
  <c r="S2882" i="1"/>
  <c r="K2883" i="1"/>
  <c r="L2883" i="1" s="1"/>
  <c r="P2883" i="1"/>
  <c r="S2883" i="1"/>
  <c r="K2884" i="1"/>
  <c r="L2884" i="1" s="1"/>
  <c r="P2884" i="1"/>
  <c r="S2884" i="1"/>
  <c r="K2885" i="1"/>
  <c r="L2885" i="1" s="1"/>
  <c r="P2885" i="1"/>
  <c r="S2885" i="1"/>
  <c r="K2886" i="1"/>
  <c r="L2886" i="1" s="1"/>
  <c r="P2886" i="1"/>
  <c r="S2886" i="1"/>
  <c r="K2887" i="1"/>
  <c r="L2887" i="1" s="1"/>
  <c r="P2887" i="1"/>
  <c r="S2887" i="1"/>
  <c r="K2888" i="1"/>
  <c r="L2888" i="1" s="1"/>
  <c r="P2888" i="1"/>
  <c r="S2888" i="1"/>
  <c r="K2889" i="1"/>
  <c r="L2889" i="1" s="1"/>
  <c r="P2889" i="1"/>
  <c r="S2889" i="1"/>
  <c r="K2890" i="1"/>
  <c r="L2890" i="1" s="1"/>
  <c r="P2890" i="1"/>
  <c r="S2890" i="1"/>
  <c r="K2891" i="1"/>
  <c r="L2891" i="1" s="1"/>
  <c r="P2891" i="1"/>
  <c r="S2891" i="1"/>
  <c r="K2892" i="1"/>
  <c r="L2892" i="1" s="1"/>
  <c r="P2892" i="1"/>
  <c r="S2892" i="1"/>
  <c r="K2893" i="1"/>
  <c r="L2893" i="1" s="1"/>
  <c r="P2893" i="1"/>
  <c r="S2893" i="1"/>
  <c r="K2894" i="1"/>
  <c r="L2894" i="1" s="1"/>
  <c r="P2894" i="1"/>
  <c r="S2894" i="1"/>
  <c r="K2895" i="1"/>
  <c r="L2895" i="1" s="1"/>
  <c r="P2895" i="1"/>
  <c r="S2895" i="1"/>
  <c r="K2896" i="1"/>
  <c r="L2896" i="1" s="1"/>
  <c r="P2896" i="1"/>
  <c r="S2896" i="1"/>
  <c r="K2897" i="1"/>
  <c r="L2897" i="1" s="1"/>
  <c r="P2897" i="1"/>
  <c r="S2897" i="1"/>
  <c r="K2898" i="1"/>
  <c r="L2898" i="1" s="1"/>
  <c r="P2898" i="1"/>
  <c r="S2898" i="1"/>
  <c r="K2899" i="1"/>
  <c r="L2899" i="1" s="1"/>
  <c r="P2899" i="1"/>
  <c r="S2899" i="1"/>
  <c r="K2900" i="1"/>
  <c r="L2900" i="1" s="1"/>
  <c r="P2900" i="1"/>
  <c r="S2900" i="1"/>
  <c r="K2901" i="1"/>
  <c r="L2901" i="1" s="1"/>
  <c r="P2901" i="1"/>
  <c r="S2901" i="1"/>
  <c r="K2902" i="1"/>
  <c r="L2902" i="1" s="1"/>
  <c r="P2902" i="1"/>
  <c r="S2902" i="1"/>
  <c r="K2903" i="1"/>
  <c r="L2903" i="1" s="1"/>
  <c r="P2903" i="1"/>
  <c r="S2903" i="1"/>
  <c r="K2904" i="1"/>
  <c r="L2904" i="1" s="1"/>
  <c r="P2904" i="1"/>
  <c r="S2904" i="1"/>
  <c r="K2905" i="1"/>
  <c r="L2905" i="1" s="1"/>
  <c r="P2905" i="1"/>
  <c r="S2905" i="1"/>
  <c r="K2906" i="1"/>
  <c r="L2906" i="1" s="1"/>
  <c r="P2906" i="1"/>
  <c r="S2906" i="1"/>
  <c r="K2907" i="1"/>
  <c r="L2907" i="1" s="1"/>
  <c r="P2907" i="1"/>
  <c r="S2907" i="1"/>
  <c r="K2908" i="1"/>
  <c r="L2908" i="1" s="1"/>
  <c r="P2908" i="1"/>
  <c r="S2908" i="1"/>
  <c r="K2909" i="1"/>
  <c r="L2909" i="1" s="1"/>
  <c r="P2909" i="1"/>
  <c r="S2909" i="1"/>
  <c r="K2910" i="1"/>
  <c r="L2910" i="1" s="1"/>
  <c r="P2910" i="1"/>
  <c r="S2910" i="1"/>
  <c r="K2911" i="1"/>
  <c r="L2911" i="1" s="1"/>
  <c r="P2911" i="1"/>
  <c r="S2911" i="1"/>
  <c r="K2912" i="1"/>
  <c r="L2912" i="1" s="1"/>
  <c r="P2912" i="1"/>
  <c r="S2912" i="1"/>
  <c r="K2913" i="1"/>
  <c r="L2913" i="1" s="1"/>
  <c r="P2913" i="1"/>
  <c r="S2913" i="1"/>
  <c r="K2914" i="1"/>
  <c r="L2914" i="1" s="1"/>
  <c r="P2914" i="1"/>
  <c r="S2914" i="1"/>
  <c r="K2915" i="1"/>
  <c r="L2915" i="1" s="1"/>
  <c r="P2915" i="1"/>
  <c r="S2915" i="1"/>
  <c r="K2916" i="1"/>
  <c r="L2916" i="1" s="1"/>
  <c r="P2916" i="1"/>
  <c r="S2916" i="1"/>
  <c r="K2917" i="1"/>
  <c r="L2917" i="1" s="1"/>
  <c r="P2917" i="1"/>
  <c r="S2917" i="1"/>
  <c r="K2918" i="1"/>
  <c r="L2918" i="1" s="1"/>
  <c r="P2918" i="1"/>
  <c r="S2918" i="1"/>
  <c r="K2919" i="1"/>
  <c r="L2919" i="1" s="1"/>
  <c r="P2919" i="1"/>
  <c r="S2919" i="1"/>
  <c r="K2920" i="1"/>
  <c r="L2920" i="1" s="1"/>
  <c r="P2920" i="1"/>
  <c r="S2920" i="1"/>
  <c r="K2921" i="1"/>
  <c r="L2921" i="1" s="1"/>
  <c r="P2921" i="1"/>
  <c r="S2921" i="1"/>
  <c r="K2922" i="1"/>
  <c r="L2922" i="1" s="1"/>
  <c r="P2922" i="1"/>
  <c r="S2922" i="1"/>
  <c r="K2923" i="1"/>
  <c r="L2923" i="1" s="1"/>
  <c r="P2923" i="1"/>
  <c r="S2923" i="1"/>
  <c r="K2924" i="1"/>
  <c r="L2924" i="1" s="1"/>
  <c r="P2924" i="1"/>
  <c r="S2924" i="1"/>
  <c r="K2925" i="1"/>
  <c r="L2925" i="1" s="1"/>
  <c r="P2925" i="1"/>
  <c r="S2925" i="1"/>
  <c r="K2926" i="1"/>
  <c r="L2926" i="1" s="1"/>
  <c r="P2926" i="1"/>
  <c r="S2926" i="1"/>
  <c r="K2927" i="1"/>
  <c r="L2927" i="1" s="1"/>
  <c r="P2927" i="1"/>
  <c r="S2927" i="1"/>
  <c r="K2928" i="1"/>
  <c r="L2928" i="1" s="1"/>
  <c r="P2928" i="1"/>
  <c r="S2928" i="1"/>
  <c r="K2929" i="1"/>
  <c r="L2929" i="1" s="1"/>
  <c r="P2929" i="1"/>
  <c r="S2929" i="1"/>
  <c r="K2930" i="1"/>
  <c r="L2930" i="1" s="1"/>
  <c r="P2930" i="1"/>
  <c r="S2930" i="1"/>
  <c r="K2931" i="1"/>
  <c r="L2931" i="1" s="1"/>
  <c r="P2931" i="1"/>
  <c r="S2931" i="1"/>
  <c r="K2932" i="1"/>
  <c r="L2932" i="1" s="1"/>
  <c r="P2932" i="1"/>
  <c r="S2932" i="1"/>
  <c r="K2933" i="1"/>
  <c r="L2933" i="1" s="1"/>
  <c r="P2933" i="1"/>
  <c r="S2933" i="1"/>
  <c r="K2934" i="1"/>
  <c r="L2934" i="1" s="1"/>
  <c r="P2934" i="1"/>
  <c r="S2934" i="1"/>
  <c r="K2935" i="1"/>
  <c r="L2935" i="1" s="1"/>
  <c r="P2935" i="1"/>
  <c r="S2935" i="1"/>
  <c r="K2936" i="1"/>
  <c r="L2936" i="1" s="1"/>
  <c r="P2936" i="1"/>
  <c r="S2936" i="1"/>
  <c r="K2937" i="1"/>
  <c r="L2937" i="1" s="1"/>
  <c r="P2937" i="1"/>
  <c r="S2937" i="1"/>
  <c r="K2938" i="1"/>
  <c r="L2938" i="1" s="1"/>
  <c r="P2938" i="1"/>
  <c r="S2938" i="1"/>
  <c r="K2939" i="1"/>
  <c r="L2939" i="1" s="1"/>
  <c r="P2939" i="1"/>
  <c r="S2939" i="1"/>
  <c r="K2940" i="1"/>
  <c r="L2940" i="1" s="1"/>
  <c r="P2940" i="1"/>
  <c r="S2940" i="1"/>
  <c r="K2941" i="1"/>
  <c r="L2941" i="1" s="1"/>
  <c r="P2941" i="1"/>
  <c r="S2941" i="1"/>
  <c r="K2942" i="1"/>
  <c r="L2942" i="1" s="1"/>
  <c r="P2942" i="1"/>
  <c r="S2942" i="1"/>
  <c r="K2943" i="1"/>
  <c r="L2943" i="1" s="1"/>
  <c r="P2943" i="1"/>
  <c r="S2943" i="1"/>
  <c r="K2944" i="1"/>
  <c r="L2944" i="1" s="1"/>
  <c r="P2944" i="1"/>
  <c r="S2944" i="1"/>
  <c r="K2945" i="1"/>
  <c r="L2945" i="1" s="1"/>
  <c r="P2945" i="1"/>
  <c r="S2945" i="1"/>
  <c r="K2946" i="1"/>
  <c r="L2946" i="1" s="1"/>
  <c r="P2946" i="1"/>
  <c r="S2946" i="1"/>
  <c r="K2947" i="1"/>
  <c r="L2947" i="1" s="1"/>
  <c r="P2947" i="1"/>
  <c r="S2947" i="1"/>
  <c r="K2948" i="1"/>
  <c r="L2948" i="1" s="1"/>
  <c r="P2948" i="1"/>
  <c r="S2948" i="1"/>
  <c r="K2949" i="1"/>
  <c r="L2949" i="1" s="1"/>
  <c r="P2949" i="1"/>
  <c r="S2949" i="1"/>
  <c r="K2950" i="1"/>
  <c r="L2950" i="1" s="1"/>
  <c r="P2950" i="1"/>
  <c r="S2950" i="1"/>
  <c r="K2951" i="1"/>
  <c r="L2951" i="1" s="1"/>
  <c r="P2951" i="1"/>
  <c r="S2951" i="1"/>
  <c r="K2952" i="1"/>
  <c r="L2952" i="1" s="1"/>
  <c r="P2952" i="1"/>
  <c r="S2952" i="1"/>
  <c r="K2953" i="1"/>
  <c r="L2953" i="1" s="1"/>
  <c r="P2953" i="1"/>
  <c r="S2953" i="1"/>
  <c r="K2954" i="1"/>
  <c r="L2954" i="1" s="1"/>
  <c r="P2954" i="1"/>
  <c r="S2954" i="1"/>
  <c r="K2955" i="1"/>
  <c r="L2955" i="1" s="1"/>
  <c r="P2955" i="1"/>
  <c r="S2955" i="1"/>
  <c r="K2956" i="1"/>
  <c r="L2956" i="1" s="1"/>
  <c r="P2956" i="1"/>
  <c r="S2956" i="1"/>
  <c r="K2957" i="1"/>
  <c r="L2957" i="1" s="1"/>
  <c r="P2957" i="1"/>
  <c r="S2957" i="1"/>
  <c r="K2958" i="1"/>
  <c r="L2958" i="1" s="1"/>
  <c r="P2958" i="1"/>
  <c r="S2958" i="1"/>
  <c r="K2959" i="1"/>
  <c r="L2959" i="1" s="1"/>
  <c r="P2959" i="1"/>
  <c r="S2959" i="1"/>
  <c r="K2960" i="1"/>
  <c r="L2960" i="1" s="1"/>
  <c r="P2960" i="1"/>
  <c r="S2960" i="1"/>
  <c r="K2961" i="1"/>
  <c r="L2961" i="1" s="1"/>
  <c r="P2961" i="1"/>
  <c r="S2961" i="1"/>
  <c r="K2962" i="1"/>
  <c r="L2962" i="1" s="1"/>
  <c r="P2962" i="1"/>
  <c r="S2962" i="1"/>
  <c r="K2963" i="1"/>
  <c r="L2963" i="1" s="1"/>
  <c r="P2963" i="1"/>
  <c r="S2963" i="1"/>
  <c r="K2964" i="1"/>
  <c r="L2964" i="1" s="1"/>
  <c r="P2964" i="1"/>
  <c r="S2964" i="1"/>
  <c r="K2965" i="1"/>
  <c r="L2965" i="1" s="1"/>
  <c r="P2965" i="1"/>
  <c r="S2965" i="1"/>
  <c r="K2966" i="1"/>
  <c r="L2966" i="1" s="1"/>
  <c r="P2966" i="1"/>
  <c r="S2966" i="1"/>
  <c r="K2967" i="1"/>
  <c r="L2967" i="1" s="1"/>
  <c r="P2967" i="1"/>
  <c r="S2967" i="1"/>
  <c r="K2968" i="1"/>
  <c r="L2968" i="1" s="1"/>
  <c r="P2968" i="1"/>
  <c r="S2968" i="1"/>
  <c r="K2969" i="1"/>
  <c r="L2969" i="1" s="1"/>
  <c r="P2969" i="1"/>
  <c r="S2969" i="1"/>
  <c r="K2970" i="1"/>
  <c r="L2970" i="1" s="1"/>
  <c r="P2970" i="1"/>
  <c r="S2970" i="1"/>
  <c r="K2971" i="1"/>
  <c r="L2971" i="1" s="1"/>
  <c r="P2971" i="1"/>
  <c r="S2971" i="1"/>
  <c r="K2972" i="1"/>
  <c r="L2972" i="1" s="1"/>
  <c r="P2972" i="1"/>
  <c r="S2972" i="1"/>
  <c r="K2973" i="1"/>
  <c r="L2973" i="1" s="1"/>
  <c r="P2973" i="1"/>
  <c r="S2973" i="1"/>
  <c r="K2974" i="1"/>
  <c r="L2974" i="1" s="1"/>
  <c r="P2974" i="1"/>
  <c r="S2974" i="1"/>
  <c r="K2975" i="1"/>
  <c r="L2975" i="1" s="1"/>
  <c r="P2975" i="1"/>
  <c r="S2975" i="1"/>
  <c r="K2976" i="1"/>
  <c r="L2976" i="1" s="1"/>
  <c r="P2976" i="1"/>
  <c r="S2976" i="1"/>
  <c r="K2977" i="1"/>
  <c r="L2977" i="1" s="1"/>
  <c r="P2977" i="1"/>
  <c r="S2977" i="1"/>
  <c r="K2978" i="1"/>
  <c r="L2978" i="1" s="1"/>
  <c r="P2978" i="1"/>
  <c r="S2978" i="1"/>
  <c r="K2979" i="1"/>
  <c r="L2979" i="1" s="1"/>
  <c r="P2979" i="1"/>
  <c r="S2979" i="1"/>
  <c r="K2980" i="1"/>
  <c r="L2980" i="1" s="1"/>
  <c r="P2980" i="1"/>
  <c r="S2980" i="1"/>
  <c r="K2981" i="1"/>
  <c r="L2981" i="1" s="1"/>
  <c r="P2981" i="1"/>
  <c r="S2981" i="1"/>
  <c r="K2982" i="1"/>
  <c r="L2982" i="1" s="1"/>
  <c r="P2982" i="1"/>
  <c r="S2982" i="1"/>
  <c r="K2983" i="1"/>
  <c r="L2983" i="1" s="1"/>
  <c r="P2983" i="1"/>
  <c r="S2983" i="1"/>
  <c r="K2984" i="1"/>
  <c r="L2984" i="1" s="1"/>
  <c r="P2984" i="1"/>
  <c r="S2984" i="1"/>
  <c r="K2985" i="1"/>
  <c r="L2985" i="1" s="1"/>
  <c r="P2985" i="1"/>
  <c r="S2985" i="1"/>
  <c r="K2986" i="1"/>
  <c r="L2986" i="1" s="1"/>
  <c r="P2986" i="1"/>
  <c r="S2986" i="1"/>
  <c r="K2987" i="1"/>
  <c r="L2987" i="1" s="1"/>
  <c r="P2987" i="1"/>
  <c r="S2987" i="1"/>
  <c r="K2988" i="1"/>
  <c r="L2988" i="1" s="1"/>
  <c r="P2988" i="1"/>
  <c r="S2988" i="1"/>
  <c r="K2989" i="1"/>
  <c r="L2989" i="1" s="1"/>
  <c r="P2989" i="1"/>
  <c r="S2989" i="1"/>
  <c r="K2990" i="1"/>
  <c r="L2990" i="1" s="1"/>
  <c r="P2990" i="1"/>
  <c r="S2990" i="1"/>
  <c r="K2991" i="1"/>
  <c r="L2991" i="1" s="1"/>
  <c r="P2991" i="1"/>
  <c r="S2991" i="1"/>
  <c r="K2992" i="1"/>
  <c r="L2992" i="1" s="1"/>
  <c r="P2992" i="1"/>
  <c r="S2992" i="1"/>
  <c r="K2993" i="1"/>
  <c r="L2993" i="1" s="1"/>
  <c r="P2993" i="1"/>
  <c r="S2993" i="1"/>
  <c r="K2994" i="1"/>
  <c r="L2994" i="1" s="1"/>
  <c r="P2994" i="1"/>
  <c r="S2994" i="1"/>
  <c r="K2995" i="1"/>
  <c r="L2995" i="1" s="1"/>
  <c r="P2995" i="1"/>
  <c r="S2995" i="1"/>
  <c r="K2996" i="1"/>
  <c r="L2996" i="1" s="1"/>
  <c r="P2996" i="1"/>
  <c r="S2996" i="1"/>
  <c r="K2997" i="1"/>
  <c r="L2997" i="1" s="1"/>
  <c r="P2997" i="1"/>
  <c r="S2997" i="1"/>
  <c r="K2998" i="1"/>
  <c r="L2998" i="1" s="1"/>
  <c r="P2998" i="1"/>
  <c r="S2998" i="1"/>
  <c r="K2999" i="1"/>
  <c r="L2999" i="1" s="1"/>
  <c r="P2999" i="1"/>
  <c r="S2999" i="1"/>
  <c r="K3000" i="1"/>
  <c r="L3000" i="1" s="1"/>
  <c r="P3000" i="1"/>
  <c r="S3000" i="1"/>
  <c r="K3001" i="1"/>
  <c r="L3001" i="1" s="1"/>
  <c r="P3001" i="1"/>
  <c r="S3001" i="1"/>
  <c r="K3002" i="1"/>
  <c r="L3002" i="1" s="1"/>
  <c r="P3002" i="1"/>
  <c r="S3002" i="1"/>
  <c r="K3003" i="1"/>
  <c r="L3003" i="1" s="1"/>
  <c r="P3003" i="1"/>
  <c r="S3003" i="1"/>
  <c r="K3004" i="1"/>
  <c r="L3004" i="1" s="1"/>
  <c r="P3004" i="1"/>
  <c r="S3004" i="1"/>
  <c r="K3005" i="1"/>
  <c r="L3005" i="1" s="1"/>
  <c r="P3005" i="1"/>
  <c r="S3005" i="1"/>
  <c r="K3006" i="1"/>
  <c r="L3006" i="1" s="1"/>
  <c r="P3006" i="1"/>
  <c r="S3006" i="1"/>
  <c r="K3007" i="1"/>
  <c r="L3007" i="1" s="1"/>
  <c r="P3007" i="1"/>
  <c r="S3007" i="1"/>
  <c r="K3008" i="1"/>
  <c r="L3008" i="1" s="1"/>
  <c r="P3008" i="1"/>
  <c r="S3008" i="1"/>
  <c r="K3009" i="1"/>
  <c r="L3009" i="1" s="1"/>
  <c r="P3009" i="1"/>
  <c r="S3009" i="1"/>
  <c r="K3010" i="1"/>
  <c r="L3010" i="1" s="1"/>
  <c r="P3010" i="1"/>
  <c r="S3010" i="1"/>
  <c r="K3011" i="1"/>
  <c r="L3011" i="1" s="1"/>
  <c r="P3011" i="1"/>
  <c r="S3011" i="1"/>
  <c r="K3012" i="1"/>
  <c r="L3012" i="1" s="1"/>
  <c r="P3012" i="1"/>
  <c r="S3012" i="1"/>
  <c r="K3013" i="1"/>
  <c r="L3013" i="1" s="1"/>
  <c r="P3013" i="1"/>
  <c r="S3013" i="1"/>
  <c r="K3014" i="1"/>
  <c r="L3014" i="1" s="1"/>
  <c r="P3014" i="1"/>
  <c r="S3014" i="1"/>
  <c r="K3015" i="1"/>
  <c r="L3015" i="1" s="1"/>
  <c r="P3015" i="1"/>
  <c r="S3015" i="1"/>
  <c r="K3016" i="1"/>
  <c r="L3016" i="1" s="1"/>
  <c r="P3016" i="1"/>
  <c r="S3016" i="1"/>
  <c r="K3017" i="1"/>
  <c r="L3017" i="1" s="1"/>
  <c r="P3017" i="1"/>
  <c r="S3017" i="1"/>
  <c r="K3018" i="1"/>
  <c r="L3018" i="1" s="1"/>
  <c r="P3018" i="1"/>
  <c r="S3018" i="1"/>
  <c r="K3019" i="1"/>
  <c r="L3019" i="1" s="1"/>
  <c r="P3019" i="1"/>
  <c r="S3019" i="1"/>
  <c r="K3020" i="1"/>
  <c r="L3020" i="1" s="1"/>
  <c r="P3020" i="1"/>
  <c r="S3020" i="1"/>
  <c r="K3021" i="1"/>
  <c r="L3021" i="1" s="1"/>
  <c r="P3021" i="1"/>
  <c r="S3021" i="1"/>
  <c r="K3022" i="1"/>
  <c r="L3022" i="1" s="1"/>
  <c r="P3022" i="1"/>
  <c r="S3022" i="1"/>
  <c r="K3023" i="1"/>
  <c r="L3023" i="1" s="1"/>
  <c r="P3023" i="1"/>
  <c r="S3023" i="1"/>
  <c r="K3024" i="1"/>
  <c r="L3024" i="1" s="1"/>
  <c r="P3024" i="1"/>
  <c r="S3024" i="1"/>
  <c r="K3025" i="1"/>
  <c r="L3025" i="1" s="1"/>
  <c r="P3025" i="1"/>
  <c r="S3025" i="1"/>
  <c r="K3026" i="1"/>
  <c r="L3026" i="1" s="1"/>
  <c r="P3026" i="1"/>
  <c r="S3026" i="1"/>
  <c r="K3027" i="1"/>
  <c r="L3027" i="1" s="1"/>
  <c r="P3027" i="1"/>
  <c r="S3027" i="1"/>
  <c r="K3028" i="1"/>
  <c r="L3028" i="1" s="1"/>
  <c r="P3028" i="1"/>
  <c r="S3028" i="1"/>
  <c r="K3029" i="1"/>
  <c r="L3029" i="1" s="1"/>
  <c r="P3029" i="1"/>
  <c r="S3029" i="1"/>
  <c r="K3030" i="1"/>
  <c r="L3030" i="1" s="1"/>
  <c r="P3030" i="1"/>
  <c r="S3030" i="1"/>
  <c r="K3031" i="1"/>
  <c r="L3031" i="1" s="1"/>
  <c r="P3031" i="1"/>
  <c r="S3031" i="1"/>
  <c r="K3032" i="1"/>
  <c r="L3032" i="1" s="1"/>
  <c r="P3032" i="1"/>
  <c r="S3032" i="1"/>
  <c r="K3033" i="1"/>
  <c r="L3033" i="1" s="1"/>
  <c r="P3033" i="1"/>
  <c r="S3033" i="1"/>
  <c r="K3034" i="1"/>
  <c r="L3034" i="1" s="1"/>
  <c r="P3034" i="1"/>
  <c r="S3034" i="1"/>
  <c r="K3035" i="1"/>
  <c r="L3035" i="1" s="1"/>
  <c r="P3035" i="1"/>
  <c r="S3035" i="1"/>
  <c r="K3036" i="1"/>
  <c r="L3036" i="1" s="1"/>
  <c r="P3036" i="1"/>
  <c r="S3036" i="1"/>
  <c r="K3037" i="1"/>
  <c r="L3037" i="1" s="1"/>
  <c r="P3037" i="1"/>
  <c r="S3037" i="1"/>
  <c r="K3038" i="1"/>
  <c r="L3038" i="1" s="1"/>
  <c r="P3038" i="1"/>
  <c r="S3038" i="1"/>
  <c r="K3039" i="1"/>
  <c r="L3039" i="1" s="1"/>
  <c r="P3039" i="1"/>
  <c r="S3039" i="1"/>
  <c r="K3040" i="1"/>
  <c r="L3040" i="1" s="1"/>
  <c r="P3040" i="1"/>
  <c r="S3040" i="1"/>
  <c r="K3041" i="1"/>
  <c r="L3041" i="1" s="1"/>
  <c r="P3041" i="1"/>
  <c r="S3041" i="1"/>
  <c r="K3042" i="1"/>
  <c r="L3042" i="1" s="1"/>
  <c r="P3042" i="1"/>
  <c r="S3042" i="1"/>
  <c r="K3043" i="1"/>
  <c r="L3043" i="1" s="1"/>
  <c r="P3043" i="1"/>
  <c r="S3043" i="1"/>
  <c r="K3044" i="1"/>
  <c r="L3044" i="1" s="1"/>
  <c r="P3044" i="1"/>
  <c r="S3044" i="1"/>
  <c r="K3045" i="1"/>
  <c r="L3045" i="1" s="1"/>
  <c r="P3045" i="1"/>
  <c r="S3045" i="1"/>
  <c r="K3046" i="1"/>
  <c r="L3046" i="1" s="1"/>
  <c r="P3046" i="1"/>
  <c r="S3046" i="1"/>
  <c r="K3047" i="1"/>
  <c r="L3047" i="1" s="1"/>
  <c r="P3047" i="1"/>
  <c r="S3047" i="1"/>
  <c r="K3048" i="1"/>
  <c r="L3048" i="1" s="1"/>
  <c r="P3048" i="1"/>
  <c r="S3048" i="1"/>
  <c r="K3049" i="1"/>
  <c r="L3049" i="1" s="1"/>
  <c r="P3049" i="1"/>
  <c r="S3049" i="1"/>
  <c r="K3050" i="1"/>
  <c r="L3050" i="1" s="1"/>
  <c r="P3050" i="1"/>
  <c r="S3050" i="1"/>
  <c r="K3051" i="1"/>
  <c r="L3051" i="1" s="1"/>
  <c r="P3051" i="1"/>
  <c r="S3051" i="1"/>
  <c r="K3052" i="1"/>
  <c r="L3052" i="1" s="1"/>
  <c r="P3052" i="1"/>
  <c r="S3052" i="1"/>
  <c r="K3053" i="1"/>
  <c r="L3053" i="1" s="1"/>
  <c r="P3053" i="1"/>
  <c r="S3053" i="1"/>
  <c r="K3054" i="1"/>
  <c r="L3054" i="1" s="1"/>
  <c r="P3054" i="1"/>
  <c r="S3054" i="1"/>
  <c r="K3055" i="1"/>
  <c r="L3055" i="1" s="1"/>
  <c r="P3055" i="1"/>
  <c r="S3055" i="1"/>
  <c r="K3056" i="1"/>
  <c r="L3056" i="1" s="1"/>
  <c r="P3056" i="1"/>
  <c r="S3056" i="1"/>
  <c r="K3057" i="1"/>
  <c r="L3057" i="1" s="1"/>
  <c r="P3057" i="1"/>
  <c r="S3057" i="1"/>
  <c r="K3058" i="1"/>
  <c r="L3058" i="1" s="1"/>
  <c r="P3058" i="1"/>
  <c r="S3058" i="1"/>
  <c r="K3059" i="1"/>
  <c r="L3059" i="1" s="1"/>
  <c r="P3059" i="1"/>
  <c r="S3059" i="1"/>
  <c r="K3060" i="1"/>
  <c r="L3060" i="1" s="1"/>
  <c r="P3060" i="1"/>
  <c r="S3060" i="1"/>
  <c r="K3061" i="1"/>
  <c r="L3061" i="1" s="1"/>
  <c r="P3061" i="1"/>
  <c r="S3061" i="1"/>
  <c r="K3062" i="1"/>
  <c r="L3062" i="1" s="1"/>
  <c r="P3062" i="1"/>
  <c r="S3062" i="1"/>
  <c r="K3063" i="1"/>
  <c r="L3063" i="1" s="1"/>
  <c r="P3063" i="1"/>
  <c r="S3063" i="1"/>
  <c r="K3064" i="1"/>
  <c r="L3064" i="1" s="1"/>
  <c r="P3064" i="1"/>
  <c r="S3064" i="1"/>
  <c r="K3065" i="1"/>
  <c r="L3065" i="1" s="1"/>
  <c r="P3065" i="1"/>
  <c r="S3065" i="1"/>
  <c r="K3066" i="1"/>
  <c r="L3066" i="1" s="1"/>
  <c r="P3066" i="1"/>
  <c r="S3066" i="1"/>
  <c r="K3067" i="1"/>
  <c r="L3067" i="1" s="1"/>
  <c r="P3067" i="1"/>
  <c r="S3067" i="1"/>
  <c r="K3068" i="1"/>
  <c r="L3068" i="1" s="1"/>
  <c r="P3068" i="1"/>
  <c r="S3068" i="1"/>
  <c r="K3069" i="1"/>
  <c r="L3069" i="1" s="1"/>
  <c r="P3069" i="1"/>
  <c r="S3069" i="1"/>
  <c r="K3070" i="1"/>
  <c r="L3070" i="1" s="1"/>
  <c r="P3070" i="1"/>
  <c r="S3070" i="1"/>
  <c r="K3071" i="1"/>
  <c r="L3071" i="1" s="1"/>
  <c r="P3071" i="1"/>
  <c r="S3071" i="1"/>
  <c r="K3072" i="1"/>
  <c r="L3072" i="1" s="1"/>
  <c r="P3072" i="1"/>
  <c r="S3072" i="1"/>
  <c r="K3073" i="1"/>
  <c r="L3073" i="1" s="1"/>
  <c r="P3073" i="1"/>
  <c r="S3073" i="1"/>
  <c r="K3074" i="1"/>
  <c r="L3074" i="1" s="1"/>
  <c r="P3074" i="1"/>
  <c r="S3074" i="1"/>
  <c r="K3075" i="1"/>
  <c r="L3075" i="1" s="1"/>
  <c r="P3075" i="1"/>
  <c r="S3075" i="1"/>
  <c r="K3076" i="1"/>
  <c r="L3076" i="1" s="1"/>
  <c r="P3076" i="1"/>
  <c r="S3076" i="1"/>
  <c r="K3077" i="1"/>
  <c r="L3077" i="1" s="1"/>
  <c r="P3077" i="1"/>
  <c r="S3077" i="1"/>
  <c r="K3078" i="1"/>
  <c r="L3078" i="1" s="1"/>
  <c r="P3078" i="1"/>
  <c r="S3078" i="1"/>
  <c r="K3079" i="1"/>
  <c r="L3079" i="1" s="1"/>
  <c r="P3079" i="1"/>
  <c r="S3079" i="1"/>
  <c r="K3080" i="1"/>
  <c r="L3080" i="1" s="1"/>
  <c r="P3080" i="1"/>
  <c r="S3080" i="1"/>
  <c r="K3081" i="1"/>
  <c r="L3081" i="1" s="1"/>
  <c r="P3081" i="1"/>
  <c r="S3081" i="1"/>
  <c r="K3082" i="1"/>
  <c r="L3082" i="1" s="1"/>
  <c r="P3082" i="1"/>
  <c r="S3082" i="1"/>
  <c r="K3083" i="1"/>
  <c r="L3083" i="1" s="1"/>
  <c r="P3083" i="1"/>
  <c r="S3083" i="1"/>
  <c r="K3084" i="1"/>
  <c r="L3084" i="1" s="1"/>
  <c r="P3084" i="1"/>
  <c r="S3084" i="1"/>
  <c r="K3085" i="1"/>
  <c r="L3085" i="1" s="1"/>
  <c r="P3085" i="1"/>
  <c r="S3085" i="1"/>
  <c r="K3086" i="1"/>
  <c r="L3086" i="1" s="1"/>
  <c r="P3086" i="1"/>
  <c r="S3086" i="1"/>
  <c r="K3087" i="1"/>
  <c r="L3087" i="1" s="1"/>
  <c r="P3087" i="1"/>
  <c r="S3087" i="1"/>
  <c r="K3088" i="1"/>
  <c r="L3088" i="1" s="1"/>
  <c r="P3088" i="1"/>
  <c r="S3088" i="1"/>
  <c r="K3089" i="1"/>
  <c r="L3089" i="1" s="1"/>
  <c r="P3089" i="1"/>
  <c r="S3089" i="1"/>
  <c r="K3090" i="1"/>
  <c r="L3090" i="1" s="1"/>
  <c r="P3090" i="1"/>
  <c r="S3090" i="1"/>
  <c r="K3091" i="1"/>
  <c r="L3091" i="1" s="1"/>
  <c r="P3091" i="1"/>
  <c r="S3091" i="1"/>
  <c r="K3092" i="1"/>
  <c r="L3092" i="1" s="1"/>
  <c r="P3092" i="1"/>
  <c r="S3092" i="1"/>
  <c r="K3093" i="1"/>
  <c r="L3093" i="1" s="1"/>
  <c r="P3093" i="1"/>
  <c r="S3093" i="1"/>
  <c r="K3094" i="1"/>
  <c r="L3094" i="1" s="1"/>
  <c r="P3094" i="1"/>
  <c r="S3094" i="1"/>
  <c r="K3095" i="1"/>
  <c r="L3095" i="1" s="1"/>
  <c r="P3095" i="1"/>
  <c r="S3095" i="1"/>
  <c r="K3096" i="1"/>
  <c r="L3096" i="1" s="1"/>
  <c r="P3096" i="1"/>
  <c r="S3096" i="1"/>
  <c r="K3097" i="1"/>
  <c r="L3097" i="1" s="1"/>
  <c r="P3097" i="1"/>
  <c r="S3097" i="1"/>
  <c r="K3098" i="1"/>
  <c r="L3098" i="1" s="1"/>
  <c r="P3098" i="1"/>
  <c r="S3098" i="1"/>
  <c r="K3099" i="1"/>
  <c r="L3099" i="1" s="1"/>
  <c r="P3099" i="1"/>
  <c r="S3099" i="1"/>
  <c r="K3100" i="1"/>
  <c r="L3100" i="1" s="1"/>
  <c r="P3100" i="1"/>
  <c r="S3100" i="1"/>
  <c r="K3101" i="1"/>
  <c r="L3101" i="1" s="1"/>
  <c r="P3101" i="1"/>
  <c r="S3101" i="1"/>
  <c r="K3102" i="1"/>
  <c r="L3102" i="1" s="1"/>
  <c r="P3102" i="1"/>
  <c r="S3102" i="1"/>
  <c r="K3103" i="1"/>
  <c r="L3103" i="1" s="1"/>
  <c r="P3103" i="1"/>
  <c r="S3103" i="1"/>
  <c r="K3104" i="1"/>
  <c r="L3104" i="1" s="1"/>
  <c r="P3104" i="1"/>
  <c r="S3104" i="1"/>
  <c r="K3105" i="1"/>
  <c r="L3105" i="1" s="1"/>
  <c r="P3105" i="1"/>
  <c r="S3105" i="1"/>
  <c r="K3106" i="1"/>
  <c r="L3106" i="1" s="1"/>
  <c r="P3106" i="1"/>
  <c r="S3106" i="1"/>
  <c r="K3107" i="1"/>
  <c r="L3107" i="1" s="1"/>
  <c r="P3107" i="1"/>
  <c r="S3107" i="1"/>
  <c r="K3108" i="1"/>
  <c r="L3108" i="1" s="1"/>
  <c r="P3108" i="1"/>
  <c r="S3108" i="1"/>
  <c r="K3109" i="1"/>
  <c r="L3109" i="1" s="1"/>
  <c r="P3109" i="1"/>
  <c r="S3109" i="1"/>
  <c r="K3110" i="1"/>
  <c r="L3110" i="1" s="1"/>
  <c r="P3110" i="1"/>
  <c r="S3110" i="1"/>
  <c r="K3111" i="1"/>
  <c r="L3111" i="1" s="1"/>
  <c r="P3111" i="1"/>
  <c r="S3111" i="1"/>
  <c r="K3112" i="1"/>
  <c r="L3112" i="1" s="1"/>
  <c r="P3112" i="1"/>
  <c r="S3112" i="1"/>
  <c r="K3113" i="1"/>
  <c r="L3113" i="1" s="1"/>
  <c r="P3113" i="1"/>
  <c r="S3113" i="1"/>
  <c r="K3114" i="1"/>
  <c r="L3114" i="1" s="1"/>
  <c r="P3114" i="1"/>
  <c r="S3114" i="1"/>
  <c r="K3115" i="1"/>
  <c r="L3115" i="1" s="1"/>
  <c r="P3115" i="1"/>
  <c r="S3115" i="1"/>
  <c r="K3116" i="1"/>
  <c r="L3116" i="1" s="1"/>
  <c r="P3116" i="1"/>
  <c r="S3116" i="1"/>
  <c r="K3117" i="1"/>
  <c r="L3117" i="1" s="1"/>
  <c r="P3117" i="1"/>
  <c r="S3117" i="1"/>
  <c r="K3118" i="1"/>
  <c r="L3118" i="1" s="1"/>
  <c r="P3118" i="1"/>
  <c r="S3118" i="1"/>
  <c r="K3119" i="1"/>
  <c r="L3119" i="1" s="1"/>
  <c r="P3119" i="1"/>
  <c r="S3119" i="1"/>
  <c r="K3120" i="1"/>
  <c r="L3120" i="1" s="1"/>
  <c r="P3120" i="1"/>
  <c r="S3120" i="1"/>
  <c r="K3121" i="1"/>
  <c r="L3121" i="1" s="1"/>
  <c r="P3121" i="1"/>
  <c r="S3121" i="1"/>
  <c r="K3122" i="1"/>
  <c r="L3122" i="1" s="1"/>
  <c r="P3122" i="1"/>
  <c r="S3122" i="1"/>
  <c r="K3123" i="1"/>
  <c r="L3123" i="1" s="1"/>
  <c r="P3123" i="1"/>
  <c r="S3123" i="1"/>
  <c r="K3124" i="1"/>
  <c r="L3124" i="1" s="1"/>
  <c r="P3124" i="1"/>
  <c r="S3124" i="1"/>
  <c r="K3125" i="1"/>
  <c r="L3125" i="1" s="1"/>
  <c r="P3125" i="1"/>
  <c r="S3125" i="1"/>
  <c r="K3126" i="1"/>
  <c r="L3126" i="1" s="1"/>
  <c r="P3126" i="1"/>
  <c r="S3126" i="1"/>
  <c r="K3127" i="1"/>
  <c r="L3127" i="1" s="1"/>
  <c r="P3127" i="1"/>
  <c r="S3127" i="1"/>
  <c r="K3128" i="1"/>
  <c r="L3128" i="1" s="1"/>
  <c r="P3128" i="1"/>
  <c r="S3128" i="1"/>
  <c r="K3129" i="1"/>
  <c r="L3129" i="1" s="1"/>
  <c r="P3129" i="1"/>
  <c r="S3129" i="1"/>
  <c r="K3130" i="1"/>
  <c r="L3130" i="1" s="1"/>
  <c r="P3130" i="1"/>
  <c r="S3130" i="1"/>
  <c r="K3131" i="1"/>
  <c r="L3131" i="1" s="1"/>
  <c r="P3131" i="1"/>
  <c r="S3131" i="1"/>
  <c r="K3132" i="1"/>
  <c r="L3132" i="1" s="1"/>
  <c r="P3132" i="1"/>
  <c r="S3132" i="1"/>
  <c r="K3133" i="1"/>
  <c r="L3133" i="1" s="1"/>
  <c r="P3133" i="1"/>
  <c r="S3133" i="1"/>
  <c r="K3134" i="1"/>
  <c r="L3134" i="1" s="1"/>
  <c r="P3134" i="1"/>
  <c r="S3134" i="1"/>
  <c r="K3135" i="1"/>
  <c r="L3135" i="1" s="1"/>
  <c r="P3135" i="1"/>
  <c r="S3135" i="1"/>
  <c r="K3136" i="1"/>
  <c r="L3136" i="1" s="1"/>
  <c r="P3136" i="1"/>
  <c r="S3136" i="1"/>
  <c r="K3137" i="1"/>
  <c r="L3137" i="1" s="1"/>
  <c r="P3137" i="1"/>
  <c r="S3137" i="1"/>
  <c r="K3138" i="1"/>
  <c r="L3138" i="1" s="1"/>
  <c r="P3138" i="1"/>
  <c r="S3138" i="1"/>
  <c r="K3139" i="1"/>
  <c r="L3139" i="1" s="1"/>
  <c r="P3139" i="1"/>
  <c r="S3139" i="1"/>
  <c r="K3140" i="1"/>
  <c r="L3140" i="1" s="1"/>
  <c r="P3140" i="1"/>
  <c r="S3140" i="1"/>
  <c r="K3141" i="1"/>
  <c r="L3141" i="1" s="1"/>
  <c r="P3141" i="1"/>
  <c r="S3141" i="1"/>
  <c r="K3142" i="1"/>
  <c r="L3142" i="1" s="1"/>
  <c r="P3142" i="1"/>
  <c r="S3142" i="1"/>
  <c r="K3143" i="1"/>
  <c r="L3143" i="1" s="1"/>
  <c r="P3143" i="1"/>
  <c r="S3143" i="1"/>
  <c r="K3144" i="1"/>
  <c r="L3144" i="1" s="1"/>
  <c r="P3144" i="1"/>
  <c r="S3144" i="1"/>
  <c r="K3145" i="1"/>
  <c r="L3145" i="1" s="1"/>
  <c r="P3145" i="1"/>
  <c r="S3145" i="1"/>
  <c r="K3146" i="1"/>
  <c r="L3146" i="1" s="1"/>
  <c r="P3146" i="1"/>
  <c r="S3146" i="1"/>
  <c r="K3147" i="1"/>
  <c r="L3147" i="1" s="1"/>
  <c r="P3147" i="1"/>
  <c r="S3147" i="1"/>
  <c r="K3148" i="1"/>
  <c r="L3148" i="1" s="1"/>
  <c r="P3148" i="1"/>
  <c r="S3148" i="1"/>
  <c r="K3149" i="1"/>
  <c r="L3149" i="1" s="1"/>
  <c r="P3149" i="1"/>
  <c r="S3149" i="1"/>
  <c r="K3150" i="1"/>
  <c r="L3150" i="1" s="1"/>
  <c r="P3150" i="1"/>
  <c r="S3150" i="1"/>
  <c r="K3151" i="1"/>
  <c r="L3151" i="1" s="1"/>
  <c r="P3151" i="1"/>
  <c r="S3151" i="1"/>
  <c r="K3152" i="1"/>
  <c r="L3152" i="1" s="1"/>
  <c r="P3152" i="1"/>
  <c r="S3152" i="1"/>
  <c r="K3153" i="1"/>
  <c r="L3153" i="1" s="1"/>
  <c r="P3153" i="1"/>
  <c r="S3153" i="1"/>
  <c r="K3154" i="1"/>
  <c r="L3154" i="1" s="1"/>
  <c r="P3154" i="1"/>
  <c r="S3154" i="1"/>
  <c r="K3155" i="1"/>
  <c r="L3155" i="1" s="1"/>
  <c r="P3155" i="1"/>
  <c r="S3155" i="1"/>
  <c r="K3156" i="1"/>
  <c r="L3156" i="1" s="1"/>
  <c r="P3156" i="1"/>
  <c r="S3156" i="1"/>
  <c r="K3157" i="1"/>
  <c r="L3157" i="1" s="1"/>
  <c r="P3157" i="1"/>
  <c r="S3157" i="1"/>
  <c r="K3158" i="1"/>
  <c r="L3158" i="1" s="1"/>
  <c r="P3158" i="1"/>
  <c r="S3158" i="1"/>
  <c r="K3159" i="1"/>
  <c r="L3159" i="1" s="1"/>
  <c r="P3159" i="1"/>
  <c r="S3159" i="1"/>
  <c r="K3160" i="1"/>
  <c r="L3160" i="1" s="1"/>
  <c r="P3160" i="1"/>
  <c r="S3160" i="1"/>
  <c r="K3161" i="1"/>
  <c r="L3161" i="1" s="1"/>
  <c r="P3161" i="1"/>
  <c r="S3161" i="1"/>
  <c r="K3162" i="1"/>
  <c r="L3162" i="1" s="1"/>
  <c r="P3162" i="1"/>
  <c r="S3162" i="1"/>
  <c r="K3163" i="1"/>
  <c r="L3163" i="1" s="1"/>
  <c r="P3163" i="1"/>
  <c r="S3163" i="1"/>
  <c r="K3164" i="1"/>
  <c r="L3164" i="1" s="1"/>
  <c r="P3164" i="1"/>
  <c r="S3164" i="1"/>
  <c r="K3165" i="1"/>
  <c r="L3165" i="1" s="1"/>
  <c r="P3165" i="1"/>
  <c r="S3165" i="1"/>
  <c r="K3166" i="1"/>
  <c r="L3166" i="1" s="1"/>
  <c r="P3166" i="1"/>
  <c r="S3166" i="1"/>
  <c r="K3167" i="1"/>
  <c r="L3167" i="1" s="1"/>
  <c r="P3167" i="1"/>
  <c r="S3167" i="1"/>
  <c r="K3168" i="1"/>
  <c r="L3168" i="1" s="1"/>
  <c r="P3168" i="1"/>
  <c r="S3168" i="1"/>
  <c r="K3169" i="1"/>
  <c r="L3169" i="1" s="1"/>
  <c r="P3169" i="1"/>
  <c r="S3169" i="1"/>
  <c r="K3170" i="1"/>
  <c r="L3170" i="1" s="1"/>
  <c r="P3170" i="1"/>
  <c r="S3170" i="1"/>
  <c r="K3171" i="1"/>
  <c r="L3171" i="1" s="1"/>
  <c r="P3171" i="1"/>
  <c r="S3171" i="1"/>
  <c r="K3172" i="1"/>
  <c r="L3172" i="1" s="1"/>
  <c r="P3172" i="1"/>
  <c r="S3172" i="1"/>
  <c r="K3173" i="1"/>
  <c r="L3173" i="1" s="1"/>
  <c r="P3173" i="1"/>
  <c r="S3173" i="1"/>
  <c r="K3174" i="1"/>
  <c r="L3174" i="1" s="1"/>
  <c r="P3174" i="1"/>
  <c r="S3174" i="1"/>
  <c r="K3175" i="1"/>
  <c r="L3175" i="1" s="1"/>
  <c r="P3175" i="1"/>
  <c r="S3175" i="1"/>
  <c r="K3176" i="1"/>
  <c r="L3176" i="1" s="1"/>
  <c r="P3176" i="1"/>
  <c r="S3176" i="1"/>
  <c r="K3177" i="1"/>
  <c r="L3177" i="1" s="1"/>
  <c r="P3177" i="1"/>
  <c r="S3177" i="1"/>
  <c r="K3178" i="1"/>
  <c r="L3178" i="1" s="1"/>
  <c r="P3178" i="1"/>
  <c r="S3178" i="1"/>
  <c r="K3179" i="1"/>
  <c r="L3179" i="1" s="1"/>
  <c r="P3179" i="1"/>
  <c r="S3179" i="1"/>
  <c r="K3180" i="1"/>
  <c r="L3180" i="1" s="1"/>
  <c r="P3180" i="1"/>
  <c r="S3180" i="1"/>
  <c r="K3181" i="1"/>
  <c r="L3181" i="1" s="1"/>
  <c r="P3181" i="1"/>
  <c r="S3181" i="1"/>
  <c r="K3182" i="1"/>
  <c r="L3182" i="1" s="1"/>
  <c r="P3182" i="1"/>
  <c r="S3182" i="1"/>
  <c r="K3183" i="1"/>
  <c r="L3183" i="1" s="1"/>
  <c r="P3183" i="1"/>
  <c r="S3183" i="1"/>
  <c r="K3184" i="1"/>
  <c r="L3184" i="1" s="1"/>
  <c r="P3184" i="1"/>
  <c r="S3184" i="1"/>
  <c r="K3185" i="1"/>
  <c r="L3185" i="1" s="1"/>
  <c r="P3185" i="1"/>
  <c r="S3185" i="1"/>
  <c r="K3186" i="1"/>
  <c r="L3186" i="1" s="1"/>
  <c r="P3186" i="1"/>
  <c r="S3186" i="1"/>
  <c r="K3187" i="1"/>
  <c r="L3187" i="1" s="1"/>
  <c r="P3187" i="1"/>
  <c r="S3187" i="1"/>
  <c r="K3188" i="1"/>
  <c r="L3188" i="1" s="1"/>
  <c r="P3188" i="1"/>
  <c r="S3188" i="1"/>
  <c r="K3189" i="1"/>
  <c r="L3189" i="1" s="1"/>
  <c r="P3189" i="1"/>
  <c r="S3189" i="1"/>
  <c r="K3190" i="1"/>
  <c r="L3190" i="1" s="1"/>
  <c r="P3190" i="1"/>
  <c r="S3190" i="1"/>
  <c r="K3191" i="1"/>
  <c r="L3191" i="1" s="1"/>
  <c r="P3191" i="1"/>
  <c r="S3191" i="1"/>
  <c r="K3192" i="1"/>
  <c r="L3192" i="1" s="1"/>
  <c r="P3192" i="1"/>
  <c r="S3192" i="1"/>
  <c r="K3193" i="1"/>
  <c r="L3193" i="1" s="1"/>
  <c r="P3193" i="1"/>
  <c r="S3193" i="1"/>
  <c r="K3194" i="1"/>
  <c r="L3194" i="1" s="1"/>
  <c r="P3194" i="1"/>
  <c r="S3194" i="1"/>
  <c r="K3195" i="1"/>
  <c r="L3195" i="1" s="1"/>
  <c r="P3195" i="1"/>
  <c r="S3195" i="1"/>
  <c r="K3196" i="1"/>
  <c r="L3196" i="1" s="1"/>
  <c r="P3196" i="1"/>
  <c r="S3196" i="1"/>
  <c r="K3197" i="1"/>
  <c r="L3197" i="1" s="1"/>
  <c r="P3197" i="1"/>
  <c r="S3197" i="1"/>
  <c r="K3198" i="1"/>
  <c r="L3198" i="1" s="1"/>
  <c r="P3198" i="1"/>
  <c r="S3198" i="1"/>
  <c r="K3199" i="1"/>
  <c r="L3199" i="1" s="1"/>
  <c r="P3199" i="1"/>
  <c r="S3199" i="1"/>
  <c r="K3200" i="1"/>
  <c r="L3200" i="1" s="1"/>
  <c r="P3200" i="1"/>
  <c r="S3200" i="1"/>
  <c r="K3201" i="1"/>
  <c r="L3201" i="1" s="1"/>
  <c r="P3201" i="1"/>
  <c r="S3201" i="1"/>
  <c r="K3202" i="1"/>
  <c r="L3202" i="1" s="1"/>
  <c r="P3202" i="1"/>
  <c r="S3202" i="1"/>
  <c r="K3203" i="1"/>
  <c r="L3203" i="1" s="1"/>
  <c r="P3203" i="1"/>
  <c r="S3203" i="1"/>
  <c r="K3204" i="1"/>
  <c r="L3204" i="1" s="1"/>
  <c r="P3204" i="1"/>
  <c r="S3204" i="1"/>
  <c r="K3205" i="1"/>
  <c r="L3205" i="1" s="1"/>
  <c r="P3205" i="1"/>
  <c r="S3205" i="1"/>
  <c r="K3206" i="1"/>
  <c r="L3206" i="1" s="1"/>
  <c r="P3206" i="1"/>
  <c r="S3206" i="1"/>
  <c r="K3207" i="1"/>
  <c r="L3207" i="1" s="1"/>
  <c r="P3207" i="1"/>
  <c r="S3207" i="1"/>
  <c r="K3208" i="1"/>
  <c r="L3208" i="1" s="1"/>
  <c r="P3208" i="1"/>
  <c r="S3208" i="1"/>
  <c r="K3209" i="1"/>
  <c r="L3209" i="1" s="1"/>
  <c r="P3209" i="1"/>
  <c r="S3209" i="1"/>
  <c r="K3210" i="1"/>
  <c r="L3210" i="1" s="1"/>
  <c r="P3210" i="1"/>
  <c r="S3210" i="1"/>
  <c r="K3211" i="1"/>
  <c r="L3211" i="1" s="1"/>
  <c r="P3211" i="1"/>
  <c r="S3211" i="1"/>
  <c r="K3212" i="1"/>
  <c r="L3212" i="1" s="1"/>
  <c r="P3212" i="1"/>
  <c r="S3212" i="1"/>
  <c r="K3213" i="1"/>
  <c r="L3213" i="1" s="1"/>
  <c r="P3213" i="1"/>
  <c r="S3213" i="1"/>
  <c r="K3214" i="1"/>
  <c r="L3214" i="1" s="1"/>
  <c r="P3214" i="1"/>
  <c r="S3214" i="1"/>
  <c r="K3215" i="1"/>
  <c r="L3215" i="1" s="1"/>
  <c r="P3215" i="1"/>
  <c r="S3215" i="1"/>
  <c r="K3216" i="1"/>
  <c r="L3216" i="1" s="1"/>
  <c r="P3216" i="1"/>
  <c r="S3216" i="1"/>
  <c r="K3217" i="1"/>
  <c r="L3217" i="1" s="1"/>
  <c r="P3217" i="1"/>
  <c r="S3217" i="1"/>
  <c r="K3218" i="1"/>
  <c r="L3218" i="1" s="1"/>
  <c r="P3218" i="1"/>
  <c r="S3218" i="1"/>
  <c r="K3219" i="1"/>
  <c r="L3219" i="1" s="1"/>
  <c r="P3219" i="1"/>
  <c r="S3219" i="1"/>
  <c r="K3220" i="1"/>
  <c r="L3220" i="1" s="1"/>
  <c r="P3220" i="1"/>
  <c r="S3220" i="1"/>
  <c r="K3221" i="1"/>
  <c r="L3221" i="1" s="1"/>
  <c r="P3221" i="1"/>
  <c r="S3221" i="1"/>
  <c r="K3222" i="1"/>
  <c r="L3222" i="1" s="1"/>
  <c r="P3222" i="1"/>
  <c r="S3222" i="1"/>
  <c r="K3223" i="1"/>
  <c r="L3223" i="1" s="1"/>
  <c r="P3223" i="1"/>
  <c r="S3223" i="1"/>
  <c r="K3224" i="1"/>
  <c r="L3224" i="1" s="1"/>
  <c r="P3224" i="1"/>
  <c r="S3224" i="1"/>
  <c r="K3225" i="1"/>
  <c r="L3225" i="1" s="1"/>
  <c r="P3225" i="1"/>
  <c r="S3225" i="1"/>
  <c r="K3226" i="1"/>
  <c r="L3226" i="1" s="1"/>
  <c r="P3226" i="1"/>
  <c r="S3226" i="1"/>
  <c r="K3227" i="1"/>
  <c r="L3227" i="1" s="1"/>
  <c r="P3227" i="1"/>
  <c r="S3227" i="1"/>
  <c r="K3228" i="1"/>
  <c r="L3228" i="1" s="1"/>
  <c r="P3228" i="1"/>
  <c r="S3228" i="1"/>
  <c r="K3229" i="1"/>
  <c r="L3229" i="1" s="1"/>
  <c r="P3229" i="1"/>
  <c r="S3229" i="1"/>
  <c r="K3230" i="1"/>
  <c r="L3230" i="1" s="1"/>
  <c r="P3230" i="1"/>
  <c r="S3230" i="1"/>
  <c r="K3231" i="1"/>
  <c r="L3231" i="1" s="1"/>
  <c r="P3231" i="1"/>
  <c r="S3231" i="1"/>
  <c r="K3232" i="1"/>
  <c r="L3232" i="1" s="1"/>
  <c r="P3232" i="1"/>
  <c r="S3232" i="1"/>
  <c r="K3233" i="1"/>
  <c r="L3233" i="1" s="1"/>
  <c r="P3233" i="1"/>
  <c r="S3233" i="1"/>
  <c r="K3234" i="1"/>
  <c r="L3234" i="1" s="1"/>
  <c r="P3234" i="1"/>
  <c r="S3234" i="1"/>
  <c r="K3235" i="1"/>
  <c r="L3235" i="1" s="1"/>
  <c r="P3235" i="1"/>
  <c r="S3235" i="1"/>
  <c r="K3236" i="1"/>
  <c r="L3236" i="1" s="1"/>
  <c r="P3236" i="1"/>
  <c r="S3236" i="1"/>
  <c r="K3237" i="1"/>
  <c r="L3237" i="1" s="1"/>
  <c r="P3237" i="1"/>
  <c r="S3237" i="1"/>
  <c r="K3238" i="1"/>
  <c r="L3238" i="1" s="1"/>
  <c r="P3238" i="1"/>
  <c r="S3238" i="1"/>
  <c r="K3239" i="1"/>
  <c r="L3239" i="1" s="1"/>
  <c r="P3239" i="1"/>
  <c r="S3239" i="1"/>
  <c r="K3240" i="1"/>
  <c r="L3240" i="1" s="1"/>
  <c r="P3240" i="1"/>
  <c r="S3240" i="1"/>
  <c r="K3241" i="1"/>
  <c r="L3241" i="1" s="1"/>
  <c r="P3241" i="1"/>
  <c r="S3241" i="1"/>
  <c r="K3242" i="1"/>
  <c r="L3242" i="1" s="1"/>
  <c r="P3242" i="1"/>
  <c r="S3242" i="1"/>
  <c r="K3243" i="1"/>
  <c r="L3243" i="1" s="1"/>
  <c r="P3243" i="1"/>
  <c r="S3243" i="1"/>
  <c r="K3244" i="1"/>
  <c r="L3244" i="1" s="1"/>
  <c r="P3244" i="1"/>
  <c r="S3244" i="1"/>
  <c r="K3245" i="1"/>
  <c r="L3245" i="1" s="1"/>
  <c r="P3245" i="1"/>
  <c r="S3245" i="1"/>
  <c r="K3246" i="1"/>
  <c r="L3246" i="1" s="1"/>
  <c r="P3246" i="1"/>
  <c r="S3246" i="1"/>
  <c r="K3247" i="1"/>
  <c r="L3247" i="1" s="1"/>
  <c r="P3247" i="1"/>
  <c r="S3247" i="1"/>
  <c r="K3248" i="1"/>
  <c r="L3248" i="1" s="1"/>
  <c r="P3248" i="1"/>
  <c r="S3248" i="1"/>
  <c r="K3249" i="1"/>
  <c r="L3249" i="1" s="1"/>
  <c r="P3249" i="1"/>
  <c r="S3249" i="1"/>
  <c r="K3250" i="1"/>
  <c r="L3250" i="1" s="1"/>
  <c r="P3250" i="1"/>
  <c r="S3250" i="1"/>
  <c r="K3251" i="1"/>
  <c r="L3251" i="1" s="1"/>
  <c r="P3251" i="1"/>
  <c r="S3251" i="1"/>
  <c r="K3252" i="1"/>
  <c r="L3252" i="1" s="1"/>
  <c r="P3252" i="1"/>
  <c r="S3252" i="1"/>
  <c r="K3253" i="1"/>
  <c r="L3253" i="1" s="1"/>
  <c r="P3253" i="1"/>
  <c r="S3253" i="1"/>
  <c r="K3254" i="1"/>
  <c r="L3254" i="1" s="1"/>
  <c r="P3254" i="1"/>
  <c r="S3254" i="1"/>
  <c r="K3255" i="1"/>
  <c r="L3255" i="1" s="1"/>
  <c r="P3255" i="1"/>
  <c r="S3255" i="1"/>
  <c r="K3256" i="1"/>
  <c r="L3256" i="1" s="1"/>
  <c r="P3256" i="1"/>
  <c r="S3256" i="1"/>
  <c r="K3257" i="1"/>
  <c r="L3257" i="1" s="1"/>
  <c r="P3257" i="1"/>
  <c r="S3257" i="1"/>
  <c r="K3258" i="1"/>
  <c r="L3258" i="1" s="1"/>
  <c r="P3258" i="1"/>
  <c r="S3258" i="1"/>
  <c r="K3259" i="1"/>
  <c r="L3259" i="1" s="1"/>
  <c r="P3259" i="1"/>
  <c r="S3259" i="1"/>
  <c r="K3260" i="1"/>
  <c r="L3260" i="1" s="1"/>
  <c r="P3260" i="1"/>
  <c r="S3260" i="1"/>
  <c r="K3261" i="1"/>
  <c r="L3261" i="1" s="1"/>
  <c r="P3261" i="1"/>
  <c r="S3261" i="1"/>
  <c r="K3262" i="1"/>
  <c r="L3262" i="1" s="1"/>
  <c r="P3262" i="1"/>
  <c r="S3262" i="1"/>
  <c r="K3263" i="1"/>
  <c r="L3263" i="1" s="1"/>
  <c r="P3263" i="1"/>
  <c r="S3263" i="1"/>
  <c r="K3264" i="1"/>
  <c r="L3264" i="1" s="1"/>
  <c r="P3264" i="1"/>
  <c r="S3264" i="1"/>
  <c r="K3265" i="1"/>
  <c r="L3265" i="1" s="1"/>
  <c r="P3265" i="1"/>
  <c r="S3265" i="1"/>
  <c r="K3266" i="1"/>
  <c r="L3266" i="1" s="1"/>
  <c r="P3266" i="1"/>
  <c r="S3266" i="1"/>
  <c r="K3267" i="1"/>
  <c r="L3267" i="1" s="1"/>
  <c r="P3267" i="1"/>
  <c r="S3267" i="1"/>
  <c r="K3268" i="1"/>
  <c r="L3268" i="1" s="1"/>
  <c r="P3268" i="1"/>
  <c r="S3268" i="1"/>
  <c r="K3269" i="1"/>
  <c r="L3269" i="1" s="1"/>
  <c r="P3269" i="1"/>
  <c r="S3269" i="1"/>
  <c r="K3270" i="1"/>
  <c r="L3270" i="1" s="1"/>
  <c r="P3270" i="1"/>
  <c r="S3270" i="1"/>
  <c r="K3271" i="1"/>
  <c r="L3271" i="1" s="1"/>
  <c r="P3271" i="1"/>
  <c r="S3271" i="1"/>
  <c r="K3272" i="1"/>
  <c r="L3272" i="1" s="1"/>
  <c r="P3272" i="1"/>
  <c r="S3272" i="1"/>
  <c r="K3273" i="1"/>
  <c r="L3273" i="1" s="1"/>
  <c r="P3273" i="1"/>
  <c r="S3273" i="1"/>
  <c r="K3274" i="1"/>
  <c r="L3274" i="1" s="1"/>
  <c r="P3274" i="1"/>
  <c r="S3274" i="1"/>
  <c r="K3275" i="1"/>
  <c r="L3275" i="1" s="1"/>
  <c r="P3275" i="1"/>
  <c r="S3275" i="1"/>
  <c r="K3276" i="1"/>
  <c r="L3276" i="1" s="1"/>
  <c r="P3276" i="1"/>
  <c r="S3276" i="1"/>
  <c r="K3277" i="1"/>
  <c r="L3277" i="1" s="1"/>
  <c r="P3277" i="1"/>
  <c r="S3277" i="1"/>
  <c r="K3278" i="1"/>
  <c r="L3278" i="1" s="1"/>
  <c r="P3278" i="1"/>
  <c r="S3278" i="1"/>
  <c r="K3279" i="1"/>
  <c r="L3279" i="1" s="1"/>
  <c r="P3279" i="1"/>
  <c r="S3279" i="1"/>
  <c r="K3280" i="1"/>
  <c r="L3280" i="1" s="1"/>
  <c r="P3280" i="1"/>
  <c r="S3280" i="1"/>
  <c r="K3281" i="1"/>
  <c r="L3281" i="1" s="1"/>
  <c r="P3281" i="1"/>
  <c r="S3281" i="1"/>
  <c r="K3282" i="1"/>
  <c r="L3282" i="1" s="1"/>
  <c r="P3282" i="1"/>
  <c r="S3282" i="1"/>
  <c r="K3283" i="1"/>
  <c r="L3283" i="1" s="1"/>
  <c r="P3283" i="1"/>
  <c r="S3283" i="1"/>
  <c r="K3284" i="1"/>
  <c r="L3284" i="1" s="1"/>
  <c r="P3284" i="1"/>
  <c r="S3284" i="1"/>
  <c r="K3285" i="1"/>
  <c r="L3285" i="1" s="1"/>
  <c r="P3285" i="1"/>
  <c r="S3285" i="1"/>
  <c r="K3286" i="1"/>
  <c r="L3286" i="1" s="1"/>
  <c r="P3286" i="1"/>
  <c r="S3286" i="1"/>
  <c r="K3287" i="1"/>
  <c r="L3287" i="1" s="1"/>
  <c r="P3287" i="1"/>
  <c r="S3287" i="1"/>
  <c r="K3288" i="1"/>
  <c r="L3288" i="1" s="1"/>
  <c r="P3288" i="1"/>
  <c r="S3288" i="1"/>
  <c r="K3289" i="1"/>
  <c r="L3289" i="1" s="1"/>
  <c r="P3289" i="1"/>
  <c r="S3289" i="1"/>
  <c r="K3290" i="1"/>
  <c r="L3290" i="1" s="1"/>
  <c r="P3290" i="1"/>
  <c r="S3290" i="1"/>
  <c r="K3291" i="1"/>
  <c r="L3291" i="1" s="1"/>
  <c r="P3291" i="1"/>
  <c r="S3291" i="1"/>
  <c r="K3292" i="1"/>
  <c r="L3292" i="1" s="1"/>
  <c r="P3292" i="1"/>
  <c r="S3292" i="1"/>
  <c r="K3293" i="1"/>
  <c r="L3293" i="1" s="1"/>
  <c r="P3293" i="1"/>
  <c r="S3293" i="1"/>
  <c r="K3294" i="1"/>
  <c r="L3294" i="1" s="1"/>
  <c r="P3294" i="1"/>
  <c r="S3294" i="1"/>
  <c r="K3295" i="1"/>
  <c r="L3295" i="1" s="1"/>
  <c r="P3295" i="1"/>
  <c r="S3295" i="1"/>
  <c r="K3296" i="1"/>
  <c r="L3296" i="1" s="1"/>
  <c r="P3296" i="1"/>
  <c r="S3296" i="1"/>
  <c r="K3297" i="1"/>
  <c r="L3297" i="1" s="1"/>
  <c r="P3297" i="1"/>
  <c r="S3297" i="1"/>
  <c r="K3298" i="1"/>
  <c r="L3298" i="1" s="1"/>
  <c r="P3298" i="1"/>
  <c r="S3298" i="1"/>
  <c r="K3299" i="1"/>
  <c r="L3299" i="1" s="1"/>
  <c r="P3299" i="1"/>
  <c r="S3299" i="1"/>
  <c r="K3300" i="1"/>
  <c r="L3300" i="1" s="1"/>
  <c r="P3300" i="1"/>
  <c r="S3300" i="1"/>
  <c r="K3301" i="1"/>
  <c r="L3301" i="1" s="1"/>
  <c r="P3301" i="1"/>
  <c r="S3301" i="1"/>
  <c r="K3302" i="1"/>
  <c r="L3302" i="1" s="1"/>
  <c r="P3302" i="1"/>
  <c r="S3302" i="1"/>
  <c r="K3303" i="1"/>
  <c r="L3303" i="1" s="1"/>
  <c r="P3303" i="1"/>
  <c r="S3303" i="1"/>
  <c r="K3304" i="1"/>
  <c r="L3304" i="1" s="1"/>
  <c r="P3304" i="1"/>
  <c r="S3304" i="1"/>
  <c r="K3305" i="1"/>
  <c r="L3305" i="1" s="1"/>
  <c r="P3305" i="1"/>
  <c r="S3305" i="1"/>
  <c r="K3306" i="1"/>
  <c r="L3306" i="1" s="1"/>
  <c r="P3306" i="1"/>
  <c r="S3306" i="1"/>
  <c r="K3307" i="1"/>
  <c r="L3307" i="1" s="1"/>
  <c r="P3307" i="1"/>
  <c r="S3307" i="1"/>
  <c r="K3308" i="1"/>
  <c r="L3308" i="1" s="1"/>
  <c r="P3308" i="1"/>
  <c r="S3308" i="1"/>
  <c r="K3309" i="1"/>
  <c r="L3309" i="1" s="1"/>
  <c r="P3309" i="1"/>
  <c r="S3309" i="1"/>
  <c r="K3310" i="1"/>
  <c r="L3310" i="1" s="1"/>
  <c r="P3310" i="1"/>
  <c r="S3310" i="1"/>
  <c r="K3311" i="1"/>
  <c r="L3311" i="1" s="1"/>
  <c r="P3311" i="1"/>
  <c r="S3311" i="1"/>
  <c r="K3312" i="1"/>
  <c r="L3312" i="1" s="1"/>
  <c r="P3312" i="1"/>
  <c r="S3312" i="1"/>
  <c r="K3313" i="1"/>
  <c r="L3313" i="1" s="1"/>
  <c r="P3313" i="1"/>
  <c r="S3313" i="1"/>
  <c r="K3314" i="1"/>
  <c r="L3314" i="1" s="1"/>
  <c r="P3314" i="1"/>
  <c r="S3314" i="1"/>
  <c r="K3315" i="1"/>
  <c r="L3315" i="1" s="1"/>
  <c r="P3315" i="1"/>
  <c r="S3315" i="1"/>
  <c r="K3316" i="1"/>
  <c r="L3316" i="1" s="1"/>
  <c r="P3316" i="1"/>
  <c r="S3316" i="1"/>
  <c r="K3317" i="1"/>
  <c r="L3317" i="1" s="1"/>
  <c r="P3317" i="1"/>
  <c r="S3317" i="1"/>
  <c r="K3318" i="1"/>
  <c r="L3318" i="1" s="1"/>
  <c r="P3318" i="1"/>
  <c r="S3318" i="1"/>
  <c r="K3319" i="1"/>
  <c r="L3319" i="1" s="1"/>
  <c r="P3319" i="1"/>
  <c r="S3319" i="1"/>
  <c r="K3320" i="1"/>
  <c r="L3320" i="1" s="1"/>
  <c r="P3320" i="1"/>
  <c r="S3320" i="1"/>
  <c r="K3321" i="1"/>
  <c r="L3321" i="1" s="1"/>
  <c r="P3321" i="1"/>
  <c r="S3321" i="1"/>
  <c r="K3322" i="1"/>
  <c r="L3322" i="1" s="1"/>
  <c r="P3322" i="1"/>
  <c r="S3322" i="1"/>
  <c r="K3323" i="1"/>
  <c r="L3323" i="1" s="1"/>
  <c r="P3323" i="1"/>
  <c r="S3323" i="1"/>
  <c r="K3324" i="1"/>
  <c r="L3324" i="1" s="1"/>
  <c r="P3324" i="1"/>
  <c r="S3324" i="1"/>
  <c r="K3325" i="1"/>
  <c r="L3325" i="1" s="1"/>
  <c r="P3325" i="1"/>
  <c r="S3325" i="1"/>
  <c r="K3326" i="1"/>
  <c r="L3326" i="1" s="1"/>
  <c r="P3326" i="1"/>
  <c r="S3326" i="1"/>
  <c r="K3327" i="1"/>
  <c r="L3327" i="1" s="1"/>
  <c r="P3327" i="1"/>
  <c r="S3327" i="1"/>
  <c r="K3328" i="1"/>
  <c r="L3328" i="1" s="1"/>
  <c r="P3328" i="1"/>
  <c r="S3328" i="1"/>
  <c r="K3329" i="1"/>
  <c r="L3329" i="1" s="1"/>
  <c r="P3329" i="1"/>
  <c r="S3329" i="1"/>
  <c r="K3330" i="1"/>
  <c r="L3330" i="1" s="1"/>
  <c r="P3330" i="1"/>
  <c r="S3330" i="1"/>
  <c r="K3331" i="1"/>
  <c r="L3331" i="1" s="1"/>
  <c r="P3331" i="1"/>
  <c r="S3331" i="1"/>
  <c r="K3332" i="1"/>
  <c r="L3332" i="1" s="1"/>
  <c r="P3332" i="1"/>
  <c r="S3332" i="1"/>
  <c r="K3333" i="1"/>
  <c r="L3333" i="1" s="1"/>
  <c r="P3333" i="1"/>
  <c r="S3333" i="1"/>
  <c r="K3334" i="1"/>
  <c r="L3334" i="1" s="1"/>
  <c r="P3334" i="1"/>
  <c r="S3334" i="1"/>
  <c r="K3335" i="1"/>
  <c r="L3335" i="1" s="1"/>
  <c r="P3335" i="1"/>
  <c r="S3335" i="1"/>
  <c r="K3336" i="1"/>
  <c r="L3336" i="1" s="1"/>
  <c r="P3336" i="1"/>
  <c r="S3336" i="1"/>
  <c r="K3337" i="1"/>
  <c r="L3337" i="1" s="1"/>
  <c r="P3337" i="1"/>
  <c r="S3337" i="1"/>
  <c r="K3338" i="1"/>
  <c r="L3338" i="1" s="1"/>
  <c r="P3338" i="1"/>
  <c r="S3338" i="1"/>
  <c r="K3339" i="1"/>
  <c r="L3339" i="1" s="1"/>
  <c r="P3339" i="1"/>
  <c r="S3339" i="1"/>
  <c r="K3340" i="1"/>
  <c r="L3340" i="1" s="1"/>
  <c r="P3340" i="1"/>
  <c r="S3340" i="1"/>
  <c r="K3341" i="1"/>
  <c r="L3341" i="1" s="1"/>
  <c r="P3341" i="1"/>
  <c r="S3341" i="1"/>
  <c r="K3342" i="1"/>
  <c r="L3342" i="1" s="1"/>
  <c r="P3342" i="1"/>
  <c r="S3342" i="1"/>
  <c r="K3343" i="1"/>
  <c r="L3343" i="1" s="1"/>
  <c r="P3343" i="1"/>
  <c r="S3343" i="1"/>
  <c r="K3344" i="1"/>
  <c r="L3344" i="1" s="1"/>
  <c r="P3344" i="1"/>
  <c r="S3344" i="1"/>
  <c r="K3345" i="1"/>
  <c r="L3345" i="1" s="1"/>
  <c r="P3345" i="1"/>
  <c r="S3345" i="1"/>
  <c r="K3346" i="1"/>
  <c r="L3346" i="1" s="1"/>
  <c r="P3346" i="1"/>
  <c r="S3346" i="1"/>
  <c r="K3347" i="1"/>
  <c r="L3347" i="1" s="1"/>
  <c r="P3347" i="1"/>
  <c r="S3347" i="1"/>
  <c r="K3348" i="1"/>
  <c r="L3348" i="1" s="1"/>
  <c r="P3348" i="1"/>
  <c r="S3348" i="1"/>
  <c r="K3349" i="1"/>
  <c r="L3349" i="1" s="1"/>
  <c r="P3349" i="1"/>
  <c r="S3349" i="1"/>
  <c r="K3350" i="1"/>
  <c r="L3350" i="1" s="1"/>
  <c r="P3350" i="1"/>
  <c r="S3350" i="1"/>
  <c r="K3351" i="1"/>
  <c r="L3351" i="1" s="1"/>
  <c r="P3351" i="1"/>
  <c r="S3351" i="1"/>
  <c r="K3352" i="1"/>
  <c r="L3352" i="1" s="1"/>
  <c r="P3352" i="1"/>
  <c r="S3352" i="1"/>
  <c r="K3353" i="1"/>
  <c r="L3353" i="1" s="1"/>
  <c r="P3353" i="1"/>
  <c r="S3353" i="1"/>
  <c r="K3354" i="1"/>
  <c r="L3354" i="1" s="1"/>
  <c r="P3354" i="1"/>
  <c r="S3354" i="1"/>
  <c r="K3355" i="1"/>
  <c r="L3355" i="1" s="1"/>
  <c r="P3355" i="1"/>
  <c r="S3355" i="1"/>
  <c r="K3356" i="1"/>
  <c r="L3356" i="1" s="1"/>
  <c r="P3356" i="1"/>
  <c r="S3356" i="1"/>
  <c r="K3357" i="1"/>
  <c r="L3357" i="1" s="1"/>
  <c r="P3357" i="1"/>
  <c r="S3357" i="1"/>
  <c r="K3358" i="1"/>
  <c r="L3358" i="1" s="1"/>
  <c r="P3358" i="1"/>
  <c r="S3358" i="1"/>
  <c r="K3359" i="1"/>
  <c r="L3359" i="1" s="1"/>
  <c r="P3359" i="1"/>
  <c r="S3359" i="1"/>
  <c r="K3360" i="1"/>
  <c r="L3360" i="1" s="1"/>
  <c r="P3360" i="1"/>
  <c r="S3360" i="1"/>
  <c r="K3361" i="1"/>
  <c r="L3361" i="1" s="1"/>
  <c r="P3361" i="1"/>
  <c r="S3361" i="1"/>
  <c r="K3362" i="1"/>
  <c r="L3362" i="1" s="1"/>
  <c r="P3362" i="1"/>
  <c r="S3362" i="1"/>
  <c r="K3363" i="1"/>
  <c r="L3363" i="1" s="1"/>
  <c r="P3363" i="1"/>
  <c r="S3363" i="1"/>
  <c r="K3364" i="1"/>
  <c r="L3364" i="1" s="1"/>
  <c r="P3364" i="1"/>
  <c r="S3364" i="1"/>
  <c r="K3365" i="1"/>
  <c r="L3365" i="1" s="1"/>
  <c r="P3365" i="1"/>
  <c r="S3365" i="1"/>
  <c r="K3366" i="1"/>
  <c r="L3366" i="1" s="1"/>
  <c r="P3366" i="1"/>
  <c r="S3366" i="1"/>
  <c r="K3367" i="1"/>
  <c r="L3367" i="1" s="1"/>
  <c r="P3367" i="1"/>
  <c r="S3367" i="1"/>
  <c r="K3368" i="1"/>
  <c r="L3368" i="1" s="1"/>
  <c r="P3368" i="1"/>
  <c r="S3368" i="1"/>
  <c r="K3369" i="1"/>
  <c r="L3369" i="1" s="1"/>
  <c r="P3369" i="1"/>
  <c r="S3369" i="1"/>
  <c r="K3370" i="1"/>
  <c r="L3370" i="1" s="1"/>
  <c r="P3370" i="1"/>
  <c r="S3370" i="1"/>
  <c r="K3371" i="1"/>
  <c r="L3371" i="1" s="1"/>
  <c r="P3371" i="1"/>
  <c r="S3371" i="1"/>
  <c r="K3372" i="1"/>
  <c r="L3372" i="1" s="1"/>
  <c r="P3372" i="1"/>
  <c r="S3372" i="1"/>
  <c r="K3373" i="1"/>
  <c r="L3373" i="1" s="1"/>
  <c r="P3373" i="1"/>
  <c r="S3373" i="1"/>
  <c r="K3374" i="1"/>
  <c r="L3374" i="1" s="1"/>
  <c r="P3374" i="1"/>
  <c r="S3374" i="1"/>
  <c r="K3375" i="1"/>
  <c r="L3375" i="1" s="1"/>
  <c r="P3375" i="1"/>
  <c r="S3375" i="1"/>
  <c r="K3376" i="1"/>
  <c r="L3376" i="1" s="1"/>
  <c r="P3376" i="1"/>
  <c r="S3376" i="1"/>
  <c r="K3377" i="1"/>
  <c r="L3377" i="1" s="1"/>
  <c r="P3377" i="1"/>
  <c r="S3377" i="1"/>
  <c r="K3378" i="1"/>
  <c r="L3378" i="1" s="1"/>
  <c r="P3378" i="1"/>
  <c r="S3378" i="1"/>
  <c r="K3379" i="1"/>
  <c r="L3379" i="1" s="1"/>
  <c r="P3379" i="1"/>
  <c r="S3379" i="1"/>
  <c r="K3380" i="1"/>
  <c r="L3380" i="1" s="1"/>
  <c r="P3380" i="1"/>
  <c r="S3380" i="1"/>
  <c r="K3381" i="1"/>
  <c r="L3381" i="1" s="1"/>
  <c r="P3381" i="1"/>
  <c r="S3381" i="1"/>
  <c r="K3382" i="1"/>
  <c r="L3382" i="1" s="1"/>
  <c r="P3382" i="1"/>
  <c r="S3382" i="1"/>
  <c r="K3383" i="1"/>
  <c r="L3383" i="1" s="1"/>
  <c r="P3383" i="1"/>
  <c r="S3383" i="1"/>
  <c r="K3384" i="1"/>
  <c r="L3384" i="1" s="1"/>
  <c r="P3384" i="1"/>
  <c r="S3384" i="1"/>
  <c r="K3385" i="1"/>
  <c r="L3385" i="1" s="1"/>
  <c r="P3385" i="1"/>
  <c r="S3385" i="1"/>
  <c r="K3386" i="1"/>
  <c r="L3386" i="1" s="1"/>
  <c r="P3386" i="1"/>
  <c r="S3386" i="1"/>
  <c r="K3387" i="1"/>
  <c r="L3387" i="1" s="1"/>
  <c r="P3387" i="1"/>
  <c r="S3387" i="1"/>
  <c r="K3388" i="1"/>
  <c r="L3388" i="1" s="1"/>
  <c r="P3388" i="1"/>
  <c r="S3388" i="1"/>
  <c r="K3389" i="1"/>
  <c r="L3389" i="1" s="1"/>
  <c r="P3389" i="1"/>
  <c r="S3389" i="1"/>
  <c r="K3390" i="1"/>
  <c r="L3390" i="1" s="1"/>
  <c r="P3390" i="1"/>
  <c r="S3390" i="1"/>
  <c r="K3391" i="1"/>
  <c r="L3391" i="1" s="1"/>
  <c r="P3391" i="1"/>
  <c r="S3391" i="1"/>
  <c r="K3392" i="1"/>
  <c r="L3392" i="1" s="1"/>
  <c r="P3392" i="1"/>
  <c r="S3392" i="1"/>
  <c r="K3393" i="1"/>
  <c r="L3393" i="1" s="1"/>
  <c r="P3393" i="1"/>
  <c r="S3393" i="1"/>
  <c r="K3394" i="1"/>
  <c r="L3394" i="1" s="1"/>
  <c r="P3394" i="1"/>
  <c r="S3394" i="1"/>
  <c r="K3395" i="1"/>
  <c r="L3395" i="1" s="1"/>
  <c r="P3395" i="1"/>
  <c r="S3395" i="1"/>
  <c r="K3396" i="1"/>
  <c r="L3396" i="1" s="1"/>
  <c r="P3396" i="1"/>
  <c r="S3396" i="1"/>
  <c r="K3397" i="1"/>
  <c r="L3397" i="1" s="1"/>
  <c r="P3397" i="1"/>
  <c r="S3397" i="1"/>
  <c r="K3398" i="1"/>
  <c r="L3398" i="1" s="1"/>
  <c r="P3398" i="1"/>
  <c r="S3398" i="1"/>
  <c r="K3399" i="1"/>
  <c r="L3399" i="1" s="1"/>
  <c r="P3399" i="1"/>
  <c r="S3399" i="1"/>
  <c r="K3400" i="1"/>
  <c r="L3400" i="1" s="1"/>
  <c r="P3400" i="1"/>
  <c r="S3400" i="1"/>
  <c r="K3401" i="1"/>
  <c r="L3401" i="1" s="1"/>
  <c r="P3401" i="1"/>
  <c r="S3401" i="1"/>
  <c r="K3402" i="1"/>
  <c r="L3402" i="1" s="1"/>
  <c r="P3402" i="1"/>
  <c r="S3402" i="1"/>
  <c r="K3403" i="1"/>
  <c r="L3403" i="1" s="1"/>
  <c r="P3403" i="1"/>
  <c r="S3403" i="1"/>
  <c r="K3404" i="1"/>
  <c r="L3404" i="1" s="1"/>
  <c r="P3404" i="1"/>
  <c r="S3404" i="1"/>
  <c r="K3405" i="1"/>
  <c r="L3405" i="1" s="1"/>
  <c r="P3405" i="1"/>
  <c r="S3405" i="1"/>
  <c r="K3406" i="1"/>
  <c r="L3406" i="1" s="1"/>
  <c r="P3406" i="1"/>
  <c r="S3406" i="1"/>
  <c r="K3407" i="1"/>
  <c r="L3407" i="1" s="1"/>
  <c r="P3407" i="1"/>
  <c r="S3407" i="1"/>
  <c r="K3408" i="1"/>
  <c r="L3408" i="1" s="1"/>
  <c r="P3408" i="1"/>
  <c r="S3408" i="1"/>
  <c r="K3409" i="1"/>
  <c r="L3409" i="1" s="1"/>
  <c r="P3409" i="1"/>
  <c r="S3409" i="1"/>
  <c r="K3410" i="1"/>
  <c r="L3410" i="1" s="1"/>
  <c r="P3410" i="1"/>
  <c r="S3410" i="1"/>
  <c r="K3411" i="1"/>
  <c r="L3411" i="1" s="1"/>
  <c r="P3411" i="1"/>
  <c r="S3411" i="1"/>
  <c r="K3412" i="1"/>
  <c r="L3412" i="1" s="1"/>
  <c r="P3412" i="1"/>
  <c r="S3412" i="1"/>
  <c r="K3413" i="1"/>
  <c r="L3413" i="1" s="1"/>
  <c r="P3413" i="1"/>
  <c r="S3413" i="1"/>
  <c r="K3414" i="1"/>
  <c r="L3414" i="1" s="1"/>
  <c r="P3414" i="1"/>
  <c r="S3414" i="1"/>
  <c r="K3415" i="1"/>
  <c r="L3415" i="1" s="1"/>
  <c r="P3415" i="1"/>
  <c r="S3415" i="1"/>
  <c r="K3416" i="1"/>
  <c r="L3416" i="1" s="1"/>
  <c r="P3416" i="1"/>
  <c r="S3416" i="1"/>
  <c r="K3417" i="1"/>
  <c r="L3417" i="1" s="1"/>
  <c r="P3417" i="1"/>
  <c r="S3417" i="1"/>
  <c r="K3418" i="1"/>
  <c r="L3418" i="1" s="1"/>
  <c r="P3418" i="1"/>
  <c r="S3418" i="1"/>
  <c r="K3419" i="1"/>
  <c r="L3419" i="1" s="1"/>
  <c r="P3419" i="1"/>
  <c r="S3419" i="1"/>
  <c r="K3420" i="1"/>
  <c r="L3420" i="1" s="1"/>
  <c r="P3420" i="1"/>
  <c r="S3420" i="1"/>
  <c r="K3421" i="1"/>
  <c r="L3421" i="1" s="1"/>
  <c r="P3421" i="1"/>
  <c r="S3421" i="1"/>
  <c r="K3422" i="1"/>
  <c r="L3422" i="1" s="1"/>
  <c r="P3422" i="1"/>
  <c r="S3422" i="1"/>
  <c r="K3423" i="1"/>
  <c r="L3423" i="1" s="1"/>
  <c r="P3423" i="1"/>
  <c r="S3423" i="1"/>
  <c r="K3424" i="1"/>
  <c r="L3424" i="1" s="1"/>
  <c r="P3424" i="1"/>
  <c r="S3424" i="1"/>
  <c r="K3425" i="1"/>
  <c r="L3425" i="1" s="1"/>
  <c r="P3425" i="1"/>
  <c r="S3425" i="1"/>
  <c r="K3426" i="1"/>
  <c r="L3426" i="1" s="1"/>
  <c r="P3426" i="1"/>
  <c r="S3426" i="1"/>
  <c r="K3427" i="1"/>
  <c r="L3427" i="1" s="1"/>
  <c r="P3427" i="1"/>
  <c r="S3427" i="1"/>
  <c r="K3428" i="1"/>
  <c r="L3428" i="1" s="1"/>
  <c r="P3428" i="1"/>
  <c r="S3428" i="1"/>
  <c r="K3429" i="1"/>
  <c r="L3429" i="1" s="1"/>
  <c r="P3429" i="1"/>
  <c r="S3429" i="1"/>
  <c r="K3430" i="1"/>
  <c r="L3430" i="1" s="1"/>
  <c r="P3430" i="1"/>
  <c r="S3430" i="1"/>
  <c r="K3431" i="1"/>
  <c r="L3431" i="1" s="1"/>
  <c r="P3431" i="1"/>
  <c r="S3431" i="1"/>
  <c r="K3432" i="1"/>
  <c r="L3432" i="1" s="1"/>
  <c r="P3432" i="1"/>
  <c r="S3432" i="1"/>
  <c r="K3433" i="1"/>
  <c r="L3433" i="1" s="1"/>
  <c r="P3433" i="1"/>
  <c r="S3433" i="1"/>
  <c r="K3434" i="1"/>
  <c r="L3434" i="1" s="1"/>
  <c r="P3434" i="1"/>
  <c r="S3434" i="1"/>
  <c r="K3435" i="1"/>
  <c r="L3435" i="1" s="1"/>
  <c r="P3435" i="1"/>
  <c r="S3435" i="1"/>
  <c r="K3436" i="1"/>
  <c r="L3436" i="1" s="1"/>
  <c r="P3436" i="1"/>
  <c r="S3436" i="1"/>
  <c r="K3437" i="1"/>
  <c r="L3437" i="1" s="1"/>
  <c r="P3437" i="1"/>
  <c r="S3437" i="1"/>
  <c r="K3438" i="1"/>
  <c r="L3438" i="1" s="1"/>
  <c r="P3438" i="1"/>
  <c r="S3438" i="1"/>
  <c r="K3439" i="1"/>
  <c r="L3439" i="1" s="1"/>
  <c r="P3439" i="1"/>
  <c r="S3439" i="1"/>
  <c r="K3440" i="1"/>
  <c r="L3440" i="1" s="1"/>
  <c r="P3440" i="1"/>
  <c r="S3440" i="1"/>
  <c r="K3441" i="1"/>
  <c r="L3441" i="1" s="1"/>
  <c r="P3441" i="1"/>
  <c r="S3441" i="1"/>
  <c r="K3442" i="1"/>
  <c r="L3442" i="1" s="1"/>
  <c r="P3442" i="1"/>
  <c r="S3442" i="1"/>
  <c r="K3443" i="1"/>
  <c r="L3443" i="1" s="1"/>
  <c r="P3443" i="1"/>
  <c r="S3443" i="1"/>
  <c r="K3444" i="1"/>
  <c r="L3444" i="1" s="1"/>
  <c r="P3444" i="1"/>
  <c r="S3444" i="1"/>
  <c r="K3445" i="1"/>
  <c r="L3445" i="1" s="1"/>
  <c r="P3445" i="1"/>
  <c r="S3445" i="1"/>
  <c r="K3446" i="1"/>
  <c r="L3446" i="1" s="1"/>
  <c r="P3446" i="1"/>
  <c r="S3446" i="1"/>
  <c r="K3447" i="1"/>
  <c r="L3447" i="1" s="1"/>
  <c r="P3447" i="1"/>
  <c r="S3447" i="1"/>
  <c r="K3448" i="1"/>
  <c r="L3448" i="1" s="1"/>
  <c r="P3448" i="1"/>
  <c r="S3448" i="1"/>
  <c r="K3449" i="1"/>
  <c r="L3449" i="1" s="1"/>
  <c r="P3449" i="1"/>
  <c r="S3449" i="1"/>
  <c r="K3450" i="1"/>
  <c r="L3450" i="1" s="1"/>
  <c r="P3450" i="1"/>
  <c r="S3450" i="1"/>
  <c r="K3451" i="1"/>
  <c r="L3451" i="1" s="1"/>
  <c r="P3451" i="1"/>
  <c r="S3451" i="1"/>
  <c r="K3452" i="1"/>
  <c r="L3452" i="1" s="1"/>
  <c r="P3452" i="1"/>
  <c r="S3452" i="1"/>
  <c r="K3453" i="1"/>
  <c r="L3453" i="1" s="1"/>
  <c r="P3453" i="1"/>
  <c r="S3453" i="1"/>
  <c r="K3454" i="1"/>
  <c r="L3454" i="1" s="1"/>
  <c r="P3454" i="1"/>
  <c r="S3454" i="1"/>
  <c r="K3455" i="1"/>
  <c r="L3455" i="1" s="1"/>
  <c r="P3455" i="1"/>
  <c r="S3455" i="1"/>
  <c r="K3456" i="1"/>
  <c r="L3456" i="1" s="1"/>
  <c r="P3456" i="1"/>
  <c r="S3456" i="1"/>
  <c r="K3457" i="1"/>
  <c r="L3457" i="1" s="1"/>
  <c r="P3457" i="1"/>
  <c r="S3457" i="1"/>
  <c r="K3458" i="1"/>
  <c r="L3458" i="1" s="1"/>
  <c r="P3458" i="1"/>
  <c r="S3458" i="1"/>
  <c r="K3459" i="1"/>
  <c r="L3459" i="1" s="1"/>
  <c r="P3459" i="1"/>
  <c r="S3459" i="1"/>
  <c r="K3460" i="1"/>
  <c r="L3460" i="1" s="1"/>
  <c r="P3460" i="1"/>
  <c r="S3460" i="1"/>
  <c r="K3461" i="1"/>
  <c r="L3461" i="1" s="1"/>
  <c r="P3461" i="1"/>
  <c r="S3461" i="1"/>
  <c r="K3462" i="1"/>
  <c r="L3462" i="1" s="1"/>
  <c r="P3462" i="1"/>
  <c r="S3462" i="1"/>
  <c r="K3463" i="1"/>
  <c r="L3463" i="1" s="1"/>
  <c r="P3463" i="1"/>
  <c r="S3463" i="1"/>
  <c r="K3464" i="1"/>
  <c r="L3464" i="1" s="1"/>
  <c r="P3464" i="1"/>
  <c r="S3464" i="1"/>
  <c r="K3465" i="1"/>
  <c r="L3465" i="1" s="1"/>
  <c r="P3465" i="1"/>
  <c r="S3465" i="1"/>
  <c r="K3466" i="1"/>
  <c r="L3466" i="1" s="1"/>
  <c r="P3466" i="1"/>
  <c r="S3466" i="1"/>
  <c r="K3467" i="1"/>
  <c r="L3467" i="1" s="1"/>
  <c r="P3467" i="1"/>
  <c r="S3467" i="1"/>
  <c r="K3468" i="1"/>
  <c r="L3468" i="1" s="1"/>
  <c r="P3468" i="1"/>
  <c r="S3468" i="1"/>
  <c r="K3469" i="1"/>
  <c r="L3469" i="1" s="1"/>
  <c r="P3469" i="1"/>
  <c r="S3469" i="1"/>
  <c r="K3470" i="1"/>
  <c r="L3470" i="1" s="1"/>
  <c r="P3470" i="1"/>
  <c r="S3470" i="1"/>
  <c r="K3471" i="1"/>
  <c r="L3471" i="1" s="1"/>
  <c r="P3471" i="1"/>
  <c r="S3471" i="1"/>
  <c r="K3472" i="1"/>
  <c r="L3472" i="1" s="1"/>
  <c r="P3472" i="1"/>
  <c r="S3472" i="1"/>
  <c r="K3473" i="1"/>
  <c r="L3473" i="1" s="1"/>
  <c r="P3473" i="1"/>
  <c r="S3473" i="1"/>
  <c r="K3474" i="1"/>
  <c r="L3474" i="1" s="1"/>
  <c r="P3474" i="1"/>
  <c r="S3474" i="1"/>
  <c r="K3475" i="1"/>
  <c r="L3475" i="1" s="1"/>
  <c r="P3475" i="1"/>
  <c r="S3475" i="1"/>
  <c r="K3476" i="1"/>
  <c r="L3476" i="1" s="1"/>
  <c r="P3476" i="1"/>
  <c r="S3476" i="1"/>
  <c r="K3477" i="1"/>
  <c r="L3477" i="1" s="1"/>
  <c r="P3477" i="1"/>
  <c r="S3477" i="1"/>
  <c r="K3478" i="1"/>
  <c r="L3478" i="1" s="1"/>
  <c r="P3478" i="1"/>
  <c r="S3478" i="1"/>
  <c r="K3479" i="1"/>
  <c r="L3479" i="1" s="1"/>
  <c r="P3479" i="1"/>
  <c r="S3479" i="1"/>
  <c r="K3480" i="1"/>
  <c r="L3480" i="1" s="1"/>
  <c r="P3480" i="1"/>
  <c r="S3480" i="1"/>
  <c r="K3481" i="1"/>
  <c r="L3481" i="1" s="1"/>
  <c r="P3481" i="1"/>
  <c r="S3481" i="1"/>
  <c r="K3482" i="1"/>
  <c r="L3482" i="1" s="1"/>
  <c r="P3482" i="1"/>
  <c r="S3482" i="1"/>
  <c r="K3483" i="1"/>
  <c r="L3483" i="1" s="1"/>
  <c r="P3483" i="1"/>
  <c r="S3483" i="1"/>
  <c r="K3484" i="1"/>
  <c r="L3484" i="1" s="1"/>
  <c r="P3484" i="1"/>
  <c r="S3484" i="1"/>
  <c r="K3485" i="1"/>
  <c r="L3485" i="1" s="1"/>
  <c r="P3485" i="1"/>
  <c r="S3485" i="1"/>
  <c r="K3486" i="1"/>
  <c r="L3486" i="1" s="1"/>
  <c r="P3486" i="1"/>
  <c r="S3486" i="1"/>
  <c r="K3487" i="1"/>
  <c r="L3487" i="1" s="1"/>
  <c r="P3487" i="1"/>
  <c r="S3487" i="1"/>
  <c r="K3488" i="1"/>
  <c r="L3488" i="1" s="1"/>
  <c r="P3488" i="1"/>
  <c r="S3488" i="1"/>
  <c r="K3489" i="1"/>
  <c r="L3489" i="1" s="1"/>
  <c r="P3489" i="1"/>
  <c r="S3489" i="1"/>
  <c r="K3490" i="1"/>
  <c r="L3490" i="1" s="1"/>
  <c r="P3490" i="1"/>
  <c r="S3490" i="1"/>
  <c r="K3491" i="1"/>
  <c r="L3491" i="1" s="1"/>
  <c r="P3491" i="1"/>
  <c r="S3491" i="1"/>
  <c r="K3492" i="1"/>
  <c r="L3492" i="1" s="1"/>
  <c r="P3492" i="1"/>
  <c r="S3492" i="1"/>
  <c r="K3493" i="1"/>
  <c r="L3493" i="1" s="1"/>
  <c r="P3493" i="1"/>
  <c r="S3493" i="1"/>
  <c r="K3494" i="1"/>
  <c r="L3494" i="1" s="1"/>
  <c r="P3494" i="1"/>
  <c r="S3494" i="1"/>
  <c r="K3495" i="1"/>
  <c r="L3495" i="1" s="1"/>
  <c r="P3495" i="1"/>
  <c r="S3495" i="1"/>
  <c r="K3496" i="1"/>
  <c r="L3496" i="1" s="1"/>
  <c r="P3496" i="1"/>
  <c r="S3496" i="1"/>
  <c r="K3497" i="1"/>
  <c r="L3497" i="1" s="1"/>
  <c r="P3497" i="1"/>
  <c r="S3497" i="1"/>
  <c r="K3498" i="1"/>
  <c r="L3498" i="1" s="1"/>
  <c r="P3498" i="1"/>
  <c r="S3498" i="1"/>
  <c r="K3499" i="1"/>
  <c r="L3499" i="1" s="1"/>
  <c r="P3499" i="1"/>
  <c r="S3499" i="1"/>
  <c r="K3500" i="1"/>
  <c r="L3500" i="1" s="1"/>
  <c r="P3500" i="1"/>
  <c r="S3500" i="1"/>
  <c r="K3501" i="1"/>
  <c r="L3501" i="1" s="1"/>
  <c r="P3501" i="1"/>
  <c r="S3501" i="1"/>
  <c r="K3502" i="1"/>
  <c r="L3502" i="1" s="1"/>
  <c r="P3502" i="1"/>
  <c r="S3502" i="1"/>
  <c r="K3503" i="1"/>
  <c r="L3503" i="1" s="1"/>
  <c r="P3503" i="1"/>
  <c r="S3503" i="1"/>
  <c r="K3504" i="1"/>
  <c r="L3504" i="1" s="1"/>
  <c r="P3504" i="1"/>
  <c r="S3504" i="1"/>
  <c r="K3505" i="1"/>
  <c r="L3505" i="1" s="1"/>
  <c r="P3505" i="1"/>
  <c r="S3505" i="1"/>
  <c r="K3506" i="1"/>
  <c r="L3506" i="1" s="1"/>
  <c r="P3506" i="1"/>
  <c r="S3506" i="1"/>
  <c r="K3507" i="1"/>
  <c r="L3507" i="1" s="1"/>
  <c r="P3507" i="1"/>
  <c r="S3507" i="1"/>
  <c r="K3508" i="1"/>
  <c r="L3508" i="1" s="1"/>
  <c r="P3508" i="1"/>
  <c r="S3508" i="1"/>
  <c r="K3509" i="1"/>
  <c r="L3509" i="1" s="1"/>
  <c r="P3509" i="1"/>
  <c r="S3509" i="1"/>
  <c r="K3510" i="1"/>
  <c r="L3510" i="1" s="1"/>
  <c r="P3510" i="1"/>
  <c r="S3510" i="1"/>
  <c r="K3511" i="1"/>
  <c r="L3511" i="1" s="1"/>
  <c r="P3511" i="1"/>
  <c r="S3511" i="1"/>
  <c r="K3512" i="1"/>
  <c r="L3512" i="1" s="1"/>
  <c r="P3512" i="1"/>
  <c r="S3512" i="1"/>
  <c r="K3513" i="1"/>
  <c r="L3513" i="1" s="1"/>
  <c r="P3513" i="1"/>
  <c r="S3513" i="1"/>
  <c r="K3514" i="1"/>
  <c r="L3514" i="1" s="1"/>
  <c r="P3514" i="1"/>
  <c r="S3514" i="1"/>
  <c r="K3515" i="1"/>
  <c r="L3515" i="1" s="1"/>
  <c r="P3515" i="1"/>
  <c r="S3515" i="1"/>
  <c r="K3516" i="1"/>
  <c r="L3516" i="1" s="1"/>
  <c r="P3516" i="1"/>
  <c r="S3516" i="1"/>
  <c r="K3517" i="1"/>
  <c r="L3517" i="1" s="1"/>
  <c r="P3517" i="1"/>
  <c r="S3517" i="1"/>
  <c r="K3518" i="1"/>
  <c r="L3518" i="1" s="1"/>
  <c r="P3518" i="1"/>
  <c r="S3518" i="1"/>
  <c r="K3519" i="1"/>
  <c r="L3519" i="1" s="1"/>
  <c r="P3519" i="1"/>
  <c r="S3519" i="1"/>
  <c r="K3520" i="1"/>
  <c r="L3520" i="1" s="1"/>
  <c r="P3520" i="1"/>
  <c r="S3520" i="1"/>
  <c r="K3521" i="1"/>
  <c r="L3521" i="1" s="1"/>
  <c r="P3521" i="1"/>
  <c r="S3521" i="1"/>
  <c r="K3522" i="1"/>
  <c r="L3522" i="1" s="1"/>
  <c r="P3522" i="1"/>
  <c r="S3522" i="1"/>
  <c r="K3523" i="1"/>
  <c r="L3523" i="1" s="1"/>
  <c r="P3523" i="1"/>
  <c r="S3523" i="1"/>
  <c r="K3524" i="1"/>
  <c r="L3524" i="1" s="1"/>
  <c r="P3524" i="1"/>
  <c r="S3524" i="1"/>
  <c r="K3525" i="1"/>
  <c r="L3525" i="1" s="1"/>
  <c r="P3525" i="1"/>
  <c r="S3525" i="1"/>
  <c r="K3526" i="1"/>
  <c r="L3526" i="1" s="1"/>
  <c r="P3526" i="1"/>
  <c r="S3526" i="1"/>
  <c r="K3527" i="1"/>
  <c r="L3527" i="1" s="1"/>
  <c r="P3527" i="1"/>
  <c r="S3527" i="1"/>
  <c r="K3528" i="1"/>
  <c r="L3528" i="1" s="1"/>
  <c r="P3528" i="1"/>
  <c r="S3528" i="1"/>
  <c r="K3529" i="1"/>
  <c r="L3529" i="1" s="1"/>
  <c r="P3529" i="1"/>
  <c r="S3529" i="1"/>
  <c r="K3530" i="1"/>
  <c r="L3530" i="1" s="1"/>
  <c r="P3530" i="1"/>
  <c r="S3530" i="1"/>
  <c r="K3531" i="1"/>
  <c r="L3531" i="1" s="1"/>
  <c r="P3531" i="1"/>
  <c r="S3531" i="1"/>
  <c r="K3532" i="1"/>
  <c r="L3532" i="1" s="1"/>
  <c r="P3532" i="1"/>
  <c r="S3532" i="1"/>
  <c r="K3533" i="1"/>
  <c r="L3533" i="1" s="1"/>
  <c r="P3533" i="1"/>
  <c r="S3533" i="1"/>
  <c r="K3534" i="1"/>
  <c r="L3534" i="1" s="1"/>
  <c r="P3534" i="1"/>
  <c r="S3534" i="1"/>
  <c r="K3535" i="1"/>
  <c r="L3535" i="1" s="1"/>
  <c r="P3535" i="1"/>
  <c r="S3535" i="1"/>
  <c r="K3536" i="1"/>
  <c r="L3536" i="1" s="1"/>
  <c r="P3536" i="1"/>
  <c r="S3536" i="1"/>
  <c r="K3537" i="1"/>
  <c r="L3537" i="1" s="1"/>
  <c r="P3537" i="1"/>
  <c r="S3537" i="1"/>
  <c r="K3538" i="1"/>
  <c r="L3538" i="1" s="1"/>
  <c r="P3538" i="1"/>
  <c r="S3538" i="1"/>
  <c r="K3539" i="1"/>
  <c r="L3539" i="1" s="1"/>
  <c r="P3539" i="1"/>
  <c r="S3539" i="1"/>
  <c r="K3540" i="1"/>
  <c r="L3540" i="1" s="1"/>
  <c r="P3540" i="1"/>
  <c r="S3540" i="1"/>
  <c r="K3541" i="1"/>
  <c r="L3541" i="1" s="1"/>
  <c r="P3541" i="1"/>
  <c r="S3541" i="1"/>
  <c r="K3542" i="1"/>
  <c r="L3542" i="1" s="1"/>
  <c r="P3542" i="1"/>
  <c r="S3542" i="1"/>
  <c r="K3543" i="1"/>
  <c r="L3543" i="1" s="1"/>
  <c r="P3543" i="1"/>
  <c r="S3543" i="1"/>
  <c r="K3544" i="1"/>
  <c r="L3544" i="1" s="1"/>
  <c r="P3544" i="1"/>
  <c r="S3544" i="1"/>
  <c r="K3545" i="1"/>
  <c r="L3545" i="1" s="1"/>
  <c r="P3545" i="1"/>
  <c r="S3545" i="1"/>
  <c r="K3546" i="1"/>
  <c r="L3546" i="1" s="1"/>
  <c r="P3546" i="1"/>
  <c r="S3546" i="1"/>
  <c r="K3547" i="1"/>
  <c r="L3547" i="1" s="1"/>
  <c r="P3547" i="1"/>
  <c r="S3547" i="1"/>
  <c r="K3548" i="1"/>
  <c r="L3548" i="1" s="1"/>
  <c r="P3548" i="1"/>
  <c r="S3548" i="1"/>
  <c r="K3549" i="1"/>
  <c r="L3549" i="1" s="1"/>
  <c r="P3549" i="1"/>
  <c r="S3549" i="1"/>
  <c r="K3550" i="1"/>
  <c r="L3550" i="1" s="1"/>
  <c r="P3550" i="1"/>
  <c r="S3550" i="1"/>
  <c r="K3551" i="1"/>
  <c r="L3551" i="1" s="1"/>
  <c r="P3551" i="1"/>
  <c r="S3551" i="1"/>
  <c r="K3552" i="1"/>
  <c r="L3552" i="1" s="1"/>
  <c r="P3552" i="1"/>
  <c r="S3552" i="1"/>
  <c r="K3553" i="1"/>
  <c r="L3553" i="1" s="1"/>
  <c r="P3553" i="1"/>
  <c r="S3553" i="1"/>
  <c r="K3554" i="1"/>
  <c r="L3554" i="1" s="1"/>
  <c r="P3554" i="1"/>
  <c r="S3554" i="1"/>
  <c r="K3555" i="1"/>
  <c r="L3555" i="1" s="1"/>
  <c r="P3555" i="1"/>
  <c r="S3555" i="1"/>
  <c r="K3556" i="1"/>
  <c r="L3556" i="1" s="1"/>
  <c r="P3556" i="1"/>
  <c r="S3556" i="1"/>
  <c r="K3557" i="1"/>
  <c r="L3557" i="1" s="1"/>
  <c r="P3557" i="1"/>
  <c r="S3557" i="1"/>
  <c r="K3558" i="1"/>
  <c r="L3558" i="1" s="1"/>
  <c r="P3558" i="1"/>
  <c r="S3558" i="1"/>
  <c r="K3559" i="1"/>
  <c r="L3559" i="1" s="1"/>
  <c r="P3559" i="1"/>
  <c r="S3559" i="1"/>
  <c r="K3560" i="1"/>
  <c r="L3560" i="1" s="1"/>
  <c r="P3560" i="1"/>
  <c r="S3560" i="1"/>
  <c r="K3561" i="1"/>
  <c r="L3561" i="1" s="1"/>
  <c r="P3561" i="1"/>
  <c r="S3561" i="1"/>
  <c r="K3562" i="1"/>
  <c r="L3562" i="1" s="1"/>
  <c r="P3562" i="1"/>
  <c r="S3562" i="1"/>
  <c r="K3563" i="1"/>
  <c r="L3563" i="1" s="1"/>
  <c r="P3563" i="1"/>
  <c r="S3563" i="1"/>
  <c r="K3564" i="1"/>
  <c r="L3564" i="1" s="1"/>
  <c r="P3564" i="1"/>
  <c r="S3564" i="1"/>
  <c r="K3565" i="1"/>
  <c r="L3565" i="1" s="1"/>
  <c r="P3565" i="1"/>
  <c r="S3565" i="1"/>
  <c r="K3566" i="1"/>
  <c r="L3566" i="1" s="1"/>
  <c r="P3566" i="1"/>
  <c r="S3566" i="1"/>
  <c r="K3567" i="1"/>
  <c r="L3567" i="1" s="1"/>
  <c r="P3567" i="1"/>
  <c r="S3567" i="1"/>
  <c r="K3568" i="1"/>
  <c r="L3568" i="1" s="1"/>
  <c r="P3568" i="1"/>
  <c r="S3568" i="1"/>
  <c r="K3569" i="1"/>
  <c r="L3569" i="1" s="1"/>
  <c r="P3569" i="1"/>
  <c r="S3569" i="1"/>
  <c r="K3570" i="1"/>
  <c r="L3570" i="1" s="1"/>
  <c r="P3570" i="1"/>
  <c r="S3570" i="1"/>
  <c r="K3571" i="1"/>
  <c r="L3571" i="1" s="1"/>
  <c r="P3571" i="1"/>
  <c r="S3571" i="1"/>
  <c r="K3572" i="1"/>
  <c r="L3572" i="1" s="1"/>
  <c r="P3572" i="1"/>
  <c r="S3572" i="1"/>
  <c r="K3573" i="1"/>
  <c r="L3573" i="1" s="1"/>
  <c r="P3573" i="1"/>
  <c r="S3573" i="1"/>
  <c r="K3574" i="1"/>
  <c r="L3574" i="1" s="1"/>
  <c r="P3574" i="1"/>
  <c r="S3574" i="1"/>
  <c r="K3575" i="1"/>
  <c r="L3575" i="1" s="1"/>
  <c r="P3575" i="1"/>
  <c r="S3575" i="1"/>
  <c r="K3576" i="1"/>
  <c r="L3576" i="1" s="1"/>
  <c r="P3576" i="1"/>
  <c r="S3576" i="1"/>
  <c r="K3577" i="1"/>
  <c r="L3577" i="1" s="1"/>
  <c r="P3577" i="1"/>
  <c r="S3577" i="1"/>
  <c r="K3578" i="1"/>
  <c r="L3578" i="1" s="1"/>
  <c r="P3578" i="1"/>
  <c r="S3578" i="1"/>
  <c r="K3579" i="1"/>
  <c r="L3579" i="1" s="1"/>
  <c r="P3579" i="1"/>
  <c r="S3579" i="1"/>
  <c r="K3580" i="1"/>
  <c r="L3580" i="1" s="1"/>
  <c r="P3580" i="1"/>
  <c r="S3580" i="1"/>
  <c r="K3581" i="1"/>
  <c r="L3581" i="1" s="1"/>
  <c r="P3581" i="1"/>
  <c r="S3581" i="1"/>
  <c r="K3582" i="1"/>
  <c r="L3582" i="1" s="1"/>
  <c r="P3582" i="1"/>
  <c r="S3582" i="1"/>
  <c r="K3583" i="1"/>
  <c r="L3583" i="1" s="1"/>
  <c r="P3583" i="1"/>
  <c r="S3583" i="1"/>
  <c r="K3584" i="1"/>
  <c r="L3584" i="1" s="1"/>
  <c r="P3584" i="1"/>
  <c r="S3584" i="1"/>
  <c r="K3585" i="1"/>
  <c r="L3585" i="1" s="1"/>
  <c r="P3585" i="1"/>
  <c r="S3585" i="1"/>
  <c r="K3586" i="1"/>
  <c r="L3586" i="1" s="1"/>
  <c r="P3586" i="1"/>
  <c r="S3586" i="1"/>
  <c r="K3587" i="1"/>
  <c r="L3587" i="1" s="1"/>
  <c r="P3587" i="1"/>
  <c r="S3587" i="1"/>
  <c r="K3588" i="1"/>
  <c r="L3588" i="1" s="1"/>
  <c r="P3588" i="1"/>
  <c r="S3588" i="1"/>
  <c r="K3589" i="1"/>
  <c r="L3589" i="1" s="1"/>
  <c r="P3589" i="1"/>
  <c r="S3589" i="1"/>
  <c r="K3590" i="1"/>
  <c r="L3590" i="1" s="1"/>
  <c r="P3590" i="1"/>
  <c r="S3590" i="1"/>
  <c r="K3591" i="1"/>
  <c r="L3591" i="1" s="1"/>
  <c r="P3591" i="1"/>
  <c r="S3591" i="1"/>
  <c r="K3592" i="1"/>
  <c r="L3592" i="1" s="1"/>
  <c r="P3592" i="1"/>
  <c r="S3592" i="1"/>
  <c r="K3593" i="1"/>
  <c r="L3593" i="1" s="1"/>
  <c r="P3593" i="1"/>
  <c r="S3593" i="1"/>
  <c r="K3594" i="1"/>
  <c r="L3594" i="1" s="1"/>
  <c r="P3594" i="1"/>
  <c r="S3594" i="1"/>
  <c r="K3595" i="1"/>
  <c r="L3595" i="1" s="1"/>
  <c r="P3595" i="1"/>
  <c r="S3595" i="1"/>
  <c r="K3596" i="1"/>
  <c r="L3596" i="1" s="1"/>
  <c r="P3596" i="1"/>
  <c r="S3596" i="1"/>
  <c r="K3597" i="1"/>
  <c r="L3597" i="1" s="1"/>
  <c r="P3597" i="1"/>
  <c r="S3597" i="1"/>
  <c r="K3598" i="1"/>
  <c r="L3598" i="1" s="1"/>
  <c r="P3598" i="1"/>
  <c r="S3598" i="1"/>
  <c r="K3599" i="1"/>
  <c r="L3599" i="1" s="1"/>
  <c r="P3599" i="1"/>
  <c r="S3599" i="1"/>
  <c r="K3600" i="1"/>
  <c r="L3600" i="1" s="1"/>
  <c r="P3600" i="1"/>
  <c r="S3600" i="1"/>
  <c r="K3601" i="1"/>
  <c r="L3601" i="1" s="1"/>
  <c r="P3601" i="1"/>
  <c r="S3601" i="1"/>
  <c r="K3602" i="1"/>
  <c r="L3602" i="1" s="1"/>
  <c r="P3602" i="1"/>
  <c r="S3602" i="1"/>
  <c r="K3603" i="1"/>
  <c r="L3603" i="1" s="1"/>
  <c r="P3603" i="1"/>
  <c r="S3603" i="1"/>
  <c r="K3604" i="1"/>
  <c r="L3604" i="1" s="1"/>
  <c r="P3604" i="1"/>
  <c r="S3604" i="1"/>
  <c r="K3605" i="1"/>
  <c r="L3605" i="1" s="1"/>
  <c r="P3605" i="1"/>
  <c r="S3605" i="1"/>
  <c r="K3606" i="1"/>
  <c r="L3606" i="1" s="1"/>
  <c r="P3606" i="1"/>
  <c r="S3606" i="1"/>
  <c r="K3607" i="1"/>
  <c r="L3607" i="1" s="1"/>
  <c r="P3607" i="1"/>
  <c r="S3607" i="1"/>
  <c r="K3608" i="1"/>
  <c r="L3608" i="1" s="1"/>
  <c r="P3608" i="1"/>
  <c r="S3608" i="1"/>
  <c r="K3609" i="1"/>
  <c r="L3609" i="1" s="1"/>
  <c r="P3609" i="1"/>
  <c r="S3609" i="1"/>
  <c r="K3610" i="1"/>
  <c r="L3610" i="1" s="1"/>
  <c r="P3610" i="1"/>
  <c r="S3610" i="1"/>
  <c r="K3611" i="1"/>
  <c r="L3611" i="1" s="1"/>
  <c r="P3611" i="1"/>
  <c r="S3611" i="1"/>
  <c r="K3612" i="1"/>
  <c r="L3612" i="1" s="1"/>
  <c r="P3612" i="1"/>
  <c r="S3612" i="1"/>
  <c r="K3613" i="1"/>
  <c r="L3613" i="1" s="1"/>
  <c r="P3613" i="1"/>
  <c r="S3613" i="1"/>
  <c r="K3614" i="1"/>
  <c r="L3614" i="1" s="1"/>
  <c r="P3614" i="1"/>
  <c r="S3614" i="1"/>
  <c r="K3615" i="1"/>
  <c r="L3615" i="1" s="1"/>
  <c r="P3615" i="1"/>
  <c r="S3615" i="1"/>
  <c r="K3616" i="1"/>
  <c r="L3616" i="1" s="1"/>
  <c r="P3616" i="1"/>
  <c r="S3616" i="1"/>
  <c r="K3617" i="1"/>
  <c r="L3617" i="1" s="1"/>
  <c r="P3617" i="1"/>
  <c r="S3617" i="1"/>
  <c r="K3618" i="1"/>
  <c r="L3618" i="1" s="1"/>
  <c r="P3618" i="1"/>
  <c r="S3618" i="1"/>
  <c r="K3619" i="1"/>
  <c r="L3619" i="1" s="1"/>
  <c r="P3619" i="1"/>
  <c r="S3619" i="1"/>
  <c r="K3620" i="1"/>
  <c r="L3620" i="1" s="1"/>
  <c r="P3620" i="1"/>
  <c r="S3620" i="1"/>
  <c r="K3621" i="1"/>
  <c r="L3621" i="1" s="1"/>
  <c r="P3621" i="1"/>
  <c r="S3621" i="1"/>
  <c r="K3622" i="1"/>
  <c r="L3622" i="1" s="1"/>
  <c r="P3622" i="1"/>
  <c r="S3622" i="1"/>
  <c r="K3623" i="1"/>
  <c r="L3623" i="1" s="1"/>
  <c r="P3623" i="1"/>
  <c r="S3623" i="1"/>
  <c r="K3624" i="1"/>
  <c r="L3624" i="1" s="1"/>
  <c r="P3624" i="1"/>
  <c r="S3624" i="1"/>
  <c r="K3625" i="1"/>
  <c r="L3625" i="1" s="1"/>
  <c r="P3625" i="1"/>
  <c r="S3625" i="1"/>
  <c r="K3626" i="1"/>
  <c r="L3626" i="1" s="1"/>
  <c r="P3626" i="1"/>
  <c r="S3626" i="1"/>
  <c r="K3627" i="1"/>
  <c r="L3627" i="1" s="1"/>
  <c r="P3627" i="1"/>
  <c r="S3627" i="1"/>
  <c r="K3628" i="1"/>
  <c r="L3628" i="1" s="1"/>
  <c r="P3628" i="1"/>
  <c r="S3628" i="1"/>
  <c r="K3629" i="1"/>
  <c r="L3629" i="1" s="1"/>
  <c r="P3629" i="1"/>
  <c r="S3629" i="1"/>
  <c r="K3630" i="1"/>
  <c r="L3630" i="1" s="1"/>
  <c r="P3630" i="1"/>
  <c r="S3630" i="1"/>
  <c r="K3631" i="1"/>
  <c r="L3631" i="1" s="1"/>
  <c r="P3631" i="1"/>
  <c r="S3631" i="1"/>
  <c r="K3632" i="1"/>
  <c r="L3632" i="1" s="1"/>
  <c r="P3632" i="1"/>
  <c r="S3632" i="1"/>
  <c r="K3633" i="1"/>
  <c r="L3633" i="1" s="1"/>
  <c r="P3633" i="1"/>
  <c r="S3633" i="1"/>
  <c r="K3634" i="1"/>
  <c r="L3634" i="1" s="1"/>
  <c r="P3634" i="1"/>
  <c r="S3634" i="1"/>
  <c r="K3635" i="1"/>
  <c r="L3635" i="1" s="1"/>
  <c r="P3635" i="1"/>
  <c r="S3635" i="1"/>
  <c r="K3636" i="1"/>
  <c r="L3636" i="1" s="1"/>
  <c r="P3636" i="1"/>
  <c r="S3636" i="1"/>
  <c r="K3637" i="1"/>
  <c r="L3637" i="1" s="1"/>
  <c r="P3637" i="1"/>
  <c r="S3637" i="1"/>
  <c r="K3638" i="1"/>
  <c r="L3638" i="1" s="1"/>
  <c r="P3638" i="1"/>
  <c r="S3638" i="1"/>
  <c r="K3639" i="1"/>
  <c r="L3639" i="1" s="1"/>
  <c r="P3639" i="1"/>
  <c r="S3639" i="1"/>
  <c r="K3640" i="1"/>
  <c r="L3640" i="1" s="1"/>
  <c r="P3640" i="1"/>
  <c r="S3640" i="1"/>
  <c r="K3641" i="1"/>
  <c r="L3641" i="1" s="1"/>
  <c r="P3641" i="1"/>
  <c r="S3641" i="1"/>
  <c r="K3642" i="1"/>
  <c r="L3642" i="1" s="1"/>
  <c r="P3642" i="1"/>
  <c r="S3642" i="1"/>
  <c r="K3643" i="1"/>
  <c r="L3643" i="1" s="1"/>
  <c r="P3643" i="1"/>
  <c r="S3643" i="1"/>
  <c r="K3644" i="1"/>
  <c r="L3644" i="1" s="1"/>
  <c r="P3644" i="1"/>
  <c r="S3644" i="1"/>
  <c r="K3645" i="1"/>
  <c r="L3645" i="1" s="1"/>
  <c r="P3645" i="1"/>
  <c r="S3645" i="1"/>
  <c r="K3646" i="1"/>
  <c r="L3646" i="1" s="1"/>
  <c r="P3646" i="1"/>
  <c r="S3646" i="1"/>
  <c r="K3647" i="1"/>
  <c r="L3647" i="1" s="1"/>
  <c r="P3647" i="1"/>
  <c r="S3647" i="1"/>
  <c r="K3648" i="1"/>
  <c r="L3648" i="1" s="1"/>
  <c r="P3648" i="1"/>
  <c r="S3648" i="1"/>
  <c r="K3649" i="1"/>
  <c r="L3649" i="1" s="1"/>
  <c r="P3649" i="1"/>
  <c r="S3649" i="1"/>
  <c r="K3650" i="1"/>
  <c r="L3650" i="1" s="1"/>
  <c r="P3650" i="1"/>
  <c r="S3650" i="1"/>
  <c r="K3651" i="1"/>
  <c r="L3651" i="1" s="1"/>
  <c r="P3651" i="1"/>
  <c r="S3651" i="1"/>
  <c r="K3652" i="1"/>
  <c r="L3652" i="1" s="1"/>
  <c r="P3652" i="1"/>
  <c r="S3652" i="1"/>
  <c r="K3653" i="1"/>
  <c r="L3653" i="1" s="1"/>
  <c r="P3653" i="1"/>
  <c r="S3653" i="1"/>
  <c r="K3654" i="1"/>
  <c r="L3654" i="1" s="1"/>
  <c r="P3654" i="1"/>
  <c r="S3654" i="1"/>
  <c r="K3655" i="1"/>
  <c r="L3655" i="1" s="1"/>
  <c r="P3655" i="1"/>
  <c r="S3655" i="1"/>
  <c r="K3656" i="1"/>
  <c r="L3656" i="1" s="1"/>
  <c r="P3656" i="1"/>
  <c r="S3656" i="1"/>
  <c r="K3657" i="1"/>
  <c r="L3657" i="1" s="1"/>
  <c r="P3657" i="1"/>
  <c r="S3657" i="1"/>
  <c r="K3658" i="1"/>
  <c r="L3658" i="1" s="1"/>
  <c r="P3658" i="1"/>
  <c r="S3658" i="1"/>
  <c r="K3659" i="1"/>
  <c r="L3659" i="1" s="1"/>
  <c r="P3659" i="1"/>
  <c r="S3659" i="1"/>
  <c r="K3660" i="1"/>
  <c r="L3660" i="1" s="1"/>
  <c r="P3660" i="1"/>
  <c r="S3660" i="1"/>
  <c r="K3661" i="1"/>
  <c r="L3661" i="1" s="1"/>
  <c r="P3661" i="1"/>
  <c r="S3661" i="1"/>
  <c r="K3662" i="1"/>
  <c r="L3662" i="1" s="1"/>
  <c r="P3662" i="1"/>
  <c r="S3662" i="1"/>
  <c r="K3663" i="1"/>
  <c r="L3663" i="1" s="1"/>
  <c r="P3663" i="1"/>
  <c r="S3663" i="1"/>
  <c r="K3664" i="1"/>
  <c r="L3664" i="1" s="1"/>
  <c r="P3664" i="1"/>
  <c r="S3664" i="1"/>
  <c r="K3665" i="1"/>
  <c r="L3665" i="1" s="1"/>
  <c r="P3665" i="1"/>
  <c r="S3665" i="1"/>
  <c r="K3666" i="1"/>
  <c r="L3666" i="1" s="1"/>
  <c r="P3666" i="1"/>
  <c r="S3666" i="1"/>
  <c r="K3667" i="1"/>
  <c r="L3667" i="1" s="1"/>
  <c r="P3667" i="1"/>
  <c r="S3667" i="1"/>
  <c r="W675" i="1" l="1"/>
  <c r="U95" i="1"/>
  <c r="I95" i="1" s="1"/>
  <c r="U71" i="1"/>
  <c r="I71" i="1" s="1"/>
  <c r="U59" i="1"/>
  <c r="I59" i="1" s="1"/>
  <c r="T47" i="1"/>
  <c r="W644" i="1"/>
  <c r="W783" i="1"/>
  <c r="W733" i="1"/>
  <c r="U440" i="1"/>
  <c r="I440" i="1" s="1"/>
  <c r="T276" i="1"/>
  <c r="U115" i="1"/>
  <c r="I115" i="1" s="1"/>
  <c r="W768" i="1"/>
  <c r="X768" i="1" s="1"/>
  <c r="W663" i="1"/>
  <c r="W660" i="1"/>
  <c r="W700" i="1"/>
  <c r="W691" i="1"/>
  <c r="W617" i="1"/>
  <c r="T405" i="1"/>
  <c r="T393" i="1"/>
  <c r="W393" i="1" s="1"/>
  <c r="X393" i="1" s="1"/>
  <c r="U131" i="1"/>
  <c r="I131" i="1" s="1"/>
  <c r="T13" i="1"/>
  <c r="W709" i="1"/>
  <c r="W696" i="1"/>
  <c r="W679" i="1"/>
  <c r="W667" i="1"/>
  <c r="T258" i="1"/>
  <c r="U246" i="1"/>
  <c r="I246" i="1" s="1"/>
  <c r="U234" i="1"/>
  <c r="I234" i="1" s="1"/>
  <c r="T138" i="1"/>
  <c r="T520" i="1"/>
  <c r="T428" i="1"/>
  <c r="U46" i="1"/>
  <c r="I46" i="1" s="1"/>
  <c r="W599" i="1"/>
  <c r="U358" i="1"/>
  <c r="I358" i="1" s="1"/>
  <c r="U336" i="1"/>
  <c r="I336" i="1" s="1"/>
  <c r="W724" i="1"/>
  <c r="X724" i="1" s="1"/>
  <c r="T562" i="1"/>
  <c r="U538" i="1"/>
  <c r="I538" i="1" s="1"/>
  <c r="T526" i="1"/>
  <c r="U461" i="1"/>
  <c r="I461" i="1" s="1"/>
  <c r="U266" i="1"/>
  <c r="I266" i="1" s="1"/>
  <c r="T158" i="1"/>
  <c r="W158" i="1" s="1"/>
  <c r="X158" i="1" s="1"/>
  <c r="W774" i="1"/>
  <c r="T489" i="1"/>
  <c r="U465" i="1"/>
  <c r="I465" i="1" s="1"/>
  <c r="U85" i="1"/>
  <c r="I85" i="1" s="1"/>
  <c r="U248" i="1"/>
  <c r="I248" i="1" s="1"/>
  <c r="T176" i="1"/>
  <c r="T164" i="1"/>
  <c r="W164" i="1" s="1"/>
  <c r="T435" i="1"/>
  <c r="W435" i="1" s="1"/>
  <c r="W870" i="1"/>
  <c r="T512" i="1"/>
  <c r="W512" i="1" s="1"/>
  <c r="U500" i="1"/>
  <c r="I500" i="1" s="1"/>
  <c r="T300" i="1"/>
  <c r="T281" i="1"/>
  <c r="T269" i="1"/>
  <c r="T233" i="1"/>
  <c r="T197" i="1"/>
  <c r="W197" i="1" s="1"/>
  <c r="X197" i="1" s="1"/>
  <c r="T173" i="1"/>
  <c r="W173" i="1" s="1"/>
  <c r="X173" i="1" s="1"/>
  <c r="W722" i="1"/>
  <c r="X722" i="1" s="1"/>
  <c r="U543" i="1"/>
  <c r="I543" i="1" s="1"/>
  <c r="W690" i="1"/>
  <c r="U244" i="1"/>
  <c r="I244" i="1" s="1"/>
  <c r="T213" i="1"/>
  <c r="T189" i="1"/>
  <c r="U141" i="1"/>
  <c r="I141" i="1" s="1"/>
  <c r="T112" i="1"/>
  <c r="T100" i="1"/>
  <c r="W100" i="1" s="1"/>
  <c r="U426" i="1"/>
  <c r="I426" i="1" s="1"/>
  <c r="T378" i="1"/>
  <c r="W378" i="1" s="1"/>
  <c r="U167" i="1"/>
  <c r="I167" i="1" s="1"/>
  <c r="T222" i="1"/>
  <c r="W222" i="1" s="1"/>
  <c r="X222" i="1" s="1"/>
  <c r="T78" i="1"/>
  <c r="W78" i="1" s="1"/>
  <c r="X78" i="1" s="1"/>
  <c r="T23" i="1"/>
  <c r="W826" i="1"/>
  <c r="W751" i="1"/>
  <c r="X751" i="1" s="1"/>
  <c r="W635" i="1"/>
  <c r="W630" i="1"/>
  <c r="W613" i="1"/>
  <c r="X613" i="1" s="1"/>
  <c r="T447" i="1"/>
  <c r="W447" i="1" s="1"/>
  <c r="U404" i="1"/>
  <c r="I404" i="1" s="1"/>
  <c r="T380" i="1"/>
  <c r="U303" i="1"/>
  <c r="I303" i="1" s="1"/>
  <c r="U291" i="1"/>
  <c r="I291" i="1" s="1"/>
  <c r="T157" i="1"/>
  <c r="W157" i="1" s="1"/>
  <c r="X157" i="1" s="1"/>
  <c r="U145" i="1"/>
  <c r="I145" i="1" s="1"/>
  <c r="T133" i="1"/>
  <c r="U121" i="1"/>
  <c r="U73" i="1"/>
  <c r="I73" i="1" s="1"/>
  <c r="U44" i="1"/>
  <c r="I44" i="1" s="1"/>
  <c r="W847" i="1"/>
  <c r="X847" i="1" s="1"/>
  <c r="W828" i="1"/>
  <c r="W684" i="1"/>
  <c r="X684" i="1" s="1"/>
  <c r="U382" i="1"/>
  <c r="I382" i="1" s="1"/>
  <c r="T324" i="1"/>
  <c r="W324" i="1" s="1"/>
  <c r="X324" i="1" s="1"/>
  <c r="U219" i="1"/>
  <c r="I219" i="1" s="1"/>
  <c r="U195" i="1"/>
  <c r="I195" i="1" s="1"/>
  <c r="T128" i="1"/>
  <c r="W128" i="1" s="1"/>
  <c r="U27" i="1"/>
  <c r="I27" i="1" s="1"/>
  <c r="T15" i="1"/>
  <c r="W15" i="1" s="1"/>
  <c r="W719" i="1"/>
  <c r="U89" i="1"/>
  <c r="I89" i="1" s="1"/>
  <c r="X810" i="1"/>
  <c r="W639" i="1"/>
  <c r="X639" i="1" s="1"/>
  <c r="W629" i="1"/>
  <c r="X629" i="1" s="1"/>
  <c r="W600" i="1"/>
  <c r="W581" i="1"/>
  <c r="X581" i="1" s="1"/>
  <c r="T552" i="1"/>
  <c r="W552" i="1" s="1"/>
  <c r="X552" i="1" s="1"/>
  <c r="T516" i="1"/>
  <c r="W516" i="1" s="1"/>
  <c r="X516" i="1" s="1"/>
  <c r="U504" i="1"/>
  <c r="I504" i="1" s="1"/>
  <c r="U72" i="1"/>
  <c r="I72" i="1" s="1"/>
  <c r="U48" i="1"/>
  <c r="I48" i="1" s="1"/>
  <c r="T43" i="1"/>
  <c r="W834" i="1"/>
  <c r="T494" i="1"/>
  <c r="W494" i="1" s="1"/>
  <c r="X494" i="1" s="1"/>
  <c r="T352" i="1"/>
  <c r="W352" i="1" s="1"/>
  <c r="X352" i="1" s="1"/>
  <c r="U170" i="1"/>
  <c r="I170" i="1" s="1"/>
  <c r="W786" i="1"/>
  <c r="X786" i="1" s="1"/>
  <c r="T570" i="1"/>
  <c r="W570" i="1" s="1"/>
  <c r="X570" i="1" s="1"/>
  <c r="U546" i="1"/>
  <c r="I546" i="1" s="1"/>
  <c r="T534" i="1"/>
  <c r="W534" i="1" s="1"/>
  <c r="X534" i="1" s="1"/>
  <c r="T515" i="1"/>
  <c r="T479" i="1"/>
  <c r="T407" i="1"/>
  <c r="T208" i="1"/>
  <c r="W208" i="1" s="1"/>
  <c r="X208" i="1" s="1"/>
  <c r="T196" i="1"/>
  <c r="T148" i="1"/>
  <c r="W148" i="1" s="1"/>
  <c r="X148" i="1" s="1"/>
  <c r="T24" i="1"/>
  <c r="W24" i="1" s="1"/>
  <c r="X24" i="1" s="1"/>
  <c r="W706" i="1"/>
  <c r="X706" i="1" s="1"/>
  <c r="U559" i="1"/>
  <c r="I559" i="1" s="1"/>
  <c r="U420" i="1"/>
  <c r="I420" i="1" s="1"/>
  <c r="W154" i="1"/>
  <c r="X154" i="1" s="1"/>
  <c r="U149" i="1"/>
  <c r="I149" i="1" s="1"/>
  <c r="W840" i="1"/>
  <c r="W821" i="1"/>
  <c r="W651" i="1"/>
  <c r="X651" i="1" s="1"/>
  <c r="W641" i="1"/>
  <c r="X641" i="1" s="1"/>
  <c r="W636" i="1"/>
  <c r="X636" i="1" s="1"/>
  <c r="W602" i="1"/>
  <c r="X602" i="1" s="1"/>
  <c r="T511" i="1"/>
  <c r="W511" i="1" s="1"/>
  <c r="X511" i="1" s="1"/>
  <c r="T77" i="1"/>
  <c r="W77" i="1" s="1"/>
  <c r="X77" i="1" s="1"/>
  <c r="U39" i="1"/>
  <c r="I39" i="1" s="1"/>
  <c r="U43" i="1"/>
  <c r="I43" i="1" s="1"/>
  <c r="U412" i="1"/>
  <c r="I412" i="1" s="1"/>
  <c r="W405" i="1"/>
  <c r="X405" i="1" s="1"/>
  <c r="T364" i="1"/>
  <c r="W364" i="1" s="1"/>
  <c r="U359" i="1"/>
  <c r="I359" i="1" s="1"/>
  <c r="W880" i="1"/>
  <c r="X880" i="1" s="1"/>
  <c r="W842" i="1"/>
  <c r="X842" i="1" s="1"/>
  <c r="X854" i="1"/>
  <c r="W841" i="1"/>
  <c r="X841" i="1" s="1"/>
  <c r="W710" i="1"/>
  <c r="W703" i="1"/>
  <c r="X703" i="1" s="1"/>
  <c r="W685" i="1"/>
  <c r="X685" i="1" s="1"/>
  <c r="W588" i="1"/>
  <c r="X588" i="1" s="1"/>
  <c r="U462" i="1"/>
  <c r="I462" i="1" s="1"/>
  <c r="W455" i="1"/>
  <c r="X455" i="1" s="1"/>
  <c r="U424" i="1"/>
  <c r="I424" i="1" s="1"/>
  <c r="T388" i="1"/>
  <c r="W388" i="1" s="1"/>
  <c r="X388" i="1" s="1"/>
  <c r="T340" i="1"/>
  <c r="U316" i="1"/>
  <c r="I316" i="1" s="1"/>
  <c r="U278" i="1"/>
  <c r="I278" i="1" s="1"/>
  <c r="T259" i="1"/>
  <c r="W259" i="1" s="1"/>
  <c r="X259" i="1" s="1"/>
  <c r="T242" i="1"/>
  <c r="W242" i="1" s="1"/>
  <c r="X242" i="1" s="1"/>
  <c r="U221" i="1"/>
  <c r="I221" i="1" s="1"/>
  <c r="T214" i="1"/>
  <c r="W214" i="1" s="1"/>
  <c r="X214" i="1" s="1"/>
  <c r="T202" i="1"/>
  <c r="W202" i="1" s="1"/>
  <c r="X202" i="1" s="1"/>
  <c r="T159" i="1"/>
  <c r="W159" i="1" s="1"/>
  <c r="X159" i="1" s="1"/>
  <c r="U140" i="1"/>
  <c r="I140" i="1" s="1"/>
  <c r="T54" i="1"/>
  <c r="W54" i="1" s="1"/>
  <c r="X54" i="1" s="1"/>
  <c r="T14" i="1"/>
  <c r="W14" i="1" s="1"/>
  <c r="X14" i="1" s="1"/>
  <c r="W817" i="1"/>
  <c r="W712" i="1"/>
  <c r="X712" i="1" s="1"/>
  <c r="W658" i="1"/>
  <c r="X658" i="1" s="1"/>
  <c r="W597" i="1"/>
  <c r="X597" i="1" s="1"/>
  <c r="T547" i="1"/>
  <c r="U488" i="1"/>
  <c r="I488" i="1" s="1"/>
  <c r="T476" i="1"/>
  <c r="W476" i="1" s="1"/>
  <c r="X476" i="1" s="1"/>
  <c r="U390" i="1"/>
  <c r="I390" i="1" s="1"/>
  <c r="T280" i="1"/>
  <c r="T137" i="1"/>
  <c r="T130" i="1"/>
  <c r="W130" i="1" s="1"/>
  <c r="X130" i="1" s="1"/>
  <c r="T42" i="1"/>
  <c r="W42" i="1" s="1"/>
  <c r="X42" i="1" s="1"/>
  <c r="U35" i="1"/>
  <c r="I35" i="1" s="1"/>
  <c r="T16" i="1"/>
  <c r="W16" i="1" s="1"/>
  <c r="X16" i="1" s="1"/>
  <c r="T9" i="1"/>
  <c r="W9" i="1" s="1"/>
  <c r="X9" i="1" s="1"/>
  <c r="T4" i="1"/>
  <c r="W4" i="1" s="1"/>
  <c r="X4" i="1" s="1"/>
  <c r="W874" i="1"/>
  <c r="X874" i="1" s="1"/>
  <c r="W812" i="1"/>
  <c r="X812" i="1" s="1"/>
  <c r="W747" i="1"/>
  <c r="X747" i="1" s="1"/>
  <c r="W717" i="1"/>
  <c r="X717" i="1" s="1"/>
  <c r="W653" i="1"/>
  <c r="W621" i="1"/>
  <c r="X621" i="1" s="1"/>
  <c r="W573" i="1"/>
  <c r="X573" i="1" s="1"/>
  <c r="T533" i="1"/>
  <c r="W533" i="1" s="1"/>
  <c r="X533" i="1" s="1"/>
  <c r="U526" i="1"/>
  <c r="I526" i="1" s="1"/>
  <c r="T466" i="1"/>
  <c r="W466" i="1" s="1"/>
  <c r="X466" i="1" s="1"/>
  <c r="T416" i="1"/>
  <c r="U282" i="1"/>
  <c r="I282" i="1" s="1"/>
  <c r="U125" i="1"/>
  <c r="I125" i="1" s="1"/>
  <c r="T96" i="1"/>
  <c r="W96" i="1" s="1"/>
  <c r="X96" i="1" s="1"/>
  <c r="U11" i="1"/>
  <c r="I11" i="1" s="1"/>
  <c r="W845" i="1"/>
  <c r="X845" i="1" s="1"/>
  <c r="W819" i="1"/>
  <c r="W754" i="1"/>
  <c r="W727" i="1"/>
  <c r="X727" i="1" s="1"/>
  <c r="W682" i="1"/>
  <c r="X682" i="1" s="1"/>
  <c r="W677" i="1"/>
  <c r="T504" i="1"/>
  <c r="W504" i="1" s="1"/>
  <c r="X504" i="1" s="1"/>
  <c r="T473" i="1"/>
  <c r="W473" i="1" s="1"/>
  <c r="X473" i="1" s="1"/>
  <c r="T358" i="1"/>
  <c r="W358" i="1" s="1"/>
  <c r="X358" i="1" s="1"/>
  <c r="U251" i="1"/>
  <c r="I251" i="1" s="1"/>
  <c r="T232" i="1"/>
  <c r="W232" i="1" s="1"/>
  <c r="X232" i="1" s="1"/>
  <c r="U227" i="1"/>
  <c r="I227" i="1" s="1"/>
  <c r="T146" i="1"/>
  <c r="W146" i="1" s="1"/>
  <c r="X146" i="1" s="1"/>
  <c r="T84" i="1"/>
  <c r="W84" i="1" s="1"/>
  <c r="X84" i="1" s="1"/>
  <c r="U65" i="1"/>
  <c r="I65" i="1" s="1"/>
  <c r="T39" i="1"/>
  <c r="W39" i="1" s="1"/>
  <c r="X39" i="1" s="1"/>
  <c r="X840" i="1"/>
  <c r="X739" i="1"/>
  <c r="U544" i="1"/>
  <c r="I544" i="1" s="1"/>
  <c r="T542" i="1"/>
  <c r="W542" i="1" s="1"/>
  <c r="X542" i="1" s="1"/>
  <c r="U523" i="1"/>
  <c r="T270" i="1"/>
  <c r="W270" i="1" s="1"/>
  <c r="X270" i="1" s="1"/>
  <c r="U222" i="1"/>
  <c r="I222" i="1" s="1"/>
  <c r="U184" i="1"/>
  <c r="I184" i="1" s="1"/>
  <c r="T172" i="1"/>
  <c r="U122" i="1"/>
  <c r="I122" i="1" s="1"/>
  <c r="U79" i="1"/>
  <c r="I79" i="1" s="1"/>
  <c r="X821" i="1"/>
  <c r="W816" i="1"/>
  <c r="X816" i="1" s="1"/>
  <c r="T446" i="1"/>
  <c r="T377" i="1"/>
  <c r="U317" i="1"/>
  <c r="I317" i="1" s="1"/>
  <c r="U215" i="1"/>
  <c r="I215" i="1" s="1"/>
  <c r="T141" i="1"/>
  <c r="W141" i="1" s="1"/>
  <c r="X141" i="1" s="1"/>
  <c r="U117" i="1"/>
  <c r="I117" i="1" s="1"/>
  <c r="T105" i="1"/>
  <c r="U13" i="1"/>
  <c r="I13" i="1" s="1"/>
  <c r="W801" i="1"/>
  <c r="X801" i="1" s="1"/>
  <c r="W782" i="1"/>
  <c r="X782" i="1" s="1"/>
  <c r="U534" i="1"/>
  <c r="I534" i="1" s="1"/>
  <c r="U458" i="1"/>
  <c r="I458" i="1" s="1"/>
  <c r="U372" i="1"/>
  <c r="I372" i="1" s="1"/>
  <c r="T355" i="1"/>
  <c r="T267" i="1"/>
  <c r="W267" i="1" s="1"/>
  <c r="X267" i="1" s="1"/>
  <c r="T243" i="1"/>
  <c r="W243" i="1" s="1"/>
  <c r="X243" i="1" s="1"/>
  <c r="T210" i="1"/>
  <c r="W210" i="1" s="1"/>
  <c r="X210" i="1" s="1"/>
  <c r="T186" i="1"/>
  <c r="W186" i="1" s="1"/>
  <c r="X186" i="1" s="1"/>
  <c r="T174" i="1"/>
  <c r="T150" i="1"/>
  <c r="W150" i="1" s="1"/>
  <c r="X150" i="1" s="1"/>
  <c r="U129" i="1"/>
  <c r="I129" i="1" s="1"/>
  <c r="T88" i="1"/>
  <c r="W88" i="1" s="1"/>
  <c r="X88" i="1" s="1"/>
  <c r="T50" i="1"/>
  <c r="T29" i="1"/>
  <c r="W29" i="1" s="1"/>
  <c r="X29" i="1" s="1"/>
  <c r="U22" i="1"/>
  <c r="I22" i="1" s="1"/>
  <c r="W837" i="1"/>
  <c r="W808" i="1"/>
  <c r="X808" i="1" s="1"/>
  <c r="W777" i="1"/>
  <c r="X777" i="1" s="1"/>
  <c r="W748" i="1"/>
  <c r="X748" i="1" s="1"/>
  <c r="T541" i="1"/>
  <c r="W541" i="1" s="1"/>
  <c r="X541" i="1" s="1"/>
  <c r="U503" i="1"/>
  <c r="I503" i="1" s="1"/>
  <c r="U477" i="1"/>
  <c r="I477" i="1" s="1"/>
  <c r="T403" i="1"/>
  <c r="W403" i="1" s="1"/>
  <c r="X403" i="1" s="1"/>
  <c r="U188" i="1"/>
  <c r="I188" i="1" s="1"/>
  <c r="T114" i="1"/>
  <c r="T83" i="1"/>
  <c r="W83" i="1" s="1"/>
  <c r="X83" i="1" s="1"/>
  <c r="T76" i="1"/>
  <c r="T64" i="1"/>
  <c r="W64" i="1" s="1"/>
  <c r="X64" i="1" s="1"/>
  <c r="T38" i="1"/>
  <c r="W38" i="1" s="1"/>
  <c r="X38" i="1" s="1"/>
  <c r="T36" i="1"/>
  <c r="W36" i="1" s="1"/>
  <c r="X36" i="1" s="1"/>
  <c r="W671" i="1"/>
  <c r="X671" i="1" s="1"/>
  <c r="W515" i="1"/>
  <c r="X515" i="1" s="1"/>
  <c r="T321" i="1"/>
  <c r="U302" i="1"/>
  <c r="I302" i="1" s="1"/>
  <c r="W226" i="1"/>
  <c r="X226" i="1" s="1"/>
  <c r="T195" i="1"/>
  <c r="U164" i="1"/>
  <c r="I164" i="1" s="1"/>
  <c r="W138" i="1"/>
  <c r="X138" i="1" s="1"/>
  <c r="W52" i="1"/>
  <c r="U26" i="1"/>
  <c r="I26" i="1" s="1"/>
  <c r="X948" i="1"/>
  <c r="W765" i="1"/>
  <c r="X765" i="1" s="1"/>
  <c r="X635" i="1"/>
  <c r="X630" i="1"/>
  <c r="T558" i="1"/>
  <c r="T423" i="1"/>
  <c r="W423" i="1" s="1"/>
  <c r="X423" i="1" s="1"/>
  <c r="T363" i="1"/>
  <c r="U261" i="1"/>
  <c r="I261" i="1" s="1"/>
  <c r="T230" i="1"/>
  <c r="W230" i="1" s="1"/>
  <c r="X230" i="1" s="1"/>
  <c r="U192" i="1"/>
  <c r="I192" i="1" s="1"/>
  <c r="U180" i="1"/>
  <c r="I180" i="1" s="1"/>
  <c r="T111" i="1"/>
  <c r="W111" i="1" s="1"/>
  <c r="X111" i="1" s="1"/>
  <c r="W820" i="1"/>
  <c r="X820" i="1" s="1"/>
  <c r="W591" i="1"/>
  <c r="X591" i="1" s="1"/>
  <c r="W584" i="1"/>
  <c r="X584" i="1" s="1"/>
  <c r="W577" i="1"/>
  <c r="X577" i="1" s="1"/>
  <c r="T532" i="1"/>
  <c r="W532" i="1" s="1"/>
  <c r="X532" i="1" s="1"/>
  <c r="T487" i="1"/>
  <c r="U451" i="1"/>
  <c r="I451" i="1" s="1"/>
  <c r="U268" i="1"/>
  <c r="I268" i="1" s="1"/>
  <c r="T187" i="1"/>
  <c r="T175" i="1"/>
  <c r="U106" i="1"/>
  <c r="I106" i="1" s="1"/>
  <c r="T68" i="1"/>
  <c r="W68" i="1" s="1"/>
  <c r="X68" i="1" s="1"/>
  <c r="T28" i="1"/>
  <c r="W28" i="1" s="1"/>
  <c r="X28" i="1" s="1"/>
  <c r="X709" i="1"/>
  <c r="W978" i="1"/>
  <c r="X978" i="1" s="1"/>
  <c r="T282" i="1"/>
  <c r="W282" i="1" s="1"/>
  <c r="X282" i="1" s="1"/>
  <c r="X870" i="1"/>
  <c r="X700" i="1"/>
  <c r="X813" i="1"/>
  <c r="X617" i="1"/>
  <c r="X888" i="1"/>
  <c r="X677" i="1"/>
  <c r="X100" i="1"/>
  <c r="X663" i="1"/>
  <c r="X853" i="1"/>
  <c r="X696" i="1"/>
  <c r="X164" i="1"/>
  <c r="X679" i="1"/>
  <c r="X826" i="1"/>
  <c r="X599" i="1"/>
  <c r="X936" i="1"/>
  <c r="X828" i="1"/>
  <c r="X900" i="1"/>
  <c r="X865" i="1"/>
  <c r="X896" i="1"/>
  <c r="W720" i="1"/>
  <c r="X720" i="1" s="1"/>
  <c r="W659" i="1"/>
  <c r="X659" i="1" s="1"/>
  <c r="W176" i="1"/>
  <c r="X176" i="1" s="1"/>
  <c r="X512" i="1"/>
  <c r="W427" i="1"/>
  <c r="X427" i="1" s="1"/>
  <c r="X644" i="1"/>
  <c r="W836" i="1"/>
  <c r="W666" i="1"/>
  <c r="X666" i="1" s="1"/>
  <c r="X942" i="1"/>
  <c r="X946" i="1"/>
  <c r="W990" i="1"/>
  <c r="X990" i="1" s="1"/>
  <c r="X950" i="1"/>
  <c r="W952" i="1"/>
  <c r="X952" i="1" s="1"/>
  <c r="X972" i="1"/>
  <c r="X938" i="1"/>
  <c r="X932" i="1"/>
  <c r="W966" i="1"/>
  <c r="X966" i="1" s="1"/>
  <c r="X957" i="1"/>
  <c r="X954" i="1"/>
  <c r="W1002" i="1"/>
  <c r="X1002" i="1" s="1"/>
  <c r="X934" i="1"/>
  <c r="X920" i="1"/>
  <c r="X837" i="1"/>
  <c r="X834" i="1"/>
  <c r="W997" i="1"/>
  <c r="X997" i="1" s="1"/>
  <c r="W930" i="1"/>
  <c r="X930" i="1" s="1"/>
  <c r="W798" i="1"/>
  <c r="W770" i="1"/>
  <c r="X770" i="1" s="1"/>
  <c r="W742" i="1"/>
  <c r="X742" i="1" s="1"/>
  <c r="W730" i="1"/>
  <c r="X730" i="1" s="1"/>
  <c r="W714" i="1"/>
  <c r="X714" i="1" s="1"/>
  <c r="W687" i="1"/>
  <c r="X687" i="1" s="1"/>
  <c r="W594" i="1"/>
  <c r="U560" i="1"/>
  <c r="I560" i="1" s="1"/>
  <c r="U558" i="1"/>
  <c r="I558" i="1" s="1"/>
  <c r="U487" i="1"/>
  <c r="I487" i="1" s="1"/>
  <c r="T478" i="1"/>
  <c r="W478" i="1" s="1"/>
  <c r="X478" i="1" s="1"/>
  <c r="U436" i="1"/>
  <c r="I436" i="1" s="1"/>
  <c r="U295" i="1"/>
  <c r="I295" i="1" s="1"/>
  <c r="T275" i="1"/>
  <c r="W275" i="1" s="1"/>
  <c r="X275" i="1" s="1"/>
  <c r="T262" i="1"/>
  <c r="W262" i="1" s="1"/>
  <c r="X262" i="1" s="1"/>
  <c r="T260" i="1"/>
  <c r="W260" i="1" s="1"/>
  <c r="X260" i="1" s="1"/>
  <c r="U253" i="1"/>
  <c r="I253" i="1" s="1"/>
  <c r="U196" i="1"/>
  <c r="I196" i="1" s="1"/>
  <c r="U179" i="1"/>
  <c r="I179" i="1" s="1"/>
  <c r="U153" i="1"/>
  <c r="I153" i="1" s="1"/>
  <c r="T126" i="1"/>
  <c r="W126" i="1" s="1"/>
  <c r="X126" i="1" s="1"/>
  <c r="T121" i="1"/>
  <c r="W121" i="1" s="1"/>
  <c r="X121" i="1" s="1"/>
  <c r="T34" i="1"/>
  <c r="W34" i="1" s="1"/>
  <c r="X34" i="1" s="1"/>
  <c r="X906" i="1"/>
  <c r="W823" i="1"/>
  <c r="X823" i="1" s="1"/>
  <c r="W809" i="1"/>
  <c r="X809" i="1" s="1"/>
  <c r="W662" i="1"/>
  <c r="X662" i="1" s="1"/>
  <c r="W657" i="1"/>
  <c r="X657" i="1" s="1"/>
  <c r="W612" i="1"/>
  <c r="X612" i="1" s="1"/>
  <c r="U494" i="1"/>
  <c r="I494" i="1" s="1"/>
  <c r="U485" i="1"/>
  <c r="I485" i="1" s="1"/>
  <c r="U466" i="1"/>
  <c r="I466" i="1" s="1"/>
  <c r="U447" i="1"/>
  <c r="I447" i="1" s="1"/>
  <c r="T349" i="1"/>
  <c r="W349" i="1" s="1"/>
  <c r="X349" i="1" s="1"/>
  <c r="U325" i="1"/>
  <c r="I325" i="1" s="1"/>
  <c r="T255" i="1"/>
  <c r="U218" i="1"/>
  <c r="I218" i="1" s="1"/>
  <c r="T207" i="1"/>
  <c r="W207" i="1" s="1"/>
  <c r="X207" i="1" s="1"/>
  <c r="T198" i="1"/>
  <c r="W198" i="1" s="1"/>
  <c r="X198" i="1" s="1"/>
  <c r="T183" i="1"/>
  <c r="W183" i="1" s="1"/>
  <c r="X183" i="1" s="1"/>
  <c r="T168" i="1"/>
  <c r="W168" i="1" s="1"/>
  <c r="X168" i="1" s="1"/>
  <c r="T166" i="1"/>
  <c r="W166" i="1" s="1"/>
  <c r="X166" i="1" s="1"/>
  <c r="T107" i="1"/>
  <c r="W107" i="1" s="1"/>
  <c r="X107" i="1" s="1"/>
  <c r="T55" i="1"/>
  <c r="W55" i="1" s="1"/>
  <c r="X55" i="1" s="1"/>
  <c r="T51" i="1"/>
  <c r="W51" i="1" s="1"/>
  <c r="X51" i="1" s="1"/>
  <c r="W988" i="1"/>
  <c r="X988" i="1" s="1"/>
  <c r="W922" i="1"/>
  <c r="X922" i="1" s="1"/>
  <c r="X856" i="1"/>
  <c r="W825" i="1"/>
  <c r="X825" i="1" s="1"/>
  <c r="W795" i="1"/>
  <c r="X795" i="1" s="1"/>
  <c r="W716" i="1"/>
  <c r="X716" i="1" s="1"/>
  <c r="W673" i="1"/>
  <c r="X673" i="1" s="1"/>
  <c r="W664" i="1"/>
  <c r="X664" i="1" s="1"/>
  <c r="W614" i="1"/>
  <c r="X614" i="1" s="1"/>
  <c r="U562" i="1"/>
  <c r="I562" i="1" s="1"/>
  <c r="U555" i="1"/>
  <c r="I555" i="1" s="1"/>
  <c r="U498" i="1"/>
  <c r="I498" i="1" s="1"/>
  <c r="U454" i="1"/>
  <c r="I454" i="1" s="1"/>
  <c r="U449" i="1"/>
  <c r="I449" i="1" s="1"/>
  <c r="T440" i="1"/>
  <c r="W440" i="1" s="1"/>
  <c r="X440" i="1" s="1"/>
  <c r="T431" i="1"/>
  <c r="W431" i="1" s="1"/>
  <c r="X431" i="1" s="1"/>
  <c r="T397" i="1"/>
  <c r="W397" i="1" s="1"/>
  <c r="X397" i="1" s="1"/>
  <c r="U311" i="1"/>
  <c r="I311" i="1" s="1"/>
  <c r="T304" i="1"/>
  <c r="W304" i="1" s="1"/>
  <c r="X304" i="1" s="1"/>
  <c r="U299" i="1"/>
  <c r="I299" i="1" s="1"/>
  <c r="U270" i="1"/>
  <c r="I270" i="1" s="1"/>
  <c r="T237" i="1"/>
  <c r="U233" i="1"/>
  <c r="I233" i="1" s="1"/>
  <c r="T209" i="1"/>
  <c r="W209" i="1" s="1"/>
  <c r="X209" i="1" s="1"/>
  <c r="U187" i="1"/>
  <c r="I187" i="1" s="1"/>
  <c r="T132" i="1"/>
  <c r="W132" i="1" s="1"/>
  <c r="X132" i="1" s="1"/>
  <c r="X128" i="1"/>
  <c r="T91" i="1"/>
  <c r="W91" i="1" s="1"/>
  <c r="X91" i="1" s="1"/>
  <c r="T7" i="1"/>
  <c r="W7" i="1" s="1"/>
  <c r="X7" i="1" s="1"/>
  <c r="W985" i="1"/>
  <c r="X985" i="1" s="1"/>
  <c r="T399" i="1"/>
  <c r="W399" i="1" s="1"/>
  <c r="X399" i="1" s="1"/>
  <c r="T322" i="1"/>
  <c r="T306" i="1"/>
  <c r="W306" i="1" s="1"/>
  <c r="X306" i="1" s="1"/>
  <c r="W281" i="1"/>
  <c r="X281" i="1" s="1"/>
  <c r="T266" i="1"/>
  <c r="W266" i="1" s="1"/>
  <c r="X266" i="1" s="1"/>
  <c r="W196" i="1"/>
  <c r="X196" i="1" s="1"/>
  <c r="U185" i="1"/>
  <c r="I185" i="1" s="1"/>
  <c r="U176" i="1"/>
  <c r="I176" i="1" s="1"/>
  <c r="T170" i="1"/>
  <c r="W170" i="1" s="1"/>
  <c r="X170" i="1" s="1"/>
  <c r="U143" i="1"/>
  <c r="I143" i="1" s="1"/>
  <c r="T116" i="1"/>
  <c r="W116" i="1" s="1"/>
  <c r="X116" i="1" s="1"/>
  <c r="U102" i="1"/>
  <c r="I102" i="1" s="1"/>
  <c r="U53" i="1"/>
  <c r="I53" i="1" s="1"/>
  <c r="W953" i="1"/>
  <c r="X953" i="1" s="1"/>
  <c r="W827" i="1"/>
  <c r="X827" i="1" s="1"/>
  <c r="X783" i="1"/>
  <c r="W767" i="1"/>
  <c r="X767" i="1" s="1"/>
  <c r="W637" i="1"/>
  <c r="X637" i="1" s="1"/>
  <c r="W609" i="1"/>
  <c r="X609" i="1" s="1"/>
  <c r="U541" i="1"/>
  <c r="I541" i="1" s="1"/>
  <c r="U470" i="1"/>
  <c r="I470" i="1" s="1"/>
  <c r="T463" i="1"/>
  <c r="W463" i="1" s="1"/>
  <c r="X463" i="1" s="1"/>
  <c r="T274" i="1"/>
  <c r="W274" i="1" s="1"/>
  <c r="X274" i="1" s="1"/>
  <c r="U259" i="1"/>
  <c r="I259" i="1" s="1"/>
  <c r="T248" i="1"/>
  <c r="U213" i="1"/>
  <c r="I213" i="1" s="1"/>
  <c r="W189" i="1"/>
  <c r="X189" i="1" s="1"/>
  <c r="W174" i="1"/>
  <c r="X174" i="1" s="1"/>
  <c r="T152" i="1"/>
  <c r="W152" i="1" s="1"/>
  <c r="X152" i="1" s="1"/>
  <c r="T73" i="1"/>
  <c r="W73" i="1" s="1"/>
  <c r="X73" i="1" s="1"/>
  <c r="T66" i="1"/>
  <c r="W66" i="1" s="1"/>
  <c r="X66" i="1" s="1"/>
  <c r="T44" i="1"/>
  <c r="W44" i="1" s="1"/>
  <c r="X44" i="1" s="1"/>
  <c r="U38" i="1"/>
  <c r="I38" i="1" s="1"/>
  <c r="U31" i="1"/>
  <c r="I31" i="1" s="1"/>
  <c r="W955" i="1"/>
  <c r="X955" i="1" s="1"/>
  <c r="W844" i="1"/>
  <c r="W829" i="1"/>
  <c r="X829" i="1" s="1"/>
  <c r="W806" i="1"/>
  <c r="X806" i="1" s="1"/>
  <c r="W792" i="1"/>
  <c r="X792" i="1" s="1"/>
  <c r="W755" i="1"/>
  <c r="W736" i="1"/>
  <c r="X736" i="1" s="1"/>
  <c r="W729" i="1"/>
  <c r="X729" i="1" s="1"/>
  <c r="X713" i="1"/>
  <c r="W693" i="1"/>
  <c r="X693" i="1" s="1"/>
  <c r="W670" i="1"/>
  <c r="X670" i="1" s="1"/>
  <c r="W654" i="1"/>
  <c r="X654" i="1" s="1"/>
  <c r="W582" i="1"/>
  <c r="X582" i="1" s="1"/>
  <c r="X435" i="1"/>
  <c r="W346" i="1"/>
  <c r="X346" i="1" s="1"/>
  <c r="T301" i="1"/>
  <c r="W301" i="1" s="1"/>
  <c r="X301" i="1" s="1"/>
  <c r="T292" i="1"/>
  <c r="W292" i="1" s="1"/>
  <c r="X292" i="1" s="1"/>
  <c r="U24" i="1"/>
  <c r="I24" i="1" s="1"/>
  <c r="T11" i="1"/>
  <c r="W11" i="1" s="1"/>
  <c r="X11" i="1" s="1"/>
  <c r="U2" i="1"/>
  <c r="I2" i="1" s="1"/>
  <c r="W1013" i="1"/>
  <c r="X1013" i="1" s="1"/>
  <c r="X715" i="1"/>
  <c r="W656" i="1"/>
  <c r="X656" i="1" s="1"/>
  <c r="W632" i="1"/>
  <c r="X632" i="1" s="1"/>
  <c r="W611" i="1"/>
  <c r="X611" i="1" s="1"/>
  <c r="T543" i="1"/>
  <c r="W543" i="1" s="1"/>
  <c r="X543" i="1" s="1"/>
  <c r="U511" i="1"/>
  <c r="I511" i="1" s="1"/>
  <c r="U502" i="1"/>
  <c r="I502" i="1" s="1"/>
  <c r="U472" i="1"/>
  <c r="I472" i="1" s="1"/>
  <c r="U448" i="1"/>
  <c r="I448" i="1" s="1"/>
  <c r="U428" i="1"/>
  <c r="I428" i="1" s="1"/>
  <c r="T394" i="1"/>
  <c r="W394" i="1" s="1"/>
  <c r="X394" i="1" s="1"/>
  <c r="T385" i="1"/>
  <c r="W385" i="1" s="1"/>
  <c r="X385" i="1" s="1"/>
  <c r="U374" i="1"/>
  <c r="I374" i="1" s="1"/>
  <c r="T343" i="1"/>
  <c r="T331" i="1"/>
  <c r="W331" i="1" s="1"/>
  <c r="X331" i="1" s="1"/>
  <c r="T263" i="1"/>
  <c r="W263" i="1" s="1"/>
  <c r="X263" i="1" s="1"/>
  <c r="T252" i="1"/>
  <c r="W252" i="1" s="1"/>
  <c r="X252" i="1" s="1"/>
  <c r="U243" i="1"/>
  <c r="I243" i="1" s="1"/>
  <c r="T219" i="1"/>
  <c r="W219" i="1" s="1"/>
  <c r="X219" i="1" s="1"/>
  <c r="T165" i="1"/>
  <c r="W165" i="1" s="1"/>
  <c r="X165" i="1" s="1"/>
  <c r="U163" i="1"/>
  <c r="I163" i="1" s="1"/>
  <c r="T120" i="1"/>
  <c r="W120" i="1" s="1"/>
  <c r="X120" i="1" s="1"/>
  <c r="T106" i="1"/>
  <c r="W106" i="1" s="1"/>
  <c r="X106" i="1" s="1"/>
  <c r="T97" i="1"/>
  <c r="W97" i="1" s="1"/>
  <c r="X97" i="1" s="1"/>
  <c r="T90" i="1"/>
  <c r="W90" i="1" s="1"/>
  <c r="X90" i="1" s="1"/>
  <c r="U77" i="1"/>
  <c r="I77" i="1" s="1"/>
  <c r="T61" i="1"/>
  <c r="W61" i="1" s="1"/>
  <c r="X61" i="1" s="1"/>
  <c r="T48" i="1"/>
  <c r="W48" i="1" s="1"/>
  <c r="X48" i="1" s="1"/>
  <c r="T33" i="1"/>
  <c r="W33" i="1" s="1"/>
  <c r="X33" i="1" s="1"/>
  <c r="W824" i="1"/>
  <c r="W764" i="1"/>
  <c r="X764" i="1" s="1"/>
  <c r="W757" i="1"/>
  <c r="X757" i="1" s="1"/>
  <c r="W545" i="1"/>
  <c r="X545" i="1" s="1"/>
  <c r="U416" i="1"/>
  <c r="I416" i="1" s="1"/>
  <c r="U350" i="1"/>
  <c r="I350" i="1" s="1"/>
  <c r="U326" i="1"/>
  <c r="I326" i="1" s="1"/>
  <c r="U236" i="1"/>
  <c r="I236" i="1" s="1"/>
  <c r="U232" i="1"/>
  <c r="I232" i="1" s="1"/>
  <c r="T169" i="1"/>
  <c r="W169" i="1" s="1"/>
  <c r="X169" i="1" s="1"/>
  <c r="U101" i="1"/>
  <c r="I101" i="1" s="1"/>
  <c r="T63" i="1"/>
  <c r="W63" i="1" s="1"/>
  <c r="X63" i="1" s="1"/>
  <c r="W50" i="1"/>
  <c r="X50" i="1" s="1"/>
  <c r="T382" i="1"/>
  <c r="W382" i="1" s="1"/>
  <c r="X382" i="1" s="1"/>
  <c r="U310" i="1"/>
  <c r="I310" i="1" s="1"/>
  <c r="T289" i="1"/>
  <c r="W289" i="1" s="1"/>
  <c r="X289" i="1" s="1"/>
  <c r="T142" i="1"/>
  <c r="W142" i="1" s="1"/>
  <c r="X142" i="1" s="1"/>
  <c r="U138" i="1"/>
  <c r="I138" i="1" s="1"/>
  <c r="T129" i="1"/>
  <c r="W129" i="1" s="1"/>
  <c r="X129" i="1" s="1"/>
  <c r="W989" i="1"/>
  <c r="X989" i="1" s="1"/>
  <c r="W962" i="1"/>
  <c r="X962" i="1" s="1"/>
  <c r="W876" i="1"/>
  <c r="X876" i="1" s="1"/>
  <c r="W843" i="1"/>
  <c r="X843" i="1" s="1"/>
  <c r="W789" i="1"/>
  <c r="X789" i="1" s="1"/>
  <c r="W780" i="1"/>
  <c r="X780" i="1" s="1"/>
  <c r="W773" i="1"/>
  <c r="X773" i="1" s="1"/>
  <c r="W759" i="1"/>
  <c r="X759" i="1" s="1"/>
  <c r="W740" i="1"/>
  <c r="X740" i="1" s="1"/>
  <c r="W735" i="1"/>
  <c r="X735" i="1" s="1"/>
  <c r="W721" i="1"/>
  <c r="X721" i="1" s="1"/>
  <c r="W681" i="1"/>
  <c r="X681" i="1" s="1"/>
  <c r="W674" i="1"/>
  <c r="X674" i="1" s="1"/>
  <c r="W648" i="1"/>
  <c r="X648" i="1" s="1"/>
  <c r="W627" i="1"/>
  <c r="X627" i="1" s="1"/>
  <c r="U565" i="1"/>
  <c r="I565" i="1" s="1"/>
  <c r="U554" i="1"/>
  <c r="I554" i="1" s="1"/>
  <c r="W547" i="1"/>
  <c r="X547" i="1" s="1"/>
  <c r="T481" i="1"/>
  <c r="U469" i="1"/>
  <c r="I469" i="1" s="1"/>
  <c r="U378" i="1"/>
  <c r="I378" i="1" s="1"/>
  <c r="U345" i="1"/>
  <c r="I345" i="1" s="1"/>
  <c r="T333" i="1"/>
  <c r="W333" i="1" s="1"/>
  <c r="X333" i="1" s="1"/>
  <c r="U328" i="1"/>
  <c r="I328" i="1" s="1"/>
  <c r="U314" i="1"/>
  <c r="I314" i="1" s="1"/>
  <c r="T312" i="1"/>
  <c r="W312" i="1" s="1"/>
  <c r="X312" i="1" s="1"/>
  <c r="T278" i="1"/>
  <c r="W278" i="1" s="1"/>
  <c r="X278" i="1" s="1"/>
  <c r="U271" i="1"/>
  <c r="I271" i="1" s="1"/>
  <c r="U267" i="1"/>
  <c r="I267" i="1" s="1"/>
  <c r="T249" i="1"/>
  <c r="W249" i="1" s="1"/>
  <c r="X249" i="1" s="1"/>
  <c r="T247" i="1"/>
  <c r="W247" i="1" s="1"/>
  <c r="X247" i="1" s="1"/>
  <c r="U245" i="1"/>
  <c r="I245" i="1" s="1"/>
  <c r="T238" i="1"/>
  <c r="W238" i="1" s="1"/>
  <c r="X238" i="1" s="1"/>
  <c r="T221" i="1"/>
  <c r="W221" i="1" s="1"/>
  <c r="X221" i="1" s="1"/>
  <c r="U175" i="1"/>
  <c r="I175" i="1" s="1"/>
  <c r="T92" i="1"/>
  <c r="W92" i="1" s="1"/>
  <c r="X92" i="1" s="1"/>
  <c r="U83" i="1"/>
  <c r="I83" i="1" s="1"/>
  <c r="U70" i="1"/>
  <c r="I70" i="1" s="1"/>
  <c r="T56" i="1"/>
  <c r="W56" i="1" s="1"/>
  <c r="X56" i="1" s="1"/>
  <c r="U52" i="1"/>
  <c r="I52" i="1" s="1"/>
  <c r="W1004" i="1"/>
  <c r="X1004" i="1" s="1"/>
  <c r="X904" i="1"/>
  <c r="X860" i="1"/>
  <c r="W791" i="1"/>
  <c r="X791" i="1" s="1"/>
  <c r="X754" i="1"/>
  <c r="X698" i="1"/>
  <c r="W676" i="1"/>
  <c r="X676" i="1" s="1"/>
  <c r="W669" i="1"/>
  <c r="X669" i="1" s="1"/>
  <c r="W650" i="1"/>
  <c r="X650" i="1" s="1"/>
  <c r="W645" i="1"/>
  <c r="X645" i="1" s="1"/>
  <c r="U510" i="1"/>
  <c r="I510" i="1" s="1"/>
  <c r="U483" i="1"/>
  <c r="I483" i="1" s="1"/>
  <c r="T445" i="1"/>
  <c r="W445" i="1" s="1"/>
  <c r="X445" i="1" s="1"/>
  <c r="T411" i="1"/>
  <c r="W411" i="1" s="1"/>
  <c r="X411" i="1" s="1"/>
  <c r="U400" i="1"/>
  <c r="I400" i="1" s="1"/>
  <c r="T384" i="1"/>
  <c r="W384" i="1" s="1"/>
  <c r="X384" i="1" s="1"/>
  <c r="T373" i="1"/>
  <c r="W373" i="1" s="1"/>
  <c r="X373" i="1" s="1"/>
  <c r="U347" i="1"/>
  <c r="I347" i="1" s="1"/>
  <c r="U335" i="1"/>
  <c r="I335" i="1" s="1"/>
  <c r="U286" i="1"/>
  <c r="I286" i="1" s="1"/>
  <c r="U260" i="1"/>
  <c r="I260" i="1" s="1"/>
  <c r="W258" i="1"/>
  <c r="X258" i="1" s="1"/>
  <c r="U203" i="1"/>
  <c r="I203" i="1" s="1"/>
  <c r="T201" i="1"/>
  <c r="W201" i="1" s="1"/>
  <c r="X201" i="1" s="1"/>
  <c r="T190" i="1"/>
  <c r="W190" i="1" s="1"/>
  <c r="X190" i="1" s="1"/>
  <c r="T179" i="1"/>
  <c r="W179" i="1" s="1"/>
  <c r="X179" i="1" s="1"/>
  <c r="U162" i="1"/>
  <c r="I162" i="1" s="1"/>
  <c r="T153" i="1"/>
  <c r="W153" i="1" s="1"/>
  <c r="X153" i="1" s="1"/>
  <c r="T144" i="1"/>
  <c r="W144" i="1" s="1"/>
  <c r="X144" i="1" s="1"/>
  <c r="U110" i="1"/>
  <c r="I110" i="1" s="1"/>
  <c r="T103" i="1"/>
  <c r="W103" i="1" s="1"/>
  <c r="X103" i="1" s="1"/>
  <c r="U54" i="1"/>
  <c r="I54" i="1" s="1"/>
  <c r="T41" i="1"/>
  <c r="W41" i="1" s="1"/>
  <c r="X41" i="1" s="1"/>
  <c r="U30" i="1"/>
  <c r="I30" i="1" s="1"/>
  <c r="U23" i="1"/>
  <c r="I23" i="1" s="1"/>
  <c r="T19" i="1"/>
  <c r="W19" i="1" s="1"/>
  <c r="X19" i="1" s="1"/>
  <c r="T12" i="1"/>
  <c r="W12" i="1" s="1"/>
  <c r="X12" i="1" s="1"/>
  <c r="T10" i="1"/>
  <c r="W10" i="1" s="1"/>
  <c r="X10" i="1" s="1"/>
  <c r="T8" i="1"/>
  <c r="W8" i="1" s="1"/>
  <c r="X8" i="1" s="1"/>
  <c r="W959" i="1"/>
  <c r="X959" i="1" s="1"/>
  <c r="U60" i="1"/>
  <c r="I60" i="1" s="1"/>
  <c r="T49" i="1"/>
  <c r="U47" i="1"/>
  <c r="I47" i="1" s="1"/>
  <c r="T32" i="1"/>
  <c r="W32" i="1" s="1"/>
  <c r="X32" i="1" s="1"/>
  <c r="T25" i="1"/>
  <c r="W25" i="1" s="1"/>
  <c r="X25" i="1" s="1"/>
  <c r="T3" i="1"/>
  <c r="W3" i="1" s="1"/>
  <c r="X3" i="1" s="1"/>
  <c r="W998" i="1"/>
  <c r="X998" i="1" s="1"/>
  <c r="W926" i="1"/>
  <c r="X926" i="1" s="1"/>
  <c r="W355" i="1"/>
  <c r="X355" i="1" s="1"/>
  <c r="W276" i="1"/>
  <c r="X276" i="1" s="1"/>
  <c r="W977" i="1"/>
  <c r="X977" i="1" s="1"/>
  <c r="W269" i="1"/>
  <c r="X269" i="1" s="1"/>
  <c r="W928" i="1"/>
  <c r="X928" i="1" s="1"/>
  <c r="W960" i="1"/>
  <c r="X960" i="1" s="1"/>
  <c r="U528" i="1"/>
  <c r="I528" i="1" s="1"/>
  <c r="T528" i="1"/>
  <c r="W528" i="1" s="1"/>
  <c r="X528" i="1" s="1"/>
  <c r="U545" i="1"/>
  <c r="I545" i="1" s="1"/>
  <c r="U491" i="1"/>
  <c r="I491" i="1" s="1"/>
  <c r="U476" i="1"/>
  <c r="I476" i="1" s="1"/>
  <c r="U391" i="1"/>
  <c r="I391" i="1" s="1"/>
  <c r="T360" i="1"/>
  <c r="W360" i="1" s="1"/>
  <c r="X360" i="1" s="1"/>
  <c r="U327" i="1"/>
  <c r="I327" i="1" s="1"/>
  <c r="T323" i="1"/>
  <c r="W323" i="1" s="1"/>
  <c r="X323" i="1" s="1"/>
  <c r="T311" i="1"/>
  <c r="W311" i="1" s="1"/>
  <c r="X311" i="1" s="1"/>
  <c r="T305" i="1"/>
  <c r="W305" i="1" s="1"/>
  <c r="T299" i="1"/>
  <c r="W299" i="1" s="1"/>
  <c r="X299" i="1" s="1"/>
  <c r="T293" i="1"/>
  <c r="W293" i="1" s="1"/>
  <c r="T261" i="1"/>
  <c r="W261" i="1" s="1"/>
  <c r="X261" i="1" s="1"/>
  <c r="U238" i="1"/>
  <c r="I238" i="1" s="1"/>
  <c r="T236" i="1"/>
  <c r="W236" i="1" s="1"/>
  <c r="X236" i="1" s="1"/>
  <c r="W233" i="1"/>
  <c r="X233" i="1" s="1"/>
  <c r="U197" i="1"/>
  <c r="I197" i="1" s="1"/>
  <c r="T184" i="1"/>
  <c r="W184" i="1" s="1"/>
  <c r="X184" i="1" s="1"/>
  <c r="T145" i="1"/>
  <c r="W145" i="1" s="1"/>
  <c r="X145" i="1" s="1"/>
  <c r="U128" i="1"/>
  <c r="I128" i="1" s="1"/>
  <c r="U126" i="1"/>
  <c r="I126" i="1" s="1"/>
  <c r="T122" i="1"/>
  <c r="U96" i="1"/>
  <c r="I96" i="1" s="1"/>
  <c r="T89" i="1"/>
  <c r="W89" i="1" s="1"/>
  <c r="X89" i="1" s="1"/>
  <c r="T85" i="1"/>
  <c r="W85" i="1" s="1"/>
  <c r="X85" i="1" s="1"/>
  <c r="W47" i="1"/>
  <c r="X47" i="1" s="1"/>
  <c r="T35" i="1"/>
  <c r="W35" i="1" s="1"/>
  <c r="X35" i="1" s="1"/>
  <c r="T31" i="1"/>
  <c r="W31" i="1" s="1"/>
  <c r="X31" i="1" s="1"/>
  <c r="U14" i="1"/>
  <c r="I14" i="1" s="1"/>
  <c r="U384" i="1"/>
  <c r="I384" i="1" s="1"/>
  <c r="W367" i="1"/>
  <c r="X367" i="1" s="1"/>
  <c r="W43" i="1"/>
  <c r="X43" i="1" s="1"/>
  <c r="T6" i="1"/>
  <c r="W6" i="1" s="1"/>
  <c r="X6" i="1" s="1"/>
  <c r="T510" i="1"/>
  <c r="W510" i="1" s="1"/>
  <c r="X510" i="1" s="1"/>
  <c r="T495" i="1"/>
  <c r="W495" i="1" s="1"/>
  <c r="X495" i="1" s="1"/>
  <c r="T493" i="1"/>
  <c r="W493" i="1" s="1"/>
  <c r="X493" i="1" s="1"/>
  <c r="T465" i="1"/>
  <c r="W465" i="1" s="1"/>
  <c r="X465" i="1" s="1"/>
  <c r="T451" i="1"/>
  <c r="W451" i="1" s="1"/>
  <c r="X451" i="1" s="1"/>
  <c r="T412" i="1"/>
  <c r="W412" i="1" s="1"/>
  <c r="X412" i="1" s="1"/>
  <c r="T353" i="1"/>
  <c r="W353" i="1" s="1"/>
  <c r="X353" i="1" s="1"/>
  <c r="U333" i="1"/>
  <c r="I333" i="1" s="1"/>
  <c r="U331" i="1"/>
  <c r="I331" i="1" s="1"/>
  <c r="W319" i="1"/>
  <c r="X319" i="1" s="1"/>
  <c r="W307" i="1"/>
  <c r="X307" i="1" s="1"/>
  <c r="U284" i="1"/>
  <c r="I284" i="1" s="1"/>
  <c r="U210" i="1"/>
  <c r="I210" i="1" s="1"/>
  <c r="T191" i="1"/>
  <c r="W191" i="1" s="1"/>
  <c r="X191" i="1" s="1"/>
  <c r="U182" i="1"/>
  <c r="I182" i="1" s="1"/>
  <c r="T180" i="1"/>
  <c r="W180" i="1" s="1"/>
  <c r="X180" i="1" s="1"/>
  <c r="T178" i="1"/>
  <c r="W178" i="1" s="1"/>
  <c r="X178" i="1" s="1"/>
  <c r="U165" i="1"/>
  <c r="I165" i="1" s="1"/>
  <c r="T139" i="1"/>
  <c r="W139" i="1" s="1"/>
  <c r="X139" i="1" s="1"/>
  <c r="U133" i="1"/>
  <c r="I133" i="1" s="1"/>
  <c r="T115" i="1"/>
  <c r="W115" i="1" s="1"/>
  <c r="X115" i="1" s="1"/>
  <c r="U94" i="1"/>
  <c r="I94" i="1" s="1"/>
  <c r="T81" i="1"/>
  <c r="W81" i="1" s="1"/>
  <c r="X81" i="1" s="1"/>
  <c r="U66" i="1"/>
  <c r="I66" i="1" s="1"/>
  <c r="U64" i="1"/>
  <c r="I64" i="1" s="1"/>
  <c r="T62" i="1"/>
  <c r="W62" i="1" s="1"/>
  <c r="X62" i="1" s="1"/>
  <c r="T60" i="1"/>
  <c r="W60" i="1" s="1"/>
  <c r="X60" i="1" s="1"/>
  <c r="U58" i="1"/>
  <c r="I58" i="1" s="1"/>
  <c r="X52" i="1"/>
  <c r="X378" i="1"/>
  <c r="T268" i="1"/>
  <c r="W268" i="1" s="1"/>
  <c r="X268" i="1" s="1"/>
  <c r="U262" i="1"/>
  <c r="I262" i="1" s="1"/>
  <c r="T240" i="1"/>
  <c r="W240" i="1" s="1"/>
  <c r="X240" i="1" s="1"/>
  <c r="U228" i="1"/>
  <c r="I228" i="1" s="1"/>
  <c r="U226" i="1"/>
  <c r="I226" i="1" s="1"/>
  <c r="T218" i="1"/>
  <c r="W218" i="1" s="1"/>
  <c r="X218" i="1" s="1"/>
  <c r="U214" i="1"/>
  <c r="I214" i="1" s="1"/>
  <c r="U202" i="1"/>
  <c r="I202" i="1" s="1"/>
  <c r="U198" i="1"/>
  <c r="I198" i="1" s="1"/>
  <c r="U159" i="1"/>
  <c r="I159" i="1" s="1"/>
  <c r="T21" i="1"/>
  <c r="W21" i="1" s="1"/>
  <c r="X21" i="1" s="1"/>
  <c r="U10" i="1"/>
  <c r="I10" i="1" s="1"/>
  <c r="U569" i="1"/>
  <c r="I569" i="1" s="1"/>
  <c r="T529" i="1"/>
  <c r="W529" i="1" s="1"/>
  <c r="X529" i="1" s="1"/>
  <c r="T501" i="1"/>
  <c r="W501" i="1" s="1"/>
  <c r="X501" i="1" s="1"/>
  <c r="T499" i="1"/>
  <c r="W499" i="1" s="1"/>
  <c r="X499" i="1" s="1"/>
  <c r="T482" i="1"/>
  <c r="W482" i="1" s="1"/>
  <c r="X482" i="1" s="1"/>
  <c r="U471" i="1"/>
  <c r="I471" i="1" s="1"/>
  <c r="U446" i="1"/>
  <c r="I446" i="1" s="1"/>
  <c r="T429" i="1"/>
  <c r="W429" i="1" s="1"/>
  <c r="X429" i="1" s="1"/>
  <c r="T386" i="1"/>
  <c r="W386" i="1" s="1"/>
  <c r="X386" i="1" s="1"/>
  <c r="T337" i="1"/>
  <c r="W337" i="1" s="1"/>
  <c r="X337" i="1" s="1"/>
  <c r="U312" i="1"/>
  <c r="I312" i="1" s="1"/>
  <c r="U300" i="1"/>
  <c r="I300" i="1" s="1"/>
  <c r="T288" i="1"/>
  <c r="W288" i="1" s="1"/>
  <c r="X288" i="1" s="1"/>
  <c r="U280" i="1"/>
  <c r="I280" i="1" s="1"/>
  <c r="U276" i="1"/>
  <c r="I276" i="1" s="1"/>
  <c r="U255" i="1"/>
  <c r="I255" i="1" s="1"/>
  <c r="U242" i="1"/>
  <c r="I242" i="1" s="1"/>
  <c r="T234" i="1"/>
  <c r="W234" i="1" s="1"/>
  <c r="X234" i="1" s="1"/>
  <c r="U230" i="1"/>
  <c r="I230" i="1" s="1"/>
  <c r="T206" i="1"/>
  <c r="W206" i="1" s="1"/>
  <c r="X206" i="1" s="1"/>
  <c r="W187" i="1"/>
  <c r="X187" i="1" s="1"/>
  <c r="T161" i="1"/>
  <c r="W161" i="1" s="1"/>
  <c r="X161" i="1" s="1"/>
  <c r="U157" i="1"/>
  <c r="I157" i="1" s="1"/>
  <c r="U152" i="1"/>
  <c r="I152" i="1" s="1"/>
  <c r="U150" i="1"/>
  <c r="I150" i="1" s="1"/>
  <c r="U137" i="1"/>
  <c r="I137" i="1" s="1"/>
  <c r="U120" i="1"/>
  <c r="I120" i="1" s="1"/>
  <c r="U116" i="1"/>
  <c r="I116" i="1" s="1"/>
  <c r="U111" i="1"/>
  <c r="I111" i="1" s="1"/>
  <c r="U109" i="1"/>
  <c r="I109" i="1" s="1"/>
  <c r="U107" i="1"/>
  <c r="U67" i="1"/>
  <c r="I67" i="1" s="1"/>
  <c r="X15" i="1"/>
  <c r="X364" i="1"/>
  <c r="U324" i="1"/>
  <c r="I324" i="1" s="1"/>
  <c r="U322" i="1"/>
  <c r="I322" i="1" s="1"/>
  <c r="U304" i="1"/>
  <c r="I304" i="1" s="1"/>
  <c r="U292" i="1"/>
  <c r="I292" i="1" s="1"/>
  <c r="T253" i="1"/>
  <c r="W253" i="1" s="1"/>
  <c r="X253" i="1" s="1"/>
  <c r="T251" i="1"/>
  <c r="W251" i="1" s="1"/>
  <c r="X251" i="1" s="1"/>
  <c r="U249" i="1"/>
  <c r="I249" i="1" s="1"/>
  <c r="U208" i="1"/>
  <c r="I208" i="1" s="1"/>
  <c r="U142" i="1"/>
  <c r="I142" i="1" s="1"/>
  <c r="T125" i="1"/>
  <c r="W125" i="1" s="1"/>
  <c r="X125" i="1" s="1"/>
  <c r="U112" i="1"/>
  <c r="I112" i="1" s="1"/>
  <c r="U97" i="1"/>
  <c r="I97" i="1" s="1"/>
  <c r="T71" i="1"/>
  <c r="W71" i="1" s="1"/>
  <c r="X71" i="1" s="1"/>
  <c r="T40" i="1"/>
  <c r="W40" i="1" s="1"/>
  <c r="X40" i="1" s="1"/>
  <c r="W23" i="1"/>
  <c r="X23" i="1" s="1"/>
  <c r="U19" i="1"/>
  <c r="I19" i="1" s="1"/>
  <c r="W596" i="1"/>
  <c r="X596" i="1" s="1"/>
  <c r="W578" i="1"/>
  <c r="X578" i="1" s="1"/>
  <c r="W576" i="1"/>
  <c r="X576" i="1" s="1"/>
  <c r="U564" i="1"/>
  <c r="I564" i="1" s="1"/>
  <c r="T551" i="1"/>
  <c r="W551" i="1" s="1"/>
  <c r="X551" i="1" s="1"/>
  <c r="T546" i="1"/>
  <c r="W546" i="1" s="1"/>
  <c r="X546" i="1" s="1"/>
  <c r="T535" i="1"/>
  <c r="W535" i="1" s="1"/>
  <c r="X535" i="1" s="1"/>
  <c r="U531" i="1"/>
  <c r="I531" i="1" s="1"/>
  <c r="T527" i="1"/>
  <c r="W527" i="1" s="1"/>
  <c r="X527" i="1" s="1"/>
  <c r="U509" i="1"/>
  <c r="I509" i="1" s="1"/>
  <c r="T475" i="1"/>
  <c r="W475" i="1" s="1"/>
  <c r="X475" i="1" s="1"/>
  <c r="U460" i="1"/>
  <c r="I460" i="1" s="1"/>
  <c r="T448" i="1"/>
  <c r="W448" i="1" s="1"/>
  <c r="X448" i="1" s="1"/>
  <c r="T390" i="1"/>
  <c r="W390" i="1" s="1"/>
  <c r="X390" i="1" s="1"/>
  <c r="T371" i="1"/>
  <c r="T366" i="1"/>
  <c r="W366" i="1" s="1"/>
  <c r="X366" i="1" s="1"/>
  <c r="T318" i="1"/>
  <c r="W318" i="1" s="1"/>
  <c r="X318" i="1" s="1"/>
  <c r="T316" i="1"/>
  <c r="W316" i="1" s="1"/>
  <c r="X316" i="1" s="1"/>
  <c r="T314" i="1"/>
  <c r="W314" i="1" s="1"/>
  <c r="X314" i="1" s="1"/>
  <c r="T294" i="1"/>
  <c r="W294" i="1" s="1"/>
  <c r="X294" i="1" s="1"/>
  <c r="T264" i="1"/>
  <c r="W264" i="1" s="1"/>
  <c r="X264" i="1" s="1"/>
  <c r="T185" i="1"/>
  <c r="W185" i="1" s="1"/>
  <c r="X185" i="1" s="1"/>
  <c r="U174" i="1"/>
  <c r="I174" i="1" s="1"/>
  <c r="U148" i="1"/>
  <c r="I148" i="1" s="1"/>
  <c r="U90" i="1"/>
  <c r="I90" i="1" s="1"/>
  <c r="U88" i="1"/>
  <c r="I88" i="1" s="1"/>
  <c r="U84" i="1"/>
  <c r="I84" i="1" s="1"/>
  <c r="T69" i="1"/>
  <c r="W69" i="1" s="1"/>
  <c r="X69" i="1" s="1"/>
  <c r="U42" i="1"/>
  <c r="I42" i="1" s="1"/>
  <c r="W13" i="1"/>
  <c r="X13" i="1" s="1"/>
  <c r="T95" i="1"/>
  <c r="W95" i="1" s="1"/>
  <c r="X95" i="1" s="1"/>
  <c r="U91" i="1"/>
  <c r="I91" i="1" s="1"/>
  <c r="T59" i="1"/>
  <c r="W59" i="1" s="1"/>
  <c r="X59" i="1" s="1"/>
  <c r="U34" i="1"/>
  <c r="I34" i="1" s="1"/>
  <c r="T30" i="1"/>
  <c r="W30" i="1" s="1"/>
  <c r="X30" i="1" s="1"/>
  <c r="T26" i="1"/>
  <c r="W26" i="1" s="1"/>
  <c r="X26" i="1" s="1"/>
  <c r="U15" i="1"/>
  <c r="I15" i="1" s="1"/>
  <c r="T5" i="1"/>
  <c r="W5" i="1" s="1"/>
  <c r="X5" i="1" s="1"/>
  <c r="W571" i="1"/>
  <c r="X571" i="1" s="1"/>
  <c r="U522" i="1"/>
  <c r="I522" i="1" s="1"/>
  <c r="W479" i="1"/>
  <c r="X479" i="1" s="1"/>
  <c r="T468" i="1"/>
  <c r="W468" i="1" s="1"/>
  <c r="X468" i="1" s="1"/>
  <c r="T464" i="1"/>
  <c r="W464" i="1" s="1"/>
  <c r="X464" i="1" s="1"/>
  <c r="T439" i="1"/>
  <c r="W439" i="1" s="1"/>
  <c r="X439" i="1" s="1"/>
  <c r="U435" i="1"/>
  <c r="I435" i="1" s="1"/>
  <c r="U415" i="1"/>
  <c r="I415" i="1" s="1"/>
  <c r="U411" i="1"/>
  <c r="I411" i="1" s="1"/>
  <c r="U396" i="1"/>
  <c r="I396" i="1" s="1"/>
  <c r="T361" i="1"/>
  <c r="W361" i="1" s="1"/>
  <c r="X361" i="1" s="1"/>
  <c r="T354" i="1"/>
  <c r="W354" i="1" s="1"/>
  <c r="X354" i="1" s="1"/>
  <c r="U352" i="1"/>
  <c r="I352" i="1" s="1"/>
  <c r="T345" i="1"/>
  <c r="U343" i="1"/>
  <c r="I343" i="1" s="1"/>
  <c r="T326" i="1"/>
  <c r="W326" i="1" s="1"/>
  <c r="X326" i="1" s="1"/>
  <c r="W300" i="1"/>
  <c r="X300" i="1" s="1"/>
  <c r="U298" i="1"/>
  <c r="I298" i="1" s="1"/>
  <c r="T285" i="1"/>
  <c r="W285" i="1" s="1"/>
  <c r="X285" i="1" s="1"/>
  <c r="T283" i="1"/>
  <c r="W283" i="1" s="1"/>
  <c r="X283" i="1" s="1"/>
  <c r="T241" i="1"/>
  <c r="W241" i="1" s="1"/>
  <c r="X241" i="1" s="1"/>
  <c r="U239" i="1"/>
  <c r="I239" i="1" s="1"/>
  <c r="U237" i="1"/>
  <c r="I237" i="1" s="1"/>
  <c r="U225" i="1"/>
  <c r="I225" i="1" s="1"/>
  <c r="T223" i="1"/>
  <c r="W223" i="1" s="1"/>
  <c r="X223" i="1" s="1"/>
  <c r="T192" i="1"/>
  <c r="T188" i="1"/>
  <c r="W188" i="1" s="1"/>
  <c r="X188" i="1" s="1"/>
  <c r="U183" i="1"/>
  <c r="I183" i="1" s="1"/>
  <c r="T177" i="1"/>
  <c r="W177" i="1" s="1"/>
  <c r="X177" i="1" s="1"/>
  <c r="U172" i="1"/>
  <c r="I172" i="1" s="1"/>
  <c r="T102" i="1"/>
  <c r="W102" i="1" s="1"/>
  <c r="U82" i="1"/>
  <c r="I82" i="1" s="1"/>
  <c r="T80" i="1"/>
  <c r="W80" i="1" s="1"/>
  <c r="X80" i="1" s="1"/>
  <c r="W67" i="1"/>
  <c r="X67" i="1" s="1"/>
  <c r="T65" i="1"/>
  <c r="W65" i="1" s="1"/>
  <c r="X65" i="1" s="1"/>
  <c r="T57" i="1"/>
  <c r="W57" i="1" s="1"/>
  <c r="X57" i="1" s="1"/>
  <c r="U20" i="1"/>
  <c r="I20" i="1" s="1"/>
  <c r="U16" i="1"/>
  <c r="I16" i="1" s="1"/>
  <c r="U3" i="1"/>
  <c r="I3" i="1" s="1"/>
  <c r="U119" i="1"/>
  <c r="I119" i="1" s="1"/>
  <c r="T22" i="1"/>
  <c r="W22" i="1" s="1"/>
  <c r="X22" i="1" s="1"/>
  <c r="U457" i="1"/>
  <c r="I457" i="1" s="1"/>
  <c r="U452" i="1"/>
  <c r="I452" i="1" s="1"/>
  <c r="U258" i="1"/>
  <c r="I258" i="1" s="1"/>
  <c r="T229" i="1"/>
  <c r="W229" i="1" s="1"/>
  <c r="X229" i="1" s="1"/>
  <c r="T215" i="1"/>
  <c r="W215" i="1" s="1"/>
  <c r="X215" i="1" s="1"/>
  <c r="T203" i="1"/>
  <c r="W203" i="1" s="1"/>
  <c r="X203" i="1" s="1"/>
  <c r="T162" i="1"/>
  <c r="W162" i="1" s="1"/>
  <c r="X162" i="1" s="1"/>
  <c r="T160" i="1"/>
  <c r="W160" i="1" s="1"/>
  <c r="X160" i="1" s="1"/>
  <c r="T151" i="1"/>
  <c r="W151" i="1" s="1"/>
  <c r="X151" i="1" s="1"/>
  <c r="T136" i="1"/>
  <c r="W136" i="1" s="1"/>
  <c r="X136" i="1" s="1"/>
  <c r="T134" i="1"/>
  <c r="W134" i="1" s="1"/>
  <c r="X134" i="1" s="1"/>
  <c r="T53" i="1"/>
  <c r="W53" i="1" s="1"/>
  <c r="X53" i="1" s="1"/>
  <c r="T45" i="1"/>
  <c r="W45" i="1" s="1"/>
  <c r="X45" i="1" s="1"/>
  <c r="W575" i="1"/>
  <c r="X575" i="1" s="1"/>
  <c r="U570" i="1"/>
  <c r="I570" i="1" s="1"/>
  <c r="T563" i="1"/>
  <c r="W563" i="1" s="1"/>
  <c r="X563" i="1" s="1"/>
  <c r="U550" i="1"/>
  <c r="I550" i="1" s="1"/>
  <c r="U478" i="1"/>
  <c r="I478" i="1" s="1"/>
  <c r="U459" i="1"/>
  <c r="I459" i="1" s="1"/>
  <c r="U432" i="1"/>
  <c r="I432" i="1" s="1"/>
  <c r="T430" i="1"/>
  <c r="W430" i="1" s="1"/>
  <c r="X430" i="1" s="1"/>
  <c r="T404" i="1"/>
  <c r="W404" i="1" s="1"/>
  <c r="X404" i="1" s="1"/>
  <c r="U402" i="1"/>
  <c r="I402" i="1" s="1"/>
  <c r="T389" i="1"/>
  <c r="W389" i="1" s="1"/>
  <c r="X389" i="1" s="1"/>
  <c r="U338" i="1"/>
  <c r="I338" i="1" s="1"/>
  <c r="T317" i="1"/>
  <c r="W317" i="1" s="1"/>
  <c r="X317" i="1" s="1"/>
  <c r="U315" i="1"/>
  <c r="I315" i="1" s="1"/>
  <c r="U307" i="1"/>
  <c r="I307" i="1" s="1"/>
  <c r="T303" i="1"/>
  <c r="T291" i="1"/>
  <c r="W291" i="1" s="1"/>
  <c r="X291" i="1" s="1"/>
  <c r="U269" i="1"/>
  <c r="I269" i="1" s="1"/>
  <c r="T231" i="1"/>
  <c r="W231" i="1" s="1"/>
  <c r="X231" i="1" s="1"/>
  <c r="U209" i="1"/>
  <c r="I209" i="1" s="1"/>
  <c r="U201" i="1"/>
  <c r="I201" i="1" s="1"/>
  <c r="U186" i="1"/>
  <c r="I186" i="1" s="1"/>
  <c r="W175" i="1"/>
  <c r="X175" i="1" s="1"/>
  <c r="U173" i="1"/>
  <c r="I173" i="1" s="1"/>
  <c r="U158" i="1"/>
  <c r="I158" i="1" s="1"/>
  <c r="U154" i="1"/>
  <c r="I154" i="1" s="1"/>
  <c r="T149" i="1"/>
  <c r="W149" i="1" s="1"/>
  <c r="X149" i="1" s="1"/>
  <c r="U130" i="1"/>
  <c r="I130" i="1" s="1"/>
  <c r="T117" i="1"/>
  <c r="T110" i="1"/>
  <c r="W110" i="1" s="1"/>
  <c r="X110" i="1" s="1"/>
  <c r="U100" i="1"/>
  <c r="I100" i="1" s="1"/>
  <c r="U78" i="1"/>
  <c r="I78" i="1" s="1"/>
  <c r="U76" i="1"/>
  <c r="I76" i="1" s="1"/>
  <c r="T72" i="1"/>
  <c r="W72" i="1" s="1"/>
  <c r="X72" i="1" s="1"/>
  <c r="T37" i="1"/>
  <c r="W37" i="1" s="1"/>
  <c r="X37" i="1" s="1"/>
  <c r="T27" i="1"/>
  <c r="W27" i="1" s="1"/>
  <c r="X27" i="1" s="1"/>
  <c r="T18" i="1"/>
  <c r="W18" i="1" s="1"/>
  <c r="X18" i="1" s="1"/>
  <c r="T1003" i="1"/>
  <c r="W1003" i="1" s="1"/>
  <c r="X1003" i="1" s="1"/>
  <c r="T996" i="1"/>
  <c r="W996" i="1" s="1"/>
  <c r="X996" i="1" s="1"/>
  <c r="T975" i="1"/>
  <c r="W975" i="1" s="1"/>
  <c r="X975" i="1" s="1"/>
  <c r="W973" i="1"/>
  <c r="X973" i="1" s="1"/>
  <c r="W964" i="1"/>
  <c r="X964" i="1" s="1"/>
  <c r="W902" i="1"/>
  <c r="X902" i="1" s="1"/>
  <c r="W898" i="1"/>
  <c r="X898" i="1" s="1"/>
  <c r="W894" i="1"/>
  <c r="X894" i="1" s="1"/>
  <c r="W838" i="1"/>
  <c r="X838" i="1" s="1"/>
  <c r="W803" i="1"/>
  <c r="X803" i="1" s="1"/>
  <c r="W1005" i="1"/>
  <c r="X1005" i="1" s="1"/>
  <c r="W1000" i="1"/>
  <c r="X1000" i="1" s="1"/>
  <c r="W987" i="1"/>
  <c r="X987" i="1" s="1"/>
  <c r="W981" i="1"/>
  <c r="X981" i="1" s="1"/>
  <c r="W969" i="1"/>
  <c r="X969" i="1" s="1"/>
  <c r="X884" i="1"/>
  <c r="W1010" i="1"/>
  <c r="X1010" i="1" s="1"/>
  <c r="W967" i="1"/>
  <c r="X967" i="1" s="1"/>
  <c r="W983" i="1"/>
  <c r="X983" i="1" s="1"/>
  <c r="X940" i="1"/>
  <c r="X886" i="1"/>
  <c r="W800" i="1"/>
  <c r="X800" i="1" s="1"/>
  <c r="W1009" i="1"/>
  <c r="X1009" i="1" s="1"/>
  <c r="W995" i="1"/>
  <c r="X995" i="1" s="1"/>
  <c r="W974" i="1"/>
  <c r="X974" i="1" s="1"/>
  <c r="W965" i="1"/>
  <c r="X965" i="1" s="1"/>
  <c r="W916" i="1"/>
  <c r="X916" i="1" s="1"/>
  <c r="W912" i="1"/>
  <c r="X912" i="1" s="1"/>
  <c r="W910" i="1"/>
  <c r="X910" i="1" s="1"/>
  <c r="W908" i="1"/>
  <c r="X908" i="1" s="1"/>
  <c r="W976" i="1"/>
  <c r="X976" i="1" s="1"/>
  <c r="W970" i="1"/>
  <c r="X970" i="1" s="1"/>
  <c r="W961" i="1"/>
  <c r="X961" i="1" s="1"/>
  <c r="W924" i="1"/>
  <c r="X924" i="1" s="1"/>
  <c r="W918" i="1"/>
  <c r="X918" i="1" s="1"/>
  <c r="W914" i="1"/>
  <c r="X914" i="1" s="1"/>
  <c r="X890" i="1"/>
  <c r="T872" i="1"/>
  <c r="W872" i="1" s="1"/>
  <c r="X872" i="1" s="1"/>
  <c r="W858" i="1"/>
  <c r="X858" i="1" s="1"/>
  <c r="W851" i="1"/>
  <c r="X851" i="1" s="1"/>
  <c r="W1006" i="1"/>
  <c r="X1006" i="1" s="1"/>
  <c r="W999" i="1"/>
  <c r="X999" i="1" s="1"/>
  <c r="W986" i="1"/>
  <c r="X986" i="1" s="1"/>
  <c r="W982" i="1"/>
  <c r="X982" i="1" s="1"/>
  <c r="W980" i="1"/>
  <c r="X980" i="1" s="1"/>
  <c r="W963" i="1"/>
  <c r="X963" i="1" s="1"/>
  <c r="W804" i="1"/>
  <c r="X804" i="1" s="1"/>
  <c r="W968" i="1"/>
  <c r="X968" i="1" s="1"/>
  <c r="X710" i="1"/>
  <c r="L708" i="1"/>
  <c r="X892" i="1"/>
  <c r="X819" i="1"/>
  <c r="X774" i="1"/>
  <c r="W882" i="1"/>
  <c r="X882" i="1" s="1"/>
  <c r="X878" i="1"/>
  <c r="W956" i="1"/>
  <c r="X956" i="1" s="1"/>
  <c r="T848" i="1"/>
  <c r="W848" i="1" s="1"/>
  <c r="X848" i="1" s="1"/>
  <c r="W760" i="1"/>
  <c r="X760" i="1" s="1"/>
  <c r="W833" i="1"/>
  <c r="X833" i="1" s="1"/>
  <c r="W815" i="1"/>
  <c r="X815" i="1" s="1"/>
  <c r="W788" i="1"/>
  <c r="X788" i="1" s="1"/>
  <c r="W738" i="1"/>
  <c r="X738" i="1" s="1"/>
  <c r="W732" i="1"/>
  <c r="X732" i="1" s="1"/>
  <c r="W726" i="1"/>
  <c r="X726" i="1" s="1"/>
  <c r="W711" i="1"/>
  <c r="X711" i="1" s="1"/>
  <c r="W705" i="1"/>
  <c r="X705" i="1" s="1"/>
  <c r="W701" i="1"/>
  <c r="X701" i="1" s="1"/>
  <c r="X690" i="1"/>
  <c r="W618" i="1"/>
  <c r="X618" i="1" s="1"/>
  <c r="W605" i="1"/>
  <c r="X605" i="1" s="1"/>
  <c r="W595" i="1"/>
  <c r="X595" i="1" s="1"/>
  <c r="W593" i="1"/>
  <c r="X593" i="1" s="1"/>
  <c r="W572" i="1"/>
  <c r="X572" i="1" s="1"/>
  <c r="W558" i="1"/>
  <c r="X558" i="1" s="1"/>
  <c r="T556" i="1"/>
  <c r="W556" i="1" s="1"/>
  <c r="X556" i="1" s="1"/>
  <c r="T554" i="1"/>
  <c r="W554" i="1" s="1"/>
  <c r="X554" i="1" s="1"/>
  <c r="U535" i="1"/>
  <c r="I535" i="1" s="1"/>
  <c r="U532" i="1"/>
  <c r="I532" i="1" s="1"/>
  <c r="T517" i="1"/>
  <c r="W517" i="1" s="1"/>
  <c r="X517" i="1" s="1"/>
  <c r="T502" i="1"/>
  <c r="W502" i="1" s="1"/>
  <c r="X502" i="1" s="1"/>
  <c r="U481" i="1"/>
  <c r="I481" i="1" s="1"/>
  <c r="U474" i="1"/>
  <c r="I474" i="1" s="1"/>
  <c r="U423" i="1"/>
  <c r="I423" i="1" s="1"/>
  <c r="U403" i="1"/>
  <c r="I403" i="1" s="1"/>
  <c r="T395" i="1"/>
  <c r="W395" i="1" s="1"/>
  <c r="X395" i="1" s="1"/>
  <c r="U377" i="1"/>
  <c r="I377" i="1" s="1"/>
  <c r="T356" i="1"/>
  <c r="W356" i="1" s="1"/>
  <c r="X356" i="1" s="1"/>
  <c r="T350" i="1"/>
  <c r="W350" i="1" s="1"/>
  <c r="X350" i="1" s="1"/>
  <c r="T332" i="1"/>
  <c r="W332" i="1" s="1"/>
  <c r="X332" i="1" s="1"/>
  <c r="U330" i="1"/>
  <c r="I330" i="1" s="1"/>
  <c r="T328" i="1"/>
  <c r="W328" i="1" s="1"/>
  <c r="X328" i="1" s="1"/>
  <c r="T313" i="1"/>
  <c r="W313" i="1" s="1"/>
  <c r="X313" i="1" s="1"/>
  <c r="X817" i="1"/>
  <c r="W794" i="1"/>
  <c r="X794" i="1" s="1"/>
  <c r="W790" i="1"/>
  <c r="X790" i="1" s="1"/>
  <c r="W779" i="1"/>
  <c r="X779" i="1" s="1"/>
  <c r="W771" i="1"/>
  <c r="X771" i="1" s="1"/>
  <c r="W756" i="1"/>
  <c r="X756" i="1" s="1"/>
  <c r="W723" i="1"/>
  <c r="X723" i="1" s="1"/>
  <c r="W707" i="1"/>
  <c r="X707" i="1" s="1"/>
  <c r="W680" i="1"/>
  <c r="X680" i="1" s="1"/>
  <c r="W655" i="1"/>
  <c r="X655" i="1" s="1"/>
  <c r="W633" i="1"/>
  <c r="X633" i="1" s="1"/>
  <c r="W624" i="1"/>
  <c r="X624" i="1" s="1"/>
  <c r="W620" i="1"/>
  <c r="X620" i="1" s="1"/>
  <c r="U552" i="1"/>
  <c r="I552" i="1" s="1"/>
  <c r="T550" i="1"/>
  <c r="W550" i="1" s="1"/>
  <c r="X550" i="1" s="1"/>
  <c r="T530" i="1"/>
  <c r="W530" i="1" s="1"/>
  <c r="X530" i="1" s="1"/>
  <c r="T523" i="1"/>
  <c r="W523" i="1" s="1"/>
  <c r="X523" i="1" s="1"/>
  <c r="W521" i="1"/>
  <c r="X521" i="1" s="1"/>
  <c r="T500" i="1"/>
  <c r="W500" i="1" s="1"/>
  <c r="X500" i="1" s="1"/>
  <c r="U479" i="1"/>
  <c r="I479" i="1" s="1"/>
  <c r="T472" i="1"/>
  <c r="W472" i="1" s="1"/>
  <c r="X472" i="1" s="1"/>
  <c r="T457" i="1"/>
  <c r="W457" i="1" s="1"/>
  <c r="X457" i="1" s="1"/>
  <c r="T453" i="1"/>
  <c r="W453" i="1" s="1"/>
  <c r="X453" i="1" s="1"/>
  <c r="T449" i="1"/>
  <c r="W449" i="1" s="1"/>
  <c r="X449" i="1" s="1"/>
  <c r="T444" i="1"/>
  <c r="W444" i="1" s="1"/>
  <c r="X444" i="1" s="1"/>
  <c r="U385" i="1"/>
  <c r="I385" i="1" s="1"/>
  <c r="U380" i="1"/>
  <c r="I380" i="1" s="1"/>
  <c r="W377" i="1"/>
  <c r="X377" i="1" s="1"/>
  <c r="U318" i="1"/>
  <c r="I318" i="1" s="1"/>
  <c r="U289" i="1"/>
  <c r="I289" i="1" s="1"/>
  <c r="W626" i="1"/>
  <c r="X626" i="1" s="1"/>
  <c r="T565" i="1"/>
  <c r="W565" i="1" s="1"/>
  <c r="X565" i="1" s="1"/>
  <c r="U539" i="1"/>
  <c r="I539" i="1" s="1"/>
  <c r="U515" i="1"/>
  <c r="I515" i="1" s="1"/>
  <c r="T498" i="1"/>
  <c r="W498" i="1" s="1"/>
  <c r="X498" i="1" s="1"/>
  <c r="T470" i="1"/>
  <c r="W470" i="1" s="1"/>
  <c r="X470" i="1" s="1"/>
  <c r="U399" i="1"/>
  <c r="I399" i="1" s="1"/>
  <c r="T391" i="1"/>
  <c r="W391" i="1" s="1"/>
  <c r="X391" i="1" s="1"/>
  <c r="T387" i="1"/>
  <c r="W387" i="1" s="1"/>
  <c r="X387" i="1" s="1"/>
  <c r="T362" i="1"/>
  <c r="W362" i="1" s="1"/>
  <c r="X362" i="1" s="1"/>
  <c r="T341" i="1"/>
  <c r="U294" i="1"/>
  <c r="I294" i="1" s="1"/>
  <c r="X660" i="1"/>
  <c r="W255" i="1"/>
  <c r="X255" i="1" s="1"/>
  <c r="W79" i="1"/>
  <c r="X79" i="1" s="1"/>
  <c r="W785" i="1"/>
  <c r="X785" i="1" s="1"/>
  <c r="W762" i="1"/>
  <c r="X762" i="1" s="1"/>
  <c r="W753" i="1"/>
  <c r="X753" i="1" s="1"/>
  <c r="W749" i="1"/>
  <c r="X749" i="1" s="1"/>
  <c r="W689" i="1"/>
  <c r="X689" i="1" s="1"/>
  <c r="W665" i="1"/>
  <c r="X665" i="1" s="1"/>
  <c r="X653" i="1"/>
  <c r="W628" i="1"/>
  <c r="X628" i="1" s="1"/>
  <c r="W615" i="1"/>
  <c r="X615" i="1" s="1"/>
  <c r="U567" i="1"/>
  <c r="I567" i="1" s="1"/>
  <c r="T559" i="1"/>
  <c r="W559" i="1" s="1"/>
  <c r="X559" i="1" s="1"/>
  <c r="T507" i="1"/>
  <c r="W507" i="1" s="1"/>
  <c r="X507" i="1" s="1"/>
  <c r="U505" i="1"/>
  <c r="I505" i="1" s="1"/>
  <c r="W481" i="1"/>
  <c r="X481" i="1" s="1"/>
  <c r="X447" i="1"/>
  <c r="T436" i="1"/>
  <c r="W436" i="1" s="1"/>
  <c r="X436" i="1" s="1"/>
  <c r="T418" i="1"/>
  <c r="W418" i="1" s="1"/>
  <c r="X418" i="1" s="1"/>
  <c r="W380" i="1"/>
  <c r="X380" i="1" s="1"/>
  <c r="T368" i="1"/>
  <c r="W368" i="1" s="1"/>
  <c r="X368" i="1" s="1"/>
  <c r="X836" i="1"/>
  <c r="W830" i="1"/>
  <c r="X830" i="1" s="1"/>
  <c r="W822" i="1"/>
  <c r="X822" i="1" s="1"/>
  <c r="W814" i="1"/>
  <c r="X814" i="1" s="1"/>
  <c r="W704" i="1"/>
  <c r="X704" i="1" s="1"/>
  <c r="W702" i="1"/>
  <c r="X702" i="1" s="1"/>
  <c r="W683" i="1"/>
  <c r="X683" i="1" s="1"/>
  <c r="W643" i="1"/>
  <c r="X643" i="1" s="1"/>
  <c r="W623" i="1"/>
  <c r="X623" i="1" s="1"/>
  <c r="W604" i="1"/>
  <c r="X604" i="1" s="1"/>
  <c r="W590" i="1"/>
  <c r="X590" i="1" s="1"/>
  <c r="T569" i="1"/>
  <c r="W569" i="1" s="1"/>
  <c r="X569" i="1" s="1"/>
  <c r="T557" i="1"/>
  <c r="W557" i="1" s="1"/>
  <c r="X557" i="1" s="1"/>
  <c r="T555" i="1"/>
  <c r="W555" i="1" s="1"/>
  <c r="X555" i="1" s="1"/>
  <c r="U542" i="1"/>
  <c r="I542" i="1" s="1"/>
  <c r="T522" i="1"/>
  <c r="W522" i="1" s="1"/>
  <c r="X522" i="1" s="1"/>
  <c r="U520" i="1"/>
  <c r="I520" i="1" s="1"/>
  <c r="U516" i="1"/>
  <c r="I516" i="1" s="1"/>
  <c r="T503" i="1"/>
  <c r="W503" i="1" s="1"/>
  <c r="X503" i="1" s="1"/>
  <c r="T492" i="1"/>
  <c r="W492" i="1" s="1"/>
  <c r="X492" i="1" s="1"/>
  <c r="T488" i="1"/>
  <c r="W488" i="1" s="1"/>
  <c r="X488" i="1" s="1"/>
  <c r="U482" i="1"/>
  <c r="I482" i="1" s="1"/>
  <c r="T477" i="1"/>
  <c r="W477" i="1" s="1"/>
  <c r="X477" i="1" s="1"/>
  <c r="T424" i="1"/>
  <c r="U414" i="1"/>
  <c r="I414" i="1" s="1"/>
  <c r="U408" i="1"/>
  <c r="I408" i="1" s="1"/>
  <c r="T406" i="1"/>
  <c r="W406" i="1" s="1"/>
  <c r="X406" i="1" s="1"/>
  <c r="T370" i="1"/>
  <c r="U355" i="1"/>
  <c r="I355" i="1" s="1"/>
  <c r="W112" i="1"/>
  <c r="X112" i="1" s="1"/>
  <c r="X675" i="1"/>
  <c r="X647" i="1"/>
  <c r="U547" i="1"/>
  <c r="I547" i="1" s="1"/>
  <c r="U499" i="1"/>
  <c r="I499" i="1" s="1"/>
  <c r="T471" i="1"/>
  <c r="W471" i="1" s="1"/>
  <c r="X471" i="1" s="1"/>
  <c r="T454" i="1"/>
  <c r="W454" i="1" s="1"/>
  <c r="X454" i="1" s="1"/>
  <c r="T452" i="1"/>
  <c r="W452" i="1" s="1"/>
  <c r="X452" i="1" s="1"/>
  <c r="U439" i="1"/>
  <c r="I439" i="1" s="1"/>
  <c r="W428" i="1"/>
  <c r="X428" i="1" s="1"/>
  <c r="T374" i="1"/>
  <c r="W374" i="1" s="1"/>
  <c r="X374" i="1" s="1"/>
  <c r="T357" i="1"/>
  <c r="W357" i="1" s="1"/>
  <c r="X357" i="1" s="1"/>
  <c r="T351" i="1"/>
  <c r="W351" i="1" s="1"/>
  <c r="X351" i="1" s="1"/>
  <c r="W839" i="1"/>
  <c r="X839" i="1" s="1"/>
  <c r="W818" i="1"/>
  <c r="X818" i="1" s="1"/>
  <c r="W797" i="1"/>
  <c r="X797" i="1" s="1"/>
  <c r="W776" i="1"/>
  <c r="X776" i="1" s="1"/>
  <c r="W772" i="1"/>
  <c r="X772" i="1" s="1"/>
  <c r="W718" i="1"/>
  <c r="X718" i="1" s="1"/>
  <c r="W708" i="1"/>
  <c r="X708" i="1" s="1"/>
  <c r="W606" i="1"/>
  <c r="X606" i="1" s="1"/>
  <c r="U533" i="1"/>
  <c r="I533" i="1" s="1"/>
  <c r="U514" i="1"/>
  <c r="I514" i="1" s="1"/>
  <c r="U512" i="1"/>
  <c r="I512" i="1" s="1"/>
  <c r="U486" i="1"/>
  <c r="I486" i="1" s="1"/>
  <c r="U473" i="1"/>
  <c r="I473" i="1" s="1"/>
  <c r="U464" i="1"/>
  <c r="I464" i="1" s="1"/>
  <c r="U445" i="1"/>
  <c r="I445" i="1" s="1"/>
  <c r="U443" i="1"/>
  <c r="I443" i="1" s="1"/>
  <c r="W416" i="1"/>
  <c r="X416" i="1" s="1"/>
  <c r="T402" i="1"/>
  <c r="W402" i="1" s="1"/>
  <c r="X402" i="1" s="1"/>
  <c r="T400" i="1"/>
  <c r="W400" i="1" s="1"/>
  <c r="X400" i="1" s="1"/>
  <c r="T398" i="1"/>
  <c r="W398" i="1" s="1"/>
  <c r="X398" i="1" s="1"/>
  <c r="U381" i="1"/>
  <c r="I381" i="1" s="1"/>
  <c r="T372" i="1"/>
  <c r="W372" i="1" s="1"/>
  <c r="X372" i="1" s="1"/>
  <c r="U361" i="1"/>
  <c r="I361" i="1" s="1"/>
  <c r="U319" i="1"/>
  <c r="I319" i="1" s="1"/>
  <c r="T310" i="1"/>
  <c r="W310" i="1" s="1"/>
  <c r="X310" i="1" s="1"/>
  <c r="U306" i="1"/>
  <c r="I306" i="1" s="1"/>
  <c r="U264" i="1"/>
  <c r="I264" i="1" s="1"/>
  <c r="W688" i="1"/>
  <c r="X688" i="1" s="1"/>
  <c r="W585" i="1"/>
  <c r="X585" i="1" s="1"/>
  <c r="W579" i="1"/>
  <c r="X579" i="1" s="1"/>
  <c r="U497" i="1"/>
  <c r="I497" i="1" s="1"/>
  <c r="T458" i="1"/>
  <c r="W458" i="1" s="1"/>
  <c r="X458" i="1" s="1"/>
  <c r="U365" i="1"/>
  <c r="I365" i="1" s="1"/>
  <c r="U363" i="1"/>
  <c r="I363" i="1" s="1"/>
  <c r="T342" i="1"/>
  <c r="W342" i="1" s="1"/>
  <c r="X342" i="1" s="1"/>
  <c r="W321" i="1"/>
  <c r="X321" i="1" s="1"/>
  <c r="T295" i="1"/>
  <c r="W295" i="1" s="1"/>
  <c r="X295" i="1" s="1"/>
  <c r="T277" i="1"/>
  <c r="W277" i="1" s="1"/>
  <c r="X277" i="1" s="1"/>
  <c r="T254" i="1"/>
  <c r="W254" i="1" s="1"/>
  <c r="X254" i="1" s="1"/>
  <c r="W195" i="1"/>
  <c r="X195" i="1" s="1"/>
  <c r="W117" i="1"/>
  <c r="X117" i="1" s="1"/>
  <c r="W831" i="1"/>
  <c r="X831" i="1" s="1"/>
  <c r="W807" i="1"/>
  <c r="X807" i="1" s="1"/>
  <c r="W763" i="1"/>
  <c r="X763" i="1" s="1"/>
  <c r="W692" i="1"/>
  <c r="X692" i="1" s="1"/>
  <c r="W686" i="1"/>
  <c r="X686" i="1" s="1"/>
  <c r="W672" i="1"/>
  <c r="X672" i="1" s="1"/>
  <c r="W668" i="1"/>
  <c r="X668" i="1" s="1"/>
  <c r="W603" i="1"/>
  <c r="X603" i="1" s="1"/>
  <c r="W587" i="1"/>
  <c r="X587" i="1" s="1"/>
  <c r="T566" i="1"/>
  <c r="W566" i="1" s="1"/>
  <c r="X566" i="1" s="1"/>
  <c r="T564" i="1"/>
  <c r="W564" i="1" s="1"/>
  <c r="X564" i="1" s="1"/>
  <c r="U529" i="1"/>
  <c r="I529" i="1" s="1"/>
  <c r="U517" i="1"/>
  <c r="I517" i="1" s="1"/>
  <c r="T506" i="1"/>
  <c r="W506" i="1" s="1"/>
  <c r="X506" i="1" s="1"/>
  <c r="T467" i="1"/>
  <c r="W467" i="1" s="1"/>
  <c r="X467" i="1" s="1"/>
  <c r="U427" i="1"/>
  <c r="I427" i="1" s="1"/>
  <c r="T419" i="1"/>
  <c r="W419" i="1" s="1"/>
  <c r="X419" i="1" s="1"/>
  <c r="T417" i="1"/>
  <c r="W417" i="1" s="1"/>
  <c r="X417" i="1" s="1"/>
  <c r="T415" i="1"/>
  <c r="W415" i="1" s="1"/>
  <c r="X415" i="1" s="1"/>
  <c r="T379" i="1"/>
  <c r="W379" i="1" s="1"/>
  <c r="X379" i="1" s="1"/>
  <c r="U369" i="1"/>
  <c r="I369" i="1" s="1"/>
  <c r="U367" i="1"/>
  <c r="I367" i="1" s="1"/>
  <c r="T348" i="1"/>
  <c r="W348" i="1" s="1"/>
  <c r="X348" i="1" s="1"/>
  <c r="T344" i="1"/>
  <c r="W344" i="1" s="1"/>
  <c r="X344" i="1" s="1"/>
  <c r="T338" i="1"/>
  <c r="W338" i="1" s="1"/>
  <c r="X338" i="1" s="1"/>
  <c r="U288" i="1"/>
  <c r="I288" i="1" s="1"/>
  <c r="T286" i="1"/>
  <c r="W286" i="1" s="1"/>
  <c r="X286" i="1" s="1"/>
  <c r="W540" i="1"/>
  <c r="X540" i="1" s="1"/>
  <c r="W363" i="1"/>
  <c r="X363" i="1" s="1"/>
  <c r="T334" i="1"/>
  <c r="W334" i="1" s="1"/>
  <c r="X334" i="1" s="1"/>
  <c r="W122" i="1"/>
  <c r="X122" i="1" s="1"/>
  <c r="W971" i="1"/>
  <c r="X971" i="1" s="1"/>
  <c r="T958" i="1"/>
  <c r="W958" i="1" s="1"/>
  <c r="X958" i="1" s="1"/>
  <c r="T951" i="1"/>
  <c r="W951" i="1" s="1"/>
  <c r="X951" i="1" s="1"/>
  <c r="W939" i="1"/>
  <c r="X939" i="1" s="1"/>
  <c r="W891" i="1"/>
  <c r="X891" i="1" s="1"/>
  <c r="L816" i="1"/>
  <c r="W945" i="1"/>
  <c r="X945" i="1" s="1"/>
  <c r="W911" i="1"/>
  <c r="X911" i="1" s="1"/>
  <c r="W897" i="1"/>
  <c r="X897" i="1" s="1"/>
  <c r="W846" i="1"/>
  <c r="X846" i="1" s="1"/>
  <c r="X844" i="1"/>
  <c r="L836" i="1"/>
  <c r="W931" i="1"/>
  <c r="X931" i="1" s="1"/>
  <c r="W917" i="1"/>
  <c r="X917" i="1" s="1"/>
  <c r="W883" i="1"/>
  <c r="X883" i="1" s="1"/>
  <c r="X849" i="1"/>
  <c r="W937" i="1"/>
  <c r="X937" i="1" s="1"/>
  <c r="W903" i="1"/>
  <c r="X903" i="1" s="1"/>
  <c r="W889" i="1"/>
  <c r="X889" i="1" s="1"/>
  <c r="W861" i="1"/>
  <c r="X861" i="1" s="1"/>
  <c r="W832" i="1"/>
  <c r="X832" i="1" s="1"/>
  <c r="W923" i="1"/>
  <c r="X923" i="1" s="1"/>
  <c r="W909" i="1"/>
  <c r="X909" i="1" s="1"/>
  <c r="W875" i="1"/>
  <c r="X875" i="1" s="1"/>
  <c r="X944" i="1"/>
  <c r="W943" i="1"/>
  <c r="X943" i="1" s="1"/>
  <c r="W929" i="1"/>
  <c r="X929" i="1" s="1"/>
  <c r="W895" i="1"/>
  <c r="X895" i="1" s="1"/>
  <c r="W881" i="1"/>
  <c r="X881" i="1" s="1"/>
  <c r="W866" i="1"/>
  <c r="X866" i="1" s="1"/>
  <c r="T811" i="1"/>
  <c r="W811" i="1" s="1"/>
  <c r="X811" i="1" s="1"/>
  <c r="W949" i="1"/>
  <c r="X949" i="1" s="1"/>
  <c r="W915" i="1"/>
  <c r="X915" i="1" s="1"/>
  <c r="W901" i="1"/>
  <c r="X901" i="1" s="1"/>
  <c r="W873" i="1"/>
  <c r="X873" i="1" s="1"/>
  <c r="W859" i="1"/>
  <c r="X859" i="1" s="1"/>
  <c r="W835" i="1"/>
  <c r="X835" i="1" s="1"/>
  <c r="X824" i="1"/>
  <c r="X755" i="1"/>
  <c r="W935" i="1"/>
  <c r="X935" i="1" s="1"/>
  <c r="W921" i="1"/>
  <c r="X921" i="1" s="1"/>
  <c r="W887" i="1"/>
  <c r="X887" i="1" s="1"/>
  <c r="W862" i="1"/>
  <c r="X862" i="1" s="1"/>
  <c r="T857" i="1"/>
  <c r="W857" i="1" s="1"/>
  <c r="X857" i="1" s="1"/>
  <c r="W852" i="1"/>
  <c r="X852" i="1" s="1"/>
  <c r="W941" i="1"/>
  <c r="X941" i="1" s="1"/>
  <c r="W907" i="1"/>
  <c r="X907" i="1" s="1"/>
  <c r="W893" i="1"/>
  <c r="X893" i="1" s="1"/>
  <c r="W864" i="1"/>
  <c r="X864" i="1" s="1"/>
  <c r="W927" i="1"/>
  <c r="X927" i="1" s="1"/>
  <c r="W913" i="1"/>
  <c r="X913" i="1" s="1"/>
  <c r="W879" i="1"/>
  <c r="X879" i="1" s="1"/>
  <c r="W871" i="1"/>
  <c r="X871" i="1" s="1"/>
  <c r="W947" i="1"/>
  <c r="X947" i="1" s="1"/>
  <c r="W933" i="1"/>
  <c r="X933" i="1" s="1"/>
  <c r="W899" i="1"/>
  <c r="X899" i="1" s="1"/>
  <c r="W885" i="1"/>
  <c r="X885" i="1" s="1"/>
  <c r="W869" i="1"/>
  <c r="X869" i="1" s="1"/>
  <c r="X798" i="1"/>
  <c r="T925" i="1"/>
  <c r="W925" i="1" s="1"/>
  <c r="X925" i="1" s="1"/>
  <c r="W919" i="1"/>
  <c r="X919" i="1" s="1"/>
  <c r="W905" i="1"/>
  <c r="X905" i="1" s="1"/>
  <c r="T877" i="1"/>
  <c r="W877" i="1" s="1"/>
  <c r="X877" i="1" s="1"/>
  <c r="W855" i="1"/>
  <c r="X855" i="1" s="1"/>
  <c r="W850" i="1"/>
  <c r="X850" i="1" s="1"/>
  <c r="L800" i="1"/>
  <c r="L759" i="1"/>
  <c r="W750" i="1"/>
  <c r="X750" i="1" s="1"/>
  <c r="X719" i="1"/>
  <c r="X691" i="1"/>
  <c r="L782" i="1"/>
  <c r="L764" i="1"/>
  <c r="T741" i="1"/>
  <c r="W741" i="1" s="1"/>
  <c r="X741" i="1" s="1"/>
  <c r="W793" i="1"/>
  <c r="X793" i="1" s="1"/>
  <c r="W775" i="1"/>
  <c r="X775" i="1" s="1"/>
  <c r="W737" i="1"/>
  <c r="X737" i="1" s="1"/>
  <c r="X733" i="1"/>
  <c r="W796" i="1"/>
  <c r="X796" i="1" s="1"/>
  <c r="W778" i="1"/>
  <c r="X778" i="1" s="1"/>
  <c r="W758" i="1"/>
  <c r="X758" i="1" s="1"/>
  <c r="W744" i="1"/>
  <c r="X744" i="1" s="1"/>
  <c r="W695" i="1"/>
  <c r="X695" i="1" s="1"/>
  <c r="W799" i="1"/>
  <c r="X799" i="1" s="1"/>
  <c r="W781" i="1"/>
  <c r="X781" i="1" s="1"/>
  <c r="W731" i="1"/>
  <c r="X731" i="1" s="1"/>
  <c r="T699" i="1"/>
  <c r="W699" i="1" s="1"/>
  <c r="X699" i="1" s="1"/>
  <c r="W802" i="1"/>
  <c r="X802" i="1" s="1"/>
  <c r="W784" i="1"/>
  <c r="X784" i="1" s="1"/>
  <c r="W766" i="1"/>
  <c r="X766" i="1" s="1"/>
  <c r="W805" i="1"/>
  <c r="X805" i="1" s="1"/>
  <c r="W787" i="1"/>
  <c r="X787" i="1" s="1"/>
  <c r="W769" i="1"/>
  <c r="X769" i="1" s="1"/>
  <c r="W649" i="1"/>
  <c r="X649" i="1" s="1"/>
  <c r="X594" i="1"/>
  <c r="W761" i="1"/>
  <c r="X761" i="1" s="1"/>
  <c r="W743" i="1"/>
  <c r="X743" i="1" s="1"/>
  <c r="W725" i="1"/>
  <c r="X725" i="1" s="1"/>
  <c r="L653" i="1"/>
  <c r="W642" i="1"/>
  <c r="X642" i="1" s="1"/>
  <c r="W634" i="1"/>
  <c r="X634" i="1" s="1"/>
  <c r="W616" i="1"/>
  <c r="X616" i="1" s="1"/>
  <c r="W746" i="1"/>
  <c r="X746" i="1" s="1"/>
  <c r="W728" i="1"/>
  <c r="X728" i="1" s="1"/>
  <c r="W619" i="1"/>
  <c r="X619" i="1" s="1"/>
  <c r="U561" i="1"/>
  <c r="I561" i="1" s="1"/>
  <c r="T561" i="1"/>
  <c r="W561" i="1" s="1"/>
  <c r="X561" i="1" s="1"/>
  <c r="X678" i="1"/>
  <c r="X667" i="1"/>
  <c r="W640" i="1"/>
  <c r="X640" i="1" s="1"/>
  <c r="W638" i="1"/>
  <c r="X638" i="1" s="1"/>
  <c r="W622" i="1"/>
  <c r="X622" i="1" s="1"/>
  <c r="W601" i="1"/>
  <c r="X601" i="1" s="1"/>
  <c r="W752" i="1"/>
  <c r="X752" i="1" s="1"/>
  <c r="W734" i="1"/>
  <c r="X734" i="1" s="1"/>
  <c r="W625" i="1"/>
  <c r="X625" i="1" s="1"/>
  <c r="T553" i="1"/>
  <c r="W553" i="1" s="1"/>
  <c r="X553" i="1" s="1"/>
  <c r="U553" i="1"/>
  <c r="I553" i="1" s="1"/>
  <c r="W608" i="1"/>
  <c r="X608" i="1" s="1"/>
  <c r="W646" i="1"/>
  <c r="X646" i="1" s="1"/>
  <c r="T631" i="1"/>
  <c r="W631" i="1" s="1"/>
  <c r="X631" i="1" s="1"/>
  <c r="X600" i="1"/>
  <c r="T568" i="1"/>
  <c r="W568" i="1" s="1"/>
  <c r="X568" i="1" s="1"/>
  <c r="U568" i="1"/>
  <c r="I568" i="1" s="1"/>
  <c r="T567" i="1"/>
  <c r="W567" i="1" s="1"/>
  <c r="X567" i="1" s="1"/>
  <c r="T524" i="1"/>
  <c r="W524" i="1" s="1"/>
  <c r="X524" i="1" s="1"/>
  <c r="U524" i="1"/>
  <c r="I524" i="1" s="1"/>
  <c r="T518" i="1"/>
  <c r="W518" i="1" s="1"/>
  <c r="X518" i="1" s="1"/>
  <c r="U518" i="1"/>
  <c r="I518" i="1" s="1"/>
  <c r="T513" i="1"/>
  <c r="W513" i="1" s="1"/>
  <c r="X513" i="1" s="1"/>
  <c r="U513" i="1"/>
  <c r="I513" i="1" s="1"/>
  <c r="T549" i="1"/>
  <c r="W549" i="1" s="1"/>
  <c r="X549" i="1" s="1"/>
  <c r="U549" i="1"/>
  <c r="I549" i="1" s="1"/>
  <c r="W526" i="1"/>
  <c r="X526" i="1" s="1"/>
  <c r="W520" i="1"/>
  <c r="X520" i="1" s="1"/>
  <c r="T496" i="1"/>
  <c r="W496" i="1" s="1"/>
  <c r="X496" i="1" s="1"/>
  <c r="U496" i="1"/>
  <c r="I496" i="1" s="1"/>
  <c r="T560" i="1"/>
  <c r="W560" i="1" s="1"/>
  <c r="X560" i="1" s="1"/>
  <c r="U527" i="1"/>
  <c r="I527" i="1" s="1"/>
  <c r="W598" i="1"/>
  <c r="X598" i="1" s="1"/>
  <c r="W580" i="1"/>
  <c r="X580" i="1" s="1"/>
  <c r="T536" i="1"/>
  <c r="W536" i="1" s="1"/>
  <c r="X536" i="1" s="1"/>
  <c r="U536" i="1"/>
  <c r="I536" i="1" s="1"/>
  <c r="U530" i="1"/>
  <c r="I530" i="1" s="1"/>
  <c r="T509" i="1"/>
  <c r="W509" i="1" s="1"/>
  <c r="X509" i="1" s="1"/>
  <c r="T490" i="1"/>
  <c r="W490" i="1" s="1"/>
  <c r="X490" i="1" s="1"/>
  <c r="U490" i="1"/>
  <c r="I490" i="1" s="1"/>
  <c r="W583" i="1"/>
  <c r="X583" i="1" s="1"/>
  <c r="U563" i="1"/>
  <c r="I563" i="1" s="1"/>
  <c r="T539" i="1"/>
  <c r="W539" i="1" s="1"/>
  <c r="X539" i="1" s="1"/>
  <c r="T525" i="1"/>
  <c r="W525" i="1" s="1"/>
  <c r="X525" i="1" s="1"/>
  <c r="T519" i="1"/>
  <c r="W519" i="1" s="1"/>
  <c r="X519" i="1" s="1"/>
  <c r="T514" i="1"/>
  <c r="W514" i="1" s="1"/>
  <c r="X514" i="1" s="1"/>
  <c r="W586" i="1"/>
  <c r="X586" i="1" s="1"/>
  <c r="W562" i="1"/>
  <c r="X562" i="1" s="1"/>
  <c r="U556" i="1"/>
  <c r="I556" i="1" s="1"/>
  <c r="U551" i="1"/>
  <c r="I551" i="1" s="1"/>
  <c r="T537" i="1"/>
  <c r="W537" i="1" s="1"/>
  <c r="X537" i="1" s="1"/>
  <c r="T497" i="1"/>
  <c r="W497" i="1" s="1"/>
  <c r="X497" i="1" s="1"/>
  <c r="U557" i="1"/>
  <c r="I557" i="1" s="1"/>
  <c r="T531" i="1"/>
  <c r="W531" i="1" s="1"/>
  <c r="X531" i="1" s="1"/>
  <c r="T484" i="1"/>
  <c r="W484" i="1" s="1"/>
  <c r="X484" i="1" s="1"/>
  <c r="U484" i="1"/>
  <c r="I484" i="1" s="1"/>
  <c r="W607" i="1"/>
  <c r="X607" i="1" s="1"/>
  <c r="W589" i="1"/>
  <c r="X589" i="1" s="1"/>
  <c r="T508" i="1"/>
  <c r="W508" i="1" s="1"/>
  <c r="X508" i="1" s="1"/>
  <c r="U508" i="1"/>
  <c r="I508" i="1" s="1"/>
  <c r="U566" i="1"/>
  <c r="I566" i="1" s="1"/>
  <c r="T548" i="1"/>
  <c r="W548" i="1" s="1"/>
  <c r="X548" i="1" s="1"/>
  <c r="U548" i="1"/>
  <c r="I548" i="1" s="1"/>
  <c r="W489" i="1"/>
  <c r="X489" i="1" s="1"/>
  <c r="W610" i="1"/>
  <c r="X610" i="1" s="1"/>
  <c r="W592" i="1"/>
  <c r="X592" i="1" s="1"/>
  <c r="W574" i="1"/>
  <c r="X574" i="1" s="1"/>
  <c r="T544" i="1"/>
  <c r="W544" i="1" s="1"/>
  <c r="X544" i="1" s="1"/>
  <c r="U540" i="1"/>
  <c r="I540" i="1" s="1"/>
  <c r="T538" i="1"/>
  <c r="W538" i="1" s="1"/>
  <c r="X538" i="1" s="1"/>
  <c r="U506" i="1"/>
  <c r="I506" i="1" s="1"/>
  <c r="T505" i="1"/>
  <c r="W505" i="1" s="1"/>
  <c r="X505" i="1" s="1"/>
  <c r="U495" i="1"/>
  <c r="I495" i="1" s="1"/>
  <c r="T461" i="1"/>
  <c r="W461" i="1" s="1"/>
  <c r="X461" i="1" s="1"/>
  <c r="T438" i="1"/>
  <c r="W438" i="1" s="1"/>
  <c r="X438" i="1" s="1"/>
  <c r="U438" i="1"/>
  <c r="I438" i="1" s="1"/>
  <c r="U537" i="1"/>
  <c r="I537" i="1" s="1"/>
  <c r="U525" i="1"/>
  <c r="I525" i="1" s="1"/>
  <c r="U519" i="1"/>
  <c r="I519" i="1" s="1"/>
  <c r="U507" i="1"/>
  <c r="I507" i="1" s="1"/>
  <c r="U489" i="1"/>
  <c r="I489" i="1" s="1"/>
  <c r="W487" i="1"/>
  <c r="X487" i="1" s="1"/>
  <c r="T483" i="1"/>
  <c r="W483" i="1" s="1"/>
  <c r="X483" i="1" s="1"/>
  <c r="T441" i="1"/>
  <c r="W441" i="1" s="1"/>
  <c r="X441" i="1" s="1"/>
  <c r="U441" i="1"/>
  <c r="I441" i="1" s="1"/>
  <c r="T425" i="1"/>
  <c r="W425" i="1" s="1"/>
  <c r="X425" i="1" s="1"/>
  <c r="U425" i="1"/>
  <c r="I425" i="1" s="1"/>
  <c r="T414" i="1"/>
  <c r="W414" i="1" s="1"/>
  <c r="X414" i="1" s="1"/>
  <c r="T375" i="1"/>
  <c r="W375" i="1" s="1"/>
  <c r="X375" i="1" s="1"/>
  <c r="U375" i="1"/>
  <c r="I375" i="1" s="1"/>
  <c r="U475" i="1"/>
  <c r="I475" i="1" s="1"/>
  <c r="T469" i="1"/>
  <c r="W469" i="1" s="1"/>
  <c r="X469" i="1" s="1"/>
  <c r="T434" i="1"/>
  <c r="W434" i="1" s="1"/>
  <c r="X434" i="1" s="1"/>
  <c r="U434" i="1"/>
  <c r="I434" i="1" s="1"/>
  <c r="T421" i="1"/>
  <c r="W421" i="1" s="1"/>
  <c r="X421" i="1" s="1"/>
  <c r="U421" i="1"/>
  <c r="I421" i="1" s="1"/>
  <c r="T410" i="1"/>
  <c r="W410" i="1" s="1"/>
  <c r="X410" i="1" s="1"/>
  <c r="U410" i="1"/>
  <c r="I410" i="1" s="1"/>
  <c r="T459" i="1"/>
  <c r="W459" i="1" s="1"/>
  <c r="X459" i="1" s="1"/>
  <c r="T456" i="1"/>
  <c r="W456" i="1" s="1"/>
  <c r="X456" i="1" s="1"/>
  <c r="W446" i="1"/>
  <c r="X446" i="1" s="1"/>
  <c r="U444" i="1"/>
  <c r="I444" i="1" s="1"/>
  <c r="T480" i="1"/>
  <c r="W480" i="1" s="1"/>
  <c r="X480" i="1" s="1"/>
  <c r="U480" i="1"/>
  <c r="I480" i="1" s="1"/>
  <c r="W345" i="1"/>
  <c r="X345" i="1" s="1"/>
  <c r="W343" i="1"/>
  <c r="X343" i="1" s="1"/>
  <c r="T462" i="1"/>
  <c r="W462" i="1" s="1"/>
  <c r="X462" i="1" s="1"/>
  <c r="T383" i="1"/>
  <c r="W383" i="1" s="1"/>
  <c r="X383" i="1" s="1"/>
  <c r="U383" i="1"/>
  <c r="I383" i="1" s="1"/>
  <c r="T376" i="1"/>
  <c r="W376" i="1" s="1"/>
  <c r="X376" i="1" s="1"/>
  <c r="U376" i="1"/>
  <c r="I376" i="1" s="1"/>
  <c r="U501" i="1"/>
  <c r="I501" i="1" s="1"/>
  <c r="T491" i="1"/>
  <c r="W491" i="1" s="1"/>
  <c r="X491" i="1" s="1"/>
  <c r="T486" i="1"/>
  <c r="W486" i="1" s="1"/>
  <c r="X486" i="1" s="1"/>
  <c r="T485" i="1"/>
  <c r="W485" i="1" s="1"/>
  <c r="X485" i="1" s="1"/>
  <c r="U467" i="1"/>
  <c r="I467" i="1" s="1"/>
  <c r="T442" i="1"/>
  <c r="W442" i="1" s="1"/>
  <c r="X442" i="1" s="1"/>
  <c r="T437" i="1"/>
  <c r="W437" i="1" s="1"/>
  <c r="X437" i="1" s="1"/>
  <c r="U437" i="1"/>
  <c r="I437" i="1" s="1"/>
  <c r="T426" i="1"/>
  <c r="W426" i="1" s="1"/>
  <c r="X426" i="1" s="1"/>
  <c r="T413" i="1"/>
  <c r="W413" i="1" s="1"/>
  <c r="X413" i="1" s="1"/>
  <c r="U413" i="1"/>
  <c r="I413" i="1" s="1"/>
  <c r="T392" i="1"/>
  <c r="W392" i="1" s="1"/>
  <c r="X392" i="1" s="1"/>
  <c r="U392" i="1"/>
  <c r="I392" i="1" s="1"/>
  <c r="W370" i="1"/>
  <c r="X370" i="1" s="1"/>
  <c r="U493" i="1"/>
  <c r="I493" i="1" s="1"/>
  <c r="T433" i="1"/>
  <c r="W433" i="1" s="1"/>
  <c r="X433" i="1" s="1"/>
  <c r="U433" i="1"/>
  <c r="I433" i="1" s="1"/>
  <c r="T422" i="1"/>
  <c r="W422" i="1" s="1"/>
  <c r="X422" i="1" s="1"/>
  <c r="U422" i="1"/>
  <c r="I422" i="1" s="1"/>
  <c r="T409" i="1"/>
  <c r="W409" i="1" s="1"/>
  <c r="X409" i="1" s="1"/>
  <c r="U409" i="1"/>
  <c r="I409" i="1" s="1"/>
  <c r="U492" i="1"/>
  <c r="I492" i="1" s="1"/>
  <c r="U463" i="1"/>
  <c r="I463" i="1" s="1"/>
  <c r="W450" i="1"/>
  <c r="X450" i="1" s="1"/>
  <c r="W424" i="1"/>
  <c r="X424" i="1" s="1"/>
  <c r="W407" i="1"/>
  <c r="X407" i="1" s="1"/>
  <c r="T460" i="1"/>
  <c r="W460" i="1" s="1"/>
  <c r="X460" i="1" s="1"/>
  <c r="U453" i="1"/>
  <c r="I453" i="1" s="1"/>
  <c r="T443" i="1"/>
  <c r="W443" i="1" s="1"/>
  <c r="X443" i="1" s="1"/>
  <c r="T401" i="1"/>
  <c r="W401" i="1" s="1"/>
  <c r="X401" i="1" s="1"/>
  <c r="U401" i="1"/>
  <c r="I401" i="1" s="1"/>
  <c r="W365" i="1"/>
  <c r="X365" i="1" s="1"/>
  <c r="T474" i="1"/>
  <c r="W474" i="1" s="1"/>
  <c r="X474" i="1" s="1"/>
  <c r="T432" i="1"/>
  <c r="W432" i="1" s="1"/>
  <c r="X432" i="1" s="1"/>
  <c r="T420" i="1"/>
  <c r="W420" i="1" s="1"/>
  <c r="X420" i="1" s="1"/>
  <c r="T408" i="1"/>
  <c r="W408" i="1" s="1"/>
  <c r="X408" i="1" s="1"/>
  <c r="U397" i="1"/>
  <c r="I397" i="1" s="1"/>
  <c r="T396" i="1"/>
  <c r="W396" i="1" s="1"/>
  <c r="X396" i="1" s="1"/>
  <c r="U388" i="1"/>
  <c r="I388" i="1" s="1"/>
  <c r="T290" i="1"/>
  <c r="W290" i="1" s="1"/>
  <c r="X290" i="1" s="1"/>
  <c r="U290" i="1"/>
  <c r="I290" i="1" s="1"/>
  <c r="U279" i="1"/>
  <c r="I279" i="1" s="1"/>
  <c r="T279" i="1"/>
  <c r="W279" i="1" s="1"/>
  <c r="X279" i="1" s="1"/>
  <c r="U398" i="1"/>
  <c r="I398" i="1" s="1"/>
  <c r="U389" i="1"/>
  <c r="I389" i="1" s="1"/>
  <c r="T381" i="1"/>
  <c r="W381" i="1" s="1"/>
  <c r="X381" i="1" s="1"/>
  <c r="U373" i="1"/>
  <c r="I373" i="1" s="1"/>
  <c r="W371" i="1"/>
  <c r="X371" i="1" s="1"/>
  <c r="U366" i="1"/>
  <c r="I366" i="1" s="1"/>
  <c r="U351" i="1"/>
  <c r="I351" i="1" s="1"/>
  <c r="T335" i="1"/>
  <c r="W335" i="1" s="1"/>
  <c r="X335" i="1" s="1"/>
  <c r="U320" i="1"/>
  <c r="I320" i="1" s="1"/>
  <c r="T320" i="1"/>
  <c r="W320" i="1" s="1"/>
  <c r="X320" i="1" s="1"/>
  <c r="T359" i="1"/>
  <c r="W359" i="1" s="1"/>
  <c r="X359" i="1" s="1"/>
  <c r="U341" i="1"/>
  <c r="I341" i="1" s="1"/>
  <c r="U340" i="1"/>
  <c r="I340" i="1" s="1"/>
  <c r="U273" i="1"/>
  <c r="I273" i="1" s="1"/>
  <c r="U256" i="1"/>
  <c r="I256" i="1" s="1"/>
  <c r="T256" i="1"/>
  <c r="W256" i="1" s="1"/>
  <c r="X256" i="1" s="1"/>
  <c r="W340" i="1"/>
  <c r="X340" i="1" s="1"/>
  <c r="W303" i="1"/>
  <c r="X303" i="1" s="1"/>
  <c r="T298" i="1"/>
  <c r="W298" i="1" s="1"/>
  <c r="X298" i="1" s="1"/>
  <c r="X293" i="1"/>
  <c r="T220" i="1"/>
  <c r="W220" i="1" s="1"/>
  <c r="X220" i="1" s="1"/>
  <c r="U220" i="1"/>
  <c r="I220" i="1" s="1"/>
  <c r="U368" i="1"/>
  <c r="I368" i="1" s="1"/>
  <c r="U360" i="1"/>
  <c r="I360" i="1" s="1"/>
  <c r="U353" i="1"/>
  <c r="I353" i="1" s="1"/>
  <c r="W336" i="1"/>
  <c r="X336" i="1" s="1"/>
  <c r="U332" i="1"/>
  <c r="I332" i="1" s="1"/>
  <c r="T325" i="1"/>
  <c r="W325" i="1" s="1"/>
  <c r="X325" i="1" s="1"/>
  <c r="U321" i="1"/>
  <c r="I321" i="1" s="1"/>
  <c r="T309" i="1"/>
  <c r="W309" i="1" s="1"/>
  <c r="X309" i="1" s="1"/>
  <c r="U309" i="1"/>
  <c r="I309" i="1" s="1"/>
  <c r="T271" i="1"/>
  <c r="W271" i="1" s="1"/>
  <c r="X271" i="1" s="1"/>
  <c r="T250" i="1"/>
  <c r="W250" i="1" s="1"/>
  <c r="X250" i="1" s="1"/>
  <c r="U250" i="1"/>
  <c r="I250" i="1" s="1"/>
  <c r="U362" i="1"/>
  <c r="I362" i="1" s="1"/>
  <c r="U354" i="1"/>
  <c r="I354" i="1" s="1"/>
  <c r="U342" i="1"/>
  <c r="I342" i="1" s="1"/>
  <c r="T315" i="1"/>
  <c r="W315" i="1" s="1"/>
  <c r="X315" i="1" s="1"/>
  <c r="U301" i="1"/>
  <c r="I301" i="1" s="1"/>
  <c r="U296" i="1"/>
  <c r="I296" i="1" s="1"/>
  <c r="T296" i="1"/>
  <c r="W296" i="1" s="1"/>
  <c r="X296" i="1" s="1"/>
  <c r="W341" i="1"/>
  <c r="X341" i="1" s="1"/>
  <c r="U429" i="1"/>
  <c r="I429" i="1" s="1"/>
  <c r="U417" i="1"/>
  <c r="I417" i="1" s="1"/>
  <c r="U405" i="1"/>
  <c r="I405" i="1" s="1"/>
  <c r="U394" i="1"/>
  <c r="I394" i="1" s="1"/>
  <c r="T369" i="1"/>
  <c r="W369" i="1" s="1"/>
  <c r="X369" i="1" s="1"/>
  <c r="U364" i="1"/>
  <c r="I364" i="1" s="1"/>
  <c r="U356" i="1"/>
  <c r="I356" i="1" s="1"/>
  <c r="T347" i="1"/>
  <c r="W347" i="1" s="1"/>
  <c r="X347" i="1" s="1"/>
  <c r="U334" i="1"/>
  <c r="I334" i="1" s="1"/>
  <c r="U329" i="1"/>
  <c r="I329" i="1" s="1"/>
  <c r="T329" i="1"/>
  <c r="W329" i="1" s="1"/>
  <c r="X329" i="1" s="1"/>
  <c r="T287" i="1"/>
  <c r="W287" i="1" s="1"/>
  <c r="X287" i="1" s="1"/>
  <c r="W280" i="1"/>
  <c r="X280" i="1" s="1"/>
  <c r="U272" i="1"/>
  <c r="I272" i="1" s="1"/>
  <c r="T272" i="1"/>
  <c r="W272" i="1" s="1"/>
  <c r="X272" i="1" s="1"/>
  <c r="T257" i="1"/>
  <c r="W257" i="1" s="1"/>
  <c r="X257" i="1" s="1"/>
  <c r="U468" i="1"/>
  <c r="I468" i="1" s="1"/>
  <c r="U456" i="1"/>
  <c r="I456" i="1" s="1"/>
  <c r="U442" i="1"/>
  <c r="I442" i="1" s="1"/>
  <c r="U430" i="1"/>
  <c r="I430" i="1" s="1"/>
  <c r="U418" i="1"/>
  <c r="I418" i="1" s="1"/>
  <c r="U406" i="1"/>
  <c r="I406" i="1" s="1"/>
  <c r="U393" i="1"/>
  <c r="I393" i="1" s="1"/>
  <c r="U386" i="1"/>
  <c r="I386" i="1" s="1"/>
  <c r="U379" i="1"/>
  <c r="I379" i="1" s="1"/>
  <c r="U371" i="1"/>
  <c r="I371" i="1" s="1"/>
  <c r="U357" i="1"/>
  <c r="I357" i="1" s="1"/>
  <c r="U349" i="1"/>
  <c r="I349" i="1" s="1"/>
  <c r="U344" i="1"/>
  <c r="I344" i="1" s="1"/>
  <c r="T330" i="1"/>
  <c r="W330" i="1" s="1"/>
  <c r="X330" i="1" s="1"/>
  <c r="X305" i="1"/>
  <c r="U431" i="1"/>
  <c r="I431" i="1" s="1"/>
  <c r="U419" i="1"/>
  <c r="I419" i="1" s="1"/>
  <c r="U407" i="1"/>
  <c r="I407" i="1" s="1"/>
  <c r="U395" i="1"/>
  <c r="I395" i="1" s="1"/>
  <c r="U387" i="1"/>
  <c r="I387" i="1" s="1"/>
  <c r="U370" i="1"/>
  <c r="I370" i="1" s="1"/>
  <c r="U348" i="1"/>
  <c r="I348" i="1" s="1"/>
  <c r="T327" i="1"/>
  <c r="W327" i="1" s="1"/>
  <c r="X327" i="1" s="1"/>
  <c r="U323" i="1"/>
  <c r="I323" i="1" s="1"/>
  <c r="W322" i="1"/>
  <c r="X322" i="1" s="1"/>
  <c r="U313" i="1"/>
  <c r="I313" i="1" s="1"/>
  <c r="T302" i="1"/>
  <c r="W302" i="1" s="1"/>
  <c r="X302" i="1" s="1"/>
  <c r="T297" i="1"/>
  <c r="W297" i="1" s="1"/>
  <c r="X297" i="1" s="1"/>
  <c r="U297" i="1"/>
  <c r="I297" i="1" s="1"/>
  <c r="T265" i="1"/>
  <c r="W265" i="1" s="1"/>
  <c r="X265" i="1" s="1"/>
  <c r="U339" i="1"/>
  <c r="I339" i="1" s="1"/>
  <c r="T339" i="1"/>
  <c r="W339" i="1" s="1"/>
  <c r="X339" i="1" s="1"/>
  <c r="U308" i="1"/>
  <c r="I308" i="1" s="1"/>
  <c r="T308" i="1"/>
  <c r="W308" i="1" s="1"/>
  <c r="X308" i="1" s="1"/>
  <c r="U205" i="1"/>
  <c r="I205" i="1" s="1"/>
  <c r="T205" i="1"/>
  <c r="W205" i="1" s="1"/>
  <c r="X205" i="1" s="1"/>
  <c r="U287" i="1"/>
  <c r="I287" i="1" s="1"/>
  <c r="U265" i="1"/>
  <c r="I265" i="1" s="1"/>
  <c r="U257" i="1"/>
  <c r="I257" i="1" s="1"/>
  <c r="T244" i="1"/>
  <c r="W244" i="1" s="1"/>
  <c r="X244" i="1" s="1"/>
  <c r="T245" i="1"/>
  <c r="W245" i="1" s="1"/>
  <c r="X245" i="1" s="1"/>
  <c r="W127" i="1"/>
  <c r="X127" i="1" s="1"/>
  <c r="T273" i="1"/>
  <c r="W273" i="1" s="1"/>
  <c r="X273" i="1" s="1"/>
  <c r="T227" i="1"/>
  <c r="W227" i="1" s="1"/>
  <c r="X227" i="1" s="1"/>
  <c r="W213" i="1"/>
  <c r="X213" i="1" s="1"/>
  <c r="U171" i="1"/>
  <c r="I171" i="1" s="1"/>
  <c r="T156" i="1"/>
  <c r="W156" i="1" s="1"/>
  <c r="X156" i="1" s="1"/>
  <c r="U283" i="1"/>
  <c r="I283" i="1" s="1"/>
  <c r="U275" i="1"/>
  <c r="I275" i="1" s="1"/>
  <c r="U252" i="1"/>
  <c r="I252" i="1" s="1"/>
  <c r="T224" i="1"/>
  <c r="W224" i="1" s="1"/>
  <c r="X224" i="1" s="1"/>
  <c r="U224" i="1"/>
  <c r="I224" i="1" s="1"/>
  <c r="U274" i="1"/>
  <c r="I274" i="1" s="1"/>
  <c r="U241" i="1"/>
  <c r="I241" i="1" s="1"/>
  <c r="W237" i="1"/>
  <c r="X237" i="1" s="1"/>
  <c r="U231" i="1"/>
  <c r="T228" i="1"/>
  <c r="W228" i="1" s="1"/>
  <c r="X228" i="1" s="1"/>
  <c r="T216" i="1"/>
  <c r="W216" i="1" s="1"/>
  <c r="X216" i="1" s="1"/>
  <c r="U216" i="1"/>
  <c r="I216" i="1" s="1"/>
  <c r="T211" i="1"/>
  <c r="W211" i="1" s="1"/>
  <c r="X211" i="1" s="1"/>
  <c r="U211" i="1"/>
  <c r="I211" i="1" s="1"/>
  <c r="T199" i="1"/>
  <c r="W199" i="1" s="1"/>
  <c r="X199" i="1" s="1"/>
  <c r="U199" i="1"/>
  <c r="I199" i="1" s="1"/>
  <c r="U194" i="1"/>
  <c r="I194" i="1" s="1"/>
  <c r="W192" i="1"/>
  <c r="X192" i="1" s="1"/>
  <c r="U147" i="1"/>
  <c r="I147" i="1" s="1"/>
  <c r="T246" i="1"/>
  <c r="W246" i="1" s="1"/>
  <c r="X246" i="1" s="1"/>
  <c r="T225" i="1"/>
  <c r="W225" i="1" s="1"/>
  <c r="X225" i="1" s="1"/>
  <c r="T181" i="1"/>
  <c r="W181" i="1" s="1"/>
  <c r="X181" i="1" s="1"/>
  <c r="U181" i="1"/>
  <c r="I181" i="1" s="1"/>
  <c r="U305" i="1"/>
  <c r="I305" i="1" s="1"/>
  <c r="U293" i="1"/>
  <c r="I293" i="1" s="1"/>
  <c r="U285" i="1"/>
  <c r="I285" i="1" s="1"/>
  <c r="T284" i="1"/>
  <c r="W284" i="1" s="1"/>
  <c r="X284" i="1" s="1"/>
  <c r="U277" i="1"/>
  <c r="I277" i="1" s="1"/>
  <c r="U254" i="1"/>
  <c r="I254" i="1" s="1"/>
  <c r="U247" i="1"/>
  <c r="I247" i="1" s="1"/>
  <c r="T239" i="1"/>
  <c r="W239" i="1" s="1"/>
  <c r="X239" i="1" s="1"/>
  <c r="T235" i="1"/>
  <c r="W235" i="1" s="1"/>
  <c r="X235" i="1" s="1"/>
  <c r="U235" i="1"/>
  <c r="I235" i="1" s="1"/>
  <c r="U229" i="1"/>
  <c r="I229" i="1" s="1"/>
  <c r="U206" i="1"/>
  <c r="I206" i="1" s="1"/>
  <c r="T212" i="1"/>
  <c r="W212" i="1" s="1"/>
  <c r="X212" i="1" s="1"/>
  <c r="T204" i="1"/>
  <c r="W204" i="1" s="1"/>
  <c r="X204" i="1" s="1"/>
  <c r="U204" i="1"/>
  <c r="I204" i="1" s="1"/>
  <c r="U217" i="1"/>
  <c r="I217" i="1" s="1"/>
  <c r="T217" i="1"/>
  <c r="W217" i="1" s="1"/>
  <c r="X217" i="1" s="1"/>
  <c r="U207" i="1"/>
  <c r="I207" i="1" s="1"/>
  <c r="T200" i="1"/>
  <c r="W200" i="1" s="1"/>
  <c r="X200" i="1" s="1"/>
  <c r="W172" i="1"/>
  <c r="X172" i="1" s="1"/>
  <c r="U263" i="1"/>
  <c r="I263" i="1" s="1"/>
  <c r="W248" i="1"/>
  <c r="X248" i="1" s="1"/>
  <c r="U240" i="1"/>
  <c r="I240" i="1" s="1"/>
  <c r="U223" i="1"/>
  <c r="I223" i="1" s="1"/>
  <c r="T193" i="1"/>
  <c r="W193" i="1" s="1"/>
  <c r="X193" i="1" s="1"/>
  <c r="U193" i="1"/>
  <c r="I193" i="1" s="1"/>
  <c r="T194" i="1"/>
  <c r="W194" i="1" s="1"/>
  <c r="X194" i="1" s="1"/>
  <c r="T182" i="1"/>
  <c r="W182" i="1" s="1"/>
  <c r="X182" i="1" s="1"/>
  <c r="T171" i="1"/>
  <c r="W171" i="1" s="1"/>
  <c r="X171" i="1" s="1"/>
  <c r="T163" i="1"/>
  <c r="W163" i="1" s="1"/>
  <c r="X163" i="1" s="1"/>
  <c r="T155" i="1"/>
  <c r="W155" i="1" s="1"/>
  <c r="X155" i="1" s="1"/>
  <c r="T147" i="1"/>
  <c r="W147" i="1" s="1"/>
  <c r="X147" i="1" s="1"/>
  <c r="T140" i="1"/>
  <c r="W140" i="1" s="1"/>
  <c r="X140" i="1" s="1"/>
  <c r="T108" i="1"/>
  <c r="W108" i="1" s="1"/>
  <c r="X108" i="1" s="1"/>
  <c r="U108" i="1"/>
  <c r="L122" i="1"/>
  <c r="T113" i="1"/>
  <c r="W113" i="1" s="1"/>
  <c r="X113" i="1" s="1"/>
  <c r="U113" i="1"/>
  <c r="I113" i="1" s="1"/>
  <c r="U156" i="1"/>
  <c r="I156" i="1" s="1"/>
  <c r="U136" i="1"/>
  <c r="I136" i="1" s="1"/>
  <c r="T131" i="1"/>
  <c r="W131" i="1" s="1"/>
  <c r="X131" i="1" s="1"/>
  <c r="T123" i="1"/>
  <c r="W123" i="1" s="1"/>
  <c r="X123" i="1" s="1"/>
  <c r="U123" i="1"/>
  <c r="I123" i="1" s="1"/>
  <c r="X102" i="1"/>
  <c r="T75" i="1"/>
  <c r="W75" i="1" s="1"/>
  <c r="X75" i="1" s="1"/>
  <c r="U75" i="1"/>
  <c r="I75" i="1" s="1"/>
  <c r="T86" i="1"/>
  <c r="W86" i="1" s="1"/>
  <c r="X86" i="1" s="1"/>
  <c r="U86" i="1"/>
  <c r="I86" i="1" s="1"/>
  <c r="U127" i="1"/>
  <c r="I127" i="1" s="1"/>
  <c r="T104" i="1"/>
  <c r="W104" i="1" s="1"/>
  <c r="X104" i="1" s="1"/>
  <c r="U104" i="1"/>
  <c r="I104" i="1" s="1"/>
  <c r="U151" i="1"/>
  <c r="I151" i="1" s="1"/>
  <c r="T109" i="1"/>
  <c r="W109" i="1" s="1"/>
  <c r="X109" i="1" s="1"/>
  <c r="T93" i="1"/>
  <c r="W93" i="1" s="1"/>
  <c r="X93" i="1" s="1"/>
  <c r="U93" i="1"/>
  <c r="I93" i="1" s="1"/>
  <c r="W17" i="1"/>
  <c r="X17" i="1" s="1"/>
  <c r="U212" i="1"/>
  <c r="I212" i="1" s="1"/>
  <c r="U200" i="1"/>
  <c r="I200" i="1" s="1"/>
  <c r="U189" i="1"/>
  <c r="I189" i="1" s="1"/>
  <c r="U177" i="1"/>
  <c r="I177" i="1" s="1"/>
  <c r="T167" i="1"/>
  <c r="W167" i="1" s="1"/>
  <c r="X167" i="1" s="1"/>
  <c r="U160" i="1"/>
  <c r="I160" i="1" s="1"/>
  <c r="T143" i="1"/>
  <c r="W143" i="1" s="1"/>
  <c r="X143" i="1" s="1"/>
  <c r="U134" i="1"/>
  <c r="I134" i="1" s="1"/>
  <c r="T124" i="1"/>
  <c r="W124" i="1" s="1"/>
  <c r="X124" i="1" s="1"/>
  <c r="U124" i="1"/>
  <c r="I124" i="1" s="1"/>
  <c r="U114" i="1"/>
  <c r="I114" i="1" s="1"/>
  <c r="U190" i="1"/>
  <c r="I190" i="1" s="1"/>
  <c r="U178" i="1"/>
  <c r="I178" i="1" s="1"/>
  <c r="U169" i="1"/>
  <c r="I169" i="1" s="1"/>
  <c r="W137" i="1"/>
  <c r="X137" i="1" s="1"/>
  <c r="W133" i="1"/>
  <c r="X133" i="1" s="1"/>
  <c r="W114" i="1"/>
  <c r="X114" i="1" s="1"/>
  <c r="T98" i="1"/>
  <c r="W98" i="1" s="1"/>
  <c r="X98" i="1" s="1"/>
  <c r="U98" i="1"/>
  <c r="I98" i="1" s="1"/>
  <c r="U191" i="1"/>
  <c r="I191" i="1" s="1"/>
  <c r="U168" i="1"/>
  <c r="I168" i="1" s="1"/>
  <c r="U161" i="1"/>
  <c r="I161" i="1" s="1"/>
  <c r="U144" i="1"/>
  <c r="I144" i="1" s="1"/>
  <c r="U105" i="1"/>
  <c r="I105" i="1" s="1"/>
  <c r="T87" i="1"/>
  <c r="W87" i="1" s="1"/>
  <c r="X87" i="1" s="1"/>
  <c r="U87" i="1"/>
  <c r="I87" i="1" s="1"/>
  <c r="U146" i="1"/>
  <c r="I146" i="1" s="1"/>
  <c r="U139" i="1"/>
  <c r="I139" i="1" s="1"/>
  <c r="T118" i="1"/>
  <c r="W118" i="1" s="1"/>
  <c r="X118" i="1" s="1"/>
  <c r="U118" i="1"/>
  <c r="I118" i="1" s="1"/>
  <c r="W105" i="1"/>
  <c r="X105" i="1" s="1"/>
  <c r="T74" i="1"/>
  <c r="W74" i="1" s="1"/>
  <c r="X74" i="1" s="1"/>
  <c r="U74" i="1"/>
  <c r="I74" i="1" s="1"/>
  <c r="U155" i="1"/>
  <c r="I155" i="1" s="1"/>
  <c r="T135" i="1"/>
  <c r="W135" i="1" s="1"/>
  <c r="X135" i="1" s="1"/>
  <c r="U135" i="1"/>
  <c r="I135" i="1" s="1"/>
  <c r="T119" i="1"/>
  <c r="W119" i="1" s="1"/>
  <c r="X119" i="1" s="1"/>
  <c r="T101" i="1"/>
  <c r="W101" i="1" s="1"/>
  <c r="X101" i="1" s="1"/>
  <c r="T99" i="1"/>
  <c r="W99" i="1" s="1"/>
  <c r="X99" i="1" s="1"/>
  <c r="U99" i="1"/>
  <c r="I99" i="1" s="1"/>
  <c r="W76" i="1"/>
  <c r="X76" i="1" s="1"/>
  <c r="W49" i="1"/>
  <c r="X49" i="1" s="1"/>
  <c r="W20" i="1"/>
  <c r="X20" i="1" s="1"/>
  <c r="T94" i="1"/>
  <c r="W94" i="1" s="1"/>
  <c r="X94" i="1" s="1"/>
  <c r="T82" i="1"/>
  <c r="W82" i="1" s="1"/>
  <c r="X82" i="1" s="1"/>
  <c r="T70" i="1"/>
  <c r="W70" i="1" s="1"/>
  <c r="X70" i="1" s="1"/>
  <c r="T58" i="1"/>
  <c r="W58" i="1" s="1"/>
  <c r="X58" i="1" s="1"/>
  <c r="T46" i="1"/>
  <c r="W46" i="1" s="1"/>
  <c r="X46" i="1" s="1"/>
  <c r="U12" i="1"/>
  <c r="I12" i="1" s="1"/>
  <c r="X2" i="1"/>
  <c r="U61" i="1"/>
  <c r="I61" i="1" s="1"/>
  <c r="U49" i="1"/>
  <c r="I49" i="1" s="1"/>
  <c r="U37" i="1"/>
  <c r="I37" i="1" s="1"/>
  <c r="U25" i="1"/>
  <c r="I25" i="1" s="1"/>
  <c r="U62" i="1"/>
  <c r="I62" i="1" s="1"/>
  <c r="U50" i="1"/>
  <c r="I50" i="1" s="1"/>
  <c r="U63" i="1"/>
  <c r="I63" i="1" s="1"/>
  <c r="U51" i="1"/>
  <c r="I51" i="1" s="1"/>
  <c r="U40" i="1"/>
  <c r="I40" i="1" s="1"/>
  <c r="U28" i="1"/>
  <c r="I28" i="1" s="1"/>
  <c r="U41" i="1"/>
  <c r="I41" i="1" s="1"/>
  <c r="U29" i="1"/>
  <c r="I29" i="1" s="1"/>
  <c r="U17" i="1"/>
  <c r="I17" i="1" s="1"/>
  <c r="U5" i="1"/>
  <c r="I5" i="1" s="1"/>
  <c r="U18" i="1"/>
  <c r="I18" i="1" s="1"/>
  <c r="U6" i="1"/>
  <c r="I6" i="1" s="1"/>
  <c r="U103" i="1"/>
  <c r="I103" i="1" s="1"/>
  <c r="U92" i="1"/>
  <c r="I92" i="1" s="1"/>
  <c r="U80" i="1"/>
  <c r="I80" i="1" s="1"/>
  <c r="U68" i="1"/>
  <c r="I68" i="1" s="1"/>
  <c r="U56" i="1"/>
  <c r="I56" i="1" s="1"/>
  <c r="U32" i="1"/>
  <c r="I32" i="1" s="1"/>
  <c r="U8" i="1"/>
  <c r="I8" i="1" s="1"/>
  <c r="U81" i="1"/>
  <c r="I81" i="1" s="1"/>
  <c r="U69" i="1"/>
  <c r="I69" i="1" s="1"/>
  <c r="U57" i="1"/>
  <c r="I57" i="1" s="1"/>
  <c r="U45" i="1"/>
  <c r="I45" i="1" s="1"/>
  <c r="U33" i="1"/>
  <c r="I33" i="1" s="1"/>
  <c r="U21" i="1"/>
  <c r="I21" i="1" s="1"/>
  <c r="U9" i="1"/>
  <c r="I9" i="1" s="1"/>
  <c r="F662" i="3" l="1"/>
  <c r="F663" i="3"/>
  <c r="F664" i="3"/>
  <c r="F665" i="3"/>
  <c r="F666" i="3"/>
  <c r="F658" i="3"/>
  <c r="F659" i="3"/>
  <c r="F660" i="3"/>
  <c r="F661" i="3"/>
  <c r="F623" i="3" l="1"/>
  <c r="F624" i="3"/>
  <c r="F625" i="3"/>
  <c r="F626" i="3"/>
  <c r="F627" i="3"/>
  <c r="F628" i="3"/>
  <c r="F629" i="3"/>
  <c r="F630" i="3"/>
  <c r="F631" i="3"/>
  <c r="F632" i="3"/>
  <c r="F633" i="3"/>
  <c r="F634" i="3"/>
  <c r="F635" i="3"/>
  <c r="F636" i="3"/>
  <c r="F637" i="3"/>
  <c r="F638" i="3"/>
  <c r="F639" i="3"/>
  <c r="F640" i="3"/>
  <c r="F612" i="3"/>
  <c r="F613" i="3"/>
  <c r="F614" i="3"/>
  <c r="F615" i="3"/>
  <c r="F616" i="3"/>
  <c r="F617" i="3"/>
  <c r="F618" i="3"/>
  <c r="F619" i="3"/>
  <c r="F620" i="3"/>
  <c r="F621" i="3"/>
  <c r="F578" i="3"/>
  <c r="F609" i="3" l="1"/>
  <c r="F607" i="3"/>
  <c r="F608" i="3"/>
  <c r="F610" i="3"/>
  <c r="F611" i="3"/>
  <c r="F622" i="3"/>
  <c r="F641" i="3"/>
  <c r="F642" i="3"/>
  <c r="F643" i="3"/>
  <c r="F644" i="3"/>
  <c r="F645" i="3"/>
  <c r="F646" i="3"/>
  <c r="F647" i="3"/>
  <c r="F648" i="3"/>
  <c r="F649" i="3"/>
  <c r="F650" i="3"/>
  <c r="F651" i="3"/>
  <c r="F652" i="3"/>
  <c r="F653" i="3"/>
  <c r="F654" i="3"/>
  <c r="F655" i="3"/>
  <c r="F656" i="3"/>
  <c r="F657"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F602" i="3"/>
  <c r="J23" i="3"/>
  <c r="J463" i="3"/>
  <c r="I3" i="3"/>
  <c r="J3" i="3" s="1"/>
  <c r="I4" i="3"/>
  <c r="J4" i="3" s="1"/>
  <c r="I5" i="3"/>
  <c r="J5" i="3" s="1"/>
  <c r="I6" i="3"/>
  <c r="J6" i="3" s="1"/>
  <c r="I7" i="3"/>
  <c r="J7" i="3" s="1"/>
  <c r="I8" i="3"/>
  <c r="J8" i="3" s="1"/>
  <c r="I9" i="3"/>
  <c r="J9" i="3" s="1"/>
  <c r="I10" i="3"/>
  <c r="J10" i="3" s="1"/>
  <c r="I11" i="3"/>
  <c r="J11" i="3" s="1"/>
  <c r="I12" i="3"/>
  <c r="J12" i="3" s="1"/>
  <c r="I13" i="3"/>
  <c r="J13" i="3" s="1"/>
  <c r="I14" i="3"/>
  <c r="J14" i="3" s="1"/>
  <c r="I15" i="3"/>
  <c r="J15" i="3" s="1"/>
  <c r="I16" i="3"/>
  <c r="J16" i="3" s="1"/>
  <c r="I17" i="3"/>
  <c r="J17" i="3" s="1"/>
  <c r="I18" i="3"/>
  <c r="J18" i="3" s="1"/>
  <c r="I19" i="3"/>
  <c r="J19" i="3" s="1"/>
  <c r="I20" i="3"/>
  <c r="J20" i="3" s="1"/>
  <c r="I21" i="3"/>
  <c r="J21" i="3" s="1"/>
  <c r="I22" i="3"/>
  <c r="J22" i="3" s="1"/>
  <c r="I23" i="3"/>
  <c r="I24" i="3"/>
  <c r="J24" i="3" s="1"/>
  <c r="I25" i="3"/>
  <c r="J25" i="3" s="1"/>
  <c r="I26" i="3"/>
  <c r="J26" i="3" s="1"/>
  <c r="I27" i="3"/>
  <c r="J27" i="3" s="1"/>
  <c r="I28" i="3"/>
  <c r="J28" i="3" s="1"/>
  <c r="I29" i="3"/>
  <c r="J29" i="3" s="1"/>
  <c r="I30" i="3"/>
  <c r="J30" i="3" s="1"/>
  <c r="I31" i="3"/>
  <c r="J31" i="3" s="1"/>
  <c r="I32" i="3"/>
  <c r="J32" i="3" s="1"/>
  <c r="I33" i="3"/>
  <c r="J33" i="3" s="1"/>
  <c r="I34" i="3"/>
  <c r="J34" i="3" s="1"/>
  <c r="I35" i="3"/>
  <c r="J35" i="3" s="1"/>
  <c r="I36" i="3"/>
  <c r="J36" i="3" s="1"/>
  <c r="I37" i="3"/>
  <c r="J37" i="3" s="1"/>
  <c r="I38" i="3"/>
  <c r="J38" i="3" s="1"/>
  <c r="I39" i="3"/>
  <c r="J39" i="3" s="1"/>
  <c r="I40" i="3"/>
  <c r="J40" i="3" s="1"/>
  <c r="I41" i="3"/>
  <c r="J41" i="3" s="1"/>
  <c r="I42" i="3"/>
  <c r="J42" i="3" s="1"/>
  <c r="I43" i="3"/>
  <c r="J43" i="3" s="1"/>
  <c r="I44" i="3"/>
  <c r="J44" i="3" s="1"/>
  <c r="I45" i="3"/>
  <c r="J45" i="3" s="1"/>
  <c r="I46" i="3"/>
  <c r="J46" i="3" s="1"/>
  <c r="I47" i="3"/>
  <c r="J47" i="3" s="1"/>
  <c r="I48" i="3"/>
  <c r="J48" i="3" s="1"/>
  <c r="I49" i="3"/>
  <c r="J49" i="3" s="1"/>
  <c r="I50" i="3"/>
  <c r="J50" i="3" s="1"/>
  <c r="I51" i="3"/>
  <c r="J51" i="3" s="1"/>
  <c r="I52" i="3"/>
  <c r="J52" i="3" s="1"/>
  <c r="I53" i="3"/>
  <c r="J53" i="3" s="1"/>
  <c r="I54" i="3"/>
  <c r="J54" i="3" s="1"/>
  <c r="I55" i="3"/>
  <c r="J55" i="3" s="1"/>
  <c r="I56" i="3"/>
  <c r="J56" i="3" s="1"/>
  <c r="I57" i="3"/>
  <c r="J57" i="3" s="1"/>
  <c r="I58" i="3"/>
  <c r="J58" i="3" s="1"/>
  <c r="I59" i="3"/>
  <c r="J59" i="3" s="1"/>
  <c r="I60" i="3"/>
  <c r="J60" i="3" s="1"/>
  <c r="I61" i="3"/>
  <c r="J61" i="3" s="1"/>
  <c r="I62" i="3"/>
  <c r="J62" i="3" s="1"/>
  <c r="I63" i="3"/>
  <c r="J63" i="3" s="1"/>
  <c r="I64" i="3"/>
  <c r="J64" i="3" s="1"/>
  <c r="I65" i="3"/>
  <c r="J65" i="3" s="1"/>
  <c r="I66" i="3"/>
  <c r="J66" i="3" s="1"/>
  <c r="I67" i="3"/>
  <c r="J67" i="3" s="1"/>
  <c r="I68" i="3"/>
  <c r="J68" i="3" s="1"/>
  <c r="I69" i="3"/>
  <c r="J69" i="3" s="1"/>
  <c r="I70" i="3"/>
  <c r="J70" i="3" s="1"/>
  <c r="I71" i="3"/>
  <c r="J71" i="3" s="1"/>
  <c r="I72" i="3"/>
  <c r="J72" i="3" s="1"/>
  <c r="I73" i="3"/>
  <c r="J73" i="3" s="1"/>
  <c r="I74" i="3"/>
  <c r="J74" i="3" s="1"/>
  <c r="I75" i="3"/>
  <c r="J75" i="3" s="1"/>
  <c r="I76" i="3"/>
  <c r="J76" i="3" s="1"/>
  <c r="I77" i="3"/>
  <c r="J77" i="3" s="1"/>
  <c r="I78" i="3"/>
  <c r="J78" i="3" s="1"/>
  <c r="I79" i="3"/>
  <c r="J79" i="3" s="1"/>
  <c r="I80" i="3"/>
  <c r="J80" i="3" s="1"/>
  <c r="I81" i="3"/>
  <c r="J81" i="3" s="1"/>
  <c r="I82" i="3"/>
  <c r="J82" i="3" s="1"/>
  <c r="I83" i="3"/>
  <c r="J83" i="3" s="1"/>
  <c r="I84" i="3"/>
  <c r="J84" i="3" s="1"/>
  <c r="I85" i="3"/>
  <c r="J85" i="3" s="1"/>
  <c r="I86" i="3"/>
  <c r="J86" i="3" s="1"/>
  <c r="I87" i="3"/>
  <c r="J87" i="3" s="1"/>
  <c r="I88" i="3"/>
  <c r="J88" i="3" s="1"/>
  <c r="I89" i="3"/>
  <c r="J89" i="3" s="1"/>
  <c r="I90" i="3"/>
  <c r="J90" i="3" s="1"/>
  <c r="I91" i="3"/>
  <c r="J91" i="3" s="1"/>
  <c r="I92" i="3"/>
  <c r="J92" i="3" s="1"/>
  <c r="I93" i="3"/>
  <c r="J93" i="3" s="1"/>
  <c r="I94" i="3"/>
  <c r="J94" i="3" s="1"/>
  <c r="I95" i="3"/>
  <c r="J95" i="3" s="1"/>
  <c r="I96" i="3"/>
  <c r="J96" i="3" s="1"/>
  <c r="I97" i="3"/>
  <c r="J97" i="3" s="1"/>
  <c r="I98" i="3"/>
  <c r="J98" i="3" s="1"/>
  <c r="I99" i="3"/>
  <c r="J99" i="3" s="1"/>
  <c r="I100" i="3"/>
  <c r="J100" i="3" s="1"/>
  <c r="I101" i="3"/>
  <c r="J101" i="3" s="1"/>
  <c r="I102" i="3"/>
  <c r="J102" i="3" s="1"/>
  <c r="I103" i="3"/>
  <c r="J103" i="3" s="1"/>
  <c r="I104" i="3"/>
  <c r="J104" i="3" s="1"/>
  <c r="I105" i="3"/>
  <c r="J105" i="3" s="1"/>
  <c r="I106" i="3"/>
  <c r="J106" i="3" s="1"/>
  <c r="I107" i="3"/>
  <c r="J107" i="3" s="1"/>
  <c r="I108" i="3"/>
  <c r="J108" i="3" s="1"/>
  <c r="I109" i="3"/>
  <c r="J109" i="3" s="1"/>
  <c r="I110" i="3"/>
  <c r="J110" i="3" s="1"/>
  <c r="I111" i="3"/>
  <c r="J111" i="3" s="1"/>
  <c r="I112" i="3"/>
  <c r="J112" i="3" s="1"/>
  <c r="I113" i="3"/>
  <c r="J113" i="3" s="1"/>
  <c r="I114" i="3"/>
  <c r="J114" i="3" s="1"/>
  <c r="I115" i="3"/>
  <c r="J115" i="3" s="1"/>
  <c r="I116" i="3"/>
  <c r="J116" i="3" s="1"/>
  <c r="I117" i="3"/>
  <c r="J117" i="3" s="1"/>
  <c r="I118" i="3"/>
  <c r="J118" i="3" s="1"/>
  <c r="I119" i="3"/>
  <c r="J119" i="3" s="1"/>
  <c r="I120" i="3"/>
  <c r="J120" i="3" s="1"/>
  <c r="I121" i="3"/>
  <c r="J121" i="3" s="1"/>
  <c r="I122" i="3"/>
  <c r="J122" i="3" s="1"/>
  <c r="I123" i="3"/>
  <c r="J123" i="3" s="1"/>
  <c r="I124" i="3"/>
  <c r="J124" i="3" s="1"/>
  <c r="I125" i="3"/>
  <c r="J125" i="3" s="1"/>
  <c r="I126" i="3"/>
  <c r="J126" i="3" s="1"/>
  <c r="I127" i="3"/>
  <c r="J127" i="3" s="1"/>
  <c r="I128" i="3"/>
  <c r="J128" i="3" s="1"/>
  <c r="I129" i="3"/>
  <c r="J129" i="3" s="1"/>
  <c r="I130" i="3"/>
  <c r="J130" i="3" s="1"/>
  <c r="I131" i="3"/>
  <c r="J131" i="3" s="1"/>
  <c r="I132" i="3"/>
  <c r="J132" i="3" s="1"/>
  <c r="I133" i="3"/>
  <c r="J133" i="3" s="1"/>
  <c r="I134" i="3"/>
  <c r="J134" i="3" s="1"/>
  <c r="I135" i="3"/>
  <c r="J135" i="3" s="1"/>
  <c r="I136" i="3"/>
  <c r="J136" i="3" s="1"/>
  <c r="I137" i="3"/>
  <c r="J137" i="3" s="1"/>
  <c r="I138" i="3"/>
  <c r="J138" i="3" s="1"/>
  <c r="I139" i="3"/>
  <c r="J139" i="3" s="1"/>
  <c r="I140" i="3"/>
  <c r="J140" i="3" s="1"/>
  <c r="I141" i="3"/>
  <c r="J141" i="3" s="1"/>
  <c r="I142" i="3"/>
  <c r="J142" i="3" s="1"/>
  <c r="I143" i="3"/>
  <c r="J143" i="3" s="1"/>
  <c r="I144" i="3"/>
  <c r="J144" i="3" s="1"/>
  <c r="I145" i="3"/>
  <c r="J145" i="3" s="1"/>
  <c r="I146" i="3"/>
  <c r="J146" i="3" s="1"/>
  <c r="I147" i="3"/>
  <c r="J147" i="3" s="1"/>
  <c r="I148" i="3"/>
  <c r="J148" i="3" s="1"/>
  <c r="I149" i="3"/>
  <c r="J149" i="3" s="1"/>
  <c r="I150" i="3"/>
  <c r="J150" i="3" s="1"/>
  <c r="I151" i="3"/>
  <c r="J151" i="3" s="1"/>
  <c r="I152" i="3"/>
  <c r="J152" i="3" s="1"/>
  <c r="I153" i="3"/>
  <c r="J153" i="3" s="1"/>
  <c r="I154" i="3"/>
  <c r="J154" i="3" s="1"/>
  <c r="I155" i="3"/>
  <c r="J155" i="3" s="1"/>
  <c r="I156" i="3"/>
  <c r="J156" i="3" s="1"/>
  <c r="I157" i="3"/>
  <c r="J157" i="3" s="1"/>
  <c r="I158" i="3"/>
  <c r="J158" i="3" s="1"/>
  <c r="I159" i="3"/>
  <c r="J159" i="3" s="1"/>
  <c r="I160" i="3"/>
  <c r="J160" i="3" s="1"/>
  <c r="I161" i="3"/>
  <c r="J161" i="3" s="1"/>
  <c r="I162" i="3"/>
  <c r="J162" i="3" s="1"/>
  <c r="I163" i="3"/>
  <c r="J163" i="3" s="1"/>
  <c r="I164" i="3"/>
  <c r="J164" i="3" s="1"/>
  <c r="I165" i="3"/>
  <c r="J165" i="3" s="1"/>
  <c r="I166" i="3"/>
  <c r="J166" i="3" s="1"/>
  <c r="I167" i="3"/>
  <c r="J167" i="3" s="1"/>
  <c r="I168" i="3"/>
  <c r="J168" i="3" s="1"/>
  <c r="I169" i="3"/>
  <c r="J169" i="3" s="1"/>
  <c r="I170" i="3"/>
  <c r="J170" i="3" s="1"/>
  <c r="I171" i="3"/>
  <c r="J171" i="3" s="1"/>
  <c r="I172" i="3"/>
  <c r="J172" i="3" s="1"/>
  <c r="I173" i="3"/>
  <c r="J173" i="3" s="1"/>
  <c r="I174" i="3"/>
  <c r="J174" i="3" s="1"/>
  <c r="I175" i="3"/>
  <c r="J175" i="3" s="1"/>
  <c r="I176" i="3"/>
  <c r="J176" i="3" s="1"/>
  <c r="I177" i="3"/>
  <c r="J177" i="3" s="1"/>
  <c r="I178" i="3"/>
  <c r="J178" i="3" s="1"/>
  <c r="I179" i="3"/>
  <c r="J179" i="3" s="1"/>
  <c r="I180" i="3"/>
  <c r="J180" i="3" s="1"/>
  <c r="I181" i="3"/>
  <c r="J181" i="3" s="1"/>
  <c r="I182" i="3"/>
  <c r="J182" i="3" s="1"/>
  <c r="I183" i="3"/>
  <c r="J183" i="3" s="1"/>
  <c r="I184" i="3"/>
  <c r="J184" i="3" s="1"/>
  <c r="I185" i="3"/>
  <c r="J185" i="3" s="1"/>
  <c r="I186" i="3"/>
  <c r="J186" i="3" s="1"/>
  <c r="I187" i="3"/>
  <c r="J187" i="3" s="1"/>
  <c r="I188" i="3"/>
  <c r="J188" i="3" s="1"/>
  <c r="I189" i="3"/>
  <c r="J189" i="3" s="1"/>
  <c r="I190" i="3"/>
  <c r="J190" i="3" s="1"/>
  <c r="I191" i="3"/>
  <c r="J191" i="3" s="1"/>
  <c r="I192" i="3"/>
  <c r="J192" i="3" s="1"/>
  <c r="I193" i="3"/>
  <c r="J193" i="3" s="1"/>
  <c r="I194" i="3"/>
  <c r="J194" i="3" s="1"/>
  <c r="I195" i="3"/>
  <c r="J195" i="3" s="1"/>
  <c r="I196" i="3"/>
  <c r="J196" i="3" s="1"/>
  <c r="I197" i="3"/>
  <c r="J197" i="3" s="1"/>
  <c r="I198" i="3"/>
  <c r="J198" i="3" s="1"/>
  <c r="I199" i="3"/>
  <c r="J199" i="3" s="1"/>
  <c r="I200" i="3"/>
  <c r="J200" i="3" s="1"/>
  <c r="I201" i="3"/>
  <c r="J201" i="3" s="1"/>
  <c r="I202" i="3"/>
  <c r="J202" i="3" s="1"/>
  <c r="I203" i="3"/>
  <c r="J203" i="3" s="1"/>
  <c r="I204" i="3"/>
  <c r="J204" i="3" s="1"/>
  <c r="I205" i="3"/>
  <c r="J205" i="3" s="1"/>
  <c r="I206" i="3"/>
  <c r="J206" i="3" s="1"/>
  <c r="I207" i="3"/>
  <c r="J207" i="3" s="1"/>
  <c r="I208" i="3"/>
  <c r="J208" i="3" s="1"/>
  <c r="I209" i="3"/>
  <c r="J209" i="3" s="1"/>
  <c r="I210" i="3"/>
  <c r="J210" i="3" s="1"/>
  <c r="I211" i="3"/>
  <c r="J211" i="3" s="1"/>
  <c r="I212" i="3"/>
  <c r="J212" i="3" s="1"/>
  <c r="I213" i="3"/>
  <c r="J213" i="3" s="1"/>
  <c r="I214" i="3"/>
  <c r="J214" i="3" s="1"/>
  <c r="I215" i="3"/>
  <c r="J215" i="3" s="1"/>
  <c r="I216" i="3"/>
  <c r="J216" i="3" s="1"/>
  <c r="I217" i="3"/>
  <c r="J217" i="3" s="1"/>
  <c r="I218" i="3"/>
  <c r="J218" i="3" s="1"/>
  <c r="I219" i="3"/>
  <c r="J219" i="3" s="1"/>
  <c r="I220" i="3"/>
  <c r="J220" i="3" s="1"/>
  <c r="I221" i="3"/>
  <c r="J221" i="3" s="1"/>
  <c r="I222" i="3"/>
  <c r="J222" i="3" s="1"/>
  <c r="I223" i="3"/>
  <c r="J223" i="3" s="1"/>
  <c r="I224" i="3"/>
  <c r="J224" i="3" s="1"/>
  <c r="I225" i="3"/>
  <c r="J225" i="3" s="1"/>
  <c r="I226" i="3"/>
  <c r="J226" i="3" s="1"/>
  <c r="I227" i="3"/>
  <c r="J227" i="3" s="1"/>
  <c r="I228" i="3"/>
  <c r="J228" i="3" s="1"/>
  <c r="I229" i="3"/>
  <c r="J229" i="3" s="1"/>
  <c r="I230" i="3"/>
  <c r="J230" i="3" s="1"/>
  <c r="I231" i="3"/>
  <c r="J231" i="3" s="1"/>
  <c r="I232" i="3"/>
  <c r="J232" i="3" s="1"/>
  <c r="I233" i="3"/>
  <c r="J233" i="3" s="1"/>
  <c r="I234" i="3"/>
  <c r="J234" i="3" s="1"/>
  <c r="I235" i="3"/>
  <c r="J235" i="3" s="1"/>
  <c r="I236" i="3"/>
  <c r="J236" i="3" s="1"/>
  <c r="I237" i="3"/>
  <c r="J237" i="3" s="1"/>
  <c r="I238" i="3"/>
  <c r="J238" i="3" s="1"/>
  <c r="I239" i="3"/>
  <c r="J239" i="3" s="1"/>
  <c r="I240" i="3"/>
  <c r="J240" i="3" s="1"/>
  <c r="I241" i="3"/>
  <c r="J241" i="3" s="1"/>
  <c r="I242" i="3"/>
  <c r="J242" i="3" s="1"/>
  <c r="I243" i="3"/>
  <c r="J243" i="3" s="1"/>
  <c r="I244" i="3"/>
  <c r="J244" i="3" s="1"/>
  <c r="I245" i="3"/>
  <c r="J245" i="3" s="1"/>
  <c r="I246" i="3"/>
  <c r="J246" i="3" s="1"/>
  <c r="I247" i="3"/>
  <c r="J247" i="3" s="1"/>
  <c r="I248" i="3"/>
  <c r="J248" i="3" s="1"/>
  <c r="I249" i="3"/>
  <c r="J249" i="3" s="1"/>
  <c r="I250" i="3"/>
  <c r="J250" i="3" s="1"/>
  <c r="I251" i="3"/>
  <c r="J251" i="3" s="1"/>
  <c r="I252" i="3"/>
  <c r="J252" i="3" s="1"/>
  <c r="I253" i="3"/>
  <c r="J253" i="3" s="1"/>
  <c r="I254" i="3"/>
  <c r="J254" i="3" s="1"/>
  <c r="I255" i="3"/>
  <c r="J255" i="3" s="1"/>
  <c r="I256" i="3"/>
  <c r="J256" i="3" s="1"/>
  <c r="I257" i="3"/>
  <c r="J257" i="3" s="1"/>
  <c r="I258" i="3"/>
  <c r="J258" i="3" s="1"/>
  <c r="I259" i="3"/>
  <c r="J259" i="3" s="1"/>
  <c r="I260" i="3"/>
  <c r="J260" i="3" s="1"/>
  <c r="I261" i="3"/>
  <c r="J261" i="3" s="1"/>
  <c r="I262" i="3"/>
  <c r="J262" i="3" s="1"/>
  <c r="I263" i="3"/>
  <c r="J263" i="3" s="1"/>
  <c r="I264" i="3"/>
  <c r="J264" i="3" s="1"/>
  <c r="I265" i="3"/>
  <c r="J265" i="3" s="1"/>
  <c r="I266" i="3"/>
  <c r="J266" i="3" s="1"/>
  <c r="I267" i="3"/>
  <c r="J267" i="3" s="1"/>
  <c r="I268" i="3"/>
  <c r="J268" i="3" s="1"/>
  <c r="I269" i="3"/>
  <c r="J269" i="3" s="1"/>
  <c r="I270" i="3"/>
  <c r="J270" i="3" s="1"/>
  <c r="I271" i="3"/>
  <c r="J271" i="3" s="1"/>
  <c r="I272" i="3"/>
  <c r="J272" i="3" s="1"/>
  <c r="I273" i="3"/>
  <c r="J273" i="3" s="1"/>
  <c r="I274" i="3"/>
  <c r="J274" i="3" s="1"/>
  <c r="I275" i="3"/>
  <c r="J275" i="3" s="1"/>
  <c r="I276" i="3"/>
  <c r="J276" i="3" s="1"/>
  <c r="I277" i="3"/>
  <c r="J277" i="3" s="1"/>
  <c r="I278" i="3"/>
  <c r="J278" i="3" s="1"/>
  <c r="I279" i="3"/>
  <c r="J279" i="3" s="1"/>
  <c r="I280" i="3"/>
  <c r="J280" i="3" s="1"/>
  <c r="I281" i="3"/>
  <c r="J281" i="3" s="1"/>
  <c r="I282" i="3"/>
  <c r="J282" i="3" s="1"/>
  <c r="I283" i="3"/>
  <c r="J283" i="3" s="1"/>
  <c r="I284" i="3"/>
  <c r="J284" i="3" s="1"/>
  <c r="I285" i="3"/>
  <c r="J285" i="3" s="1"/>
  <c r="I286" i="3"/>
  <c r="J286" i="3" s="1"/>
  <c r="I287" i="3"/>
  <c r="J287" i="3" s="1"/>
  <c r="I288" i="3"/>
  <c r="J288" i="3" s="1"/>
  <c r="I289" i="3"/>
  <c r="J289" i="3" s="1"/>
  <c r="I290" i="3"/>
  <c r="J290" i="3" s="1"/>
  <c r="I291" i="3"/>
  <c r="J291" i="3" s="1"/>
  <c r="I292" i="3"/>
  <c r="J292" i="3" s="1"/>
  <c r="I293" i="3"/>
  <c r="J293" i="3" s="1"/>
  <c r="I294" i="3"/>
  <c r="J294" i="3" s="1"/>
  <c r="I295" i="3"/>
  <c r="J295" i="3" s="1"/>
  <c r="I296" i="3"/>
  <c r="J296" i="3" s="1"/>
  <c r="I297" i="3"/>
  <c r="J297" i="3" s="1"/>
  <c r="I298" i="3"/>
  <c r="J298" i="3" s="1"/>
  <c r="I299" i="3"/>
  <c r="J299" i="3" s="1"/>
  <c r="I300" i="3"/>
  <c r="J300" i="3" s="1"/>
  <c r="I301" i="3"/>
  <c r="J301" i="3" s="1"/>
  <c r="I302" i="3"/>
  <c r="J302" i="3" s="1"/>
  <c r="I303" i="3"/>
  <c r="J303" i="3" s="1"/>
  <c r="I304" i="3"/>
  <c r="J304" i="3" s="1"/>
  <c r="I305" i="3"/>
  <c r="J305" i="3" s="1"/>
  <c r="I306" i="3"/>
  <c r="J306" i="3" s="1"/>
  <c r="I307" i="3"/>
  <c r="J307" i="3" s="1"/>
  <c r="I308" i="3"/>
  <c r="J308" i="3" s="1"/>
  <c r="I309" i="3"/>
  <c r="J309" i="3" s="1"/>
  <c r="I310" i="3"/>
  <c r="J310" i="3" s="1"/>
  <c r="I311" i="3"/>
  <c r="J311" i="3" s="1"/>
  <c r="I312" i="3"/>
  <c r="J312" i="3" s="1"/>
  <c r="I313" i="3"/>
  <c r="J313" i="3" s="1"/>
  <c r="I314" i="3"/>
  <c r="J314" i="3" s="1"/>
  <c r="I315" i="3"/>
  <c r="J315" i="3" s="1"/>
  <c r="I316" i="3"/>
  <c r="J316" i="3" s="1"/>
  <c r="I317" i="3"/>
  <c r="J317" i="3" s="1"/>
  <c r="I318" i="3"/>
  <c r="J318" i="3" s="1"/>
  <c r="I319" i="3"/>
  <c r="J319" i="3" s="1"/>
  <c r="I320" i="3"/>
  <c r="J320" i="3" s="1"/>
  <c r="I321" i="3"/>
  <c r="J321" i="3" s="1"/>
  <c r="I322" i="3"/>
  <c r="J322" i="3" s="1"/>
  <c r="I323" i="3"/>
  <c r="J323" i="3" s="1"/>
  <c r="I324" i="3"/>
  <c r="J324" i="3" s="1"/>
  <c r="I325" i="3"/>
  <c r="J325" i="3" s="1"/>
  <c r="I326" i="3"/>
  <c r="J326" i="3" s="1"/>
  <c r="I327" i="3"/>
  <c r="J327" i="3" s="1"/>
  <c r="I328" i="3"/>
  <c r="J328" i="3" s="1"/>
  <c r="I329" i="3"/>
  <c r="J329" i="3" s="1"/>
  <c r="I330" i="3"/>
  <c r="J330" i="3" s="1"/>
  <c r="I331" i="3"/>
  <c r="J331" i="3" s="1"/>
  <c r="I332" i="3"/>
  <c r="J332" i="3" s="1"/>
  <c r="I333" i="3"/>
  <c r="J333" i="3" s="1"/>
  <c r="I334" i="3"/>
  <c r="J334" i="3" s="1"/>
  <c r="I335" i="3"/>
  <c r="J335" i="3" s="1"/>
  <c r="I336" i="3"/>
  <c r="J336" i="3" s="1"/>
  <c r="I337" i="3"/>
  <c r="J337" i="3" s="1"/>
  <c r="I338" i="3"/>
  <c r="J338" i="3" s="1"/>
  <c r="I339" i="3"/>
  <c r="J339" i="3" s="1"/>
  <c r="I340" i="3"/>
  <c r="J340" i="3" s="1"/>
  <c r="I341" i="3"/>
  <c r="J341" i="3" s="1"/>
  <c r="I342" i="3"/>
  <c r="J342" i="3" s="1"/>
  <c r="I343" i="3"/>
  <c r="J343" i="3" s="1"/>
  <c r="I344" i="3"/>
  <c r="J344" i="3" s="1"/>
  <c r="I345" i="3"/>
  <c r="J345" i="3" s="1"/>
  <c r="I346" i="3"/>
  <c r="J346" i="3" s="1"/>
  <c r="I347" i="3"/>
  <c r="J347" i="3" s="1"/>
  <c r="I348" i="3"/>
  <c r="J348" i="3" s="1"/>
  <c r="I349" i="3"/>
  <c r="J349" i="3" s="1"/>
  <c r="I350" i="3"/>
  <c r="J350" i="3" s="1"/>
  <c r="I351" i="3"/>
  <c r="J351" i="3" s="1"/>
  <c r="I352" i="3"/>
  <c r="J352" i="3" s="1"/>
  <c r="I353" i="3"/>
  <c r="J353" i="3" s="1"/>
  <c r="I354" i="3"/>
  <c r="J354" i="3" s="1"/>
  <c r="I355" i="3"/>
  <c r="J355" i="3" s="1"/>
  <c r="I356" i="3"/>
  <c r="J356" i="3" s="1"/>
  <c r="I357" i="3"/>
  <c r="J357" i="3" s="1"/>
  <c r="I358" i="3"/>
  <c r="J358" i="3" s="1"/>
  <c r="I359" i="3"/>
  <c r="J359" i="3" s="1"/>
  <c r="I360" i="3"/>
  <c r="J360" i="3" s="1"/>
  <c r="I361" i="3"/>
  <c r="J361" i="3" s="1"/>
  <c r="I362" i="3"/>
  <c r="J362" i="3" s="1"/>
  <c r="I363" i="3"/>
  <c r="J363" i="3" s="1"/>
  <c r="I364" i="3"/>
  <c r="J364" i="3" s="1"/>
  <c r="I365" i="3"/>
  <c r="J365" i="3" s="1"/>
  <c r="I366" i="3"/>
  <c r="J366" i="3" s="1"/>
  <c r="I367" i="3"/>
  <c r="J367" i="3" s="1"/>
  <c r="I368" i="3"/>
  <c r="J368" i="3" s="1"/>
  <c r="I369" i="3"/>
  <c r="J369" i="3" s="1"/>
  <c r="I370" i="3"/>
  <c r="J370" i="3" s="1"/>
  <c r="I371" i="3"/>
  <c r="J371" i="3" s="1"/>
  <c r="I372" i="3"/>
  <c r="J372" i="3" s="1"/>
  <c r="I373" i="3"/>
  <c r="J373" i="3" s="1"/>
  <c r="I374" i="3"/>
  <c r="J374" i="3" s="1"/>
  <c r="I375" i="3"/>
  <c r="J375" i="3" s="1"/>
  <c r="I376" i="3"/>
  <c r="J376" i="3" s="1"/>
  <c r="I377" i="3"/>
  <c r="J377" i="3" s="1"/>
  <c r="I378" i="3"/>
  <c r="J378" i="3" s="1"/>
  <c r="I379" i="3"/>
  <c r="J379" i="3" s="1"/>
  <c r="I380" i="3"/>
  <c r="J380" i="3" s="1"/>
  <c r="I381" i="3"/>
  <c r="J381" i="3" s="1"/>
  <c r="I382" i="3"/>
  <c r="J382" i="3" s="1"/>
  <c r="I383" i="3"/>
  <c r="J383" i="3" s="1"/>
  <c r="I384" i="3"/>
  <c r="J384" i="3" s="1"/>
  <c r="I385" i="3"/>
  <c r="J385" i="3" s="1"/>
  <c r="I386" i="3"/>
  <c r="J386" i="3" s="1"/>
  <c r="I387" i="3"/>
  <c r="J387" i="3" s="1"/>
  <c r="I388" i="3"/>
  <c r="J388" i="3" s="1"/>
  <c r="I389" i="3"/>
  <c r="J389" i="3" s="1"/>
  <c r="I390" i="3"/>
  <c r="J390" i="3" s="1"/>
  <c r="I391" i="3"/>
  <c r="J391" i="3" s="1"/>
  <c r="I392" i="3"/>
  <c r="J392" i="3" s="1"/>
  <c r="I393" i="3"/>
  <c r="J393" i="3" s="1"/>
  <c r="I394" i="3"/>
  <c r="J394" i="3" s="1"/>
  <c r="I395" i="3"/>
  <c r="J395" i="3" s="1"/>
  <c r="I396" i="3"/>
  <c r="J396" i="3" s="1"/>
  <c r="I397" i="3"/>
  <c r="J397" i="3" s="1"/>
  <c r="I398" i="3"/>
  <c r="J398" i="3" s="1"/>
  <c r="I399" i="3"/>
  <c r="J399" i="3" s="1"/>
  <c r="I400" i="3"/>
  <c r="J400" i="3" s="1"/>
  <c r="I401" i="3"/>
  <c r="J401" i="3" s="1"/>
  <c r="I402" i="3"/>
  <c r="J402" i="3" s="1"/>
  <c r="I403" i="3"/>
  <c r="J403" i="3" s="1"/>
  <c r="I404" i="3"/>
  <c r="J404" i="3" s="1"/>
  <c r="I405" i="3"/>
  <c r="J405" i="3" s="1"/>
  <c r="I406" i="3"/>
  <c r="J406" i="3" s="1"/>
  <c r="I407" i="3"/>
  <c r="J407" i="3" s="1"/>
  <c r="I408" i="3"/>
  <c r="J408" i="3" s="1"/>
  <c r="I409" i="3"/>
  <c r="J409" i="3" s="1"/>
  <c r="I410" i="3"/>
  <c r="J410" i="3" s="1"/>
  <c r="I411" i="3"/>
  <c r="J411" i="3" s="1"/>
  <c r="I412" i="3"/>
  <c r="J412" i="3" s="1"/>
  <c r="I413" i="3"/>
  <c r="J413" i="3" s="1"/>
  <c r="I414" i="3"/>
  <c r="J414" i="3" s="1"/>
  <c r="I415" i="3"/>
  <c r="J415" i="3" s="1"/>
  <c r="I416" i="3"/>
  <c r="J416" i="3" s="1"/>
  <c r="I417" i="3"/>
  <c r="J417" i="3" s="1"/>
  <c r="I418" i="3"/>
  <c r="J418" i="3" s="1"/>
  <c r="I419" i="3"/>
  <c r="J419" i="3" s="1"/>
  <c r="I420" i="3"/>
  <c r="J420" i="3" s="1"/>
  <c r="I421" i="3"/>
  <c r="J421" i="3" s="1"/>
  <c r="I422" i="3"/>
  <c r="J422" i="3" s="1"/>
  <c r="I423" i="3"/>
  <c r="J423" i="3" s="1"/>
  <c r="I424" i="3"/>
  <c r="J424" i="3" s="1"/>
  <c r="I425" i="3"/>
  <c r="J425" i="3" s="1"/>
  <c r="I426" i="3"/>
  <c r="J426" i="3" s="1"/>
  <c r="I427" i="3"/>
  <c r="J427" i="3" s="1"/>
  <c r="I428" i="3"/>
  <c r="J428" i="3" s="1"/>
  <c r="I429" i="3"/>
  <c r="J429" i="3" s="1"/>
  <c r="I430" i="3"/>
  <c r="J430" i="3" s="1"/>
  <c r="I431" i="3"/>
  <c r="J431" i="3" s="1"/>
  <c r="I432" i="3"/>
  <c r="J432" i="3" s="1"/>
  <c r="I433" i="3"/>
  <c r="J433" i="3" s="1"/>
  <c r="I434" i="3"/>
  <c r="J434" i="3" s="1"/>
  <c r="I435" i="3"/>
  <c r="J435" i="3" s="1"/>
  <c r="I436" i="3"/>
  <c r="J436" i="3" s="1"/>
  <c r="I437" i="3"/>
  <c r="J437" i="3" s="1"/>
  <c r="I438" i="3"/>
  <c r="J438" i="3" s="1"/>
  <c r="I439" i="3"/>
  <c r="J439" i="3" s="1"/>
  <c r="I440" i="3"/>
  <c r="J440" i="3" s="1"/>
  <c r="I441" i="3"/>
  <c r="J441" i="3" s="1"/>
  <c r="I442" i="3"/>
  <c r="J442" i="3" s="1"/>
  <c r="I443" i="3"/>
  <c r="J443" i="3" s="1"/>
  <c r="I444" i="3"/>
  <c r="J444" i="3" s="1"/>
  <c r="I445" i="3"/>
  <c r="J445" i="3" s="1"/>
  <c r="I446" i="3"/>
  <c r="J446" i="3" s="1"/>
  <c r="I447" i="3"/>
  <c r="J447" i="3" s="1"/>
  <c r="I448" i="3"/>
  <c r="J448" i="3" s="1"/>
  <c r="I449" i="3"/>
  <c r="J449" i="3" s="1"/>
  <c r="I450" i="3"/>
  <c r="J450" i="3" s="1"/>
  <c r="I451" i="3"/>
  <c r="J451" i="3" s="1"/>
  <c r="I452" i="3"/>
  <c r="J452" i="3" s="1"/>
  <c r="I453" i="3"/>
  <c r="J453" i="3" s="1"/>
  <c r="I454" i="3"/>
  <c r="J454" i="3" s="1"/>
  <c r="I455" i="3"/>
  <c r="J455" i="3" s="1"/>
  <c r="I456" i="3"/>
  <c r="J456" i="3" s="1"/>
  <c r="I457" i="3"/>
  <c r="J457" i="3" s="1"/>
  <c r="I458" i="3"/>
  <c r="J458" i="3" s="1"/>
  <c r="I459" i="3"/>
  <c r="J459" i="3" s="1"/>
  <c r="I460" i="3"/>
  <c r="J460" i="3" s="1"/>
  <c r="I461" i="3"/>
  <c r="J461" i="3" s="1"/>
  <c r="I462" i="3"/>
  <c r="J462" i="3" s="1"/>
  <c r="I463" i="3"/>
  <c r="I464" i="3"/>
  <c r="J464" i="3" s="1"/>
  <c r="I465" i="3"/>
  <c r="J465" i="3" s="1"/>
  <c r="I466" i="3"/>
  <c r="J466" i="3" s="1"/>
  <c r="I467" i="3"/>
  <c r="J467" i="3" s="1"/>
  <c r="I468" i="3"/>
  <c r="J468" i="3" s="1"/>
  <c r="I469" i="3"/>
  <c r="J469" i="3" s="1"/>
  <c r="I470" i="3"/>
  <c r="J470" i="3" s="1"/>
  <c r="I471" i="3"/>
  <c r="J471" i="3" s="1"/>
  <c r="I472" i="3"/>
  <c r="J472" i="3" s="1"/>
  <c r="I473" i="3"/>
  <c r="J473" i="3" s="1"/>
  <c r="I474" i="3"/>
  <c r="J474" i="3" s="1"/>
  <c r="I475" i="3"/>
  <c r="J475" i="3" s="1"/>
  <c r="I476" i="3"/>
  <c r="J476" i="3" s="1"/>
  <c r="I477" i="3"/>
  <c r="J477" i="3" s="1"/>
  <c r="I478" i="3"/>
  <c r="J478" i="3" s="1"/>
  <c r="I479" i="3"/>
  <c r="J479" i="3" s="1"/>
  <c r="I480" i="3"/>
  <c r="J480" i="3" s="1"/>
  <c r="I481" i="3"/>
  <c r="J481" i="3" s="1"/>
  <c r="I482" i="3"/>
  <c r="J482" i="3" s="1"/>
  <c r="I483" i="3"/>
  <c r="J483" i="3" s="1"/>
  <c r="I484" i="3"/>
  <c r="J484" i="3" s="1"/>
  <c r="I485" i="3"/>
  <c r="J485" i="3" s="1"/>
  <c r="I486" i="3"/>
  <c r="J486" i="3" s="1"/>
  <c r="I487" i="3"/>
  <c r="J487" i="3" s="1"/>
  <c r="I488" i="3"/>
  <c r="J488" i="3" s="1"/>
  <c r="I489" i="3"/>
  <c r="J489" i="3" s="1"/>
  <c r="I490" i="3"/>
  <c r="J490" i="3" s="1"/>
  <c r="I491" i="3"/>
  <c r="J491" i="3" s="1"/>
  <c r="I492" i="3"/>
  <c r="J492" i="3" s="1"/>
  <c r="I493" i="3"/>
  <c r="J493" i="3" s="1"/>
  <c r="I494" i="3"/>
  <c r="J494" i="3" s="1"/>
  <c r="I495" i="3"/>
  <c r="J495" i="3" s="1"/>
  <c r="I496" i="3"/>
  <c r="J496" i="3" s="1"/>
  <c r="I497" i="3"/>
  <c r="J497" i="3" s="1"/>
  <c r="I498" i="3"/>
  <c r="J498" i="3" s="1"/>
  <c r="I499" i="3"/>
  <c r="J499" i="3" s="1"/>
  <c r="I500" i="3"/>
  <c r="J500" i="3" s="1"/>
  <c r="I501" i="3"/>
  <c r="J501" i="3" s="1"/>
  <c r="I502" i="3"/>
  <c r="J502" i="3" s="1"/>
  <c r="I503" i="3"/>
  <c r="J503" i="3" s="1"/>
  <c r="I504" i="3"/>
  <c r="J504" i="3" s="1"/>
  <c r="I505" i="3"/>
  <c r="J505" i="3" s="1"/>
  <c r="I506" i="3"/>
  <c r="J506" i="3" s="1"/>
  <c r="I507" i="3"/>
  <c r="J507" i="3" s="1"/>
  <c r="I508" i="3"/>
  <c r="J508" i="3" s="1"/>
  <c r="I509" i="3"/>
  <c r="J509" i="3" s="1"/>
  <c r="I510" i="3"/>
  <c r="J510" i="3" s="1"/>
  <c r="I511" i="3"/>
  <c r="J511" i="3" s="1"/>
  <c r="I512" i="3"/>
  <c r="J512" i="3" s="1"/>
  <c r="I513" i="3"/>
  <c r="J513" i="3" s="1"/>
  <c r="I514" i="3"/>
  <c r="J514" i="3" s="1"/>
  <c r="I515" i="3"/>
  <c r="J515" i="3" s="1"/>
  <c r="I516" i="3"/>
  <c r="J516" i="3" s="1"/>
  <c r="I517" i="3"/>
  <c r="J517" i="3" s="1"/>
  <c r="I518" i="3"/>
  <c r="J518" i="3" s="1"/>
  <c r="I519" i="3"/>
  <c r="J519" i="3" s="1"/>
  <c r="I520" i="3"/>
  <c r="J520" i="3" s="1"/>
  <c r="I521" i="3"/>
  <c r="J521" i="3" s="1"/>
  <c r="I522" i="3"/>
  <c r="J522" i="3" s="1"/>
  <c r="I523" i="3"/>
  <c r="J523" i="3" s="1"/>
  <c r="I524" i="3"/>
  <c r="J524" i="3" s="1"/>
  <c r="I525" i="3"/>
  <c r="J525" i="3" s="1"/>
  <c r="I526" i="3"/>
  <c r="J526" i="3" s="1"/>
  <c r="I527" i="3"/>
  <c r="J527" i="3" s="1"/>
  <c r="I528" i="3"/>
  <c r="J528" i="3" s="1"/>
  <c r="I529" i="3"/>
  <c r="J529" i="3" s="1"/>
  <c r="I530" i="3"/>
  <c r="J530" i="3" s="1"/>
  <c r="I531" i="3"/>
  <c r="J531" i="3" s="1"/>
  <c r="I532" i="3"/>
  <c r="J532" i="3" s="1"/>
  <c r="I533" i="3"/>
  <c r="J533" i="3" s="1"/>
  <c r="I534" i="3"/>
  <c r="J534" i="3" s="1"/>
  <c r="I535" i="3"/>
  <c r="J535" i="3" s="1"/>
  <c r="I536" i="3"/>
  <c r="J536" i="3" s="1"/>
  <c r="I537" i="3"/>
  <c r="J537" i="3" s="1"/>
  <c r="I538" i="3"/>
  <c r="J538" i="3" s="1"/>
  <c r="I539" i="3"/>
  <c r="J539" i="3" s="1"/>
  <c r="I540" i="3"/>
  <c r="J540" i="3" s="1"/>
  <c r="I541" i="3"/>
  <c r="J541" i="3" s="1"/>
  <c r="I542" i="3"/>
  <c r="J542" i="3" s="1"/>
  <c r="I543" i="3"/>
  <c r="J543" i="3" s="1"/>
  <c r="I544" i="3"/>
  <c r="J544" i="3" s="1"/>
  <c r="I545" i="3"/>
  <c r="J545" i="3" s="1"/>
  <c r="I546" i="3"/>
  <c r="J546" i="3" s="1"/>
  <c r="I547" i="3"/>
  <c r="J547" i="3" s="1"/>
  <c r="I548" i="3"/>
  <c r="J548" i="3" s="1"/>
  <c r="I549" i="3"/>
  <c r="J549" i="3" s="1"/>
  <c r="I550" i="3"/>
  <c r="J550" i="3" s="1"/>
  <c r="I551" i="3"/>
  <c r="J551" i="3" s="1"/>
  <c r="I552" i="3"/>
  <c r="J552" i="3" s="1"/>
  <c r="I553" i="3"/>
  <c r="J553" i="3" s="1"/>
  <c r="I554" i="3"/>
  <c r="J554" i="3" s="1"/>
  <c r="I555" i="3"/>
  <c r="J555" i="3" s="1"/>
  <c r="I556" i="3"/>
  <c r="J556" i="3" s="1"/>
  <c r="I557" i="3"/>
  <c r="J557" i="3" s="1"/>
  <c r="I558" i="3"/>
  <c r="J558" i="3" s="1"/>
  <c r="I559" i="3"/>
  <c r="J559" i="3" s="1"/>
  <c r="I560" i="3"/>
  <c r="J560" i="3" s="1"/>
  <c r="I561" i="3"/>
  <c r="J561" i="3" s="1"/>
  <c r="I562" i="3"/>
  <c r="J562" i="3" s="1"/>
  <c r="I563" i="3"/>
  <c r="J563" i="3" s="1"/>
  <c r="I564" i="3"/>
  <c r="J564" i="3" s="1"/>
  <c r="I565" i="3"/>
  <c r="J565" i="3" s="1"/>
  <c r="I566" i="3"/>
  <c r="J566" i="3" s="1"/>
  <c r="I567" i="3"/>
  <c r="J567" i="3" s="1"/>
  <c r="I568" i="3"/>
  <c r="J568" i="3" s="1"/>
  <c r="I569" i="3"/>
  <c r="J569" i="3" s="1"/>
  <c r="I570" i="3"/>
  <c r="J570" i="3" s="1"/>
  <c r="I571" i="3"/>
  <c r="J571" i="3" s="1"/>
  <c r="I572" i="3"/>
  <c r="J572" i="3" s="1"/>
  <c r="I573" i="3"/>
  <c r="J573" i="3" s="1"/>
  <c r="I574" i="3"/>
  <c r="J574" i="3" s="1"/>
  <c r="I575" i="3"/>
  <c r="J575" i="3" s="1"/>
  <c r="I576" i="3"/>
  <c r="J576" i="3" s="1"/>
  <c r="I577" i="3"/>
  <c r="J577" i="3" s="1"/>
  <c r="I578" i="3"/>
  <c r="J578" i="3" s="1"/>
  <c r="I579" i="3"/>
  <c r="J579" i="3" s="1"/>
  <c r="I580" i="3"/>
  <c r="J580" i="3" s="1"/>
  <c r="I581" i="3"/>
  <c r="J581" i="3" s="1"/>
  <c r="I582" i="3"/>
  <c r="J582" i="3" s="1"/>
  <c r="I583" i="3"/>
  <c r="J583" i="3" s="1"/>
  <c r="I584" i="3"/>
  <c r="J584" i="3" s="1"/>
  <c r="I585" i="3"/>
  <c r="J585" i="3" s="1"/>
  <c r="I586" i="3"/>
  <c r="J586" i="3" s="1"/>
  <c r="I587" i="3"/>
  <c r="J587" i="3" s="1"/>
  <c r="I588" i="3"/>
  <c r="J588" i="3" s="1"/>
  <c r="I589" i="3"/>
  <c r="J589" i="3" s="1"/>
  <c r="I590" i="3"/>
  <c r="J590" i="3" s="1"/>
  <c r="I591" i="3"/>
  <c r="J591" i="3" s="1"/>
  <c r="I592" i="3"/>
  <c r="J592" i="3" s="1"/>
  <c r="I593" i="3"/>
  <c r="J593" i="3" s="1"/>
  <c r="I594" i="3"/>
  <c r="J594" i="3" s="1"/>
  <c r="I595" i="3"/>
  <c r="J595" i="3" s="1"/>
  <c r="I596" i="3"/>
  <c r="J596" i="3" s="1"/>
  <c r="I597" i="3"/>
  <c r="J597" i="3" s="1"/>
  <c r="I598" i="3"/>
  <c r="J598" i="3" s="1"/>
  <c r="I599" i="3"/>
  <c r="J599" i="3" s="1"/>
  <c r="I600" i="3"/>
  <c r="J600" i="3" s="1"/>
  <c r="I601" i="3"/>
  <c r="J601" i="3" s="1"/>
  <c r="I602" i="3"/>
  <c r="J602" i="3" s="1"/>
  <c r="I603" i="3"/>
  <c r="J603" i="3" s="1"/>
  <c r="I604" i="3"/>
  <c r="J604" i="3" s="1"/>
  <c r="I605" i="3"/>
  <c r="J605" i="3" s="1"/>
  <c r="I606" i="3"/>
  <c r="J606" i="3" s="1"/>
  <c r="F584" i="3"/>
  <c r="F585" i="3"/>
  <c r="F586" i="3"/>
  <c r="F587" i="3"/>
  <c r="F588" i="3"/>
  <c r="F589" i="3"/>
  <c r="F590" i="3"/>
  <c r="F591" i="3"/>
  <c r="F592" i="3"/>
  <c r="F593" i="3"/>
  <c r="F594" i="3"/>
  <c r="F595" i="3"/>
  <c r="F596" i="3"/>
  <c r="F597" i="3"/>
  <c r="F598" i="3"/>
  <c r="F599" i="3"/>
  <c r="F600" i="3"/>
  <c r="F601" i="3"/>
  <c r="F603" i="3"/>
  <c r="F604" i="3"/>
  <c r="F605" i="3"/>
  <c r="F606" i="3"/>
  <c r="F568" i="3"/>
  <c r="F569" i="3"/>
  <c r="F570" i="3"/>
  <c r="F571" i="3"/>
  <c r="F572" i="3"/>
  <c r="F573" i="3"/>
  <c r="F574" i="3"/>
  <c r="F575" i="3"/>
  <c r="F576" i="3"/>
  <c r="F577" i="3"/>
  <c r="F579" i="3"/>
  <c r="F580" i="3"/>
  <c r="F581" i="3"/>
  <c r="F582" i="3"/>
  <c r="F583" i="3"/>
  <c r="K574" i="3"/>
  <c r="L574" i="3" s="1"/>
  <c r="F558" i="3"/>
  <c r="F555" i="3"/>
  <c r="F556" i="3"/>
  <c r="F557" i="3"/>
  <c r="F559" i="3"/>
  <c r="F560" i="3"/>
  <c r="F561" i="3"/>
  <c r="F562" i="3"/>
  <c r="F563" i="3"/>
  <c r="F564" i="3"/>
  <c r="F565" i="3"/>
  <c r="F566" i="3"/>
  <c r="F567" i="3"/>
  <c r="F550" i="3"/>
  <c r="F551" i="3"/>
  <c r="F552" i="3"/>
  <c r="F546" i="3"/>
  <c r="F547" i="3"/>
  <c r="F548" i="3"/>
  <c r="F549" i="3"/>
  <c r="F553" i="3"/>
  <c r="F554" i="3"/>
  <c r="F543" i="3"/>
  <c r="F544" i="3"/>
  <c r="F545" i="3"/>
  <c r="F534" i="3"/>
  <c r="F535" i="3"/>
  <c r="F536" i="3"/>
  <c r="F537" i="3"/>
  <c r="F538" i="3"/>
  <c r="F539" i="3"/>
  <c r="F540" i="3"/>
  <c r="F541" i="3"/>
  <c r="F542" i="3"/>
  <c r="F533" i="3"/>
  <c r="F532" i="3"/>
  <c r="F531" i="3"/>
  <c r="F530" i="3"/>
  <c r="F529" i="3"/>
  <c r="F528" i="3"/>
  <c r="F527" i="3"/>
  <c r="F526" i="3"/>
  <c r="F525" i="3"/>
  <c r="F524" i="3"/>
  <c r="F523" i="3"/>
  <c r="F522" i="3"/>
  <c r="F521" i="3"/>
  <c r="F520" i="3"/>
  <c r="F519" i="3"/>
  <c r="F513" i="3"/>
  <c r="F514" i="3"/>
  <c r="F515" i="3"/>
  <c r="F516" i="3"/>
  <c r="F517" i="3"/>
  <c r="F518" i="3"/>
  <c r="F510" i="3"/>
  <c r="F511" i="3"/>
  <c r="F51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L431" i="3"/>
  <c r="K462" i="3" l="1"/>
  <c r="L462" i="3" s="1"/>
  <c r="K475" i="3"/>
  <c r="L475" i="3" s="1"/>
  <c r="K373" i="3"/>
  <c r="L373" i="3" s="1"/>
  <c r="K418" i="3"/>
  <c r="L418" i="3" s="1"/>
  <c r="K575" i="3"/>
  <c r="L575" i="3" s="1"/>
  <c r="K490" i="3"/>
  <c r="L490" i="3" s="1"/>
  <c r="K576" i="3"/>
  <c r="L576" i="3" s="1"/>
  <c r="K370" i="3"/>
  <c r="L370" i="3" s="1"/>
  <c r="K577" i="3"/>
  <c r="L577" i="3" s="1"/>
  <c r="K408" i="3"/>
  <c r="L408" i="3" s="1"/>
  <c r="K478" i="3"/>
  <c r="L478" i="3" s="1"/>
  <c r="K413" i="3"/>
  <c r="L413" i="3" s="1"/>
  <c r="K485" i="3"/>
  <c r="L485" i="3" s="1"/>
  <c r="K424" i="3"/>
  <c r="L424" i="3" s="1"/>
  <c r="K412" i="3"/>
  <c r="L412" i="3" s="1"/>
  <c r="K515" i="3"/>
  <c r="L515" i="3" s="1"/>
  <c r="K481" i="3"/>
  <c r="L481" i="3" s="1"/>
  <c r="K420" i="3"/>
  <c r="L420" i="3" s="1"/>
  <c r="K512" i="3"/>
  <c r="L512" i="3" s="1"/>
  <c r="K491" i="3"/>
  <c r="L491" i="3" s="1"/>
  <c r="K499" i="3"/>
  <c r="L499" i="3" s="1"/>
  <c r="K425" i="3"/>
  <c r="L425" i="3" s="1"/>
  <c r="K511" i="3"/>
  <c r="L511" i="3" s="1"/>
  <c r="K528" i="3"/>
  <c r="L528" i="3" s="1"/>
  <c r="K527" i="3"/>
  <c r="L527" i="3" s="1"/>
  <c r="K451" i="3"/>
  <c r="L451" i="3" s="1"/>
  <c r="K540" i="3"/>
  <c r="L540" i="3" s="1"/>
  <c r="K426" i="3"/>
  <c r="L426" i="3" s="1"/>
  <c r="K434" i="3"/>
  <c r="L434" i="3" s="1"/>
  <c r="K423" i="3"/>
  <c r="L423" i="3" s="1"/>
  <c r="K514" i="3"/>
  <c r="L514" i="3" s="1"/>
  <c r="K473" i="3"/>
  <c r="L473" i="3" s="1"/>
  <c r="K579" i="3"/>
  <c r="L579" i="3" s="1"/>
  <c r="K498" i="3"/>
  <c r="L498" i="3" s="1"/>
  <c r="K406" i="3"/>
  <c r="L406" i="3" s="1"/>
  <c r="K598" i="3"/>
  <c r="L598" i="3" s="1"/>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380" i="4"/>
  <c r="W547" i="7"/>
  <c r="T547" i="7"/>
  <c r="Q547" i="7"/>
  <c r="W546" i="7"/>
  <c r="T546" i="7"/>
  <c r="P546" i="7"/>
  <c r="Q546" i="7" s="1"/>
  <c r="W545" i="7"/>
  <c r="T545" i="7"/>
  <c r="P545" i="7"/>
  <c r="Q545" i="7" s="1"/>
  <c r="W544" i="7"/>
  <c r="T544" i="7"/>
  <c r="P544" i="7"/>
  <c r="Q544" i="7" s="1"/>
  <c r="W543" i="7"/>
  <c r="T543" i="7"/>
  <c r="P543" i="7"/>
  <c r="Q543" i="7" s="1"/>
  <c r="W542" i="7"/>
  <c r="T542" i="7"/>
  <c r="Y542" i="7" s="1"/>
  <c r="Z542" i="7" s="1"/>
  <c r="P542" i="7"/>
  <c r="Q542" i="7" s="1"/>
  <c r="W541" i="7"/>
  <c r="T541" i="7"/>
  <c r="P541" i="7"/>
  <c r="Q541" i="7" s="1"/>
  <c r="W540" i="7"/>
  <c r="T540" i="7"/>
  <c r="P540" i="7"/>
  <c r="Q540" i="7" s="1"/>
  <c r="W539" i="7"/>
  <c r="T539" i="7"/>
  <c r="P539" i="7"/>
  <c r="Q539" i="7" s="1"/>
  <c r="W538" i="7"/>
  <c r="Y538" i="7" s="1"/>
  <c r="Z538" i="7" s="1"/>
  <c r="T538" i="7"/>
  <c r="P538" i="7"/>
  <c r="Q538" i="7" s="1"/>
  <c r="W537" i="7"/>
  <c r="T537" i="7"/>
  <c r="P537" i="7"/>
  <c r="Q537" i="7" s="1"/>
  <c r="W536" i="7"/>
  <c r="T536" i="7"/>
  <c r="P536" i="7"/>
  <c r="Q536" i="7" s="1"/>
  <c r="W535" i="7"/>
  <c r="T535" i="7"/>
  <c r="P535" i="7"/>
  <c r="Q535" i="7" s="1"/>
  <c r="W534" i="7"/>
  <c r="T534" i="7"/>
  <c r="P534" i="7"/>
  <c r="Q534" i="7" s="1"/>
  <c r="W533" i="7"/>
  <c r="T533" i="7"/>
  <c r="P533" i="7"/>
  <c r="Q533" i="7" s="1"/>
  <c r="M533" i="7"/>
  <c r="W532" i="7"/>
  <c r="T532" i="7"/>
  <c r="P532" i="7"/>
  <c r="Q532" i="7" s="1"/>
  <c r="M532" i="7"/>
  <c r="W531" i="7"/>
  <c r="T531" i="7"/>
  <c r="P531" i="7"/>
  <c r="Q531" i="7" s="1"/>
  <c r="M531" i="7"/>
  <c r="W530" i="7"/>
  <c r="T530" i="7"/>
  <c r="P530" i="7"/>
  <c r="Q530" i="7" s="1"/>
  <c r="M530" i="7"/>
  <c r="W529" i="7"/>
  <c r="T529" i="7"/>
  <c r="P529" i="7"/>
  <c r="Q529" i="7" s="1"/>
  <c r="M529" i="7"/>
  <c r="W528" i="7"/>
  <c r="T528" i="7"/>
  <c r="P528" i="7"/>
  <c r="Q528" i="7" s="1"/>
  <c r="M528" i="7"/>
  <c r="W527" i="7"/>
  <c r="T527" i="7"/>
  <c r="P527" i="7"/>
  <c r="Q527" i="7" s="1"/>
  <c r="M527" i="7"/>
  <c r="W526" i="7"/>
  <c r="T526" i="7"/>
  <c r="P526" i="7"/>
  <c r="Q526" i="7" s="1"/>
  <c r="M526" i="7"/>
  <c r="W525" i="7"/>
  <c r="T525" i="7"/>
  <c r="P525" i="7"/>
  <c r="Q525" i="7" s="1"/>
  <c r="M525" i="7"/>
  <c r="W524" i="7"/>
  <c r="T524" i="7"/>
  <c r="P524" i="7"/>
  <c r="Q524" i="7" s="1"/>
  <c r="W523" i="7"/>
  <c r="T523" i="7"/>
  <c r="P523" i="7"/>
  <c r="Q523" i="7" s="1"/>
  <c r="M523" i="7"/>
  <c r="W522" i="7"/>
  <c r="T522" i="7"/>
  <c r="P522" i="7"/>
  <c r="Q522" i="7" s="1"/>
  <c r="M522" i="7"/>
  <c r="W521" i="7"/>
  <c r="T521" i="7"/>
  <c r="P521" i="7"/>
  <c r="Q521" i="7" s="1"/>
  <c r="M521" i="7"/>
  <c r="W520" i="7"/>
  <c r="T520" i="7"/>
  <c r="P520" i="7"/>
  <c r="Q520" i="7" s="1"/>
  <c r="W519" i="7"/>
  <c r="T519" i="7"/>
  <c r="P519" i="7"/>
  <c r="Q519" i="7" s="1"/>
  <c r="M519" i="7"/>
  <c r="W518" i="7"/>
  <c r="T518" i="7"/>
  <c r="P518" i="7"/>
  <c r="Q518" i="7" s="1"/>
  <c r="M518" i="7"/>
  <c r="W517" i="7"/>
  <c r="X517" i="7" s="1"/>
  <c r="T517" i="7"/>
  <c r="P517" i="7"/>
  <c r="Q517" i="7" s="1"/>
  <c r="M517" i="7"/>
  <c r="W516" i="7"/>
  <c r="T516" i="7"/>
  <c r="P516" i="7"/>
  <c r="Q516" i="7" s="1"/>
  <c r="M516" i="7"/>
  <c r="W515" i="7"/>
  <c r="T515" i="7"/>
  <c r="P515" i="7"/>
  <c r="Q515" i="7" s="1"/>
  <c r="M515" i="7"/>
  <c r="W514" i="7"/>
  <c r="T514" i="7"/>
  <c r="P514" i="7"/>
  <c r="Q514" i="7" s="1"/>
  <c r="M514" i="7"/>
  <c r="W513" i="7"/>
  <c r="T513" i="7"/>
  <c r="P513" i="7"/>
  <c r="Q513" i="7" s="1"/>
  <c r="M513" i="7"/>
  <c r="W512" i="7"/>
  <c r="T512" i="7"/>
  <c r="P512" i="7"/>
  <c r="Q512" i="7" s="1"/>
  <c r="M512" i="7"/>
  <c r="W511" i="7"/>
  <c r="T511" i="7"/>
  <c r="P511" i="7"/>
  <c r="Q511" i="7" s="1"/>
  <c r="M511" i="7"/>
  <c r="W510" i="7"/>
  <c r="T510" i="7"/>
  <c r="P510" i="7"/>
  <c r="Q510" i="7" s="1"/>
  <c r="M510" i="7"/>
  <c r="W509" i="7"/>
  <c r="T509" i="7"/>
  <c r="P509" i="7"/>
  <c r="Q509" i="7" s="1"/>
  <c r="M509" i="7"/>
  <c r="W508" i="7"/>
  <c r="T508" i="7"/>
  <c r="P508" i="7"/>
  <c r="Q508" i="7" s="1"/>
  <c r="M508" i="7"/>
  <c r="W507" i="7"/>
  <c r="T507" i="7"/>
  <c r="P507" i="7"/>
  <c r="Q507" i="7" s="1"/>
  <c r="M507" i="7"/>
  <c r="W506" i="7"/>
  <c r="T506" i="7"/>
  <c r="P506" i="7"/>
  <c r="Q506" i="7" s="1"/>
  <c r="M506" i="7"/>
  <c r="W505" i="7"/>
  <c r="T505" i="7"/>
  <c r="P505" i="7"/>
  <c r="Q505" i="7" s="1"/>
  <c r="M505" i="7"/>
  <c r="W504" i="7"/>
  <c r="Y504" i="7" s="1"/>
  <c r="T504" i="7"/>
  <c r="P504" i="7"/>
  <c r="Q504" i="7" s="1"/>
  <c r="M504" i="7"/>
  <c r="W503" i="7"/>
  <c r="T503" i="7"/>
  <c r="P503" i="7"/>
  <c r="Q503" i="7" s="1"/>
  <c r="M503" i="7"/>
  <c r="W502" i="7"/>
  <c r="T502" i="7"/>
  <c r="P502" i="7"/>
  <c r="Q502" i="7" s="1"/>
  <c r="M502" i="7"/>
  <c r="W501" i="7"/>
  <c r="T501" i="7"/>
  <c r="P501" i="7"/>
  <c r="Q501" i="7" s="1"/>
  <c r="M501" i="7"/>
  <c r="W500" i="7"/>
  <c r="T500" i="7"/>
  <c r="P500" i="7"/>
  <c r="Q500" i="7" s="1"/>
  <c r="M500" i="7"/>
  <c r="W499" i="7"/>
  <c r="T499" i="7"/>
  <c r="P499" i="7"/>
  <c r="Q499" i="7" s="1"/>
  <c r="M499" i="7"/>
  <c r="W498" i="7"/>
  <c r="T498" i="7"/>
  <c r="P498" i="7"/>
  <c r="Q498" i="7" s="1"/>
  <c r="M498" i="7"/>
  <c r="W497" i="7"/>
  <c r="T497" i="7"/>
  <c r="P497" i="7"/>
  <c r="Q497" i="7" s="1"/>
  <c r="M497" i="7"/>
  <c r="W496" i="7"/>
  <c r="T496" i="7"/>
  <c r="P496" i="7"/>
  <c r="Q496" i="7" s="1"/>
  <c r="W495" i="7"/>
  <c r="T495" i="7"/>
  <c r="P495" i="7"/>
  <c r="Q495" i="7" s="1"/>
  <c r="W494" i="7"/>
  <c r="T494" i="7"/>
  <c r="P494" i="7"/>
  <c r="Q494" i="7" s="1"/>
  <c r="M494" i="7"/>
  <c r="W493" i="7"/>
  <c r="T493" i="7"/>
  <c r="P493" i="7"/>
  <c r="Q493" i="7" s="1"/>
  <c r="W492" i="7"/>
  <c r="T492" i="7"/>
  <c r="P492" i="7"/>
  <c r="Q492" i="7" s="1"/>
  <c r="M492" i="7"/>
  <c r="W491" i="7"/>
  <c r="T491" i="7"/>
  <c r="P491" i="7"/>
  <c r="Q491" i="7" s="1"/>
  <c r="M491" i="7"/>
  <c r="W490" i="7"/>
  <c r="T490" i="7"/>
  <c r="P490" i="7"/>
  <c r="Q490" i="7" s="1"/>
  <c r="M490" i="7"/>
  <c r="W489" i="7"/>
  <c r="T489" i="7"/>
  <c r="X489" i="7" s="1"/>
  <c r="P489" i="7"/>
  <c r="Q489" i="7" s="1"/>
  <c r="W488" i="7"/>
  <c r="T488" i="7"/>
  <c r="P488" i="7"/>
  <c r="Q488" i="7" s="1"/>
  <c r="M488" i="7"/>
  <c r="W487" i="7"/>
  <c r="T487" i="7"/>
  <c r="P487" i="7"/>
  <c r="Q487" i="7" s="1"/>
  <c r="M487" i="7"/>
  <c r="W486" i="7"/>
  <c r="T486" i="7"/>
  <c r="P486" i="7"/>
  <c r="Q486" i="7" s="1"/>
  <c r="W485" i="7"/>
  <c r="T485" i="7"/>
  <c r="P485" i="7"/>
  <c r="Q485" i="7" s="1"/>
  <c r="M485" i="7"/>
  <c r="W484" i="7"/>
  <c r="T484" i="7"/>
  <c r="P484" i="7"/>
  <c r="Q484" i="7" s="1"/>
  <c r="M484" i="7"/>
  <c r="W483" i="7"/>
  <c r="T483" i="7"/>
  <c r="P483" i="7"/>
  <c r="Q483" i="7" s="1"/>
  <c r="M483" i="7"/>
  <c r="W482" i="7"/>
  <c r="T482" i="7"/>
  <c r="P482" i="7"/>
  <c r="Q482" i="7" s="1"/>
  <c r="M482" i="7"/>
  <c r="W481" i="7"/>
  <c r="T481" i="7"/>
  <c r="P481" i="7"/>
  <c r="Q481" i="7" s="1"/>
  <c r="M481" i="7"/>
  <c r="W480" i="7"/>
  <c r="T480" i="7"/>
  <c r="P480" i="7"/>
  <c r="Q480" i="7" s="1"/>
  <c r="M480" i="7"/>
  <c r="W479" i="7"/>
  <c r="T479" i="7"/>
  <c r="P479" i="7"/>
  <c r="Q479" i="7" s="1"/>
  <c r="W478" i="7"/>
  <c r="T478" i="7"/>
  <c r="P478" i="7"/>
  <c r="Q478" i="7" s="1"/>
  <c r="W477" i="7"/>
  <c r="T477" i="7"/>
  <c r="P477" i="7"/>
  <c r="Q477" i="7" s="1"/>
  <c r="W476" i="7"/>
  <c r="T476" i="7"/>
  <c r="P476" i="7"/>
  <c r="Q476" i="7" s="1"/>
  <c r="M476" i="7"/>
  <c r="W475" i="7"/>
  <c r="T475" i="7"/>
  <c r="P475" i="7"/>
  <c r="Q475" i="7" s="1"/>
  <c r="M475" i="7"/>
  <c r="W474" i="7"/>
  <c r="T474" i="7"/>
  <c r="P474" i="7"/>
  <c r="Q474" i="7" s="1"/>
  <c r="M474" i="7"/>
  <c r="W473" i="7"/>
  <c r="T473" i="7"/>
  <c r="P473" i="7"/>
  <c r="Q473" i="7" s="1"/>
  <c r="M473" i="7"/>
  <c r="W472" i="7"/>
  <c r="T472" i="7"/>
  <c r="P472" i="7"/>
  <c r="Q472" i="7" s="1"/>
  <c r="M472" i="7"/>
  <c r="W471" i="7"/>
  <c r="T471" i="7"/>
  <c r="P471" i="7"/>
  <c r="Q471" i="7" s="1"/>
  <c r="M471" i="7"/>
  <c r="W470" i="7"/>
  <c r="T470" i="7"/>
  <c r="P470" i="7"/>
  <c r="Q470" i="7" s="1"/>
  <c r="M470" i="7"/>
  <c r="W469" i="7"/>
  <c r="T469" i="7"/>
  <c r="P469" i="7"/>
  <c r="Q469" i="7" s="1"/>
  <c r="M469" i="7"/>
  <c r="W468" i="7"/>
  <c r="T468" i="7"/>
  <c r="P468" i="7"/>
  <c r="Q468" i="7" s="1"/>
  <c r="M468" i="7"/>
  <c r="W467" i="7"/>
  <c r="T467" i="7"/>
  <c r="P467" i="7"/>
  <c r="Q467" i="7" s="1"/>
  <c r="M467" i="7"/>
  <c r="W466" i="7"/>
  <c r="T466" i="7"/>
  <c r="P466" i="7"/>
  <c r="Q466" i="7" s="1"/>
  <c r="M466" i="7"/>
  <c r="W465" i="7"/>
  <c r="T465" i="7"/>
  <c r="P465" i="7"/>
  <c r="Q465" i="7" s="1"/>
  <c r="M465" i="7"/>
  <c r="W464" i="7"/>
  <c r="T464" i="7"/>
  <c r="P464" i="7"/>
  <c r="Q464" i="7" s="1"/>
  <c r="M464" i="7"/>
  <c r="W463" i="7"/>
  <c r="T463" i="7"/>
  <c r="P463" i="7"/>
  <c r="Q463" i="7" s="1"/>
  <c r="M463" i="7"/>
  <c r="W462" i="7"/>
  <c r="T462" i="7"/>
  <c r="P462" i="7"/>
  <c r="Q462" i="7" s="1"/>
  <c r="M462" i="7"/>
  <c r="W461" i="7"/>
  <c r="T461" i="7"/>
  <c r="P461" i="7"/>
  <c r="Q461" i="7" s="1"/>
  <c r="M461" i="7"/>
  <c r="W460" i="7"/>
  <c r="T460" i="7"/>
  <c r="P460" i="7"/>
  <c r="Q460" i="7" s="1"/>
  <c r="M460" i="7"/>
  <c r="W459" i="7"/>
  <c r="T459" i="7"/>
  <c r="P459" i="7"/>
  <c r="Q459" i="7" s="1"/>
  <c r="M459" i="7"/>
  <c r="W458" i="7"/>
  <c r="T458" i="7"/>
  <c r="P458" i="7"/>
  <c r="Q458" i="7" s="1"/>
  <c r="M458" i="7"/>
  <c r="W457" i="7"/>
  <c r="T457" i="7"/>
  <c r="P457" i="7"/>
  <c r="Q457" i="7" s="1"/>
  <c r="M457" i="7"/>
  <c r="W456" i="7"/>
  <c r="T456" i="7"/>
  <c r="P456" i="7"/>
  <c r="Q456" i="7" s="1"/>
  <c r="W455" i="7"/>
  <c r="T455" i="7"/>
  <c r="P455" i="7"/>
  <c r="Q455" i="7" s="1"/>
  <c r="M455" i="7"/>
  <c r="W454" i="7"/>
  <c r="T454" i="7"/>
  <c r="P454" i="7"/>
  <c r="Q454" i="7" s="1"/>
  <c r="M454" i="7"/>
  <c r="W453" i="7"/>
  <c r="T453" i="7"/>
  <c r="P453" i="7"/>
  <c r="Q453" i="7" s="1"/>
  <c r="M453" i="7"/>
  <c r="W452" i="7"/>
  <c r="T452" i="7"/>
  <c r="AA452" i="7" s="1"/>
  <c r="P452" i="7"/>
  <c r="Q452" i="7" s="1"/>
  <c r="M452" i="7"/>
  <c r="W450" i="7"/>
  <c r="T450" i="7"/>
  <c r="P450" i="7"/>
  <c r="Q450" i="7" s="1"/>
  <c r="M450" i="7"/>
  <c r="W449" i="7"/>
  <c r="T449" i="7"/>
  <c r="P449" i="7"/>
  <c r="Q449" i="7" s="1"/>
  <c r="M449" i="7"/>
  <c r="W448" i="7"/>
  <c r="T448" i="7"/>
  <c r="P448" i="7"/>
  <c r="Q448" i="7" s="1"/>
  <c r="M448" i="7"/>
  <c r="W447" i="7"/>
  <c r="T447" i="7"/>
  <c r="P447" i="7"/>
  <c r="Q447" i="7" s="1"/>
  <c r="M447" i="7"/>
  <c r="W446" i="7"/>
  <c r="T446" i="7"/>
  <c r="P446" i="7"/>
  <c r="Q446" i="7" s="1"/>
  <c r="M446" i="7"/>
  <c r="W445" i="7"/>
  <c r="T445" i="7"/>
  <c r="P445" i="7"/>
  <c r="Q445" i="7" s="1"/>
  <c r="M445" i="7"/>
  <c r="W444" i="7"/>
  <c r="T444" i="7"/>
  <c r="P444" i="7"/>
  <c r="Q444" i="7" s="1"/>
  <c r="M444" i="7"/>
  <c r="W443" i="7"/>
  <c r="T443" i="7"/>
  <c r="AA443" i="7" s="1"/>
  <c r="P443" i="7"/>
  <c r="Q443" i="7" s="1"/>
  <c r="M443" i="7"/>
  <c r="W442" i="7"/>
  <c r="T442" i="7"/>
  <c r="P442" i="7"/>
  <c r="Q442" i="7" s="1"/>
  <c r="M442" i="7"/>
  <c r="W441" i="7"/>
  <c r="T441" i="7"/>
  <c r="P441" i="7"/>
  <c r="Q441" i="7" s="1"/>
  <c r="M441" i="7"/>
  <c r="W440" i="7"/>
  <c r="T440" i="7"/>
  <c r="P440" i="7"/>
  <c r="Q440" i="7" s="1"/>
  <c r="M440" i="7"/>
  <c r="W439" i="7"/>
  <c r="T439" i="7"/>
  <c r="P439" i="7"/>
  <c r="Q439" i="7" s="1"/>
  <c r="M439" i="7"/>
  <c r="W438" i="7"/>
  <c r="T438" i="7"/>
  <c r="P438" i="7"/>
  <c r="Q438" i="7" s="1"/>
  <c r="M438" i="7"/>
  <c r="W437" i="7"/>
  <c r="T437" i="7"/>
  <c r="Y437" i="7" s="1"/>
  <c r="P437" i="7"/>
  <c r="Q437" i="7" s="1"/>
  <c r="M437" i="7"/>
  <c r="W436" i="7"/>
  <c r="T436" i="7"/>
  <c r="P436" i="7"/>
  <c r="Q436" i="7" s="1"/>
  <c r="M436" i="7"/>
  <c r="W435" i="7"/>
  <c r="T435" i="7"/>
  <c r="P435" i="7"/>
  <c r="Q435" i="7" s="1"/>
  <c r="M435" i="7"/>
  <c r="W434" i="7"/>
  <c r="T434" i="7"/>
  <c r="P434" i="7"/>
  <c r="Q434" i="7" s="1"/>
  <c r="M434" i="7"/>
  <c r="W433" i="7"/>
  <c r="T433" i="7"/>
  <c r="P433" i="7"/>
  <c r="Q433" i="7" s="1"/>
  <c r="M433" i="7"/>
  <c r="W432" i="7"/>
  <c r="T432" i="7"/>
  <c r="Y432" i="7" s="1"/>
  <c r="P432" i="7"/>
  <c r="Q432" i="7" s="1"/>
  <c r="M432" i="7"/>
  <c r="W431" i="7"/>
  <c r="T431" i="7"/>
  <c r="P431" i="7"/>
  <c r="Q431" i="7" s="1"/>
  <c r="M431" i="7"/>
  <c r="K431" i="7"/>
  <c r="W430" i="7"/>
  <c r="T430" i="7"/>
  <c r="P430" i="7"/>
  <c r="Q430" i="7" s="1"/>
  <c r="M430" i="7"/>
  <c r="K430" i="7"/>
  <c r="W429" i="7"/>
  <c r="T429" i="7"/>
  <c r="P429" i="7"/>
  <c r="Q429" i="7" s="1"/>
  <c r="M429" i="7"/>
  <c r="K429" i="7"/>
  <c r="W428" i="7"/>
  <c r="T428" i="7"/>
  <c r="P428" i="7"/>
  <c r="Q428" i="7" s="1"/>
  <c r="M428" i="7"/>
  <c r="K428" i="7"/>
  <c r="W427" i="7"/>
  <c r="T427" i="7"/>
  <c r="P427" i="7"/>
  <c r="Q427" i="7" s="1"/>
  <c r="M427" i="7"/>
  <c r="K427" i="7"/>
  <c r="W426" i="7"/>
  <c r="T426" i="7"/>
  <c r="P426" i="7"/>
  <c r="Q426" i="7" s="1"/>
  <c r="M426" i="7"/>
  <c r="K426" i="7"/>
  <c r="W425" i="7"/>
  <c r="T425" i="7"/>
  <c r="P425" i="7"/>
  <c r="Q425" i="7" s="1"/>
  <c r="M425" i="7"/>
  <c r="K425" i="7"/>
  <c r="W424" i="7"/>
  <c r="T424" i="7"/>
  <c r="P424" i="7"/>
  <c r="Q424" i="7" s="1"/>
  <c r="M424" i="7"/>
  <c r="K424" i="7"/>
  <c r="W423" i="7"/>
  <c r="T423" i="7"/>
  <c r="P423" i="7"/>
  <c r="Q423" i="7" s="1"/>
  <c r="W422" i="7"/>
  <c r="T422" i="7"/>
  <c r="P422" i="7"/>
  <c r="Q422" i="7" s="1"/>
  <c r="M422" i="7"/>
  <c r="W421" i="7"/>
  <c r="T421" i="7"/>
  <c r="P421" i="7"/>
  <c r="Q421" i="7" s="1"/>
  <c r="M421" i="7"/>
  <c r="W420" i="7"/>
  <c r="T420" i="7"/>
  <c r="P420" i="7"/>
  <c r="Q420" i="7" s="1"/>
  <c r="W419" i="7"/>
  <c r="T419" i="7"/>
  <c r="P419" i="7"/>
  <c r="Q419" i="7" s="1"/>
  <c r="M419" i="7"/>
  <c r="W418" i="7"/>
  <c r="T418" i="7"/>
  <c r="P418" i="7"/>
  <c r="Q418" i="7" s="1"/>
  <c r="M418" i="7"/>
  <c r="W417" i="7"/>
  <c r="T417" i="7"/>
  <c r="P417" i="7"/>
  <c r="Q417" i="7" s="1"/>
  <c r="M417" i="7"/>
  <c r="W416" i="7"/>
  <c r="T416" i="7"/>
  <c r="P416" i="7"/>
  <c r="Q416" i="7" s="1"/>
  <c r="M416" i="7"/>
  <c r="W415" i="7"/>
  <c r="T415" i="7"/>
  <c r="P415" i="7"/>
  <c r="Q415" i="7" s="1"/>
  <c r="W414" i="7"/>
  <c r="T414" i="7"/>
  <c r="P414" i="7"/>
  <c r="Q414" i="7" s="1"/>
  <c r="M414" i="7"/>
  <c r="W413" i="7"/>
  <c r="T413" i="7"/>
  <c r="P413" i="7"/>
  <c r="Q413" i="7" s="1"/>
  <c r="M413" i="7"/>
  <c r="W412" i="7"/>
  <c r="T412" i="7"/>
  <c r="P412" i="7"/>
  <c r="Q412" i="7" s="1"/>
  <c r="M412" i="7"/>
  <c r="W411" i="7"/>
  <c r="T411" i="7"/>
  <c r="P411" i="7"/>
  <c r="Q411" i="7" s="1"/>
  <c r="W410" i="7"/>
  <c r="T410" i="7"/>
  <c r="P410" i="7"/>
  <c r="Q410" i="7" s="1"/>
  <c r="W409" i="7"/>
  <c r="X409" i="7" s="1"/>
  <c r="T409" i="7"/>
  <c r="P409" i="7"/>
  <c r="Q409" i="7" s="1"/>
  <c r="M409" i="7"/>
  <c r="W408" i="7"/>
  <c r="T408" i="7"/>
  <c r="P408" i="7"/>
  <c r="Q408" i="7" s="1"/>
  <c r="M408" i="7"/>
  <c r="W407" i="7"/>
  <c r="T407" i="7"/>
  <c r="P407" i="7"/>
  <c r="Q407" i="7" s="1"/>
  <c r="M407" i="7"/>
  <c r="W406" i="7"/>
  <c r="T406" i="7"/>
  <c r="P406" i="7"/>
  <c r="Q406" i="7" s="1"/>
  <c r="M406" i="7"/>
  <c r="K406" i="7"/>
  <c r="W405" i="7"/>
  <c r="T405" i="7"/>
  <c r="P405" i="7"/>
  <c r="Q405" i="7" s="1"/>
  <c r="M405" i="7"/>
  <c r="W404" i="7"/>
  <c r="T404" i="7"/>
  <c r="P404" i="7"/>
  <c r="Q404" i="7" s="1"/>
  <c r="M404" i="7"/>
  <c r="W403" i="7"/>
  <c r="T403" i="7"/>
  <c r="AA403" i="7" s="1"/>
  <c r="P403" i="7"/>
  <c r="Q403" i="7" s="1"/>
  <c r="M403" i="7"/>
  <c r="W402" i="7"/>
  <c r="T402" i="7"/>
  <c r="X402" i="7" s="1"/>
  <c r="P402" i="7"/>
  <c r="Q402" i="7" s="1"/>
  <c r="M402" i="7"/>
  <c r="W401" i="7"/>
  <c r="T401" i="7"/>
  <c r="P401" i="7"/>
  <c r="Q401" i="7" s="1"/>
  <c r="M401" i="7"/>
  <c r="W400" i="7"/>
  <c r="T400" i="7"/>
  <c r="Y400" i="7" s="1"/>
  <c r="P400" i="7"/>
  <c r="Q400" i="7" s="1"/>
  <c r="M400" i="7"/>
  <c r="W399" i="7"/>
  <c r="T399" i="7"/>
  <c r="AA399" i="7" s="1"/>
  <c r="P399" i="7"/>
  <c r="Q399" i="7" s="1"/>
  <c r="M399" i="7"/>
  <c r="W398" i="7"/>
  <c r="T398" i="7"/>
  <c r="P398" i="7"/>
  <c r="Q398" i="7" s="1"/>
  <c r="M398" i="7"/>
  <c r="W397" i="7"/>
  <c r="T397" i="7"/>
  <c r="P397" i="7"/>
  <c r="Q397" i="7" s="1"/>
  <c r="M397" i="7"/>
  <c r="W396" i="7"/>
  <c r="T396" i="7"/>
  <c r="P396" i="7"/>
  <c r="Q396" i="7" s="1"/>
  <c r="W395" i="7"/>
  <c r="T395" i="7"/>
  <c r="P395" i="7"/>
  <c r="Q395" i="7" s="1"/>
  <c r="M395" i="7"/>
  <c r="W394" i="7"/>
  <c r="T394" i="7"/>
  <c r="P394" i="7"/>
  <c r="Q394" i="7" s="1"/>
  <c r="M394" i="7"/>
  <c r="W393" i="7"/>
  <c r="T393" i="7"/>
  <c r="P393" i="7"/>
  <c r="Q393" i="7" s="1"/>
  <c r="M393" i="7"/>
  <c r="W392" i="7"/>
  <c r="T392" i="7"/>
  <c r="P392" i="7"/>
  <c r="Q392" i="7" s="1"/>
  <c r="M392" i="7"/>
  <c r="W391" i="7"/>
  <c r="T391" i="7"/>
  <c r="P391" i="7"/>
  <c r="Q391" i="7" s="1"/>
  <c r="M391" i="7"/>
  <c r="W390" i="7"/>
  <c r="T390" i="7"/>
  <c r="P390" i="7"/>
  <c r="Q390" i="7" s="1"/>
  <c r="M390" i="7"/>
  <c r="W389" i="7"/>
  <c r="T389" i="7"/>
  <c r="P389" i="7"/>
  <c r="Q389" i="7" s="1"/>
  <c r="M389" i="7"/>
  <c r="W388" i="7"/>
  <c r="T388" i="7"/>
  <c r="P388" i="7"/>
  <c r="Q388" i="7" s="1"/>
  <c r="M388" i="7"/>
  <c r="W387" i="7"/>
  <c r="T387" i="7"/>
  <c r="P387" i="7"/>
  <c r="Q387" i="7" s="1"/>
  <c r="M387" i="7"/>
  <c r="W386" i="7"/>
  <c r="T386" i="7"/>
  <c r="P386" i="7"/>
  <c r="Q386" i="7" s="1"/>
  <c r="M386" i="7"/>
  <c r="W385" i="7"/>
  <c r="T385" i="7"/>
  <c r="P385" i="7"/>
  <c r="Q385" i="7" s="1"/>
  <c r="M385" i="7"/>
  <c r="W384" i="7"/>
  <c r="T384" i="7"/>
  <c r="P384" i="7"/>
  <c r="Q384" i="7" s="1"/>
  <c r="M384" i="7"/>
  <c r="W383" i="7"/>
  <c r="T383" i="7"/>
  <c r="P383" i="7"/>
  <c r="Q383" i="7" s="1"/>
  <c r="M383" i="7"/>
  <c r="W382" i="7"/>
  <c r="T382" i="7"/>
  <c r="P382" i="7"/>
  <c r="Q382" i="7" s="1"/>
  <c r="M382" i="7"/>
  <c r="W381" i="7"/>
  <c r="T381" i="7"/>
  <c r="P381" i="7"/>
  <c r="Q381" i="7" s="1"/>
  <c r="M381" i="7"/>
  <c r="W380" i="7"/>
  <c r="T380" i="7"/>
  <c r="P380" i="7"/>
  <c r="Q380" i="7" s="1"/>
  <c r="M380" i="7"/>
  <c r="W379" i="7"/>
  <c r="T379" i="7"/>
  <c r="P379" i="7"/>
  <c r="Q379" i="7" s="1"/>
  <c r="W378" i="7"/>
  <c r="T378" i="7"/>
  <c r="P378" i="7"/>
  <c r="Q378" i="7" s="1"/>
  <c r="W377" i="7"/>
  <c r="T377" i="7"/>
  <c r="P377" i="7"/>
  <c r="Q377" i="7" s="1"/>
  <c r="W376" i="7"/>
  <c r="T376" i="7"/>
  <c r="P376" i="7"/>
  <c r="Q376" i="7" s="1"/>
  <c r="W375" i="7"/>
  <c r="T375" i="7"/>
  <c r="P375" i="7"/>
  <c r="Q375" i="7" s="1"/>
  <c r="W374" i="7"/>
  <c r="T374" i="7"/>
  <c r="P374" i="7"/>
  <c r="Q374" i="7" s="1"/>
  <c r="W373" i="7"/>
  <c r="T373" i="7"/>
  <c r="P373" i="7"/>
  <c r="Q373" i="7" s="1"/>
  <c r="W372" i="7"/>
  <c r="T372" i="7"/>
  <c r="P372" i="7"/>
  <c r="Q372" i="7" s="1"/>
  <c r="W371" i="7"/>
  <c r="T371" i="7"/>
  <c r="P371" i="7"/>
  <c r="Q371" i="7" s="1"/>
  <c r="W370" i="7"/>
  <c r="T370" i="7"/>
  <c r="P370" i="7"/>
  <c r="Q370" i="7" s="1"/>
  <c r="W369" i="7"/>
  <c r="T369" i="7"/>
  <c r="P369" i="7"/>
  <c r="Q369" i="7" s="1"/>
  <c r="W368" i="7"/>
  <c r="T368" i="7"/>
  <c r="P368" i="7"/>
  <c r="Q368" i="7" s="1"/>
  <c r="M368" i="7"/>
  <c r="W367" i="7"/>
  <c r="T367" i="7"/>
  <c r="P367" i="7"/>
  <c r="Q367" i="7" s="1"/>
  <c r="M367" i="7"/>
  <c r="W366" i="7"/>
  <c r="T366" i="7"/>
  <c r="P366" i="7"/>
  <c r="Q366" i="7" s="1"/>
  <c r="M366" i="7"/>
  <c r="W365" i="7"/>
  <c r="T365" i="7"/>
  <c r="P365" i="7"/>
  <c r="Q365" i="7" s="1"/>
  <c r="M365" i="7"/>
  <c r="W364" i="7"/>
  <c r="T364" i="7"/>
  <c r="P364" i="7"/>
  <c r="Q364" i="7" s="1"/>
  <c r="M364" i="7"/>
  <c r="W363" i="7"/>
  <c r="T363" i="7"/>
  <c r="P363" i="7"/>
  <c r="Q363" i="7" s="1"/>
  <c r="M363" i="7"/>
  <c r="W362" i="7"/>
  <c r="T362" i="7"/>
  <c r="P362" i="7"/>
  <c r="Q362" i="7" s="1"/>
  <c r="M362" i="7"/>
  <c r="W361" i="7"/>
  <c r="T361" i="7"/>
  <c r="P361" i="7"/>
  <c r="Q361" i="7" s="1"/>
  <c r="M361" i="7"/>
  <c r="W360" i="7"/>
  <c r="T360" i="7"/>
  <c r="P360" i="7"/>
  <c r="Q360" i="7" s="1"/>
  <c r="M360" i="7"/>
  <c r="W359" i="7"/>
  <c r="T359" i="7"/>
  <c r="P359" i="7"/>
  <c r="Q359" i="7" s="1"/>
  <c r="M359" i="7"/>
  <c r="W358" i="7"/>
  <c r="T358" i="7"/>
  <c r="P358" i="7"/>
  <c r="Q358" i="7" s="1"/>
  <c r="M358" i="7"/>
  <c r="W357" i="7"/>
  <c r="T357" i="7"/>
  <c r="P357" i="7"/>
  <c r="Q357" i="7" s="1"/>
  <c r="M357" i="7"/>
  <c r="W356" i="7"/>
  <c r="T356" i="7"/>
  <c r="P356" i="7"/>
  <c r="Q356" i="7" s="1"/>
  <c r="M356" i="7"/>
  <c r="W355" i="7"/>
  <c r="T355" i="7"/>
  <c r="P355" i="7"/>
  <c r="Q355" i="7" s="1"/>
  <c r="M355" i="7"/>
  <c r="W354" i="7"/>
  <c r="T354" i="7"/>
  <c r="P354" i="7"/>
  <c r="Q354" i="7" s="1"/>
  <c r="M354" i="7"/>
  <c r="W353" i="7"/>
  <c r="T353" i="7"/>
  <c r="P353" i="7"/>
  <c r="Q353" i="7" s="1"/>
  <c r="M353" i="7"/>
  <c r="W352" i="7"/>
  <c r="T352" i="7"/>
  <c r="P352" i="7"/>
  <c r="Q352" i="7" s="1"/>
  <c r="M352" i="7"/>
  <c r="W351" i="7"/>
  <c r="T351" i="7"/>
  <c r="P351" i="7"/>
  <c r="Q351" i="7" s="1"/>
  <c r="M351" i="7"/>
  <c r="W350" i="7"/>
  <c r="T350" i="7"/>
  <c r="P350" i="7"/>
  <c r="Q350" i="7" s="1"/>
  <c r="M350" i="7"/>
  <c r="W349" i="7"/>
  <c r="T349" i="7"/>
  <c r="P349" i="7"/>
  <c r="Q349" i="7" s="1"/>
  <c r="M349" i="7"/>
  <c r="W348" i="7"/>
  <c r="T348" i="7"/>
  <c r="P348" i="7"/>
  <c r="Q348" i="7" s="1"/>
  <c r="M348" i="7"/>
  <c r="W346" i="7"/>
  <c r="T346" i="7"/>
  <c r="P346" i="7"/>
  <c r="Q346" i="7" s="1"/>
  <c r="M346" i="7"/>
  <c r="W345" i="7"/>
  <c r="T345" i="7"/>
  <c r="P345" i="7"/>
  <c r="Q345" i="7" s="1"/>
  <c r="M345" i="7"/>
  <c r="W344" i="7"/>
  <c r="T344" i="7"/>
  <c r="P344" i="7"/>
  <c r="Q344" i="7" s="1"/>
  <c r="M344" i="7"/>
  <c r="W343" i="7"/>
  <c r="T343" i="7"/>
  <c r="P343" i="7"/>
  <c r="Q343" i="7" s="1"/>
  <c r="M343" i="7"/>
  <c r="W342" i="7"/>
  <c r="T342" i="7"/>
  <c r="P342" i="7"/>
  <c r="Q342" i="7" s="1"/>
  <c r="M342" i="7"/>
  <c r="W341" i="7"/>
  <c r="T341" i="7"/>
  <c r="P341" i="7"/>
  <c r="Q341" i="7" s="1"/>
  <c r="M341" i="7"/>
  <c r="W340" i="7"/>
  <c r="T340" i="7"/>
  <c r="P340" i="7"/>
  <c r="Q340" i="7" s="1"/>
  <c r="M340" i="7"/>
  <c r="W339" i="7"/>
  <c r="T339" i="7"/>
  <c r="P339" i="7"/>
  <c r="Q339" i="7" s="1"/>
  <c r="M339" i="7"/>
  <c r="W338" i="7"/>
  <c r="T338" i="7"/>
  <c r="P338" i="7"/>
  <c r="Q338" i="7" s="1"/>
  <c r="W337" i="7"/>
  <c r="T337" i="7"/>
  <c r="P337" i="7"/>
  <c r="Q337" i="7" s="1"/>
  <c r="M337" i="7"/>
  <c r="W336" i="7"/>
  <c r="T336" i="7"/>
  <c r="P336" i="7"/>
  <c r="Q336" i="7" s="1"/>
  <c r="M336" i="7"/>
  <c r="W335" i="7"/>
  <c r="T335" i="7"/>
  <c r="P335" i="7"/>
  <c r="Q335" i="7" s="1"/>
  <c r="M335" i="7"/>
  <c r="W334" i="7"/>
  <c r="T334" i="7"/>
  <c r="P334" i="7"/>
  <c r="Q334" i="7" s="1"/>
  <c r="M334" i="7"/>
  <c r="W333" i="7"/>
  <c r="T333" i="7"/>
  <c r="P333" i="7"/>
  <c r="Q333" i="7" s="1"/>
  <c r="M333" i="7"/>
  <c r="W332" i="7"/>
  <c r="T332" i="7"/>
  <c r="P332" i="7"/>
  <c r="Q332" i="7" s="1"/>
  <c r="M332" i="7"/>
  <c r="W331" i="7"/>
  <c r="T331" i="7"/>
  <c r="P331" i="7"/>
  <c r="Q331" i="7" s="1"/>
  <c r="M331" i="7"/>
  <c r="W330" i="7"/>
  <c r="T330" i="7"/>
  <c r="P330" i="7"/>
  <c r="Q330" i="7" s="1"/>
  <c r="M330" i="7"/>
  <c r="W329" i="7"/>
  <c r="T329" i="7"/>
  <c r="Q329" i="7"/>
  <c r="M329" i="7"/>
  <c r="W328" i="7"/>
  <c r="T328" i="7"/>
  <c r="P328" i="7"/>
  <c r="Q328" i="7" s="1"/>
  <c r="M328" i="7"/>
  <c r="W327" i="7"/>
  <c r="T327" i="7"/>
  <c r="P327" i="7"/>
  <c r="Q327" i="7" s="1"/>
  <c r="M327" i="7"/>
  <c r="W326" i="7"/>
  <c r="T326" i="7"/>
  <c r="Q326" i="7"/>
  <c r="M326" i="7"/>
  <c r="W325" i="7"/>
  <c r="T325" i="7"/>
  <c r="P325" i="7"/>
  <c r="Q325" i="7" s="1"/>
  <c r="M325" i="7"/>
  <c r="W324" i="7"/>
  <c r="T324" i="7"/>
  <c r="P324" i="7"/>
  <c r="M324" i="7"/>
  <c r="W323" i="7"/>
  <c r="T323" i="7"/>
  <c r="P323" i="7"/>
  <c r="Q323" i="7" s="1"/>
  <c r="M323" i="7"/>
  <c r="W322" i="7"/>
  <c r="T322" i="7"/>
  <c r="P322" i="7"/>
  <c r="Q322" i="7" s="1"/>
  <c r="M322" i="7"/>
  <c r="W321" i="7"/>
  <c r="T321" i="7"/>
  <c r="P321" i="7"/>
  <c r="Q321" i="7" s="1"/>
  <c r="M321" i="7"/>
  <c r="W320" i="7"/>
  <c r="T320" i="7"/>
  <c r="P320" i="7"/>
  <c r="Q320" i="7" s="1"/>
  <c r="M320" i="7"/>
  <c r="W319" i="7"/>
  <c r="T319" i="7"/>
  <c r="P319" i="7"/>
  <c r="Q319" i="7" s="1"/>
  <c r="M319" i="7"/>
  <c r="W318" i="7"/>
  <c r="T318" i="7"/>
  <c r="P318" i="7"/>
  <c r="Q318" i="7" s="1"/>
  <c r="M318" i="7"/>
  <c r="W317" i="7"/>
  <c r="T317" i="7"/>
  <c r="P317" i="7"/>
  <c r="Q317" i="7" s="1"/>
  <c r="M317" i="7"/>
  <c r="W316" i="7"/>
  <c r="T316" i="7"/>
  <c r="P316" i="7"/>
  <c r="Q316" i="7" s="1"/>
  <c r="M316" i="7"/>
  <c r="W315" i="7"/>
  <c r="T315" i="7"/>
  <c r="P315" i="7"/>
  <c r="Q315" i="7" s="1"/>
  <c r="M315" i="7"/>
  <c r="W314" i="7"/>
  <c r="T314" i="7"/>
  <c r="P314" i="7"/>
  <c r="Q314" i="7" s="1"/>
  <c r="M314" i="7"/>
  <c r="W313" i="7"/>
  <c r="T313" i="7"/>
  <c r="P313" i="7"/>
  <c r="Q313" i="7" s="1"/>
  <c r="M313" i="7"/>
  <c r="W312" i="7"/>
  <c r="T312" i="7"/>
  <c r="P312" i="7"/>
  <c r="Q312" i="7" s="1"/>
  <c r="M312" i="7"/>
  <c r="W311" i="7"/>
  <c r="T311" i="7"/>
  <c r="P311" i="7"/>
  <c r="Q311" i="7" s="1"/>
  <c r="M311" i="7"/>
  <c r="W310" i="7"/>
  <c r="T310" i="7"/>
  <c r="P310" i="7"/>
  <c r="Q310" i="7" s="1"/>
  <c r="M310" i="7"/>
  <c r="W309" i="7"/>
  <c r="T309" i="7"/>
  <c r="P309" i="7"/>
  <c r="Q309" i="7" s="1"/>
  <c r="M309" i="7"/>
  <c r="W308" i="7"/>
  <c r="T308" i="7"/>
  <c r="P308" i="7"/>
  <c r="Q308" i="7" s="1"/>
  <c r="M308" i="7"/>
  <c r="W307" i="7"/>
  <c r="T307" i="7"/>
  <c r="P307" i="7"/>
  <c r="Q307" i="7" s="1"/>
  <c r="M307" i="7"/>
  <c r="W306" i="7"/>
  <c r="T306" i="7"/>
  <c r="P306" i="7"/>
  <c r="Q306" i="7" s="1"/>
  <c r="M306" i="7"/>
  <c r="W305" i="7"/>
  <c r="T305" i="7"/>
  <c r="P305" i="7"/>
  <c r="Q305" i="7" s="1"/>
  <c r="M305" i="7"/>
  <c r="W304" i="7"/>
  <c r="T304" i="7"/>
  <c r="P304" i="7"/>
  <c r="Q304" i="7" s="1"/>
  <c r="M304" i="7"/>
  <c r="W303" i="7"/>
  <c r="T303" i="7"/>
  <c r="P303" i="7"/>
  <c r="Q303" i="7" s="1"/>
  <c r="M303" i="7"/>
  <c r="W302" i="7"/>
  <c r="T302" i="7"/>
  <c r="P302" i="7"/>
  <c r="Q302" i="7" s="1"/>
  <c r="M302" i="7"/>
  <c r="W301" i="7"/>
  <c r="T301" i="7"/>
  <c r="P301" i="7"/>
  <c r="Q301" i="7" s="1"/>
  <c r="M301" i="7"/>
  <c r="W300" i="7"/>
  <c r="T300" i="7"/>
  <c r="P300" i="7"/>
  <c r="Q300" i="7" s="1"/>
  <c r="M300" i="7"/>
  <c r="W299" i="7"/>
  <c r="T299" i="7"/>
  <c r="P299" i="7"/>
  <c r="Q299" i="7" s="1"/>
  <c r="M299" i="7"/>
  <c r="W298" i="7"/>
  <c r="T298" i="7"/>
  <c r="P298" i="7"/>
  <c r="Q298" i="7" s="1"/>
  <c r="M298" i="7"/>
  <c r="W297" i="7"/>
  <c r="T297" i="7"/>
  <c r="P297" i="7"/>
  <c r="Q297" i="7" s="1"/>
  <c r="M297" i="7"/>
  <c r="W296" i="7"/>
  <c r="T296" i="7"/>
  <c r="P296" i="7"/>
  <c r="Q296" i="7" s="1"/>
  <c r="M296" i="7"/>
  <c r="W295" i="7"/>
  <c r="T295" i="7"/>
  <c r="P295" i="7"/>
  <c r="Q295" i="7" s="1"/>
  <c r="M295" i="7"/>
  <c r="W294" i="7"/>
  <c r="T294" i="7"/>
  <c r="P294" i="7"/>
  <c r="Q294" i="7" s="1"/>
  <c r="M294" i="7"/>
  <c r="W293" i="7"/>
  <c r="T293" i="7"/>
  <c r="P293" i="7"/>
  <c r="Q293" i="7" s="1"/>
  <c r="M293" i="7"/>
  <c r="W292" i="7"/>
  <c r="T292" i="7"/>
  <c r="P292" i="7"/>
  <c r="Q292" i="7" s="1"/>
  <c r="M292" i="7"/>
  <c r="W291" i="7"/>
  <c r="T291" i="7"/>
  <c r="P291" i="7"/>
  <c r="Q291" i="7" s="1"/>
  <c r="M291" i="7"/>
  <c r="W290" i="7"/>
  <c r="T290" i="7"/>
  <c r="P290" i="7"/>
  <c r="Q290" i="7" s="1"/>
  <c r="M290" i="7"/>
  <c r="W289" i="7"/>
  <c r="T289" i="7"/>
  <c r="P289" i="7"/>
  <c r="Q289" i="7" s="1"/>
  <c r="M289" i="7"/>
  <c r="W288" i="7"/>
  <c r="T288" i="7"/>
  <c r="P288" i="7"/>
  <c r="Q288" i="7" s="1"/>
  <c r="M288" i="7"/>
  <c r="W287" i="7"/>
  <c r="T287" i="7"/>
  <c r="P287" i="7"/>
  <c r="Q287" i="7" s="1"/>
  <c r="M287" i="7"/>
  <c r="W286" i="7"/>
  <c r="T286" i="7"/>
  <c r="Q286" i="7"/>
  <c r="M286" i="7"/>
  <c r="W285" i="7"/>
  <c r="T285" i="7"/>
  <c r="P285" i="7"/>
  <c r="Q285" i="7" s="1"/>
  <c r="M285" i="7"/>
  <c r="W284" i="7"/>
  <c r="T284" i="7"/>
  <c r="P284" i="7"/>
  <c r="Q284" i="7" s="1"/>
  <c r="M284" i="7"/>
  <c r="W283" i="7"/>
  <c r="T283" i="7"/>
  <c r="P283" i="7"/>
  <c r="Q283" i="7" s="1"/>
  <c r="M283" i="7"/>
  <c r="W282" i="7"/>
  <c r="T282" i="7"/>
  <c r="P282" i="7"/>
  <c r="Q282" i="7" s="1"/>
  <c r="M282" i="7"/>
  <c r="W281" i="7"/>
  <c r="T281" i="7"/>
  <c r="Q281" i="7"/>
  <c r="M281" i="7"/>
  <c r="W280" i="7"/>
  <c r="T280" i="7"/>
  <c r="P280" i="7"/>
  <c r="Q280" i="7" s="1"/>
  <c r="M280" i="7"/>
  <c r="W279" i="7"/>
  <c r="T279" i="7"/>
  <c r="P279" i="7"/>
  <c r="Q279" i="7" s="1"/>
  <c r="M279" i="7"/>
  <c r="W278" i="7"/>
  <c r="T278" i="7"/>
  <c r="P278" i="7"/>
  <c r="Q278" i="7" s="1"/>
  <c r="M278" i="7"/>
  <c r="W277" i="7"/>
  <c r="X277" i="7" s="1"/>
  <c r="T277" i="7"/>
  <c r="P277" i="7"/>
  <c r="Q277" i="7" s="1"/>
  <c r="M277" i="7"/>
  <c r="W276" i="7"/>
  <c r="T276" i="7"/>
  <c r="P276" i="7"/>
  <c r="Q276" i="7" s="1"/>
  <c r="M276" i="7"/>
  <c r="W275" i="7"/>
  <c r="T275" i="7"/>
  <c r="P275" i="7"/>
  <c r="Q275" i="7" s="1"/>
  <c r="W274" i="7"/>
  <c r="T274" i="7"/>
  <c r="P274" i="7"/>
  <c r="Q274" i="7" s="1"/>
  <c r="M274" i="7"/>
  <c r="W273" i="7"/>
  <c r="T273" i="7"/>
  <c r="P273" i="7"/>
  <c r="Q273" i="7" s="1"/>
  <c r="M273" i="7"/>
  <c r="W272" i="7"/>
  <c r="T272" i="7"/>
  <c r="P272" i="7"/>
  <c r="Q272" i="7" s="1"/>
  <c r="M272" i="7"/>
  <c r="W271" i="7"/>
  <c r="T271" i="7"/>
  <c r="P271" i="7"/>
  <c r="Q271" i="7" s="1"/>
  <c r="M271" i="7"/>
  <c r="W270" i="7"/>
  <c r="T270" i="7"/>
  <c r="Y270" i="7" s="1"/>
  <c r="P270" i="7"/>
  <c r="Q270" i="7" s="1"/>
  <c r="M270" i="7"/>
  <c r="W269" i="7"/>
  <c r="T269" i="7"/>
  <c r="Q269" i="7"/>
  <c r="M269" i="7"/>
  <c r="W268" i="7"/>
  <c r="T268" i="7"/>
  <c r="P268" i="7"/>
  <c r="Q268" i="7" s="1"/>
  <c r="M268" i="7"/>
  <c r="W267" i="7"/>
  <c r="T267" i="7"/>
  <c r="P267" i="7"/>
  <c r="Q267" i="7" s="1"/>
  <c r="M267" i="7"/>
  <c r="W266" i="7"/>
  <c r="T266" i="7"/>
  <c r="P266" i="7"/>
  <c r="Q266" i="7" s="1"/>
  <c r="M266" i="7"/>
  <c r="W265" i="7"/>
  <c r="T265" i="7"/>
  <c r="P265" i="7"/>
  <c r="Q265" i="7" s="1"/>
  <c r="M265" i="7"/>
  <c r="W264" i="7"/>
  <c r="T264" i="7"/>
  <c r="P264" i="7"/>
  <c r="Q264" i="7" s="1"/>
  <c r="M264" i="7"/>
  <c r="W263" i="7"/>
  <c r="T263" i="7"/>
  <c r="P263" i="7"/>
  <c r="Q263" i="7" s="1"/>
  <c r="M263" i="7"/>
  <c r="W262" i="7"/>
  <c r="T262" i="7"/>
  <c r="P262" i="7"/>
  <c r="Q262" i="7" s="1"/>
  <c r="M262" i="7"/>
  <c r="W261" i="7"/>
  <c r="T261" i="7"/>
  <c r="P261" i="7"/>
  <c r="Q261" i="7" s="1"/>
  <c r="M261" i="7"/>
  <c r="W260" i="7"/>
  <c r="T260" i="7"/>
  <c r="P260" i="7"/>
  <c r="Q260" i="7" s="1"/>
  <c r="M260" i="7"/>
  <c r="W259" i="7"/>
  <c r="T259" i="7"/>
  <c r="P259" i="7"/>
  <c r="Q259" i="7" s="1"/>
  <c r="M259" i="7"/>
  <c r="W258" i="7"/>
  <c r="T258" i="7"/>
  <c r="P258" i="7"/>
  <c r="Q258" i="7" s="1"/>
  <c r="M258" i="7"/>
  <c r="W257" i="7"/>
  <c r="T257" i="7"/>
  <c r="P257" i="7"/>
  <c r="Q257" i="7" s="1"/>
  <c r="M257" i="7"/>
  <c r="W256" i="7"/>
  <c r="T256" i="7"/>
  <c r="P256" i="7"/>
  <c r="Q256" i="7" s="1"/>
  <c r="M256" i="7"/>
  <c r="W255" i="7"/>
  <c r="T255" i="7"/>
  <c r="P255" i="7"/>
  <c r="Q255" i="7" s="1"/>
  <c r="M255" i="7"/>
  <c r="W254" i="7"/>
  <c r="T254" i="7"/>
  <c r="P254" i="7"/>
  <c r="Q254" i="7" s="1"/>
  <c r="M254" i="7"/>
  <c r="W253" i="7"/>
  <c r="T253" i="7"/>
  <c r="P253" i="7"/>
  <c r="Q253" i="7" s="1"/>
  <c r="M253" i="7"/>
  <c r="W252" i="7"/>
  <c r="T252" i="7"/>
  <c r="P252" i="7"/>
  <c r="Q252" i="7" s="1"/>
  <c r="M252" i="7"/>
  <c r="W251" i="7"/>
  <c r="T251" i="7"/>
  <c r="P251" i="7"/>
  <c r="Q251" i="7" s="1"/>
  <c r="W250" i="7"/>
  <c r="T250" i="7"/>
  <c r="P250" i="7"/>
  <c r="Q250" i="7" s="1"/>
  <c r="M250" i="7"/>
  <c r="W249" i="7"/>
  <c r="T249" i="7"/>
  <c r="P249" i="7"/>
  <c r="Q249" i="7" s="1"/>
  <c r="M249" i="7"/>
  <c r="W248" i="7"/>
  <c r="T248" i="7"/>
  <c r="P248" i="7"/>
  <c r="Q248" i="7" s="1"/>
  <c r="M248" i="7"/>
  <c r="W247" i="7"/>
  <c r="T247" i="7"/>
  <c r="P247" i="7"/>
  <c r="Q247" i="7" s="1"/>
  <c r="W246" i="7"/>
  <c r="T246" i="7"/>
  <c r="P246" i="7"/>
  <c r="Q246" i="7" s="1"/>
  <c r="W245" i="7"/>
  <c r="T245" i="7"/>
  <c r="P245" i="7"/>
  <c r="Q245" i="7" s="1"/>
  <c r="M245" i="7"/>
  <c r="W244" i="7"/>
  <c r="T244" i="7"/>
  <c r="P244" i="7"/>
  <c r="Q244" i="7" s="1"/>
  <c r="M244" i="7"/>
  <c r="W243" i="7"/>
  <c r="T243" i="7"/>
  <c r="P243" i="7"/>
  <c r="Q243" i="7" s="1"/>
  <c r="W242" i="7"/>
  <c r="T242" i="7"/>
  <c r="P242" i="7"/>
  <c r="Q242" i="7" s="1"/>
  <c r="M242" i="7"/>
  <c r="K242" i="7"/>
  <c r="W241" i="7"/>
  <c r="T241" i="7"/>
  <c r="P241" i="7"/>
  <c r="Q241" i="7" s="1"/>
  <c r="M241" i="7"/>
  <c r="W240" i="7"/>
  <c r="T240" i="7"/>
  <c r="P240" i="7"/>
  <c r="Q240" i="7" s="1"/>
  <c r="M240" i="7"/>
  <c r="K240" i="7"/>
  <c r="W239" i="7"/>
  <c r="T239" i="7"/>
  <c r="P239" i="7"/>
  <c r="Q239" i="7" s="1"/>
  <c r="M239" i="7"/>
  <c r="W238" i="7"/>
  <c r="T238" i="7"/>
  <c r="P238" i="7"/>
  <c r="Q238" i="7" s="1"/>
  <c r="M238" i="7"/>
  <c r="W237" i="7"/>
  <c r="T237" i="7"/>
  <c r="P237" i="7"/>
  <c r="Q237" i="7" s="1"/>
  <c r="W236" i="7"/>
  <c r="T236" i="7"/>
  <c r="P236" i="7"/>
  <c r="Q236" i="7" s="1"/>
  <c r="M236" i="7"/>
  <c r="W235" i="7"/>
  <c r="T235" i="7"/>
  <c r="P235" i="7"/>
  <c r="Q235" i="7" s="1"/>
  <c r="M235" i="7"/>
  <c r="W234" i="7"/>
  <c r="T234" i="7"/>
  <c r="P234" i="7"/>
  <c r="Q234" i="7" s="1"/>
  <c r="M234" i="7"/>
  <c r="W233" i="7"/>
  <c r="T233" i="7"/>
  <c r="P233" i="7"/>
  <c r="Q233" i="7" s="1"/>
  <c r="M233" i="7"/>
  <c r="W232" i="7"/>
  <c r="T232" i="7"/>
  <c r="P232" i="7"/>
  <c r="Q232" i="7" s="1"/>
  <c r="W231" i="7"/>
  <c r="T231" i="7"/>
  <c r="P231" i="7"/>
  <c r="Q231" i="7" s="1"/>
  <c r="M231" i="7"/>
  <c r="W230" i="7"/>
  <c r="T230" i="7"/>
  <c r="P230" i="7"/>
  <c r="Q230" i="7" s="1"/>
  <c r="M230" i="7"/>
  <c r="W229" i="7"/>
  <c r="T229" i="7"/>
  <c r="P229" i="7"/>
  <c r="Q229" i="7" s="1"/>
  <c r="M229" i="7"/>
  <c r="W228" i="7"/>
  <c r="T228" i="7"/>
  <c r="P228" i="7"/>
  <c r="Q228" i="7" s="1"/>
  <c r="M228" i="7"/>
  <c r="W227" i="7"/>
  <c r="T227" i="7"/>
  <c r="P227" i="7"/>
  <c r="Q227" i="7" s="1"/>
  <c r="M227" i="7"/>
  <c r="W226" i="7"/>
  <c r="T226" i="7"/>
  <c r="P226" i="7"/>
  <c r="Q226" i="7" s="1"/>
  <c r="M226" i="7"/>
  <c r="W225" i="7"/>
  <c r="T225" i="7"/>
  <c r="P225" i="7"/>
  <c r="Q225" i="7" s="1"/>
  <c r="M225" i="7"/>
  <c r="W224" i="7"/>
  <c r="T224" i="7"/>
  <c r="P224" i="7"/>
  <c r="Q224" i="7" s="1"/>
  <c r="M224" i="7"/>
  <c r="W223" i="7"/>
  <c r="T223" i="7"/>
  <c r="P223" i="7"/>
  <c r="Q223" i="7" s="1"/>
  <c r="M223" i="7"/>
  <c r="W222" i="7"/>
  <c r="T222" i="7"/>
  <c r="P222" i="7"/>
  <c r="Q222" i="7" s="1"/>
  <c r="M222" i="7"/>
  <c r="W221" i="7"/>
  <c r="T221" i="7"/>
  <c r="P221" i="7"/>
  <c r="Q221" i="7" s="1"/>
  <c r="M221" i="7"/>
  <c r="W220" i="7"/>
  <c r="T220" i="7"/>
  <c r="P220" i="7"/>
  <c r="Q220" i="7" s="1"/>
  <c r="M220" i="7"/>
  <c r="W219" i="7"/>
  <c r="T219" i="7"/>
  <c r="P219" i="7"/>
  <c r="Q219" i="7" s="1"/>
  <c r="M219" i="7"/>
  <c r="W218" i="7"/>
  <c r="T218" i="7"/>
  <c r="P218" i="7"/>
  <c r="Q218" i="7" s="1"/>
  <c r="M218" i="7"/>
  <c r="W217" i="7"/>
  <c r="T217" i="7"/>
  <c r="P217" i="7"/>
  <c r="Q217" i="7" s="1"/>
  <c r="M217" i="7"/>
  <c r="W216" i="7"/>
  <c r="T216" i="7"/>
  <c r="P216" i="7"/>
  <c r="Q216" i="7" s="1"/>
  <c r="M216" i="7"/>
  <c r="W215" i="7"/>
  <c r="T215" i="7"/>
  <c r="P215" i="7"/>
  <c r="Q215" i="7" s="1"/>
  <c r="M215" i="7"/>
  <c r="W214" i="7"/>
  <c r="T214" i="7"/>
  <c r="P214" i="7"/>
  <c r="Q214" i="7" s="1"/>
  <c r="M214" i="7"/>
  <c r="W213" i="7"/>
  <c r="T213" i="7"/>
  <c r="P213" i="7"/>
  <c r="Q213" i="7" s="1"/>
  <c r="W212" i="7"/>
  <c r="T212" i="7"/>
  <c r="P212" i="7"/>
  <c r="Q212" i="7" s="1"/>
  <c r="M212" i="7"/>
  <c r="W211" i="7"/>
  <c r="T211" i="7"/>
  <c r="P211" i="7"/>
  <c r="Q211" i="7" s="1"/>
  <c r="M211" i="7"/>
  <c r="K211" i="7"/>
  <c r="W210" i="7"/>
  <c r="T210" i="7"/>
  <c r="P210" i="7"/>
  <c r="Q210" i="7" s="1"/>
  <c r="M210" i="7"/>
  <c r="K210" i="7"/>
  <c r="W209" i="7"/>
  <c r="T209" i="7"/>
  <c r="P209" i="7"/>
  <c r="Q209" i="7" s="1"/>
  <c r="M209" i="7"/>
  <c r="W208" i="7"/>
  <c r="T208" i="7"/>
  <c r="P208" i="7"/>
  <c r="Q208" i="7" s="1"/>
  <c r="M208" i="7"/>
  <c r="K208" i="7"/>
  <c r="W207" i="7"/>
  <c r="T207" i="7"/>
  <c r="P207" i="7"/>
  <c r="Q207" i="7" s="1"/>
  <c r="M207" i="7"/>
  <c r="W206" i="7"/>
  <c r="T206" i="7"/>
  <c r="P206" i="7"/>
  <c r="Q206" i="7" s="1"/>
  <c r="M206" i="7"/>
  <c r="W205" i="7"/>
  <c r="T205" i="7"/>
  <c r="P205" i="7"/>
  <c r="Q205" i="7" s="1"/>
  <c r="M205" i="7"/>
  <c r="W204" i="7"/>
  <c r="T204" i="7"/>
  <c r="P204" i="7"/>
  <c r="Q204" i="7" s="1"/>
  <c r="M204" i="7"/>
  <c r="W203" i="7"/>
  <c r="T203" i="7"/>
  <c r="P203" i="7"/>
  <c r="Q203" i="7" s="1"/>
  <c r="M203" i="7"/>
  <c r="W202" i="7"/>
  <c r="T202" i="7"/>
  <c r="P202" i="7"/>
  <c r="Q202" i="7" s="1"/>
  <c r="W201" i="7"/>
  <c r="T201" i="7"/>
  <c r="P201" i="7"/>
  <c r="Q201" i="7" s="1"/>
  <c r="M201" i="7"/>
  <c r="W200" i="7"/>
  <c r="T200" i="7"/>
  <c r="P200" i="7"/>
  <c r="Q200" i="7" s="1"/>
  <c r="M200" i="7"/>
  <c r="K200" i="7"/>
  <c r="W199" i="7"/>
  <c r="T199" i="7"/>
  <c r="P199" i="7"/>
  <c r="Q199" i="7" s="1"/>
  <c r="M199" i="7"/>
  <c r="W198" i="7"/>
  <c r="T198" i="7"/>
  <c r="P198" i="7"/>
  <c r="Q198" i="7" s="1"/>
  <c r="M198" i="7"/>
  <c r="W197" i="7"/>
  <c r="T197" i="7"/>
  <c r="P197" i="7"/>
  <c r="Q197" i="7" s="1"/>
  <c r="M197" i="7"/>
  <c r="W196" i="7"/>
  <c r="T196" i="7"/>
  <c r="P196" i="7"/>
  <c r="Q196" i="7" s="1"/>
  <c r="M196" i="7"/>
  <c r="W195" i="7"/>
  <c r="T195" i="7"/>
  <c r="P195" i="7"/>
  <c r="Q195" i="7" s="1"/>
  <c r="M195" i="7"/>
  <c r="W194" i="7"/>
  <c r="T194" i="7"/>
  <c r="P194" i="7"/>
  <c r="Q194" i="7" s="1"/>
  <c r="M194" i="7"/>
  <c r="W193" i="7"/>
  <c r="T193" i="7"/>
  <c r="P193" i="7"/>
  <c r="Q193" i="7" s="1"/>
  <c r="M193" i="7"/>
  <c r="W192" i="7"/>
  <c r="T192" i="7"/>
  <c r="P192" i="7"/>
  <c r="Q192" i="7" s="1"/>
  <c r="M192" i="7"/>
  <c r="W191" i="7"/>
  <c r="T191" i="7"/>
  <c r="P191" i="7"/>
  <c r="Q191" i="7" s="1"/>
  <c r="W190" i="7"/>
  <c r="T190" i="7"/>
  <c r="P190" i="7"/>
  <c r="Q190" i="7" s="1"/>
  <c r="W189" i="7"/>
  <c r="T189" i="7"/>
  <c r="P189" i="7"/>
  <c r="Q189" i="7" s="1"/>
  <c r="W188" i="7"/>
  <c r="T188" i="7"/>
  <c r="P188" i="7"/>
  <c r="Q188" i="7" s="1"/>
  <c r="M188" i="7"/>
  <c r="W187" i="7"/>
  <c r="T187" i="7"/>
  <c r="P187" i="7"/>
  <c r="Q187" i="7" s="1"/>
  <c r="M187" i="7"/>
  <c r="W186" i="7"/>
  <c r="T186" i="7"/>
  <c r="P186" i="7"/>
  <c r="Q186" i="7" s="1"/>
  <c r="M186" i="7"/>
  <c r="W185" i="7"/>
  <c r="T185" i="7"/>
  <c r="P185" i="7"/>
  <c r="Q185" i="7" s="1"/>
  <c r="M185" i="7"/>
  <c r="W184" i="7"/>
  <c r="T184" i="7"/>
  <c r="P184" i="7"/>
  <c r="Q184" i="7" s="1"/>
  <c r="M184" i="7"/>
  <c r="W183" i="7"/>
  <c r="T183" i="7"/>
  <c r="P183" i="7"/>
  <c r="Q183" i="7" s="1"/>
  <c r="M183" i="7"/>
  <c r="W182" i="7"/>
  <c r="T182" i="7"/>
  <c r="P182" i="7"/>
  <c r="Q182" i="7" s="1"/>
  <c r="M182" i="7"/>
  <c r="W181" i="7"/>
  <c r="T181" i="7"/>
  <c r="P181" i="7"/>
  <c r="Q181" i="7" s="1"/>
  <c r="M181" i="7"/>
  <c r="W180" i="7"/>
  <c r="Y180" i="7" s="1"/>
  <c r="T180" i="7"/>
  <c r="P180" i="7"/>
  <c r="Q180" i="7" s="1"/>
  <c r="M180" i="7"/>
  <c r="W179" i="7"/>
  <c r="AA179" i="7" s="1"/>
  <c r="T179" i="7"/>
  <c r="P179" i="7"/>
  <c r="Q179" i="7" s="1"/>
  <c r="M179" i="7"/>
  <c r="W178" i="7"/>
  <c r="T178" i="7"/>
  <c r="P178" i="7"/>
  <c r="Q178" i="7" s="1"/>
  <c r="M178" i="7"/>
  <c r="W177" i="7"/>
  <c r="T177" i="7"/>
  <c r="P177" i="7"/>
  <c r="Q177" i="7" s="1"/>
  <c r="M177" i="7"/>
  <c r="W176" i="7"/>
  <c r="T176" i="7"/>
  <c r="P176" i="7"/>
  <c r="Q176" i="7" s="1"/>
  <c r="M176" i="7"/>
  <c r="W175" i="7"/>
  <c r="T175" i="7"/>
  <c r="P175" i="7"/>
  <c r="Q175" i="7" s="1"/>
  <c r="M175" i="7"/>
  <c r="W174" i="7"/>
  <c r="T174" i="7"/>
  <c r="P174" i="7"/>
  <c r="Q174" i="7" s="1"/>
  <c r="M174" i="7"/>
  <c r="W173" i="7"/>
  <c r="AA173" i="7" s="1"/>
  <c r="T173" i="7"/>
  <c r="P173" i="7"/>
  <c r="Q173" i="7" s="1"/>
  <c r="M173" i="7"/>
  <c r="W172" i="7"/>
  <c r="T172" i="7"/>
  <c r="P172" i="7"/>
  <c r="Q172" i="7" s="1"/>
  <c r="M172" i="7"/>
  <c r="W171" i="7"/>
  <c r="T171" i="7"/>
  <c r="P171" i="7"/>
  <c r="Q171" i="7" s="1"/>
  <c r="M171" i="7"/>
  <c r="W170" i="7"/>
  <c r="T170" i="7"/>
  <c r="P170" i="7"/>
  <c r="Q170" i="7" s="1"/>
  <c r="M170" i="7"/>
  <c r="W169" i="7"/>
  <c r="T169" i="7"/>
  <c r="P169" i="7"/>
  <c r="Q169" i="7" s="1"/>
  <c r="M169" i="7"/>
  <c r="W168" i="7"/>
  <c r="T168" i="7"/>
  <c r="P168" i="7"/>
  <c r="Q168" i="7" s="1"/>
  <c r="M168" i="7"/>
  <c r="W167" i="7"/>
  <c r="T167" i="7"/>
  <c r="P167" i="7"/>
  <c r="Q167" i="7" s="1"/>
  <c r="M167" i="7"/>
  <c r="W166" i="7"/>
  <c r="T166" i="7"/>
  <c r="P166" i="7"/>
  <c r="Q166" i="7" s="1"/>
  <c r="M166" i="7"/>
  <c r="W165" i="7"/>
  <c r="T165" i="7"/>
  <c r="P165" i="7"/>
  <c r="Q165" i="7" s="1"/>
  <c r="M165" i="7"/>
  <c r="W164" i="7"/>
  <c r="T164" i="7"/>
  <c r="P164" i="7"/>
  <c r="Q164" i="7" s="1"/>
  <c r="M164" i="7"/>
  <c r="W163" i="7"/>
  <c r="T163" i="7"/>
  <c r="P163" i="7"/>
  <c r="Q163" i="7" s="1"/>
  <c r="M163" i="7"/>
  <c r="W162" i="7"/>
  <c r="T162" i="7"/>
  <c r="P162" i="7"/>
  <c r="Q162" i="7" s="1"/>
  <c r="M162" i="7"/>
  <c r="W161" i="7"/>
  <c r="T161" i="7"/>
  <c r="P161" i="7"/>
  <c r="Q161" i="7" s="1"/>
  <c r="M161" i="7"/>
  <c r="W160" i="7"/>
  <c r="T160" i="7"/>
  <c r="P160" i="7"/>
  <c r="Q160" i="7" s="1"/>
  <c r="M160" i="7"/>
  <c r="W159" i="7"/>
  <c r="T159" i="7"/>
  <c r="P159" i="7"/>
  <c r="Q159" i="7" s="1"/>
  <c r="M159" i="7"/>
  <c r="W158" i="7"/>
  <c r="T158" i="7"/>
  <c r="P158" i="7"/>
  <c r="Q158" i="7" s="1"/>
  <c r="W157" i="7"/>
  <c r="T157" i="7"/>
  <c r="P157" i="7"/>
  <c r="Q157" i="7" s="1"/>
  <c r="M157" i="7"/>
  <c r="W156" i="7"/>
  <c r="T156" i="7"/>
  <c r="P156" i="7"/>
  <c r="Q156" i="7" s="1"/>
  <c r="M156" i="7"/>
  <c r="W155" i="7"/>
  <c r="T155" i="7"/>
  <c r="P155" i="7"/>
  <c r="Q155" i="7" s="1"/>
  <c r="M155" i="7"/>
  <c r="W154" i="7"/>
  <c r="T154" i="7"/>
  <c r="P154" i="7"/>
  <c r="Q154" i="7" s="1"/>
  <c r="M154" i="7"/>
  <c r="W153" i="7"/>
  <c r="T153" i="7"/>
  <c r="P153" i="7"/>
  <c r="Q153" i="7" s="1"/>
  <c r="M153" i="7"/>
  <c r="W152" i="7"/>
  <c r="T152" i="7"/>
  <c r="P152" i="7"/>
  <c r="Q152" i="7" s="1"/>
  <c r="M152" i="7"/>
  <c r="W151" i="7"/>
  <c r="T151" i="7"/>
  <c r="P151" i="7"/>
  <c r="Q151" i="7" s="1"/>
  <c r="M151" i="7"/>
  <c r="W150" i="7"/>
  <c r="T150" i="7"/>
  <c r="P150" i="7"/>
  <c r="Q150" i="7" s="1"/>
  <c r="M150" i="7"/>
  <c r="W149" i="7"/>
  <c r="T149" i="7"/>
  <c r="P149" i="7"/>
  <c r="Q149" i="7" s="1"/>
  <c r="M149" i="7"/>
  <c r="W148" i="7"/>
  <c r="T148" i="7"/>
  <c r="P148" i="7"/>
  <c r="Q148" i="7" s="1"/>
  <c r="M148" i="7"/>
  <c r="W147" i="7"/>
  <c r="T147" i="7"/>
  <c r="P147" i="7"/>
  <c r="Q147" i="7" s="1"/>
  <c r="M147" i="7"/>
  <c r="W146" i="7"/>
  <c r="T146" i="7"/>
  <c r="P146" i="7"/>
  <c r="Q146" i="7" s="1"/>
  <c r="M146" i="7"/>
  <c r="W145" i="7"/>
  <c r="T145" i="7"/>
  <c r="P145" i="7"/>
  <c r="Q145" i="7" s="1"/>
  <c r="M145" i="7"/>
  <c r="W144" i="7"/>
  <c r="T144" i="7"/>
  <c r="P144" i="7"/>
  <c r="Q144" i="7" s="1"/>
  <c r="M144" i="7"/>
  <c r="W143" i="7"/>
  <c r="T143" i="7"/>
  <c r="P143" i="7"/>
  <c r="Q143" i="7" s="1"/>
  <c r="M143" i="7"/>
  <c r="W142" i="7"/>
  <c r="T142" i="7"/>
  <c r="P142" i="7"/>
  <c r="Q142" i="7" s="1"/>
  <c r="M142" i="7"/>
  <c r="W141" i="7"/>
  <c r="T141" i="7"/>
  <c r="P141" i="7"/>
  <c r="Q141" i="7" s="1"/>
  <c r="M141" i="7"/>
  <c r="W140" i="7"/>
  <c r="T140" i="7"/>
  <c r="P140" i="7"/>
  <c r="Q140" i="7" s="1"/>
  <c r="M140" i="7"/>
  <c r="W139" i="7"/>
  <c r="T139" i="7"/>
  <c r="P139" i="7"/>
  <c r="Q139" i="7" s="1"/>
  <c r="M139" i="7"/>
  <c r="W138" i="7"/>
  <c r="T138" i="7"/>
  <c r="P138" i="7"/>
  <c r="Q138" i="7" s="1"/>
  <c r="M138" i="7"/>
  <c r="W137" i="7"/>
  <c r="T137" i="7"/>
  <c r="P137" i="7"/>
  <c r="Q137" i="7" s="1"/>
  <c r="M137" i="7"/>
  <c r="W136" i="7"/>
  <c r="T136" i="7"/>
  <c r="P136" i="7"/>
  <c r="Q136" i="7" s="1"/>
  <c r="M136" i="7"/>
  <c r="W135" i="7"/>
  <c r="T135" i="7"/>
  <c r="P135" i="7"/>
  <c r="Q135" i="7" s="1"/>
  <c r="M135" i="7"/>
  <c r="W134" i="7"/>
  <c r="T134" i="7"/>
  <c r="P134" i="7"/>
  <c r="Q134" i="7" s="1"/>
  <c r="M134" i="7"/>
  <c r="W133" i="7"/>
  <c r="T133" i="7"/>
  <c r="P133" i="7"/>
  <c r="Q133" i="7" s="1"/>
  <c r="M133" i="7"/>
  <c r="W132" i="7"/>
  <c r="T132" i="7"/>
  <c r="P132" i="7"/>
  <c r="Q132" i="7" s="1"/>
  <c r="M132" i="7"/>
  <c r="W131" i="7"/>
  <c r="T131" i="7"/>
  <c r="P131" i="7"/>
  <c r="Q131" i="7" s="1"/>
  <c r="M131" i="7"/>
  <c r="W130" i="7"/>
  <c r="T130" i="7"/>
  <c r="P130" i="7"/>
  <c r="Q130" i="7" s="1"/>
  <c r="M130" i="7"/>
  <c r="W129" i="7"/>
  <c r="T129" i="7"/>
  <c r="P129" i="7"/>
  <c r="Q129" i="7" s="1"/>
  <c r="M129" i="7"/>
  <c r="W128" i="7"/>
  <c r="T128" i="7"/>
  <c r="P128" i="7"/>
  <c r="Q128" i="7" s="1"/>
  <c r="M128" i="7"/>
  <c r="W127" i="7"/>
  <c r="T127" i="7"/>
  <c r="P127" i="7"/>
  <c r="Q127" i="7" s="1"/>
  <c r="M127" i="7"/>
  <c r="W126" i="7"/>
  <c r="T126" i="7"/>
  <c r="P126" i="7"/>
  <c r="Q126" i="7" s="1"/>
  <c r="M126" i="7"/>
  <c r="W125" i="7"/>
  <c r="T125" i="7"/>
  <c r="P125" i="7"/>
  <c r="Q125" i="7" s="1"/>
  <c r="M125" i="7"/>
  <c r="W124" i="7"/>
  <c r="T124" i="7"/>
  <c r="P124" i="7"/>
  <c r="Q124" i="7" s="1"/>
  <c r="W123" i="7"/>
  <c r="T123" i="7"/>
  <c r="P123" i="7"/>
  <c r="Q123" i="7" s="1"/>
  <c r="M123" i="7"/>
  <c r="W122" i="7"/>
  <c r="T122" i="7"/>
  <c r="P122" i="7"/>
  <c r="Q122" i="7" s="1"/>
  <c r="W121" i="7"/>
  <c r="T121" i="7"/>
  <c r="P121" i="7"/>
  <c r="Q121" i="7" s="1"/>
  <c r="M121" i="7"/>
  <c r="W120" i="7"/>
  <c r="T120" i="7"/>
  <c r="P120" i="7"/>
  <c r="Q120" i="7" s="1"/>
  <c r="M120" i="7"/>
  <c r="W119" i="7"/>
  <c r="T119" i="7"/>
  <c r="P119" i="7"/>
  <c r="Q119" i="7" s="1"/>
  <c r="M119" i="7"/>
  <c r="W118" i="7"/>
  <c r="T118" i="7"/>
  <c r="P118" i="7"/>
  <c r="Q118" i="7" s="1"/>
  <c r="M118" i="7"/>
  <c r="W117" i="7"/>
  <c r="T117" i="7"/>
  <c r="P117" i="7"/>
  <c r="Q117" i="7" s="1"/>
  <c r="M117" i="7"/>
  <c r="W116" i="7"/>
  <c r="T116" i="7"/>
  <c r="P116" i="7"/>
  <c r="Q116" i="7" s="1"/>
  <c r="M116" i="7"/>
  <c r="W115" i="7"/>
  <c r="T115" i="7"/>
  <c r="P115" i="7"/>
  <c r="Q115" i="7" s="1"/>
  <c r="M115" i="7"/>
  <c r="W114" i="7"/>
  <c r="T114" i="7"/>
  <c r="P114" i="7"/>
  <c r="Q114" i="7" s="1"/>
  <c r="M114" i="7"/>
  <c r="W113" i="7"/>
  <c r="T113" i="7"/>
  <c r="P113" i="7"/>
  <c r="Q113" i="7" s="1"/>
  <c r="W112" i="7"/>
  <c r="T112" i="7"/>
  <c r="P112" i="7"/>
  <c r="Q112" i="7" s="1"/>
  <c r="W111" i="7"/>
  <c r="T111" i="7"/>
  <c r="P111" i="7"/>
  <c r="Q111" i="7" s="1"/>
  <c r="W110" i="7"/>
  <c r="T110" i="7"/>
  <c r="P110" i="7"/>
  <c r="Q110" i="7" s="1"/>
  <c r="M110" i="7"/>
  <c r="W109" i="7"/>
  <c r="T109" i="7"/>
  <c r="P109" i="7"/>
  <c r="Q109" i="7" s="1"/>
  <c r="W108" i="7"/>
  <c r="T108" i="7"/>
  <c r="P108" i="7"/>
  <c r="Q108" i="7" s="1"/>
  <c r="W107" i="7"/>
  <c r="T107" i="7"/>
  <c r="P107" i="7"/>
  <c r="Q107" i="7" s="1"/>
  <c r="W106" i="7"/>
  <c r="T106" i="7"/>
  <c r="P106" i="7"/>
  <c r="Q106" i="7" s="1"/>
  <c r="W105" i="7"/>
  <c r="T105" i="7"/>
  <c r="P105" i="7"/>
  <c r="Q105" i="7" s="1"/>
  <c r="W104" i="7"/>
  <c r="T104" i="7"/>
  <c r="P104" i="7"/>
  <c r="Q104" i="7" s="1"/>
  <c r="M104" i="7"/>
  <c r="W103" i="7"/>
  <c r="T103" i="7"/>
  <c r="P103" i="7"/>
  <c r="Q103" i="7" s="1"/>
  <c r="M103" i="7"/>
  <c r="W102" i="7"/>
  <c r="T102" i="7"/>
  <c r="P102" i="7"/>
  <c r="Q102" i="7" s="1"/>
  <c r="M102" i="7"/>
  <c r="W101" i="7"/>
  <c r="T101" i="7"/>
  <c r="P101" i="7"/>
  <c r="Q101" i="7" s="1"/>
  <c r="M101" i="7"/>
  <c r="W100" i="7"/>
  <c r="T100" i="7"/>
  <c r="P100" i="7"/>
  <c r="Q100" i="7" s="1"/>
  <c r="M100" i="7"/>
  <c r="W99" i="7"/>
  <c r="T99" i="7"/>
  <c r="P99" i="7"/>
  <c r="Q99" i="7" s="1"/>
  <c r="M99" i="7"/>
  <c r="W98" i="7"/>
  <c r="T98" i="7"/>
  <c r="P98" i="7"/>
  <c r="Q98" i="7" s="1"/>
  <c r="W97" i="7"/>
  <c r="T97" i="7"/>
  <c r="P97" i="7"/>
  <c r="Q97" i="7" s="1"/>
  <c r="W96" i="7"/>
  <c r="T96" i="7"/>
  <c r="P96" i="7"/>
  <c r="Q96" i="7" s="1"/>
  <c r="W95" i="7"/>
  <c r="T95" i="7"/>
  <c r="P95" i="7"/>
  <c r="Q95" i="7" s="1"/>
  <c r="M95" i="7"/>
  <c r="W94" i="7"/>
  <c r="T94" i="7"/>
  <c r="P94" i="7"/>
  <c r="Q94" i="7" s="1"/>
  <c r="M94" i="7"/>
  <c r="W93" i="7"/>
  <c r="T93" i="7"/>
  <c r="P93" i="7"/>
  <c r="Q93" i="7" s="1"/>
  <c r="M93" i="7"/>
  <c r="W92" i="7"/>
  <c r="T92" i="7"/>
  <c r="P92" i="7"/>
  <c r="Q92" i="7" s="1"/>
  <c r="M92" i="7"/>
  <c r="W91" i="7"/>
  <c r="T91" i="7"/>
  <c r="P91" i="7"/>
  <c r="Q91" i="7" s="1"/>
  <c r="M91" i="7"/>
  <c r="W90" i="7"/>
  <c r="T90" i="7"/>
  <c r="P90" i="7"/>
  <c r="Q90" i="7" s="1"/>
  <c r="M90" i="7"/>
  <c r="W89" i="7"/>
  <c r="T89" i="7"/>
  <c r="P89" i="7"/>
  <c r="Q89" i="7" s="1"/>
  <c r="M89" i="7"/>
  <c r="W88" i="7"/>
  <c r="T88" i="7"/>
  <c r="P88" i="7"/>
  <c r="Q88" i="7" s="1"/>
  <c r="M88" i="7"/>
  <c r="W87" i="7"/>
  <c r="T87" i="7"/>
  <c r="P87" i="7"/>
  <c r="Q87" i="7" s="1"/>
  <c r="M87" i="7"/>
  <c r="W86" i="7"/>
  <c r="T86" i="7"/>
  <c r="P86" i="7"/>
  <c r="Q86" i="7" s="1"/>
  <c r="M86" i="7"/>
  <c r="W85" i="7"/>
  <c r="T85" i="7"/>
  <c r="P85" i="7"/>
  <c r="Q85" i="7" s="1"/>
  <c r="M85" i="7"/>
  <c r="W84" i="7"/>
  <c r="T84" i="7"/>
  <c r="P84" i="7"/>
  <c r="Q84" i="7" s="1"/>
  <c r="M84" i="7"/>
  <c r="W83" i="7"/>
  <c r="T83" i="7"/>
  <c r="P83" i="7"/>
  <c r="Q83" i="7" s="1"/>
  <c r="M83" i="7"/>
  <c r="W82" i="7"/>
  <c r="T82" i="7"/>
  <c r="P82" i="7"/>
  <c r="Q82" i="7" s="1"/>
  <c r="M82" i="7"/>
  <c r="W81" i="7"/>
  <c r="T81" i="7"/>
  <c r="P81" i="7"/>
  <c r="Q81" i="7" s="1"/>
  <c r="M81" i="7"/>
  <c r="W80" i="7"/>
  <c r="T80" i="7"/>
  <c r="P80" i="7"/>
  <c r="Q80" i="7" s="1"/>
  <c r="M80" i="7"/>
  <c r="W79" i="7"/>
  <c r="T79" i="7"/>
  <c r="P79" i="7"/>
  <c r="Q79" i="7" s="1"/>
  <c r="M79" i="7"/>
  <c r="W78" i="7"/>
  <c r="T78" i="7"/>
  <c r="P78" i="7"/>
  <c r="Q78" i="7" s="1"/>
  <c r="M78" i="7"/>
  <c r="W77" i="7"/>
  <c r="T77" i="7"/>
  <c r="P77" i="7"/>
  <c r="Q77" i="7" s="1"/>
  <c r="M77" i="7"/>
  <c r="W76" i="7"/>
  <c r="T76" i="7"/>
  <c r="P76" i="7"/>
  <c r="Q76" i="7" s="1"/>
  <c r="M76" i="7"/>
  <c r="W75" i="7"/>
  <c r="T75" i="7"/>
  <c r="P75" i="7"/>
  <c r="Q75" i="7" s="1"/>
  <c r="M75" i="7"/>
  <c r="W74" i="7"/>
  <c r="T74" i="7"/>
  <c r="P74" i="7"/>
  <c r="Q74" i="7" s="1"/>
  <c r="M74" i="7"/>
  <c r="W73" i="7"/>
  <c r="T73" i="7"/>
  <c r="P73" i="7"/>
  <c r="Q73" i="7" s="1"/>
  <c r="M73" i="7"/>
  <c r="W72" i="7"/>
  <c r="T72" i="7"/>
  <c r="P72" i="7"/>
  <c r="Q72" i="7" s="1"/>
  <c r="M72" i="7"/>
  <c r="W71" i="7"/>
  <c r="T71" i="7"/>
  <c r="P71" i="7"/>
  <c r="Q71" i="7" s="1"/>
  <c r="M71" i="7"/>
  <c r="W70" i="7"/>
  <c r="T70" i="7"/>
  <c r="P70" i="7"/>
  <c r="Q70" i="7" s="1"/>
  <c r="M70" i="7"/>
  <c r="W69" i="7"/>
  <c r="T69" i="7"/>
  <c r="P69" i="7"/>
  <c r="Q69" i="7" s="1"/>
  <c r="M69" i="7"/>
  <c r="W68" i="7"/>
  <c r="T68" i="7"/>
  <c r="P68" i="7"/>
  <c r="Q68" i="7" s="1"/>
  <c r="M68" i="7"/>
  <c r="W67" i="7"/>
  <c r="T67" i="7"/>
  <c r="P67" i="7"/>
  <c r="Q67" i="7" s="1"/>
  <c r="M67" i="7"/>
  <c r="W66" i="7"/>
  <c r="T66" i="7"/>
  <c r="P66" i="7"/>
  <c r="Q66" i="7" s="1"/>
  <c r="M66" i="7"/>
  <c r="W65" i="7"/>
  <c r="T65" i="7"/>
  <c r="P65" i="7"/>
  <c r="Q65" i="7" s="1"/>
  <c r="M65" i="7"/>
  <c r="W64" i="7"/>
  <c r="T64" i="7"/>
  <c r="P64" i="7"/>
  <c r="Q64" i="7" s="1"/>
  <c r="M64" i="7"/>
  <c r="W63" i="7"/>
  <c r="T63" i="7"/>
  <c r="P63" i="7"/>
  <c r="Q63" i="7" s="1"/>
  <c r="M63" i="7"/>
  <c r="W62" i="7"/>
  <c r="T62" i="7"/>
  <c r="P62" i="7"/>
  <c r="Q62" i="7" s="1"/>
  <c r="M62" i="7"/>
  <c r="W61" i="7"/>
  <c r="T61" i="7"/>
  <c r="P61" i="7"/>
  <c r="Q61" i="7" s="1"/>
  <c r="M61" i="7"/>
  <c r="W60" i="7"/>
  <c r="T60" i="7"/>
  <c r="P60" i="7"/>
  <c r="Q60" i="7" s="1"/>
  <c r="M60" i="7"/>
  <c r="W59" i="7"/>
  <c r="T59" i="7"/>
  <c r="P59" i="7"/>
  <c r="Q59" i="7" s="1"/>
  <c r="M59" i="7"/>
  <c r="W58" i="7"/>
  <c r="T58" i="7"/>
  <c r="P58" i="7"/>
  <c r="Q58" i="7" s="1"/>
  <c r="M58" i="7"/>
  <c r="W57" i="7"/>
  <c r="T57" i="7"/>
  <c r="P57" i="7"/>
  <c r="Q57" i="7" s="1"/>
  <c r="M57" i="7"/>
  <c r="W56" i="7"/>
  <c r="T56" i="7"/>
  <c r="P56" i="7"/>
  <c r="Q56" i="7" s="1"/>
  <c r="M56" i="7"/>
  <c r="W55" i="7"/>
  <c r="T55" i="7"/>
  <c r="P55" i="7"/>
  <c r="Q55" i="7" s="1"/>
  <c r="M55" i="7"/>
  <c r="W54" i="7"/>
  <c r="T54" i="7"/>
  <c r="P54" i="7"/>
  <c r="Q54" i="7" s="1"/>
  <c r="M54" i="7"/>
  <c r="W53" i="7"/>
  <c r="T53" i="7"/>
  <c r="P53" i="7"/>
  <c r="Q53" i="7" s="1"/>
  <c r="M53" i="7"/>
  <c r="W52" i="7"/>
  <c r="T52" i="7"/>
  <c r="P52" i="7"/>
  <c r="Q52" i="7" s="1"/>
  <c r="M52" i="7"/>
  <c r="W51" i="7"/>
  <c r="T51" i="7"/>
  <c r="P51" i="7"/>
  <c r="Q51" i="7" s="1"/>
  <c r="M51" i="7"/>
  <c r="W50" i="7"/>
  <c r="T50" i="7"/>
  <c r="P50" i="7"/>
  <c r="Q50" i="7" s="1"/>
  <c r="M50" i="7"/>
  <c r="W49" i="7"/>
  <c r="T49" i="7"/>
  <c r="P49" i="7"/>
  <c r="Q49" i="7" s="1"/>
  <c r="M49" i="7"/>
  <c r="W48" i="7"/>
  <c r="T48" i="7"/>
  <c r="P48" i="7"/>
  <c r="Q48" i="7" s="1"/>
  <c r="M48" i="7"/>
  <c r="W47" i="7"/>
  <c r="T47" i="7"/>
  <c r="P47" i="7"/>
  <c r="Q47" i="7" s="1"/>
  <c r="M47" i="7"/>
  <c r="W46" i="7"/>
  <c r="T46" i="7"/>
  <c r="P46" i="7"/>
  <c r="Q46" i="7" s="1"/>
  <c r="M46" i="7"/>
  <c r="W45" i="7"/>
  <c r="T45" i="7"/>
  <c r="P45" i="7"/>
  <c r="Q45" i="7" s="1"/>
  <c r="M45" i="7"/>
  <c r="W44" i="7"/>
  <c r="T44" i="7"/>
  <c r="P44" i="7"/>
  <c r="Q44" i="7" s="1"/>
  <c r="W43" i="7"/>
  <c r="T43" i="7"/>
  <c r="P43" i="7"/>
  <c r="Q43" i="7" s="1"/>
  <c r="M43" i="7"/>
  <c r="W42" i="7"/>
  <c r="T42" i="7"/>
  <c r="P42" i="7"/>
  <c r="Q42" i="7" s="1"/>
  <c r="M42" i="7"/>
  <c r="W41" i="7"/>
  <c r="T41" i="7"/>
  <c r="P41" i="7"/>
  <c r="Q41" i="7" s="1"/>
  <c r="M41" i="7"/>
  <c r="W40" i="7"/>
  <c r="T40" i="7"/>
  <c r="P40" i="7"/>
  <c r="Q40" i="7" s="1"/>
  <c r="M40" i="7"/>
  <c r="W39" i="7"/>
  <c r="T39" i="7"/>
  <c r="P39" i="7"/>
  <c r="Q39" i="7" s="1"/>
  <c r="M39" i="7"/>
  <c r="W38" i="7"/>
  <c r="T38" i="7"/>
  <c r="P38" i="7"/>
  <c r="Q38" i="7" s="1"/>
  <c r="W37" i="7"/>
  <c r="T37" i="7"/>
  <c r="P37" i="7"/>
  <c r="Q37" i="7" s="1"/>
  <c r="W36" i="7"/>
  <c r="T36" i="7"/>
  <c r="P36" i="7"/>
  <c r="Q36" i="7" s="1"/>
  <c r="M36" i="7"/>
  <c r="W35" i="7"/>
  <c r="T35" i="7"/>
  <c r="P35" i="7"/>
  <c r="Q35" i="7" s="1"/>
  <c r="W34" i="7"/>
  <c r="T34" i="7"/>
  <c r="P34" i="7"/>
  <c r="Q34" i="7" s="1"/>
  <c r="W33" i="7"/>
  <c r="T33" i="7"/>
  <c r="P33" i="7"/>
  <c r="Q33" i="7" s="1"/>
  <c r="M33" i="7"/>
  <c r="W32" i="7"/>
  <c r="T32" i="7"/>
  <c r="P32" i="7"/>
  <c r="Q32" i="7" s="1"/>
  <c r="W31" i="7"/>
  <c r="T31" i="7"/>
  <c r="P31" i="7"/>
  <c r="Q31" i="7" s="1"/>
  <c r="W30" i="7"/>
  <c r="T30" i="7"/>
  <c r="P30" i="7"/>
  <c r="Q30" i="7" s="1"/>
  <c r="W29" i="7"/>
  <c r="T29" i="7"/>
  <c r="P29" i="7"/>
  <c r="Q29" i="7" s="1"/>
  <c r="W28" i="7"/>
  <c r="T28" i="7"/>
  <c r="P28" i="7"/>
  <c r="Q28" i="7" s="1"/>
  <c r="W27" i="7"/>
  <c r="T27" i="7"/>
  <c r="P27" i="7"/>
  <c r="Q27" i="7" s="1"/>
  <c r="W26" i="7"/>
  <c r="T26" i="7"/>
  <c r="P26" i="7"/>
  <c r="Q26" i="7" s="1"/>
  <c r="W25" i="7"/>
  <c r="T25" i="7"/>
  <c r="P25" i="7"/>
  <c r="Q25" i="7" s="1"/>
  <c r="M25" i="7"/>
  <c r="W24" i="7"/>
  <c r="T24" i="7"/>
  <c r="P24" i="7"/>
  <c r="Q24" i="7" s="1"/>
  <c r="M24" i="7"/>
  <c r="W23" i="7"/>
  <c r="T23" i="7"/>
  <c r="P23" i="7"/>
  <c r="Q23" i="7" s="1"/>
  <c r="M23" i="7"/>
  <c r="W22" i="7"/>
  <c r="T22" i="7"/>
  <c r="P22" i="7"/>
  <c r="Q22" i="7" s="1"/>
  <c r="M22" i="7"/>
  <c r="K22" i="7"/>
  <c r="W21" i="7"/>
  <c r="T21" i="7"/>
  <c r="P21" i="7"/>
  <c r="Q21" i="7" s="1"/>
  <c r="M21" i="7"/>
  <c r="W20" i="7"/>
  <c r="T20" i="7"/>
  <c r="P20" i="7"/>
  <c r="Q20" i="7" s="1"/>
  <c r="M20" i="7"/>
  <c r="W19" i="7"/>
  <c r="T19" i="7"/>
  <c r="P19" i="7"/>
  <c r="Q19" i="7" s="1"/>
  <c r="M19" i="7"/>
  <c r="W18" i="7"/>
  <c r="T18" i="7"/>
  <c r="P18" i="7"/>
  <c r="Q18" i="7" s="1"/>
  <c r="M18" i="7"/>
  <c r="W17" i="7"/>
  <c r="T17" i="7"/>
  <c r="P17" i="7"/>
  <c r="Q17" i="7" s="1"/>
  <c r="M17" i="7"/>
  <c r="W16" i="7"/>
  <c r="T16" i="7"/>
  <c r="P16" i="7"/>
  <c r="Q16" i="7" s="1"/>
  <c r="M16" i="7"/>
  <c r="W15" i="7"/>
  <c r="T15" i="7"/>
  <c r="P15" i="7"/>
  <c r="Q15" i="7" s="1"/>
  <c r="W14" i="7"/>
  <c r="T14" i="7"/>
  <c r="P14" i="7"/>
  <c r="Q14" i="7" s="1"/>
  <c r="M14" i="7"/>
  <c r="W13" i="7"/>
  <c r="T13" i="7"/>
  <c r="P13" i="7"/>
  <c r="Q13" i="7" s="1"/>
  <c r="M13" i="7"/>
  <c r="W12" i="7"/>
  <c r="T12" i="7"/>
  <c r="P12" i="7"/>
  <c r="Q12" i="7" s="1"/>
  <c r="M12" i="7"/>
  <c r="W11" i="7"/>
  <c r="T11" i="7"/>
  <c r="P11" i="7"/>
  <c r="Q11" i="7" s="1"/>
  <c r="M11" i="7"/>
  <c r="W10" i="7"/>
  <c r="T10" i="7"/>
  <c r="P10" i="7"/>
  <c r="Q10" i="7" s="1"/>
  <c r="M10" i="7"/>
  <c r="W9" i="7"/>
  <c r="T9" i="7"/>
  <c r="P9" i="7"/>
  <c r="Q9" i="7" s="1"/>
  <c r="M9" i="7"/>
  <c r="W8" i="7"/>
  <c r="T8" i="7"/>
  <c r="P8" i="7"/>
  <c r="Q8" i="7" s="1"/>
  <c r="M8" i="7"/>
  <c r="W7" i="7"/>
  <c r="T7" i="7"/>
  <c r="P7" i="7"/>
  <c r="Q7" i="7" s="1"/>
  <c r="M7" i="7"/>
  <c r="W6" i="7"/>
  <c r="T6" i="7"/>
  <c r="P6" i="7"/>
  <c r="Q6" i="7" s="1"/>
  <c r="M6" i="7"/>
  <c r="W5" i="7"/>
  <c r="T5" i="7"/>
  <c r="P5" i="7"/>
  <c r="Q5" i="7" s="1"/>
  <c r="M5" i="7"/>
  <c r="W4" i="7"/>
  <c r="T4" i="7"/>
  <c r="P4" i="7"/>
  <c r="Q4" i="7" s="1"/>
  <c r="M4" i="7"/>
  <c r="W3" i="7"/>
  <c r="T3" i="7"/>
  <c r="P3" i="7"/>
  <c r="Q3" i="7" s="1"/>
  <c r="M3" i="7"/>
  <c r="B379" i="4"/>
  <c r="K399" i="7" s="1"/>
  <c r="B377" i="4"/>
  <c r="B378" i="4"/>
  <c r="B376" i="4"/>
  <c r="B375" i="4"/>
  <c r="K333" i="7" s="1"/>
  <c r="B374" i="4"/>
  <c r="B373" i="4"/>
  <c r="K326" i="7" s="1"/>
  <c r="B372" i="4"/>
  <c r="K323" i="7" s="1"/>
  <c r="B370" i="4"/>
  <c r="K317" i="7" s="1"/>
  <c r="B371" i="4"/>
  <c r="B369" i="4"/>
  <c r="B368" i="4"/>
  <c r="K290" i="7" s="1"/>
  <c r="B367" i="4"/>
  <c r="K260" i="7" s="1"/>
  <c r="B366" i="4"/>
  <c r="B361" i="4"/>
  <c r="K244" i="7" s="1"/>
  <c r="B362" i="4"/>
  <c r="K245" i="7" s="1"/>
  <c r="B363" i="4"/>
  <c r="K246" i="7" s="1"/>
  <c r="B364" i="4"/>
  <c r="K247" i="7" s="1"/>
  <c r="B365" i="4"/>
  <c r="K248" i="7" s="1"/>
  <c r="B360" i="4"/>
  <c r="K237" i="7" s="1"/>
  <c r="B359" i="4"/>
  <c r="K234" i="7" s="1"/>
  <c r="B358" i="4"/>
  <c r="K232" i="7" s="1"/>
  <c r="B357" i="4"/>
  <c r="K226" i="7" s="1"/>
  <c r="B356" i="4"/>
  <c r="K216" i="7" s="1"/>
  <c r="B355" i="4"/>
  <c r="B353" i="4"/>
  <c r="B354" i="4"/>
  <c r="B352" i="4"/>
  <c r="K182" i="7" s="1"/>
  <c r="B351" i="4"/>
  <c r="K178" i="7" s="1"/>
  <c r="B350" i="4"/>
  <c r="K176" i="7" s="1"/>
  <c r="B349" i="4"/>
  <c r="B348" i="4"/>
  <c r="B347" i="4"/>
  <c r="K121" i="7" s="1"/>
  <c r="B345" i="4"/>
  <c r="B346" i="4"/>
  <c r="B340" i="4"/>
  <c r="B341" i="4"/>
  <c r="K77" i="7" s="1"/>
  <c r="B342" i="4"/>
  <c r="B343" i="4"/>
  <c r="B344" i="4"/>
  <c r="K345" i="7" s="1"/>
  <c r="B339" i="4"/>
  <c r="K64" i="7" s="1"/>
  <c r="B338" i="4"/>
  <c r="K62" i="7" s="1"/>
  <c r="B331" i="4"/>
  <c r="B332" i="4"/>
  <c r="K54" i="7" s="1"/>
  <c r="B333" i="4"/>
  <c r="K55" i="7" s="1"/>
  <c r="B334" i="4"/>
  <c r="B335" i="4"/>
  <c r="B336" i="4"/>
  <c r="K58" i="7" s="1"/>
  <c r="B337" i="4"/>
  <c r="K59" i="7" s="1"/>
  <c r="B329" i="4"/>
  <c r="K50" i="7" s="1"/>
  <c r="B330" i="4"/>
  <c r="K51" i="7" s="1"/>
  <c r="B328" i="4"/>
  <c r="B3" i="4"/>
  <c r="B4" i="4"/>
  <c r="B5" i="4"/>
  <c r="K228" i="7" s="1"/>
  <c r="B6" i="4"/>
  <c r="B7" i="4"/>
  <c r="B8" i="4"/>
  <c r="B9" i="4"/>
  <c r="K249" i="7" s="1"/>
  <c r="B10" i="4"/>
  <c r="B11" i="4"/>
  <c r="K12" i="7" s="1"/>
  <c r="B12" i="4"/>
  <c r="B13" i="4"/>
  <c r="B14" i="4"/>
  <c r="B15" i="4"/>
  <c r="B16" i="4"/>
  <c r="B17" i="4"/>
  <c r="B18" i="4"/>
  <c r="B19" i="4"/>
  <c r="B20" i="4"/>
  <c r="B21" i="4"/>
  <c r="B22" i="4"/>
  <c r="K23" i="7" s="1"/>
  <c r="B23" i="4"/>
  <c r="B24" i="4"/>
  <c r="B25" i="4"/>
  <c r="K108" i="7" s="1"/>
  <c r="B26" i="4"/>
  <c r="K109" i="7" s="1"/>
  <c r="B27" i="4"/>
  <c r="B28" i="4"/>
  <c r="K111" i="7" s="1"/>
  <c r="B29" i="4"/>
  <c r="K30" i="7" s="1"/>
  <c r="B30" i="4"/>
  <c r="B31" i="4"/>
  <c r="K32" i="7" s="1"/>
  <c r="B32" i="4"/>
  <c r="K33" i="7" s="1"/>
  <c r="B33" i="4"/>
  <c r="K34" i="7" s="1"/>
  <c r="B34" i="4"/>
  <c r="B35" i="4"/>
  <c r="K271" i="7" s="1"/>
  <c r="B36" i="4"/>
  <c r="K272" i="7" s="1"/>
  <c r="B37" i="4"/>
  <c r="B38" i="4"/>
  <c r="B39" i="4"/>
  <c r="B40" i="4"/>
  <c r="B41" i="4"/>
  <c r="B42" i="4"/>
  <c r="B43" i="4"/>
  <c r="K44" i="7" s="1"/>
  <c r="B44" i="4"/>
  <c r="K286" i="7" s="1"/>
  <c r="B45" i="4"/>
  <c r="K289" i="7" s="1"/>
  <c r="B46" i="4"/>
  <c r="K316" i="7" s="1"/>
  <c r="B47" i="4"/>
  <c r="B48" i="4"/>
  <c r="K325" i="7" s="1"/>
  <c r="B49" i="4"/>
  <c r="B50" i="4"/>
  <c r="B51" i="4"/>
  <c r="K52" i="7" s="1"/>
  <c r="B52" i="4"/>
  <c r="B53" i="4"/>
  <c r="B54" i="4"/>
  <c r="B55" i="4"/>
  <c r="B56" i="4"/>
  <c r="B57" i="4"/>
  <c r="B58" i="4"/>
  <c r="B59" i="4"/>
  <c r="K60" i="7" s="1"/>
  <c r="B60" i="4"/>
  <c r="B61" i="4"/>
  <c r="B62" i="4"/>
  <c r="B63" i="4"/>
  <c r="B64" i="4"/>
  <c r="B65" i="4"/>
  <c r="B66" i="4"/>
  <c r="B67" i="4"/>
  <c r="B68" i="4"/>
  <c r="B69" i="4"/>
  <c r="B70" i="4"/>
  <c r="B71" i="4"/>
  <c r="B72" i="4"/>
  <c r="B73" i="4"/>
  <c r="B74" i="4"/>
  <c r="B75" i="4"/>
  <c r="B76" i="4"/>
  <c r="K17" i="7" s="1"/>
  <c r="B77" i="4"/>
  <c r="B78" i="4"/>
  <c r="K24" i="7" s="1"/>
  <c r="B79" i="4"/>
  <c r="B80" i="4"/>
  <c r="B81" i="4"/>
  <c r="B82" i="4"/>
  <c r="B83" i="4"/>
  <c r="K38" i="7" s="1"/>
  <c r="B84" i="4"/>
  <c r="B85" i="4"/>
  <c r="B86" i="4"/>
  <c r="B87" i="4"/>
  <c r="B88" i="4"/>
  <c r="K201" i="7" s="1"/>
  <c r="B89" i="4"/>
  <c r="B90" i="4"/>
  <c r="B91" i="4"/>
  <c r="B92" i="4"/>
  <c r="B93" i="4"/>
  <c r="B94" i="4"/>
  <c r="B95" i="4"/>
  <c r="K252" i="7" s="1"/>
  <c r="B96" i="4"/>
  <c r="K123" i="7" s="1"/>
  <c r="B97" i="4"/>
  <c r="B98" i="4"/>
  <c r="K126" i="7" s="1"/>
  <c r="B99" i="4"/>
  <c r="B100" i="4"/>
  <c r="B101" i="4"/>
  <c r="B102" i="4"/>
  <c r="B103" i="4"/>
  <c r="B104" i="4"/>
  <c r="B105" i="4"/>
  <c r="K140" i="7" s="1"/>
  <c r="B106" i="4"/>
  <c r="B107" i="4"/>
  <c r="B108" i="4"/>
  <c r="K241" i="7" s="1"/>
  <c r="B109" i="4"/>
  <c r="B110" i="4"/>
  <c r="B111" i="4"/>
  <c r="B112" i="4"/>
  <c r="B113" i="4"/>
  <c r="B114" i="4"/>
  <c r="B115" i="4"/>
  <c r="B116" i="4"/>
  <c r="B117" i="4"/>
  <c r="B118" i="4"/>
  <c r="B119" i="4"/>
  <c r="B120" i="4"/>
  <c r="B121" i="4"/>
  <c r="B122" i="4"/>
  <c r="B123" i="4"/>
  <c r="B124" i="4"/>
  <c r="B125" i="4"/>
  <c r="K26" i="7" s="1"/>
  <c r="B126" i="4"/>
  <c r="B127" i="4"/>
  <c r="B128" i="4"/>
  <c r="B129" i="4"/>
  <c r="B130" i="4"/>
  <c r="B131" i="4"/>
  <c r="B132" i="4"/>
  <c r="B133" i="4"/>
  <c r="B134" i="4"/>
  <c r="B135" i="4"/>
  <c r="B136" i="4"/>
  <c r="B137" i="4"/>
  <c r="B138" i="4"/>
  <c r="B139" i="4"/>
  <c r="B140" i="4"/>
  <c r="B141" i="4"/>
  <c r="B142" i="4"/>
  <c r="B143" i="4"/>
  <c r="K144" i="7" s="1"/>
  <c r="B144" i="4"/>
  <c r="B145" i="4"/>
  <c r="K146" i="7" s="1"/>
  <c r="B146" i="4"/>
  <c r="K331" i="7" s="1"/>
  <c r="B147" i="4"/>
  <c r="B148" i="4"/>
  <c r="B149" i="4"/>
  <c r="K150" i="7" s="1"/>
  <c r="B150" i="4"/>
  <c r="B151" i="4"/>
  <c r="B152" i="4"/>
  <c r="B153" i="4"/>
  <c r="B154" i="4"/>
  <c r="B155" i="4"/>
  <c r="K156" i="7" s="1"/>
  <c r="B156" i="4"/>
  <c r="K35" i="7" s="1"/>
  <c r="B157" i="4"/>
  <c r="B158" i="4"/>
  <c r="B159" i="4"/>
  <c r="K160" i="7" s="1"/>
  <c r="B160" i="4"/>
  <c r="B161" i="4"/>
  <c r="B162" i="4"/>
  <c r="B163" i="4"/>
  <c r="B164" i="4"/>
  <c r="B165" i="4"/>
  <c r="K41" i="7" s="1"/>
  <c r="B166" i="4"/>
  <c r="B167" i="4"/>
  <c r="K168" i="7" s="1"/>
  <c r="B168" i="4"/>
  <c r="K61" i="7" s="1"/>
  <c r="B169" i="4"/>
  <c r="K170" i="7" s="1"/>
  <c r="B170" i="4"/>
  <c r="B171" i="4"/>
  <c r="B172" i="4"/>
  <c r="K173" i="7" s="1"/>
  <c r="B173" i="4"/>
  <c r="K174" i="7" s="1"/>
  <c r="B174" i="4"/>
  <c r="K175" i="7" s="1"/>
  <c r="B175" i="4"/>
  <c r="B176" i="4"/>
  <c r="K177" i="7" s="1"/>
  <c r="B177" i="4"/>
  <c r="B178" i="4"/>
  <c r="K179" i="7" s="1"/>
  <c r="B179" i="4"/>
  <c r="B180" i="4"/>
  <c r="B181" i="4"/>
  <c r="B182" i="4"/>
  <c r="B183" i="4"/>
  <c r="B184" i="4"/>
  <c r="B185" i="4"/>
  <c r="B186" i="4"/>
  <c r="B187" i="4"/>
  <c r="B188" i="4"/>
  <c r="K189" i="7" s="1"/>
  <c r="B189" i="4"/>
  <c r="K190" i="7" s="1"/>
  <c r="B190" i="4"/>
  <c r="B191" i="4"/>
  <c r="K192" i="7" s="1"/>
  <c r="B192" i="4"/>
  <c r="K193" i="7" s="1"/>
  <c r="B193" i="4"/>
  <c r="K194" i="7" s="1"/>
  <c r="B194" i="4"/>
  <c r="B195" i="4"/>
  <c r="B196" i="4"/>
  <c r="K7" i="7" s="1"/>
  <c r="B197" i="4"/>
  <c r="B198" i="4"/>
  <c r="B199" i="4"/>
  <c r="B200" i="4"/>
  <c r="B201" i="4"/>
  <c r="B202" i="4"/>
  <c r="B203" i="4"/>
  <c r="B204" i="4"/>
  <c r="B205" i="4"/>
  <c r="K83" i="7" s="1"/>
  <c r="B206" i="4"/>
  <c r="K84" i="7" s="1"/>
  <c r="B207" i="4"/>
  <c r="B208" i="4"/>
  <c r="K86" i="7" s="1"/>
  <c r="B209" i="4"/>
  <c r="B210" i="4"/>
  <c r="B211" i="4"/>
  <c r="B212" i="4"/>
  <c r="B213" i="4"/>
  <c r="K214" i="7" s="1"/>
  <c r="B214" i="4"/>
  <c r="B215" i="4"/>
  <c r="K99" i="7" s="1"/>
  <c r="B216" i="4"/>
  <c r="K100" i="7" s="1"/>
  <c r="B217" i="4"/>
  <c r="B218" i="4"/>
  <c r="B219" i="4"/>
  <c r="B220" i="4"/>
  <c r="K221" i="7" s="1"/>
  <c r="B221" i="4"/>
  <c r="K222" i="7" s="1"/>
  <c r="B222" i="4"/>
  <c r="B223" i="4"/>
  <c r="B224" i="4"/>
  <c r="B225" i="4"/>
  <c r="K116" i="7" s="1"/>
  <c r="B226" i="4"/>
  <c r="K117" i="7" s="1"/>
  <c r="B227" i="4"/>
  <c r="B228" i="4"/>
  <c r="K229" i="7" s="1"/>
  <c r="B229" i="4"/>
  <c r="B230" i="4"/>
  <c r="K231" i="7" s="1"/>
  <c r="B231" i="4"/>
  <c r="B232" i="4"/>
  <c r="K233" i="7" s="1"/>
  <c r="B233" i="4"/>
  <c r="B234" i="4"/>
  <c r="K235" i="7" s="1"/>
  <c r="B235" i="4"/>
  <c r="B236" i="4"/>
  <c r="K145" i="7" s="1"/>
  <c r="B237" i="4"/>
  <c r="K238" i="7" s="1"/>
  <c r="B238" i="4"/>
  <c r="B239" i="4"/>
  <c r="B240" i="4"/>
  <c r="B241" i="4"/>
  <c r="B242" i="4"/>
  <c r="B243" i="4"/>
  <c r="K151" i="7" s="1"/>
  <c r="B244" i="4"/>
  <c r="B245" i="4"/>
  <c r="K153" i="7" s="1"/>
  <c r="B246" i="4"/>
  <c r="B247" i="4"/>
  <c r="B248" i="4"/>
  <c r="B249" i="4"/>
  <c r="K157" i="7" s="1"/>
  <c r="B250" i="4"/>
  <c r="K251" i="7" s="1"/>
  <c r="B251" i="4"/>
  <c r="B252" i="4"/>
  <c r="B253" i="4"/>
  <c r="K161" i="7" s="1"/>
  <c r="B254" i="4"/>
  <c r="K255" i="7" s="1"/>
  <c r="B255" i="4"/>
  <c r="K256" i="7" s="1"/>
  <c r="B256" i="4"/>
  <c r="B257" i="4"/>
  <c r="B258" i="4"/>
  <c r="B259" i="4"/>
  <c r="B260" i="4"/>
  <c r="K261" i="7" s="1"/>
  <c r="B261" i="4"/>
  <c r="K262" i="7" s="1"/>
  <c r="B262" i="4"/>
  <c r="K263" i="7" s="1"/>
  <c r="B263" i="4"/>
  <c r="K264" i="7" s="1"/>
  <c r="B264" i="4"/>
  <c r="K265" i="7" s="1"/>
  <c r="B265" i="4"/>
  <c r="K180" i="7" s="1"/>
  <c r="B266" i="4"/>
  <c r="K267" i="7" s="1"/>
  <c r="B267" i="4"/>
  <c r="K268" i="7" s="1"/>
  <c r="B268" i="4"/>
  <c r="B269" i="4"/>
  <c r="B270" i="4"/>
  <c r="B271" i="4"/>
  <c r="B272" i="4"/>
  <c r="B273" i="4"/>
  <c r="K205" i="7" s="1"/>
  <c r="B274" i="4"/>
  <c r="K275" i="7" s="1"/>
  <c r="B275" i="4"/>
  <c r="B276" i="4"/>
  <c r="K218" i="7" s="1"/>
  <c r="B277" i="4"/>
  <c r="B278" i="4"/>
  <c r="K219" i="7" s="1"/>
  <c r="B279" i="4"/>
  <c r="B280" i="4"/>
  <c r="B281" i="4"/>
  <c r="B282" i="4"/>
  <c r="B283" i="4"/>
  <c r="B284" i="4"/>
  <c r="K285" i="7" s="1"/>
  <c r="B285" i="4"/>
  <c r="B286" i="4"/>
  <c r="K287" i="7" s="1"/>
  <c r="B287" i="4"/>
  <c r="K288" i="7" s="1"/>
  <c r="B288" i="4"/>
  <c r="K282" i="7" s="1"/>
  <c r="B289" i="4"/>
  <c r="K283" i="7" s="1"/>
  <c r="B290" i="4"/>
  <c r="B291" i="4"/>
  <c r="B292" i="4"/>
  <c r="K293" i="7" s="1"/>
  <c r="B293" i="4"/>
  <c r="K294" i="7" s="1"/>
  <c r="B294" i="4"/>
  <c r="B295" i="4"/>
  <c r="K395" i="7" s="1"/>
  <c r="B296" i="4"/>
  <c r="K298" i="7" s="1"/>
  <c r="B297" i="4"/>
  <c r="B298" i="4"/>
  <c r="B299" i="4"/>
  <c r="B300" i="4"/>
  <c r="B301" i="4"/>
  <c r="B302" i="4"/>
  <c r="K303" i="7" s="1"/>
  <c r="B303" i="4"/>
  <c r="B304" i="4"/>
  <c r="K304" i="7" s="1"/>
  <c r="B305" i="4"/>
  <c r="K305" i="7" s="1"/>
  <c r="B306" i="4"/>
  <c r="B307" i="4"/>
  <c r="B308" i="4"/>
  <c r="B309" i="4"/>
  <c r="K310" i="7" s="1"/>
  <c r="B310" i="4"/>
  <c r="K311" i="7" s="1"/>
  <c r="B311" i="4"/>
  <c r="K312" i="7" s="1"/>
  <c r="B312" i="4"/>
  <c r="K313" i="7" s="1"/>
  <c r="B313" i="4"/>
  <c r="K314" i="7" s="1"/>
  <c r="B314" i="4"/>
  <c r="K315" i="7" s="1"/>
  <c r="B315" i="4"/>
  <c r="B316" i="4"/>
  <c r="K336" i="7" s="1"/>
  <c r="B317" i="4"/>
  <c r="B318" i="4"/>
  <c r="K319" i="7" s="1"/>
  <c r="B319" i="4"/>
  <c r="K320" i="7" s="1"/>
  <c r="B320" i="4"/>
  <c r="K321" i="7" s="1"/>
  <c r="B321" i="4"/>
  <c r="B322" i="4"/>
  <c r="B323" i="4"/>
  <c r="B324" i="4"/>
  <c r="B325" i="4"/>
  <c r="B326" i="4"/>
  <c r="K327" i="7" s="1"/>
  <c r="B327" i="4"/>
  <c r="K328" i="7" s="1"/>
  <c r="B2" i="4"/>
  <c r="A588" i="5"/>
  <c r="B588" i="5"/>
  <c r="C588" i="5"/>
  <c r="D588" i="5"/>
  <c r="E588" i="5"/>
  <c r="F588" i="5"/>
  <c r="G588" i="5"/>
  <c r="H588" i="5"/>
  <c r="I588" i="5"/>
  <c r="J588" i="5"/>
  <c r="K588" i="5"/>
  <c r="L588" i="5"/>
  <c r="V588" i="5"/>
  <c r="Y588" i="5" s="1"/>
  <c r="AG588" i="5"/>
  <c r="A589" i="5"/>
  <c r="B589" i="5"/>
  <c r="C589" i="5"/>
  <c r="D589" i="5"/>
  <c r="E589" i="5"/>
  <c r="F589" i="5"/>
  <c r="G589" i="5"/>
  <c r="H589" i="5"/>
  <c r="I589" i="5"/>
  <c r="J589" i="5"/>
  <c r="K589" i="5"/>
  <c r="L589" i="5"/>
  <c r="V589" i="5"/>
  <c r="Y589" i="5" s="1"/>
  <c r="AG589" i="5"/>
  <c r="A590" i="5"/>
  <c r="B590" i="5"/>
  <c r="C590" i="5"/>
  <c r="D590" i="5"/>
  <c r="E590" i="5"/>
  <c r="F590" i="5"/>
  <c r="G590" i="5"/>
  <c r="H590" i="5"/>
  <c r="I590" i="5"/>
  <c r="J590" i="5"/>
  <c r="K590" i="5"/>
  <c r="L590" i="5"/>
  <c r="V590" i="5"/>
  <c r="Y590" i="5" s="1"/>
  <c r="AG590" i="5"/>
  <c r="A591" i="5"/>
  <c r="B591" i="5"/>
  <c r="C591" i="5"/>
  <c r="D591" i="5"/>
  <c r="E591" i="5"/>
  <c r="F591" i="5"/>
  <c r="G591" i="5"/>
  <c r="H591" i="5"/>
  <c r="I591" i="5"/>
  <c r="J591" i="5"/>
  <c r="K591" i="5"/>
  <c r="L591" i="5"/>
  <c r="V591" i="5"/>
  <c r="Y591" i="5" s="1"/>
  <c r="AG591" i="5"/>
  <c r="A592" i="5"/>
  <c r="B592" i="5"/>
  <c r="C592" i="5"/>
  <c r="D592" i="5"/>
  <c r="E592" i="5"/>
  <c r="F592" i="5"/>
  <c r="G592" i="5"/>
  <c r="H592" i="5"/>
  <c r="I592" i="5"/>
  <c r="J592" i="5"/>
  <c r="K592" i="5"/>
  <c r="L592" i="5"/>
  <c r="V592" i="5"/>
  <c r="Y592" i="5" s="1"/>
  <c r="AG592" i="5"/>
  <c r="A593" i="5"/>
  <c r="B593" i="5"/>
  <c r="C593" i="5"/>
  <c r="D593" i="5"/>
  <c r="E593" i="5"/>
  <c r="F593" i="5"/>
  <c r="G593" i="5"/>
  <c r="H593" i="5"/>
  <c r="I593" i="5"/>
  <c r="J593" i="5"/>
  <c r="K593" i="5"/>
  <c r="L593" i="5"/>
  <c r="V593" i="5"/>
  <c r="Y593" i="5" s="1"/>
  <c r="AG593" i="5"/>
  <c r="A594" i="5"/>
  <c r="B594" i="5"/>
  <c r="C594" i="5"/>
  <c r="D594" i="5"/>
  <c r="E594" i="5"/>
  <c r="F594" i="5"/>
  <c r="G594" i="5"/>
  <c r="H594" i="5"/>
  <c r="I594" i="5"/>
  <c r="J594" i="5"/>
  <c r="K594" i="5"/>
  <c r="L594" i="5"/>
  <c r="V594" i="5"/>
  <c r="Y594" i="5" s="1"/>
  <c r="AG594" i="5"/>
  <c r="A595" i="5"/>
  <c r="B595" i="5"/>
  <c r="C595" i="5"/>
  <c r="D595" i="5"/>
  <c r="E595" i="5"/>
  <c r="F595" i="5"/>
  <c r="G595" i="5"/>
  <c r="H595" i="5"/>
  <c r="I595" i="5"/>
  <c r="J595" i="5"/>
  <c r="K595" i="5"/>
  <c r="L595" i="5"/>
  <c r="V595" i="5"/>
  <c r="Y595" i="5" s="1"/>
  <c r="AG595" i="5"/>
  <c r="A596" i="5"/>
  <c r="B596" i="5"/>
  <c r="C596" i="5"/>
  <c r="D596" i="5"/>
  <c r="E596" i="5"/>
  <c r="F596" i="5"/>
  <c r="G596" i="5"/>
  <c r="H596" i="5"/>
  <c r="I596" i="5"/>
  <c r="J596" i="5"/>
  <c r="K596" i="5"/>
  <c r="L596" i="5"/>
  <c r="V596" i="5"/>
  <c r="Y596" i="5" s="1"/>
  <c r="AG596" i="5"/>
  <c r="A597" i="5"/>
  <c r="B597" i="5"/>
  <c r="C597" i="5"/>
  <c r="D597" i="5"/>
  <c r="E597" i="5"/>
  <c r="F597" i="5"/>
  <c r="G597" i="5"/>
  <c r="H597" i="5"/>
  <c r="I597" i="5"/>
  <c r="J597" i="5"/>
  <c r="K597" i="5"/>
  <c r="L597" i="5"/>
  <c r="V597" i="5"/>
  <c r="Y597" i="5" s="1"/>
  <c r="AG597" i="5"/>
  <c r="A598" i="5"/>
  <c r="B598" i="5"/>
  <c r="C598" i="5"/>
  <c r="D598" i="5"/>
  <c r="E598" i="5"/>
  <c r="F598" i="5"/>
  <c r="G598" i="5"/>
  <c r="H598" i="5"/>
  <c r="I598" i="5"/>
  <c r="J598" i="5"/>
  <c r="K598" i="5"/>
  <c r="L598" i="5"/>
  <c r="V598" i="5"/>
  <c r="Y598" i="5" s="1"/>
  <c r="AG598" i="5"/>
  <c r="A599" i="5"/>
  <c r="B599" i="5"/>
  <c r="C599" i="5"/>
  <c r="D599" i="5"/>
  <c r="E599" i="5"/>
  <c r="F599" i="5"/>
  <c r="G599" i="5"/>
  <c r="H599" i="5"/>
  <c r="I599" i="5"/>
  <c r="J599" i="5"/>
  <c r="K599" i="5"/>
  <c r="L599" i="5"/>
  <c r="V599" i="5"/>
  <c r="Y599" i="5" s="1"/>
  <c r="AG599" i="5"/>
  <c r="A600" i="5"/>
  <c r="B600" i="5"/>
  <c r="C600" i="5"/>
  <c r="D600" i="5"/>
  <c r="E600" i="5"/>
  <c r="F600" i="5"/>
  <c r="G600" i="5"/>
  <c r="H600" i="5"/>
  <c r="I600" i="5"/>
  <c r="J600" i="5"/>
  <c r="K600" i="5"/>
  <c r="L600" i="5"/>
  <c r="V600" i="5"/>
  <c r="Y600" i="5" s="1"/>
  <c r="AG600" i="5"/>
  <c r="A601" i="5"/>
  <c r="B601" i="5"/>
  <c r="C601" i="5"/>
  <c r="D601" i="5"/>
  <c r="E601" i="5"/>
  <c r="F601" i="5"/>
  <c r="G601" i="5"/>
  <c r="H601" i="5"/>
  <c r="I601" i="5"/>
  <c r="J601" i="5"/>
  <c r="K601" i="5"/>
  <c r="L601" i="5"/>
  <c r="V601" i="5"/>
  <c r="Y601" i="5" s="1"/>
  <c r="AG601" i="5"/>
  <c r="A602" i="5"/>
  <c r="B602" i="5"/>
  <c r="C602" i="5"/>
  <c r="D602" i="5"/>
  <c r="E602" i="5"/>
  <c r="F602" i="5"/>
  <c r="G602" i="5"/>
  <c r="H602" i="5"/>
  <c r="I602" i="5"/>
  <c r="J602" i="5"/>
  <c r="K602" i="5"/>
  <c r="L602" i="5"/>
  <c r="V602" i="5"/>
  <c r="Y602" i="5" s="1"/>
  <c r="AG602" i="5"/>
  <c r="A603" i="5"/>
  <c r="B603" i="5"/>
  <c r="C603" i="5"/>
  <c r="D603" i="5"/>
  <c r="E603" i="5"/>
  <c r="F603" i="5"/>
  <c r="G603" i="5"/>
  <c r="H603" i="5"/>
  <c r="I603" i="5"/>
  <c r="J603" i="5"/>
  <c r="K603" i="5"/>
  <c r="L603" i="5"/>
  <c r="V603" i="5"/>
  <c r="Y603" i="5" s="1"/>
  <c r="AG603" i="5"/>
  <c r="A604" i="5"/>
  <c r="B604" i="5"/>
  <c r="C604" i="5"/>
  <c r="D604" i="5"/>
  <c r="E604" i="5"/>
  <c r="F604" i="5"/>
  <c r="G604" i="5"/>
  <c r="H604" i="5"/>
  <c r="I604" i="5"/>
  <c r="J604" i="5"/>
  <c r="K604" i="5"/>
  <c r="L604" i="5"/>
  <c r="V604" i="5"/>
  <c r="Y604" i="5" s="1"/>
  <c r="AG604" i="5"/>
  <c r="A605" i="5"/>
  <c r="B605" i="5"/>
  <c r="C605" i="5"/>
  <c r="D605" i="5"/>
  <c r="E605" i="5"/>
  <c r="F605" i="5"/>
  <c r="G605" i="5"/>
  <c r="H605" i="5"/>
  <c r="I605" i="5"/>
  <c r="J605" i="5"/>
  <c r="K605" i="5"/>
  <c r="L605" i="5"/>
  <c r="V605" i="5"/>
  <c r="Y605" i="5" s="1"/>
  <c r="AG605" i="5"/>
  <c r="A606" i="5"/>
  <c r="B606" i="5"/>
  <c r="C606" i="5"/>
  <c r="D606" i="5"/>
  <c r="E606" i="5"/>
  <c r="F606" i="5"/>
  <c r="G606" i="5"/>
  <c r="H606" i="5"/>
  <c r="I606" i="5"/>
  <c r="J606" i="5"/>
  <c r="K606" i="5"/>
  <c r="L606" i="5"/>
  <c r="V606" i="5"/>
  <c r="Y606" i="5" s="1"/>
  <c r="AG606" i="5"/>
  <c r="A607" i="5"/>
  <c r="B607" i="5"/>
  <c r="C607" i="5"/>
  <c r="D607" i="5"/>
  <c r="E607" i="5"/>
  <c r="F607" i="5"/>
  <c r="G607" i="5"/>
  <c r="H607" i="5"/>
  <c r="I607" i="5"/>
  <c r="J607" i="5"/>
  <c r="K607" i="5"/>
  <c r="L607" i="5"/>
  <c r="V607" i="5"/>
  <c r="Y607" i="5" s="1"/>
  <c r="AG607" i="5"/>
  <c r="A608" i="5"/>
  <c r="B608" i="5"/>
  <c r="C608" i="5"/>
  <c r="D608" i="5"/>
  <c r="E608" i="5"/>
  <c r="F608" i="5"/>
  <c r="G608" i="5"/>
  <c r="H608" i="5"/>
  <c r="I608" i="5"/>
  <c r="J608" i="5"/>
  <c r="K608" i="5"/>
  <c r="L608" i="5"/>
  <c r="V608" i="5"/>
  <c r="Y608" i="5" s="1"/>
  <c r="AG608" i="5"/>
  <c r="A609" i="5"/>
  <c r="B609" i="5"/>
  <c r="C609" i="5"/>
  <c r="D609" i="5"/>
  <c r="E609" i="5"/>
  <c r="F609" i="5"/>
  <c r="G609" i="5"/>
  <c r="H609" i="5"/>
  <c r="I609" i="5"/>
  <c r="J609" i="5"/>
  <c r="K609" i="5"/>
  <c r="L609" i="5"/>
  <c r="V609" i="5"/>
  <c r="Y609" i="5" s="1"/>
  <c r="AG609" i="5"/>
  <c r="A610" i="5"/>
  <c r="B610" i="5"/>
  <c r="C610" i="5"/>
  <c r="D610" i="5"/>
  <c r="E610" i="5"/>
  <c r="F610" i="5"/>
  <c r="G610" i="5"/>
  <c r="H610" i="5"/>
  <c r="I610" i="5"/>
  <c r="J610" i="5"/>
  <c r="K610" i="5"/>
  <c r="L610" i="5"/>
  <c r="V610" i="5"/>
  <c r="Y610" i="5" s="1"/>
  <c r="AG610" i="5"/>
  <c r="A611" i="5"/>
  <c r="B611" i="5"/>
  <c r="C611" i="5"/>
  <c r="D611" i="5"/>
  <c r="E611" i="5"/>
  <c r="F611" i="5"/>
  <c r="G611" i="5"/>
  <c r="H611" i="5"/>
  <c r="I611" i="5"/>
  <c r="J611" i="5"/>
  <c r="K611" i="5"/>
  <c r="L611" i="5"/>
  <c r="V611" i="5"/>
  <c r="Y611" i="5" s="1"/>
  <c r="AG611" i="5"/>
  <c r="A612" i="5"/>
  <c r="B612" i="5"/>
  <c r="C612" i="5"/>
  <c r="D612" i="5"/>
  <c r="E612" i="5"/>
  <c r="F612" i="5"/>
  <c r="G612" i="5"/>
  <c r="H612" i="5"/>
  <c r="I612" i="5"/>
  <c r="J612" i="5"/>
  <c r="K612" i="5"/>
  <c r="L612" i="5"/>
  <c r="V612" i="5"/>
  <c r="Y612" i="5" s="1"/>
  <c r="AG612" i="5"/>
  <c r="A613" i="5"/>
  <c r="B613" i="5"/>
  <c r="C613" i="5"/>
  <c r="D613" i="5"/>
  <c r="E613" i="5"/>
  <c r="F613" i="5"/>
  <c r="G613" i="5"/>
  <c r="H613" i="5"/>
  <c r="I613" i="5"/>
  <c r="J613" i="5"/>
  <c r="K613" i="5"/>
  <c r="L613" i="5"/>
  <c r="V613" i="5"/>
  <c r="Y613" i="5" s="1"/>
  <c r="AG613" i="5"/>
  <c r="A614" i="5"/>
  <c r="B614" i="5"/>
  <c r="C614" i="5"/>
  <c r="D614" i="5"/>
  <c r="E614" i="5"/>
  <c r="F614" i="5"/>
  <c r="G614" i="5"/>
  <c r="H614" i="5"/>
  <c r="I614" i="5"/>
  <c r="J614" i="5"/>
  <c r="K614" i="5"/>
  <c r="L614" i="5"/>
  <c r="V614" i="5"/>
  <c r="Y614" i="5" s="1"/>
  <c r="AG614" i="5"/>
  <c r="A615" i="5"/>
  <c r="B615" i="5"/>
  <c r="C615" i="5"/>
  <c r="D615" i="5"/>
  <c r="E615" i="5"/>
  <c r="F615" i="5"/>
  <c r="G615" i="5"/>
  <c r="H615" i="5"/>
  <c r="I615" i="5"/>
  <c r="J615" i="5"/>
  <c r="K615" i="5"/>
  <c r="L615" i="5"/>
  <c r="V615" i="5"/>
  <c r="Y615" i="5" s="1"/>
  <c r="AG615" i="5"/>
  <c r="A616" i="5"/>
  <c r="B616" i="5"/>
  <c r="C616" i="5"/>
  <c r="D616" i="5"/>
  <c r="E616" i="5"/>
  <c r="F616" i="5"/>
  <c r="G616" i="5"/>
  <c r="H616" i="5"/>
  <c r="I616" i="5"/>
  <c r="J616" i="5"/>
  <c r="K616" i="5"/>
  <c r="L616" i="5"/>
  <c r="V616" i="5"/>
  <c r="Y616" i="5" s="1"/>
  <c r="AG616" i="5"/>
  <c r="A617" i="5"/>
  <c r="B617" i="5"/>
  <c r="C617" i="5"/>
  <c r="D617" i="5"/>
  <c r="E617" i="5"/>
  <c r="F617" i="5"/>
  <c r="G617" i="5"/>
  <c r="H617" i="5"/>
  <c r="I617" i="5"/>
  <c r="J617" i="5"/>
  <c r="K617" i="5"/>
  <c r="L617" i="5"/>
  <c r="V617" i="5"/>
  <c r="Y617" i="5" s="1"/>
  <c r="AG617" i="5"/>
  <c r="A618" i="5"/>
  <c r="B618" i="5"/>
  <c r="C618" i="5"/>
  <c r="D618" i="5"/>
  <c r="E618" i="5"/>
  <c r="F618" i="5"/>
  <c r="G618" i="5"/>
  <c r="H618" i="5"/>
  <c r="I618" i="5"/>
  <c r="J618" i="5"/>
  <c r="K618" i="5"/>
  <c r="L618" i="5"/>
  <c r="V618" i="5"/>
  <c r="Y618" i="5" s="1"/>
  <c r="AG618" i="5"/>
  <c r="A619" i="5"/>
  <c r="B619" i="5"/>
  <c r="C619" i="5"/>
  <c r="D619" i="5"/>
  <c r="E619" i="5"/>
  <c r="F619" i="5"/>
  <c r="G619" i="5"/>
  <c r="H619" i="5"/>
  <c r="I619" i="5"/>
  <c r="J619" i="5"/>
  <c r="K619" i="5"/>
  <c r="L619" i="5"/>
  <c r="V619" i="5"/>
  <c r="Y619" i="5" s="1"/>
  <c r="AG619" i="5"/>
  <c r="A620" i="5"/>
  <c r="B620" i="5"/>
  <c r="C620" i="5"/>
  <c r="D620" i="5"/>
  <c r="E620" i="5"/>
  <c r="F620" i="5"/>
  <c r="G620" i="5"/>
  <c r="H620" i="5"/>
  <c r="I620" i="5"/>
  <c r="J620" i="5"/>
  <c r="K620" i="5"/>
  <c r="L620" i="5"/>
  <c r="V620" i="5"/>
  <c r="Y620" i="5" s="1"/>
  <c r="AG620" i="5"/>
  <c r="A621" i="5"/>
  <c r="B621" i="5"/>
  <c r="C621" i="5"/>
  <c r="D621" i="5"/>
  <c r="E621" i="5"/>
  <c r="F621" i="5"/>
  <c r="G621" i="5"/>
  <c r="H621" i="5"/>
  <c r="I621" i="5"/>
  <c r="J621" i="5"/>
  <c r="K621" i="5"/>
  <c r="L621" i="5"/>
  <c r="V621" i="5"/>
  <c r="Y621" i="5" s="1"/>
  <c r="AG621" i="5"/>
  <c r="A622" i="5"/>
  <c r="B622" i="5"/>
  <c r="C622" i="5"/>
  <c r="D622" i="5"/>
  <c r="E622" i="5"/>
  <c r="F622" i="5"/>
  <c r="G622" i="5"/>
  <c r="H622" i="5"/>
  <c r="I622" i="5"/>
  <c r="J622" i="5"/>
  <c r="K622" i="5"/>
  <c r="L622" i="5"/>
  <c r="V622" i="5"/>
  <c r="Y622" i="5" s="1"/>
  <c r="AG622" i="5"/>
  <c r="A623" i="5"/>
  <c r="B623" i="5"/>
  <c r="C623" i="5"/>
  <c r="D623" i="5"/>
  <c r="E623" i="5"/>
  <c r="F623" i="5"/>
  <c r="G623" i="5"/>
  <c r="H623" i="5"/>
  <c r="I623" i="5"/>
  <c r="J623" i="5"/>
  <c r="K623" i="5"/>
  <c r="L623" i="5"/>
  <c r="V623" i="5"/>
  <c r="Y623" i="5" s="1"/>
  <c r="AG623" i="5"/>
  <c r="A624" i="5"/>
  <c r="B624" i="5"/>
  <c r="C624" i="5"/>
  <c r="D624" i="5"/>
  <c r="E624" i="5"/>
  <c r="F624" i="5"/>
  <c r="G624" i="5"/>
  <c r="H624" i="5"/>
  <c r="I624" i="5"/>
  <c r="J624" i="5"/>
  <c r="K624" i="5"/>
  <c r="L624" i="5"/>
  <c r="V624" i="5"/>
  <c r="Y624" i="5" s="1"/>
  <c r="AG624" i="5"/>
  <c r="A625" i="5"/>
  <c r="B625" i="5"/>
  <c r="C625" i="5"/>
  <c r="D625" i="5"/>
  <c r="E625" i="5"/>
  <c r="F625" i="5"/>
  <c r="G625" i="5"/>
  <c r="H625" i="5"/>
  <c r="I625" i="5"/>
  <c r="J625" i="5"/>
  <c r="K625" i="5"/>
  <c r="L625" i="5"/>
  <c r="V625" i="5"/>
  <c r="Y625" i="5" s="1"/>
  <c r="AG625" i="5"/>
  <c r="A626" i="5"/>
  <c r="B626" i="5"/>
  <c r="C626" i="5"/>
  <c r="D626" i="5"/>
  <c r="E626" i="5"/>
  <c r="F626" i="5"/>
  <c r="G626" i="5"/>
  <c r="H626" i="5"/>
  <c r="I626" i="5"/>
  <c r="J626" i="5"/>
  <c r="K626" i="5"/>
  <c r="L626" i="5"/>
  <c r="V626" i="5"/>
  <c r="Y626" i="5" s="1"/>
  <c r="AG626" i="5"/>
  <c r="A627" i="5"/>
  <c r="B627" i="5"/>
  <c r="C627" i="5"/>
  <c r="D627" i="5"/>
  <c r="E627" i="5"/>
  <c r="F627" i="5"/>
  <c r="G627" i="5"/>
  <c r="H627" i="5"/>
  <c r="I627" i="5"/>
  <c r="J627" i="5"/>
  <c r="K627" i="5"/>
  <c r="L627" i="5"/>
  <c r="V627" i="5"/>
  <c r="Y627" i="5" s="1"/>
  <c r="AG627" i="5"/>
  <c r="A628" i="5"/>
  <c r="B628" i="5"/>
  <c r="C628" i="5"/>
  <c r="D628" i="5"/>
  <c r="E628" i="5"/>
  <c r="F628" i="5"/>
  <c r="G628" i="5"/>
  <c r="H628" i="5"/>
  <c r="I628" i="5"/>
  <c r="J628" i="5"/>
  <c r="K628" i="5"/>
  <c r="L628" i="5"/>
  <c r="V628" i="5"/>
  <c r="Y628" i="5" s="1"/>
  <c r="AG628" i="5"/>
  <c r="A629" i="5"/>
  <c r="B629" i="5"/>
  <c r="C629" i="5"/>
  <c r="D629" i="5"/>
  <c r="E629" i="5"/>
  <c r="F629" i="5"/>
  <c r="G629" i="5"/>
  <c r="H629" i="5"/>
  <c r="I629" i="5"/>
  <c r="J629" i="5"/>
  <c r="K629" i="5"/>
  <c r="L629" i="5"/>
  <c r="V629" i="5"/>
  <c r="Y629" i="5" s="1"/>
  <c r="AG629" i="5"/>
  <c r="A630" i="5"/>
  <c r="B630" i="5"/>
  <c r="C630" i="5"/>
  <c r="D630" i="5"/>
  <c r="E630" i="5"/>
  <c r="F630" i="5"/>
  <c r="G630" i="5"/>
  <c r="H630" i="5"/>
  <c r="I630" i="5"/>
  <c r="J630" i="5"/>
  <c r="K630" i="5"/>
  <c r="L630" i="5"/>
  <c r="V630" i="5"/>
  <c r="Y630" i="5" s="1"/>
  <c r="AG630" i="5"/>
  <c r="A631" i="5"/>
  <c r="B631" i="5"/>
  <c r="C631" i="5"/>
  <c r="D631" i="5"/>
  <c r="E631" i="5"/>
  <c r="F631" i="5"/>
  <c r="G631" i="5"/>
  <c r="H631" i="5"/>
  <c r="I631" i="5"/>
  <c r="J631" i="5"/>
  <c r="K631" i="5"/>
  <c r="L631" i="5"/>
  <c r="V631" i="5"/>
  <c r="Y631" i="5" s="1"/>
  <c r="AG631" i="5"/>
  <c r="A632" i="5"/>
  <c r="B632" i="5"/>
  <c r="C632" i="5"/>
  <c r="D632" i="5"/>
  <c r="E632" i="5"/>
  <c r="F632" i="5"/>
  <c r="G632" i="5"/>
  <c r="H632" i="5"/>
  <c r="I632" i="5"/>
  <c r="J632" i="5"/>
  <c r="K632" i="5"/>
  <c r="L632" i="5"/>
  <c r="V632" i="5"/>
  <c r="Y632" i="5" s="1"/>
  <c r="AG632" i="5"/>
  <c r="A633" i="5"/>
  <c r="B633" i="5"/>
  <c r="C633" i="5"/>
  <c r="D633" i="5"/>
  <c r="E633" i="5"/>
  <c r="F633" i="5"/>
  <c r="G633" i="5"/>
  <c r="H633" i="5"/>
  <c r="I633" i="5"/>
  <c r="J633" i="5"/>
  <c r="K633" i="5"/>
  <c r="L633" i="5"/>
  <c r="V633" i="5"/>
  <c r="Y633" i="5" s="1"/>
  <c r="AG633" i="5"/>
  <c r="A634" i="5"/>
  <c r="B634" i="5"/>
  <c r="C634" i="5"/>
  <c r="D634" i="5"/>
  <c r="E634" i="5"/>
  <c r="F634" i="5"/>
  <c r="G634" i="5"/>
  <c r="H634" i="5"/>
  <c r="I634" i="5"/>
  <c r="J634" i="5"/>
  <c r="K634" i="5"/>
  <c r="L634" i="5"/>
  <c r="V634" i="5"/>
  <c r="Y634" i="5" s="1"/>
  <c r="AG634" i="5"/>
  <c r="A635" i="5"/>
  <c r="B635" i="5"/>
  <c r="C635" i="5"/>
  <c r="D635" i="5"/>
  <c r="E635" i="5"/>
  <c r="F635" i="5"/>
  <c r="G635" i="5"/>
  <c r="H635" i="5"/>
  <c r="I635" i="5"/>
  <c r="J635" i="5"/>
  <c r="K635" i="5"/>
  <c r="L635" i="5"/>
  <c r="V635" i="5"/>
  <c r="Y635" i="5" s="1"/>
  <c r="AG635" i="5"/>
  <c r="A636" i="5"/>
  <c r="B636" i="5"/>
  <c r="C636" i="5"/>
  <c r="D636" i="5"/>
  <c r="E636" i="5"/>
  <c r="F636" i="5"/>
  <c r="G636" i="5"/>
  <c r="H636" i="5"/>
  <c r="I636" i="5"/>
  <c r="J636" i="5"/>
  <c r="K636" i="5"/>
  <c r="L636" i="5"/>
  <c r="V636" i="5"/>
  <c r="Y636" i="5" s="1"/>
  <c r="AG636" i="5"/>
  <c r="A637" i="5"/>
  <c r="B637" i="5"/>
  <c r="C637" i="5"/>
  <c r="D637" i="5"/>
  <c r="E637" i="5"/>
  <c r="F637" i="5"/>
  <c r="G637" i="5"/>
  <c r="H637" i="5"/>
  <c r="I637" i="5"/>
  <c r="J637" i="5"/>
  <c r="K637" i="5"/>
  <c r="L637" i="5"/>
  <c r="V637" i="5"/>
  <c r="Y637" i="5" s="1"/>
  <c r="AG637" i="5"/>
  <c r="A638" i="5"/>
  <c r="B638" i="5"/>
  <c r="C638" i="5"/>
  <c r="D638" i="5"/>
  <c r="E638" i="5"/>
  <c r="F638" i="5"/>
  <c r="G638" i="5"/>
  <c r="H638" i="5"/>
  <c r="I638" i="5"/>
  <c r="J638" i="5"/>
  <c r="K638" i="5"/>
  <c r="L638" i="5"/>
  <c r="V638" i="5"/>
  <c r="Y638" i="5" s="1"/>
  <c r="AG638" i="5"/>
  <c r="A639" i="5"/>
  <c r="B639" i="5"/>
  <c r="C639" i="5"/>
  <c r="D639" i="5"/>
  <c r="E639" i="5"/>
  <c r="F639" i="5"/>
  <c r="G639" i="5"/>
  <c r="H639" i="5"/>
  <c r="I639" i="5"/>
  <c r="J639" i="5"/>
  <c r="K639" i="5"/>
  <c r="L639" i="5"/>
  <c r="V639" i="5"/>
  <c r="Y639" i="5" s="1"/>
  <c r="AG639" i="5"/>
  <c r="A640" i="5"/>
  <c r="B640" i="5"/>
  <c r="C640" i="5"/>
  <c r="D640" i="5"/>
  <c r="E640" i="5"/>
  <c r="F640" i="5"/>
  <c r="G640" i="5"/>
  <c r="H640" i="5"/>
  <c r="I640" i="5"/>
  <c r="J640" i="5"/>
  <c r="K640" i="5"/>
  <c r="L640" i="5"/>
  <c r="V640" i="5"/>
  <c r="Y640" i="5" s="1"/>
  <c r="AG640" i="5"/>
  <c r="A641" i="5"/>
  <c r="B641" i="5"/>
  <c r="C641" i="5"/>
  <c r="D641" i="5"/>
  <c r="E641" i="5"/>
  <c r="F641" i="5"/>
  <c r="G641" i="5"/>
  <c r="H641" i="5"/>
  <c r="I641" i="5"/>
  <c r="J641" i="5"/>
  <c r="K641" i="5"/>
  <c r="L641" i="5"/>
  <c r="V641" i="5"/>
  <c r="Y641" i="5" s="1"/>
  <c r="AG641" i="5"/>
  <c r="A642" i="5"/>
  <c r="B642" i="5"/>
  <c r="C642" i="5"/>
  <c r="D642" i="5"/>
  <c r="E642" i="5"/>
  <c r="F642" i="5"/>
  <c r="G642" i="5"/>
  <c r="H642" i="5"/>
  <c r="I642" i="5"/>
  <c r="J642" i="5"/>
  <c r="K642" i="5"/>
  <c r="L642" i="5"/>
  <c r="V642" i="5"/>
  <c r="Y642" i="5" s="1"/>
  <c r="AG642" i="5"/>
  <c r="A643" i="5"/>
  <c r="B643" i="5"/>
  <c r="C643" i="5"/>
  <c r="D643" i="5"/>
  <c r="E643" i="5"/>
  <c r="F643" i="5"/>
  <c r="G643" i="5"/>
  <c r="H643" i="5"/>
  <c r="I643" i="5"/>
  <c r="J643" i="5"/>
  <c r="K643" i="5"/>
  <c r="L643" i="5"/>
  <c r="V643" i="5"/>
  <c r="Y643" i="5" s="1"/>
  <c r="AG643" i="5"/>
  <c r="A644" i="5"/>
  <c r="B644" i="5"/>
  <c r="C644" i="5"/>
  <c r="D644" i="5"/>
  <c r="E644" i="5"/>
  <c r="F644" i="5"/>
  <c r="G644" i="5"/>
  <c r="H644" i="5"/>
  <c r="I644" i="5"/>
  <c r="J644" i="5"/>
  <c r="K644" i="5"/>
  <c r="L644" i="5"/>
  <c r="V644" i="5"/>
  <c r="Y644" i="5" s="1"/>
  <c r="AG644" i="5"/>
  <c r="A645" i="5"/>
  <c r="B645" i="5"/>
  <c r="C645" i="5"/>
  <c r="D645" i="5"/>
  <c r="E645" i="5"/>
  <c r="F645" i="5"/>
  <c r="G645" i="5"/>
  <c r="H645" i="5"/>
  <c r="I645" i="5"/>
  <c r="J645" i="5"/>
  <c r="K645" i="5"/>
  <c r="L645" i="5"/>
  <c r="V645" i="5"/>
  <c r="Y645" i="5" s="1"/>
  <c r="AG645" i="5"/>
  <c r="A646" i="5"/>
  <c r="B646" i="5"/>
  <c r="C646" i="5"/>
  <c r="D646" i="5"/>
  <c r="E646" i="5"/>
  <c r="F646" i="5"/>
  <c r="G646" i="5"/>
  <c r="H646" i="5"/>
  <c r="I646" i="5"/>
  <c r="J646" i="5"/>
  <c r="K646" i="5"/>
  <c r="L646" i="5"/>
  <c r="V646" i="5"/>
  <c r="Y646" i="5" s="1"/>
  <c r="AG646" i="5"/>
  <c r="A647" i="5"/>
  <c r="B647" i="5"/>
  <c r="C647" i="5"/>
  <c r="D647" i="5"/>
  <c r="E647" i="5"/>
  <c r="F647" i="5"/>
  <c r="G647" i="5"/>
  <c r="H647" i="5"/>
  <c r="I647" i="5"/>
  <c r="J647" i="5"/>
  <c r="K647" i="5"/>
  <c r="L647" i="5"/>
  <c r="V647" i="5"/>
  <c r="Y647" i="5" s="1"/>
  <c r="AG647" i="5"/>
  <c r="A648" i="5"/>
  <c r="B648" i="5"/>
  <c r="C648" i="5"/>
  <c r="D648" i="5"/>
  <c r="E648" i="5"/>
  <c r="F648" i="5"/>
  <c r="G648" i="5"/>
  <c r="H648" i="5"/>
  <c r="I648" i="5"/>
  <c r="J648" i="5"/>
  <c r="K648" i="5"/>
  <c r="L648" i="5"/>
  <c r="V648" i="5"/>
  <c r="Y648" i="5" s="1"/>
  <c r="AG648" i="5"/>
  <c r="A649" i="5"/>
  <c r="B649" i="5"/>
  <c r="C649" i="5"/>
  <c r="D649" i="5"/>
  <c r="E649" i="5"/>
  <c r="F649" i="5"/>
  <c r="G649" i="5"/>
  <c r="H649" i="5"/>
  <c r="I649" i="5"/>
  <c r="J649" i="5"/>
  <c r="K649" i="5"/>
  <c r="L649" i="5"/>
  <c r="V649" i="5"/>
  <c r="Y649" i="5" s="1"/>
  <c r="AG649" i="5"/>
  <c r="A650" i="5"/>
  <c r="B650" i="5"/>
  <c r="C650" i="5"/>
  <c r="D650" i="5"/>
  <c r="E650" i="5"/>
  <c r="F650" i="5"/>
  <c r="G650" i="5"/>
  <c r="H650" i="5"/>
  <c r="I650" i="5"/>
  <c r="J650" i="5"/>
  <c r="K650" i="5"/>
  <c r="L650" i="5"/>
  <c r="V650" i="5"/>
  <c r="Y650" i="5" s="1"/>
  <c r="AG650" i="5"/>
  <c r="A651" i="5"/>
  <c r="B651" i="5"/>
  <c r="C651" i="5"/>
  <c r="D651" i="5"/>
  <c r="E651" i="5"/>
  <c r="F651" i="5"/>
  <c r="G651" i="5"/>
  <c r="H651" i="5"/>
  <c r="I651" i="5"/>
  <c r="J651" i="5"/>
  <c r="K651" i="5"/>
  <c r="L651" i="5"/>
  <c r="V651" i="5"/>
  <c r="Y651" i="5" s="1"/>
  <c r="AG651" i="5"/>
  <c r="A652" i="5"/>
  <c r="B652" i="5"/>
  <c r="C652" i="5"/>
  <c r="D652" i="5"/>
  <c r="E652" i="5"/>
  <c r="F652" i="5"/>
  <c r="G652" i="5"/>
  <c r="H652" i="5"/>
  <c r="I652" i="5"/>
  <c r="J652" i="5"/>
  <c r="K652" i="5"/>
  <c r="L652" i="5"/>
  <c r="V652" i="5"/>
  <c r="Y652" i="5" s="1"/>
  <c r="AG652" i="5"/>
  <c r="A653" i="5"/>
  <c r="B653" i="5"/>
  <c r="C653" i="5"/>
  <c r="D653" i="5"/>
  <c r="E653" i="5"/>
  <c r="F653" i="5"/>
  <c r="G653" i="5"/>
  <c r="H653" i="5"/>
  <c r="I653" i="5"/>
  <c r="J653" i="5"/>
  <c r="K653" i="5"/>
  <c r="L653" i="5"/>
  <c r="V653" i="5"/>
  <c r="Y653" i="5" s="1"/>
  <c r="AG653" i="5"/>
  <c r="A654" i="5"/>
  <c r="B654" i="5"/>
  <c r="C654" i="5"/>
  <c r="D654" i="5"/>
  <c r="E654" i="5"/>
  <c r="F654" i="5"/>
  <c r="G654" i="5"/>
  <c r="H654" i="5"/>
  <c r="I654" i="5"/>
  <c r="J654" i="5"/>
  <c r="K654" i="5"/>
  <c r="L654" i="5"/>
  <c r="V654" i="5"/>
  <c r="Y654" i="5" s="1"/>
  <c r="AG654" i="5"/>
  <c r="A655" i="5"/>
  <c r="B655" i="5"/>
  <c r="C655" i="5"/>
  <c r="D655" i="5"/>
  <c r="E655" i="5"/>
  <c r="F655" i="5"/>
  <c r="G655" i="5"/>
  <c r="H655" i="5"/>
  <c r="I655" i="5"/>
  <c r="J655" i="5"/>
  <c r="K655" i="5"/>
  <c r="L655" i="5"/>
  <c r="V655" i="5"/>
  <c r="Y655" i="5" s="1"/>
  <c r="AG655" i="5"/>
  <c r="A656" i="5"/>
  <c r="B656" i="5"/>
  <c r="C656" i="5"/>
  <c r="D656" i="5"/>
  <c r="E656" i="5"/>
  <c r="F656" i="5"/>
  <c r="G656" i="5"/>
  <c r="H656" i="5"/>
  <c r="I656" i="5"/>
  <c r="J656" i="5"/>
  <c r="K656" i="5"/>
  <c r="L656" i="5"/>
  <c r="V656" i="5"/>
  <c r="Y656" i="5" s="1"/>
  <c r="AG656" i="5"/>
  <c r="A657" i="5"/>
  <c r="B657" i="5"/>
  <c r="C657" i="5"/>
  <c r="D657" i="5"/>
  <c r="E657" i="5"/>
  <c r="F657" i="5"/>
  <c r="G657" i="5"/>
  <c r="H657" i="5"/>
  <c r="I657" i="5"/>
  <c r="J657" i="5"/>
  <c r="K657" i="5"/>
  <c r="L657" i="5"/>
  <c r="V657" i="5"/>
  <c r="Y657" i="5" s="1"/>
  <c r="AG657" i="5"/>
  <c r="A658" i="5"/>
  <c r="B658" i="5"/>
  <c r="C658" i="5"/>
  <c r="D658" i="5"/>
  <c r="E658" i="5"/>
  <c r="F658" i="5"/>
  <c r="G658" i="5"/>
  <c r="H658" i="5"/>
  <c r="I658" i="5"/>
  <c r="J658" i="5"/>
  <c r="K658" i="5"/>
  <c r="L658" i="5"/>
  <c r="V658" i="5"/>
  <c r="Y658" i="5" s="1"/>
  <c r="AG658" i="5"/>
  <c r="A659" i="5"/>
  <c r="B659" i="5"/>
  <c r="C659" i="5"/>
  <c r="D659" i="5"/>
  <c r="E659" i="5"/>
  <c r="F659" i="5"/>
  <c r="G659" i="5"/>
  <c r="H659" i="5"/>
  <c r="I659" i="5"/>
  <c r="J659" i="5"/>
  <c r="K659" i="5"/>
  <c r="L659" i="5"/>
  <c r="V659" i="5"/>
  <c r="Y659" i="5" s="1"/>
  <c r="AG659" i="5"/>
  <c r="A660" i="5"/>
  <c r="B660" i="5"/>
  <c r="C660" i="5"/>
  <c r="D660" i="5"/>
  <c r="E660" i="5"/>
  <c r="F660" i="5"/>
  <c r="G660" i="5"/>
  <c r="H660" i="5"/>
  <c r="I660" i="5"/>
  <c r="J660" i="5"/>
  <c r="K660" i="5"/>
  <c r="L660" i="5"/>
  <c r="V660" i="5"/>
  <c r="Y660" i="5" s="1"/>
  <c r="AG660" i="5"/>
  <c r="A661" i="5"/>
  <c r="B661" i="5"/>
  <c r="C661" i="5"/>
  <c r="D661" i="5"/>
  <c r="E661" i="5"/>
  <c r="F661" i="5"/>
  <c r="G661" i="5"/>
  <c r="H661" i="5"/>
  <c r="I661" i="5"/>
  <c r="J661" i="5"/>
  <c r="K661" i="5"/>
  <c r="L661" i="5"/>
  <c r="V661" i="5"/>
  <c r="Y661" i="5" s="1"/>
  <c r="AG661" i="5"/>
  <c r="A662" i="5"/>
  <c r="B662" i="5"/>
  <c r="C662" i="5"/>
  <c r="D662" i="5"/>
  <c r="E662" i="5"/>
  <c r="F662" i="5"/>
  <c r="G662" i="5"/>
  <c r="H662" i="5"/>
  <c r="I662" i="5"/>
  <c r="J662" i="5"/>
  <c r="K662" i="5"/>
  <c r="L662" i="5"/>
  <c r="V662" i="5"/>
  <c r="Y662" i="5" s="1"/>
  <c r="AG662" i="5"/>
  <c r="A663" i="5"/>
  <c r="B663" i="5"/>
  <c r="C663" i="5"/>
  <c r="D663" i="5"/>
  <c r="E663" i="5"/>
  <c r="F663" i="5"/>
  <c r="G663" i="5"/>
  <c r="H663" i="5"/>
  <c r="I663" i="5"/>
  <c r="J663" i="5"/>
  <c r="K663" i="5"/>
  <c r="L663" i="5"/>
  <c r="V663" i="5"/>
  <c r="Y663" i="5" s="1"/>
  <c r="AG663" i="5"/>
  <c r="A664" i="5"/>
  <c r="B664" i="5"/>
  <c r="C664" i="5"/>
  <c r="D664" i="5"/>
  <c r="E664" i="5"/>
  <c r="F664" i="5"/>
  <c r="G664" i="5"/>
  <c r="H664" i="5"/>
  <c r="I664" i="5"/>
  <c r="J664" i="5"/>
  <c r="K664" i="5"/>
  <c r="L664" i="5"/>
  <c r="V664" i="5"/>
  <c r="Y664" i="5" s="1"/>
  <c r="AG664" i="5"/>
  <c r="A665" i="5"/>
  <c r="B665" i="5"/>
  <c r="C665" i="5"/>
  <c r="D665" i="5"/>
  <c r="E665" i="5"/>
  <c r="F665" i="5"/>
  <c r="G665" i="5"/>
  <c r="H665" i="5"/>
  <c r="I665" i="5"/>
  <c r="J665" i="5"/>
  <c r="K665" i="5"/>
  <c r="L665" i="5"/>
  <c r="V665" i="5"/>
  <c r="Y665" i="5" s="1"/>
  <c r="AG665" i="5"/>
  <c r="A666" i="5"/>
  <c r="B666" i="5"/>
  <c r="C666" i="5"/>
  <c r="D666" i="5"/>
  <c r="E666" i="5"/>
  <c r="F666" i="5"/>
  <c r="G666" i="5"/>
  <c r="H666" i="5"/>
  <c r="I666" i="5"/>
  <c r="J666" i="5"/>
  <c r="K666" i="5"/>
  <c r="L666" i="5"/>
  <c r="V666" i="5"/>
  <c r="Y666" i="5" s="1"/>
  <c r="AG666" i="5"/>
  <c r="A667" i="5"/>
  <c r="B667" i="5"/>
  <c r="C667" i="5"/>
  <c r="D667" i="5"/>
  <c r="E667" i="5"/>
  <c r="F667" i="5"/>
  <c r="G667" i="5"/>
  <c r="H667" i="5"/>
  <c r="I667" i="5"/>
  <c r="J667" i="5"/>
  <c r="K667" i="5"/>
  <c r="L667" i="5"/>
  <c r="V667" i="5"/>
  <c r="Y667" i="5" s="1"/>
  <c r="AG667" i="5"/>
  <c r="A668" i="5"/>
  <c r="B668" i="5"/>
  <c r="C668" i="5"/>
  <c r="D668" i="5"/>
  <c r="E668" i="5"/>
  <c r="F668" i="5"/>
  <c r="G668" i="5"/>
  <c r="H668" i="5"/>
  <c r="I668" i="5"/>
  <c r="J668" i="5"/>
  <c r="K668" i="5"/>
  <c r="L668" i="5"/>
  <c r="V668" i="5"/>
  <c r="Y668" i="5" s="1"/>
  <c r="AG668" i="5"/>
  <c r="A669" i="5"/>
  <c r="B669" i="5"/>
  <c r="C669" i="5"/>
  <c r="D669" i="5"/>
  <c r="E669" i="5"/>
  <c r="F669" i="5"/>
  <c r="G669" i="5"/>
  <c r="H669" i="5"/>
  <c r="I669" i="5"/>
  <c r="J669" i="5"/>
  <c r="K669" i="5"/>
  <c r="L669" i="5"/>
  <c r="V669" i="5"/>
  <c r="Y669" i="5" s="1"/>
  <c r="AG669" i="5"/>
  <c r="A670" i="5"/>
  <c r="B670" i="5"/>
  <c r="C670" i="5"/>
  <c r="D670" i="5"/>
  <c r="E670" i="5"/>
  <c r="F670" i="5"/>
  <c r="G670" i="5"/>
  <c r="H670" i="5"/>
  <c r="I670" i="5"/>
  <c r="J670" i="5"/>
  <c r="K670" i="5"/>
  <c r="L670" i="5"/>
  <c r="V670" i="5"/>
  <c r="Y670" i="5" s="1"/>
  <c r="AG670" i="5"/>
  <c r="A671" i="5"/>
  <c r="B671" i="5"/>
  <c r="C671" i="5"/>
  <c r="D671" i="5"/>
  <c r="E671" i="5"/>
  <c r="F671" i="5"/>
  <c r="G671" i="5"/>
  <c r="H671" i="5"/>
  <c r="I671" i="5"/>
  <c r="J671" i="5"/>
  <c r="K671" i="5"/>
  <c r="L671" i="5"/>
  <c r="V671" i="5"/>
  <c r="Y671" i="5" s="1"/>
  <c r="AG671" i="5"/>
  <c r="A672" i="5"/>
  <c r="B672" i="5"/>
  <c r="C672" i="5"/>
  <c r="D672" i="5"/>
  <c r="E672" i="5"/>
  <c r="F672" i="5"/>
  <c r="G672" i="5"/>
  <c r="H672" i="5"/>
  <c r="I672" i="5"/>
  <c r="J672" i="5"/>
  <c r="K672" i="5"/>
  <c r="L672" i="5"/>
  <c r="V672" i="5"/>
  <c r="Y672" i="5" s="1"/>
  <c r="AG672" i="5"/>
  <c r="A673" i="5"/>
  <c r="B673" i="5"/>
  <c r="C673" i="5"/>
  <c r="D673" i="5"/>
  <c r="E673" i="5"/>
  <c r="F673" i="5"/>
  <c r="G673" i="5"/>
  <c r="H673" i="5"/>
  <c r="I673" i="5"/>
  <c r="J673" i="5"/>
  <c r="K673" i="5"/>
  <c r="L673" i="5"/>
  <c r="V673" i="5"/>
  <c r="Y673" i="5" s="1"/>
  <c r="AG673" i="5"/>
  <c r="A674" i="5"/>
  <c r="B674" i="5"/>
  <c r="C674" i="5"/>
  <c r="D674" i="5"/>
  <c r="E674" i="5"/>
  <c r="F674" i="5"/>
  <c r="G674" i="5"/>
  <c r="H674" i="5"/>
  <c r="I674" i="5"/>
  <c r="J674" i="5"/>
  <c r="K674" i="5"/>
  <c r="L674" i="5"/>
  <c r="V674" i="5"/>
  <c r="Y674" i="5" s="1"/>
  <c r="AG674" i="5"/>
  <c r="A675" i="5"/>
  <c r="B675" i="5"/>
  <c r="C675" i="5"/>
  <c r="D675" i="5"/>
  <c r="E675" i="5"/>
  <c r="F675" i="5"/>
  <c r="G675" i="5"/>
  <c r="H675" i="5"/>
  <c r="I675" i="5"/>
  <c r="J675" i="5"/>
  <c r="K675" i="5"/>
  <c r="L675" i="5"/>
  <c r="V675" i="5"/>
  <c r="Y675" i="5" s="1"/>
  <c r="AG675" i="5"/>
  <c r="A676" i="5"/>
  <c r="B676" i="5"/>
  <c r="C676" i="5"/>
  <c r="D676" i="5"/>
  <c r="E676" i="5"/>
  <c r="F676" i="5"/>
  <c r="G676" i="5"/>
  <c r="H676" i="5"/>
  <c r="I676" i="5"/>
  <c r="J676" i="5"/>
  <c r="K676" i="5"/>
  <c r="L676" i="5"/>
  <c r="V676" i="5"/>
  <c r="Y676" i="5" s="1"/>
  <c r="AG676" i="5"/>
  <c r="A677" i="5"/>
  <c r="B677" i="5"/>
  <c r="C677" i="5"/>
  <c r="D677" i="5"/>
  <c r="E677" i="5"/>
  <c r="F677" i="5"/>
  <c r="G677" i="5"/>
  <c r="H677" i="5"/>
  <c r="I677" i="5"/>
  <c r="J677" i="5"/>
  <c r="K677" i="5"/>
  <c r="L677" i="5"/>
  <c r="V677" i="5"/>
  <c r="Y677" i="5" s="1"/>
  <c r="AG677" i="5"/>
  <c r="A678" i="5"/>
  <c r="B678" i="5"/>
  <c r="C678" i="5"/>
  <c r="D678" i="5"/>
  <c r="E678" i="5"/>
  <c r="F678" i="5"/>
  <c r="G678" i="5"/>
  <c r="H678" i="5"/>
  <c r="I678" i="5"/>
  <c r="J678" i="5"/>
  <c r="K678" i="5"/>
  <c r="L678" i="5"/>
  <c r="V678" i="5"/>
  <c r="Y678" i="5" s="1"/>
  <c r="AG678" i="5"/>
  <c r="A679" i="5"/>
  <c r="B679" i="5"/>
  <c r="C679" i="5"/>
  <c r="D679" i="5"/>
  <c r="E679" i="5"/>
  <c r="F679" i="5"/>
  <c r="G679" i="5"/>
  <c r="H679" i="5"/>
  <c r="I679" i="5"/>
  <c r="J679" i="5"/>
  <c r="K679" i="5"/>
  <c r="L679" i="5"/>
  <c r="V679" i="5"/>
  <c r="Y679" i="5" s="1"/>
  <c r="AG679" i="5"/>
  <c r="A680" i="5"/>
  <c r="B680" i="5"/>
  <c r="C680" i="5"/>
  <c r="D680" i="5"/>
  <c r="E680" i="5"/>
  <c r="F680" i="5"/>
  <c r="G680" i="5"/>
  <c r="H680" i="5"/>
  <c r="I680" i="5"/>
  <c r="J680" i="5"/>
  <c r="K680" i="5"/>
  <c r="L680" i="5"/>
  <c r="V680" i="5"/>
  <c r="Y680" i="5" s="1"/>
  <c r="AG680" i="5"/>
  <c r="A681" i="5"/>
  <c r="B681" i="5"/>
  <c r="C681" i="5"/>
  <c r="D681" i="5"/>
  <c r="E681" i="5"/>
  <c r="F681" i="5"/>
  <c r="G681" i="5"/>
  <c r="H681" i="5"/>
  <c r="I681" i="5"/>
  <c r="J681" i="5"/>
  <c r="K681" i="5"/>
  <c r="L681" i="5"/>
  <c r="V681" i="5"/>
  <c r="Y681" i="5" s="1"/>
  <c r="AG681" i="5"/>
  <c r="A682" i="5"/>
  <c r="B682" i="5"/>
  <c r="C682" i="5"/>
  <c r="D682" i="5"/>
  <c r="E682" i="5"/>
  <c r="F682" i="5"/>
  <c r="G682" i="5"/>
  <c r="H682" i="5"/>
  <c r="I682" i="5"/>
  <c r="J682" i="5"/>
  <c r="K682" i="5"/>
  <c r="L682" i="5"/>
  <c r="V682" i="5"/>
  <c r="Y682" i="5" s="1"/>
  <c r="AG682" i="5"/>
  <c r="A683" i="5"/>
  <c r="B683" i="5"/>
  <c r="C683" i="5"/>
  <c r="D683" i="5"/>
  <c r="E683" i="5"/>
  <c r="F683" i="5"/>
  <c r="G683" i="5"/>
  <c r="H683" i="5"/>
  <c r="I683" i="5"/>
  <c r="J683" i="5"/>
  <c r="K683" i="5"/>
  <c r="L683" i="5"/>
  <c r="V683" i="5"/>
  <c r="Y683" i="5" s="1"/>
  <c r="AG683" i="5"/>
  <c r="A684" i="5"/>
  <c r="B684" i="5"/>
  <c r="C684" i="5"/>
  <c r="D684" i="5"/>
  <c r="E684" i="5"/>
  <c r="F684" i="5"/>
  <c r="G684" i="5"/>
  <c r="H684" i="5"/>
  <c r="I684" i="5"/>
  <c r="J684" i="5"/>
  <c r="K684" i="5"/>
  <c r="L684" i="5"/>
  <c r="V684" i="5"/>
  <c r="Y684" i="5" s="1"/>
  <c r="AG684" i="5"/>
  <c r="A685" i="5"/>
  <c r="B685" i="5"/>
  <c r="C685" i="5"/>
  <c r="D685" i="5"/>
  <c r="E685" i="5"/>
  <c r="F685" i="5"/>
  <c r="G685" i="5"/>
  <c r="H685" i="5"/>
  <c r="I685" i="5"/>
  <c r="J685" i="5"/>
  <c r="K685" i="5"/>
  <c r="L685" i="5"/>
  <c r="V685" i="5"/>
  <c r="Y685" i="5" s="1"/>
  <c r="AG685" i="5"/>
  <c r="A686" i="5"/>
  <c r="B686" i="5"/>
  <c r="C686" i="5"/>
  <c r="D686" i="5"/>
  <c r="E686" i="5"/>
  <c r="F686" i="5"/>
  <c r="G686" i="5"/>
  <c r="H686" i="5"/>
  <c r="I686" i="5"/>
  <c r="J686" i="5"/>
  <c r="K686" i="5"/>
  <c r="L686" i="5"/>
  <c r="V686" i="5"/>
  <c r="Y686" i="5" s="1"/>
  <c r="AG686" i="5"/>
  <c r="A687" i="5"/>
  <c r="B687" i="5"/>
  <c r="C687" i="5"/>
  <c r="D687" i="5"/>
  <c r="E687" i="5"/>
  <c r="F687" i="5"/>
  <c r="G687" i="5"/>
  <c r="H687" i="5"/>
  <c r="I687" i="5"/>
  <c r="J687" i="5"/>
  <c r="K687" i="5"/>
  <c r="L687" i="5"/>
  <c r="V687" i="5"/>
  <c r="Y687" i="5" s="1"/>
  <c r="AG687" i="5"/>
  <c r="A688" i="5"/>
  <c r="B688" i="5"/>
  <c r="C688" i="5"/>
  <c r="D688" i="5"/>
  <c r="E688" i="5"/>
  <c r="F688" i="5"/>
  <c r="G688" i="5"/>
  <c r="H688" i="5"/>
  <c r="I688" i="5"/>
  <c r="J688" i="5"/>
  <c r="K688" i="5"/>
  <c r="L688" i="5"/>
  <c r="V688" i="5"/>
  <c r="Y688" i="5" s="1"/>
  <c r="AG688" i="5"/>
  <c r="A689" i="5"/>
  <c r="B689" i="5"/>
  <c r="C689" i="5"/>
  <c r="D689" i="5"/>
  <c r="E689" i="5"/>
  <c r="F689" i="5"/>
  <c r="G689" i="5"/>
  <c r="H689" i="5"/>
  <c r="I689" i="5"/>
  <c r="J689" i="5"/>
  <c r="K689" i="5"/>
  <c r="L689" i="5"/>
  <c r="V689" i="5"/>
  <c r="Y689" i="5" s="1"/>
  <c r="AG689" i="5"/>
  <c r="A690" i="5"/>
  <c r="B690" i="5"/>
  <c r="C690" i="5"/>
  <c r="D690" i="5"/>
  <c r="E690" i="5"/>
  <c r="F690" i="5"/>
  <c r="G690" i="5"/>
  <c r="H690" i="5"/>
  <c r="I690" i="5"/>
  <c r="J690" i="5"/>
  <c r="K690" i="5"/>
  <c r="L690" i="5"/>
  <c r="V690" i="5"/>
  <c r="Y690" i="5" s="1"/>
  <c r="AG690" i="5"/>
  <c r="A691" i="5"/>
  <c r="B691" i="5"/>
  <c r="C691" i="5"/>
  <c r="D691" i="5"/>
  <c r="E691" i="5"/>
  <c r="F691" i="5"/>
  <c r="G691" i="5"/>
  <c r="H691" i="5"/>
  <c r="I691" i="5"/>
  <c r="J691" i="5"/>
  <c r="K691" i="5"/>
  <c r="L691" i="5"/>
  <c r="V691" i="5"/>
  <c r="Y691" i="5" s="1"/>
  <c r="AG691" i="5"/>
  <c r="A692" i="5"/>
  <c r="B692" i="5"/>
  <c r="C692" i="5"/>
  <c r="D692" i="5"/>
  <c r="E692" i="5"/>
  <c r="F692" i="5"/>
  <c r="G692" i="5"/>
  <c r="H692" i="5"/>
  <c r="I692" i="5"/>
  <c r="J692" i="5"/>
  <c r="K692" i="5"/>
  <c r="L692" i="5"/>
  <c r="V692" i="5"/>
  <c r="Y692" i="5" s="1"/>
  <c r="AG692" i="5"/>
  <c r="A693" i="5"/>
  <c r="B693" i="5"/>
  <c r="C693" i="5"/>
  <c r="D693" i="5"/>
  <c r="E693" i="5"/>
  <c r="F693" i="5"/>
  <c r="G693" i="5"/>
  <c r="H693" i="5"/>
  <c r="I693" i="5"/>
  <c r="J693" i="5"/>
  <c r="K693" i="5"/>
  <c r="L693" i="5"/>
  <c r="V693" i="5"/>
  <c r="Y693" i="5" s="1"/>
  <c r="AG693" i="5"/>
  <c r="A694" i="5"/>
  <c r="B694" i="5"/>
  <c r="C694" i="5"/>
  <c r="D694" i="5"/>
  <c r="E694" i="5"/>
  <c r="F694" i="5"/>
  <c r="G694" i="5"/>
  <c r="H694" i="5"/>
  <c r="I694" i="5"/>
  <c r="J694" i="5"/>
  <c r="K694" i="5"/>
  <c r="L694" i="5"/>
  <c r="V694" i="5"/>
  <c r="Y694" i="5" s="1"/>
  <c r="AG694" i="5"/>
  <c r="A695" i="5"/>
  <c r="B695" i="5"/>
  <c r="C695" i="5"/>
  <c r="D695" i="5"/>
  <c r="E695" i="5"/>
  <c r="F695" i="5"/>
  <c r="G695" i="5"/>
  <c r="H695" i="5"/>
  <c r="I695" i="5"/>
  <c r="J695" i="5"/>
  <c r="K695" i="5"/>
  <c r="L695" i="5"/>
  <c r="V695" i="5"/>
  <c r="Y695" i="5" s="1"/>
  <c r="AG695" i="5"/>
  <c r="A696" i="5"/>
  <c r="B696" i="5"/>
  <c r="C696" i="5"/>
  <c r="D696" i="5"/>
  <c r="E696" i="5"/>
  <c r="F696" i="5"/>
  <c r="G696" i="5"/>
  <c r="H696" i="5"/>
  <c r="I696" i="5"/>
  <c r="J696" i="5"/>
  <c r="K696" i="5"/>
  <c r="L696" i="5"/>
  <c r="V696" i="5"/>
  <c r="Y696" i="5" s="1"/>
  <c r="AG696" i="5"/>
  <c r="A697" i="5"/>
  <c r="B697" i="5"/>
  <c r="C697" i="5"/>
  <c r="D697" i="5"/>
  <c r="E697" i="5"/>
  <c r="F697" i="5"/>
  <c r="G697" i="5"/>
  <c r="H697" i="5"/>
  <c r="I697" i="5"/>
  <c r="J697" i="5"/>
  <c r="K697" i="5"/>
  <c r="L697" i="5"/>
  <c r="V697" i="5"/>
  <c r="Y697" i="5" s="1"/>
  <c r="AG697" i="5"/>
  <c r="A698" i="5"/>
  <c r="B698" i="5"/>
  <c r="C698" i="5"/>
  <c r="D698" i="5"/>
  <c r="E698" i="5"/>
  <c r="F698" i="5"/>
  <c r="G698" i="5"/>
  <c r="H698" i="5"/>
  <c r="I698" i="5"/>
  <c r="J698" i="5"/>
  <c r="K698" i="5"/>
  <c r="L698" i="5"/>
  <c r="V698" i="5"/>
  <c r="Y698" i="5" s="1"/>
  <c r="AG698" i="5"/>
  <c r="A699" i="5"/>
  <c r="B699" i="5"/>
  <c r="C699" i="5"/>
  <c r="D699" i="5"/>
  <c r="E699" i="5"/>
  <c r="F699" i="5"/>
  <c r="G699" i="5"/>
  <c r="H699" i="5"/>
  <c r="I699" i="5"/>
  <c r="J699" i="5"/>
  <c r="K699" i="5"/>
  <c r="L699" i="5"/>
  <c r="V699" i="5"/>
  <c r="Y699" i="5" s="1"/>
  <c r="AG699" i="5"/>
  <c r="A700" i="5"/>
  <c r="B700" i="5"/>
  <c r="C700" i="5"/>
  <c r="D700" i="5"/>
  <c r="E700" i="5"/>
  <c r="F700" i="5"/>
  <c r="G700" i="5"/>
  <c r="H700" i="5"/>
  <c r="I700" i="5"/>
  <c r="J700" i="5"/>
  <c r="K700" i="5"/>
  <c r="L700" i="5"/>
  <c r="V700" i="5"/>
  <c r="Y700" i="5" s="1"/>
  <c r="AG700" i="5"/>
  <c r="A390" i="5"/>
  <c r="B390" i="5"/>
  <c r="C390" i="5"/>
  <c r="D390" i="5"/>
  <c r="E390" i="5"/>
  <c r="F390" i="5"/>
  <c r="G390" i="5"/>
  <c r="H390" i="5"/>
  <c r="L390" i="5"/>
  <c r="AG390" i="5"/>
  <c r="A391" i="5"/>
  <c r="B391" i="5"/>
  <c r="C391" i="5"/>
  <c r="D391" i="5"/>
  <c r="E391" i="5"/>
  <c r="F391" i="5"/>
  <c r="G391" i="5"/>
  <c r="H391" i="5"/>
  <c r="L391" i="5"/>
  <c r="AG391" i="5"/>
  <c r="A392" i="5"/>
  <c r="B392" i="5"/>
  <c r="C392" i="5"/>
  <c r="D392" i="5"/>
  <c r="E392" i="5"/>
  <c r="F392" i="5"/>
  <c r="G392" i="5"/>
  <c r="H392" i="5"/>
  <c r="L392" i="5"/>
  <c r="AG392" i="5"/>
  <c r="A393" i="5"/>
  <c r="B393" i="5"/>
  <c r="C393" i="5"/>
  <c r="D393" i="5"/>
  <c r="E393" i="5"/>
  <c r="F393" i="5"/>
  <c r="G393" i="5"/>
  <c r="H393" i="5"/>
  <c r="L393" i="5"/>
  <c r="AG393" i="5"/>
  <c r="A394" i="5"/>
  <c r="B394" i="5"/>
  <c r="C394" i="5"/>
  <c r="D394" i="5"/>
  <c r="E394" i="5"/>
  <c r="F394" i="5"/>
  <c r="G394" i="5"/>
  <c r="H394" i="5"/>
  <c r="L394" i="5"/>
  <c r="AG394" i="5"/>
  <c r="A395" i="5"/>
  <c r="B395" i="5"/>
  <c r="C395" i="5"/>
  <c r="D395" i="5"/>
  <c r="E395" i="5"/>
  <c r="F395" i="5"/>
  <c r="G395" i="5"/>
  <c r="H395" i="5"/>
  <c r="L395" i="5"/>
  <c r="AG395" i="5"/>
  <c r="A396" i="5"/>
  <c r="B396" i="5"/>
  <c r="C396" i="5"/>
  <c r="D396" i="5"/>
  <c r="E396" i="5"/>
  <c r="F396" i="5"/>
  <c r="G396" i="5"/>
  <c r="H396" i="5"/>
  <c r="L396" i="5"/>
  <c r="AG396" i="5"/>
  <c r="A397" i="5"/>
  <c r="B397" i="5"/>
  <c r="C397" i="5"/>
  <c r="D397" i="5"/>
  <c r="E397" i="5"/>
  <c r="F397" i="5"/>
  <c r="G397" i="5"/>
  <c r="H397" i="5"/>
  <c r="L397" i="5"/>
  <c r="AG397" i="5"/>
  <c r="A398" i="5"/>
  <c r="B398" i="5"/>
  <c r="C398" i="5"/>
  <c r="D398" i="5"/>
  <c r="E398" i="5"/>
  <c r="F398" i="5"/>
  <c r="G398" i="5"/>
  <c r="H398" i="5"/>
  <c r="L398" i="5"/>
  <c r="AG398" i="5"/>
  <c r="A399" i="5"/>
  <c r="B399" i="5"/>
  <c r="C399" i="5"/>
  <c r="D399" i="5"/>
  <c r="E399" i="5"/>
  <c r="F399" i="5"/>
  <c r="G399" i="5"/>
  <c r="H399" i="5"/>
  <c r="L399" i="5"/>
  <c r="AG399" i="5"/>
  <c r="A400" i="5"/>
  <c r="B400" i="5"/>
  <c r="C400" i="5"/>
  <c r="D400" i="5"/>
  <c r="E400" i="5"/>
  <c r="F400" i="5"/>
  <c r="G400" i="5"/>
  <c r="H400" i="5"/>
  <c r="L400" i="5"/>
  <c r="AG400" i="5"/>
  <c r="A401" i="5"/>
  <c r="B401" i="5"/>
  <c r="C401" i="5"/>
  <c r="D401" i="5"/>
  <c r="E401" i="5"/>
  <c r="F401" i="5"/>
  <c r="G401" i="5"/>
  <c r="H401" i="5"/>
  <c r="L401" i="5"/>
  <c r="AG401" i="5"/>
  <c r="A402" i="5"/>
  <c r="B402" i="5"/>
  <c r="C402" i="5"/>
  <c r="D402" i="5"/>
  <c r="E402" i="5"/>
  <c r="F402" i="5"/>
  <c r="G402" i="5"/>
  <c r="H402" i="5"/>
  <c r="L402" i="5"/>
  <c r="AG402" i="5"/>
  <c r="A403" i="5"/>
  <c r="B403" i="5"/>
  <c r="C403" i="5"/>
  <c r="D403" i="5"/>
  <c r="E403" i="5"/>
  <c r="F403" i="5"/>
  <c r="G403" i="5"/>
  <c r="H403" i="5"/>
  <c r="L403" i="5"/>
  <c r="AG403" i="5"/>
  <c r="A404" i="5"/>
  <c r="B404" i="5"/>
  <c r="C404" i="5"/>
  <c r="D404" i="5"/>
  <c r="E404" i="5"/>
  <c r="F404" i="5"/>
  <c r="G404" i="5"/>
  <c r="H404" i="5"/>
  <c r="L404" i="5"/>
  <c r="AG404" i="5"/>
  <c r="A405" i="5"/>
  <c r="B405" i="5"/>
  <c r="C405" i="5"/>
  <c r="D405" i="5"/>
  <c r="E405" i="5"/>
  <c r="F405" i="5"/>
  <c r="G405" i="5"/>
  <c r="H405" i="5"/>
  <c r="L405" i="5"/>
  <c r="AG405" i="5"/>
  <c r="A406" i="5"/>
  <c r="B406" i="5"/>
  <c r="C406" i="5"/>
  <c r="D406" i="5"/>
  <c r="E406" i="5"/>
  <c r="F406" i="5"/>
  <c r="G406" i="5"/>
  <c r="H406" i="5"/>
  <c r="L406" i="5"/>
  <c r="AG406" i="5"/>
  <c r="A407" i="5"/>
  <c r="B407" i="5"/>
  <c r="C407" i="5"/>
  <c r="D407" i="5"/>
  <c r="E407" i="5"/>
  <c r="F407" i="5"/>
  <c r="G407" i="5"/>
  <c r="H407" i="5"/>
  <c r="L407" i="5"/>
  <c r="AG407" i="5"/>
  <c r="A408" i="5"/>
  <c r="B408" i="5"/>
  <c r="C408" i="5"/>
  <c r="D408" i="5"/>
  <c r="E408" i="5"/>
  <c r="F408" i="5"/>
  <c r="G408" i="5"/>
  <c r="H408" i="5"/>
  <c r="L408" i="5"/>
  <c r="AG408" i="5"/>
  <c r="A409" i="5"/>
  <c r="B409" i="5"/>
  <c r="C409" i="5"/>
  <c r="D409" i="5"/>
  <c r="E409" i="5"/>
  <c r="F409" i="5"/>
  <c r="G409" i="5"/>
  <c r="H409" i="5"/>
  <c r="L409" i="5"/>
  <c r="AG409" i="5"/>
  <c r="A410" i="5"/>
  <c r="B410" i="5"/>
  <c r="C410" i="5"/>
  <c r="D410" i="5"/>
  <c r="E410" i="5"/>
  <c r="F410" i="5"/>
  <c r="G410" i="5"/>
  <c r="H410" i="5"/>
  <c r="L410" i="5"/>
  <c r="AG410" i="5"/>
  <c r="A411" i="5"/>
  <c r="B411" i="5"/>
  <c r="C411" i="5"/>
  <c r="D411" i="5"/>
  <c r="E411" i="5"/>
  <c r="F411" i="5"/>
  <c r="G411" i="5"/>
  <c r="H411" i="5"/>
  <c r="L411" i="5"/>
  <c r="AG411" i="5"/>
  <c r="A412" i="5"/>
  <c r="B412" i="5"/>
  <c r="C412" i="5"/>
  <c r="D412" i="5"/>
  <c r="E412" i="5"/>
  <c r="F412" i="5"/>
  <c r="G412" i="5"/>
  <c r="H412" i="5"/>
  <c r="L412" i="5"/>
  <c r="AG412" i="5"/>
  <c r="A413" i="5"/>
  <c r="B413" i="5"/>
  <c r="C413" i="5"/>
  <c r="D413" i="5"/>
  <c r="E413" i="5"/>
  <c r="F413" i="5"/>
  <c r="G413" i="5"/>
  <c r="H413" i="5"/>
  <c r="L413" i="5"/>
  <c r="AG413" i="5"/>
  <c r="A414" i="5"/>
  <c r="B414" i="5"/>
  <c r="C414" i="5"/>
  <c r="D414" i="5"/>
  <c r="E414" i="5"/>
  <c r="F414" i="5"/>
  <c r="G414" i="5"/>
  <c r="H414" i="5"/>
  <c r="L414" i="5"/>
  <c r="AG414" i="5"/>
  <c r="A415" i="5"/>
  <c r="B415" i="5"/>
  <c r="C415" i="5"/>
  <c r="D415" i="5"/>
  <c r="E415" i="5"/>
  <c r="F415" i="5"/>
  <c r="G415" i="5"/>
  <c r="H415" i="5"/>
  <c r="L415" i="5"/>
  <c r="AG415" i="5"/>
  <c r="A416" i="5"/>
  <c r="B416" i="5"/>
  <c r="C416" i="5"/>
  <c r="D416" i="5"/>
  <c r="E416" i="5"/>
  <c r="F416" i="5"/>
  <c r="G416" i="5"/>
  <c r="H416" i="5"/>
  <c r="L416" i="5"/>
  <c r="AG416" i="5"/>
  <c r="A417" i="5"/>
  <c r="B417" i="5"/>
  <c r="C417" i="5"/>
  <c r="D417" i="5"/>
  <c r="E417" i="5"/>
  <c r="F417" i="5"/>
  <c r="G417" i="5"/>
  <c r="H417" i="5"/>
  <c r="L417" i="5"/>
  <c r="AG417" i="5"/>
  <c r="A418" i="5"/>
  <c r="B418" i="5"/>
  <c r="C418" i="5"/>
  <c r="D418" i="5"/>
  <c r="E418" i="5"/>
  <c r="F418" i="5"/>
  <c r="G418" i="5"/>
  <c r="H418" i="5"/>
  <c r="L418" i="5"/>
  <c r="AG418" i="5"/>
  <c r="A419" i="5"/>
  <c r="B419" i="5"/>
  <c r="C419" i="5"/>
  <c r="D419" i="5"/>
  <c r="E419" i="5"/>
  <c r="F419" i="5"/>
  <c r="G419" i="5"/>
  <c r="H419" i="5"/>
  <c r="L419" i="5"/>
  <c r="AG419" i="5"/>
  <c r="A420" i="5"/>
  <c r="B420" i="5"/>
  <c r="C420" i="5"/>
  <c r="D420" i="5"/>
  <c r="E420" i="5"/>
  <c r="F420" i="5"/>
  <c r="G420" i="5"/>
  <c r="H420" i="5"/>
  <c r="L420" i="5"/>
  <c r="AG420" i="5"/>
  <c r="A421" i="5"/>
  <c r="B421" i="5"/>
  <c r="C421" i="5"/>
  <c r="D421" i="5"/>
  <c r="E421" i="5"/>
  <c r="F421" i="5"/>
  <c r="G421" i="5"/>
  <c r="H421" i="5"/>
  <c r="L421" i="5"/>
  <c r="AG421" i="5"/>
  <c r="A422" i="5"/>
  <c r="B422" i="5"/>
  <c r="C422" i="5"/>
  <c r="D422" i="5"/>
  <c r="E422" i="5"/>
  <c r="F422" i="5"/>
  <c r="G422" i="5"/>
  <c r="H422" i="5"/>
  <c r="L422" i="5"/>
  <c r="AG422" i="5"/>
  <c r="A423" i="5"/>
  <c r="B423" i="5"/>
  <c r="C423" i="5"/>
  <c r="D423" i="5"/>
  <c r="E423" i="5"/>
  <c r="F423" i="5"/>
  <c r="G423" i="5"/>
  <c r="H423" i="5"/>
  <c r="L423" i="5"/>
  <c r="AG423" i="5"/>
  <c r="A424" i="5"/>
  <c r="B424" i="5"/>
  <c r="C424" i="5"/>
  <c r="D424" i="5"/>
  <c r="E424" i="5"/>
  <c r="F424" i="5"/>
  <c r="G424" i="5"/>
  <c r="H424" i="5"/>
  <c r="L424" i="5"/>
  <c r="AG424" i="5"/>
  <c r="A425" i="5"/>
  <c r="B425" i="5"/>
  <c r="C425" i="5"/>
  <c r="D425" i="5"/>
  <c r="E425" i="5"/>
  <c r="F425" i="5"/>
  <c r="G425" i="5"/>
  <c r="H425" i="5"/>
  <c r="L425" i="5"/>
  <c r="AG425" i="5"/>
  <c r="A426" i="5"/>
  <c r="B426" i="5"/>
  <c r="C426" i="5"/>
  <c r="D426" i="5"/>
  <c r="E426" i="5"/>
  <c r="F426" i="5"/>
  <c r="G426" i="5"/>
  <c r="H426" i="5"/>
  <c r="L426" i="5"/>
  <c r="AG426" i="5"/>
  <c r="A427" i="5"/>
  <c r="B427" i="5"/>
  <c r="C427" i="5"/>
  <c r="D427" i="5"/>
  <c r="E427" i="5"/>
  <c r="F427" i="5"/>
  <c r="G427" i="5"/>
  <c r="H427" i="5"/>
  <c r="L427" i="5"/>
  <c r="AG427" i="5"/>
  <c r="A428" i="5"/>
  <c r="B428" i="5"/>
  <c r="C428" i="5"/>
  <c r="D428" i="5"/>
  <c r="E428" i="5"/>
  <c r="F428" i="5"/>
  <c r="G428" i="5"/>
  <c r="H428" i="5"/>
  <c r="L428" i="5"/>
  <c r="AG428" i="5"/>
  <c r="A429" i="5"/>
  <c r="B429" i="5"/>
  <c r="C429" i="5"/>
  <c r="D429" i="5"/>
  <c r="E429" i="5"/>
  <c r="F429" i="5"/>
  <c r="G429" i="5"/>
  <c r="H429" i="5"/>
  <c r="L429" i="5"/>
  <c r="AG429" i="5"/>
  <c r="A430" i="5"/>
  <c r="B430" i="5"/>
  <c r="C430" i="5"/>
  <c r="D430" i="5"/>
  <c r="E430" i="5"/>
  <c r="F430" i="5"/>
  <c r="G430" i="5"/>
  <c r="H430" i="5"/>
  <c r="L430" i="5"/>
  <c r="AG430" i="5"/>
  <c r="A431" i="5"/>
  <c r="B431" i="5"/>
  <c r="C431" i="5"/>
  <c r="D431" i="5"/>
  <c r="E431" i="5"/>
  <c r="F431" i="5"/>
  <c r="G431" i="5"/>
  <c r="H431" i="5"/>
  <c r="J431" i="5"/>
  <c r="L431" i="5"/>
  <c r="V431" i="5"/>
  <c r="Y431" i="5" s="1"/>
  <c r="AG431" i="5"/>
  <c r="A432" i="5"/>
  <c r="B432" i="5"/>
  <c r="C432" i="5"/>
  <c r="D432" i="5"/>
  <c r="E432" i="5"/>
  <c r="F432" i="5"/>
  <c r="G432" i="5"/>
  <c r="H432" i="5"/>
  <c r="J432" i="5"/>
  <c r="L432" i="5"/>
  <c r="V432" i="5"/>
  <c r="Y432" i="5" s="1"/>
  <c r="AG432" i="5"/>
  <c r="A433" i="5"/>
  <c r="B433" i="5"/>
  <c r="C433" i="5"/>
  <c r="D433" i="5"/>
  <c r="E433" i="5"/>
  <c r="F433" i="5"/>
  <c r="G433" i="5"/>
  <c r="H433" i="5"/>
  <c r="J433" i="5"/>
  <c r="L433" i="5"/>
  <c r="V433" i="5"/>
  <c r="Y433" i="5" s="1"/>
  <c r="AG433" i="5"/>
  <c r="A434" i="5"/>
  <c r="B434" i="5"/>
  <c r="C434" i="5"/>
  <c r="D434" i="5"/>
  <c r="E434" i="5"/>
  <c r="F434" i="5"/>
  <c r="G434" i="5"/>
  <c r="H434" i="5"/>
  <c r="J434" i="5"/>
  <c r="L434" i="5"/>
  <c r="V434" i="5"/>
  <c r="Y434" i="5" s="1"/>
  <c r="AG434" i="5"/>
  <c r="A435" i="5"/>
  <c r="B435" i="5"/>
  <c r="C435" i="5"/>
  <c r="D435" i="5"/>
  <c r="E435" i="5"/>
  <c r="F435" i="5"/>
  <c r="G435" i="5"/>
  <c r="H435" i="5"/>
  <c r="J435" i="5"/>
  <c r="L435" i="5"/>
  <c r="V435" i="5"/>
  <c r="Y435" i="5" s="1"/>
  <c r="AG435" i="5"/>
  <c r="A436" i="5"/>
  <c r="B436" i="5"/>
  <c r="C436" i="5"/>
  <c r="D436" i="5"/>
  <c r="E436" i="5"/>
  <c r="F436" i="5"/>
  <c r="G436" i="5"/>
  <c r="H436" i="5"/>
  <c r="J436" i="5"/>
  <c r="L436" i="5"/>
  <c r="V436" i="5"/>
  <c r="Y436" i="5" s="1"/>
  <c r="AG436" i="5"/>
  <c r="A437" i="5"/>
  <c r="B437" i="5"/>
  <c r="C437" i="5"/>
  <c r="D437" i="5"/>
  <c r="E437" i="5"/>
  <c r="F437" i="5"/>
  <c r="G437" i="5"/>
  <c r="H437" i="5"/>
  <c r="I437" i="5"/>
  <c r="J437" i="5"/>
  <c r="L437" i="5"/>
  <c r="V437" i="5"/>
  <c r="Y437" i="5" s="1"/>
  <c r="AG437" i="5"/>
  <c r="A438" i="5"/>
  <c r="B438" i="5"/>
  <c r="C438" i="5"/>
  <c r="D438" i="5"/>
  <c r="E438" i="5"/>
  <c r="F438" i="5"/>
  <c r="G438" i="5"/>
  <c r="H438" i="5"/>
  <c r="I438" i="5"/>
  <c r="J438" i="5"/>
  <c r="L438" i="5"/>
  <c r="V438" i="5"/>
  <c r="Y438" i="5" s="1"/>
  <c r="AG438" i="5"/>
  <c r="A439" i="5"/>
  <c r="B439" i="5"/>
  <c r="C439" i="5"/>
  <c r="D439" i="5"/>
  <c r="E439" i="5"/>
  <c r="F439" i="5"/>
  <c r="G439" i="5"/>
  <c r="H439" i="5"/>
  <c r="I439" i="5"/>
  <c r="J439" i="5"/>
  <c r="L439" i="5"/>
  <c r="V439" i="5"/>
  <c r="Y439" i="5" s="1"/>
  <c r="AG439" i="5"/>
  <c r="A440" i="5"/>
  <c r="B440" i="5"/>
  <c r="C440" i="5"/>
  <c r="D440" i="5"/>
  <c r="E440" i="5"/>
  <c r="F440" i="5"/>
  <c r="G440" i="5"/>
  <c r="H440" i="5"/>
  <c r="I440" i="5"/>
  <c r="J440" i="5"/>
  <c r="L440" i="5"/>
  <c r="V440" i="5"/>
  <c r="Y440" i="5" s="1"/>
  <c r="AG440" i="5"/>
  <c r="A441" i="5"/>
  <c r="B441" i="5"/>
  <c r="C441" i="5"/>
  <c r="D441" i="5"/>
  <c r="E441" i="5"/>
  <c r="F441" i="5"/>
  <c r="G441" i="5"/>
  <c r="H441" i="5"/>
  <c r="I441" i="5"/>
  <c r="J441" i="5"/>
  <c r="L441" i="5"/>
  <c r="V441" i="5"/>
  <c r="Y441" i="5" s="1"/>
  <c r="AG441" i="5"/>
  <c r="A442" i="5"/>
  <c r="B442" i="5"/>
  <c r="C442" i="5"/>
  <c r="D442" i="5"/>
  <c r="E442" i="5"/>
  <c r="F442" i="5"/>
  <c r="G442" i="5"/>
  <c r="H442" i="5"/>
  <c r="I442" i="5"/>
  <c r="J442" i="5"/>
  <c r="L442" i="5"/>
  <c r="V442" i="5"/>
  <c r="Y442" i="5" s="1"/>
  <c r="AG442" i="5"/>
  <c r="A443" i="5"/>
  <c r="B443" i="5"/>
  <c r="C443" i="5"/>
  <c r="D443" i="5"/>
  <c r="E443" i="5"/>
  <c r="F443" i="5"/>
  <c r="G443" i="5"/>
  <c r="H443" i="5"/>
  <c r="I443" i="5"/>
  <c r="J443" i="5"/>
  <c r="K443" i="5"/>
  <c r="L443" i="5"/>
  <c r="V443" i="5"/>
  <c r="Y443" i="5" s="1"/>
  <c r="AG443" i="5"/>
  <c r="A444" i="5"/>
  <c r="B444" i="5"/>
  <c r="C444" i="5"/>
  <c r="D444" i="5"/>
  <c r="E444" i="5"/>
  <c r="F444" i="5"/>
  <c r="G444" i="5"/>
  <c r="H444" i="5"/>
  <c r="I444" i="5"/>
  <c r="J444" i="5"/>
  <c r="K444" i="5"/>
  <c r="L444" i="5"/>
  <c r="V444" i="5"/>
  <c r="Y444" i="5" s="1"/>
  <c r="AG444" i="5"/>
  <c r="A445" i="5"/>
  <c r="B445" i="5"/>
  <c r="C445" i="5"/>
  <c r="D445" i="5"/>
  <c r="E445" i="5"/>
  <c r="F445" i="5"/>
  <c r="G445" i="5"/>
  <c r="H445" i="5"/>
  <c r="I445" i="5"/>
  <c r="J445" i="5"/>
  <c r="K445" i="5"/>
  <c r="L445" i="5"/>
  <c r="V445" i="5"/>
  <c r="Y445" i="5" s="1"/>
  <c r="AG445" i="5"/>
  <c r="A446" i="5"/>
  <c r="B446" i="5"/>
  <c r="C446" i="5"/>
  <c r="D446" i="5"/>
  <c r="E446" i="5"/>
  <c r="F446" i="5"/>
  <c r="G446" i="5"/>
  <c r="H446" i="5"/>
  <c r="I446" i="5"/>
  <c r="J446" i="5"/>
  <c r="K446" i="5"/>
  <c r="L446" i="5"/>
  <c r="V446" i="5"/>
  <c r="Y446" i="5" s="1"/>
  <c r="AG446" i="5"/>
  <c r="A447" i="5"/>
  <c r="B447" i="5"/>
  <c r="C447" i="5"/>
  <c r="D447" i="5"/>
  <c r="E447" i="5"/>
  <c r="F447" i="5"/>
  <c r="G447" i="5"/>
  <c r="H447" i="5"/>
  <c r="I447" i="5"/>
  <c r="J447" i="5"/>
  <c r="K447" i="5"/>
  <c r="L447" i="5"/>
  <c r="V447" i="5"/>
  <c r="Y447" i="5" s="1"/>
  <c r="AG447" i="5"/>
  <c r="A448" i="5"/>
  <c r="B448" i="5"/>
  <c r="C448" i="5"/>
  <c r="D448" i="5"/>
  <c r="E448" i="5"/>
  <c r="F448" i="5"/>
  <c r="G448" i="5"/>
  <c r="H448" i="5"/>
  <c r="I448" i="5"/>
  <c r="J448" i="5"/>
  <c r="K448" i="5"/>
  <c r="L448" i="5"/>
  <c r="V448" i="5"/>
  <c r="Y448" i="5" s="1"/>
  <c r="AG448" i="5"/>
  <c r="A449" i="5"/>
  <c r="B449" i="5"/>
  <c r="C449" i="5"/>
  <c r="D449" i="5"/>
  <c r="E449" i="5"/>
  <c r="F449" i="5"/>
  <c r="G449" i="5"/>
  <c r="H449" i="5"/>
  <c r="I449" i="5"/>
  <c r="J449" i="5"/>
  <c r="K449" i="5"/>
  <c r="L449" i="5"/>
  <c r="V449" i="5"/>
  <c r="Y449" i="5" s="1"/>
  <c r="AG449" i="5"/>
  <c r="A450" i="5"/>
  <c r="B450" i="5"/>
  <c r="C450" i="5"/>
  <c r="D450" i="5"/>
  <c r="E450" i="5"/>
  <c r="F450" i="5"/>
  <c r="G450" i="5"/>
  <c r="H450" i="5"/>
  <c r="I450" i="5"/>
  <c r="J450" i="5"/>
  <c r="K450" i="5"/>
  <c r="L450" i="5"/>
  <c r="V450" i="5"/>
  <c r="Y450" i="5" s="1"/>
  <c r="AG450" i="5"/>
  <c r="A451" i="5"/>
  <c r="B451" i="5"/>
  <c r="C451" i="5"/>
  <c r="D451" i="5"/>
  <c r="E451" i="5"/>
  <c r="F451" i="5"/>
  <c r="G451" i="5"/>
  <c r="H451" i="5"/>
  <c r="I451" i="5"/>
  <c r="J451" i="5"/>
  <c r="K451" i="5"/>
  <c r="L451" i="5"/>
  <c r="V451" i="5"/>
  <c r="Y451" i="5" s="1"/>
  <c r="AG451" i="5"/>
  <c r="A452" i="5"/>
  <c r="B452" i="5"/>
  <c r="C452" i="5"/>
  <c r="D452" i="5"/>
  <c r="E452" i="5"/>
  <c r="F452" i="5"/>
  <c r="G452" i="5"/>
  <c r="H452" i="5"/>
  <c r="I452" i="5"/>
  <c r="J452" i="5"/>
  <c r="K452" i="5"/>
  <c r="L452" i="5"/>
  <c r="V452" i="5"/>
  <c r="Y452" i="5" s="1"/>
  <c r="AG452" i="5"/>
  <c r="A453" i="5"/>
  <c r="B453" i="5"/>
  <c r="C453" i="5"/>
  <c r="D453" i="5"/>
  <c r="E453" i="5"/>
  <c r="F453" i="5"/>
  <c r="G453" i="5"/>
  <c r="H453" i="5"/>
  <c r="I453" i="5"/>
  <c r="J453" i="5"/>
  <c r="K453" i="5"/>
  <c r="L453" i="5"/>
  <c r="V453" i="5"/>
  <c r="Y453" i="5" s="1"/>
  <c r="AG453" i="5"/>
  <c r="A454" i="5"/>
  <c r="B454" i="5"/>
  <c r="C454" i="5"/>
  <c r="D454" i="5"/>
  <c r="E454" i="5"/>
  <c r="F454" i="5"/>
  <c r="G454" i="5"/>
  <c r="H454" i="5"/>
  <c r="I454" i="5"/>
  <c r="J454" i="5"/>
  <c r="K454" i="5"/>
  <c r="L454" i="5"/>
  <c r="V454" i="5"/>
  <c r="Y454" i="5" s="1"/>
  <c r="AG454" i="5"/>
  <c r="A455" i="5"/>
  <c r="B455" i="5"/>
  <c r="C455" i="5"/>
  <c r="D455" i="5"/>
  <c r="E455" i="5"/>
  <c r="F455" i="5"/>
  <c r="G455" i="5"/>
  <c r="H455" i="5"/>
  <c r="I455" i="5"/>
  <c r="J455" i="5"/>
  <c r="K455" i="5"/>
  <c r="L455" i="5"/>
  <c r="V455" i="5"/>
  <c r="Y455" i="5" s="1"/>
  <c r="AG455" i="5"/>
  <c r="A456" i="5"/>
  <c r="B456" i="5"/>
  <c r="C456" i="5"/>
  <c r="D456" i="5"/>
  <c r="E456" i="5"/>
  <c r="F456" i="5"/>
  <c r="G456" i="5"/>
  <c r="H456" i="5"/>
  <c r="I456" i="5"/>
  <c r="J456" i="5"/>
  <c r="K456" i="5"/>
  <c r="L456" i="5"/>
  <c r="V456" i="5"/>
  <c r="Y456" i="5" s="1"/>
  <c r="AG456" i="5"/>
  <c r="A457" i="5"/>
  <c r="B457" i="5"/>
  <c r="C457" i="5"/>
  <c r="D457" i="5"/>
  <c r="E457" i="5"/>
  <c r="F457" i="5"/>
  <c r="G457" i="5"/>
  <c r="H457" i="5"/>
  <c r="I457" i="5"/>
  <c r="J457" i="5"/>
  <c r="K457" i="5"/>
  <c r="L457" i="5"/>
  <c r="V457" i="5"/>
  <c r="Y457" i="5" s="1"/>
  <c r="AG457" i="5"/>
  <c r="A458" i="5"/>
  <c r="B458" i="5"/>
  <c r="C458" i="5"/>
  <c r="D458" i="5"/>
  <c r="E458" i="5"/>
  <c r="F458" i="5"/>
  <c r="G458" i="5"/>
  <c r="H458" i="5"/>
  <c r="I458" i="5"/>
  <c r="J458" i="5"/>
  <c r="K458" i="5"/>
  <c r="L458" i="5"/>
  <c r="V458" i="5"/>
  <c r="Y458" i="5" s="1"/>
  <c r="AG458" i="5"/>
  <c r="A459" i="5"/>
  <c r="B459" i="5"/>
  <c r="C459" i="5"/>
  <c r="D459" i="5"/>
  <c r="E459" i="5"/>
  <c r="F459" i="5"/>
  <c r="G459" i="5"/>
  <c r="H459" i="5"/>
  <c r="I459" i="5"/>
  <c r="J459" i="5"/>
  <c r="K459" i="5"/>
  <c r="L459" i="5"/>
  <c r="V459" i="5"/>
  <c r="Y459" i="5" s="1"/>
  <c r="AG459" i="5"/>
  <c r="A460" i="5"/>
  <c r="B460" i="5"/>
  <c r="C460" i="5"/>
  <c r="D460" i="5"/>
  <c r="E460" i="5"/>
  <c r="F460" i="5"/>
  <c r="G460" i="5"/>
  <c r="H460" i="5"/>
  <c r="I460" i="5"/>
  <c r="J460" i="5"/>
  <c r="K460" i="5"/>
  <c r="L460" i="5"/>
  <c r="V460" i="5"/>
  <c r="Y460" i="5" s="1"/>
  <c r="AG460" i="5"/>
  <c r="A461" i="5"/>
  <c r="B461" i="5"/>
  <c r="C461" i="5"/>
  <c r="D461" i="5"/>
  <c r="E461" i="5"/>
  <c r="F461" i="5"/>
  <c r="G461" i="5"/>
  <c r="H461" i="5"/>
  <c r="I461" i="5"/>
  <c r="J461" i="5"/>
  <c r="K461" i="5"/>
  <c r="L461" i="5"/>
  <c r="V461" i="5"/>
  <c r="Y461" i="5" s="1"/>
  <c r="AG461" i="5"/>
  <c r="A462" i="5"/>
  <c r="B462" i="5"/>
  <c r="C462" i="5"/>
  <c r="D462" i="5"/>
  <c r="E462" i="5"/>
  <c r="F462" i="5"/>
  <c r="G462" i="5"/>
  <c r="H462" i="5"/>
  <c r="I462" i="5"/>
  <c r="J462" i="5"/>
  <c r="K462" i="5"/>
  <c r="L462" i="5"/>
  <c r="V462" i="5"/>
  <c r="Y462" i="5" s="1"/>
  <c r="AG462" i="5"/>
  <c r="A463" i="5"/>
  <c r="B463" i="5"/>
  <c r="C463" i="5"/>
  <c r="D463" i="5"/>
  <c r="E463" i="5"/>
  <c r="F463" i="5"/>
  <c r="G463" i="5"/>
  <c r="H463" i="5"/>
  <c r="I463" i="5"/>
  <c r="J463" i="5"/>
  <c r="K463" i="5"/>
  <c r="L463" i="5"/>
  <c r="V463" i="5"/>
  <c r="Y463" i="5" s="1"/>
  <c r="AG463" i="5"/>
  <c r="A464" i="5"/>
  <c r="B464" i="5"/>
  <c r="C464" i="5"/>
  <c r="D464" i="5"/>
  <c r="E464" i="5"/>
  <c r="F464" i="5"/>
  <c r="G464" i="5"/>
  <c r="H464" i="5"/>
  <c r="I464" i="5"/>
  <c r="J464" i="5"/>
  <c r="K464" i="5"/>
  <c r="L464" i="5"/>
  <c r="V464" i="5"/>
  <c r="Y464" i="5" s="1"/>
  <c r="AG464" i="5"/>
  <c r="A465" i="5"/>
  <c r="B465" i="5"/>
  <c r="C465" i="5"/>
  <c r="D465" i="5"/>
  <c r="E465" i="5"/>
  <c r="F465" i="5"/>
  <c r="G465" i="5"/>
  <c r="H465" i="5"/>
  <c r="I465" i="5"/>
  <c r="J465" i="5"/>
  <c r="K465" i="5"/>
  <c r="L465" i="5"/>
  <c r="V465" i="5"/>
  <c r="Y465" i="5" s="1"/>
  <c r="AG465" i="5"/>
  <c r="A466" i="5"/>
  <c r="B466" i="5"/>
  <c r="C466" i="5"/>
  <c r="D466" i="5"/>
  <c r="E466" i="5"/>
  <c r="F466" i="5"/>
  <c r="G466" i="5"/>
  <c r="H466" i="5"/>
  <c r="I466" i="5"/>
  <c r="J466" i="5"/>
  <c r="K466" i="5"/>
  <c r="L466" i="5"/>
  <c r="V466" i="5"/>
  <c r="Y466" i="5" s="1"/>
  <c r="AG466" i="5"/>
  <c r="A467" i="5"/>
  <c r="B467" i="5"/>
  <c r="C467" i="5"/>
  <c r="D467" i="5"/>
  <c r="E467" i="5"/>
  <c r="F467" i="5"/>
  <c r="G467" i="5"/>
  <c r="H467" i="5"/>
  <c r="I467" i="5"/>
  <c r="J467" i="5"/>
  <c r="K467" i="5"/>
  <c r="L467" i="5"/>
  <c r="V467" i="5"/>
  <c r="Y467" i="5" s="1"/>
  <c r="AG467" i="5"/>
  <c r="A468" i="5"/>
  <c r="B468" i="5"/>
  <c r="C468" i="5"/>
  <c r="D468" i="5"/>
  <c r="E468" i="5"/>
  <c r="F468" i="5"/>
  <c r="G468" i="5"/>
  <c r="H468" i="5"/>
  <c r="I468" i="5"/>
  <c r="J468" i="5"/>
  <c r="K468" i="5"/>
  <c r="L468" i="5"/>
  <c r="V468" i="5"/>
  <c r="Y468" i="5" s="1"/>
  <c r="AG468" i="5"/>
  <c r="A469" i="5"/>
  <c r="B469" i="5"/>
  <c r="C469" i="5"/>
  <c r="D469" i="5"/>
  <c r="E469" i="5"/>
  <c r="F469" i="5"/>
  <c r="G469" i="5"/>
  <c r="H469" i="5"/>
  <c r="I469" i="5"/>
  <c r="J469" i="5"/>
  <c r="K469" i="5"/>
  <c r="L469" i="5"/>
  <c r="V469" i="5"/>
  <c r="Y469" i="5" s="1"/>
  <c r="AG469" i="5"/>
  <c r="A470" i="5"/>
  <c r="B470" i="5"/>
  <c r="C470" i="5"/>
  <c r="D470" i="5"/>
  <c r="E470" i="5"/>
  <c r="F470" i="5"/>
  <c r="G470" i="5"/>
  <c r="H470" i="5"/>
  <c r="I470" i="5"/>
  <c r="J470" i="5"/>
  <c r="K470" i="5"/>
  <c r="L470" i="5"/>
  <c r="V470" i="5"/>
  <c r="Y470" i="5" s="1"/>
  <c r="AG470" i="5"/>
  <c r="A471" i="5"/>
  <c r="B471" i="5"/>
  <c r="C471" i="5"/>
  <c r="D471" i="5"/>
  <c r="E471" i="5"/>
  <c r="F471" i="5"/>
  <c r="G471" i="5"/>
  <c r="H471" i="5"/>
  <c r="I471" i="5"/>
  <c r="J471" i="5"/>
  <c r="K471" i="5"/>
  <c r="L471" i="5"/>
  <c r="V471" i="5"/>
  <c r="Y471" i="5" s="1"/>
  <c r="AG471" i="5"/>
  <c r="A472" i="5"/>
  <c r="B472" i="5"/>
  <c r="C472" i="5"/>
  <c r="D472" i="5"/>
  <c r="E472" i="5"/>
  <c r="F472" i="5"/>
  <c r="G472" i="5"/>
  <c r="H472" i="5"/>
  <c r="I472" i="5"/>
  <c r="J472" i="5"/>
  <c r="K472" i="5"/>
  <c r="L472" i="5"/>
  <c r="V472" i="5"/>
  <c r="Y472" i="5" s="1"/>
  <c r="AG472" i="5"/>
  <c r="A473" i="5"/>
  <c r="B473" i="5"/>
  <c r="C473" i="5"/>
  <c r="D473" i="5"/>
  <c r="E473" i="5"/>
  <c r="F473" i="5"/>
  <c r="G473" i="5"/>
  <c r="H473" i="5"/>
  <c r="I473" i="5"/>
  <c r="J473" i="5"/>
  <c r="K473" i="5"/>
  <c r="L473" i="5"/>
  <c r="V473" i="5"/>
  <c r="Y473" i="5" s="1"/>
  <c r="AG473" i="5"/>
  <c r="A474" i="5"/>
  <c r="B474" i="5"/>
  <c r="C474" i="5"/>
  <c r="D474" i="5"/>
  <c r="E474" i="5"/>
  <c r="F474" i="5"/>
  <c r="G474" i="5"/>
  <c r="H474" i="5"/>
  <c r="I474" i="5"/>
  <c r="J474" i="5"/>
  <c r="K474" i="5"/>
  <c r="L474" i="5"/>
  <c r="V474" i="5"/>
  <c r="Y474" i="5" s="1"/>
  <c r="AG474" i="5"/>
  <c r="A475" i="5"/>
  <c r="B475" i="5"/>
  <c r="C475" i="5"/>
  <c r="D475" i="5"/>
  <c r="E475" i="5"/>
  <c r="F475" i="5"/>
  <c r="G475" i="5"/>
  <c r="H475" i="5"/>
  <c r="I475" i="5"/>
  <c r="J475" i="5"/>
  <c r="K475" i="5"/>
  <c r="L475" i="5"/>
  <c r="V475" i="5"/>
  <c r="Y475" i="5" s="1"/>
  <c r="AG475" i="5"/>
  <c r="A476" i="5"/>
  <c r="B476" i="5"/>
  <c r="C476" i="5"/>
  <c r="D476" i="5"/>
  <c r="E476" i="5"/>
  <c r="F476" i="5"/>
  <c r="G476" i="5"/>
  <c r="H476" i="5"/>
  <c r="I476" i="5"/>
  <c r="J476" i="5"/>
  <c r="K476" i="5"/>
  <c r="L476" i="5"/>
  <c r="V476" i="5"/>
  <c r="Y476" i="5" s="1"/>
  <c r="AG476" i="5"/>
  <c r="A477" i="5"/>
  <c r="B477" i="5"/>
  <c r="C477" i="5"/>
  <c r="D477" i="5"/>
  <c r="E477" i="5"/>
  <c r="F477" i="5"/>
  <c r="G477" i="5"/>
  <c r="H477" i="5"/>
  <c r="I477" i="5"/>
  <c r="J477" i="5"/>
  <c r="K477" i="5"/>
  <c r="L477" i="5"/>
  <c r="V477" i="5"/>
  <c r="Y477" i="5" s="1"/>
  <c r="AG477" i="5"/>
  <c r="A478" i="5"/>
  <c r="B478" i="5"/>
  <c r="C478" i="5"/>
  <c r="D478" i="5"/>
  <c r="E478" i="5"/>
  <c r="F478" i="5"/>
  <c r="G478" i="5"/>
  <c r="H478" i="5"/>
  <c r="I478" i="5"/>
  <c r="J478" i="5"/>
  <c r="K478" i="5"/>
  <c r="L478" i="5"/>
  <c r="V478" i="5"/>
  <c r="Y478" i="5" s="1"/>
  <c r="AG478" i="5"/>
  <c r="A479" i="5"/>
  <c r="B479" i="5"/>
  <c r="C479" i="5"/>
  <c r="D479" i="5"/>
  <c r="E479" i="5"/>
  <c r="F479" i="5"/>
  <c r="G479" i="5"/>
  <c r="H479" i="5"/>
  <c r="I479" i="5"/>
  <c r="J479" i="5"/>
  <c r="K479" i="5"/>
  <c r="L479" i="5"/>
  <c r="V479" i="5"/>
  <c r="Y479" i="5" s="1"/>
  <c r="AG479" i="5"/>
  <c r="A480" i="5"/>
  <c r="B480" i="5"/>
  <c r="C480" i="5"/>
  <c r="D480" i="5"/>
  <c r="E480" i="5"/>
  <c r="F480" i="5"/>
  <c r="G480" i="5"/>
  <c r="H480" i="5"/>
  <c r="I480" i="5"/>
  <c r="J480" i="5"/>
  <c r="K480" i="5"/>
  <c r="L480" i="5"/>
  <c r="V480" i="5"/>
  <c r="Y480" i="5" s="1"/>
  <c r="AG480" i="5"/>
  <c r="A481" i="5"/>
  <c r="B481" i="5"/>
  <c r="C481" i="5"/>
  <c r="D481" i="5"/>
  <c r="E481" i="5"/>
  <c r="F481" i="5"/>
  <c r="G481" i="5"/>
  <c r="H481" i="5"/>
  <c r="I481" i="5"/>
  <c r="J481" i="5"/>
  <c r="K481" i="5"/>
  <c r="L481" i="5"/>
  <c r="V481" i="5"/>
  <c r="Y481" i="5" s="1"/>
  <c r="AG481" i="5"/>
  <c r="A482" i="5"/>
  <c r="B482" i="5"/>
  <c r="C482" i="5"/>
  <c r="D482" i="5"/>
  <c r="E482" i="5"/>
  <c r="F482" i="5"/>
  <c r="G482" i="5"/>
  <c r="H482" i="5"/>
  <c r="I482" i="5"/>
  <c r="J482" i="5"/>
  <c r="K482" i="5"/>
  <c r="L482" i="5"/>
  <c r="V482" i="5"/>
  <c r="Y482" i="5" s="1"/>
  <c r="AG482" i="5"/>
  <c r="A483" i="5"/>
  <c r="B483" i="5"/>
  <c r="C483" i="5"/>
  <c r="D483" i="5"/>
  <c r="E483" i="5"/>
  <c r="F483" i="5"/>
  <c r="G483" i="5"/>
  <c r="H483" i="5"/>
  <c r="I483" i="5"/>
  <c r="J483" i="5"/>
  <c r="K483" i="5"/>
  <c r="L483" i="5"/>
  <c r="V483" i="5"/>
  <c r="Y483" i="5" s="1"/>
  <c r="AG483" i="5"/>
  <c r="A484" i="5"/>
  <c r="B484" i="5"/>
  <c r="C484" i="5"/>
  <c r="D484" i="5"/>
  <c r="E484" i="5"/>
  <c r="F484" i="5"/>
  <c r="G484" i="5"/>
  <c r="H484" i="5"/>
  <c r="I484" i="5"/>
  <c r="J484" i="5"/>
  <c r="K484" i="5"/>
  <c r="L484" i="5"/>
  <c r="V484" i="5"/>
  <c r="Y484" i="5" s="1"/>
  <c r="AG484" i="5"/>
  <c r="A485" i="5"/>
  <c r="B485" i="5"/>
  <c r="C485" i="5"/>
  <c r="D485" i="5"/>
  <c r="E485" i="5"/>
  <c r="F485" i="5"/>
  <c r="G485" i="5"/>
  <c r="H485" i="5"/>
  <c r="I485" i="5"/>
  <c r="J485" i="5"/>
  <c r="K485" i="5"/>
  <c r="L485" i="5"/>
  <c r="V485" i="5"/>
  <c r="Y485" i="5" s="1"/>
  <c r="AG485" i="5"/>
  <c r="A486" i="5"/>
  <c r="B486" i="5"/>
  <c r="C486" i="5"/>
  <c r="D486" i="5"/>
  <c r="E486" i="5"/>
  <c r="F486" i="5"/>
  <c r="G486" i="5"/>
  <c r="H486" i="5"/>
  <c r="I486" i="5"/>
  <c r="J486" i="5"/>
  <c r="K486" i="5"/>
  <c r="L486" i="5"/>
  <c r="V486" i="5"/>
  <c r="Y486" i="5" s="1"/>
  <c r="AG486" i="5"/>
  <c r="A487" i="5"/>
  <c r="B487" i="5"/>
  <c r="C487" i="5"/>
  <c r="D487" i="5"/>
  <c r="E487" i="5"/>
  <c r="F487" i="5"/>
  <c r="G487" i="5"/>
  <c r="H487" i="5"/>
  <c r="I487" i="5"/>
  <c r="J487" i="5"/>
  <c r="K487" i="5"/>
  <c r="L487" i="5"/>
  <c r="V487" i="5"/>
  <c r="Y487" i="5" s="1"/>
  <c r="AG487" i="5"/>
  <c r="A488" i="5"/>
  <c r="B488" i="5"/>
  <c r="C488" i="5"/>
  <c r="D488" i="5"/>
  <c r="E488" i="5"/>
  <c r="F488" i="5"/>
  <c r="G488" i="5"/>
  <c r="H488" i="5"/>
  <c r="I488" i="5"/>
  <c r="J488" i="5"/>
  <c r="K488" i="5"/>
  <c r="L488" i="5"/>
  <c r="V488" i="5"/>
  <c r="Y488" i="5" s="1"/>
  <c r="AG488" i="5"/>
  <c r="A489" i="5"/>
  <c r="B489" i="5"/>
  <c r="C489" i="5"/>
  <c r="D489" i="5"/>
  <c r="E489" i="5"/>
  <c r="F489" i="5"/>
  <c r="G489" i="5"/>
  <c r="H489" i="5"/>
  <c r="I489" i="5"/>
  <c r="J489" i="5"/>
  <c r="K489" i="5"/>
  <c r="L489" i="5"/>
  <c r="V489" i="5"/>
  <c r="Y489" i="5" s="1"/>
  <c r="AG489" i="5"/>
  <c r="A490" i="5"/>
  <c r="B490" i="5"/>
  <c r="C490" i="5"/>
  <c r="D490" i="5"/>
  <c r="E490" i="5"/>
  <c r="F490" i="5"/>
  <c r="G490" i="5"/>
  <c r="H490" i="5"/>
  <c r="I490" i="5"/>
  <c r="J490" i="5"/>
  <c r="K490" i="5"/>
  <c r="L490" i="5"/>
  <c r="V490" i="5"/>
  <c r="Y490" i="5" s="1"/>
  <c r="AG490" i="5"/>
  <c r="A491" i="5"/>
  <c r="B491" i="5"/>
  <c r="C491" i="5"/>
  <c r="D491" i="5"/>
  <c r="E491" i="5"/>
  <c r="F491" i="5"/>
  <c r="G491" i="5"/>
  <c r="H491" i="5"/>
  <c r="I491" i="5"/>
  <c r="J491" i="5"/>
  <c r="K491" i="5"/>
  <c r="L491" i="5"/>
  <c r="V491" i="5"/>
  <c r="Y491" i="5" s="1"/>
  <c r="AG491" i="5"/>
  <c r="A492" i="5"/>
  <c r="B492" i="5"/>
  <c r="C492" i="5"/>
  <c r="D492" i="5"/>
  <c r="E492" i="5"/>
  <c r="F492" i="5"/>
  <c r="G492" i="5"/>
  <c r="H492" i="5"/>
  <c r="I492" i="5"/>
  <c r="J492" i="5"/>
  <c r="K492" i="5"/>
  <c r="L492" i="5"/>
  <c r="V492" i="5"/>
  <c r="Y492" i="5" s="1"/>
  <c r="AG492" i="5"/>
  <c r="A493" i="5"/>
  <c r="B493" i="5"/>
  <c r="C493" i="5"/>
  <c r="D493" i="5"/>
  <c r="E493" i="5"/>
  <c r="F493" i="5"/>
  <c r="G493" i="5"/>
  <c r="H493" i="5"/>
  <c r="I493" i="5"/>
  <c r="J493" i="5"/>
  <c r="K493" i="5"/>
  <c r="L493" i="5"/>
  <c r="V493" i="5"/>
  <c r="Y493" i="5" s="1"/>
  <c r="AG493" i="5"/>
  <c r="A494" i="5"/>
  <c r="B494" i="5"/>
  <c r="C494" i="5"/>
  <c r="D494" i="5"/>
  <c r="E494" i="5"/>
  <c r="F494" i="5"/>
  <c r="G494" i="5"/>
  <c r="H494" i="5"/>
  <c r="I494" i="5"/>
  <c r="J494" i="5"/>
  <c r="K494" i="5"/>
  <c r="L494" i="5"/>
  <c r="V494" i="5"/>
  <c r="Y494" i="5" s="1"/>
  <c r="AG494" i="5"/>
  <c r="A495" i="5"/>
  <c r="B495" i="5"/>
  <c r="C495" i="5"/>
  <c r="D495" i="5"/>
  <c r="E495" i="5"/>
  <c r="F495" i="5"/>
  <c r="G495" i="5"/>
  <c r="H495" i="5"/>
  <c r="I495" i="5"/>
  <c r="J495" i="5"/>
  <c r="K495" i="5"/>
  <c r="L495" i="5"/>
  <c r="V495" i="5"/>
  <c r="Y495" i="5" s="1"/>
  <c r="AG495" i="5"/>
  <c r="A496" i="5"/>
  <c r="B496" i="5"/>
  <c r="C496" i="5"/>
  <c r="D496" i="5"/>
  <c r="E496" i="5"/>
  <c r="F496" i="5"/>
  <c r="G496" i="5"/>
  <c r="H496" i="5"/>
  <c r="I496" i="5"/>
  <c r="J496" i="5"/>
  <c r="K496" i="5"/>
  <c r="L496" i="5"/>
  <c r="V496" i="5"/>
  <c r="Y496" i="5" s="1"/>
  <c r="AG496" i="5"/>
  <c r="A497" i="5"/>
  <c r="B497" i="5"/>
  <c r="C497" i="5"/>
  <c r="D497" i="5"/>
  <c r="E497" i="5"/>
  <c r="F497" i="5"/>
  <c r="G497" i="5"/>
  <c r="H497" i="5"/>
  <c r="I497" i="5"/>
  <c r="J497" i="5"/>
  <c r="K497" i="5"/>
  <c r="L497" i="5"/>
  <c r="V497" i="5"/>
  <c r="Y497" i="5" s="1"/>
  <c r="AG497" i="5"/>
  <c r="A498" i="5"/>
  <c r="B498" i="5"/>
  <c r="C498" i="5"/>
  <c r="D498" i="5"/>
  <c r="E498" i="5"/>
  <c r="F498" i="5"/>
  <c r="G498" i="5"/>
  <c r="H498" i="5"/>
  <c r="I498" i="5"/>
  <c r="J498" i="5"/>
  <c r="K498" i="5"/>
  <c r="L498" i="5"/>
  <c r="V498" i="5"/>
  <c r="Y498" i="5" s="1"/>
  <c r="AG498" i="5"/>
  <c r="A499" i="5"/>
  <c r="B499" i="5"/>
  <c r="C499" i="5"/>
  <c r="D499" i="5"/>
  <c r="E499" i="5"/>
  <c r="F499" i="5"/>
  <c r="G499" i="5"/>
  <c r="H499" i="5"/>
  <c r="I499" i="5"/>
  <c r="J499" i="5"/>
  <c r="K499" i="5"/>
  <c r="L499" i="5"/>
  <c r="V499" i="5"/>
  <c r="Y499" i="5" s="1"/>
  <c r="AG499" i="5"/>
  <c r="A500" i="5"/>
  <c r="B500" i="5"/>
  <c r="C500" i="5"/>
  <c r="D500" i="5"/>
  <c r="E500" i="5"/>
  <c r="F500" i="5"/>
  <c r="G500" i="5"/>
  <c r="H500" i="5"/>
  <c r="I500" i="5"/>
  <c r="J500" i="5"/>
  <c r="K500" i="5"/>
  <c r="L500" i="5"/>
  <c r="V500" i="5"/>
  <c r="Y500" i="5" s="1"/>
  <c r="AG500" i="5"/>
  <c r="A501" i="5"/>
  <c r="B501" i="5"/>
  <c r="C501" i="5"/>
  <c r="D501" i="5"/>
  <c r="E501" i="5"/>
  <c r="F501" i="5"/>
  <c r="G501" i="5"/>
  <c r="H501" i="5"/>
  <c r="I501" i="5"/>
  <c r="J501" i="5"/>
  <c r="K501" i="5"/>
  <c r="L501" i="5"/>
  <c r="V501" i="5"/>
  <c r="Y501" i="5" s="1"/>
  <c r="AG501" i="5"/>
  <c r="A502" i="5"/>
  <c r="B502" i="5"/>
  <c r="C502" i="5"/>
  <c r="D502" i="5"/>
  <c r="E502" i="5"/>
  <c r="F502" i="5"/>
  <c r="G502" i="5"/>
  <c r="H502" i="5"/>
  <c r="I502" i="5"/>
  <c r="J502" i="5"/>
  <c r="K502" i="5"/>
  <c r="L502" i="5"/>
  <c r="V502" i="5"/>
  <c r="Y502" i="5" s="1"/>
  <c r="AG502" i="5"/>
  <c r="A503" i="5"/>
  <c r="B503" i="5"/>
  <c r="C503" i="5"/>
  <c r="D503" i="5"/>
  <c r="E503" i="5"/>
  <c r="F503" i="5"/>
  <c r="G503" i="5"/>
  <c r="H503" i="5"/>
  <c r="I503" i="5"/>
  <c r="J503" i="5"/>
  <c r="K503" i="5"/>
  <c r="L503" i="5"/>
  <c r="V503" i="5"/>
  <c r="Y503" i="5" s="1"/>
  <c r="AG503" i="5"/>
  <c r="A504" i="5"/>
  <c r="B504" i="5"/>
  <c r="C504" i="5"/>
  <c r="D504" i="5"/>
  <c r="E504" i="5"/>
  <c r="F504" i="5"/>
  <c r="G504" i="5"/>
  <c r="H504" i="5"/>
  <c r="I504" i="5"/>
  <c r="J504" i="5"/>
  <c r="K504" i="5"/>
  <c r="L504" i="5"/>
  <c r="V504" i="5"/>
  <c r="Y504" i="5" s="1"/>
  <c r="AG504" i="5"/>
  <c r="A505" i="5"/>
  <c r="B505" i="5"/>
  <c r="C505" i="5"/>
  <c r="D505" i="5"/>
  <c r="E505" i="5"/>
  <c r="F505" i="5"/>
  <c r="G505" i="5"/>
  <c r="H505" i="5"/>
  <c r="I505" i="5"/>
  <c r="J505" i="5"/>
  <c r="K505" i="5"/>
  <c r="L505" i="5"/>
  <c r="V505" i="5"/>
  <c r="Y505" i="5" s="1"/>
  <c r="AG505" i="5"/>
  <c r="A506" i="5"/>
  <c r="B506" i="5"/>
  <c r="C506" i="5"/>
  <c r="D506" i="5"/>
  <c r="E506" i="5"/>
  <c r="F506" i="5"/>
  <c r="G506" i="5"/>
  <c r="H506" i="5"/>
  <c r="I506" i="5"/>
  <c r="J506" i="5"/>
  <c r="K506" i="5"/>
  <c r="L506" i="5"/>
  <c r="V506" i="5"/>
  <c r="Y506" i="5" s="1"/>
  <c r="AG506" i="5"/>
  <c r="A507" i="5"/>
  <c r="B507" i="5"/>
  <c r="C507" i="5"/>
  <c r="D507" i="5"/>
  <c r="E507" i="5"/>
  <c r="F507" i="5"/>
  <c r="G507" i="5"/>
  <c r="H507" i="5"/>
  <c r="I507" i="5"/>
  <c r="J507" i="5"/>
  <c r="K507" i="5"/>
  <c r="L507" i="5"/>
  <c r="V507" i="5"/>
  <c r="Y507" i="5" s="1"/>
  <c r="AG507" i="5"/>
  <c r="A508" i="5"/>
  <c r="B508" i="5"/>
  <c r="C508" i="5"/>
  <c r="D508" i="5"/>
  <c r="E508" i="5"/>
  <c r="F508" i="5"/>
  <c r="G508" i="5"/>
  <c r="H508" i="5"/>
  <c r="I508" i="5"/>
  <c r="J508" i="5"/>
  <c r="K508" i="5"/>
  <c r="L508" i="5"/>
  <c r="V508" i="5"/>
  <c r="Y508" i="5" s="1"/>
  <c r="AG508" i="5"/>
  <c r="A509" i="5"/>
  <c r="B509" i="5"/>
  <c r="C509" i="5"/>
  <c r="D509" i="5"/>
  <c r="E509" i="5"/>
  <c r="F509" i="5"/>
  <c r="G509" i="5"/>
  <c r="H509" i="5"/>
  <c r="I509" i="5"/>
  <c r="J509" i="5"/>
  <c r="K509" i="5"/>
  <c r="L509" i="5"/>
  <c r="V509" i="5"/>
  <c r="Y509" i="5" s="1"/>
  <c r="AG509" i="5"/>
  <c r="A510" i="5"/>
  <c r="B510" i="5"/>
  <c r="C510" i="5"/>
  <c r="D510" i="5"/>
  <c r="E510" i="5"/>
  <c r="F510" i="5"/>
  <c r="G510" i="5"/>
  <c r="H510" i="5"/>
  <c r="I510" i="5"/>
  <c r="J510" i="5"/>
  <c r="K510" i="5"/>
  <c r="L510" i="5"/>
  <c r="V510" i="5"/>
  <c r="Y510" i="5" s="1"/>
  <c r="AG510" i="5"/>
  <c r="A511" i="5"/>
  <c r="B511" i="5"/>
  <c r="C511" i="5"/>
  <c r="D511" i="5"/>
  <c r="E511" i="5"/>
  <c r="F511" i="5"/>
  <c r="G511" i="5"/>
  <c r="H511" i="5"/>
  <c r="I511" i="5"/>
  <c r="J511" i="5"/>
  <c r="K511" i="5"/>
  <c r="L511" i="5"/>
  <c r="V511" i="5"/>
  <c r="Y511" i="5" s="1"/>
  <c r="AG511" i="5"/>
  <c r="A512" i="5"/>
  <c r="B512" i="5"/>
  <c r="C512" i="5"/>
  <c r="D512" i="5"/>
  <c r="E512" i="5"/>
  <c r="F512" i="5"/>
  <c r="G512" i="5"/>
  <c r="H512" i="5"/>
  <c r="I512" i="5"/>
  <c r="J512" i="5"/>
  <c r="K512" i="5"/>
  <c r="L512" i="5"/>
  <c r="V512" i="5"/>
  <c r="Y512" i="5" s="1"/>
  <c r="AG512" i="5"/>
  <c r="A513" i="5"/>
  <c r="B513" i="5"/>
  <c r="C513" i="5"/>
  <c r="D513" i="5"/>
  <c r="E513" i="5"/>
  <c r="F513" i="5"/>
  <c r="G513" i="5"/>
  <c r="H513" i="5"/>
  <c r="I513" i="5"/>
  <c r="J513" i="5"/>
  <c r="K513" i="5"/>
  <c r="L513" i="5"/>
  <c r="V513" i="5"/>
  <c r="Y513" i="5" s="1"/>
  <c r="AG513" i="5"/>
  <c r="A514" i="5"/>
  <c r="B514" i="5"/>
  <c r="C514" i="5"/>
  <c r="D514" i="5"/>
  <c r="E514" i="5"/>
  <c r="F514" i="5"/>
  <c r="G514" i="5"/>
  <c r="H514" i="5"/>
  <c r="I514" i="5"/>
  <c r="J514" i="5"/>
  <c r="K514" i="5"/>
  <c r="L514" i="5"/>
  <c r="V514" i="5"/>
  <c r="Y514" i="5" s="1"/>
  <c r="AG514" i="5"/>
  <c r="A515" i="5"/>
  <c r="B515" i="5"/>
  <c r="C515" i="5"/>
  <c r="D515" i="5"/>
  <c r="E515" i="5"/>
  <c r="F515" i="5"/>
  <c r="G515" i="5"/>
  <c r="H515" i="5"/>
  <c r="I515" i="5"/>
  <c r="J515" i="5"/>
  <c r="K515" i="5"/>
  <c r="L515" i="5"/>
  <c r="V515" i="5"/>
  <c r="Y515" i="5" s="1"/>
  <c r="AG515" i="5"/>
  <c r="A516" i="5"/>
  <c r="B516" i="5"/>
  <c r="C516" i="5"/>
  <c r="D516" i="5"/>
  <c r="E516" i="5"/>
  <c r="F516" i="5"/>
  <c r="G516" i="5"/>
  <c r="H516" i="5"/>
  <c r="I516" i="5"/>
  <c r="J516" i="5"/>
  <c r="K516" i="5"/>
  <c r="L516" i="5"/>
  <c r="V516" i="5"/>
  <c r="Y516" i="5" s="1"/>
  <c r="AG516" i="5"/>
  <c r="A517" i="5"/>
  <c r="B517" i="5"/>
  <c r="C517" i="5"/>
  <c r="D517" i="5"/>
  <c r="E517" i="5"/>
  <c r="F517" i="5"/>
  <c r="G517" i="5"/>
  <c r="H517" i="5"/>
  <c r="I517" i="5"/>
  <c r="J517" i="5"/>
  <c r="K517" i="5"/>
  <c r="L517" i="5"/>
  <c r="V517" i="5"/>
  <c r="Y517" i="5" s="1"/>
  <c r="AG517" i="5"/>
  <c r="A518" i="5"/>
  <c r="B518" i="5"/>
  <c r="C518" i="5"/>
  <c r="D518" i="5"/>
  <c r="E518" i="5"/>
  <c r="F518" i="5"/>
  <c r="G518" i="5"/>
  <c r="H518" i="5"/>
  <c r="I518" i="5"/>
  <c r="J518" i="5"/>
  <c r="K518" i="5"/>
  <c r="L518" i="5"/>
  <c r="V518" i="5"/>
  <c r="Y518" i="5" s="1"/>
  <c r="AG518" i="5"/>
  <c r="A519" i="5"/>
  <c r="B519" i="5"/>
  <c r="C519" i="5"/>
  <c r="D519" i="5"/>
  <c r="E519" i="5"/>
  <c r="F519" i="5"/>
  <c r="G519" i="5"/>
  <c r="H519" i="5"/>
  <c r="I519" i="5"/>
  <c r="J519" i="5"/>
  <c r="K519" i="5"/>
  <c r="L519" i="5"/>
  <c r="V519" i="5"/>
  <c r="Y519" i="5" s="1"/>
  <c r="AG519" i="5"/>
  <c r="A520" i="5"/>
  <c r="B520" i="5"/>
  <c r="C520" i="5"/>
  <c r="D520" i="5"/>
  <c r="E520" i="5"/>
  <c r="F520" i="5"/>
  <c r="G520" i="5"/>
  <c r="H520" i="5"/>
  <c r="I520" i="5"/>
  <c r="J520" i="5"/>
  <c r="K520" i="5"/>
  <c r="L520" i="5"/>
  <c r="V520" i="5"/>
  <c r="Y520" i="5" s="1"/>
  <c r="AG520" i="5"/>
  <c r="A521" i="5"/>
  <c r="B521" i="5"/>
  <c r="C521" i="5"/>
  <c r="D521" i="5"/>
  <c r="E521" i="5"/>
  <c r="F521" i="5"/>
  <c r="G521" i="5"/>
  <c r="H521" i="5"/>
  <c r="I521" i="5"/>
  <c r="J521" i="5"/>
  <c r="K521" i="5"/>
  <c r="L521" i="5"/>
  <c r="V521" i="5"/>
  <c r="Y521" i="5" s="1"/>
  <c r="AG521" i="5"/>
  <c r="A522" i="5"/>
  <c r="B522" i="5"/>
  <c r="C522" i="5"/>
  <c r="D522" i="5"/>
  <c r="E522" i="5"/>
  <c r="F522" i="5"/>
  <c r="G522" i="5"/>
  <c r="H522" i="5"/>
  <c r="I522" i="5"/>
  <c r="J522" i="5"/>
  <c r="K522" i="5"/>
  <c r="L522" i="5"/>
  <c r="V522" i="5"/>
  <c r="Y522" i="5" s="1"/>
  <c r="AG522" i="5"/>
  <c r="A523" i="5"/>
  <c r="B523" i="5"/>
  <c r="C523" i="5"/>
  <c r="D523" i="5"/>
  <c r="E523" i="5"/>
  <c r="F523" i="5"/>
  <c r="G523" i="5"/>
  <c r="H523" i="5"/>
  <c r="I523" i="5"/>
  <c r="J523" i="5"/>
  <c r="K523" i="5"/>
  <c r="L523" i="5"/>
  <c r="V523" i="5"/>
  <c r="Y523" i="5" s="1"/>
  <c r="AG523" i="5"/>
  <c r="A524" i="5"/>
  <c r="B524" i="5"/>
  <c r="C524" i="5"/>
  <c r="D524" i="5"/>
  <c r="E524" i="5"/>
  <c r="F524" i="5"/>
  <c r="G524" i="5"/>
  <c r="H524" i="5"/>
  <c r="I524" i="5"/>
  <c r="J524" i="5"/>
  <c r="K524" i="5"/>
  <c r="L524" i="5"/>
  <c r="V524" i="5"/>
  <c r="Y524" i="5" s="1"/>
  <c r="AG524" i="5"/>
  <c r="A525" i="5"/>
  <c r="B525" i="5"/>
  <c r="C525" i="5"/>
  <c r="D525" i="5"/>
  <c r="E525" i="5"/>
  <c r="F525" i="5"/>
  <c r="G525" i="5"/>
  <c r="H525" i="5"/>
  <c r="I525" i="5"/>
  <c r="J525" i="5"/>
  <c r="K525" i="5"/>
  <c r="L525" i="5"/>
  <c r="V525" i="5"/>
  <c r="Y525" i="5" s="1"/>
  <c r="AG525" i="5"/>
  <c r="A526" i="5"/>
  <c r="B526" i="5"/>
  <c r="C526" i="5"/>
  <c r="D526" i="5"/>
  <c r="E526" i="5"/>
  <c r="F526" i="5"/>
  <c r="G526" i="5"/>
  <c r="H526" i="5"/>
  <c r="I526" i="5"/>
  <c r="J526" i="5"/>
  <c r="K526" i="5"/>
  <c r="L526" i="5"/>
  <c r="V526" i="5"/>
  <c r="Y526" i="5" s="1"/>
  <c r="AG526" i="5"/>
  <c r="A527" i="5"/>
  <c r="B527" i="5"/>
  <c r="C527" i="5"/>
  <c r="D527" i="5"/>
  <c r="E527" i="5"/>
  <c r="F527" i="5"/>
  <c r="G527" i="5"/>
  <c r="H527" i="5"/>
  <c r="I527" i="5"/>
  <c r="J527" i="5"/>
  <c r="K527" i="5"/>
  <c r="L527" i="5"/>
  <c r="V527" i="5"/>
  <c r="Y527" i="5" s="1"/>
  <c r="AG527" i="5"/>
  <c r="A528" i="5"/>
  <c r="B528" i="5"/>
  <c r="C528" i="5"/>
  <c r="D528" i="5"/>
  <c r="E528" i="5"/>
  <c r="F528" i="5"/>
  <c r="G528" i="5"/>
  <c r="H528" i="5"/>
  <c r="I528" i="5"/>
  <c r="J528" i="5"/>
  <c r="K528" i="5"/>
  <c r="L528" i="5"/>
  <c r="V528" i="5"/>
  <c r="Y528" i="5" s="1"/>
  <c r="AG528" i="5"/>
  <c r="A529" i="5"/>
  <c r="B529" i="5"/>
  <c r="C529" i="5"/>
  <c r="D529" i="5"/>
  <c r="E529" i="5"/>
  <c r="F529" i="5"/>
  <c r="G529" i="5"/>
  <c r="H529" i="5"/>
  <c r="I529" i="5"/>
  <c r="J529" i="5"/>
  <c r="K529" i="5"/>
  <c r="L529" i="5"/>
  <c r="V529" i="5"/>
  <c r="Y529" i="5" s="1"/>
  <c r="AG529" i="5"/>
  <c r="A530" i="5"/>
  <c r="B530" i="5"/>
  <c r="C530" i="5"/>
  <c r="D530" i="5"/>
  <c r="E530" i="5"/>
  <c r="F530" i="5"/>
  <c r="G530" i="5"/>
  <c r="H530" i="5"/>
  <c r="I530" i="5"/>
  <c r="J530" i="5"/>
  <c r="K530" i="5"/>
  <c r="L530" i="5"/>
  <c r="V530" i="5"/>
  <c r="Y530" i="5" s="1"/>
  <c r="AG530" i="5"/>
  <c r="A531" i="5"/>
  <c r="B531" i="5"/>
  <c r="C531" i="5"/>
  <c r="D531" i="5"/>
  <c r="E531" i="5"/>
  <c r="F531" i="5"/>
  <c r="G531" i="5"/>
  <c r="H531" i="5"/>
  <c r="I531" i="5"/>
  <c r="J531" i="5"/>
  <c r="K531" i="5"/>
  <c r="L531" i="5"/>
  <c r="V531" i="5"/>
  <c r="Y531" i="5" s="1"/>
  <c r="AG531" i="5"/>
  <c r="A532" i="5"/>
  <c r="B532" i="5"/>
  <c r="C532" i="5"/>
  <c r="D532" i="5"/>
  <c r="E532" i="5"/>
  <c r="F532" i="5"/>
  <c r="G532" i="5"/>
  <c r="H532" i="5"/>
  <c r="I532" i="5"/>
  <c r="J532" i="5"/>
  <c r="K532" i="5"/>
  <c r="L532" i="5"/>
  <c r="V532" i="5"/>
  <c r="Y532" i="5" s="1"/>
  <c r="AG532" i="5"/>
  <c r="A533" i="5"/>
  <c r="B533" i="5"/>
  <c r="C533" i="5"/>
  <c r="D533" i="5"/>
  <c r="E533" i="5"/>
  <c r="F533" i="5"/>
  <c r="G533" i="5"/>
  <c r="H533" i="5"/>
  <c r="I533" i="5"/>
  <c r="J533" i="5"/>
  <c r="K533" i="5"/>
  <c r="L533" i="5"/>
  <c r="V533" i="5"/>
  <c r="Y533" i="5" s="1"/>
  <c r="AG533" i="5"/>
  <c r="A534" i="5"/>
  <c r="B534" i="5"/>
  <c r="C534" i="5"/>
  <c r="D534" i="5"/>
  <c r="E534" i="5"/>
  <c r="F534" i="5"/>
  <c r="G534" i="5"/>
  <c r="H534" i="5"/>
  <c r="I534" i="5"/>
  <c r="J534" i="5"/>
  <c r="K534" i="5"/>
  <c r="L534" i="5"/>
  <c r="V534" i="5"/>
  <c r="Y534" i="5" s="1"/>
  <c r="AG534" i="5"/>
  <c r="A535" i="5"/>
  <c r="B535" i="5"/>
  <c r="C535" i="5"/>
  <c r="D535" i="5"/>
  <c r="E535" i="5"/>
  <c r="F535" i="5"/>
  <c r="G535" i="5"/>
  <c r="H535" i="5"/>
  <c r="I535" i="5"/>
  <c r="J535" i="5"/>
  <c r="K535" i="5"/>
  <c r="L535" i="5"/>
  <c r="V535" i="5"/>
  <c r="Y535" i="5" s="1"/>
  <c r="AG535" i="5"/>
  <c r="A536" i="5"/>
  <c r="B536" i="5"/>
  <c r="C536" i="5"/>
  <c r="D536" i="5"/>
  <c r="E536" i="5"/>
  <c r="F536" i="5"/>
  <c r="G536" i="5"/>
  <c r="H536" i="5"/>
  <c r="I536" i="5"/>
  <c r="J536" i="5"/>
  <c r="K536" i="5"/>
  <c r="L536" i="5"/>
  <c r="V536" i="5"/>
  <c r="Y536" i="5" s="1"/>
  <c r="AG536" i="5"/>
  <c r="A537" i="5"/>
  <c r="B537" i="5"/>
  <c r="C537" i="5"/>
  <c r="D537" i="5"/>
  <c r="E537" i="5"/>
  <c r="F537" i="5"/>
  <c r="G537" i="5"/>
  <c r="H537" i="5"/>
  <c r="I537" i="5"/>
  <c r="J537" i="5"/>
  <c r="K537" i="5"/>
  <c r="L537" i="5"/>
  <c r="V537" i="5"/>
  <c r="Y537" i="5" s="1"/>
  <c r="AG537" i="5"/>
  <c r="A538" i="5"/>
  <c r="B538" i="5"/>
  <c r="C538" i="5"/>
  <c r="D538" i="5"/>
  <c r="E538" i="5"/>
  <c r="F538" i="5"/>
  <c r="G538" i="5"/>
  <c r="H538" i="5"/>
  <c r="I538" i="5"/>
  <c r="J538" i="5"/>
  <c r="K538" i="5"/>
  <c r="L538" i="5"/>
  <c r="V538" i="5"/>
  <c r="Y538" i="5" s="1"/>
  <c r="AG538" i="5"/>
  <c r="A539" i="5"/>
  <c r="B539" i="5"/>
  <c r="C539" i="5"/>
  <c r="D539" i="5"/>
  <c r="E539" i="5"/>
  <c r="F539" i="5"/>
  <c r="G539" i="5"/>
  <c r="H539" i="5"/>
  <c r="I539" i="5"/>
  <c r="J539" i="5"/>
  <c r="K539" i="5"/>
  <c r="L539" i="5"/>
  <c r="V539" i="5"/>
  <c r="Y539" i="5" s="1"/>
  <c r="AG539" i="5"/>
  <c r="A540" i="5"/>
  <c r="B540" i="5"/>
  <c r="C540" i="5"/>
  <c r="D540" i="5"/>
  <c r="E540" i="5"/>
  <c r="F540" i="5"/>
  <c r="G540" i="5"/>
  <c r="H540" i="5"/>
  <c r="I540" i="5"/>
  <c r="J540" i="5"/>
  <c r="K540" i="5"/>
  <c r="L540" i="5"/>
  <c r="V540" i="5"/>
  <c r="Y540" i="5" s="1"/>
  <c r="AG540" i="5"/>
  <c r="A541" i="5"/>
  <c r="B541" i="5"/>
  <c r="C541" i="5"/>
  <c r="D541" i="5"/>
  <c r="E541" i="5"/>
  <c r="F541" i="5"/>
  <c r="G541" i="5"/>
  <c r="H541" i="5"/>
  <c r="I541" i="5"/>
  <c r="J541" i="5"/>
  <c r="K541" i="5"/>
  <c r="L541" i="5"/>
  <c r="V541" i="5"/>
  <c r="Y541" i="5" s="1"/>
  <c r="AG541" i="5"/>
  <c r="A542" i="5"/>
  <c r="B542" i="5"/>
  <c r="C542" i="5"/>
  <c r="D542" i="5"/>
  <c r="E542" i="5"/>
  <c r="F542" i="5"/>
  <c r="G542" i="5"/>
  <c r="H542" i="5"/>
  <c r="I542" i="5"/>
  <c r="J542" i="5"/>
  <c r="K542" i="5"/>
  <c r="L542" i="5"/>
  <c r="V542" i="5"/>
  <c r="Y542" i="5" s="1"/>
  <c r="AG542" i="5"/>
  <c r="A543" i="5"/>
  <c r="B543" i="5"/>
  <c r="C543" i="5"/>
  <c r="D543" i="5"/>
  <c r="E543" i="5"/>
  <c r="F543" i="5"/>
  <c r="G543" i="5"/>
  <c r="H543" i="5"/>
  <c r="I543" i="5"/>
  <c r="J543" i="5"/>
  <c r="K543" i="5"/>
  <c r="L543" i="5"/>
  <c r="V543" i="5"/>
  <c r="Y543" i="5" s="1"/>
  <c r="AG543" i="5"/>
  <c r="A544" i="5"/>
  <c r="B544" i="5"/>
  <c r="C544" i="5"/>
  <c r="D544" i="5"/>
  <c r="E544" i="5"/>
  <c r="F544" i="5"/>
  <c r="G544" i="5"/>
  <c r="H544" i="5"/>
  <c r="I544" i="5"/>
  <c r="J544" i="5"/>
  <c r="K544" i="5"/>
  <c r="L544" i="5"/>
  <c r="V544" i="5"/>
  <c r="Y544" i="5" s="1"/>
  <c r="AG544" i="5"/>
  <c r="A545" i="5"/>
  <c r="B545" i="5"/>
  <c r="C545" i="5"/>
  <c r="D545" i="5"/>
  <c r="E545" i="5"/>
  <c r="F545" i="5"/>
  <c r="G545" i="5"/>
  <c r="H545" i="5"/>
  <c r="I545" i="5"/>
  <c r="J545" i="5"/>
  <c r="K545" i="5"/>
  <c r="L545" i="5"/>
  <c r="V545" i="5"/>
  <c r="Y545" i="5" s="1"/>
  <c r="AG545" i="5"/>
  <c r="A546" i="5"/>
  <c r="B546" i="5"/>
  <c r="C546" i="5"/>
  <c r="D546" i="5"/>
  <c r="E546" i="5"/>
  <c r="F546" i="5"/>
  <c r="G546" i="5"/>
  <c r="H546" i="5"/>
  <c r="I546" i="5"/>
  <c r="J546" i="5"/>
  <c r="K546" i="5"/>
  <c r="L546" i="5"/>
  <c r="V546" i="5"/>
  <c r="Y546" i="5" s="1"/>
  <c r="AG546" i="5"/>
  <c r="A547" i="5"/>
  <c r="B547" i="5"/>
  <c r="C547" i="5"/>
  <c r="D547" i="5"/>
  <c r="E547" i="5"/>
  <c r="F547" i="5"/>
  <c r="G547" i="5"/>
  <c r="H547" i="5"/>
  <c r="I547" i="5"/>
  <c r="J547" i="5"/>
  <c r="K547" i="5"/>
  <c r="L547" i="5"/>
  <c r="V547" i="5"/>
  <c r="Y547" i="5" s="1"/>
  <c r="AG547" i="5"/>
  <c r="A548" i="5"/>
  <c r="B548" i="5"/>
  <c r="C548" i="5"/>
  <c r="D548" i="5"/>
  <c r="E548" i="5"/>
  <c r="F548" i="5"/>
  <c r="G548" i="5"/>
  <c r="H548" i="5"/>
  <c r="I548" i="5"/>
  <c r="J548" i="5"/>
  <c r="K548" i="5"/>
  <c r="L548" i="5"/>
  <c r="V548" i="5"/>
  <c r="Y548" i="5" s="1"/>
  <c r="AG548" i="5"/>
  <c r="A549" i="5"/>
  <c r="B549" i="5"/>
  <c r="C549" i="5"/>
  <c r="D549" i="5"/>
  <c r="E549" i="5"/>
  <c r="F549" i="5"/>
  <c r="G549" i="5"/>
  <c r="H549" i="5"/>
  <c r="I549" i="5"/>
  <c r="J549" i="5"/>
  <c r="K549" i="5"/>
  <c r="L549" i="5"/>
  <c r="V549" i="5"/>
  <c r="Y549" i="5" s="1"/>
  <c r="AG549" i="5"/>
  <c r="A550" i="5"/>
  <c r="B550" i="5"/>
  <c r="C550" i="5"/>
  <c r="D550" i="5"/>
  <c r="E550" i="5"/>
  <c r="F550" i="5"/>
  <c r="G550" i="5"/>
  <c r="H550" i="5"/>
  <c r="I550" i="5"/>
  <c r="J550" i="5"/>
  <c r="K550" i="5"/>
  <c r="L550" i="5"/>
  <c r="V550" i="5"/>
  <c r="Y550" i="5" s="1"/>
  <c r="AG550" i="5"/>
  <c r="A551" i="5"/>
  <c r="B551" i="5"/>
  <c r="C551" i="5"/>
  <c r="D551" i="5"/>
  <c r="E551" i="5"/>
  <c r="F551" i="5"/>
  <c r="G551" i="5"/>
  <c r="H551" i="5"/>
  <c r="I551" i="5"/>
  <c r="J551" i="5"/>
  <c r="K551" i="5"/>
  <c r="L551" i="5"/>
  <c r="V551" i="5"/>
  <c r="Y551" i="5" s="1"/>
  <c r="AG551" i="5"/>
  <c r="A552" i="5"/>
  <c r="B552" i="5"/>
  <c r="C552" i="5"/>
  <c r="D552" i="5"/>
  <c r="E552" i="5"/>
  <c r="F552" i="5"/>
  <c r="G552" i="5"/>
  <c r="H552" i="5"/>
  <c r="I552" i="5"/>
  <c r="J552" i="5"/>
  <c r="K552" i="5"/>
  <c r="L552" i="5"/>
  <c r="V552" i="5"/>
  <c r="Y552" i="5" s="1"/>
  <c r="AG552" i="5"/>
  <c r="A553" i="5"/>
  <c r="B553" i="5"/>
  <c r="C553" i="5"/>
  <c r="D553" i="5"/>
  <c r="E553" i="5"/>
  <c r="F553" i="5"/>
  <c r="G553" i="5"/>
  <c r="H553" i="5"/>
  <c r="I553" i="5"/>
  <c r="J553" i="5"/>
  <c r="K553" i="5"/>
  <c r="L553" i="5"/>
  <c r="V553" i="5"/>
  <c r="Y553" i="5" s="1"/>
  <c r="AG553" i="5"/>
  <c r="A554" i="5"/>
  <c r="B554" i="5"/>
  <c r="C554" i="5"/>
  <c r="D554" i="5"/>
  <c r="E554" i="5"/>
  <c r="F554" i="5"/>
  <c r="G554" i="5"/>
  <c r="H554" i="5"/>
  <c r="I554" i="5"/>
  <c r="J554" i="5"/>
  <c r="K554" i="5"/>
  <c r="L554" i="5"/>
  <c r="V554" i="5"/>
  <c r="Y554" i="5" s="1"/>
  <c r="AG554" i="5"/>
  <c r="A555" i="5"/>
  <c r="B555" i="5"/>
  <c r="C555" i="5"/>
  <c r="D555" i="5"/>
  <c r="E555" i="5"/>
  <c r="F555" i="5"/>
  <c r="G555" i="5"/>
  <c r="H555" i="5"/>
  <c r="I555" i="5"/>
  <c r="J555" i="5"/>
  <c r="K555" i="5"/>
  <c r="L555" i="5"/>
  <c r="V555" i="5"/>
  <c r="Y555" i="5" s="1"/>
  <c r="AG555" i="5"/>
  <c r="A556" i="5"/>
  <c r="B556" i="5"/>
  <c r="C556" i="5"/>
  <c r="D556" i="5"/>
  <c r="E556" i="5"/>
  <c r="F556" i="5"/>
  <c r="G556" i="5"/>
  <c r="H556" i="5"/>
  <c r="I556" i="5"/>
  <c r="J556" i="5"/>
  <c r="K556" i="5"/>
  <c r="L556" i="5"/>
  <c r="V556" i="5"/>
  <c r="Y556" i="5" s="1"/>
  <c r="AG556" i="5"/>
  <c r="A557" i="5"/>
  <c r="B557" i="5"/>
  <c r="C557" i="5"/>
  <c r="D557" i="5"/>
  <c r="E557" i="5"/>
  <c r="F557" i="5"/>
  <c r="G557" i="5"/>
  <c r="H557" i="5"/>
  <c r="I557" i="5"/>
  <c r="J557" i="5"/>
  <c r="K557" i="5"/>
  <c r="L557" i="5"/>
  <c r="V557" i="5"/>
  <c r="Y557" i="5" s="1"/>
  <c r="AG557" i="5"/>
  <c r="A558" i="5"/>
  <c r="B558" i="5"/>
  <c r="C558" i="5"/>
  <c r="D558" i="5"/>
  <c r="E558" i="5"/>
  <c r="F558" i="5"/>
  <c r="G558" i="5"/>
  <c r="H558" i="5"/>
  <c r="I558" i="5"/>
  <c r="J558" i="5"/>
  <c r="K558" i="5"/>
  <c r="L558" i="5"/>
  <c r="V558" i="5"/>
  <c r="Y558" i="5" s="1"/>
  <c r="AG558" i="5"/>
  <c r="A559" i="5"/>
  <c r="B559" i="5"/>
  <c r="C559" i="5"/>
  <c r="D559" i="5"/>
  <c r="E559" i="5"/>
  <c r="F559" i="5"/>
  <c r="G559" i="5"/>
  <c r="H559" i="5"/>
  <c r="I559" i="5"/>
  <c r="J559" i="5"/>
  <c r="K559" i="5"/>
  <c r="L559" i="5"/>
  <c r="V559" i="5"/>
  <c r="Y559" i="5" s="1"/>
  <c r="AG559" i="5"/>
  <c r="A560" i="5"/>
  <c r="B560" i="5"/>
  <c r="C560" i="5"/>
  <c r="D560" i="5"/>
  <c r="E560" i="5"/>
  <c r="F560" i="5"/>
  <c r="G560" i="5"/>
  <c r="H560" i="5"/>
  <c r="I560" i="5"/>
  <c r="J560" i="5"/>
  <c r="K560" i="5"/>
  <c r="L560" i="5"/>
  <c r="V560" i="5"/>
  <c r="Y560" i="5" s="1"/>
  <c r="AG560" i="5"/>
  <c r="A561" i="5"/>
  <c r="B561" i="5"/>
  <c r="C561" i="5"/>
  <c r="D561" i="5"/>
  <c r="E561" i="5"/>
  <c r="F561" i="5"/>
  <c r="G561" i="5"/>
  <c r="H561" i="5"/>
  <c r="I561" i="5"/>
  <c r="J561" i="5"/>
  <c r="K561" i="5"/>
  <c r="L561" i="5"/>
  <c r="V561" i="5"/>
  <c r="Y561" i="5" s="1"/>
  <c r="AG561" i="5"/>
  <c r="A562" i="5"/>
  <c r="B562" i="5"/>
  <c r="C562" i="5"/>
  <c r="D562" i="5"/>
  <c r="E562" i="5"/>
  <c r="F562" i="5"/>
  <c r="G562" i="5"/>
  <c r="H562" i="5"/>
  <c r="I562" i="5"/>
  <c r="J562" i="5"/>
  <c r="K562" i="5"/>
  <c r="L562" i="5"/>
  <c r="V562" i="5"/>
  <c r="Y562" i="5" s="1"/>
  <c r="AG562" i="5"/>
  <c r="A563" i="5"/>
  <c r="B563" i="5"/>
  <c r="C563" i="5"/>
  <c r="D563" i="5"/>
  <c r="E563" i="5"/>
  <c r="F563" i="5"/>
  <c r="G563" i="5"/>
  <c r="H563" i="5"/>
  <c r="I563" i="5"/>
  <c r="J563" i="5"/>
  <c r="K563" i="5"/>
  <c r="L563" i="5"/>
  <c r="V563" i="5"/>
  <c r="Y563" i="5" s="1"/>
  <c r="AG563" i="5"/>
  <c r="A564" i="5"/>
  <c r="B564" i="5"/>
  <c r="C564" i="5"/>
  <c r="D564" i="5"/>
  <c r="E564" i="5"/>
  <c r="F564" i="5"/>
  <c r="G564" i="5"/>
  <c r="H564" i="5"/>
  <c r="I564" i="5"/>
  <c r="J564" i="5"/>
  <c r="K564" i="5"/>
  <c r="L564" i="5"/>
  <c r="V564" i="5"/>
  <c r="Y564" i="5" s="1"/>
  <c r="AG564" i="5"/>
  <c r="A565" i="5"/>
  <c r="B565" i="5"/>
  <c r="C565" i="5"/>
  <c r="D565" i="5"/>
  <c r="E565" i="5"/>
  <c r="F565" i="5"/>
  <c r="G565" i="5"/>
  <c r="H565" i="5"/>
  <c r="I565" i="5"/>
  <c r="J565" i="5"/>
  <c r="K565" i="5"/>
  <c r="L565" i="5"/>
  <c r="V565" i="5"/>
  <c r="Y565" i="5" s="1"/>
  <c r="AG565" i="5"/>
  <c r="A566" i="5"/>
  <c r="B566" i="5"/>
  <c r="C566" i="5"/>
  <c r="D566" i="5"/>
  <c r="E566" i="5"/>
  <c r="F566" i="5"/>
  <c r="G566" i="5"/>
  <c r="H566" i="5"/>
  <c r="I566" i="5"/>
  <c r="J566" i="5"/>
  <c r="K566" i="5"/>
  <c r="L566" i="5"/>
  <c r="V566" i="5"/>
  <c r="Y566" i="5" s="1"/>
  <c r="AG566" i="5"/>
  <c r="A567" i="5"/>
  <c r="B567" i="5"/>
  <c r="C567" i="5"/>
  <c r="D567" i="5"/>
  <c r="E567" i="5"/>
  <c r="F567" i="5"/>
  <c r="G567" i="5"/>
  <c r="H567" i="5"/>
  <c r="I567" i="5"/>
  <c r="J567" i="5"/>
  <c r="K567" i="5"/>
  <c r="L567" i="5"/>
  <c r="V567" i="5"/>
  <c r="Y567" i="5" s="1"/>
  <c r="AG567" i="5"/>
  <c r="A568" i="5"/>
  <c r="B568" i="5"/>
  <c r="C568" i="5"/>
  <c r="D568" i="5"/>
  <c r="E568" i="5"/>
  <c r="F568" i="5"/>
  <c r="G568" i="5"/>
  <c r="H568" i="5"/>
  <c r="I568" i="5"/>
  <c r="J568" i="5"/>
  <c r="K568" i="5"/>
  <c r="L568" i="5"/>
  <c r="V568" i="5"/>
  <c r="Y568" i="5" s="1"/>
  <c r="AG568" i="5"/>
  <c r="A569" i="5"/>
  <c r="B569" i="5"/>
  <c r="C569" i="5"/>
  <c r="D569" i="5"/>
  <c r="E569" i="5"/>
  <c r="F569" i="5"/>
  <c r="G569" i="5"/>
  <c r="H569" i="5"/>
  <c r="I569" i="5"/>
  <c r="J569" i="5"/>
  <c r="K569" i="5"/>
  <c r="L569" i="5"/>
  <c r="V569" i="5"/>
  <c r="Y569" i="5" s="1"/>
  <c r="AG569" i="5"/>
  <c r="A570" i="5"/>
  <c r="B570" i="5"/>
  <c r="C570" i="5"/>
  <c r="D570" i="5"/>
  <c r="E570" i="5"/>
  <c r="F570" i="5"/>
  <c r="G570" i="5"/>
  <c r="H570" i="5"/>
  <c r="I570" i="5"/>
  <c r="J570" i="5"/>
  <c r="K570" i="5"/>
  <c r="L570" i="5"/>
  <c r="V570" i="5"/>
  <c r="Y570" i="5" s="1"/>
  <c r="AG570" i="5"/>
  <c r="A571" i="5"/>
  <c r="B571" i="5"/>
  <c r="C571" i="5"/>
  <c r="D571" i="5"/>
  <c r="E571" i="5"/>
  <c r="F571" i="5"/>
  <c r="G571" i="5"/>
  <c r="H571" i="5"/>
  <c r="I571" i="5"/>
  <c r="J571" i="5"/>
  <c r="K571" i="5"/>
  <c r="L571" i="5"/>
  <c r="V571" i="5"/>
  <c r="Y571" i="5" s="1"/>
  <c r="AG571" i="5"/>
  <c r="A572" i="5"/>
  <c r="B572" i="5"/>
  <c r="C572" i="5"/>
  <c r="D572" i="5"/>
  <c r="E572" i="5"/>
  <c r="F572" i="5"/>
  <c r="G572" i="5"/>
  <c r="H572" i="5"/>
  <c r="I572" i="5"/>
  <c r="J572" i="5"/>
  <c r="K572" i="5"/>
  <c r="L572" i="5"/>
  <c r="V572" i="5"/>
  <c r="Y572" i="5" s="1"/>
  <c r="AG572" i="5"/>
  <c r="A573" i="5"/>
  <c r="B573" i="5"/>
  <c r="C573" i="5"/>
  <c r="D573" i="5"/>
  <c r="E573" i="5"/>
  <c r="F573" i="5"/>
  <c r="G573" i="5"/>
  <c r="H573" i="5"/>
  <c r="I573" i="5"/>
  <c r="J573" i="5"/>
  <c r="K573" i="5"/>
  <c r="L573" i="5"/>
  <c r="V573" i="5"/>
  <c r="Y573" i="5" s="1"/>
  <c r="AG573" i="5"/>
  <c r="A574" i="5"/>
  <c r="B574" i="5"/>
  <c r="C574" i="5"/>
  <c r="D574" i="5"/>
  <c r="E574" i="5"/>
  <c r="F574" i="5"/>
  <c r="G574" i="5"/>
  <c r="H574" i="5"/>
  <c r="I574" i="5"/>
  <c r="J574" i="5"/>
  <c r="K574" i="5"/>
  <c r="L574" i="5"/>
  <c r="V574" i="5"/>
  <c r="Y574" i="5" s="1"/>
  <c r="AG574" i="5"/>
  <c r="A575" i="5"/>
  <c r="B575" i="5"/>
  <c r="C575" i="5"/>
  <c r="D575" i="5"/>
  <c r="E575" i="5"/>
  <c r="F575" i="5"/>
  <c r="G575" i="5"/>
  <c r="H575" i="5"/>
  <c r="I575" i="5"/>
  <c r="J575" i="5"/>
  <c r="K575" i="5"/>
  <c r="L575" i="5"/>
  <c r="V575" i="5"/>
  <c r="Y575" i="5" s="1"/>
  <c r="AG575" i="5"/>
  <c r="A576" i="5"/>
  <c r="B576" i="5"/>
  <c r="C576" i="5"/>
  <c r="D576" i="5"/>
  <c r="E576" i="5"/>
  <c r="F576" i="5"/>
  <c r="G576" i="5"/>
  <c r="H576" i="5"/>
  <c r="I576" i="5"/>
  <c r="J576" i="5"/>
  <c r="K576" i="5"/>
  <c r="L576" i="5"/>
  <c r="V576" i="5"/>
  <c r="Y576" i="5" s="1"/>
  <c r="AG576" i="5"/>
  <c r="A577" i="5"/>
  <c r="B577" i="5"/>
  <c r="C577" i="5"/>
  <c r="D577" i="5"/>
  <c r="E577" i="5"/>
  <c r="F577" i="5"/>
  <c r="G577" i="5"/>
  <c r="H577" i="5"/>
  <c r="I577" i="5"/>
  <c r="J577" i="5"/>
  <c r="K577" i="5"/>
  <c r="L577" i="5"/>
  <c r="V577" i="5"/>
  <c r="Y577" i="5" s="1"/>
  <c r="AG577" i="5"/>
  <c r="A578" i="5"/>
  <c r="B578" i="5"/>
  <c r="C578" i="5"/>
  <c r="D578" i="5"/>
  <c r="E578" i="5"/>
  <c r="F578" i="5"/>
  <c r="G578" i="5"/>
  <c r="H578" i="5"/>
  <c r="I578" i="5"/>
  <c r="J578" i="5"/>
  <c r="K578" i="5"/>
  <c r="L578" i="5"/>
  <c r="V578" i="5"/>
  <c r="Y578" i="5" s="1"/>
  <c r="AG578" i="5"/>
  <c r="A579" i="5"/>
  <c r="B579" i="5"/>
  <c r="C579" i="5"/>
  <c r="D579" i="5"/>
  <c r="E579" i="5"/>
  <c r="F579" i="5"/>
  <c r="G579" i="5"/>
  <c r="H579" i="5"/>
  <c r="I579" i="5"/>
  <c r="J579" i="5"/>
  <c r="K579" i="5"/>
  <c r="L579" i="5"/>
  <c r="V579" i="5"/>
  <c r="Y579" i="5" s="1"/>
  <c r="AG579" i="5"/>
  <c r="A580" i="5"/>
  <c r="B580" i="5"/>
  <c r="C580" i="5"/>
  <c r="D580" i="5"/>
  <c r="E580" i="5"/>
  <c r="F580" i="5"/>
  <c r="G580" i="5"/>
  <c r="H580" i="5"/>
  <c r="I580" i="5"/>
  <c r="J580" i="5"/>
  <c r="K580" i="5"/>
  <c r="L580" i="5"/>
  <c r="V580" i="5"/>
  <c r="Y580" i="5" s="1"/>
  <c r="AG580" i="5"/>
  <c r="A581" i="5"/>
  <c r="B581" i="5"/>
  <c r="C581" i="5"/>
  <c r="D581" i="5"/>
  <c r="E581" i="5"/>
  <c r="F581" i="5"/>
  <c r="G581" i="5"/>
  <c r="H581" i="5"/>
  <c r="I581" i="5"/>
  <c r="J581" i="5"/>
  <c r="K581" i="5"/>
  <c r="L581" i="5"/>
  <c r="V581" i="5"/>
  <c r="Y581" i="5" s="1"/>
  <c r="AG581" i="5"/>
  <c r="A582" i="5"/>
  <c r="B582" i="5"/>
  <c r="C582" i="5"/>
  <c r="D582" i="5"/>
  <c r="E582" i="5"/>
  <c r="F582" i="5"/>
  <c r="G582" i="5"/>
  <c r="H582" i="5"/>
  <c r="I582" i="5"/>
  <c r="J582" i="5"/>
  <c r="K582" i="5"/>
  <c r="L582" i="5"/>
  <c r="V582" i="5"/>
  <c r="Y582" i="5" s="1"/>
  <c r="AG582" i="5"/>
  <c r="A583" i="5"/>
  <c r="B583" i="5"/>
  <c r="C583" i="5"/>
  <c r="D583" i="5"/>
  <c r="E583" i="5"/>
  <c r="F583" i="5"/>
  <c r="G583" i="5"/>
  <c r="H583" i="5"/>
  <c r="I583" i="5"/>
  <c r="J583" i="5"/>
  <c r="K583" i="5"/>
  <c r="L583" i="5"/>
  <c r="V583" i="5"/>
  <c r="Y583" i="5" s="1"/>
  <c r="AG583" i="5"/>
  <c r="A584" i="5"/>
  <c r="B584" i="5"/>
  <c r="C584" i="5"/>
  <c r="D584" i="5"/>
  <c r="E584" i="5"/>
  <c r="F584" i="5"/>
  <c r="G584" i="5"/>
  <c r="H584" i="5"/>
  <c r="I584" i="5"/>
  <c r="J584" i="5"/>
  <c r="K584" i="5"/>
  <c r="L584" i="5"/>
  <c r="V584" i="5"/>
  <c r="Y584" i="5" s="1"/>
  <c r="AG584" i="5"/>
  <c r="A585" i="5"/>
  <c r="B585" i="5"/>
  <c r="C585" i="5"/>
  <c r="D585" i="5"/>
  <c r="E585" i="5"/>
  <c r="F585" i="5"/>
  <c r="G585" i="5"/>
  <c r="H585" i="5"/>
  <c r="I585" i="5"/>
  <c r="J585" i="5"/>
  <c r="K585" i="5"/>
  <c r="L585" i="5"/>
  <c r="V585" i="5"/>
  <c r="Y585" i="5" s="1"/>
  <c r="AG585" i="5"/>
  <c r="A586" i="5"/>
  <c r="B586" i="5"/>
  <c r="C586" i="5"/>
  <c r="D586" i="5"/>
  <c r="E586" i="5"/>
  <c r="F586" i="5"/>
  <c r="G586" i="5"/>
  <c r="H586" i="5"/>
  <c r="I586" i="5"/>
  <c r="J586" i="5"/>
  <c r="K586" i="5"/>
  <c r="L586" i="5"/>
  <c r="V586" i="5"/>
  <c r="Y586" i="5" s="1"/>
  <c r="AG586" i="5"/>
  <c r="A587" i="5"/>
  <c r="B587" i="5"/>
  <c r="C587" i="5"/>
  <c r="D587" i="5"/>
  <c r="E587" i="5"/>
  <c r="F587" i="5"/>
  <c r="G587" i="5"/>
  <c r="H587" i="5"/>
  <c r="I587" i="5"/>
  <c r="J587" i="5"/>
  <c r="K587" i="5"/>
  <c r="L587" i="5"/>
  <c r="V587" i="5"/>
  <c r="Y587" i="5" s="1"/>
  <c r="AG587" i="5"/>
  <c r="A367" i="5"/>
  <c r="B367" i="5"/>
  <c r="C367" i="5"/>
  <c r="D367" i="5"/>
  <c r="E367" i="5"/>
  <c r="F367" i="5"/>
  <c r="G367" i="5"/>
  <c r="H367" i="5"/>
  <c r="L367" i="5"/>
  <c r="AG367" i="5"/>
  <c r="A368" i="5"/>
  <c r="B368" i="5"/>
  <c r="C368" i="5"/>
  <c r="D368" i="5"/>
  <c r="E368" i="5"/>
  <c r="F368" i="5"/>
  <c r="G368" i="5"/>
  <c r="H368" i="5"/>
  <c r="L368" i="5"/>
  <c r="AG368" i="5"/>
  <c r="A369" i="5"/>
  <c r="B369" i="5"/>
  <c r="C369" i="5"/>
  <c r="D369" i="5"/>
  <c r="E369" i="5"/>
  <c r="F369" i="5"/>
  <c r="G369" i="5"/>
  <c r="H369" i="5"/>
  <c r="L369" i="5"/>
  <c r="AG369" i="5"/>
  <c r="A370" i="5"/>
  <c r="B370" i="5"/>
  <c r="C370" i="5"/>
  <c r="D370" i="5"/>
  <c r="E370" i="5"/>
  <c r="F370" i="5"/>
  <c r="G370" i="5"/>
  <c r="H370" i="5"/>
  <c r="L370" i="5"/>
  <c r="AG370" i="5"/>
  <c r="A371" i="5"/>
  <c r="B371" i="5"/>
  <c r="C371" i="5"/>
  <c r="D371" i="5"/>
  <c r="E371" i="5"/>
  <c r="F371" i="5"/>
  <c r="G371" i="5"/>
  <c r="H371" i="5"/>
  <c r="L371" i="5"/>
  <c r="AG371" i="5"/>
  <c r="A372" i="5"/>
  <c r="B372" i="5"/>
  <c r="C372" i="5"/>
  <c r="D372" i="5"/>
  <c r="E372" i="5"/>
  <c r="F372" i="5"/>
  <c r="G372" i="5"/>
  <c r="H372" i="5"/>
  <c r="L372" i="5"/>
  <c r="AG372" i="5"/>
  <c r="A373" i="5"/>
  <c r="B373" i="5"/>
  <c r="C373" i="5"/>
  <c r="D373" i="5"/>
  <c r="E373" i="5"/>
  <c r="F373" i="5"/>
  <c r="G373" i="5"/>
  <c r="H373" i="5"/>
  <c r="L373" i="5"/>
  <c r="AG373" i="5"/>
  <c r="A374" i="5"/>
  <c r="B374" i="5"/>
  <c r="C374" i="5"/>
  <c r="D374" i="5"/>
  <c r="E374" i="5"/>
  <c r="F374" i="5"/>
  <c r="G374" i="5"/>
  <c r="H374" i="5"/>
  <c r="L374" i="5"/>
  <c r="AG374" i="5"/>
  <c r="A375" i="5"/>
  <c r="B375" i="5"/>
  <c r="C375" i="5"/>
  <c r="D375" i="5"/>
  <c r="E375" i="5"/>
  <c r="F375" i="5"/>
  <c r="G375" i="5"/>
  <c r="H375" i="5"/>
  <c r="L375" i="5"/>
  <c r="AG375" i="5"/>
  <c r="A376" i="5"/>
  <c r="B376" i="5"/>
  <c r="C376" i="5"/>
  <c r="D376" i="5"/>
  <c r="E376" i="5"/>
  <c r="F376" i="5"/>
  <c r="G376" i="5"/>
  <c r="H376" i="5"/>
  <c r="L376" i="5"/>
  <c r="AG376" i="5"/>
  <c r="A377" i="5"/>
  <c r="B377" i="5"/>
  <c r="C377" i="5"/>
  <c r="D377" i="5"/>
  <c r="E377" i="5"/>
  <c r="F377" i="5"/>
  <c r="G377" i="5"/>
  <c r="H377" i="5"/>
  <c r="L377" i="5"/>
  <c r="AG377" i="5"/>
  <c r="A378" i="5"/>
  <c r="B378" i="5"/>
  <c r="C378" i="5"/>
  <c r="D378" i="5"/>
  <c r="E378" i="5"/>
  <c r="F378" i="5"/>
  <c r="G378" i="5"/>
  <c r="H378" i="5"/>
  <c r="L378" i="5"/>
  <c r="AG378" i="5"/>
  <c r="A379" i="5"/>
  <c r="B379" i="5"/>
  <c r="C379" i="5"/>
  <c r="D379" i="5"/>
  <c r="E379" i="5"/>
  <c r="F379" i="5"/>
  <c r="G379" i="5"/>
  <c r="H379" i="5"/>
  <c r="L379" i="5"/>
  <c r="AG379" i="5"/>
  <c r="A380" i="5"/>
  <c r="B380" i="5"/>
  <c r="C380" i="5"/>
  <c r="D380" i="5"/>
  <c r="E380" i="5"/>
  <c r="F380" i="5"/>
  <c r="G380" i="5"/>
  <c r="H380" i="5"/>
  <c r="L380" i="5"/>
  <c r="AG380" i="5"/>
  <c r="A381" i="5"/>
  <c r="B381" i="5"/>
  <c r="C381" i="5"/>
  <c r="D381" i="5"/>
  <c r="E381" i="5"/>
  <c r="F381" i="5"/>
  <c r="G381" i="5"/>
  <c r="H381" i="5"/>
  <c r="L381" i="5"/>
  <c r="AG381" i="5"/>
  <c r="A382" i="5"/>
  <c r="B382" i="5"/>
  <c r="C382" i="5"/>
  <c r="D382" i="5"/>
  <c r="E382" i="5"/>
  <c r="F382" i="5"/>
  <c r="G382" i="5"/>
  <c r="H382" i="5"/>
  <c r="L382" i="5"/>
  <c r="AG382" i="5"/>
  <c r="A383" i="5"/>
  <c r="B383" i="5"/>
  <c r="C383" i="5"/>
  <c r="D383" i="5"/>
  <c r="E383" i="5"/>
  <c r="F383" i="5"/>
  <c r="G383" i="5"/>
  <c r="H383" i="5"/>
  <c r="L383" i="5"/>
  <c r="AG383" i="5"/>
  <c r="A384" i="5"/>
  <c r="B384" i="5"/>
  <c r="C384" i="5"/>
  <c r="D384" i="5"/>
  <c r="E384" i="5"/>
  <c r="F384" i="5"/>
  <c r="G384" i="5"/>
  <c r="H384" i="5"/>
  <c r="L384" i="5"/>
  <c r="AG384" i="5"/>
  <c r="A385" i="5"/>
  <c r="B385" i="5"/>
  <c r="C385" i="5"/>
  <c r="D385" i="5"/>
  <c r="E385" i="5"/>
  <c r="F385" i="5"/>
  <c r="G385" i="5"/>
  <c r="H385" i="5"/>
  <c r="L385" i="5"/>
  <c r="AG385" i="5"/>
  <c r="A386" i="5"/>
  <c r="B386" i="5"/>
  <c r="C386" i="5"/>
  <c r="D386" i="5"/>
  <c r="E386" i="5"/>
  <c r="F386" i="5"/>
  <c r="G386" i="5"/>
  <c r="H386" i="5"/>
  <c r="L386" i="5"/>
  <c r="AG386" i="5"/>
  <c r="A387" i="5"/>
  <c r="B387" i="5"/>
  <c r="C387" i="5"/>
  <c r="D387" i="5"/>
  <c r="E387" i="5"/>
  <c r="F387" i="5"/>
  <c r="G387" i="5"/>
  <c r="H387" i="5"/>
  <c r="L387" i="5"/>
  <c r="AG387" i="5"/>
  <c r="A388" i="5"/>
  <c r="B388" i="5"/>
  <c r="C388" i="5"/>
  <c r="D388" i="5"/>
  <c r="E388" i="5"/>
  <c r="F388" i="5"/>
  <c r="G388" i="5"/>
  <c r="H388" i="5"/>
  <c r="L388" i="5"/>
  <c r="AG388" i="5"/>
  <c r="A389" i="5"/>
  <c r="B389" i="5"/>
  <c r="C389" i="5"/>
  <c r="D389" i="5"/>
  <c r="E389" i="5"/>
  <c r="F389" i="5"/>
  <c r="G389" i="5"/>
  <c r="H389" i="5"/>
  <c r="L389" i="5"/>
  <c r="AG389" i="5"/>
  <c r="A3" i="5"/>
  <c r="B3" i="5"/>
  <c r="C3" i="5"/>
  <c r="D3" i="5"/>
  <c r="E3" i="5"/>
  <c r="F3" i="5"/>
  <c r="G3" i="5"/>
  <c r="H3" i="5"/>
  <c r="L3" i="5"/>
  <c r="AG3" i="5"/>
  <c r="A4" i="5"/>
  <c r="B4" i="5"/>
  <c r="C4" i="5"/>
  <c r="D4" i="5"/>
  <c r="E4" i="5"/>
  <c r="F4" i="5"/>
  <c r="G4" i="5"/>
  <c r="H4" i="5"/>
  <c r="L4" i="5"/>
  <c r="AG4" i="5"/>
  <c r="A5" i="5"/>
  <c r="B5" i="5"/>
  <c r="C5" i="5"/>
  <c r="D5" i="5"/>
  <c r="E5" i="5"/>
  <c r="F5" i="5"/>
  <c r="G5" i="5"/>
  <c r="H5" i="5"/>
  <c r="L5" i="5"/>
  <c r="AG5" i="5"/>
  <c r="A6" i="5"/>
  <c r="B6" i="5"/>
  <c r="C6" i="5"/>
  <c r="D6" i="5"/>
  <c r="E6" i="5"/>
  <c r="F6" i="5"/>
  <c r="G6" i="5"/>
  <c r="H6" i="5"/>
  <c r="L6" i="5"/>
  <c r="AG6" i="5"/>
  <c r="A7" i="5"/>
  <c r="B7" i="5"/>
  <c r="C7" i="5"/>
  <c r="D7" i="5"/>
  <c r="E7" i="5"/>
  <c r="F7" i="5"/>
  <c r="G7" i="5"/>
  <c r="H7" i="5"/>
  <c r="L7" i="5"/>
  <c r="AG7" i="5"/>
  <c r="A8" i="5"/>
  <c r="B8" i="5"/>
  <c r="C8" i="5"/>
  <c r="D8" i="5"/>
  <c r="E8" i="5"/>
  <c r="F8" i="5"/>
  <c r="G8" i="5"/>
  <c r="H8" i="5"/>
  <c r="L8" i="5"/>
  <c r="AG8" i="5"/>
  <c r="A9" i="5"/>
  <c r="B9" i="5"/>
  <c r="C9" i="5"/>
  <c r="D9" i="5"/>
  <c r="E9" i="5"/>
  <c r="F9" i="5"/>
  <c r="G9" i="5"/>
  <c r="H9" i="5"/>
  <c r="L9" i="5"/>
  <c r="AG9" i="5"/>
  <c r="A10" i="5"/>
  <c r="B10" i="5"/>
  <c r="C10" i="5"/>
  <c r="D10" i="5"/>
  <c r="E10" i="5"/>
  <c r="F10" i="5"/>
  <c r="G10" i="5"/>
  <c r="H10" i="5"/>
  <c r="L10" i="5"/>
  <c r="AG10" i="5"/>
  <c r="A11" i="5"/>
  <c r="B11" i="5"/>
  <c r="C11" i="5"/>
  <c r="D11" i="5"/>
  <c r="E11" i="5"/>
  <c r="F11" i="5"/>
  <c r="G11" i="5"/>
  <c r="H11" i="5"/>
  <c r="L11" i="5"/>
  <c r="AG11" i="5"/>
  <c r="A12" i="5"/>
  <c r="B12" i="5"/>
  <c r="C12" i="5"/>
  <c r="D12" i="5"/>
  <c r="E12" i="5"/>
  <c r="F12" i="5"/>
  <c r="G12" i="5"/>
  <c r="H12" i="5"/>
  <c r="L12" i="5"/>
  <c r="AG12" i="5"/>
  <c r="A13" i="5"/>
  <c r="B13" i="5"/>
  <c r="C13" i="5"/>
  <c r="D13" i="5"/>
  <c r="E13" i="5"/>
  <c r="F13" i="5"/>
  <c r="G13" i="5"/>
  <c r="H13" i="5"/>
  <c r="L13" i="5"/>
  <c r="AG13" i="5"/>
  <c r="A14" i="5"/>
  <c r="B14" i="5"/>
  <c r="C14" i="5"/>
  <c r="D14" i="5"/>
  <c r="E14" i="5"/>
  <c r="F14" i="5"/>
  <c r="G14" i="5"/>
  <c r="H14" i="5"/>
  <c r="L14" i="5"/>
  <c r="AG14" i="5"/>
  <c r="A15" i="5"/>
  <c r="B15" i="5"/>
  <c r="C15" i="5"/>
  <c r="D15" i="5"/>
  <c r="E15" i="5"/>
  <c r="F15" i="5"/>
  <c r="G15" i="5"/>
  <c r="H15" i="5"/>
  <c r="L15" i="5"/>
  <c r="AG15" i="5"/>
  <c r="A16" i="5"/>
  <c r="B16" i="5"/>
  <c r="C16" i="5"/>
  <c r="D16" i="5"/>
  <c r="E16" i="5"/>
  <c r="F16" i="5"/>
  <c r="G16" i="5"/>
  <c r="H16" i="5"/>
  <c r="L16" i="5"/>
  <c r="AG16" i="5"/>
  <c r="A17" i="5"/>
  <c r="B17" i="5"/>
  <c r="C17" i="5"/>
  <c r="D17" i="5"/>
  <c r="E17" i="5"/>
  <c r="F17" i="5"/>
  <c r="G17" i="5"/>
  <c r="H17" i="5"/>
  <c r="L17" i="5"/>
  <c r="AG17" i="5"/>
  <c r="A18" i="5"/>
  <c r="B18" i="5"/>
  <c r="C18" i="5"/>
  <c r="D18" i="5"/>
  <c r="E18" i="5"/>
  <c r="F18" i="5"/>
  <c r="G18" i="5"/>
  <c r="H18" i="5"/>
  <c r="L18" i="5"/>
  <c r="AG18" i="5"/>
  <c r="A19" i="5"/>
  <c r="B19" i="5"/>
  <c r="C19" i="5"/>
  <c r="D19" i="5"/>
  <c r="E19" i="5"/>
  <c r="F19" i="5"/>
  <c r="G19" i="5"/>
  <c r="H19" i="5"/>
  <c r="L19" i="5"/>
  <c r="AG19" i="5"/>
  <c r="A20" i="5"/>
  <c r="B20" i="5"/>
  <c r="C20" i="5"/>
  <c r="D20" i="5"/>
  <c r="E20" i="5"/>
  <c r="F20" i="5"/>
  <c r="G20" i="5"/>
  <c r="H20" i="5"/>
  <c r="L20" i="5"/>
  <c r="AG20" i="5"/>
  <c r="A21" i="5"/>
  <c r="B21" i="5"/>
  <c r="C21" i="5"/>
  <c r="D21" i="5"/>
  <c r="E21" i="5"/>
  <c r="F21" i="5"/>
  <c r="G21" i="5"/>
  <c r="H21" i="5"/>
  <c r="L21" i="5"/>
  <c r="AG21" i="5"/>
  <c r="A22" i="5"/>
  <c r="B22" i="5"/>
  <c r="C22" i="5"/>
  <c r="D22" i="5"/>
  <c r="E22" i="5"/>
  <c r="F22" i="5"/>
  <c r="G22" i="5"/>
  <c r="H22" i="5"/>
  <c r="L22" i="5"/>
  <c r="AG22" i="5"/>
  <c r="A23" i="5"/>
  <c r="B23" i="5"/>
  <c r="C23" i="5"/>
  <c r="D23" i="5"/>
  <c r="E23" i="5"/>
  <c r="F23" i="5"/>
  <c r="G23" i="5"/>
  <c r="H23" i="5"/>
  <c r="L23" i="5"/>
  <c r="AG23" i="5"/>
  <c r="A24" i="5"/>
  <c r="B24" i="5"/>
  <c r="C24" i="5"/>
  <c r="D24" i="5"/>
  <c r="E24" i="5"/>
  <c r="F24" i="5"/>
  <c r="G24" i="5"/>
  <c r="H24" i="5"/>
  <c r="L24" i="5"/>
  <c r="AG24" i="5"/>
  <c r="A25" i="5"/>
  <c r="B25" i="5"/>
  <c r="C25" i="5"/>
  <c r="D25" i="5"/>
  <c r="E25" i="5"/>
  <c r="F25" i="5"/>
  <c r="G25" i="5"/>
  <c r="H25" i="5"/>
  <c r="L25" i="5"/>
  <c r="AG25" i="5"/>
  <c r="A26" i="5"/>
  <c r="B26" i="5"/>
  <c r="C26" i="5"/>
  <c r="D26" i="5"/>
  <c r="E26" i="5"/>
  <c r="F26" i="5"/>
  <c r="G26" i="5"/>
  <c r="H26" i="5"/>
  <c r="L26" i="5"/>
  <c r="AG26" i="5"/>
  <c r="A27" i="5"/>
  <c r="B27" i="5"/>
  <c r="C27" i="5"/>
  <c r="D27" i="5"/>
  <c r="E27" i="5"/>
  <c r="F27" i="5"/>
  <c r="G27" i="5"/>
  <c r="H27" i="5"/>
  <c r="L27" i="5"/>
  <c r="AG27" i="5"/>
  <c r="A28" i="5"/>
  <c r="B28" i="5"/>
  <c r="C28" i="5"/>
  <c r="D28" i="5"/>
  <c r="E28" i="5"/>
  <c r="F28" i="5"/>
  <c r="G28" i="5"/>
  <c r="H28" i="5"/>
  <c r="L28" i="5"/>
  <c r="AG28" i="5"/>
  <c r="A29" i="5"/>
  <c r="B29" i="5"/>
  <c r="C29" i="5"/>
  <c r="D29" i="5"/>
  <c r="E29" i="5"/>
  <c r="F29" i="5"/>
  <c r="G29" i="5"/>
  <c r="H29" i="5"/>
  <c r="L29" i="5"/>
  <c r="AG29" i="5"/>
  <c r="A30" i="5"/>
  <c r="B30" i="5"/>
  <c r="C30" i="5"/>
  <c r="D30" i="5"/>
  <c r="E30" i="5"/>
  <c r="F30" i="5"/>
  <c r="G30" i="5"/>
  <c r="H30" i="5"/>
  <c r="L30" i="5"/>
  <c r="AG30" i="5"/>
  <c r="A31" i="5"/>
  <c r="B31" i="5"/>
  <c r="C31" i="5"/>
  <c r="D31" i="5"/>
  <c r="E31" i="5"/>
  <c r="F31" i="5"/>
  <c r="G31" i="5"/>
  <c r="H31" i="5"/>
  <c r="L31" i="5"/>
  <c r="AG31" i="5"/>
  <c r="A32" i="5"/>
  <c r="B32" i="5"/>
  <c r="C32" i="5"/>
  <c r="D32" i="5"/>
  <c r="E32" i="5"/>
  <c r="F32" i="5"/>
  <c r="G32" i="5"/>
  <c r="H32" i="5"/>
  <c r="L32" i="5"/>
  <c r="AG32" i="5"/>
  <c r="A33" i="5"/>
  <c r="B33" i="5"/>
  <c r="C33" i="5"/>
  <c r="D33" i="5"/>
  <c r="E33" i="5"/>
  <c r="F33" i="5"/>
  <c r="G33" i="5"/>
  <c r="H33" i="5"/>
  <c r="L33" i="5"/>
  <c r="AG33" i="5"/>
  <c r="A34" i="5"/>
  <c r="B34" i="5"/>
  <c r="C34" i="5"/>
  <c r="D34" i="5"/>
  <c r="E34" i="5"/>
  <c r="F34" i="5"/>
  <c r="G34" i="5"/>
  <c r="H34" i="5"/>
  <c r="L34" i="5"/>
  <c r="AG34" i="5"/>
  <c r="A35" i="5"/>
  <c r="B35" i="5"/>
  <c r="C35" i="5"/>
  <c r="D35" i="5"/>
  <c r="E35" i="5"/>
  <c r="F35" i="5"/>
  <c r="G35" i="5"/>
  <c r="H35" i="5"/>
  <c r="L35" i="5"/>
  <c r="AG35" i="5"/>
  <c r="A36" i="5"/>
  <c r="B36" i="5"/>
  <c r="C36" i="5"/>
  <c r="D36" i="5"/>
  <c r="E36" i="5"/>
  <c r="F36" i="5"/>
  <c r="G36" i="5"/>
  <c r="H36" i="5"/>
  <c r="L36" i="5"/>
  <c r="AG36" i="5"/>
  <c r="A37" i="5"/>
  <c r="B37" i="5"/>
  <c r="C37" i="5"/>
  <c r="D37" i="5"/>
  <c r="E37" i="5"/>
  <c r="F37" i="5"/>
  <c r="G37" i="5"/>
  <c r="H37" i="5"/>
  <c r="L37" i="5"/>
  <c r="AG37" i="5"/>
  <c r="A38" i="5"/>
  <c r="B38" i="5"/>
  <c r="C38" i="5"/>
  <c r="D38" i="5"/>
  <c r="E38" i="5"/>
  <c r="F38" i="5"/>
  <c r="G38" i="5"/>
  <c r="H38" i="5"/>
  <c r="L38" i="5"/>
  <c r="AG38" i="5"/>
  <c r="A39" i="5"/>
  <c r="B39" i="5"/>
  <c r="C39" i="5"/>
  <c r="D39" i="5"/>
  <c r="E39" i="5"/>
  <c r="F39" i="5"/>
  <c r="G39" i="5"/>
  <c r="H39" i="5"/>
  <c r="L39" i="5"/>
  <c r="AG39" i="5"/>
  <c r="A40" i="5"/>
  <c r="B40" i="5"/>
  <c r="C40" i="5"/>
  <c r="D40" i="5"/>
  <c r="E40" i="5"/>
  <c r="F40" i="5"/>
  <c r="G40" i="5"/>
  <c r="H40" i="5"/>
  <c r="L40" i="5"/>
  <c r="AG40" i="5"/>
  <c r="A41" i="5"/>
  <c r="B41" i="5"/>
  <c r="C41" i="5"/>
  <c r="D41" i="5"/>
  <c r="E41" i="5"/>
  <c r="F41" i="5"/>
  <c r="G41" i="5"/>
  <c r="H41" i="5"/>
  <c r="L41" i="5"/>
  <c r="AG41" i="5"/>
  <c r="A42" i="5"/>
  <c r="B42" i="5"/>
  <c r="C42" i="5"/>
  <c r="D42" i="5"/>
  <c r="E42" i="5"/>
  <c r="F42" i="5"/>
  <c r="G42" i="5"/>
  <c r="H42" i="5"/>
  <c r="L42" i="5"/>
  <c r="AG42" i="5"/>
  <c r="A43" i="5"/>
  <c r="B43" i="5"/>
  <c r="C43" i="5"/>
  <c r="D43" i="5"/>
  <c r="E43" i="5"/>
  <c r="F43" i="5"/>
  <c r="G43" i="5"/>
  <c r="H43" i="5"/>
  <c r="L43" i="5"/>
  <c r="AG43" i="5"/>
  <c r="A44" i="5"/>
  <c r="B44" i="5"/>
  <c r="C44" i="5"/>
  <c r="D44" i="5"/>
  <c r="E44" i="5"/>
  <c r="F44" i="5"/>
  <c r="G44" i="5"/>
  <c r="H44" i="5"/>
  <c r="L44" i="5"/>
  <c r="AG44" i="5"/>
  <c r="A45" i="5"/>
  <c r="B45" i="5"/>
  <c r="C45" i="5"/>
  <c r="D45" i="5"/>
  <c r="E45" i="5"/>
  <c r="F45" i="5"/>
  <c r="G45" i="5"/>
  <c r="H45" i="5"/>
  <c r="L45" i="5"/>
  <c r="AG45" i="5"/>
  <c r="A46" i="5"/>
  <c r="B46" i="5"/>
  <c r="C46" i="5"/>
  <c r="D46" i="5"/>
  <c r="E46" i="5"/>
  <c r="F46" i="5"/>
  <c r="G46" i="5"/>
  <c r="H46" i="5"/>
  <c r="L46" i="5"/>
  <c r="AG46" i="5"/>
  <c r="A47" i="5"/>
  <c r="B47" i="5"/>
  <c r="C47" i="5"/>
  <c r="D47" i="5"/>
  <c r="E47" i="5"/>
  <c r="F47" i="5"/>
  <c r="G47" i="5"/>
  <c r="H47" i="5"/>
  <c r="L47" i="5"/>
  <c r="AG47" i="5"/>
  <c r="A48" i="5"/>
  <c r="B48" i="5"/>
  <c r="C48" i="5"/>
  <c r="D48" i="5"/>
  <c r="E48" i="5"/>
  <c r="F48" i="5"/>
  <c r="G48" i="5"/>
  <c r="H48" i="5"/>
  <c r="L48" i="5"/>
  <c r="AG48" i="5"/>
  <c r="A49" i="5"/>
  <c r="B49" i="5"/>
  <c r="C49" i="5"/>
  <c r="D49" i="5"/>
  <c r="E49" i="5"/>
  <c r="F49" i="5"/>
  <c r="G49" i="5"/>
  <c r="H49" i="5"/>
  <c r="L49" i="5"/>
  <c r="AG49" i="5"/>
  <c r="A50" i="5"/>
  <c r="B50" i="5"/>
  <c r="C50" i="5"/>
  <c r="D50" i="5"/>
  <c r="E50" i="5"/>
  <c r="F50" i="5"/>
  <c r="G50" i="5"/>
  <c r="H50" i="5"/>
  <c r="L50" i="5"/>
  <c r="AG50" i="5"/>
  <c r="A51" i="5"/>
  <c r="B51" i="5"/>
  <c r="C51" i="5"/>
  <c r="D51" i="5"/>
  <c r="E51" i="5"/>
  <c r="F51" i="5"/>
  <c r="G51" i="5"/>
  <c r="H51" i="5"/>
  <c r="L51" i="5"/>
  <c r="AG51" i="5"/>
  <c r="A52" i="5"/>
  <c r="B52" i="5"/>
  <c r="C52" i="5"/>
  <c r="D52" i="5"/>
  <c r="E52" i="5"/>
  <c r="F52" i="5"/>
  <c r="G52" i="5"/>
  <c r="H52" i="5"/>
  <c r="L52" i="5"/>
  <c r="AG52" i="5"/>
  <c r="A53" i="5"/>
  <c r="B53" i="5"/>
  <c r="C53" i="5"/>
  <c r="D53" i="5"/>
  <c r="E53" i="5"/>
  <c r="F53" i="5"/>
  <c r="G53" i="5"/>
  <c r="H53" i="5"/>
  <c r="L53" i="5"/>
  <c r="AG53" i="5"/>
  <c r="A54" i="5"/>
  <c r="B54" i="5"/>
  <c r="C54" i="5"/>
  <c r="D54" i="5"/>
  <c r="E54" i="5"/>
  <c r="F54" i="5"/>
  <c r="G54" i="5"/>
  <c r="H54" i="5"/>
  <c r="L54" i="5"/>
  <c r="AG54" i="5"/>
  <c r="A55" i="5"/>
  <c r="B55" i="5"/>
  <c r="C55" i="5"/>
  <c r="D55" i="5"/>
  <c r="E55" i="5"/>
  <c r="F55" i="5"/>
  <c r="G55" i="5"/>
  <c r="H55" i="5"/>
  <c r="L55" i="5"/>
  <c r="AG55" i="5"/>
  <c r="A56" i="5"/>
  <c r="B56" i="5"/>
  <c r="C56" i="5"/>
  <c r="D56" i="5"/>
  <c r="E56" i="5"/>
  <c r="F56" i="5"/>
  <c r="G56" i="5"/>
  <c r="H56" i="5"/>
  <c r="L56" i="5"/>
  <c r="AG56" i="5"/>
  <c r="A57" i="5"/>
  <c r="B57" i="5"/>
  <c r="C57" i="5"/>
  <c r="D57" i="5"/>
  <c r="E57" i="5"/>
  <c r="F57" i="5"/>
  <c r="G57" i="5"/>
  <c r="H57" i="5"/>
  <c r="L57" i="5"/>
  <c r="AG57" i="5"/>
  <c r="A58" i="5"/>
  <c r="B58" i="5"/>
  <c r="C58" i="5"/>
  <c r="D58" i="5"/>
  <c r="E58" i="5"/>
  <c r="F58" i="5"/>
  <c r="G58" i="5"/>
  <c r="H58" i="5"/>
  <c r="L58" i="5"/>
  <c r="AG58" i="5"/>
  <c r="A59" i="5"/>
  <c r="B59" i="5"/>
  <c r="C59" i="5"/>
  <c r="D59" i="5"/>
  <c r="E59" i="5"/>
  <c r="F59" i="5"/>
  <c r="G59" i="5"/>
  <c r="H59" i="5"/>
  <c r="L59" i="5"/>
  <c r="AG59" i="5"/>
  <c r="A60" i="5"/>
  <c r="B60" i="5"/>
  <c r="C60" i="5"/>
  <c r="D60" i="5"/>
  <c r="E60" i="5"/>
  <c r="F60" i="5"/>
  <c r="G60" i="5"/>
  <c r="H60" i="5"/>
  <c r="L60" i="5"/>
  <c r="AG60" i="5"/>
  <c r="A61" i="5"/>
  <c r="B61" i="5"/>
  <c r="C61" i="5"/>
  <c r="D61" i="5"/>
  <c r="E61" i="5"/>
  <c r="F61" i="5"/>
  <c r="G61" i="5"/>
  <c r="H61" i="5"/>
  <c r="L61" i="5"/>
  <c r="AG61" i="5"/>
  <c r="A62" i="5"/>
  <c r="B62" i="5"/>
  <c r="C62" i="5"/>
  <c r="D62" i="5"/>
  <c r="E62" i="5"/>
  <c r="F62" i="5"/>
  <c r="G62" i="5"/>
  <c r="H62" i="5"/>
  <c r="L62" i="5"/>
  <c r="AG62" i="5"/>
  <c r="A63" i="5"/>
  <c r="B63" i="5"/>
  <c r="C63" i="5"/>
  <c r="D63" i="5"/>
  <c r="E63" i="5"/>
  <c r="F63" i="5"/>
  <c r="G63" i="5"/>
  <c r="H63" i="5"/>
  <c r="L63" i="5"/>
  <c r="AG63" i="5"/>
  <c r="A64" i="5"/>
  <c r="B64" i="5"/>
  <c r="C64" i="5"/>
  <c r="D64" i="5"/>
  <c r="E64" i="5"/>
  <c r="F64" i="5"/>
  <c r="G64" i="5"/>
  <c r="H64" i="5"/>
  <c r="L64" i="5"/>
  <c r="AG64" i="5"/>
  <c r="A65" i="5"/>
  <c r="B65" i="5"/>
  <c r="C65" i="5"/>
  <c r="D65" i="5"/>
  <c r="E65" i="5"/>
  <c r="F65" i="5"/>
  <c r="G65" i="5"/>
  <c r="H65" i="5"/>
  <c r="L65" i="5"/>
  <c r="AG65" i="5"/>
  <c r="A66" i="5"/>
  <c r="B66" i="5"/>
  <c r="C66" i="5"/>
  <c r="D66" i="5"/>
  <c r="E66" i="5"/>
  <c r="F66" i="5"/>
  <c r="G66" i="5"/>
  <c r="H66" i="5"/>
  <c r="L66" i="5"/>
  <c r="AG66" i="5"/>
  <c r="A67" i="5"/>
  <c r="B67" i="5"/>
  <c r="C67" i="5"/>
  <c r="D67" i="5"/>
  <c r="E67" i="5"/>
  <c r="F67" i="5"/>
  <c r="G67" i="5"/>
  <c r="H67" i="5"/>
  <c r="L67" i="5"/>
  <c r="AG67" i="5"/>
  <c r="A68" i="5"/>
  <c r="B68" i="5"/>
  <c r="C68" i="5"/>
  <c r="D68" i="5"/>
  <c r="E68" i="5"/>
  <c r="F68" i="5"/>
  <c r="G68" i="5"/>
  <c r="H68" i="5"/>
  <c r="L68" i="5"/>
  <c r="AG68" i="5"/>
  <c r="A69" i="5"/>
  <c r="B69" i="5"/>
  <c r="C69" i="5"/>
  <c r="D69" i="5"/>
  <c r="E69" i="5"/>
  <c r="F69" i="5"/>
  <c r="G69" i="5"/>
  <c r="H69" i="5"/>
  <c r="L69" i="5"/>
  <c r="AG69" i="5"/>
  <c r="A70" i="5"/>
  <c r="B70" i="5"/>
  <c r="C70" i="5"/>
  <c r="D70" i="5"/>
  <c r="E70" i="5"/>
  <c r="F70" i="5"/>
  <c r="G70" i="5"/>
  <c r="H70" i="5"/>
  <c r="L70" i="5"/>
  <c r="AG70" i="5"/>
  <c r="A71" i="5"/>
  <c r="B71" i="5"/>
  <c r="C71" i="5"/>
  <c r="D71" i="5"/>
  <c r="E71" i="5"/>
  <c r="F71" i="5"/>
  <c r="G71" i="5"/>
  <c r="H71" i="5"/>
  <c r="L71" i="5"/>
  <c r="AG71" i="5"/>
  <c r="A72" i="5"/>
  <c r="B72" i="5"/>
  <c r="C72" i="5"/>
  <c r="D72" i="5"/>
  <c r="E72" i="5"/>
  <c r="F72" i="5"/>
  <c r="G72" i="5"/>
  <c r="H72" i="5"/>
  <c r="L72" i="5"/>
  <c r="AG72" i="5"/>
  <c r="A73" i="5"/>
  <c r="B73" i="5"/>
  <c r="C73" i="5"/>
  <c r="D73" i="5"/>
  <c r="E73" i="5"/>
  <c r="F73" i="5"/>
  <c r="G73" i="5"/>
  <c r="H73" i="5"/>
  <c r="L73" i="5"/>
  <c r="AG73" i="5"/>
  <c r="A74" i="5"/>
  <c r="B74" i="5"/>
  <c r="C74" i="5"/>
  <c r="D74" i="5"/>
  <c r="E74" i="5"/>
  <c r="F74" i="5"/>
  <c r="G74" i="5"/>
  <c r="H74" i="5"/>
  <c r="L74" i="5"/>
  <c r="AG74" i="5"/>
  <c r="A75" i="5"/>
  <c r="B75" i="5"/>
  <c r="C75" i="5"/>
  <c r="D75" i="5"/>
  <c r="E75" i="5"/>
  <c r="F75" i="5"/>
  <c r="G75" i="5"/>
  <c r="H75" i="5"/>
  <c r="L75" i="5"/>
  <c r="AG75" i="5"/>
  <c r="A76" i="5"/>
  <c r="B76" i="5"/>
  <c r="C76" i="5"/>
  <c r="D76" i="5"/>
  <c r="E76" i="5"/>
  <c r="F76" i="5"/>
  <c r="G76" i="5"/>
  <c r="H76" i="5"/>
  <c r="L76" i="5"/>
  <c r="AG76" i="5"/>
  <c r="A77" i="5"/>
  <c r="B77" i="5"/>
  <c r="C77" i="5"/>
  <c r="D77" i="5"/>
  <c r="E77" i="5"/>
  <c r="F77" i="5"/>
  <c r="G77" i="5"/>
  <c r="H77" i="5"/>
  <c r="L77" i="5"/>
  <c r="AG77" i="5"/>
  <c r="A78" i="5"/>
  <c r="B78" i="5"/>
  <c r="C78" i="5"/>
  <c r="D78" i="5"/>
  <c r="E78" i="5"/>
  <c r="F78" i="5"/>
  <c r="G78" i="5"/>
  <c r="H78" i="5"/>
  <c r="L78" i="5"/>
  <c r="AG78" i="5"/>
  <c r="A79" i="5"/>
  <c r="B79" i="5"/>
  <c r="C79" i="5"/>
  <c r="D79" i="5"/>
  <c r="E79" i="5"/>
  <c r="F79" i="5"/>
  <c r="G79" i="5"/>
  <c r="H79" i="5"/>
  <c r="L79" i="5"/>
  <c r="AG79" i="5"/>
  <c r="A80" i="5"/>
  <c r="B80" i="5"/>
  <c r="C80" i="5"/>
  <c r="D80" i="5"/>
  <c r="E80" i="5"/>
  <c r="F80" i="5"/>
  <c r="G80" i="5"/>
  <c r="H80" i="5"/>
  <c r="L80" i="5"/>
  <c r="AG80" i="5"/>
  <c r="A81" i="5"/>
  <c r="B81" i="5"/>
  <c r="C81" i="5"/>
  <c r="D81" i="5"/>
  <c r="E81" i="5"/>
  <c r="F81" i="5"/>
  <c r="G81" i="5"/>
  <c r="H81" i="5"/>
  <c r="L81" i="5"/>
  <c r="AG81" i="5"/>
  <c r="A82" i="5"/>
  <c r="B82" i="5"/>
  <c r="C82" i="5"/>
  <c r="D82" i="5"/>
  <c r="E82" i="5"/>
  <c r="F82" i="5"/>
  <c r="G82" i="5"/>
  <c r="H82" i="5"/>
  <c r="L82" i="5"/>
  <c r="AG82" i="5"/>
  <c r="A83" i="5"/>
  <c r="B83" i="5"/>
  <c r="C83" i="5"/>
  <c r="D83" i="5"/>
  <c r="E83" i="5"/>
  <c r="F83" i="5"/>
  <c r="G83" i="5"/>
  <c r="H83" i="5"/>
  <c r="L83" i="5"/>
  <c r="AG83" i="5"/>
  <c r="A84" i="5"/>
  <c r="B84" i="5"/>
  <c r="C84" i="5"/>
  <c r="D84" i="5"/>
  <c r="E84" i="5"/>
  <c r="F84" i="5"/>
  <c r="G84" i="5"/>
  <c r="H84" i="5"/>
  <c r="L84" i="5"/>
  <c r="AG84" i="5"/>
  <c r="A85" i="5"/>
  <c r="B85" i="5"/>
  <c r="C85" i="5"/>
  <c r="D85" i="5"/>
  <c r="E85" i="5"/>
  <c r="F85" i="5"/>
  <c r="G85" i="5"/>
  <c r="H85" i="5"/>
  <c r="L85" i="5"/>
  <c r="AG85" i="5"/>
  <c r="A86" i="5"/>
  <c r="B86" i="5"/>
  <c r="C86" i="5"/>
  <c r="D86" i="5"/>
  <c r="E86" i="5"/>
  <c r="F86" i="5"/>
  <c r="G86" i="5"/>
  <c r="H86" i="5"/>
  <c r="L86" i="5"/>
  <c r="AG86" i="5"/>
  <c r="A87" i="5"/>
  <c r="B87" i="5"/>
  <c r="C87" i="5"/>
  <c r="D87" i="5"/>
  <c r="E87" i="5"/>
  <c r="F87" i="5"/>
  <c r="G87" i="5"/>
  <c r="H87" i="5"/>
  <c r="L87" i="5"/>
  <c r="AG87" i="5"/>
  <c r="A88" i="5"/>
  <c r="B88" i="5"/>
  <c r="C88" i="5"/>
  <c r="D88" i="5"/>
  <c r="E88" i="5"/>
  <c r="F88" i="5"/>
  <c r="G88" i="5"/>
  <c r="H88" i="5"/>
  <c r="L88" i="5"/>
  <c r="AG88" i="5"/>
  <c r="A89" i="5"/>
  <c r="B89" i="5"/>
  <c r="C89" i="5"/>
  <c r="D89" i="5"/>
  <c r="E89" i="5"/>
  <c r="F89" i="5"/>
  <c r="G89" i="5"/>
  <c r="H89" i="5"/>
  <c r="L89" i="5"/>
  <c r="AG89" i="5"/>
  <c r="A90" i="5"/>
  <c r="B90" i="5"/>
  <c r="C90" i="5"/>
  <c r="D90" i="5"/>
  <c r="E90" i="5"/>
  <c r="F90" i="5"/>
  <c r="G90" i="5"/>
  <c r="H90" i="5"/>
  <c r="L90" i="5"/>
  <c r="AG90" i="5"/>
  <c r="A91" i="5"/>
  <c r="B91" i="5"/>
  <c r="C91" i="5"/>
  <c r="D91" i="5"/>
  <c r="E91" i="5"/>
  <c r="F91" i="5"/>
  <c r="G91" i="5"/>
  <c r="H91" i="5"/>
  <c r="L91" i="5"/>
  <c r="AG91" i="5"/>
  <c r="A92" i="5"/>
  <c r="B92" i="5"/>
  <c r="C92" i="5"/>
  <c r="D92" i="5"/>
  <c r="E92" i="5"/>
  <c r="F92" i="5"/>
  <c r="G92" i="5"/>
  <c r="H92" i="5"/>
  <c r="L92" i="5"/>
  <c r="AG92" i="5"/>
  <c r="A93" i="5"/>
  <c r="B93" i="5"/>
  <c r="C93" i="5"/>
  <c r="D93" i="5"/>
  <c r="E93" i="5"/>
  <c r="F93" i="5"/>
  <c r="G93" i="5"/>
  <c r="H93" i="5"/>
  <c r="L93" i="5"/>
  <c r="AG93" i="5"/>
  <c r="A94" i="5"/>
  <c r="B94" i="5"/>
  <c r="C94" i="5"/>
  <c r="D94" i="5"/>
  <c r="E94" i="5"/>
  <c r="F94" i="5"/>
  <c r="G94" i="5"/>
  <c r="H94" i="5"/>
  <c r="L94" i="5"/>
  <c r="AG94" i="5"/>
  <c r="A95" i="5"/>
  <c r="B95" i="5"/>
  <c r="C95" i="5"/>
  <c r="D95" i="5"/>
  <c r="E95" i="5"/>
  <c r="F95" i="5"/>
  <c r="G95" i="5"/>
  <c r="H95" i="5"/>
  <c r="L95" i="5"/>
  <c r="AG95" i="5"/>
  <c r="A96" i="5"/>
  <c r="B96" i="5"/>
  <c r="C96" i="5"/>
  <c r="D96" i="5"/>
  <c r="E96" i="5"/>
  <c r="F96" i="5"/>
  <c r="G96" i="5"/>
  <c r="H96" i="5"/>
  <c r="L96" i="5"/>
  <c r="AG96" i="5"/>
  <c r="A97" i="5"/>
  <c r="B97" i="5"/>
  <c r="C97" i="5"/>
  <c r="D97" i="5"/>
  <c r="E97" i="5"/>
  <c r="F97" i="5"/>
  <c r="G97" i="5"/>
  <c r="H97" i="5"/>
  <c r="L97" i="5"/>
  <c r="AG97" i="5"/>
  <c r="A98" i="5"/>
  <c r="B98" i="5"/>
  <c r="C98" i="5"/>
  <c r="D98" i="5"/>
  <c r="E98" i="5"/>
  <c r="F98" i="5"/>
  <c r="G98" i="5"/>
  <c r="H98" i="5"/>
  <c r="L98" i="5"/>
  <c r="AG98" i="5"/>
  <c r="A99" i="5"/>
  <c r="B99" i="5"/>
  <c r="C99" i="5"/>
  <c r="D99" i="5"/>
  <c r="E99" i="5"/>
  <c r="F99" i="5"/>
  <c r="G99" i="5"/>
  <c r="H99" i="5"/>
  <c r="L99" i="5"/>
  <c r="AG99" i="5"/>
  <c r="A100" i="5"/>
  <c r="B100" i="5"/>
  <c r="C100" i="5"/>
  <c r="D100" i="5"/>
  <c r="E100" i="5"/>
  <c r="F100" i="5"/>
  <c r="G100" i="5"/>
  <c r="H100" i="5"/>
  <c r="J100" i="5"/>
  <c r="L100" i="5"/>
  <c r="AG100" i="5"/>
  <c r="A101" i="5"/>
  <c r="B101" i="5"/>
  <c r="C101" i="5"/>
  <c r="D101" i="5"/>
  <c r="E101" i="5"/>
  <c r="F101" i="5"/>
  <c r="G101" i="5"/>
  <c r="H101" i="5"/>
  <c r="L101" i="5"/>
  <c r="AG101" i="5"/>
  <c r="A102" i="5"/>
  <c r="B102" i="5"/>
  <c r="C102" i="5"/>
  <c r="D102" i="5"/>
  <c r="E102" i="5"/>
  <c r="F102" i="5"/>
  <c r="G102" i="5"/>
  <c r="H102" i="5"/>
  <c r="L102" i="5"/>
  <c r="AG102" i="5"/>
  <c r="A103" i="5"/>
  <c r="B103" i="5"/>
  <c r="C103" i="5"/>
  <c r="D103" i="5"/>
  <c r="E103" i="5"/>
  <c r="F103" i="5"/>
  <c r="G103" i="5"/>
  <c r="H103" i="5"/>
  <c r="L103" i="5"/>
  <c r="AG103" i="5"/>
  <c r="A104" i="5"/>
  <c r="B104" i="5"/>
  <c r="C104" i="5"/>
  <c r="D104" i="5"/>
  <c r="E104" i="5"/>
  <c r="F104" i="5"/>
  <c r="G104" i="5"/>
  <c r="H104" i="5"/>
  <c r="L104" i="5"/>
  <c r="AG104" i="5"/>
  <c r="A105" i="5"/>
  <c r="B105" i="5"/>
  <c r="C105" i="5"/>
  <c r="D105" i="5"/>
  <c r="E105" i="5"/>
  <c r="F105" i="5"/>
  <c r="G105" i="5"/>
  <c r="H105" i="5"/>
  <c r="L105" i="5"/>
  <c r="AG105" i="5"/>
  <c r="A106" i="5"/>
  <c r="B106" i="5"/>
  <c r="C106" i="5"/>
  <c r="D106" i="5"/>
  <c r="E106" i="5"/>
  <c r="F106" i="5"/>
  <c r="G106" i="5"/>
  <c r="H106" i="5"/>
  <c r="L106" i="5"/>
  <c r="AG106" i="5"/>
  <c r="A107" i="5"/>
  <c r="B107" i="5"/>
  <c r="C107" i="5"/>
  <c r="D107" i="5"/>
  <c r="E107" i="5"/>
  <c r="F107" i="5"/>
  <c r="G107" i="5"/>
  <c r="H107" i="5"/>
  <c r="L107" i="5"/>
  <c r="AG107" i="5"/>
  <c r="A108" i="5"/>
  <c r="B108" i="5"/>
  <c r="C108" i="5"/>
  <c r="D108" i="5"/>
  <c r="E108" i="5"/>
  <c r="F108" i="5"/>
  <c r="G108" i="5"/>
  <c r="H108" i="5"/>
  <c r="L108" i="5"/>
  <c r="AG108" i="5"/>
  <c r="A109" i="5"/>
  <c r="B109" i="5"/>
  <c r="C109" i="5"/>
  <c r="D109" i="5"/>
  <c r="E109" i="5"/>
  <c r="F109" i="5"/>
  <c r="G109" i="5"/>
  <c r="H109" i="5"/>
  <c r="L109" i="5"/>
  <c r="AG109" i="5"/>
  <c r="A110" i="5"/>
  <c r="B110" i="5"/>
  <c r="C110" i="5"/>
  <c r="D110" i="5"/>
  <c r="E110" i="5"/>
  <c r="F110" i="5"/>
  <c r="G110" i="5"/>
  <c r="H110" i="5"/>
  <c r="L110" i="5"/>
  <c r="AG110" i="5"/>
  <c r="A111" i="5"/>
  <c r="B111" i="5"/>
  <c r="C111" i="5"/>
  <c r="D111" i="5"/>
  <c r="E111" i="5"/>
  <c r="F111" i="5"/>
  <c r="G111" i="5"/>
  <c r="H111" i="5"/>
  <c r="L111" i="5"/>
  <c r="AG111" i="5"/>
  <c r="A112" i="5"/>
  <c r="B112" i="5"/>
  <c r="C112" i="5"/>
  <c r="D112" i="5"/>
  <c r="E112" i="5"/>
  <c r="F112" i="5"/>
  <c r="G112" i="5"/>
  <c r="H112" i="5"/>
  <c r="L112" i="5"/>
  <c r="AG112" i="5"/>
  <c r="A113" i="5"/>
  <c r="B113" i="5"/>
  <c r="C113" i="5"/>
  <c r="D113" i="5"/>
  <c r="E113" i="5"/>
  <c r="F113" i="5"/>
  <c r="G113" i="5"/>
  <c r="H113" i="5"/>
  <c r="L113" i="5"/>
  <c r="AG113" i="5"/>
  <c r="A114" i="5"/>
  <c r="B114" i="5"/>
  <c r="C114" i="5"/>
  <c r="D114" i="5"/>
  <c r="E114" i="5"/>
  <c r="F114" i="5"/>
  <c r="G114" i="5"/>
  <c r="H114" i="5"/>
  <c r="L114" i="5"/>
  <c r="AG114" i="5"/>
  <c r="A115" i="5"/>
  <c r="B115" i="5"/>
  <c r="C115" i="5"/>
  <c r="D115" i="5"/>
  <c r="E115" i="5"/>
  <c r="F115" i="5"/>
  <c r="G115" i="5"/>
  <c r="H115" i="5"/>
  <c r="L115" i="5"/>
  <c r="AG115" i="5"/>
  <c r="A116" i="5"/>
  <c r="B116" i="5"/>
  <c r="C116" i="5"/>
  <c r="D116" i="5"/>
  <c r="E116" i="5"/>
  <c r="F116" i="5"/>
  <c r="G116" i="5"/>
  <c r="H116" i="5"/>
  <c r="L116" i="5"/>
  <c r="AG116" i="5"/>
  <c r="A117" i="5"/>
  <c r="B117" i="5"/>
  <c r="C117" i="5"/>
  <c r="D117" i="5"/>
  <c r="E117" i="5"/>
  <c r="F117" i="5"/>
  <c r="G117" i="5"/>
  <c r="H117" i="5"/>
  <c r="L117" i="5"/>
  <c r="AG117" i="5"/>
  <c r="A118" i="5"/>
  <c r="B118" i="5"/>
  <c r="C118" i="5"/>
  <c r="D118" i="5"/>
  <c r="E118" i="5"/>
  <c r="F118" i="5"/>
  <c r="G118" i="5"/>
  <c r="H118" i="5"/>
  <c r="L118" i="5"/>
  <c r="AG118" i="5"/>
  <c r="A119" i="5"/>
  <c r="B119" i="5"/>
  <c r="C119" i="5"/>
  <c r="D119" i="5"/>
  <c r="E119" i="5"/>
  <c r="F119" i="5"/>
  <c r="G119" i="5"/>
  <c r="H119" i="5"/>
  <c r="L119" i="5"/>
  <c r="AG119" i="5"/>
  <c r="A120" i="5"/>
  <c r="B120" i="5"/>
  <c r="C120" i="5"/>
  <c r="D120" i="5"/>
  <c r="E120" i="5"/>
  <c r="F120" i="5"/>
  <c r="G120" i="5"/>
  <c r="H120" i="5"/>
  <c r="L120" i="5"/>
  <c r="AG120" i="5"/>
  <c r="A121" i="5"/>
  <c r="B121" i="5"/>
  <c r="C121" i="5"/>
  <c r="D121" i="5"/>
  <c r="E121" i="5"/>
  <c r="F121" i="5"/>
  <c r="G121" i="5"/>
  <c r="H121" i="5"/>
  <c r="L121" i="5"/>
  <c r="AG121" i="5"/>
  <c r="A122" i="5"/>
  <c r="B122" i="5"/>
  <c r="C122" i="5"/>
  <c r="D122" i="5"/>
  <c r="E122" i="5"/>
  <c r="F122" i="5"/>
  <c r="G122" i="5"/>
  <c r="H122" i="5"/>
  <c r="L122" i="5"/>
  <c r="AG122" i="5"/>
  <c r="A123" i="5"/>
  <c r="B123" i="5"/>
  <c r="C123" i="5"/>
  <c r="D123" i="5"/>
  <c r="E123" i="5"/>
  <c r="F123" i="5"/>
  <c r="G123" i="5"/>
  <c r="H123" i="5"/>
  <c r="L123" i="5"/>
  <c r="AG123" i="5"/>
  <c r="A124" i="5"/>
  <c r="B124" i="5"/>
  <c r="C124" i="5"/>
  <c r="D124" i="5"/>
  <c r="E124" i="5"/>
  <c r="F124" i="5"/>
  <c r="G124" i="5"/>
  <c r="H124" i="5"/>
  <c r="L124" i="5"/>
  <c r="AG124" i="5"/>
  <c r="A125" i="5"/>
  <c r="B125" i="5"/>
  <c r="C125" i="5"/>
  <c r="D125" i="5"/>
  <c r="E125" i="5"/>
  <c r="F125" i="5"/>
  <c r="G125" i="5"/>
  <c r="H125" i="5"/>
  <c r="L125" i="5"/>
  <c r="AG125" i="5"/>
  <c r="A126" i="5"/>
  <c r="B126" i="5"/>
  <c r="C126" i="5"/>
  <c r="D126" i="5"/>
  <c r="E126" i="5"/>
  <c r="F126" i="5"/>
  <c r="G126" i="5"/>
  <c r="H126" i="5"/>
  <c r="L126" i="5"/>
  <c r="AG126" i="5"/>
  <c r="A127" i="5"/>
  <c r="B127" i="5"/>
  <c r="C127" i="5"/>
  <c r="D127" i="5"/>
  <c r="E127" i="5"/>
  <c r="F127" i="5"/>
  <c r="G127" i="5"/>
  <c r="H127" i="5"/>
  <c r="L127" i="5"/>
  <c r="AG127" i="5"/>
  <c r="A128" i="5"/>
  <c r="B128" i="5"/>
  <c r="C128" i="5"/>
  <c r="D128" i="5"/>
  <c r="E128" i="5"/>
  <c r="F128" i="5"/>
  <c r="G128" i="5"/>
  <c r="H128" i="5"/>
  <c r="L128" i="5"/>
  <c r="AG128" i="5"/>
  <c r="A129" i="5"/>
  <c r="B129" i="5"/>
  <c r="C129" i="5"/>
  <c r="D129" i="5"/>
  <c r="E129" i="5"/>
  <c r="F129" i="5"/>
  <c r="G129" i="5"/>
  <c r="H129" i="5"/>
  <c r="L129" i="5"/>
  <c r="AG129" i="5"/>
  <c r="A130" i="5"/>
  <c r="B130" i="5"/>
  <c r="C130" i="5"/>
  <c r="D130" i="5"/>
  <c r="E130" i="5"/>
  <c r="F130" i="5"/>
  <c r="G130" i="5"/>
  <c r="H130" i="5"/>
  <c r="L130" i="5"/>
  <c r="AG130" i="5"/>
  <c r="A131" i="5"/>
  <c r="B131" i="5"/>
  <c r="C131" i="5"/>
  <c r="D131" i="5"/>
  <c r="E131" i="5"/>
  <c r="F131" i="5"/>
  <c r="G131" i="5"/>
  <c r="H131" i="5"/>
  <c r="L131" i="5"/>
  <c r="AG131" i="5"/>
  <c r="A132" i="5"/>
  <c r="B132" i="5"/>
  <c r="C132" i="5"/>
  <c r="D132" i="5"/>
  <c r="E132" i="5"/>
  <c r="F132" i="5"/>
  <c r="G132" i="5"/>
  <c r="H132" i="5"/>
  <c r="L132" i="5"/>
  <c r="AG132" i="5"/>
  <c r="A133" i="5"/>
  <c r="B133" i="5"/>
  <c r="C133" i="5"/>
  <c r="D133" i="5"/>
  <c r="E133" i="5"/>
  <c r="F133" i="5"/>
  <c r="G133" i="5"/>
  <c r="H133" i="5"/>
  <c r="L133" i="5"/>
  <c r="AG133" i="5"/>
  <c r="A134" i="5"/>
  <c r="B134" i="5"/>
  <c r="C134" i="5"/>
  <c r="D134" i="5"/>
  <c r="E134" i="5"/>
  <c r="F134" i="5"/>
  <c r="G134" i="5"/>
  <c r="H134" i="5"/>
  <c r="L134" i="5"/>
  <c r="AG134" i="5"/>
  <c r="A135" i="5"/>
  <c r="B135" i="5"/>
  <c r="C135" i="5"/>
  <c r="D135" i="5"/>
  <c r="E135" i="5"/>
  <c r="F135" i="5"/>
  <c r="G135" i="5"/>
  <c r="H135" i="5"/>
  <c r="L135" i="5"/>
  <c r="AG135" i="5"/>
  <c r="A136" i="5"/>
  <c r="B136" i="5"/>
  <c r="C136" i="5"/>
  <c r="D136" i="5"/>
  <c r="E136" i="5"/>
  <c r="F136" i="5"/>
  <c r="G136" i="5"/>
  <c r="H136" i="5"/>
  <c r="L136" i="5"/>
  <c r="AG136" i="5"/>
  <c r="A137" i="5"/>
  <c r="B137" i="5"/>
  <c r="C137" i="5"/>
  <c r="D137" i="5"/>
  <c r="E137" i="5"/>
  <c r="F137" i="5"/>
  <c r="G137" i="5"/>
  <c r="H137" i="5"/>
  <c r="L137" i="5"/>
  <c r="AG137" i="5"/>
  <c r="A138" i="5"/>
  <c r="B138" i="5"/>
  <c r="C138" i="5"/>
  <c r="D138" i="5"/>
  <c r="E138" i="5"/>
  <c r="F138" i="5"/>
  <c r="G138" i="5"/>
  <c r="H138" i="5"/>
  <c r="L138" i="5"/>
  <c r="AG138" i="5"/>
  <c r="A139" i="5"/>
  <c r="B139" i="5"/>
  <c r="C139" i="5"/>
  <c r="D139" i="5"/>
  <c r="E139" i="5"/>
  <c r="F139" i="5"/>
  <c r="G139" i="5"/>
  <c r="H139" i="5"/>
  <c r="L139" i="5"/>
  <c r="AG139" i="5"/>
  <c r="A140" i="5"/>
  <c r="B140" i="5"/>
  <c r="C140" i="5"/>
  <c r="D140" i="5"/>
  <c r="E140" i="5"/>
  <c r="F140" i="5"/>
  <c r="G140" i="5"/>
  <c r="H140" i="5"/>
  <c r="L140" i="5"/>
  <c r="AG140" i="5"/>
  <c r="A141" i="5"/>
  <c r="B141" i="5"/>
  <c r="C141" i="5"/>
  <c r="D141" i="5"/>
  <c r="E141" i="5"/>
  <c r="F141" i="5"/>
  <c r="G141" i="5"/>
  <c r="H141" i="5"/>
  <c r="L141" i="5"/>
  <c r="AG141" i="5"/>
  <c r="A142" i="5"/>
  <c r="B142" i="5"/>
  <c r="C142" i="5"/>
  <c r="D142" i="5"/>
  <c r="E142" i="5"/>
  <c r="F142" i="5"/>
  <c r="G142" i="5"/>
  <c r="H142" i="5"/>
  <c r="L142" i="5"/>
  <c r="AG142" i="5"/>
  <c r="A143" i="5"/>
  <c r="B143" i="5"/>
  <c r="C143" i="5"/>
  <c r="D143" i="5"/>
  <c r="E143" i="5"/>
  <c r="F143" i="5"/>
  <c r="G143" i="5"/>
  <c r="H143" i="5"/>
  <c r="L143" i="5"/>
  <c r="AG143" i="5"/>
  <c r="A144" i="5"/>
  <c r="B144" i="5"/>
  <c r="C144" i="5"/>
  <c r="D144" i="5"/>
  <c r="E144" i="5"/>
  <c r="F144" i="5"/>
  <c r="G144" i="5"/>
  <c r="H144" i="5"/>
  <c r="L144" i="5"/>
  <c r="AG144" i="5"/>
  <c r="A145" i="5"/>
  <c r="B145" i="5"/>
  <c r="C145" i="5"/>
  <c r="D145" i="5"/>
  <c r="E145" i="5"/>
  <c r="F145" i="5"/>
  <c r="G145" i="5"/>
  <c r="H145" i="5"/>
  <c r="L145" i="5"/>
  <c r="AG145" i="5"/>
  <c r="A146" i="5"/>
  <c r="B146" i="5"/>
  <c r="C146" i="5"/>
  <c r="D146" i="5"/>
  <c r="E146" i="5"/>
  <c r="F146" i="5"/>
  <c r="G146" i="5"/>
  <c r="H146" i="5"/>
  <c r="L146" i="5"/>
  <c r="AG146" i="5"/>
  <c r="A147" i="5"/>
  <c r="B147" i="5"/>
  <c r="C147" i="5"/>
  <c r="D147" i="5"/>
  <c r="E147" i="5"/>
  <c r="F147" i="5"/>
  <c r="G147" i="5"/>
  <c r="H147" i="5"/>
  <c r="L147" i="5"/>
  <c r="AG147" i="5"/>
  <c r="A148" i="5"/>
  <c r="B148" i="5"/>
  <c r="C148" i="5"/>
  <c r="D148" i="5"/>
  <c r="E148" i="5"/>
  <c r="F148" i="5"/>
  <c r="G148" i="5"/>
  <c r="H148" i="5"/>
  <c r="L148" i="5"/>
  <c r="AG148" i="5"/>
  <c r="A149" i="5"/>
  <c r="B149" i="5"/>
  <c r="C149" i="5"/>
  <c r="D149" i="5"/>
  <c r="E149" i="5"/>
  <c r="F149" i="5"/>
  <c r="G149" i="5"/>
  <c r="H149" i="5"/>
  <c r="L149" i="5"/>
  <c r="AG149" i="5"/>
  <c r="A150" i="5"/>
  <c r="B150" i="5"/>
  <c r="C150" i="5"/>
  <c r="D150" i="5"/>
  <c r="E150" i="5"/>
  <c r="F150" i="5"/>
  <c r="G150" i="5"/>
  <c r="H150" i="5"/>
  <c r="L150" i="5"/>
  <c r="AG150" i="5"/>
  <c r="A151" i="5"/>
  <c r="B151" i="5"/>
  <c r="C151" i="5"/>
  <c r="D151" i="5"/>
  <c r="E151" i="5"/>
  <c r="F151" i="5"/>
  <c r="G151" i="5"/>
  <c r="H151" i="5"/>
  <c r="L151" i="5"/>
  <c r="AG151" i="5"/>
  <c r="A152" i="5"/>
  <c r="B152" i="5"/>
  <c r="C152" i="5"/>
  <c r="D152" i="5"/>
  <c r="E152" i="5"/>
  <c r="F152" i="5"/>
  <c r="G152" i="5"/>
  <c r="H152" i="5"/>
  <c r="L152" i="5"/>
  <c r="AG152" i="5"/>
  <c r="A153" i="5"/>
  <c r="B153" i="5"/>
  <c r="C153" i="5"/>
  <c r="D153" i="5"/>
  <c r="E153" i="5"/>
  <c r="F153" i="5"/>
  <c r="G153" i="5"/>
  <c r="H153" i="5"/>
  <c r="L153" i="5"/>
  <c r="AG153" i="5"/>
  <c r="A154" i="5"/>
  <c r="B154" i="5"/>
  <c r="C154" i="5"/>
  <c r="D154" i="5"/>
  <c r="E154" i="5"/>
  <c r="F154" i="5"/>
  <c r="G154" i="5"/>
  <c r="H154" i="5"/>
  <c r="L154" i="5"/>
  <c r="AG154" i="5"/>
  <c r="A155" i="5"/>
  <c r="B155" i="5"/>
  <c r="C155" i="5"/>
  <c r="D155" i="5"/>
  <c r="E155" i="5"/>
  <c r="F155" i="5"/>
  <c r="G155" i="5"/>
  <c r="H155" i="5"/>
  <c r="L155" i="5"/>
  <c r="AG155" i="5"/>
  <c r="A156" i="5"/>
  <c r="B156" i="5"/>
  <c r="C156" i="5"/>
  <c r="D156" i="5"/>
  <c r="E156" i="5"/>
  <c r="F156" i="5"/>
  <c r="G156" i="5"/>
  <c r="H156" i="5"/>
  <c r="L156" i="5"/>
  <c r="AG156" i="5"/>
  <c r="A157" i="5"/>
  <c r="B157" i="5"/>
  <c r="C157" i="5"/>
  <c r="D157" i="5"/>
  <c r="E157" i="5"/>
  <c r="F157" i="5"/>
  <c r="G157" i="5"/>
  <c r="H157" i="5"/>
  <c r="L157" i="5"/>
  <c r="AG157" i="5"/>
  <c r="A158" i="5"/>
  <c r="B158" i="5"/>
  <c r="C158" i="5"/>
  <c r="D158" i="5"/>
  <c r="E158" i="5"/>
  <c r="F158" i="5"/>
  <c r="G158" i="5"/>
  <c r="H158" i="5"/>
  <c r="L158" i="5"/>
  <c r="AG158" i="5"/>
  <c r="A159" i="5"/>
  <c r="B159" i="5"/>
  <c r="C159" i="5"/>
  <c r="D159" i="5"/>
  <c r="E159" i="5"/>
  <c r="F159" i="5"/>
  <c r="G159" i="5"/>
  <c r="H159" i="5"/>
  <c r="L159" i="5"/>
  <c r="AG159" i="5"/>
  <c r="A160" i="5"/>
  <c r="B160" i="5"/>
  <c r="C160" i="5"/>
  <c r="D160" i="5"/>
  <c r="E160" i="5"/>
  <c r="F160" i="5"/>
  <c r="G160" i="5"/>
  <c r="H160" i="5"/>
  <c r="L160" i="5"/>
  <c r="AG160" i="5"/>
  <c r="A161" i="5"/>
  <c r="B161" i="5"/>
  <c r="C161" i="5"/>
  <c r="D161" i="5"/>
  <c r="E161" i="5"/>
  <c r="F161" i="5"/>
  <c r="G161" i="5"/>
  <c r="H161" i="5"/>
  <c r="L161" i="5"/>
  <c r="AG161" i="5"/>
  <c r="A162" i="5"/>
  <c r="B162" i="5"/>
  <c r="C162" i="5"/>
  <c r="D162" i="5"/>
  <c r="E162" i="5"/>
  <c r="F162" i="5"/>
  <c r="G162" i="5"/>
  <c r="H162" i="5"/>
  <c r="L162" i="5"/>
  <c r="AG162" i="5"/>
  <c r="A163" i="5"/>
  <c r="B163" i="5"/>
  <c r="C163" i="5"/>
  <c r="D163" i="5"/>
  <c r="E163" i="5"/>
  <c r="F163" i="5"/>
  <c r="G163" i="5"/>
  <c r="H163" i="5"/>
  <c r="L163" i="5"/>
  <c r="AG163" i="5"/>
  <c r="A164" i="5"/>
  <c r="B164" i="5"/>
  <c r="C164" i="5"/>
  <c r="D164" i="5"/>
  <c r="E164" i="5"/>
  <c r="F164" i="5"/>
  <c r="G164" i="5"/>
  <c r="H164" i="5"/>
  <c r="L164" i="5"/>
  <c r="AG164" i="5"/>
  <c r="A165" i="5"/>
  <c r="B165" i="5"/>
  <c r="C165" i="5"/>
  <c r="D165" i="5"/>
  <c r="E165" i="5"/>
  <c r="F165" i="5"/>
  <c r="G165" i="5"/>
  <c r="H165" i="5"/>
  <c r="L165" i="5"/>
  <c r="AG165" i="5"/>
  <c r="A166" i="5"/>
  <c r="B166" i="5"/>
  <c r="C166" i="5"/>
  <c r="D166" i="5"/>
  <c r="E166" i="5"/>
  <c r="F166" i="5"/>
  <c r="G166" i="5"/>
  <c r="H166" i="5"/>
  <c r="L166" i="5"/>
  <c r="AG166" i="5"/>
  <c r="A167" i="5"/>
  <c r="B167" i="5"/>
  <c r="C167" i="5"/>
  <c r="D167" i="5"/>
  <c r="E167" i="5"/>
  <c r="F167" i="5"/>
  <c r="G167" i="5"/>
  <c r="H167" i="5"/>
  <c r="L167" i="5"/>
  <c r="AG167" i="5"/>
  <c r="A168" i="5"/>
  <c r="B168" i="5"/>
  <c r="C168" i="5"/>
  <c r="D168" i="5"/>
  <c r="E168" i="5"/>
  <c r="F168" i="5"/>
  <c r="G168" i="5"/>
  <c r="H168" i="5"/>
  <c r="L168" i="5"/>
  <c r="AG168" i="5"/>
  <c r="A169" i="5"/>
  <c r="B169" i="5"/>
  <c r="C169" i="5"/>
  <c r="D169" i="5"/>
  <c r="E169" i="5"/>
  <c r="F169" i="5"/>
  <c r="G169" i="5"/>
  <c r="H169" i="5"/>
  <c r="L169" i="5"/>
  <c r="AG169" i="5"/>
  <c r="A170" i="5"/>
  <c r="B170" i="5"/>
  <c r="C170" i="5"/>
  <c r="D170" i="5"/>
  <c r="E170" i="5"/>
  <c r="F170" i="5"/>
  <c r="G170" i="5"/>
  <c r="H170" i="5"/>
  <c r="L170" i="5"/>
  <c r="AG170" i="5"/>
  <c r="A171" i="5"/>
  <c r="B171" i="5"/>
  <c r="C171" i="5"/>
  <c r="D171" i="5"/>
  <c r="E171" i="5"/>
  <c r="F171" i="5"/>
  <c r="G171" i="5"/>
  <c r="H171" i="5"/>
  <c r="L171" i="5"/>
  <c r="AG171" i="5"/>
  <c r="A172" i="5"/>
  <c r="B172" i="5"/>
  <c r="C172" i="5"/>
  <c r="D172" i="5"/>
  <c r="E172" i="5"/>
  <c r="F172" i="5"/>
  <c r="G172" i="5"/>
  <c r="H172" i="5"/>
  <c r="L172" i="5"/>
  <c r="AG172" i="5"/>
  <c r="A173" i="5"/>
  <c r="B173" i="5"/>
  <c r="C173" i="5"/>
  <c r="D173" i="5"/>
  <c r="E173" i="5"/>
  <c r="F173" i="5"/>
  <c r="G173" i="5"/>
  <c r="H173" i="5"/>
  <c r="L173" i="5"/>
  <c r="AG173" i="5"/>
  <c r="A174" i="5"/>
  <c r="B174" i="5"/>
  <c r="C174" i="5"/>
  <c r="D174" i="5"/>
  <c r="E174" i="5"/>
  <c r="F174" i="5"/>
  <c r="G174" i="5"/>
  <c r="H174" i="5"/>
  <c r="L174" i="5"/>
  <c r="AG174" i="5"/>
  <c r="A175" i="5"/>
  <c r="B175" i="5"/>
  <c r="C175" i="5"/>
  <c r="D175" i="5"/>
  <c r="E175" i="5"/>
  <c r="F175" i="5"/>
  <c r="G175" i="5"/>
  <c r="H175" i="5"/>
  <c r="L175" i="5"/>
  <c r="AG175" i="5"/>
  <c r="A176" i="5"/>
  <c r="B176" i="5"/>
  <c r="C176" i="5"/>
  <c r="D176" i="5"/>
  <c r="E176" i="5"/>
  <c r="F176" i="5"/>
  <c r="G176" i="5"/>
  <c r="H176" i="5"/>
  <c r="L176" i="5"/>
  <c r="AG176" i="5"/>
  <c r="A177" i="5"/>
  <c r="B177" i="5"/>
  <c r="C177" i="5"/>
  <c r="D177" i="5"/>
  <c r="E177" i="5"/>
  <c r="F177" i="5"/>
  <c r="G177" i="5"/>
  <c r="H177" i="5"/>
  <c r="L177" i="5"/>
  <c r="AG177" i="5"/>
  <c r="A178" i="5"/>
  <c r="B178" i="5"/>
  <c r="C178" i="5"/>
  <c r="D178" i="5"/>
  <c r="E178" i="5"/>
  <c r="F178" i="5"/>
  <c r="G178" i="5"/>
  <c r="H178" i="5"/>
  <c r="L178" i="5"/>
  <c r="AG178" i="5"/>
  <c r="A179" i="5"/>
  <c r="B179" i="5"/>
  <c r="C179" i="5"/>
  <c r="D179" i="5"/>
  <c r="E179" i="5"/>
  <c r="F179" i="5"/>
  <c r="G179" i="5"/>
  <c r="H179" i="5"/>
  <c r="L179" i="5"/>
  <c r="AG179" i="5"/>
  <c r="A180" i="5"/>
  <c r="B180" i="5"/>
  <c r="C180" i="5"/>
  <c r="D180" i="5"/>
  <c r="E180" i="5"/>
  <c r="F180" i="5"/>
  <c r="G180" i="5"/>
  <c r="H180" i="5"/>
  <c r="L180" i="5"/>
  <c r="AG180" i="5"/>
  <c r="A181" i="5"/>
  <c r="B181" i="5"/>
  <c r="C181" i="5"/>
  <c r="D181" i="5"/>
  <c r="E181" i="5"/>
  <c r="F181" i="5"/>
  <c r="G181" i="5"/>
  <c r="H181" i="5"/>
  <c r="L181" i="5"/>
  <c r="AG181" i="5"/>
  <c r="A182" i="5"/>
  <c r="B182" i="5"/>
  <c r="C182" i="5"/>
  <c r="D182" i="5"/>
  <c r="E182" i="5"/>
  <c r="F182" i="5"/>
  <c r="G182" i="5"/>
  <c r="H182" i="5"/>
  <c r="L182" i="5"/>
  <c r="AG182" i="5"/>
  <c r="A183" i="5"/>
  <c r="B183" i="5"/>
  <c r="C183" i="5"/>
  <c r="D183" i="5"/>
  <c r="E183" i="5"/>
  <c r="F183" i="5"/>
  <c r="G183" i="5"/>
  <c r="H183" i="5"/>
  <c r="L183" i="5"/>
  <c r="AG183" i="5"/>
  <c r="A184" i="5"/>
  <c r="B184" i="5"/>
  <c r="C184" i="5"/>
  <c r="D184" i="5"/>
  <c r="E184" i="5"/>
  <c r="F184" i="5"/>
  <c r="G184" i="5"/>
  <c r="H184" i="5"/>
  <c r="L184" i="5"/>
  <c r="AG184" i="5"/>
  <c r="A185" i="5"/>
  <c r="B185" i="5"/>
  <c r="C185" i="5"/>
  <c r="D185" i="5"/>
  <c r="E185" i="5"/>
  <c r="F185" i="5"/>
  <c r="G185" i="5"/>
  <c r="H185" i="5"/>
  <c r="L185" i="5"/>
  <c r="AG185" i="5"/>
  <c r="A186" i="5"/>
  <c r="B186" i="5"/>
  <c r="C186" i="5"/>
  <c r="D186" i="5"/>
  <c r="E186" i="5"/>
  <c r="F186" i="5"/>
  <c r="G186" i="5"/>
  <c r="H186" i="5"/>
  <c r="L186" i="5"/>
  <c r="AG186" i="5"/>
  <c r="A187" i="5"/>
  <c r="B187" i="5"/>
  <c r="C187" i="5"/>
  <c r="D187" i="5"/>
  <c r="E187" i="5"/>
  <c r="F187" i="5"/>
  <c r="G187" i="5"/>
  <c r="H187" i="5"/>
  <c r="L187" i="5"/>
  <c r="AG187" i="5"/>
  <c r="A188" i="5"/>
  <c r="B188" i="5"/>
  <c r="C188" i="5"/>
  <c r="D188" i="5"/>
  <c r="E188" i="5"/>
  <c r="F188" i="5"/>
  <c r="G188" i="5"/>
  <c r="H188" i="5"/>
  <c r="L188" i="5"/>
  <c r="AG188" i="5"/>
  <c r="A189" i="5"/>
  <c r="B189" i="5"/>
  <c r="C189" i="5"/>
  <c r="D189" i="5"/>
  <c r="E189" i="5"/>
  <c r="F189" i="5"/>
  <c r="G189" i="5"/>
  <c r="H189" i="5"/>
  <c r="L189" i="5"/>
  <c r="AG189" i="5"/>
  <c r="A190" i="5"/>
  <c r="B190" i="5"/>
  <c r="C190" i="5"/>
  <c r="D190" i="5"/>
  <c r="E190" i="5"/>
  <c r="F190" i="5"/>
  <c r="G190" i="5"/>
  <c r="H190" i="5"/>
  <c r="L190" i="5"/>
  <c r="AG190" i="5"/>
  <c r="A191" i="5"/>
  <c r="B191" i="5"/>
  <c r="C191" i="5"/>
  <c r="D191" i="5"/>
  <c r="E191" i="5"/>
  <c r="F191" i="5"/>
  <c r="G191" i="5"/>
  <c r="H191" i="5"/>
  <c r="L191" i="5"/>
  <c r="AG191" i="5"/>
  <c r="A192" i="5"/>
  <c r="B192" i="5"/>
  <c r="C192" i="5"/>
  <c r="D192" i="5"/>
  <c r="E192" i="5"/>
  <c r="F192" i="5"/>
  <c r="G192" i="5"/>
  <c r="H192" i="5"/>
  <c r="L192" i="5"/>
  <c r="AG192" i="5"/>
  <c r="A193" i="5"/>
  <c r="B193" i="5"/>
  <c r="C193" i="5"/>
  <c r="D193" i="5"/>
  <c r="E193" i="5"/>
  <c r="F193" i="5"/>
  <c r="G193" i="5"/>
  <c r="H193" i="5"/>
  <c r="L193" i="5"/>
  <c r="AG193" i="5"/>
  <c r="A194" i="5"/>
  <c r="B194" i="5"/>
  <c r="C194" i="5"/>
  <c r="D194" i="5"/>
  <c r="E194" i="5"/>
  <c r="F194" i="5"/>
  <c r="G194" i="5"/>
  <c r="H194" i="5"/>
  <c r="L194" i="5"/>
  <c r="AG194" i="5"/>
  <c r="A195" i="5"/>
  <c r="B195" i="5"/>
  <c r="C195" i="5"/>
  <c r="D195" i="5"/>
  <c r="E195" i="5"/>
  <c r="F195" i="5"/>
  <c r="G195" i="5"/>
  <c r="H195" i="5"/>
  <c r="L195" i="5"/>
  <c r="AG195" i="5"/>
  <c r="A196" i="5"/>
  <c r="B196" i="5"/>
  <c r="C196" i="5"/>
  <c r="D196" i="5"/>
  <c r="E196" i="5"/>
  <c r="F196" i="5"/>
  <c r="G196" i="5"/>
  <c r="H196" i="5"/>
  <c r="L196" i="5"/>
  <c r="AG196" i="5"/>
  <c r="A197" i="5"/>
  <c r="B197" i="5"/>
  <c r="C197" i="5"/>
  <c r="D197" i="5"/>
  <c r="E197" i="5"/>
  <c r="F197" i="5"/>
  <c r="G197" i="5"/>
  <c r="H197" i="5"/>
  <c r="L197" i="5"/>
  <c r="AG197" i="5"/>
  <c r="A198" i="5"/>
  <c r="B198" i="5"/>
  <c r="C198" i="5"/>
  <c r="D198" i="5"/>
  <c r="E198" i="5"/>
  <c r="F198" i="5"/>
  <c r="G198" i="5"/>
  <c r="H198" i="5"/>
  <c r="L198" i="5"/>
  <c r="AG198" i="5"/>
  <c r="A199" i="5"/>
  <c r="B199" i="5"/>
  <c r="C199" i="5"/>
  <c r="D199" i="5"/>
  <c r="E199" i="5"/>
  <c r="F199" i="5"/>
  <c r="G199" i="5"/>
  <c r="H199" i="5"/>
  <c r="L199" i="5"/>
  <c r="AG199" i="5"/>
  <c r="A200" i="5"/>
  <c r="B200" i="5"/>
  <c r="C200" i="5"/>
  <c r="D200" i="5"/>
  <c r="E200" i="5"/>
  <c r="F200" i="5"/>
  <c r="G200" i="5"/>
  <c r="H200" i="5"/>
  <c r="L200" i="5"/>
  <c r="AG200" i="5"/>
  <c r="A201" i="5"/>
  <c r="B201" i="5"/>
  <c r="C201" i="5"/>
  <c r="D201" i="5"/>
  <c r="E201" i="5"/>
  <c r="F201" i="5"/>
  <c r="G201" i="5"/>
  <c r="H201" i="5"/>
  <c r="L201" i="5"/>
  <c r="AG201" i="5"/>
  <c r="A202" i="5"/>
  <c r="B202" i="5"/>
  <c r="C202" i="5"/>
  <c r="D202" i="5"/>
  <c r="E202" i="5"/>
  <c r="F202" i="5"/>
  <c r="G202" i="5"/>
  <c r="H202" i="5"/>
  <c r="L202" i="5"/>
  <c r="AG202" i="5"/>
  <c r="A203" i="5"/>
  <c r="B203" i="5"/>
  <c r="C203" i="5"/>
  <c r="D203" i="5"/>
  <c r="E203" i="5"/>
  <c r="F203" i="5"/>
  <c r="G203" i="5"/>
  <c r="H203" i="5"/>
  <c r="L203" i="5"/>
  <c r="AG203" i="5"/>
  <c r="A204" i="5"/>
  <c r="B204" i="5"/>
  <c r="C204" i="5"/>
  <c r="D204" i="5"/>
  <c r="E204" i="5"/>
  <c r="F204" i="5"/>
  <c r="G204" i="5"/>
  <c r="H204" i="5"/>
  <c r="L204" i="5"/>
  <c r="AG204" i="5"/>
  <c r="A205" i="5"/>
  <c r="B205" i="5"/>
  <c r="C205" i="5"/>
  <c r="D205" i="5"/>
  <c r="E205" i="5"/>
  <c r="F205" i="5"/>
  <c r="G205" i="5"/>
  <c r="H205" i="5"/>
  <c r="L205" i="5"/>
  <c r="AG205" i="5"/>
  <c r="A206" i="5"/>
  <c r="B206" i="5"/>
  <c r="C206" i="5"/>
  <c r="D206" i="5"/>
  <c r="E206" i="5"/>
  <c r="F206" i="5"/>
  <c r="G206" i="5"/>
  <c r="H206" i="5"/>
  <c r="L206" i="5"/>
  <c r="AG206" i="5"/>
  <c r="A207" i="5"/>
  <c r="B207" i="5"/>
  <c r="C207" i="5"/>
  <c r="D207" i="5"/>
  <c r="E207" i="5"/>
  <c r="F207" i="5"/>
  <c r="G207" i="5"/>
  <c r="H207" i="5"/>
  <c r="L207" i="5"/>
  <c r="AG207" i="5"/>
  <c r="A208" i="5"/>
  <c r="B208" i="5"/>
  <c r="C208" i="5"/>
  <c r="D208" i="5"/>
  <c r="E208" i="5"/>
  <c r="F208" i="5"/>
  <c r="G208" i="5"/>
  <c r="H208" i="5"/>
  <c r="L208" i="5"/>
  <c r="AG208" i="5"/>
  <c r="A209" i="5"/>
  <c r="B209" i="5"/>
  <c r="C209" i="5"/>
  <c r="D209" i="5"/>
  <c r="E209" i="5"/>
  <c r="F209" i="5"/>
  <c r="G209" i="5"/>
  <c r="H209" i="5"/>
  <c r="L209" i="5"/>
  <c r="AG209" i="5"/>
  <c r="A210" i="5"/>
  <c r="B210" i="5"/>
  <c r="C210" i="5"/>
  <c r="D210" i="5"/>
  <c r="E210" i="5"/>
  <c r="F210" i="5"/>
  <c r="G210" i="5"/>
  <c r="H210" i="5"/>
  <c r="L210" i="5"/>
  <c r="AG210" i="5"/>
  <c r="A211" i="5"/>
  <c r="B211" i="5"/>
  <c r="C211" i="5"/>
  <c r="D211" i="5"/>
  <c r="E211" i="5"/>
  <c r="F211" i="5"/>
  <c r="G211" i="5"/>
  <c r="H211" i="5"/>
  <c r="L211" i="5"/>
  <c r="AG211" i="5"/>
  <c r="A212" i="5"/>
  <c r="B212" i="5"/>
  <c r="C212" i="5"/>
  <c r="D212" i="5"/>
  <c r="E212" i="5"/>
  <c r="F212" i="5"/>
  <c r="G212" i="5"/>
  <c r="H212" i="5"/>
  <c r="L212" i="5"/>
  <c r="AG212" i="5"/>
  <c r="A213" i="5"/>
  <c r="B213" i="5"/>
  <c r="C213" i="5"/>
  <c r="D213" i="5"/>
  <c r="E213" i="5"/>
  <c r="F213" i="5"/>
  <c r="G213" i="5"/>
  <c r="H213" i="5"/>
  <c r="L213" i="5"/>
  <c r="AG213" i="5"/>
  <c r="A214" i="5"/>
  <c r="B214" i="5"/>
  <c r="C214" i="5"/>
  <c r="D214" i="5"/>
  <c r="E214" i="5"/>
  <c r="F214" i="5"/>
  <c r="G214" i="5"/>
  <c r="H214" i="5"/>
  <c r="L214" i="5"/>
  <c r="AG214" i="5"/>
  <c r="A215" i="5"/>
  <c r="B215" i="5"/>
  <c r="C215" i="5"/>
  <c r="D215" i="5"/>
  <c r="E215" i="5"/>
  <c r="F215" i="5"/>
  <c r="G215" i="5"/>
  <c r="H215" i="5"/>
  <c r="L215" i="5"/>
  <c r="AG215" i="5"/>
  <c r="A216" i="5"/>
  <c r="B216" i="5"/>
  <c r="C216" i="5"/>
  <c r="D216" i="5"/>
  <c r="E216" i="5"/>
  <c r="F216" i="5"/>
  <c r="G216" i="5"/>
  <c r="H216" i="5"/>
  <c r="L216" i="5"/>
  <c r="AG216" i="5"/>
  <c r="A217" i="5"/>
  <c r="B217" i="5"/>
  <c r="C217" i="5"/>
  <c r="D217" i="5"/>
  <c r="E217" i="5"/>
  <c r="F217" i="5"/>
  <c r="G217" i="5"/>
  <c r="H217" i="5"/>
  <c r="L217" i="5"/>
  <c r="AG217" i="5"/>
  <c r="A218" i="5"/>
  <c r="B218" i="5"/>
  <c r="C218" i="5"/>
  <c r="D218" i="5"/>
  <c r="E218" i="5"/>
  <c r="F218" i="5"/>
  <c r="G218" i="5"/>
  <c r="H218" i="5"/>
  <c r="L218" i="5"/>
  <c r="AG218" i="5"/>
  <c r="A219" i="5"/>
  <c r="B219" i="5"/>
  <c r="C219" i="5"/>
  <c r="D219" i="5"/>
  <c r="E219" i="5"/>
  <c r="F219" i="5"/>
  <c r="G219" i="5"/>
  <c r="H219" i="5"/>
  <c r="L219" i="5"/>
  <c r="AG219" i="5"/>
  <c r="A220" i="5"/>
  <c r="B220" i="5"/>
  <c r="C220" i="5"/>
  <c r="D220" i="5"/>
  <c r="E220" i="5"/>
  <c r="F220" i="5"/>
  <c r="G220" i="5"/>
  <c r="H220" i="5"/>
  <c r="L220" i="5"/>
  <c r="AG220" i="5"/>
  <c r="A221" i="5"/>
  <c r="B221" i="5"/>
  <c r="C221" i="5"/>
  <c r="D221" i="5"/>
  <c r="E221" i="5"/>
  <c r="F221" i="5"/>
  <c r="G221" i="5"/>
  <c r="H221" i="5"/>
  <c r="L221" i="5"/>
  <c r="AG221" i="5"/>
  <c r="A222" i="5"/>
  <c r="B222" i="5"/>
  <c r="C222" i="5"/>
  <c r="D222" i="5"/>
  <c r="E222" i="5"/>
  <c r="F222" i="5"/>
  <c r="G222" i="5"/>
  <c r="H222" i="5"/>
  <c r="L222" i="5"/>
  <c r="AG222" i="5"/>
  <c r="A223" i="5"/>
  <c r="B223" i="5"/>
  <c r="C223" i="5"/>
  <c r="D223" i="5"/>
  <c r="E223" i="5"/>
  <c r="F223" i="5"/>
  <c r="G223" i="5"/>
  <c r="H223" i="5"/>
  <c r="L223" i="5"/>
  <c r="AG223" i="5"/>
  <c r="A224" i="5"/>
  <c r="B224" i="5"/>
  <c r="C224" i="5"/>
  <c r="D224" i="5"/>
  <c r="E224" i="5"/>
  <c r="F224" i="5"/>
  <c r="G224" i="5"/>
  <c r="H224" i="5"/>
  <c r="L224" i="5"/>
  <c r="AG224" i="5"/>
  <c r="A225" i="5"/>
  <c r="B225" i="5"/>
  <c r="C225" i="5"/>
  <c r="D225" i="5"/>
  <c r="E225" i="5"/>
  <c r="F225" i="5"/>
  <c r="G225" i="5"/>
  <c r="H225" i="5"/>
  <c r="L225" i="5"/>
  <c r="AG225" i="5"/>
  <c r="A226" i="5"/>
  <c r="B226" i="5"/>
  <c r="C226" i="5"/>
  <c r="D226" i="5"/>
  <c r="E226" i="5"/>
  <c r="F226" i="5"/>
  <c r="G226" i="5"/>
  <c r="H226" i="5"/>
  <c r="L226" i="5"/>
  <c r="AG226" i="5"/>
  <c r="A227" i="5"/>
  <c r="B227" i="5"/>
  <c r="C227" i="5"/>
  <c r="D227" i="5"/>
  <c r="E227" i="5"/>
  <c r="F227" i="5"/>
  <c r="G227" i="5"/>
  <c r="H227" i="5"/>
  <c r="L227" i="5"/>
  <c r="AG227" i="5"/>
  <c r="A228" i="5"/>
  <c r="B228" i="5"/>
  <c r="C228" i="5"/>
  <c r="D228" i="5"/>
  <c r="E228" i="5"/>
  <c r="F228" i="5"/>
  <c r="G228" i="5"/>
  <c r="H228" i="5"/>
  <c r="L228" i="5"/>
  <c r="AG228" i="5"/>
  <c r="A229" i="5"/>
  <c r="B229" i="5"/>
  <c r="C229" i="5"/>
  <c r="D229" i="5"/>
  <c r="E229" i="5"/>
  <c r="F229" i="5"/>
  <c r="G229" i="5"/>
  <c r="H229" i="5"/>
  <c r="L229" i="5"/>
  <c r="AG229" i="5"/>
  <c r="A230" i="5"/>
  <c r="B230" i="5"/>
  <c r="C230" i="5"/>
  <c r="D230" i="5"/>
  <c r="E230" i="5"/>
  <c r="F230" i="5"/>
  <c r="G230" i="5"/>
  <c r="H230" i="5"/>
  <c r="L230" i="5"/>
  <c r="AG230" i="5"/>
  <c r="A231" i="5"/>
  <c r="B231" i="5"/>
  <c r="C231" i="5"/>
  <c r="D231" i="5"/>
  <c r="E231" i="5"/>
  <c r="F231" i="5"/>
  <c r="G231" i="5"/>
  <c r="H231" i="5"/>
  <c r="L231" i="5"/>
  <c r="AG231" i="5"/>
  <c r="A232" i="5"/>
  <c r="B232" i="5"/>
  <c r="C232" i="5"/>
  <c r="D232" i="5"/>
  <c r="E232" i="5"/>
  <c r="F232" i="5"/>
  <c r="G232" i="5"/>
  <c r="H232" i="5"/>
  <c r="L232" i="5"/>
  <c r="AG232" i="5"/>
  <c r="A233" i="5"/>
  <c r="B233" i="5"/>
  <c r="C233" i="5"/>
  <c r="D233" i="5"/>
  <c r="E233" i="5"/>
  <c r="F233" i="5"/>
  <c r="G233" i="5"/>
  <c r="H233" i="5"/>
  <c r="L233" i="5"/>
  <c r="AG233" i="5"/>
  <c r="A234" i="5"/>
  <c r="B234" i="5"/>
  <c r="C234" i="5"/>
  <c r="D234" i="5"/>
  <c r="E234" i="5"/>
  <c r="F234" i="5"/>
  <c r="G234" i="5"/>
  <c r="H234" i="5"/>
  <c r="L234" i="5"/>
  <c r="AG234" i="5"/>
  <c r="A235" i="5"/>
  <c r="B235" i="5"/>
  <c r="C235" i="5"/>
  <c r="D235" i="5"/>
  <c r="E235" i="5"/>
  <c r="F235" i="5"/>
  <c r="G235" i="5"/>
  <c r="H235" i="5"/>
  <c r="L235" i="5"/>
  <c r="AG235" i="5"/>
  <c r="A236" i="5"/>
  <c r="B236" i="5"/>
  <c r="C236" i="5"/>
  <c r="D236" i="5"/>
  <c r="E236" i="5"/>
  <c r="F236" i="5"/>
  <c r="G236" i="5"/>
  <c r="H236" i="5"/>
  <c r="L236" i="5"/>
  <c r="AG236" i="5"/>
  <c r="A237" i="5"/>
  <c r="B237" i="5"/>
  <c r="C237" i="5"/>
  <c r="D237" i="5"/>
  <c r="E237" i="5"/>
  <c r="F237" i="5"/>
  <c r="G237" i="5"/>
  <c r="H237" i="5"/>
  <c r="L237" i="5"/>
  <c r="AG237" i="5"/>
  <c r="A238" i="5"/>
  <c r="B238" i="5"/>
  <c r="C238" i="5"/>
  <c r="D238" i="5"/>
  <c r="E238" i="5"/>
  <c r="F238" i="5"/>
  <c r="G238" i="5"/>
  <c r="H238" i="5"/>
  <c r="L238" i="5"/>
  <c r="AG238" i="5"/>
  <c r="A239" i="5"/>
  <c r="B239" i="5"/>
  <c r="C239" i="5"/>
  <c r="D239" i="5"/>
  <c r="E239" i="5"/>
  <c r="F239" i="5"/>
  <c r="G239" i="5"/>
  <c r="H239" i="5"/>
  <c r="L239" i="5"/>
  <c r="AG239" i="5"/>
  <c r="A240" i="5"/>
  <c r="B240" i="5"/>
  <c r="C240" i="5"/>
  <c r="D240" i="5"/>
  <c r="E240" i="5"/>
  <c r="F240" i="5"/>
  <c r="G240" i="5"/>
  <c r="H240" i="5"/>
  <c r="L240" i="5"/>
  <c r="AG240" i="5"/>
  <c r="A241" i="5"/>
  <c r="B241" i="5"/>
  <c r="C241" i="5"/>
  <c r="D241" i="5"/>
  <c r="E241" i="5"/>
  <c r="F241" i="5"/>
  <c r="G241" i="5"/>
  <c r="H241" i="5"/>
  <c r="L241" i="5"/>
  <c r="AG241" i="5"/>
  <c r="A242" i="5"/>
  <c r="B242" i="5"/>
  <c r="C242" i="5"/>
  <c r="D242" i="5"/>
  <c r="E242" i="5"/>
  <c r="F242" i="5"/>
  <c r="G242" i="5"/>
  <c r="H242" i="5"/>
  <c r="L242" i="5"/>
  <c r="AG242" i="5"/>
  <c r="A243" i="5"/>
  <c r="B243" i="5"/>
  <c r="C243" i="5"/>
  <c r="D243" i="5"/>
  <c r="E243" i="5"/>
  <c r="F243" i="5"/>
  <c r="G243" i="5"/>
  <c r="H243" i="5"/>
  <c r="L243" i="5"/>
  <c r="AG243" i="5"/>
  <c r="A244" i="5"/>
  <c r="B244" i="5"/>
  <c r="C244" i="5"/>
  <c r="D244" i="5"/>
  <c r="E244" i="5"/>
  <c r="F244" i="5"/>
  <c r="G244" i="5"/>
  <c r="H244" i="5"/>
  <c r="L244" i="5"/>
  <c r="AG244" i="5"/>
  <c r="A245" i="5"/>
  <c r="B245" i="5"/>
  <c r="C245" i="5"/>
  <c r="D245" i="5"/>
  <c r="E245" i="5"/>
  <c r="F245" i="5"/>
  <c r="G245" i="5"/>
  <c r="H245" i="5"/>
  <c r="L245" i="5"/>
  <c r="AG245" i="5"/>
  <c r="A246" i="5"/>
  <c r="B246" i="5"/>
  <c r="C246" i="5"/>
  <c r="D246" i="5"/>
  <c r="E246" i="5"/>
  <c r="F246" i="5"/>
  <c r="G246" i="5"/>
  <c r="H246" i="5"/>
  <c r="L246" i="5"/>
  <c r="AG246" i="5"/>
  <c r="A247" i="5"/>
  <c r="B247" i="5"/>
  <c r="C247" i="5"/>
  <c r="D247" i="5"/>
  <c r="E247" i="5"/>
  <c r="F247" i="5"/>
  <c r="G247" i="5"/>
  <c r="H247" i="5"/>
  <c r="L247" i="5"/>
  <c r="AG247" i="5"/>
  <c r="A248" i="5"/>
  <c r="B248" i="5"/>
  <c r="C248" i="5"/>
  <c r="D248" i="5"/>
  <c r="E248" i="5"/>
  <c r="F248" i="5"/>
  <c r="G248" i="5"/>
  <c r="H248" i="5"/>
  <c r="L248" i="5"/>
  <c r="AG248" i="5"/>
  <c r="A249" i="5"/>
  <c r="B249" i="5"/>
  <c r="C249" i="5"/>
  <c r="D249" i="5"/>
  <c r="E249" i="5"/>
  <c r="F249" i="5"/>
  <c r="G249" i="5"/>
  <c r="H249" i="5"/>
  <c r="L249" i="5"/>
  <c r="AG249" i="5"/>
  <c r="A250" i="5"/>
  <c r="B250" i="5"/>
  <c r="C250" i="5"/>
  <c r="D250" i="5"/>
  <c r="E250" i="5"/>
  <c r="F250" i="5"/>
  <c r="G250" i="5"/>
  <c r="H250" i="5"/>
  <c r="L250" i="5"/>
  <c r="AG250" i="5"/>
  <c r="A251" i="5"/>
  <c r="B251" i="5"/>
  <c r="C251" i="5"/>
  <c r="D251" i="5"/>
  <c r="E251" i="5"/>
  <c r="F251" i="5"/>
  <c r="G251" i="5"/>
  <c r="H251" i="5"/>
  <c r="L251" i="5"/>
  <c r="AG251" i="5"/>
  <c r="A252" i="5"/>
  <c r="B252" i="5"/>
  <c r="C252" i="5"/>
  <c r="D252" i="5"/>
  <c r="E252" i="5"/>
  <c r="F252" i="5"/>
  <c r="G252" i="5"/>
  <c r="H252" i="5"/>
  <c r="L252" i="5"/>
  <c r="AG252" i="5"/>
  <c r="A253" i="5"/>
  <c r="B253" i="5"/>
  <c r="C253" i="5"/>
  <c r="D253" i="5"/>
  <c r="E253" i="5"/>
  <c r="F253" i="5"/>
  <c r="G253" i="5"/>
  <c r="H253" i="5"/>
  <c r="L253" i="5"/>
  <c r="AG253" i="5"/>
  <c r="A254" i="5"/>
  <c r="B254" i="5"/>
  <c r="C254" i="5"/>
  <c r="D254" i="5"/>
  <c r="E254" i="5"/>
  <c r="F254" i="5"/>
  <c r="G254" i="5"/>
  <c r="H254" i="5"/>
  <c r="L254" i="5"/>
  <c r="AG254" i="5"/>
  <c r="A255" i="5"/>
  <c r="B255" i="5"/>
  <c r="C255" i="5"/>
  <c r="D255" i="5"/>
  <c r="E255" i="5"/>
  <c r="F255" i="5"/>
  <c r="G255" i="5"/>
  <c r="H255" i="5"/>
  <c r="L255" i="5"/>
  <c r="AG255" i="5"/>
  <c r="A256" i="5"/>
  <c r="B256" i="5"/>
  <c r="C256" i="5"/>
  <c r="D256" i="5"/>
  <c r="E256" i="5"/>
  <c r="F256" i="5"/>
  <c r="G256" i="5"/>
  <c r="H256" i="5"/>
  <c r="L256" i="5"/>
  <c r="AG256" i="5"/>
  <c r="A257" i="5"/>
  <c r="B257" i="5"/>
  <c r="C257" i="5"/>
  <c r="D257" i="5"/>
  <c r="E257" i="5"/>
  <c r="F257" i="5"/>
  <c r="G257" i="5"/>
  <c r="H257" i="5"/>
  <c r="L257" i="5"/>
  <c r="AG257" i="5"/>
  <c r="A258" i="5"/>
  <c r="B258" i="5"/>
  <c r="C258" i="5"/>
  <c r="D258" i="5"/>
  <c r="E258" i="5"/>
  <c r="F258" i="5"/>
  <c r="G258" i="5"/>
  <c r="H258" i="5"/>
  <c r="L258" i="5"/>
  <c r="AG258" i="5"/>
  <c r="A259" i="5"/>
  <c r="B259" i="5"/>
  <c r="C259" i="5"/>
  <c r="D259" i="5"/>
  <c r="E259" i="5"/>
  <c r="F259" i="5"/>
  <c r="G259" i="5"/>
  <c r="H259" i="5"/>
  <c r="L259" i="5"/>
  <c r="AG259" i="5"/>
  <c r="A260" i="5"/>
  <c r="B260" i="5"/>
  <c r="C260" i="5"/>
  <c r="D260" i="5"/>
  <c r="E260" i="5"/>
  <c r="F260" i="5"/>
  <c r="G260" i="5"/>
  <c r="H260" i="5"/>
  <c r="L260" i="5"/>
  <c r="AG260" i="5"/>
  <c r="A261" i="5"/>
  <c r="B261" i="5"/>
  <c r="C261" i="5"/>
  <c r="D261" i="5"/>
  <c r="E261" i="5"/>
  <c r="F261" i="5"/>
  <c r="G261" i="5"/>
  <c r="H261" i="5"/>
  <c r="L261" i="5"/>
  <c r="AG261" i="5"/>
  <c r="A262" i="5"/>
  <c r="B262" i="5"/>
  <c r="C262" i="5"/>
  <c r="D262" i="5"/>
  <c r="E262" i="5"/>
  <c r="F262" i="5"/>
  <c r="G262" i="5"/>
  <c r="H262" i="5"/>
  <c r="L262" i="5"/>
  <c r="AG262" i="5"/>
  <c r="A263" i="5"/>
  <c r="B263" i="5"/>
  <c r="C263" i="5"/>
  <c r="D263" i="5"/>
  <c r="E263" i="5"/>
  <c r="F263" i="5"/>
  <c r="G263" i="5"/>
  <c r="H263" i="5"/>
  <c r="L263" i="5"/>
  <c r="AG263" i="5"/>
  <c r="A264" i="5"/>
  <c r="B264" i="5"/>
  <c r="C264" i="5"/>
  <c r="D264" i="5"/>
  <c r="E264" i="5"/>
  <c r="F264" i="5"/>
  <c r="G264" i="5"/>
  <c r="H264" i="5"/>
  <c r="L264" i="5"/>
  <c r="AG264" i="5"/>
  <c r="A265" i="5"/>
  <c r="B265" i="5"/>
  <c r="C265" i="5"/>
  <c r="D265" i="5"/>
  <c r="E265" i="5"/>
  <c r="F265" i="5"/>
  <c r="G265" i="5"/>
  <c r="H265" i="5"/>
  <c r="L265" i="5"/>
  <c r="AG265" i="5"/>
  <c r="A266" i="5"/>
  <c r="B266" i="5"/>
  <c r="C266" i="5"/>
  <c r="D266" i="5"/>
  <c r="E266" i="5"/>
  <c r="F266" i="5"/>
  <c r="G266" i="5"/>
  <c r="H266" i="5"/>
  <c r="L266" i="5"/>
  <c r="AG266" i="5"/>
  <c r="A267" i="5"/>
  <c r="B267" i="5"/>
  <c r="C267" i="5"/>
  <c r="D267" i="5"/>
  <c r="E267" i="5"/>
  <c r="F267" i="5"/>
  <c r="G267" i="5"/>
  <c r="H267" i="5"/>
  <c r="L267" i="5"/>
  <c r="AG267" i="5"/>
  <c r="A268" i="5"/>
  <c r="B268" i="5"/>
  <c r="C268" i="5"/>
  <c r="D268" i="5"/>
  <c r="E268" i="5"/>
  <c r="F268" i="5"/>
  <c r="G268" i="5"/>
  <c r="H268" i="5"/>
  <c r="L268" i="5"/>
  <c r="AG268" i="5"/>
  <c r="A269" i="5"/>
  <c r="B269" i="5"/>
  <c r="C269" i="5"/>
  <c r="D269" i="5"/>
  <c r="E269" i="5"/>
  <c r="F269" i="5"/>
  <c r="G269" i="5"/>
  <c r="H269" i="5"/>
  <c r="L269" i="5"/>
  <c r="AG269" i="5"/>
  <c r="A270" i="5"/>
  <c r="B270" i="5"/>
  <c r="C270" i="5"/>
  <c r="D270" i="5"/>
  <c r="E270" i="5"/>
  <c r="F270" i="5"/>
  <c r="G270" i="5"/>
  <c r="H270" i="5"/>
  <c r="L270" i="5"/>
  <c r="AG270" i="5"/>
  <c r="A271" i="5"/>
  <c r="B271" i="5"/>
  <c r="C271" i="5"/>
  <c r="D271" i="5"/>
  <c r="E271" i="5"/>
  <c r="F271" i="5"/>
  <c r="G271" i="5"/>
  <c r="H271" i="5"/>
  <c r="L271" i="5"/>
  <c r="AG271" i="5"/>
  <c r="A272" i="5"/>
  <c r="B272" i="5"/>
  <c r="C272" i="5"/>
  <c r="D272" i="5"/>
  <c r="E272" i="5"/>
  <c r="F272" i="5"/>
  <c r="G272" i="5"/>
  <c r="H272" i="5"/>
  <c r="L272" i="5"/>
  <c r="AG272" i="5"/>
  <c r="A273" i="5"/>
  <c r="B273" i="5"/>
  <c r="C273" i="5"/>
  <c r="D273" i="5"/>
  <c r="E273" i="5"/>
  <c r="F273" i="5"/>
  <c r="G273" i="5"/>
  <c r="H273" i="5"/>
  <c r="L273" i="5"/>
  <c r="AG273" i="5"/>
  <c r="A274" i="5"/>
  <c r="B274" i="5"/>
  <c r="C274" i="5"/>
  <c r="D274" i="5"/>
  <c r="E274" i="5"/>
  <c r="F274" i="5"/>
  <c r="G274" i="5"/>
  <c r="H274" i="5"/>
  <c r="L274" i="5"/>
  <c r="AG274" i="5"/>
  <c r="A275" i="5"/>
  <c r="B275" i="5"/>
  <c r="C275" i="5"/>
  <c r="D275" i="5"/>
  <c r="E275" i="5"/>
  <c r="F275" i="5"/>
  <c r="G275" i="5"/>
  <c r="H275" i="5"/>
  <c r="L275" i="5"/>
  <c r="AG275" i="5"/>
  <c r="A276" i="5"/>
  <c r="B276" i="5"/>
  <c r="C276" i="5"/>
  <c r="D276" i="5"/>
  <c r="E276" i="5"/>
  <c r="F276" i="5"/>
  <c r="G276" i="5"/>
  <c r="H276" i="5"/>
  <c r="L276" i="5"/>
  <c r="AG276" i="5"/>
  <c r="A277" i="5"/>
  <c r="B277" i="5"/>
  <c r="C277" i="5"/>
  <c r="D277" i="5"/>
  <c r="E277" i="5"/>
  <c r="F277" i="5"/>
  <c r="G277" i="5"/>
  <c r="H277" i="5"/>
  <c r="L277" i="5"/>
  <c r="AG277" i="5"/>
  <c r="A278" i="5"/>
  <c r="B278" i="5"/>
  <c r="C278" i="5"/>
  <c r="D278" i="5"/>
  <c r="E278" i="5"/>
  <c r="F278" i="5"/>
  <c r="G278" i="5"/>
  <c r="H278" i="5"/>
  <c r="L278" i="5"/>
  <c r="AG278" i="5"/>
  <c r="A279" i="5"/>
  <c r="B279" i="5"/>
  <c r="C279" i="5"/>
  <c r="D279" i="5"/>
  <c r="E279" i="5"/>
  <c r="F279" i="5"/>
  <c r="G279" i="5"/>
  <c r="H279" i="5"/>
  <c r="L279" i="5"/>
  <c r="AG279" i="5"/>
  <c r="A280" i="5"/>
  <c r="B280" i="5"/>
  <c r="C280" i="5"/>
  <c r="D280" i="5"/>
  <c r="E280" i="5"/>
  <c r="F280" i="5"/>
  <c r="G280" i="5"/>
  <c r="H280" i="5"/>
  <c r="L280" i="5"/>
  <c r="AG280" i="5"/>
  <c r="A281" i="5"/>
  <c r="B281" i="5"/>
  <c r="C281" i="5"/>
  <c r="D281" i="5"/>
  <c r="E281" i="5"/>
  <c r="F281" i="5"/>
  <c r="G281" i="5"/>
  <c r="H281" i="5"/>
  <c r="L281" i="5"/>
  <c r="AG281" i="5"/>
  <c r="A282" i="5"/>
  <c r="B282" i="5"/>
  <c r="C282" i="5"/>
  <c r="D282" i="5"/>
  <c r="E282" i="5"/>
  <c r="F282" i="5"/>
  <c r="G282" i="5"/>
  <c r="H282" i="5"/>
  <c r="L282" i="5"/>
  <c r="AG282" i="5"/>
  <c r="A283" i="5"/>
  <c r="B283" i="5"/>
  <c r="C283" i="5"/>
  <c r="D283" i="5"/>
  <c r="E283" i="5"/>
  <c r="F283" i="5"/>
  <c r="G283" i="5"/>
  <c r="H283" i="5"/>
  <c r="L283" i="5"/>
  <c r="AG283" i="5"/>
  <c r="A284" i="5"/>
  <c r="B284" i="5"/>
  <c r="C284" i="5"/>
  <c r="D284" i="5"/>
  <c r="E284" i="5"/>
  <c r="F284" i="5"/>
  <c r="G284" i="5"/>
  <c r="H284" i="5"/>
  <c r="L284" i="5"/>
  <c r="AG284" i="5"/>
  <c r="A285" i="5"/>
  <c r="B285" i="5"/>
  <c r="C285" i="5"/>
  <c r="D285" i="5"/>
  <c r="E285" i="5"/>
  <c r="F285" i="5"/>
  <c r="G285" i="5"/>
  <c r="H285" i="5"/>
  <c r="L285" i="5"/>
  <c r="AG285" i="5"/>
  <c r="A286" i="5"/>
  <c r="B286" i="5"/>
  <c r="C286" i="5"/>
  <c r="D286" i="5"/>
  <c r="E286" i="5"/>
  <c r="F286" i="5"/>
  <c r="G286" i="5"/>
  <c r="H286" i="5"/>
  <c r="L286" i="5"/>
  <c r="AG286" i="5"/>
  <c r="A287" i="5"/>
  <c r="B287" i="5"/>
  <c r="C287" i="5"/>
  <c r="D287" i="5"/>
  <c r="E287" i="5"/>
  <c r="F287" i="5"/>
  <c r="G287" i="5"/>
  <c r="H287" i="5"/>
  <c r="L287" i="5"/>
  <c r="AG287" i="5"/>
  <c r="A288" i="5"/>
  <c r="B288" i="5"/>
  <c r="C288" i="5"/>
  <c r="D288" i="5"/>
  <c r="E288" i="5"/>
  <c r="F288" i="5"/>
  <c r="G288" i="5"/>
  <c r="H288" i="5"/>
  <c r="L288" i="5"/>
  <c r="AG288" i="5"/>
  <c r="A289" i="5"/>
  <c r="B289" i="5"/>
  <c r="C289" i="5"/>
  <c r="D289" i="5"/>
  <c r="E289" i="5"/>
  <c r="F289" i="5"/>
  <c r="G289" i="5"/>
  <c r="H289" i="5"/>
  <c r="L289" i="5"/>
  <c r="AG289" i="5"/>
  <c r="A290" i="5"/>
  <c r="B290" i="5"/>
  <c r="C290" i="5"/>
  <c r="D290" i="5"/>
  <c r="E290" i="5"/>
  <c r="F290" i="5"/>
  <c r="G290" i="5"/>
  <c r="H290" i="5"/>
  <c r="L290" i="5"/>
  <c r="AG290" i="5"/>
  <c r="A291" i="5"/>
  <c r="B291" i="5"/>
  <c r="C291" i="5"/>
  <c r="D291" i="5"/>
  <c r="E291" i="5"/>
  <c r="F291" i="5"/>
  <c r="G291" i="5"/>
  <c r="H291" i="5"/>
  <c r="L291" i="5"/>
  <c r="AG291" i="5"/>
  <c r="A292" i="5"/>
  <c r="B292" i="5"/>
  <c r="C292" i="5"/>
  <c r="D292" i="5"/>
  <c r="E292" i="5"/>
  <c r="F292" i="5"/>
  <c r="G292" i="5"/>
  <c r="H292" i="5"/>
  <c r="L292" i="5"/>
  <c r="AG292" i="5"/>
  <c r="A293" i="5"/>
  <c r="B293" i="5"/>
  <c r="C293" i="5"/>
  <c r="D293" i="5"/>
  <c r="E293" i="5"/>
  <c r="F293" i="5"/>
  <c r="G293" i="5"/>
  <c r="H293" i="5"/>
  <c r="L293" i="5"/>
  <c r="AG293" i="5"/>
  <c r="A294" i="5"/>
  <c r="B294" i="5"/>
  <c r="C294" i="5"/>
  <c r="D294" i="5"/>
  <c r="E294" i="5"/>
  <c r="F294" i="5"/>
  <c r="G294" i="5"/>
  <c r="H294" i="5"/>
  <c r="L294" i="5"/>
  <c r="AG294" i="5"/>
  <c r="A295" i="5"/>
  <c r="B295" i="5"/>
  <c r="C295" i="5"/>
  <c r="D295" i="5"/>
  <c r="E295" i="5"/>
  <c r="F295" i="5"/>
  <c r="G295" i="5"/>
  <c r="H295" i="5"/>
  <c r="L295" i="5"/>
  <c r="AG295" i="5"/>
  <c r="A296" i="5"/>
  <c r="B296" i="5"/>
  <c r="C296" i="5"/>
  <c r="D296" i="5"/>
  <c r="E296" i="5"/>
  <c r="F296" i="5"/>
  <c r="G296" i="5"/>
  <c r="H296" i="5"/>
  <c r="L296" i="5"/>
  <c r="AG296" i="5"/>
  <c r="A297" i="5"/>
  <c r="B297" i="5"/>
  <c r="C297" i="5"/>
  <c r="D297" i="5"/>
  <c r="E297" i="5"/>
  <c r="F297" i="5"/>
  <c r="G297" i="5"/>
  <c r="H297" i="5"/>
  <c r="L297" i="5"/>
  <c r="AG297" i="5"/>
  <c r="A298" i="5"/>
  <c r="B298" i="5"/>
  <c r="C298" i="5"/>
  <c r="D298" i="5"/>
  <c r="E298" i="5"/>
  <c r="F298" i="5"/>
  <c r="G298" i="5"/>
  <c r="H298" i="5"/>
  <c r="L298" i="5"/>
  <c r="AG298" i="5"/>
  <c r="A299" i="5"/>
  <c r="B299" i="5"/>
  <c r="C299" i="5"/>
  <c r="D299" i="5"/>
  <c r="E299" i="5"/>
  <c r="F299" i="5"/>
  <c r="G299" i="5"/>
  <c r="H299" i="5"/>
  <c r="L299" i="5"/>
  <c r="AG299" i="5"/>
  <c r="A300" i="5"/>
  <c r="B300" i="5"/>
  <c r="C300" i="5"/>
  <c r="D300" i="5"/>
  <c r="E300" i="5"/>
  <c r="F300" i="5"/>
  <c r="G300" i="5"/>
  <c r="H300" i="5"/>
  <c r="L300" i="5"/>
  <c r="AG300" i="5"/>
  <c r="A301" i="5"/>
  <c r="B301" i="5"/>
  <c r="C301" i="5"/>
  <c r="D301" i="5"/>
  <c r="E301" i="5"/>
  <c r="F301" i="5"/>
  <c r="G301" i="5"/>
  <c r="H301" i="5"/>
  <c r="L301" i="5"/>
  <c r="AG301" i="5"/>
  <c r="A302" i="5"/>
  <c r="B302" i="5"/>
  <c r="C302" i="5"/>
  <c r="D302" i="5"/>
  <c r="E302" i="5"/>
  <c r="F302" i="5"/>
  <c r="G302" i="5"/>
  <c r="H302" i="5"/>
  <c r="L302" i="5"/>
  <c r="AG302" i="5"/>
  <c r="A303" i="5"/>
  <c r="B303" i="5"/>
  <c r="C303" i="5"/>
  <c r="D303" i="5"/>
  <c r="E303" i="5"/>
  <c r="F303" i="5"/>
  <c r="G303" i="5"/>
  <c r="H303" i="5"/>
  <c r="L303" i="5"/>
  <c r="AG303" i="5"/>
  <c r="A304" i="5"/>
  <c r="B304" i="5"/>
  <c r="C304" i="5"/>
  <c r="D304" i="5"/>
  <c r="E304" i="5"/>
  <c r="F304" i="5"/>
  <c r="G304" i="5"/>
  <c r="H304" i="5"/>
  <c r="L304" i="5"/>
  <c r="AG304" i="5"/>
  <c r="A305" i="5"/>
  <c r="B305" i="5"/>
  <c r="C305" i="5"/>
  <c r="D305" i="5"/>
  <c r="E305" i="5"/>
  <c r="F305" i="5"/>
  <c r="G305" i="5"/>
  <c r="H305" i="5"/>
  <c r="L305" i="5"/>
  <c r="AG305" i="5"/>
  <c r="A306" i="5"/>
  <c r="B306" i="5"/>
  <c r="C306" i="5"/>
  <c r="D306" i="5"/>
  <c r="E306" i="5"/>
  <c r="F306" i="5"/>
  <c r="G306" i="5"/>
  <c r="H306" i="5"/>
  <c r="L306" i="5"/>
  <c r="AG306" i="5"/>
  <c r="A307" i="5"/>
  <c r="B307" i="5"/>
  <c r="C307" i="5"/>
  <c r="D307" i="5"/>
  <c r="E307" i="5"/>
  <c r="F307" i="5"/>
  <c r="G307" i="5"/>
  <c r="H307" i="5"/>
  <c r="L307" i="5"/>
  <c r="AG307" i="5"/>
  <c r="A308" i="5"/>
  <c r="B308" i="5"/>
  <c r="C308" i="5"/>
  <c r="D308" i="5"/>
  <c r="E308" i="5"/>
  <c r="F308" i="5"/>
  <c r="G308" i="5"/>
  <c r="H308" i="5"/>
  <c r="L308" i="5"/>
  <c r="AG308" i="5"/>
  <c r="A309" i="5"/>
  <c r="B309" i="5"/>
  <c r="C309" i="5"/>
  <c r="D309" i="5"/>
  <c r="E309" i="5"/>
  <c r="F309" i="5"/>
  <c r="G309" i="5"/>
  <c r="H309" i="5"/>
  <c r="L309" i="5"/>
  <c r="AG309" i="5"/>
  <c r="A310" i="5"/>
  <c r="B310" i="5"/>
  <c r="C310" i="5"/>
  <c r="D310" i="5"/>
  <c r="E310" i="5"/>
  <c r="F310" i="5"/>
  <c r="G310" i="5"/>
  <c r="H310" i="5"/>
  <c r="L310" i="5"/>
  <c r="AG310" i="5"/>
  <c r="A311" i="5"/>
  <c r="B311" i="5"/>
  <c r="C311" i="5"/>
  <c r="D311" i="5"/>
  <c r="E311" i="5"/>
  <c r="F311" i="5"/>
  <c r="G311" i="5"/>
  <c r="H311" i="5"/>
  <c r="L311" i="5"/>
  <c r="AG311" i="5"/>
  <c r="A312" i="5"/>
  <c r="B312" i="5"/>
  <c r="C312" i="5"/>
  <c r="D312" i="5"/>
  <c r="E312" i="5"/>
  <c r="F312" i="5"/>
  <c r="G312" i="5"/>
  <c r="H312" i="5"/>
  <c r="L312" i="5"/>
  <c r="AG312" i="5"/>
  <c r="A313" i="5"/>
  <c r="B313" i="5"/>
  <c r="C313" i="5"/>
  <c r="D313" i="5"/>
  <c r="E313" i="5"/>
  <c r="F313" i="5"/>
  <c r="G313" i="5"/>
  <c r="H313" i="5"/>
  <c r="L313" i="5"/>
  <c r="AG313" i="5"/>
  <c r="A314" i="5"/>
  <c r="B314" i="5"/>
  <c r="C314" i="5"/>
  <c r="D314" i="5"/>
  <c r="E314" i="5"/>
  <c r="F314" i="5"/>
  <c r="G314" i="5"/>
  <c r="H314" i="5"/>
  <c r="L314" i="5"/>
  <c r="AG314" i="5"/>
  <c r="A315" i="5"/>
  <c r="B315" i="5"/>
  <c r="C315" i="5"/>
  <c r="D315" i="5"/>
  <c r="E315" i="5"/>
  <c r="F315" i="5"/>
  <c r="G315" i="5"/>
  <c r="H315" i="5"/>
  <c r="L315" i="5"/>
  <c r="AG315" i="5"/>
  <c r="A316" i="5"/>
  <c r="B316" i="5"/>
  <c r="C316" i="5"/>
  <c r="D316" i="5"/>
  <c r="E316" i="5"/>
  <c r="F316" i="5"/>
  <c r="G316" i="5"/>
  <c r="H316" i="5"/>
  <c r="L316" i="5"/>
  <c r="AG316" i="5"/>
  <c r="A317" i="5"/>
  <c r="B317" i="5"/>
  <c r="C317" i="5"/>
  <c r="D317" i="5"/>
  <c r="E317" i="5"/>
  <c r="F317" i="5"/>
  <c r="G317" i="5"/>
  <c r="H317" i="5"/>
  <c r="L317" i="5"/>
  <c r="AG317" i="5"/>
  <c r="A318" i="5"/>
  <c r="B318" i="5"/>
  <c r="C318" i="5"/>
  <c r="D318" i="5"/>
  <c r="E318" i="5"/>
  <c r="F318" i="5"/>
  <c r="G318" i="5"/>
  <c r="H318" i="5"/>
  <c r="L318" i="5"/>
  <c r="AG318" i="5"/>
  <c r="A319" i="5"/>
  <c r="B319" i="5"/>
  <c r="C319" i="5"/>
  <c r="D319" i="5"/>
  <c r="E319" i="5"/>
  <c r="F319" i="5"/>
  <c r="G319" i="5"/>
  <c r="H319" i="5"/>
  <c r="L319" i="5"/>
  <c r="AG319" i="5"/>
  <c r="A320" i="5"/>
  <c r="B320" i="5"/>
  <c r="C320" i="5"/>
  <c r="D320" i="5"/>
  <c r="E320" i="5"/>
  <c r="F320" i="5"/>
  <c r="G320" i="5"/>
  <c r="H320" i="5"/>
  <c r="L320" i="5"/>
  <c r="AG320" i="5"/>
  <c r="A321" i="5"/>
  <c r="B321" i="5"/>
  <c r="C321" i="5"/>
  <c r="D321" i="5"/>
  <c r="E321" i="5"/>
  <c r="F321" i="5"/>
  <c r="G321" i="5"/>
  <c r="H321" i="5"/>
  <c r="L321" i="5"/>
  <c r="AG321" i="5"/>
  <c r="A322" i="5"/>
  <c r="B322" i="5"/>
  <c r="C322" i="5"/>
  <c r="D322" i="5"/>
  <c r="E322" i="5"/>
  <c r="F322" i="5"/>
  <c r="G322" i="5"/>
  <c r="H322" i="5"/>
  <c r="L322" i="5"/>
  <c r="AG322" i="5"/>
  <c r="A323" i="5"/>
  <c r="B323" i="5"/>
  <c r="C323" i="5"/>
  <c r="D323" i="5"/>
  <c r="E323" i="5"/>
  <c r="F323" i="5"/>
  <c r="G323" i="5"/>
  <c r="H323" i="5"/>
  <c r="L323" i="5"/>
  <c r="AG323" i="5"/>
  <c r="A324" i="5"/>
  <c r="B324" i="5"/>
  <c r="C324" i="5"/>
  <c r="D324" i="5"/>
  <c r="E324" i="5"/>
  <c r="F324" i="5"/>
  <c r="G324" i="5"/>
  <c r="H324" i="5"/>
  <c r="L324" i="5"/>
  <c r="AG324" i="5"/>
  <c r="A325" i="5"/>
  <c r="B325" i="5"/>
  <c r="C325" i="5"/>
  <c r="D325" i="5"/>
  <c r="E325" i="5"/>
  <c r="F325" i="5"/>
  <c r="G325" i="5"/>
  <c r="H325" i="5"/>
  <c r="L325" i="5"/>
  <c r="AG325" i="5"/>
  <c r="A326" i="5"/>
  <c r="B326" i="5"/>
  <c r="C326" i="5"/>
  <c r="D326" i="5"/>
  <c r="E326" i="5"/>
  <c r="F326" i="5"/>
  <c r="G326" i="5"/>
  <c r="H326" i="5"/>
  <c r="L326" i="5"/>
  <c r="AG326" i="5"/>
  <c r="A327" i="5"/>
  <c r="B327" i="5"/>
  <c r="C327" i="5"/>
  <c r="D327" i="5"/>
  <c r="E327" i="5"/>
  <c r="F327" i="5"/>
  <c r="G327" i="5"/>
  <c r="H327" i="5"/>
  <c r="L327" i="5"/>
  <c r="AG327" i="5"/>
  <c r="A328" i="5"/>
  <c r="B328" i="5"/>
  <c r="C328" i="5"/>
  <c r="D328" i="5"/>
  <c r="E328" i="5"/>
  <c r="F328" i="5"/>
  <c r="G328" i="5"/>
  <c r="H328" i="5"/>
  <c r="L328" i="5"/>
  <c r="AG328" i="5"/>
  <c r="A329" i="5"/>
  <c r="B329" i="5"/>
  <c r="C329" i="5"/>
  <c r="D329" i="5"/>
  <c r="E329" i="5"/>
  <c r="F329" i="5"/>
  <c r="G329" i="5"/>
  <c r="H329" i="5"/>
  <c r="L329" i="5"/>
  <c r="AG329" i="5"/>
  <c r="A330" i="5"/>
  <c r="B330" i="5"/>
  <c r="C330" i="5"/>
  <c r="D330" i="5"/>
  <c r="E330" i="5"/>
  <c r="F330" i="5"/>
  <c r="G330" i="5"/>
  <c r="H330" i="5"/>
  <c r="L330" i="5"/>
  <c r="AG330" i="5"/>
  <c r="A331" i="5"/>
  <c r="B331" i="5"/>
  <c r="C331" i="5"/>
  <c r="D331" i="5"/>
  <c r="E331" i="5"/>
  <c r="F331" i="5"/>
  <c r="G331" i="5"/>
  <c r="H331" i="5"/>
  <c r="L331" i="5"/>
  <c r="AG331" i="5"/>
  <c r="A332" i="5"/>
  <c r="B332" i="5"/>
  <c r="C332" i="5"/>
  <c r="D332" i="5"/>
  <c r="E332" i="5"/>
  <c r="F332" i="5"/>
  <c r="G332" i="5"/>
  <c r="H332" i="5"/>
  <c r="L332" i="5"/>
  <c r="AG332" i="5"/>
  <c r="A333" i="5"/>
  <c r="B333" i="5"/>
  <c r="C333" i="5"/>
  <c r="D333" i="5"/>
  <c r="E333" i="5"/>
  <c r="F333" i="5"/>
  <c r="G333" i="5"/>
  <c r="H333" i="5"/>
  <c r="L333" i="5"/>
  <c r="AG333" i="5"/>
  <c r="A334" i="5"/>
  <c r="B334" i="5"/>
  <c r="C334" i="5"/>
  <c r="D334" i="5"/>
  <c r="E334" i="5"/>
  <c r="F334" i="5"/>
  <c r="G334" i="5"/>
  <c r="H334" i="5"/>
  <c r="L334" i="5"/>
  <c r="AG334" i="5"/>
  <c r="A335" i="5"/>
  <c r="B335" i="5"/>
  <c r="C335" i="5"/>
  <c r="D335" i="5"/>
  <c r="E335" i="5"/>
  <c r="F335" i="5"/>
  <c r="G335" i="5"/>
  <c r="H335" i="5"/>
  <c r="L335" i="5"/>
  <c r="AG335" i="5"/>
  <c r="A336" i="5"/>
  <c r="B336" i="5"/>
  <c r="C336" i="5"/>
  <c r="D336" i="5"/>
  <c r="E336" i="5"/>
  <c r="F336" i="5"/>
  <c r="G336" i="5"/>
  <c r="H336" i="5"/>
  <c r="L336" i="5"/>
  <c r="AG336" i="5"/>
  <c r="A337" i="5"/>
  <c r="B337" i="5"/>
  <c r="C337" i="5"/>
  <c r="D337" i="5"/>
  <c r="E337" i="5"/>
  <c r="F337" i="5"/>
  <c r="G337" i="5"/>
  <c r="H337" i="5"/>
  <c r="L337" i="5"/>
  <c r="AG337" i="5"/>
  <c r="A338" i="5"/>
  <c r="B338" i="5"/>
  <c r="C338" i="5"/>
  <c r="D338" i="5"/>
  <c r="E338" i="5"/>
  <c r="F338" i="5"/>
  <c r="G338" i="5"/>
  <c r="H338" i="5"/>
  <c r="L338" i="5"/>
  <c r="AG338" i="5"/>
  <c r="A339" i="5"/>
  <c r="B339" i="5"/>
  <c r="C339" i="5"/>
  <c r="D339" i="5"/>
  <c r="E339" i="5"/>
  <c r="F339" i="5"/>
  <c r="G339" i="5"/>
  <c r="H339" i="5"/>
  <c r="L339" i="5"/>
  <c r="AG339" i="5"/>
  <c r="A340" i="5"/>
  <c r="B340" i="5"/>
  <c r="C340" i="5"/>
  <c r="D340" i="5"/>
  <c r="E340" i="5"/>
  <c r="F340" i="5"/>
  <c r="G340" i="5"/>
  <c r="H340" i="5"/>
  <c r="L340" i="5"/>
  <c r="AG340" i="5"/>
  <c r="A341" i="5"/>
  <c r="B341" i="5"/>
  <c r="C341" i="5"/>
  <c r="D341" i="5"/>
  <c r="E341" i="5"/>
  <c r="F341" i="5"/>
  <c r="G341" i="5"/>
  <c r="H341" i="5"/>
  <c r="L341" i="5"/>
  <c r="AG341" i="5"/>
  <c r="A342" i="5"/>
  <c r="B342" i="5"/>
  <c r="C342" i="5"/>
  <c r="D342" i="5"/>
  <c r="E342" i="5"/>
  <c r="F342" i="5"/>
  <c r="G342" i="5"/>
  <c r="H342" i="5"/>
  <c r="L342" i="5"/>
  <c r="AG342" i="5"/>
  <c r="A343" i="5"/>
  <c r="B343" i="5"/>
  <c r="C343" i="5"/>
  <c r="D343" i="5"/>
  <c r="E343" i="5"/>
  <c r="F343" i="5"/>
  <c r="G343" i="5"/>
  <c r="H343" i="5"/>
  <c r="L343" i="5"/>
  <c r="AG343" i="5"/>
  <c r="A344" i="5"/>
  <c r="B344" i="5"/>
  <c r="C344" i="5"/>
  <c r="D344" i="5"/>
  <c r="E344" i="5"/>
  <c r="F344" i="5"/>
  <c r="G344" i="5"/>
  <c r="H344" i="5"/>
  <c r="L344" i="5"/>
  <c r="AG344" i="5"/>
  <c r="A345" i="5"/>
  <c r="B345" i="5"/>
  <c r="C345" i="5"/>
  <c r="D345" i="5"/>
  <c r="E345" i="5"/>
  <c r="F345" i="5"/>
  <c r="G345" i="5"/>
  <c r="H345" i="5"/>
  <c r="L345" i="5"/>
  <c r="AG345" i="5"/>
  <c r="A346" i="5"/>
  <c r="B346" i="5"/>
  <c r="C346" i="5"/>
  <c r="D346" i="5"/>
  <c r="E346" i="5"/>
  <c r="F346" i="5"/>
  <c r="G346" i="5"/>
  <c r="H346" i="5"/>
  <c r="L346" i="5"/>
  <c r="AG346" i="5"/>
  <c r="A347" i="5"/>
  <c r="B347" i="5"/>
  <c r="C347" i="5"/>
  <c r="D347" i="5"/>
  <c r="E347" i="5"/>
  <c r="F347" i="5"/>
  <c r="G347" i="5"/>
  <c r="H347" i="5"/>
  <c r="L347" i="5"/>
  <c r="AG347" i="5"/>
  <c r="A348" i="5"/>
  <c r="B348" i="5"/>
  <c r="C348" i="5"/>
  <c r="D348" i="5"/>
  <c r="E348" i="5"/>
  <c r="F348" i="5"/>
  <c r="G348" i="5"/>
  <c r="H348" i="5"/>
  <c r="L348" i="5"/>
  <c r="AG348" i="5"/>
  <c r="A349" i="5"/>
  <c r="B349" i="5"/>
  <c r="C349" i="5"/>
  <c r="D349" i="5"/>
  <c r="E349" i="5"/>
  <c r="F349" i="5"/>
  <c r="G349" i="5"/>
  <c r="H349" i="5"/>
  <c r="L349" i="5"/>
  <c r="AG349" i="5"/>
  <c r="A350" i="5"/>
  <c r="B350" i="5"/>
  <c r="C350" i="5"/>
  <c r="D350" i="5"/>
  <c r="E350" i="5"/>
  <c r="F350" i="5"/>
  <c r="G350" i="5"/>
  <c r="H350" i="5"/>
  <c r="L350" i="5"/>
  <c r="AG350" i="5"/>
  <c r="A351" i="5"/>
  <c r="B351" i="5"/>
  <c r="C351" i="5"/>
  <c r="D351" i="5"/>
  <c r="E351" i="5"/>
  <c r="F351" i="5"/>
  <c r="G351" i="5"/>
  <c r="H351" i="5"/>
  <c r="L351" i="5"/>
  <c r="AG351" i="5"/>
  <c r="A352" i="5"/>
  <c r="B352" i="5"/>
  <c r="C352" i="5"/>
  <c r="D352" i="5"/>
  <c r="E352" i="5"/>
  <c r="F352" i="5"/>
  <c r="G352" i="5"/>
  <c r="H352" i="5"/>
  <c r="L352" i="5"/>
  <c r="AG352" i="5"/>
  <c r="A353" i="5"/>
  <c r="B353" i="5"/>
  <c r="C353" i="5"/>
  <c r="D353" i="5"/>
  <c r="E353" i="5"/>
  <c r="F353" i="5"/>
  <c r="G353" i="5"/>
  <c r="H353" i="5"/>
  <c r="L353" i="5"/>
  <c r="AG353" i="5"/>
  <c r="A354" i="5"/>
  <c r="B354" i="5"/>
  <c r="C354" i="5"/>
  <c r="D354" i="5"/>
  <c r="E354" i="5"/>
  <c r="F354" i="5"/>
  <c r="G354" i="5"/>
  <c r="H354" i="5"/>
  <c r="L354" i="5"/>
  <c r="AG354" i="5"/>
  <c r="A355" i="5"/>
  <c r="B355" i="5"/>
  <c r="C355" i="5"/>
  <c r="D355" i="5"/>
  <c r="E355" i="5"/>
  <c r="F355" i="5"/>
  <c r="G355" i="5"/>
  <c r="H355" i="5"/>
  <c r="L355" i="5"/>
  <c r="AG355" i="5"/>
  <c r="A356" i="5"/>
  <c r="B356" i="5"/>
  <c r="C356" i="5"/>
  <c r="D356" i="5"/>
  <c r="E356" i="5"/>
  <c r="F356" i="5"/>
  <c r="G356" i="5"/>
  <c r="H356" i="5"/>
  <c r="L356" i="5"/>
  <c r="AG356" i="5"/>
  <c r="A357" i="5"/>
  <c r="B357" i="5"/>
  <c r="C357" i="5"/>
  <c r="D357" i="5"/>
  <c r="E357" i="5"/>
  <c r="F357" i="5"/>
  <c r="G357" i="5"/>
  <c r="H357" i="5"/>
  <c r="L357" i="5"/>
  <c r="AG357" i="5"/>
  <c r="A358" i="5"/>
  <c r="B358" i="5"/>
  <c r="C358" i="5"/>
  <c r="D358" i="5"/>
  <c r="E358" i="5"/>
  <c r="F358" i="5"/>
  <c r="G358" i="5"/>
  <c r="H358" i="5"/>
  <c r="L358" i="5"/>
  <c r="AG358" i="5"/>
  <c r="A359" i="5"/>
  <c r="B359" i="5"/>
  <c r="C359" i="5"/>
  <c r="D359" i="5"/>
  <c r="E359" i="5"/>
  <c r="F359" i="5"/>
  <c r="G359" i="5"/>
  <c r="H359" i="5"/>
  <c r="L359" i="5"/>
  <c r="AG359" i="5"/>
  <c r="A360" i="5"/>
  <c r="B360" i="5"/>
  <c r="C360" i="5"/>
  <c r="D360" i="5"/>
  <c r="E360" i="5"/>
  <c r="F360" i="5"/>
  <c r="G360" i="5"/>
  <c r="H360" i="5"/>
  <c r="L360" i="5"/>
  <c r="AG360" i="5"/>
  <c r="A361" i="5"/>
  <c r="B361" i="5"/>
  <c r="C361" i="5"/>
  <c r="D361" i="5"/>
  <c r="E361" i="5"/>
  <c r="F361" i="5"/>
  <c r="G361" i="5"/>
  <c r="H361" i="5"/>
  <c r="L361" i="5"/>
  <c r="AG361" i="5"/>
  <c r="A362" i="5"/>
  <c r="B362" i="5"/>
  <c r="C362" i="5"/>
  <c r="D362" i="5"/>
  <c r="E362" i="5"/>
  <c r="F362" i="5"/>
  <c r="G362" i="5"/>
  <c r="H362" i="5"/>
  <c r="L362" i="5"/>
  <c r="AG362" i="5"/>
  <c r="A363" i="5"/>
  <c r="B363" i="5"/>
  <c r="C363" i="5"/>
  <c r="D363" i="5"/>
  <c r="E363" i="5"/>
  <c r="F363" i="5"/>
  <c r="G363" i="5"/>
  <c r="H363" i="5"/>
  <c r="L363" i="5"/>
  <c r="AG363" i="5"/>
  <c r="A364" i="5"/>
  <c r="B364" i="5"/>
  <c r="C364" i="5"/>
  <c r="D364" i="5"/>
  <c r="E364" i="5"/>
  <c r="F364" i="5"/>
  <c r="G364" i="5"/>
  <c r="H364" i="5"/>
  <c r="L364" i="5"/>
  <c r="AG364" i="5"/>
  <c r="A365" i="5"/>
  <c r="B365" i="5"/>
  <c r="C365" i="5"/>
  <c r="D365" i="5"/>
  <c r="E365" i="5"/>
  <c r="F365" i="5"/>
  <c r="G365" i="5"/>
  <c r="H365" i="5"/>
  <c r="L365" i="5"/>
  <c r="AG365" i="5"/>
  <c r="A366" i="5"/>
  <c r="B366" i="5"/>
  <c r="C366" i="5"/>
  <c r="D366" i="5"/>
  <c r="E366" i="5"/>
  <c r="F366" i="5"/>
  <c r="G366" i="5"/>
  <c r="H366" i="5"/>
  <c r="L366" i="5"/>
  <c r="AG366" i="5"/>
  <c r="AG2" i="5"/>
  <c r="B2" i="5"/>
  <c r="C2" i="5"/>
  <c r="D2" i="5"/>
  <c r="E2" i="5"/>
  <c r="F2" i="5"/>
  <c r="G2" i="5"/>
  <c r="H2" i="5"/>
  <c r="L2" i="5"/>
  <c r="A2" i="5"/>
  <c r="L61" i="3"/>
  <c r="K421" i="3" l="1"/>
  <c r="L421" i="3" s="1"/>
  <c r="K501" i="3"/>
  <c r="L501" i="3" s="1"/>
  <c r="K516" i="3"/>
  <c r="L516" i="3" s="1"/>
  <c r="K505" i="3"/>
  <c r="L505" i="3" s="1"/>
  <c r="J350" i="5"/>
  <c r="J381" i="5"/>
  <c r="J385" i="5"/>
  <c r="J389" i="5"/>
  <c r="J397" i="5"/>
  <c r="J401" i="5"/>
  <c r="J405" i="5"/>
  <c r="K367" i="3"/>
  <c r="L367" i="3" s="1"/>
  <c r="J406" i="5"/>
  <c r="K526" i="3"/>
  <c r="L526" i="3" s="1"/>
  <c r="K539" i="3"/>
  <c r="L539" i="3" s="1"/>
  <c r="J430" i="5"/>
  <c r="J379" i="5"/>
  <c r="J407" i="5"/>
  <c r="J411" i="5"/>
  <c r="J415" i="5"/>
  <c r="J423" i="5"/>
  <c r="J377" i="5"/>
  <c r="J413" i="5"/>
  <c r="K541" i="3"/>
  <c r="L541" i="3" s="1"/>
  <c r="V426" i="5"/>
  <c r="Y426" i="5" s="1"/>
  <c r="V342" i="5"/>
  <c r="Y342" i="5" s="1"/>
  <c r="V401" i="5"/>
  <c r="Y401" i="5" s="1"/>
  <c r="V343" i="5"/>
  <c r="Y343" i="5" s="1"/>
  <c r="V394" i="5"/>
  <c r="Y394" i="5" s="1"/>
  <c r="V421" i="5"/>
  <c r="Y421" i="5" s="1"/>
  <c r="V425" i="5"/>
  <c r="Y425" i="5" s="1"/>
  <c r="V362" i="5"/>
  <c r="Y362" i="5" s="1"/>
  <c r="V393" i="5"/>
  <c r="Y393" i="5" s="1"/>
  <c r="V337" i="5"/>
  <c r="Y337" i="5" s="1"/>
  <c r="V345" i="5"/>
  <c r="Y345" i="5" s="1"/>
  <c r="V349" i="5"/>
  <c r="Y349" i="5" s="1"/>
  <c r="V354" i="5"/>
  <c r="Y354" i="5" s="1"/>
  <c r="V365" i="5"/>
  <c r="Y365" i="5" s="1"/>
  <c r="V376" i="5"/>
  <c r="Y376" i="5" s="1"/>
  <c r="V380" i="5"/>
  <c r="Y380" i="5" s="1"/>
  <c r="V384" i="5"/>
  <c r="Y384" i="5" s="1"/>
  <c r="V388" i="5"/>
  <c r="Y388" i="5" s="1"/>
  <c r="V392" i="5"/>
  <c r="Y392" i="5" s="1"/>
  <c r="V396" i="5"/>
  <c r="Y396" i="5" s="1"/>
  <c r="V400" i="5"/>
  <c r="Y400" i="5" s="1"/>
  <c r="V404" i="5"/>
  <c r="Y404" i="5" s="1"/>
  <c r="V408" i="5"/>
  <c r="Y408" i="5" s="1"/>
  <c r="V412" i="5"/>
  <c r="Y412" i="5" s="1"/>
  <c r="V418" i="5"/>
  <c r="Y418" i="5" s="1"/>
  <c r="V424" i="5"/>
  <c r="Y424" i="5" s="1"/>
  <c r="V346" i="5"/>
  <c r="Y346" i="5" s="1"/>
  <c r="V405" i="5"/>
  <c r="Y405" i="5" s="1"/>
  <c r="V333" i="5"/>
  <c r="Y333" i="5" s="1"/>
  <c r="V341" i="5"/>
  <c r="Y341" i="5" s="1"/>
  <c r="V357" i="5"/>
  <c r="Y357" i="5" s="1"/>
  <c r="V361" i="5"/>
  <c r="Y361" i="5" s="1"/>
  <c r="V420" i="5"/>
  <c r="Y420" i="5" s="1"/>
  <c r="V366" i="5"/>
  <c r="Y366" i="5" s="1"/>
  <c r="V397" i="5"/>
  <c r="Y397" i="5" s="1"/>
  <c r="V423" i="5"/>
  <c r="Y423" i="5" s="1"/>
  <c r="V350" i="5"/>
  <c r="Y350" i="5" s="1"/>
  <c r="V381" i="5"/>
  <c r="Y381" i="5" s="1"/>
  <c r="V339" i="5"/>
  <c r="Y339" i="5" s="1"/>
  <c r="V390" i="5"/>
  <c r="Y390" i="5" s="1"/>
  <c r="V416" i="5"/>
  <c r="Y416" i="5" s="1"/>
  <c r="V330" i="5"/>
  <c r="Y330" i="5" s="1"/>
  <c r="V355" i="5"/>
  <c r="Y355" i="5" s="1"/>
  <c r="V385" i="5"/>
  <c r="Y385" i="5" s="1"/>
  <c r="V413" i="5"/>
  <c r="Y413" i="5" s="1"/>
  <c r="V335" i="5"/>
  <c r="Y335" i="5" s="1"/>
  <c r="V352" i="5"/>
  <c r="Y352" i="5" s="1"/>
  <c r="V363" i="5"/>
  <c r="Y363" i="5" s="1"/>
  <c r="V367" i="5"/>
  <c r="Y367" i="5" s="1"/>
  <c r="V382" i="5"/>
  <c r="Y382" i="5" s="1"/>
  <c r="V398" i="5"/>
  <c r="Y398" i="5" s="1"/>
  <c r="V402" i="5"/>
  <c r="Y402" i="5" s="1"/>
  <c r="V325" i="5"/>
  <c r="Y325" i="5" s="1"/>
  <c r="V429" i="5"/>
  <c r="Y429" i="5" s="1"/>
  <c r="V428" i="5"/>
  <c r="Y428" i="5" s="1"/>
  <c r="V334" i="5"/>
  <c r="Y334" i="5" s="1"/>
  <c r="V358" i="5"/>
  <c r="Y358" i="5" s="1"/>
  <c r="V389" i="5"/>
  <c r="Y389" i="5" s="1"/>
  <c r="V417" i="5"/>
  <c r="Y417" i="5" s="1"/>
  <c r="V331" i="5"/>
  <c r="Y331" i="5" s="1"/>
  <c r="V351" i="5"/>
  <c r="Y351" i="5" s="1"/>
  <c r="V359" i="5"/>
  <c r="Y359" i="5" s="1"/>
  <c r="V386" i="5"/>
  <c r="Y386" i="5" s="1"/>
  <c r="V406" i="5"/>
  <c r="Y406" i="5" s="1"/>
  <c r="V430" i="5"/>
  <c r="Y430" i="5" s="1"/>
  <c r="V332" i="5"/>
  <c r="Y332" i="5" s="1"/>
  <c r="V336" i="5"/>
  <c r="Y336" i="5" s="1"/>
  <c r="V340" i="5"/>
  <c r="Y340" i="5" s="1"/>
  <c r="V344" i="5"/>
  <c r="Y344" i="5" s="1"/>
  <c r="V348" i="5"/>
  <c r="Y348" i="5" s="1"/>
  <c r="V353" i="5"/>
  <c r="Y353" i="5" s="1"/>
  <c r="V356" i="5"/>
  <c r="Y356" i="5" s="1"/>
  <c r="V360" i="5"/>
  <c r="Y360" i="5" s="1"/>
  <c r="V364" i="5"/>
  <c r="Y364" i="5" s="1"/>
  <c r="V379" i="5"/>
  <c r="Y379" i="5" s="1"/>
  <c r="V383" i="5"/>
  <c r="Y383" i="5" s="1"/>
  <c r="V387" i="5"/>
  <c r="Y387" i="5" s="1"/>
  <c r="V391" i="5"/>
  <c r="Y391" i="5" s="1"/>
  <c r="V399" i="5"/>
  <c r="Y399" i="5" s="1"/>
  <c r="V403" i="5"/>
  <c r="Y403" i="5" s="1"/>
  <c r="V407" i="5"/>
  <c r="Y407" i="5" s="1"/>
  <c r="V411" i="5"/>
  <c r="Y411" i="5" s="1"/>
  <c r="V415" i="5"/>
  <c r="Y415" i="5" s="1"/>
  <c r="V427" i="5"/>
  <c r="Y427" i="5" s="1"/>
  <c r="K221" i="3"/>
  <c r="L221" i="3" s="1"/>
  <c r="AA312" i="7"/>
  <c r="X519" i="7"/>
  <c r="X82" i="7"/>
  <c r="Y84" i="7"/>
  <c r="X89" i="7"/>
  <c r="Y21" i="7"/>
  <c r="I293" i="5"/>
  <c r="I101" i="5"/>
  <c r="I28" i="5"/>
  <c r="I36" i="5"/>
  <c r="X109" i="7"/>
  <c r="I255" i="5"/>
  <c r="K197" i="7"/>
  <c r="K120" i="7"/>
  <c r="X530" i="7"/>
  <c r="K474" i="3"/>
  <c r="L474" i="3" s="1"/>
  <c r="K363" i="3"/>
  <c r="L363" i="3" s="1"/>
  <c r="K405" i="3"/>
  <c r="L405" i="3" s="1"/>
  <c r="K410" i="3"/>
  <c r="L410" i="3" s="1"/>
  <c r="K496" i="3"/>
  <c r="L496" i="3" s="1"/>
  <c r="K488" i="3"/>
  <c r="L488" i="3" s="1"/>
  <c r="K517" i="3"/>
  <c r="L517" i="3" s="1"/>
  <c r="K372" i="3"/>
  <c r="L372" i="3" s="1"/>
  <c r="K507" i="3"/>
  <c r="L507" i="3" s="1"/>
  <c r="K374" i="3"/>
  <c r="L374" i="3" s="1"/>
  <c r="K489" i="3"/>
  <c r="L489" i="3" s="1"/>
  <c r="K411" i="3"/>
  <c r="L411" i="3" s="1"/>
  <c r="K362" i="3"/>
  <c r="L362" i="3" s="1"/>
  <c r="K365" i="3"/>
  <c r="L365" i="3" s="1"/>
  <c r="K366" i="3"/>
  <c r="L366" i="3" s="1"/>
  <c r="K368" i="3"/>
  <c r="L368" i="3" s="1"/>
  <c r="K407" i="3"/>
  <c r="L407" i="3" s="1"/>
  <c r="K419" i="3"/>
  <c r="L419" i="3" s="1"/>
  <c r="K364" i="3"/>
  <c r="L364" i="3" s="1"/>
  <c r="K409" i="3"/>
  <c r="L409" i="3" s="1"/>
  <c r="K379" i="3"/>
  <c r="L379" i="3" s="1"/>
  <c r="I303" i="5"/>
  <c r="I175" i="5"/>
  <c r="I98" i="5"/>
  <c r="I321" i="5"/>
  <c r="I311" i="5"/>
  <c r="I294" i="5"/>
  <c r="I285" i="5"/>
  <c r="I235" i="5"/>
  <c r="I222" i="5"/>
  <c r="I214" i="5"/>
  <c r="I193" i="5"/>
  <c r="I179" i="5"/>
  <c r="I174" i="5"/>
  <c r="I150" i="5"/>
  <c r="I126" i="5"/>
  <c r="K43" i="7"/>
  <c r="I319" i="5"/>
  <c r="I231" i="5"/>
  <c r="I327" i="5"/>
  <c r="I287" i="5"/>
  <c r="I215" i="5"/>
  <c r="K73" i="7"/>
  <c r="K48" i="7"/>
  <c r="K142" i="7"/>
  <c r="K45" i="7"/>
  <c r="K209" i="7"/>
  <c r="K250" i="7"/>
  <c r="K266" i="7"/>
  <c r="K274" i="7"/>
  <c r="K36" i="7"/>
  <c r="K49" i="7"/>
  <c r="K169" i="7"/>
  <c r="I2" i="5"/>
  <c r="I141" i="5"/>
  <c r="I113" i="5"/>
  <c r="I97" i="5"/>
  <c r="I74" i="5"/>
  <c r="I92" i="5"/>
  <c r="K329" i="7"/>
  <c r="K207" i="7"/>
  <c r="K348" i="7"/>
  <c r="K19" i="7"/>
  <c r="K167" i="7"/>
  <c r="K215" i="7"/>
  <c r="K270" i="7"/>
  <c r="K369" i="7"/>
  <c r="K297" i="3"/>
  <c r="L297" i="3" s="1"/>
  <c r="I50" i="5"/>
  <c r="I58" i="5"/>
  <c r="AA23" i="7"/>
  <c r="Y24" i="7"/>
  <c r="AA25" i="7"/>
  <c r="Y36" i="7"/>
  <c r="Y98" i="7"/>
  <c r="Z98" i="7" s="1"/>
  <c r="Y102" i="7"/>
  <c r="Y107" i="7"/>
  <c r="Z107" i="7" s="1"/>
  <c r="X168" i="7"/>
  <c r="Y182" i="7"/>
  <c r="X236" i="7"/>
  <c r="X238" i="7"/>
  <c r="X262" i="7"/>
  <c r="Y274" i="7"/>
  <c r="AA380" i="7"/>
  <c r="Y381" i="7"/>
  <c r="Y385" i="7"/>
  <c r="X389" i="7"/>
  <c r="X410" i="7"/>
  <c r="X506" i="7"/>
  <c r="Y537" i="7"/>
  <c r="Z537" i="7" s="1"/>
  <c r="Y545" i="7"/>
  <c r="Z545" i="7" s="1"/>
  <c r="I245" i="5"/>
  <c r="I72" i="5"/>
  <c r="X10" i="7"/>
  <c r="Y52" i="7"/>
  <c r="Y56" i="7"/>
  <c r="X126" i="7"/>
  <c r="X198" i="7"/>
  <c r="Y285" i="7"/>
  <c r="Y307" i="7"/>
  <c r="X348" i="7"/>
  <c r="X352" i="7"/>
  <c r="X360" i="7"/>
  <c r="X361" i="7"/>
  <c r="Y463" i="7"/>
  <c r="Y473" i="7"/>
  <c r="X26" i="7"/>
  <c r="Y31" i="7"/>
  <c r="Z31" i="7" s="1"/>
  <c r="M31" i="7" s="1"/>
  <c r="Y35" i="7"/>
  <c r="Z35" i="7" s="1"/>
  <c r="M35" i="7" s="1"/>
  <c r="X102" i="7"/>
  <c r="Y121" i="7"/>
  <c r="AA185" i="7"/>
  <c r="Y186" i="7"/>
  <c r="Y459" i="7"/>
  <c r="X493" i="7"/>
  <c r="AA494" i="7"/>
  <c r="Y319" i="7"/>
  <c r="X328" i="7"/>
  <c r="Y330" i="7"/>
  <c r="Y332" i="7"/>
  <c r="Y334" i="7"/>
  <c r="Y427" i="7"/>
  <c r="I333" i="5"/>
  <c r="I325" i="5"/>
  <c r="I304" i="5"/>
  <c r="I286" i="5"/>
  <c r="I272" i="5"/>
  <c r="I237" i="5"/>
  <c r="I216" i="5"/>
  <c r="I205" i="5"/>
  <c r="I182" i="5"/>
  <c r="I108" i="5"/>
  <c r="I63" i="5"/>
  <c r="Y3" i="7"/>
  <c r="AA4" i="7"/>
  <c r="Y8" i="7"/>
  <c r="X96" i="7"/>
  <c r="AA127" i="7"/>
  <c r="Y129" i="7"/>
  <c r="X131" i="7"/>
  <c r="X139" i="7"/>
  <c r="Y141" i="7"/>
  <c r="X143" i="7"/>
  <c r="AA154" i="7"/>
  <c r="Y177" i="7"/>
  <c r="AA178" i="7"/>
  <c r="Y203" i="7"/>
  <c r="AA205" i="7"/>
  <c r="AA240" i="7"/>
  <c r="Y241" i="7"/>
  <c r="Y289" i="7"/>
  <c r="X291" i="7"/>
  <c r="Y313" i="7"/>
  <c r="Y314" i="7"/>
  <c r="Y322" i="7"/>
  <c r="X390" i="7"/>
  <c r="AA402" i="7"/>
  <c r="Y403" i="7"/>
  <c r="Y404" i="7"/>
  <c r="X417" i="7"/>
  <c r="AA419" i="7"/>
  <c r="X464" i="7"/>
  <c r="X466" i="7"/>
  <c r="X468" i="7"/>
  <c r="X473" i="7"/>
  <c r="Y475" i="7"/>
  <c r="X477" i="7"/>
  <c r="Y486" i="7"/>
  <c r="Z486" i="7" s="1"/>
  <c r="M486" i="7" s="1"/>
  <c r="X488" i="7"/>
  <c r="Y525" i="7"/>
  <c r="X527" i="7"/>
  <c r="Y530" i="7"/>
  <c r="Y535" i="7"/>
  <c r="Z535" i="7" s="1"/>
  <c r="X539" i="7"/>
  <c r="Y547" i="7"/>
  <c r="Z547" i="7" s="1"/>
  <c r="I323" i="5"/>
  <c r="I290" i="5"/>
  <c r="I241" i="5"/>
  <c r="I99" i="5"/>
  <c r="I6" i="5"/>
  <c r="X38" i="7"/>
  <c r="AA40" i="7"/>
  <c r="X41" i="7"/>
  <c r="AA63" i="7"/>
  <c r="AA67" i="7"/>
  <c r="AA69" i="7"/>
  <c r="AA74" i="7"/>
  <c r="X76" i="7"/>
  <c r="Y80" i="7"/>
  <c r="AA110" i="7"/>
  <c r="X285" i="7"/>
  <c r="X294" i="7"/>
  <c r="X298" i="7"/>
  <c r="X302" i="7"/>
  <c r="AA315" i="7"/>
  <c r="AA316" i="7"/>
  <c r="X406" i="7"/>
  <c r="Y411" i="7"/>
  <c r="Z411" i="7" s="1"/>
  <c r="Y412" i="7"/>
  <c r="X480" i="7"/>
  <c r="Y482" i="7"/>
  <c r="Y507" i="7"/>
  <c r="Y512" i="7"/>
  <c r="Y517" i="7"/>
  <c r="X521" i="7"/>
  <c r="L476" i="3"/>
  <c r="X22" i="7"/>
  <c r="Y43" i="7"/>
  <c r="X97" i="7"/>
  <c r="X123" i="7"/>
  <c r="AA175" i="7"/>
  <c r="X176" i="7"/>
  <c r="X202" i="7"/>
  <c r="Y204" i="7"/>
  <c r="AA235" i="7"/>
  <c r="Y536" i="7"/>
  <c r="Z536" i="7" s="1"/>
  <c r="I153" i="5"/>
  <c r="I61" i="5"/>
  <c r="I49" i="5"/>
  <c r="I25" i="5"/>
  <c r="I336" i="5"/>
  <c r="I247" i="5"/>
  <c r="I142" i="5"/>
  <c r="I109" i="5"/>
  <c r="I85" i="5"/>
  <c r="I60" i="5"/>
  <c r="I53" i="5"/>
  <c r="I40" i="5"/>
  <c r="X6" i="7"/>
  <c r="Y16" i="7"/>
  <c r="AA17" i="7"/>
  <c r="Y29" i="7"/>
  <c r="Z29" i="7" s="1"/>
  <c r="X36" i="7"/>
  <c r="Y37" i="7"/>
  <c r="Z37" i="7" s="1"/>
  <c r="AA37" i="7" s="1"/>
  <c r="Y46" i="7"/>
  <c r="Y48" i="7"/>
  <c r="AA49" i="7"/>
  <c r="AA50" i="7"/>
  <c r="Y68" i="7"/>
  <c r="Y73" i="7"/>
  <c r="AA90" i="7"/>
  <c r="AA95" i="7"/>
  <c r="Y106" i="7"/>
  <c r="Z106" i="7" s="1"/>
  <c r="AA106" i="7" s="1"/>
  <c r="Y115" i="7"/>
  <c r="Y118" i="7"/>
  <c r="X145" i="7"/>
  <c r="X148" i="7"/>
  <c r="AA186" i="7"/>
  <c r="Y188" i="7"/>
  <c r="X189" i="7"/>
  <c r="X210" i="7"/>
  <c r="AA224" i="7"/>
  <c r="X226" i="7"/>
  <c r="Y248" i="7"/>
  <c r="Y311" i="7"/>
  <c r="Y321" i="7"/>
  <c r="Y371" i="7"/>
  <c r="Z371" i="7" s="1"/>
  <c r="Y375" i="7"/>
  <c r="Z375" i="7" s="1"/>
  <c r="AA375" i="7" s="1"/>
  <c r="Y379" i="7"/>
  <c r="Z379" i="7" s="1"/>
  <c r="M379" i="7" s="1"/>
  <c r="Y382" i="7"/>
  <c r="X385" i="7"/>
  <c r="Y438" i="7"/>
  <c r="X458" i="7"/>
  <c r="Y476" i="7"/>
  <c r="Y509" i="7"/>
  <c r="X511" i="7"/>
  <c r="X525" i="7"/>
  <c r="X14" i="7"/>
  <c r="Y27" i="7"/>
  <c r="Z27" i="7" s="1"/>
  <c r="X124" i="7"/>
  <c r="Y125" i="7"/>
  <c r="Y126" i="7"/>
  <c r="Y154" i="7"/>
  <c r="Y220" i="7"/>
  <c r="X241" i="7"/>
  <c r="X244" i="7"/>
  <c r="AA278" i="7"/>
  <c r="Y279" i="7"/>
  <c r="X281" i="7"/>
  <c r="AA282" i="7"/>
  <c r="Y305" i="7"/>
  <c r="X307" i="7"/>
  <c r="Y309" i="7"/>
  <c r="Y340" i="7"/>
  <c r="X353" i="7"/>
  <c r="Y355" i="7"/>
  <c r="X357" i="7"/>
  <c r="AA387" i="7"/>
  <c r="AA388" i="7"/>
  <c r="AA395" i="7"/>
  <c r="AA407" i="7"/>
  <c r="X423" i="7"/>
  <c r="Y430" i="7"/>
  <c r="Y452" i="7"/>
  <c r="X460" i="7"/>
  <c r="Y467" i="7"/>
  <c r="X470" i="7"/>
  <c r="Y471" i="7"/>
  <c r="Y489" i="7"/>
  <c r="Z489" i="7" s="1"/>
  <c r="M489" i="7" s="1"/>
  <c r="Y490" i="7"/>
  <c r="Y501" i="7"/>
  <c r="X503" i="7"/>
  <c r="X512" i="7"/>
  <c r="Y515" i="7"/>
  <c r="Y518" i="7"/>
  <c r="Y522" i="7"/>
  <c r="Y523" i="7"/>
  <c r="Y534" i="7"/>
  <c r="Z534" i="7" s="1"/>
  <c r="AA242" i="7"/>
  <c r="Y293" i="7"/>
  <c r="AA320" i="7"/>
  <c r="AA422" i="7"/>
  <c r="I271" i="5"/>
  <c r="I252" i="5"/>
  <c r="I83" i="5"/>
  <c r="AA5" i="7"/>
  <c r="AA7" i="7"/>
  <c r="AA8" i="7"/>
  <c r="Y13" i="7"/>
  <c r="Y14" i="7"/>
  <c r="X17" i="7"/>
  <c r="Y18" i="7"/>
  <c r="X21" i="7"/>
  <c r="Y32" i="7"/>
  <c r="Z32" i="7" s="1"/>
  <c r="Y33" i="7"/>
  <c r="X34" i="7"/>
  <c r="Y39" i="7"/>
  <c r="AA42" i="7"/>
  <c r="AA54" i="7"/>
  <c r="AA70" i="7"/>
  <c r="X73" i="7"/>
  <c r="Y89" i="7"/>
  <c r="AA109" i="7"/>
  <c r="Y109" i="7"/>
  <c r="Y111" i="7"/>
  <c r="Z111" i="7" s="1"/>
  <c r="AA111" i="7" s="1"/>
  <c r="X130" i="7"/>
  <c r="Y131" i="7"/>
  <c r="AA132" i="7"/>
  <c r="AA135" i="7"/>
  <c r="Y136" i="7"/>
  <c r="Y151" i="7"/>
  <c r="AA181" i="7"/>
  <c r="AA182" i="7"/>
  <c r="AA192" i="7"/>
  <c r="Y201" i="7"/>
  <c r="Y205" i="7"/>
  <c r="X205" i="7"/>
  <c r="X217" i="7"/>
  <c r="Y219" i="7"/>
  <c r="X229" i="7"/>
  <c r="Y232" i="7"/>
  <c r="X245" i="7"/>
  <c r="Y255" i="7"/>
  <c r="X266" i="7"/>
  <c r="Y272" i="7"/>
  <c r="AA355" i="7"/>
  <c r="Y388" i="7"/>
  <c r="X404" i="7"/>
  <c r="Y423" i="7"/>
  <c r="Z423" i="7" s="1"/>
  <c r="AA423" i="7" s="1"/>
  <c r="X462" i="7"/>
  <c r="X475" i="7"/>
  <c r="I331" i="5"/>
  <c r="I326" i="5"/>
  <c r="I244" i="5"/>
  <c r="I151" i="5"/>
  <c r="I117" i="5"/>
  <c r="I37" i="5"/>
  <c r="I23" i="5"/>
  <c r="Y4" i="7"/>
  <c r="X9" i="7"/>
  <c r="AA10" i="7"/>
  <c r="AA22" i="7"/>
  <c r="Y41" i="7"/>
  <c r="AA45" i="7"/>
  <c r="AA47" i="7"/>
  <c r="X48" i="7"/>
  <c r="AA58" i="7"/>
  <c r="Y69" i="7"/>
  <c r="AA103" i="7"/>
  <c r="Y108" i="7"/>
  <c r="X154" i="7"/>
  <c r="Y158" i="7"/>
  <c r="Z158" i="7" s="1"/>
  <c r="Y183" i="7"/>
  <c r="AA184" i="7"/>
  <c r="Y184" i="7"/>
  <c r="AA203" i="7"/>
  <c r="AA308" i="7"/>
  <c r="Y351" i="7"/>
  <c r="X434" i="7"/>
  <c r="Y434" i="7"/>
  <c r="X438" i="7"/>
  <c r="X439" i="7"/>
  <c r="AA439" i="7"/>
  <c r="X509" i="7"/>
  <c r="Y171" i="7"/>
  <c r="X171" i="7"/>
  <c r="Y514" i="7"/>
  <c r="X514" i="7"/>
  <c r="Y528" i="7"/>
  <c r="X528" i="7"/>
  <c r="I226" i="5"/>
  <c r="X11" i="7"/>
  <c r="Y15" i="7"/>
  <c r="Z15" i="7" s="1"/>
  <c r="AA15" i="7" s="1"/>
  <c r="Y60" i="7"/>
  <c r="Y61" i="7"/>
  <c r="Y62" i="7"/>
  <c r="Y64" i="7"/>
  <c r="Y65" i="7"/>
  <c r="X66" i="7"/>
  <c r="Y93" i="7"/>
  <c r="X93" i="7"/>
  <c r="X149" i="7"/>
  <c r="Y152" i="7"/>
  <c r="AA152" i="7"/>
  <c r="AA156" i="7"/>
  <c r="X160" i="7"/>
  <c r="Y162" i="7"/>
  <c r="Y166" i="7"/>
  <c r="Y170" i="7"/>
  <c r="AA207" i="7"/>
  <c r="Y212" i="7"/>
  <c r="AA226" i="7"/>
  <c r="Y227" i="7"/>
  <c r="X254" i="7"/>
  <c r="X270" i="7"/>
  <c r="Y277" i="7"/>
  <c r="Y407" i="7"/>
  <c r="X432" i="7"/>
  <c r="Y439" i="7"/>
  <c r="Y447" i="7"/>
  <c r="X501" i="7"/>
  <c r="X504" i="7"/>
  <c r="Y532" i="7"/>
  <c r="X532" i="7"/>
  <c r="Y541" i="7"/>
  <c r="Z541" i="7" s="1"/>
  <c r="M541" i="7" s="1"/>
  <c r="Y546" i="7"/>
  <c r="Z546" i="7" s="1"/>
  <c r="X68" i="7"/>
  <c r="X77" i="7"/>
  <c r="X78" i="7"/>
  <c r="AA83" i="7"/>
  <c r="AA86" i="7"/>
  <c r="X94" i="7"/>
  <c r="AA99" i="7"/>
  <c r="X115" i="7"/>
  <c r="AA116" i="7"/>
  <c r="AA118" i="7"/>
  <c r="Y122" i="7"/>
  <c r="Y123" i="7"/>
  <c r="X144" i="7"/>
  <c r="X153" i="7"/>
  <c r="AA180" i="7"/>
  <c r="X195" i="7"/>
  <c r="Y197" i="7"/>
  <c r="X221" i="7"/>
  <c r="Y222" i="7"/>
  <c r="Y231" i="7"/>
  <c r="X258" i="7"/>
  <c r="Y259" i="7"/>
  <c r="Y263" i="7"/>
  <c r="Y267" i="7"/>
  <c r="X269" i="7"/>
  <c r="X274" i="7"/>
  <c r="Y287" i="7"/>
  <c r="AA288" i="7"/>
  <c r="X290" i="7"/>
  <c r="AA292" i="7"/>
  <c r="X295" i="7"/>
  <c r="Y297" i="7"/>
  <c r="Y301" i="7"/>
  <c r="AA304" i="7"/>
  <c r="X306" i="7"/>
  <c r="AA331" i="7"/>
  <c r="AA337" i="7"/>
  <c r="X346" i="7"/>
  <c r="AA367" i="7"/>
  <c r="X373" i="7"/>
  <c r="X377" i="7"/>
  <c r="AA385" i="7"/>
  <c r="Y389" i="7"/>
  <c r="X403" i="7"/>
  <c r="X405" i="7"/>
  <c r="X421" i="7"/>
  <c r="Y426" i="7"/>
  <c r="AA448" i="7"/>
  <c r="Y458" i="7"/>
  <c r="Y466" i="7"/>
  <c r="Y477" i="7"/>
  <c r="Z477" i="7" s="1"/>
  <c r="AA477" i="7" s="1"/>
  <c r="X498" i="7"/>
  <c r="Y511" i="7"/>
  <c r="Y519" i="7"/>
  <c r="Y521" i="7"/>
  <c r="Y317" i="7"/>
  <c r="AA323" i="7"/>
  <c r="AA324" i="7"/>
  <c r="Y348" i="7"/>
  <c r="AA350" i="7"/>
  <c r="AA351" i="7"/>
  <c r="X386" i="7"/>
  <c r="Y394" i="7"/>
  <c r="X401" i="7"/>
  <c r="Y402" i="7"/>
  <c r="AA404" i="7"/>
  <c r="AA406" i="7"/>
  <c r="Y415" i="7"/>
  <c r="Z415" i="7" s="1"/>
  <c r="M415" i="7" s="1"/>
  <c r="AA417" i="7"/>
  <c r="AA425" i="7"/>
  <c r="AA428" i="7"/>
  <c r="Y435" i="7"/>
  <c r="Y462" i="7"/>
  <c r="Y468" i="7"/>
  <c r="Y470" i="7"/>
  <c r="X523" i="7"/>
  <c r="Y539" i="7"/>
  <c r="Z539" i="7" s="1"/>
  <c r="AA539" i="7" s="1"/>
  <c r="X542" i="7"/>
  <c r="X543" i="7"/>
  <c r="I396" i="5"/>
  <c r="K397" i="7"/>
  <c r="I295" i="5"/>
  <c r="K295" i="7"/>
  <c r="I20" i="5"/>
  <c r="K21" i="7"/>
  <c r="I10" i="5"/>
  <c r="K11" i="7"/>
  <c r="I421" i="5"/>
  <c r="K422" i="7"/>
  <c r="I340" i="5"/>
  <c r="K340" i="7"/>
  <c r="I163" i="5"/>
  <c r="K163" i="7"/>
  <c r="I418" i="5"/>
  <c r="K419" i="7"/>
  <c r="I195" i="5"/>
  <c r="K195" i="7"/>
  <c r="I415" i="5"/>
  <c r="K416" i="7"/>
  <c r="I367" i="5"/>
  <c r="K368" i="7"/>
  <c r="I363" i="5"/>
  <c r="K364" i="7"/>
  <c r="I359" i="5"/>
  <c r="K360" i="7"/>
  <c r="I243" i="5"/>
  <c r="K243" i="7"/>
  <c r="I129" i="5"/>
  <c r="K129" i="7"/>
  <c r="I225" i="5"/>
  <c r="K225" i="7"/>
  <c r="I30" i="5"/>
  <c r="K31" i="7"/>
  <c r="I420" i="5"/>
  <c r="K421" i="7"/>
  <c r="I400" i="5"/>
  <c r="K401" i="7"/>
  <c r="I388" i="5"/>
  <c r="K389" i="7"/>
  <c r="I338" i="5"/>
  <c r="K338" i="7"/>
  <c r="I279" i="5"/>
  <c r="K279" i="7"/>
  <c r="I73" i="5"/>
  <c r="K74" i="7"/>
  <c r="I289" i="5"/>
  <c r="I382" i="5"/>
  <c r="K383" i="7"/>
  <c r="I351" i="5"/>
  <c r="K352" i="7"/>
  <c r="I342" i="5"/>
  <c r="K342" i="7"/>
  <c r="I335" i="5"/>
  <c r="K335" i="7"/>
  <c r="K330" i="7"/>
  <c r="I307" i="5"/>
  <c r="K307" i="7"/>
  <c r="I302" i="5"/>
  <c r="K302" i="7"/>
  <c r="I404" i="5"/>
  <c r="K405" i="7"/>
  <c r="I292" i="5"/>
  <c r="K292" i="7"/>
  <c r="I258" i="5"/>
  <c r="K258" i="7"/>
  <c r="I220" i="5"/>
  <c r="K220" i="7"/>
  <c r="I217" i="5"/>
  <c r="K217" i="7"/>
  <c r="I199" i="5"/>
  <c r="K199" i="7"/>
  <c r="I181" i="5"/>
  <c r="K181" i="7"/>
  <c r="I166" i="5"/>
  <c r="K166" i="7"/>
  <c r="I164" i="5"/>
  <c r="K164" i="7"/>
  <c r="I159" i="5"/>
  <c r="K159" i="7"/>
  <c r="I155" i="5"/>
  <c r="K155" i="7"/>
  <c r="I136" i="5"/>
  <c r="K136" i="7"/>
  <c r="I118" i="5"/>
  <c r="K118" i="7"/>
  <c r="I114" i="5"/>
  <c r="K114" i="7"/>
  <c r="I102" i="5"/>
  <c r="K102" i="7"/>
  <c r="I89" i="5"/>
  <c r="K90" i="7"/>
  <c r="I84" i="5"/>
  <c r="K85" i="7"/>
  <c r="K81" i="7"/>
  <c r="I65" i="5"/>
  <c r="K66" i="7"/>
  <c r="I5" i="5"/>
  <c r="K6" i="7"/>
  <c r="I403" i="5"/>
  <c r="K404" i="7"/>
  <c r="I385" i="5"/>
  <c r="K386" i="7"/>
  <c r="I379" i="5"/>
  <c r="K380" i="7"/>
  <c r="I184" i="5"/>
  <c r="K184" i="7"/>
  <c r="I46" i="5"/>
  <c r="K47" i="7"/>
  <c r="I38" i="5"/>
  <c r="K39" i="7"/>
  <c r="I15" i="5"/>
  <c r="K16" i="7"/>
  <c r="I24" i="5"/>
  <c r="K25" i="7"/>
  <c r="I8" i="5"/>
  <c r="K9" i="7"/>
  <c r="I381" i="5"/>
  <c r="K382" i="7"/>
  <c r="I254" i="5"/>
  <c r="K254" i="7"/>
  <c r="I422" i="5"/>
  <c r="K423" i="7"/>
  <c r="I414" i="5"/>
  <c r="K415" i="7"/>
  <c r="I131" i="5"/>
  <c r="K131" i="7"/>
  <c r="I355" i="5"/>
  <c r="K356" i="7"/>
  <c r="I416" i="5"/>
  <c r="K417" i="7"/>
  <c r="I365" i="5"/>
  <c r="K366" i="7"/>
  <c r="I361" i="5"/>
  <c r="K362" i="7"/>
  <c r="I357" i="5"/>
  <c r="K358" i="7"/>
  <c r="I143" i="5"/>
  <c r="K143" i="7"/>
  <c r="I134" i="5"/>
  <c r="K134" i="7"/>
  <c r="I127" i="5"/>
  <c r="K127" i="7"/>
  <c r="I4" i="5"/>
  <c r="K5" i="7"/>
  <c r="I191" i="5"/>
  <c r="K191" i="7"/>
  <c r="I26" i="5"/>
  <c r="K27" i="7"/>
  <c r="I13" i="5"/>
  <c r="K14" i="7"/>
  <c r="I409" i="5"/>
  <c r="K410" i="7"/>
  <c r="I397" i="5"/>
  <c r="K398" i="7"/>
  <c r="I389" i="5"/>
  <c r="K390" i="7"/>
  <c r="I387" i="5"/>
  <c r="K388" i="7"/>
  <c r="I344" i="5"/>
  <c r="K344" i="7"/>
  <c r="I322" i="5"/>
  <c r="K322" i="7"/>
  <c r="I281" i="5"/>
  <c r="K281" i="7"/>
  <c r="I277" i="5"/>
  <c r="K277" i="7"/>
  <c r="I122" i="5"/>
  <c r="K122" i="7"/>
  <c r="I110" i="5"/>
  <c r="K110" i="7"/>
  <c r="I103" i="5"/>
  <c r="K103" i="7"/>
  <c r="I88" i="5"/>
  <c r="K89" i="7"/>
  <c r="I71" i="5"/>
  <c r="K72" i="7"/>
  <c r="I375" i="5"/>
  <c r="K376" i="7"/>
  <c r="I352" i="5"/>
  <c r="K353" i="7"/>
  <c r="I224" i="5"/>
  <c r="K224" i="7"/>
  <c r="I56" i="5"/>
  <c r="K57" i="7"/>
  <c r="I52" i="5"/>
  <c r="K53" i="7"/>
  <c r="I78" i="5"/>
  <c r="K79" i="7"/>
  <c r="I93" i="5"/>
  <c r="K94" i="7"/>
  <c r="I158" i="5"/>
  <c r="K158" i="7"/>
  <c r="I188" i="5"/>
  <c r="K188" i="7"/>
  <c r="I297" i="5"/>
  <c r="K297" i="7"/>
  <c r="I377" i="5"/>
  <c r="K378" i="7"/>
  <c r="I411" i="5"/>
  <c r="K412" i="7"/>
  <c r="I349" i="5"/>
  <c r="K350" i="7"/>
  <c r="I337" i="5"/>
  <c r="K337" i="7"/>
  <c r="I309" i="5"/>
  <c r="K309" i="7"/>
  <c r="I407" i="5"/>
  <c r="K408" i="7"/>
  <c r="I106" i="5"/>
  <c r="K106" i="7"/>
  <c r="I91" i="5"/>
  <c r="K92" i="7"/>
  <c r="I86" i="5"/>
  <c r="K87" i="7"/>
  <c r="I68" i="5"/>
  <c r="K69" i="7"/>
  <c r="I392" i="5"/>
  <c r="K393" i="7"/>
  <c r="I202" i="5"/>
  <c r="K202" i="7"/>
  <c r="I62" i="5"/>
  <c r="K63" i="7"/>
  <c r="I236" i="5"/>
  <c r="K236" i="7"/>
  <c r="I125" i="5"/>
  <c r="K125" i="7"/>
  <c r="I273" i="5"/>
  <c r="K273" i="7"/>
  <c r="I204" i="5"/>
  <c r="K204" i="7"/>
  <c r="I112" i="5"/>
  <c r="K112" i="7"/>
  <c r="I96" i="5"/>
  <c r="K97" i="7"/>
  <c r="I260" i="5"/>
  <c r="I246" i="5"/>
  <c r="I121" i="5"/>
  <c r="I76" i="5"/>
  <c r="I54" i="5"/>
  <c r="I317" i="5"/>
  <c r="I305" i="5"/>
  <c r="I283" i="5"/>
  <c r="I249" i="5"/>
  <c r="I234" i="5"/>
  <c r="I228" i="5"/>
  <c r="I178" i="5"/>
  <c r="I140" i="5"/>
  <c r="I120" i="5"/>
  <c r="I42" i="5"/>
  <c r="I171" i="5"/>
  <c r="K171" i="7"/>
  <c r="I165" i="5"/>
  <c r="K165" i="7"/>
  <c r="I149" i="5"/>
  <c r="K149" i="7"/>
  <c r="I138" i="5"/>
  <c r="K138" i="7"/>
  <c r="I7" i="5"/>
  <c r="K8" i="7"/>
  <c r="I383" i="5"/>
  <c r="K384" i="7"/>
  <c r="I17" i="5"/>
  <c r="K18" i="7"/>
  <c r="I412" i="5"/>
  <c r="K413" i="7"/>
  <c r="I390" i="5"/>
  <c r="K391" i="7"/>
  <c r="I67" i="5"/>
  <c r="K68" i="7"/>
  <c r="I212" i="5"/>
  <c r="K212" i="7"/>
  <c r="I180" i="5"/>
  <c r="I161" i="5"/>
  <c r="I116" i="5"/>
  <c r="I82" i="5"/>
  <c r="I213" i="5"/>
  <c r="K213" i="7"/>
  <c r="I343" i="5"/>
  <c r="K343" i="7"/>
  <c r="I332" i="5"/>
  <c r="K332" i="7"/>
  <c r="I308" i="5"/>
  <c r="K308" i="7"/>
  <c r="I300" i="5"/>
  <c r="K300" i="7"/>
  <c r="I152" i="5"/>
  <c r="K152" i="7"/>
  <c r="I148" i="5"/>
  <c r="K148" i="7"/>
  <c r="I137" i="5"/>
  <c r="K137" i="7"/>
  <c r="I119" i="5"/>
  <c r="K119" i="7"/>
  <c r="I115" i="5"/>
  <c r="K115" i="7"/>
  <c r="I105" i="5"/>
  <c r="K105" i="7"/>
  <c r="I90" i="5"/>
  <c r="K91" i="7"/>
  <c r="I81" i="5"/>
  <c r="K82" i="7"/>
  <c r="I66" i="5"/>
  <c r="K67" i="7"/>
  <c r="I391" i="5"/>
  <c r="K392" i="7"/>
  <c r="I380" i="5"/>
  <c r="K381" i="7"/>
  <c r="I185" i="5"/>
  <c r="K185" i="7"/>
  <c r="I39" i="5"/>
  <c r="K40" i="7"/>
  <c r="I19" i="5"/>
  <c r="K20" i="7"/>
  <c r="I9" i="5"/>
  <c r="K10" i="7"/>
  <c r="I402" i="5"/>
  <c r="K403" i="7"/>
  <c r="I259" i="5"/>
  <c r="K259" i="7"/>
  <c r="I162" i="5"/>
  <c r="K162" i="7"/>
  <c r="I417" i="5"/>
  <c r="K418" i="7"/>
  <c r="I132" i="5"/>
  <c r="K132" i="7"/>
  <c r="I356" i="5"/>
  <c r="K357" i="7"/>
  <c r="I14" i="5"/>
  <c r="K15" i="7"/>
  <c r="I366" i="5"/>
  <c r="K367" i="7"/>
  <c r="I362" i="5"/>
  <c r="K363" i="7"/>
  <c r="I358" i="5"/>
  <c r="K359" i="7"/>
  <c r="I135" i="5"/>
  <c r="K135" i="7"/>
  <c r="I128" i="5"/>
  <c r="K128" i="7"/>
  <c r="I3" i="5"/>
  <c r="K4" i="7"/>
  <c r="I41" i="5"/>
  <c r="K42" i="7"/>
  <c r="I27" i="5"/>
  <c r="K28" i="7"/>
  <c r="I395" i="5"/>
  <c r="K396" i="7"/>
  <c r="I410" i="5"/>
  <c r="K411" i="7"/>
  <c r="I399" i="5"/>
  <c r="K400" i="7"/>
  <c r="I372" i="5"/>
  <c r="K373" i="7"/>
  <c r="I370" i="5"/>
  <c r="K371" i="7"/>
  <c r="I346" i="5"/>
  <c r="K346" i="7"/>
  <c r="I278" i="5"/>
  <c r="K278" i="7"/>
  <c r="I203" i="5"/>
  <c r="K203" i="7"/>
  <c r="I104" i="5"/>
  <c r="K104" i="7"/>
  <c r="I95" i="5"/>
  <c r="K96" i="7"/>
  <c r="I406" i="5"/>
  <c r="K407" i="7"/>
  <c r="I353" i="5"/>
  <c r="K354" i="7"/>
  <c r="I227" i="5"/>
  <c r="K227" i="7"/>
  <c r="I79" i="5"/>
  <c r="K80" i="7"/>
  <c r="I75" i="5"/>
  <c r="K76" i="7"/>
  <c r="K349" i="7"/>
  <c r="I348" i="5"/>
  <c r="I408" i="5"/>
  <c r="K409" i="7"/>
  <c r="AA57" i="7"/>
  <c r="X57" i="7"/>
  <c r="K78" i="7"/>
  <c r="AA81" i="7"/>
  <c r="Y81" i="7"/>
  <c r="X81" i="7"/>
  <c r="AA85" i="7"/>
  <c r="X85" i="7"/>
  <c r="X105" i="7"/>
  <c r="Y105" i="7"/>
  <c r="Z105" i="7" s="1"/>
  <c r="AA105" i="7" s="1"/>
  <c r="Y134" i="7"/>
  <c r="AA134" i="7"/>
  <c r="Y150" i="7"/>
  <c r="X150" i="7"/>
  <c r="AA150" i="7"/>
  <c r="AA159" i="7"/>
  <c r="X159" i="7"/>
  <c r="Y161" i="7"/>
  <c r="AA161" i="7"/>
  <c r="K196" i="7"/>
  <c r="Y211" i="7"/>
  <c r="AA211" i="7"/>
  <c r="Y228" i="7"/>
  <c r="AA228" i="7"/>
  <c r="Y233" i="7"/>
  <c r="AA233" i="7"/>
  <c r="X233" i="7"/>
  <c r="AA286" i="7"/>
  <c r="X286" i="7"/>
  <c r="Y286" i="7"/>
  <c r="AA364" i="7"/>
  <c r="X364" i="7"/>
  <c r="Y364" i="7"/>
  <c r="AA508" i="7"/>
  <c r="Y508" i="7"/>
  <c r="X508" i="7"/>
  <c r="Y520" i="7"/>
  <c r="Z520" i="7" s="1"/>
  <c r="X520" i="7"/>
  <c r="K3" i="7"/>
  <c r="Y10" i="7"/>
  <c r="AA11" i="7"/>
  <c r="K13" i="7"/>
  <c r="X13" i="7"/>
  <c r="Y17" i="7"/>
  <c r="AA18" i="7"/>
  <c r="Y20" i="7"/>
  <c r="Y28" i="7"/>
  <c r="Z28" i="7" s="1"/>
  <c r="M28" i="7" s="1"/>
  <c r="X29" i="7"/>
  <c r="AA36" i="7"/>
  <c r="K37" i="7"/>
  <c r="Y54" i="7"/>
  <c r="AA55" i="7"/>
  <c r="AA62" i="7"/>
  <c r="AA65" i="7"/>
  <c r="X65" i="7"/>
  <c r="X69" i="7"/>
  <c r="X72" i="7"/>
  <c r="Y72" i="7"/>
  <c r="AA75" i="7"/>
  <c r="Y76" i="7"/>
  <c r="AA77" i="7"/>
  <c r="Y77" i="7"/>
  <c r="AA79" i="7"/>
  <c r="K88" i="7"/>
  <c r="X88" i="7"/>
  <c r="Y88" i="7"/>
  <c r="X92" i="7"/>
  <c r="Y92" i="7"/>
  <c r="K95" i="7"/>
  <c r="Y112" i="7"/>
  <c r="Z112" i="7" s="1"/>
  <c r="AA112" i="7" s="1"/>
  <c r="X112" i="7"/>
  <c r="Y130" i="7"/>
  <c r="Y137" i="7"/>
  <c r="X137" i="7"/>
  <c r="K141" i="7"/>
  <c r="X163" i="7"/>
  <c r="X214" i="7"/>
  <c r="Y230" i="7"/>
  <c r="AA230" i="7"/>
  <c r="X230" i="7"/>
  <c r="Y237" i="7"/>
  <c r="Z237" i="7" s="1"/>
  <c r="X237" i="7"/>
  <c r="AA250" i="7"/>
  <c r="Y250" i="7"/>
  <c r="AA261" i="7"/>
  <c r="Y261" i="7"/>
  <c r="X303" i="7"/>
  <c r="Y303" i="7"/>
  <c r="AA339" i="7"/>
  <c r="X339" i="7"/>
  <c r="Y339" i="7"/>
  <c r="Y397" i="7"/>
  <c r="X397" i="7"/>
  <c r="Y408" i="7"/>
  <c r="X408" i="7"/>
  <c r="X5" i="7"/>
  <c r="Y9" i="7"/>
  <c r="X25" i="7"/>
  <c r="K29" i="7"/>
  <c r="Y38" i="7"/>
  <c r="Z38" i="7" s="1"/>
  <c r="M38" i="7" s="1"/>
  <c r="X42" i="7"/>
  <c r="X45" i="7"/>
  <c r="X49" i="7"/>
  <c r="Y57" i="7"/>
  <c r="K65" i="7"/>
  <c r="K75" i="7"/>
  <c r="Y85" i="7"/>
  <c r="AA119" i="7"/>
  <c r="X119" i="7"/>
  <c r="Y169" i="7"/>
  <c r="AA169" i="7"/>
  <c r="AA280" i="7"/>
  <c r="X280" i="7"/>
  <c r="AA300" i="7"/>
  <c r="X300" i="7"/>
  <c r="AA333" i="7"/>
  <c r="X333" i="7"/>
  <c r="Y333" i="7"/>
  <c r="AA343" i="7"/>
  <c r="X343" i="7"/>
  <c r="Y343" i="7"/>
  <c r="I386" i="5"/>
  <c r="K387" i="7"/>
  <c r="I350" i="5"/>
  <c r="K351" i="7"/>
  <c r="I341" i="5"/>
  <c r="K341" i="7"/>
  <c r="I334" i="5"/>
  <c r="K334" i="7"/>
  <c r="I324" i="5"/>
  <c r="K324" i="7"/>
  <c r="I306" i="5"/>
  <c r="K306" i="7"/>
  <c r="I301" i="5"/>
  <c r="K301" i="7"/>
  <c r="I299" i="5"/>
  <c r="K299" i="7"/>
  <c r="I296" i="5"/>
  <c r="K296" i="7"/>
  <c r="I284" i="5"/>
  <c r="K284" i="7"/>
  <c r="I223" i="5"/>
  <c r="K223" i="7"/>
  <c r="I198" i="5"/>
  <c r="K198" i="7"/>
  <c r="I172" i="5"/>
  <c r="K172" i="7"/>
  <c r="I147" i="5"/>
  <c r="K147" i="7"/>
  <c r="I139" i="5"/>
  <c r="K139" i="7"/>
  <c r="I124" i="5"/>
  <c r="K124" i="7"/>
  <c r="I107" i="5"/>
  <c r="K107" i="7"/>
  <c r="I393" i="5"/>
  <c r="K394" i="7"/>
  <c r="I384" i="5"/>
  <c r="K385" i="7"/>
  <c r="I378" i="5"/>
  <c r="K379" i="7"/>
  <c r="I183" i="5"/>
  <c r="K183" i="7"/>
  <c r="I239" i="5"/>
  <c r="K239" i="7"/>
  <c r="I206" i="5"/>
  <c r="K206" i="7"/>
  <c r="I419" i="5"/>
  <c r="K420" i="7"/>
  <c r="I130" i="5"/>
  <c r="K130" i="7"/>
  <c r="I354" i="5"/>
  <c r="K355" i="7"/>
  <c r="I413" i="5"/>
  <c r="K414" i="7"/>
  <c r="I364" i="5"/>
  <c r="K365" i="7"/>
  <c r="I360" i="5"/>
  <c r="K361" i="7"/>
  <c r="I257" i="5"/>
  <c r="K257" i="7"/>
  <c r="I133" i="5"/>
  <c r="K133" i="7"/>
  <c r="I154" i="5"/>
  <c r="K154" i="7"/>
  <c r="I230" i="5"/>
  <c r="K230" i="7"/>
  <c r="I186" i="5"/>
  <c r="K186" i="7"/>
  <c r="I401" i="5"/>
  <c r="K402" i="7"/>
  <c r="I373" i="5"/>
  <c r="K374" i="7"/>
  <c r="I371" i="5"/>
  <c r="K372" i="7"/>
  <c r="I369" i="5"/>
  <c r="K370" i="7"/>
  <c r="I339" i="5"/>
  <c r="K339" i="7"/>
  <c r="I280" i="5"/>
  <c r="K280" i="7"/>
  <c r="I276" i="5"/>
  <c r="K276" i="7"/>
  <c r="I269" i="5"/>
  <c r="K269" i="7"/>
  <c r="I70" i="5"/>
  <c r="K71" i="7"/>
  <c r="I374" i="5"/>
  <c r="K375" i="7"/>
  <c r="I291" i="5"/>
  <c r="K291" i="7"/>
  <c r="I55" i="5"/>
  <c r="K56" i="7"/>
  <c r="I187" i="5"/>
  <c r="K187" i="7"/>
  <c r="I253" i="5"/>
  <c r="K253" i="7"/>
  <c r="I318" i="5"/>
  <c r="K318" i="7"/>
  <c r="I376" i="5"/>
  <c r="K377" i="7"/>
  <c r="Y5" i="7"/>
  <c r="AA6" i="7"/>
  <c r="AA12" i="7"/>
  <c r="AA14" i="7"/>
  <c r="X15" i="7"/>
  <c r="X18" i="7"/>
  <c r="AA19" i="7"/>
  <c r="AA21" i="7"/>
  <c r="Y22" i="7"/>
  <c r="Y25" i="7"/>
  <c r="Y26" i="7"/>
  <c r="Z26" i="7" s="1"/>
  <c r="AA26" i="7" s="1"/>
  <c r="Y30" i="7"/>
  <c r="Z30" i="7" s="1"/>
  <c r="M30" i="7" s="1"/>
  <c r="X31" i="7"/>
  <c r="X33" i="7"/>
  <c r="AA39" i="7"/>
  <c r="Y42" i="7"/>
  <c r="AA43" i="7"/>
  <c r="Y44" i="7"/>
  <c r="Z44" i="7" s="1"/>
  <c r="M44" i="7" s="1"/>
  <c r="K46" i="7"/>
  <c r="AA46" i="7"/>
  <c r="Y50" i="7"/>
  <c r="AA51" i="7"/>
  <c r="AA53" i="7"/>
  <c r="X53" i="7"/>
  <c r="Y58" i="7"/>
  <c r="AA59" i="7"/>
  <c r="AA61" i="7"/>
  <c r="X61" i="7"/>
  <c r="AA66" i="7"/>
  <c r="K70" i="7"/>
  <c r="X70" i="7"/>
  <c r="X86" i="7"/>
  <c r="K93" i="7"/>
  <c r="K98" i="7"/>
  <c r="K101" i="7"/>
  <c r="X101" i="7"/>
  <c r="Y101" i="7"/>
  <c r="K113" i="7"/>
  <c r="AA114" i="7"/>
  <c r="Y114" i="7"/>
  <c r="X114" i="7"/>
  <c r="Y167" i="7"/>
  <c r="X167" i="7"/>
  <c r="AA167" i="7"/>
  <c r="AA194" i="7"/>
  <c r="X194" i="7"/>
  <c r="AA196" i="7"/>
  <c r="AA209" i="7"/>
  <c r="X209" i="7"/>
  <c r="Y218" i="7"/>
  <c r="X218" i="7"/>
  <c r="AA218" i="7"/>
  <c r="X247" i="7"/>
  <c r="Y247" i="7"/>
  <c r="Z247" i="7" s="1"/>
  <c r="X299" i="7"/>
  <c r="Y299" i="7"/>
  <c r="AA310" i="7"/>
  <c r="X310" i="7"/>
  <c r="Y310" i="7"/>
  <c r="AA342" i="7"/>
  <c r="Y342" i="7"/>
  <c r="X108" i="7"/>
  <c r="Y110" i="7"/>
  <c r="Y119" i="7"/>
  <c r="X141" i="7"/>
  <c r="Y187" i="7"/>
  <c r="AA187" i="7"/>
  <c r="X199" i="7"/>
  <c r="Y200" i="7"/>
  <c r="AA200" i="7"/>
  <c r="AA220" i="7"/>
  <c r="X222" i="7"/>
  <c r="Y239" i="7"/>
  <c r="AA271" i="7"/>
  <c r="X271" i="7"/>
  <c r="X284" i="7"/>
  <c r="Y284" i="7"/>
  <c r="AA296" i="7"/>
  <c r="X296" i="7"/>
  <c r="Y315" i="7"/>
  <c r="AA318" i="7"/>
  <c r="X318" i="7"/>
  <c r="Y323" i="7"/>
  <c r="AA329" i="7"/>
  <c r="X329" i="7"/>
  <c r="AA356" i="7"/>
  <c r="X356" i="7"/>
  <c r="Y356" i="7"/>
  <c r="AA472" i="7"/>
  <c r="Y472" i="7"/>
  <c r="X472" i="7"/>
  <c r="X483" i="7"/>
  <c r="Y483" i="7"/>
  <c r="AA483" i="7"/>
  <c r="X52" i="7"/>
  <c r="X56" i="7"/>
  <c r="X60" i="7"/>
  <c r="X64" i="7"/>
  <c r="AA71" i="7"/>
  <c r="AA73" i="7"/>
  <c r="X74" i="7"/>
  <c r="AA78" i="7"/>
  <c r="X80" i="7"/>
  <c r="AA87" i="7"/>
  <c r="AA89" i="7"/>
  <c r="X90" i="7"/>
  <c r="AA94" i="7"/>
  <c r="Y97" i="7"/>
  <c r="Z97" i="7" s="1"/>
  <c r="M97" i="7" s="1"/>
  <c r="Y99" i="7"/>
  <c r="AA100" i="7"/>
  <c r="AA102" i="7"/>
  <c r="X103" i="7"/>
  <c r="X106" i="7"/>
  <c r="X107" i="7"/>
  <c r="Y113" i="7"/>
  <c r="Z113" i="7" s="1"/>
  <c r="AA113" i="7" s="1"/>
  <c r="AA120" i="7"/>
  <c r="Y124" i="7"/>
  <c r="Z124" i="7" s="1"/>
  <c r="AA124" i="7" s="1"/>
  <c r="AA126" i="7"/>
  <c r="Y127" i="7"/>
  <c r="AA131" i="7"/>
  <c r="Y133" i="7"/>
  <c r="X136" i="7"/>
  <c r="X140" i="7"/>
  <c r="Y142" i="7"/>
  <c r="X147" i="7"/>
  <c r="X164" i="7"/>
  <c r="Y165" i="7"/>
  <c r="AA165" i="7"/>
  <c r="AA171" i="7"/>
  <c r="X175" i="7"/>
  <c r="Y189" i="7"/>
  <c r="Z189" i="7" s="1"/>
  <c r="AA189" i="7" s="1"/>
  <c r="Y191" i="7"/>
  <c r="Z191" i="7" s="1"/>
  <c r="X191" i="7"/>
  <c r="Y198" i="7"/>
  <c r="AA198" i="7"/>
  <c r="Y202" i="7"/>
  <c r="Z202" i="7" s="1"/>
  <c r="Y215" i="7"/>
  <c r="Y216" i="7"/>
  <c r="AA216" i="7"/>
  <c r="AA222" i="7"/>
  <c r="Y238" i="7"/>
  <c r="AA238" i="7"/>
  <c r="Y244" i="7"/>
  <c r="AA257" i="7"/>
  <c r="Y257" i="7"/>
  <c r="X273" i="7"/>
  <c r="X276" i="7"/>
  <c r="AA287" i="7"/>
  <c r="Y291" i="7"/>
  <c r="Y295" i="7"/>
  <c r="X301" i="7"/>
  <c r="AA311" i="7"/>
  <c r="AA314" i="7"/>
  <c r="X314" i="7"/>
  <c r="AA322" i="7"/>
  <c r="X322" i="7"/>
  <c r="AA334" i="7"/>
  <c r="Y337" i="7"/>
  <c r="Y344" i="7"/>
  <c r="X344" i="7"/>
  <c r="Y369" i="7"/>
  <c r="Z369" i="7" s="1"/>
  <c r="AA369" i="7" s="1"/>
  <c r="X369" i="7"/>
  <c r="AA382" i="7"/>
  <c r="X382" i="7"/>
  <c r="AA82" i="7"/>
  <c r="X84" i="7"/>
  <c r="AA91" i="7"/>
  <c r="AA93" i="7"/>
  <c r="Y96" i="7"/>
  <c r="Z96" i="7" s="1"/>
  <c r="AA96" i="7" s="1"/>
  <c r="X98" i="7"/>
  <c r="AA104" i="7"/>
  <c r="AA108" i="7"/>
  <c r="AA115" i="7"/>
  <c r="Y117" i="7"/>
  <c r="X118" i="7"/>
  <c r="AA123" i="7"/>
  <c r="X127" i="7"/>
  <c r="AA128" i="7"/>
  <c r="AA130" i="7"/>
  <c r="X135" i="7"/>
  <c r="Y138" i="7"/>
  <c r="Y145" i="7"/>
  <c r="Y163" i="7"/>
  <c r="AA163" i="7"/>
  <c r="Y190" i="7"/>
  <c r="Z190" i="7" s="1"/>
  <c r="AA190" i="7" s="1"/>
  <c r="Y196" i="7"/>
  <c r="Y214" i="7"/>
  <c r="AA214" i="7"/>
  <c r="X232" i="7"/>
  <c r="AA253" i="7"/>
  <c r="Y253" i="7"/>
  <c r="AA265" i="7"/>
  <c r="Y265" i="7"/>
  <c r="X297" i="7"/>
  <c r="Y318" i="7"/>
  <c r="AA319" i="7"/>
  <c r="X327" i="7"/>
  <c r="Y327" i="7"/>
  <c r="AA330" i="7"/>
  <c r="X340" i="7"/>
  <c r="X359" i="7"/>
  <c r="AA359" i="7"/>
  <c r="Y359" i="7"/>
  <c r="Y368" i="7"/>
  <c r="X368" i="7"/>
  <c r="Y398" i="7"/>
  <c r="X398" i="7"/>
  <c r="AA398" i="7"/>
  <c r="AA431" i="7"/>
  <c r="X431" i="7"/>
  <c r="Y431" i="7"/>
  <c r="Y146" i="7"/>
  <c r="Y155" i="7"/>
  <c r="Y156" i="7"/>
  <c r="X157" i="7"/>
  <c r="Y159" i="7"/>
  <c r="X172" i="7"/>
  <c r="Y173" i="7"/>
  <c r="Y174" i="7"/>
  <c r="Y175" i="7"/>
  <c r="Y178" i="7"/>
  <c r="X180" i="7"/>
  <c r="X184" i="7"/>
  <c r="Y192" i="7"/>
  <c r="Y193" i="7"/>
  <c r="Y194" i="7"/>
  <c r="X206" i="7"/>
  <c r="Y207" i="7"/>
  <c r="Y208" i="7"/>
  <c r="Y209" i="7"/>
  <c r="Y213" i="7"/>
  <c r="Z213" i="7" s="1"/>
  <c r="M213" i="7" s="1"/>
  <c r="Y223" i="7"/>
  <c r="Y224" i="7"/>
  <c r="X225" i="7"/>
  <c r="Y226" i="7"/>
  <c r="X234" i="7"/>
  <c r="Y235" i="7"/>
  <c r="Y236" i="7"/>
  <c r="AA241" i="7"/>
  <c r="X242" i="7"/>
  <c r="Y243" i="7"/>
  <c r="Z243" i="7" s="1"/>
  <c r="M243" i="7" s="1"/>
  <c r="AA245" i="7"/>
  <c r="X248" i="7"/>
  <c r="X250" i="7"/>
  <c r="Y251" i="7"/>
  <c r="Z251" i="7" s="1"/>
  <c r="AA251" i="7" s="1"/>
  <c r="X253" i="7"/>
  <c r="X255" i="7"/>
  <c r="X257" i="7"/>
  <c r="X259" i="7"/>
  <c r="X261" i="7"/>
  <c r="X263" i="7"/>
  <c r="X265" i="7"/>
  <c r="X267" i="7"/>
  <c r="AA270" i="7"/>
  <c r="AA274" i="7"/>
  <c r="AA277" i="7"/>
  <c r="X279" i="7"/>
  <c r="AA281" i="7"/>
  <c r="Y282" i="7"/>
  <c r="AA283" i="7"/>
  <c r="AA285" i="7"/>
  <c r="Y324" i="7"/>
  <c r="AA325" i="7"/>
  <c r="X335" i="7"/>
  <c r="AA341" i="7"/>
  <c r="AA345" i="7"/>
  <c r="Y352" i="7"/>
  <c r="AA354" i="7"/>
  <c r="Y357" i="7"/>
  <c r="Y360" i="7"/>
  <c r="Y365" i="7"/>
  <c r="X365" i="7"/>
  <c r="AA381" i="7"/>
  <c r="X381" i="7"/>
  <c r="Y391" i="7"/>
  <c r="AA391" i="7"/>
  <c r="X391" i="7"/>
  <c r="Y395" i="7"/>
  <c r="X395" i="7"/>
  <c r="Y401" i="7"/>
  <c r="Y420" i="7"/>
  <c r="Z420" i="7" s="1"/>
  <c r="M420" i="7" s="1"/>
  <c r="Y436" i="7"/>
  <c r="X436" i="7"/>
  <c r="X444" i="7"/>
  <c r="AA444" i="7"/>
  <c r="Y460" i="7"/>
  <c r="AA461" i="7"/>
  <c r="X461" i="7"/>
  <c r="Y461" i="7"/>
  <c r="AA469" i="7"/>
  <c r="X469" i="7"/>
  <c r="Y469" i="7"/>
  <c r="AA499" i="7"/>
  <c r="X499" i="7"/>
  <c r="Y499" i="7"/>
  <c r="AA502" i="7"/>
  <c r="X502" i="7"/>
  <c r="Y502" i="7"/>
  <c r="AA516" i="7"/>
  <c r="Y516" i="7"/>
  <c r="X516" i="7"/>
  <c r="AA526" i="7"/>
  <c r="X526" i="7"/>
  <c r="Y526" i="7"/>
  <c r="AA244" i="7"/>
  <c r="Y246" i="7"/>
  <c r="Z246" i="7" s="1"/>
  <c r="M246" i="7" s="1"/>
  <c r="X249" i="7"/>
  <c r="X252" i="7"/>
  <c r="AA254" i="7"/>
  <c r="X256" i="7"/>
  <c r="AA258" i="7"/>
  <c r="X260" i="7"/>
  <c r="AA262" i="7"/>
  <c r="X264" i="7"/>
  <c r="AA266" i="7"/>
  <c r="X268" i="7"/>
  <c r="X272" i="7"/>
  <c r="Y275" i="7"/>
  <c r="Z275" i="7" s="1"/>
  <c r="AA275" i="7" s="1"/>
  <c r="X289" i="7"/>
  <c r="AA291" i="7"/>
  <c r="X293" i="7"/>
  <c r="AA295" i="7"/>
  <c r="AA299" i="7"/>
  <c r="AA303" i="7"/>
  <c r="X305" i="7"/>
  <c r="AA307" i="7"/>
  <c r="X309" i="7"/>
  <c r="X313" i="7"/>
  <c r="X317" i="7"/>
  <c r="X321" i="7"/>
  <c r="AA326" i="7"/>
  <c r="AA328" i="7"/>
  <c r="X332" i="7"/>
  <c r="AA336" i="7"/>
  <c r="X371" i="7"/>
  <c r="X375" i="7"/>
  <c r="X379" i="7"/>
  <c r="X387" i="7"/>
  <c r="X392" i="7"/>
  <c r="AA392" i="7"/>
  <c r="Y392" i="7"/>
  <c r="X394" i="7"/>
  <c r="X396" i="7"/>
  <c r="Y396" i="7"/>
  <c r="Z396" i="7" s="1"/>
  <c r="M396" i="7" s="1"/>
  <c r="AA400" i="7"/>
  <c r="X400" i="7"/>
  <c r="AA414" i="7"/>
  <c r="AA433" i="7"/>
  <c r="X433" i="7"/>
  <c r="Y433" i="7"/>
  <c r="X440" i="7"/>
  <c r="AA440" i="7"/>
  <c r="X453" i="7"/>
  <c r="AA453" i="7"/>
  <c r="X485" i="7"/>
  <c r="AA485" i="7"/>
  <c r="Y493" i="7"/>
  <c r="Z493" i="7" s="1"/>
  <c r="AA513" i="7"/>
  <c r="Y513" i="7"/>
  <c r="X513" i="7"/>
  <c r="AA393" i="7"/>
  <c r="Y393" i="7"/>
  <c r="X393" i="7"/>
  <c r="X399" i="7"/>
  <c r="Y399" i="7"/>
  <c r="X416" i="7"/>
  <c r="Y416" i="7"/>
  <c r="X456" i="7"/>
  <c r="Y456" i="7"/>
  <c r="Z456" i="7" s="1"/>
  <c r="M456" i="7" s="1"/>
  <c r="AA457" i="7"/>
  <c r="X457" i="7"/>
  <c r="Y457" i="7"/>
  <c r="Y464" i="7"/>
  <c r="AA465" i="7"/>
  <c r="X465" i="7"/>
  <c r="Y465" i="7"/>
  <c r="Y491" i="7"/>
  <c r="X491" i="7"/>
  <c r="AA510" i="7"/>
  <c r="X510" i="7"/>
  <c r="Y510" i="7"/>
  <c r="AA531" i="7"/>
  <c r="Y531" i="7"/>
  <c r="X531" i="7"/>
  <c r="Y353" i="7"/>
  <c r="X355" i="7"/>
  <c r="AA358" i="7"/>
  <c r="Y361" i="7"/>
  <c r="Y373" i="7"/>
  <c r="Z373" i="7" s="1"/>
  <c r="M373" i="7" s="1"/>
  <c r="Y377" i="7"/>
  <c r="Z377" i="7" s="1"/>
  <c r="AA377" i="7" s="1"/>
  <c r="Y386" i="7"/>
  <c r="Y405" i="7"/>
  <c r="X415" i="7"/>
  <c r="X418" i="7"/>
  <c r="AA427" i="7"/>
  <c r="X427" i="7"/>
  <c r="AA437" i="7"/>
  <c r="X437" i="7"/>
  <c r="AA476" i="7"/>
  <c r="X476" i="7"/>
  <c r="AA487" i="7"/>
  <c r="Y487" i="7"/>
  <c r="X487" i="7"/>
  <c r="Y488" i="7"/>
  <c r="Y492" i="7"/>
  <c r="AA500" i="7"/>
  <c r="Y500" i="7"/>
  <c r="X500" i="7"/>
  <c r="Y503" i="7"/>
  <c r="AA505" i="7"/>
  <c r="Y505" i="7"/>
  <c r="X505" i="7"/>
  <c r="Y506" i="7"/>
  <c r="AA515" i="7"/>
  <c r="X515" i="7"/>
  <c r="AA524" i="7"/>
  <c r="Y524" i="7"/>
  <c r="X524" i="7"/>
  <c r="Y527" i="7"/>
  <c r="AA529" i="7"/>
  <c r="Y529" i="7"/>
  <c r="X529" i="7"/>
  <c r="AA533" i="7"/>
  <c r="Y533" i="7"/>
  <c r="X533" i="7"/>
  <c r="X342" i="7"/>
  <c r="AA348" i="7"/>
  <c r="X349" i="7"/>
  <c r="X351" i="7"/>
  <c r="AA352" i="7"/>
  <c r="AA360" i="7"/>
  <c r="X363" i="7"/>
  <c r="X366" i="7"/>
  <c r="AA368" i="7"/>
  <c r="Y387" i="7"/>
  <c r="X388" i="7"/>
  <c r="AA389" i="7"/>
  <c r="Y390" i="7"/>
  <c r="Y406" i="7"/>
  <c r="X407" i="7"/>
  <c r="AA408" i="7"/>
  <c r="Y409" i="7"/>
  <c r="Y410" i="7"/>
  <c r="Z410" i="7" s="1"/>
  <c r="AA410" i="7" s="1"/>
  <c r="X413" i="7"/>
  <c r="AA435" i="7"/>
  <c r="X435" i="7"/>
  <c r="X443" i="7"/>
  <c r="Y443" i="7"/>
  <c r="X447" i="7"/>
  <c r="AA447" i="7"/>
  <c r="AA459" i="7"/>
  <c r="X459" i="7"/>
  <c r="AA463" i="7"/>
  <c r="X463" i="7"/>
  <c r="AA467" i="7"/>
  <c r="X467" i="7"/>
  <c r="AA471" i="7"/>
  <c r="X471" i="7"/>
  <c r="AA474" i="7"/>
  <c r="Y474" i="7"/>
  <c r="X474" i="7"/>
  <c r="Y478" i="7"/>
  <c r="Z478" i="7" s="1"/>
  <c r="AA478" i="7" s="1"/>
  <c r="X481" i="7"/>
  <c r="AA481" i="7"/>
  <c r="X484" i="7"/>
  <c r="X496" i="7"/>
  <c r="AA497" i="7"/>
  <c r="Y497" i="7"/>
  <c r="X497" i="7"/>
  <c r="Y498" i="7"/>
  <c r="AA507" i="7"/>
  <c r="X507" i="7"/>
  <c r="AA518" i="7"/>
  <c r="X518" i="7"/>
  <c r="Y543" i="7"/>
  <c r="Z543" i="7" s="1"/>
  <c r="AA543" i="7" s="1"/>
  <c r="X546" i="7"/>
  <c r="X547" i="7"/>
  <c r="Y419" i="7"/>
  <c r="AA426" i="7"/>
  <c r="AA430" i="7"/>
  <c r="AA432" i="7"/>
  <c r="AA434" i="7"/>
  <c r="AA436" i="7"/>
  <c r="AA438" i="7"/>
  <c r="X448" i="7"/>
  <c r="X452" i="7"/>
  <c r="AA473" i="7"/>
  <c r="AA475" i="7"/>
  <c r="X486" i="7"/>
  <c r="AA501" i="7"/>
  <c r="AA504" i="7"/>
  <c r="AA509" i="7"/>
  <c r="AA512" i="7"/>
  <c r="AA517" i="7"/>
  <c r="AA521" i="7"/>
  <c r="AA525" i="7"/>
  <c r="AA528" i="7"/>
  <c r="AA530" i="7"/>
  <c r="AA532" i="7"/>
  <c r="X534" i="7"/>
  <c r="X535" i="7"/>
  <c r="X536" i="7"/>
  <c r="X537" i="7"/>
  <c r="X538" i="7"/>
  <c r="Y540" i="7"/>
  <c r="Z540" i="7" s="1"/>
  <c r="M540" i="7" s="1"/>
  <c r="X541" i="7"/>
  <c r="Y544" i="7"/>
  <c r="Z544" i="7" s="1"/>
  <c r="M544" i="7" s="1"/>
  <c r="X545" i="7"/>
  <c r="AA458" i="7"/>
  <c r="AA460" i="7"/>
  <c r="AA462" i="7"/>
  <c r="AA464" i="7"/>
  <c r="AA466" i="7"/>
  <c r="AA468" i="7"/>
  <c r="AA470" i="7"/>
  <c r="X482" i="7"/>
  <c r="AA488" i="7"/>
  <c r="AA491" i="7"/>
  <c r="AA498" i="7"/>
  <c r="AA503" i="7"/>
  <c r="AA506" i="7"/>
  <c r="AA511" i="7"/>
  <c r="AA514" i="7"/>
  <c r="AA519" i="7"/>
  <c r="AA523" i="7"/>
  <c r="AA527" i="7"/>
  <c r="AA29" i="7"/>
  <c r="M29" i="7"/>
  <c r="AA30" i="7"/>
  <c r="AA27" i="7"/>
  <c r="M27" i="7"/>
  <c r="AA35" i="7"/>
  <c r="M37" i="7"/>
  <c r="AA107" i="7"/>
  <c r="M107" i="7"/>
  <c r="AA158" i="7"/>
  <c r="M158" i="7"/>
  <c r="AA28" i="7"/>
  <c r="AA31" i="7"/>
  <c r="AA98" i="7"/>
  <c r="M98" i="7"/>
  <c r="M106" i="7"/>
  <c r="M15" i="7"/>
  <c r="AA32" i="7"/>
  <c r="M32" i="7"/>
  <c r="AA38" i="7"/>
  <c r="X3" i="7"/>
  <c r="AA3" i="7" s="1"/>
  <c r="Y6" i="7"/>
  <c r="X7" i="7"/>
  <c r="AA9" i="7"/>
  <c r="AA13" i="7"/>
  <c r="AA20" i="7"/>
  <c r="AA24" i="7"/>
  <c r="X28" i="7"/>
  <c r="X30" i="7"/>
  <c r="X32" i="7"/>
  <c r="AA33" i="7"/>
  <c r="Y34" i="7"/>
  <c r="Z34" i="7" s="1"/>
  <c r="X37" i="7"/>
  <c r="X39" i="7"/>
  <c r="AA41" i="7"/>
  <c r="X43" i="7"/>
  <c r="Y45" i="7"/>
  <c r="X46" i="7"/>
  <c r="AA48" i="7"/>
  <c r="Y49" i="7"/>
  <c r="X50" i="7"/>
  <c r="AA52" i="7"/>
  <c r="Y53" i="7"/>
  <c r="X54" i="7"/>
  <c r="AA56" i="7"/>
  <c r="X58" i="7"/>
  <c r="AA60" i="7"/>
  <c r="X62" i="7"/>
  <c r="AA64" i="7"/>
  <c r="AA68" i="7"/>
  <c r="AA72" i="7"/>
  <c r="AA76" i="7"/>
  <c r="AA80" i="7"/>
  <c r="AA84" i="7"/>
  <c r="AA88" i="7"/>
  <c r="AA92" i="7"/>
  <c r="X99" i="7"/>
  <c r="AA101" i="7"/>
  <c r="X110" i="7"/>
  <c r="AA117" i="7"/>
  <c r="AA121" i="7"/>
  <c r="AA122" i="7"/>
  <c r="AA125" i="7"/>
  <c r="AA129" i="7"/>
  <c r="AA133" i="7"/>
  <c r="AA138" i="7"/>
  <c r="AA139" i="7"/>
  <c r="Y140" i="7"/>
  <c r="AA142" i="7"/>
  <c r="AA143" i="7"/>
  <c r="Y144" i="7"/>
  <c r="AA146" i="7"/>
  <c r="AA147" i="7"/>
  <c r="Y148" i="7"/>
  <c r="Y149" i="7"/>
  <c r="AA151" i="7"/>
  <c r="X152" i="7"/>
  <c r="Y153" i="7"/>
  <c r="AA155" i="7"/>
  <c r="X156" i="7"/>
  <c r="Y157" i="7"/>
  <c r="Y160" i="7"/>
  <c r="AA162" i="7"/>
  <c r="Y164" i="7"/>
  <c r="AA166" i="7"/>
  <c r="Y168" i="7"/>
  <c r="AA170" i="7"/>
  <c r="Y172" i="7"/>
  <c r="AA174" i="7"/>
  <c r="Y176" i="7"/>
  <c r="AA191" i="7"/>
  <c r="M191" i="7"/>
  <c r="AA16" i="7"/>
  <c r="X4" i="7"/>
  <c r="Y7" i="7"/>
  <c r="X8" i="7"/>
  <c r="Y11" i="7"/>
  <c r="X12" i="7"/>
  <c r="X19" i="7"/>
  <c r="X23" i="7"/>
  <c r="X35" i="7"/>
  <c r="X40" i="7"/>
  <c r="X44" i="7"/>
  <c r="X47" i="7"/>
  <c r="X51" i="7"/>
  <c r="X55" i="7"/>
  <c r="X59" i="7"/>
  <c r="X63" i="7"/>
  <c r="Y66" i="7"/>
  <c r="X67" i="7"/>
  <c r="Y70" i="7"/>
  <c r="X71" i="7"/>
  <c r="Y74" i="7"/>
  <c r="X75" i="7"/>
  <c r="Y78" i="7"/>
  <c r="X79" i="7"/>
  <c r="Y82" i="7"/>
  <c r="X83" i="7"/>
  <c r="Y86" i="7"/>
  <c r="X87" i="7"/>
  <c r="Y90" i="7"/>
  <c r="X91" i="7"/>
  <c r="Y94" i="7"/>
  <c r="X95" i="7"/>
  <c r="X100" i="7"/>
  <c r="Y103" i="7"/>
  <c r="X104" i="7"/>
  <c r="X111" i="7"/>
  <c r="X113" i="7"/>
  <c r="X116" i="7"/>
  <c r="X120" i="7"/>
  <c r="X128" i="7"/>
  <c r="X132" i="7"/>
  <c r="AA136" i="7"/>
  <c r="AA140" i="7"/>
  <c r="AA144" i="7"/>
  <c r="AA148" i="7"/>
  <c r="X158" i="7"/>
  <c r="AA237" i="7"/>
  <c r="M237" i="7"/>
  <c r="Y12" i="7"/>
  <c r="X16" i="7"/>
  <c r="Y19" i="7"/>
  <c r="X20" i="7"/>
  <c r="Y23" i="7"/>
  <c r="X24" i="7"/>
  <c r="X27" i="7"/>
  <c r="Y40" i="7"/>
  <c r="Y47" i="7"/>
  <c r="Y51" i="7"/>
  <c r="Y55" i="7"/>
  <c r="Y59" i="7"/>
  <c r="Y63" i="7"/>
  <c r="Y67" i="7"/>
  <c r="Y71" i="7"/>
  <c r="Y75" i="7"/>
  <c r="Y79" i="7"/>
  <c r="Y83" i="7"/>
  <c r="Y87" i="7"/>
  <c r="Y91" i="7"/>
  <c r="Y95" i="7"/>
  <c r="Y100" i="7"/>
  <c r="Y104" i="7"/>
  <c r="Y116" i="7"/>
  <c r="X117" i="7"/>
  <c r="Y120" i="7"/>
  <c r="X121" i="7"/>
  <c r="X122" i="7"/>
  <c r="X125" i="7"/>
  <c r="Y128" i="7"/>
  <c r="X129" i="7"/>
  <c r="Y132" i="7"/>
  <c r="X133" i="7"/>
  <c r="AA137" i="7"/>
  <c r="AA141" i="7"/>
  <c r="AA145" i="7"/>
  <c r="AA149" i="7"/>
  <c r="AA153" i="7"/>
  <c r="AA157" i="7"/>
  <c r="AA160" i="7"/>
  <c r="X161" i="7"/>
  <c r="AA164" i="7"/>
  <c r="X165" i="7"/>
  <c r="AA168" i="7"/>
  <c r="X169" i="7"/>
  <c r="AA172" i="7"/>
  <c r="X173" i="7"/>
  <c r="AA176" i="7"/>
  <c r="X177" i="7"/>
  <c r="Y179" i="7"/>
  <c r="X179" i="7"/>
  <c r="X134" i="7"/>
  <c r="Y135" i="7"/>
  <c r="X138" i="7"/>
  <c r="Y139" i="7"/>
  <c r="X142" i="7"/>
  <c r="Y143" i="7"/>
  <c r="X146" i="7"/>
  <c r="Y147" i="7"/>
  <c r="AA177" i="7"/>
  <c r="AA202" i="7"/>
  <c r="M202" i="7"/>
  <c r="X181" i="7"/>
  <c r="AA183" i="7"/>
  <c r="X185" i="7"/>
  <c r="X190" i="7"/>
  <c r="X151" i="7"/>
  <c r="X155" i="7"/>
  <c r="X162" i="7"/>
  <c r="X166" i="7"/>
  <c r="X170" i="7"/>
  <c r="X174" i="7"/>
  <c r="X178" i="7"/>
  <c r="Y181" i="7"/>
  <c r="X182" i="7"/>
  <c r="Y185" i="7"/>
  <c r="X187" i="7"/>
  <c r="X192" i="7"/>
  <c r="AA195" i="7"/>
  <c r="X196" i="7"/>
  <c r="AA199" i="7"/>
  <c r="X200" i="7"/>
  <c r="X203" i="7"/>
  <c r="AA206" i="7"/>
  <c r="X207" i="7"/>
  <c r="AA210" i="7"/>
  <c r="X211" i="7"/>
  <c r="AA217" i="7"/>
  <c r="AA221" i="7"/>
  <c r="AA225" i="7"/>
  <c r="AA229" i="7"/>
  <c r="Y234" i="7"/>
  <c r="X239" i="7"/>
  <c r="AA247" i="7"/>
  <c r="M247" i="7"/>
  <c r="X183" i="7"/>
  <c r="X213" i="7"/>
  <c r="X186" i="7"/>
  <c r="X188" i="7"/>
  <c r="X193" i="7"/>
  <c r="Y195" i="7"/>
  <c r="X197" i="7"/>
  <c r="Y199" i="7"/>
  <c r="X201" i="7"/>
  <c r="X204" i="7"/>
  <c r="Y206" i="7"/>
  <c r="X208" i="7"/>
  <c r="Y210" i="7"/>
  <c r="X212" i="7"/>
  <c r="X215" i="7"/>
  <c r="X216" i="7"/>
  <c r="Y217" i="7"/>
  <c r="X219" i="7"/>
  <c r="X220" i="7"/>
  <c r="Y221" i="7"/>
  <c r="X223" i="7"/>
  <c r="X224" i="7"/>
  <c r="Y225" i="7"/>
  <c r="X227" i="7"/>
  <c r="X228" i="7"/>
  <c r="Y229" i="7"/>
  <c r="X231" i="7"/>
  <c r="AA234" i="7"/>
  <c r="X235" i="7"/>
  <c r="X240" i="7"/>
  <c r="Y240" i="7"/>
  <c r="AA246" i="7"/>
  <c r="AA188" i="7"/>
  <c r="AA193" i="7"/>
  <c r="AA197" i="7"/>
  <c r="AA201" i="7"/>
  <c r="AA204" i="7"/>
  <c r="AA208" i="7"/>
  <c r="AA212" i="7"/>
  <c r="AA215" i="7"/>
  <c r="AA219" i="7"/>
  <c r="AA223" i="7"/>
  <c r="AA227" i="7"/>
  <c r="AA231" i="7"/>
  <c r="AA232" i="7"/>
  <c r="AA236" i="7"/>
  <c r="AA239" i="7"/>
  <c r="AA248" i="7"/>
  <c r="Y249" i="7"/>
  <c r="Y252" i="7"/>
  <c r="AA255" i="7"/>
  <c r="Y256" i="7"/>
  <c r="AA259" i="7"/>
  <c r="Y260" i="7"/>
  <c r="AA263" i="7"/>
  <c r="Y264" i="7"/>
  <c r="AA267" i="7"/>
  <c r="Y268" i="7"/>
  <c r="Y269" i="7"/>
  <c r="AA272" i="7"/>
  <c r="Y273" i="7"/>
  <c r="Y276" i="7"/>
  <c r="AA279" i="7"/>
  <c r="Y280" i="7"/>
  <c r="Y281" i="7"/>
  <c r="X282" i="7"/>
  <c r="AA284" i="7"/>
  <c r="X287" i="7"/>
  <c r="AA289" i="7"/>
  <c r="Y290" i="7"/>
  <c r="AA293" i="7"/>
  <c r="Y294" i="7"/>
  <c r="AA297" i="7"/>
  <c r="Y298" i="7"/>
  <c r="AA301" i="7"/>
  <c r="Y302" i="7"/>
  <c r="AA305" i="7"/>
  <c r="Y306" i="7"/>
  <c r="AA309" i="7"/>
  <c r="X311" i="7"/>
  <c r="AA313" i="7"/>
  <c r="X315" i="7"/>
  <c r="AA317" i="7"/>
  <c r="X319" i="7"/>
  <c r="AA321" i="7"/>
  <c r="X323" i="7"/>
  <c r="X324" i="7"/>
  <c r="AA327" i="7"/>
  <c r="Y328" i="7"/>
  <c r="Y329" i="7"/>
  <c r="X330" i="7"/>
  <c r="AA332" i="7"/>
  <c r="X334" i="7"/>
  <c r="X345" i="7"/>
  <c r="Y345" i="7"/>
  <c r="X362" i="7"/>
  <c r="Y362" i="7"/>
  <c r="AA371" i="7"/>
  <c r="M371" i="7"/>
  <c r="Y374" i="7"/>
  <c r="Z374" i="7" s="1"/>
  <c r="X374" i="7"/>
  <c r="AA379" i="7"/>
  <c r="Y384" i="7"/>
  <c r="X384" i="7"/>
  <c r="AA396" i="7"/>
  <c r="AA249" i="7"/>
  <c r="X251" i="7"/>
  <c r="AA252" i="7"/>
  <c r="AA256" i="7"/>
  <c r="AA260" i="7"/>
  <c r="AA264" i="7"/>
  <c r="AA268" i="7"/>
  <c r="AA269" i="7"/>
  <c r="AA273" i="7"/>
  <c r="X275" i="7"/>
  <c r="AA276" i="7"/>
  <c r="X278" i="7"/>
  <c r="X283" i="7"/>
  <c r="X288" i="7"/>
  <c r="AA290" i="7"/>
  <c r="X292" i="7"/>
  <c r="AA294" i="7"/>
  <c r="AA298" i="7"/>
  <c r="AA302" i="7"/>
  <c r="X304" i="7"/>
  <c r="AA306" i="7"/>
  <c r="X308" i="7"/>
  <c r="X312" i="7"/>
  <c r="X316" i="7"/>
  <c r="X320" i="7"/>
  <c r="X325" i="7"/>
  <c r="X326" i="7"/>
  <c r="X331" i="7"/>
  <c r="Y335" i="7"/>
  <c r="X336" i="7"/>
  <c r="X337" i="7"/>
  <c r="X338" i="7"/>
  <c r="Y338" i="7"/>
  <c r="Z338" i="7" s="1"/>
  <c r="Y346" i="7"/>
  <c r="X350" i="7"/>
  <c r="Y350" i="7"/>
  <c r="Y363" i="7"/>
  <c r="Y372" i="7"/>
  <c r="Z372" i="7" s="1"/>
  <c r="X372" i="7"/>
  <c r="M377" i="7"/>
  <c r="AA411" i="7"/>
  <c r="M411" i="7"/>
  <c r="Y242" i="7"/>
  <c r="X243" i="7"/>
  <c r="Y245" i="7"/>
  <c r="X246" i="7"/>
  <c r="Y254" i="7"/>
  <c r="Y258" i="7"/>
  <c r="Y262" i="7"/>
  <c r="Y266" i="7"/>
  <c r="Y271" i="7"/>
  <c r="Y278" i="7"/>
  <c r="Y283" i="7"/>
  <c r="Y288" i="7"/>
  <c r="Y292" i="7"/>
  <c r="Y296" i="7"/>
  <c r="Y300" i="7"/>
  <c r="Y304" i="7"/>
  <c r="Y308" i="7"/>
  <c r="Y312" i="7"/>
  <c r="Y316" i="7"/>
  <c r="Y320" i="7"/>
  <c r="Y325" i="7"/>
  <c r="Y326" i="7"/>
  <c r="Y331" i="7"/>
  <c r="AA335" i="7"/>
  <c r="Y336" i="7"/>
  <c r="AA346" i="7"/>
  <c r="Y349" i="7"/>
  <c r="X354" i="7"/>
  <c r="Y354" i="7"/>
  <c r="AA362" i="7"/>
  <c r="AA363" i="7"/>
  <c r="Y370" i="7"/>
  <c r="Z370" i="7" s="1"/>
  <c r="X370" i="7"/>
  <c r="M375" i="7"/>
  <c r="Y378" i="7"/>
  <c r="Z378" i="7" s="1"/>
  <c r="X378" i="7"/>
  <c r="Y380" i="7"/>
  <c r="X380" i="7"/>
  <c r="X383" i="7"/>
  <c r="AA384" i="7"/>
  <c r="X341" i="7"/>
  <c r="Y341" i="7"/>
  <c r="X358" i="7"/>
  <c r="Y358" i="7"/>
  <c r="Y367" i="7"/>
  <c r="X367" i="7"/>
  <c r="Y376" i="7"/>
  <c r="Z376" i="7" s="1"/>
  <c r="X376" i="7"/>
  <c r="AA340" i="7"/>
  <c r="AA344" i="7"/>
  <c r="AA349" i="7"/>
  <c r="AA353" i="7"/>
  <c r="AA357" i="7"/>
  <c r="AA361" i="7"/>
  <c r="AA365" i="7"/>
  <c r="Y366" i="7"/>
  <c r="Y383" i="7"/>
  <c r="AA386" i="7"/>
  <c r="AA390" i="7"/>
  <c r="AA394" i="7"/>
  <c r="AA397" i="7"/>
  <c r="AA401" i="7"/>
  <c r="AA405" i="7"/>
  <c r="AA409" i="7"/>
  <c r="AA415" i="7"/>
  <c r="AA416" i="7"/>
  <c r="Y417" i="7"/>
  <c r="Y418" i="7"/>
  <c r="X420" i="7"/>
  <c r="AA421" i="7"/>
  <c r="Y428" i="7"/>
  <c r="X428" i="7"/>
  <c r="X429" i="7"/>
  <c r="Y429" i="7"/>
  <c r="AA446" i="7"/>
  <c r="Y446" i="7"/>
  <c r="X454" i="7"/>
  <c r="Y454" i="7"/>
  <c r="AA454" i="7"/>
  <c r="AA366" i="7"/>
  <c r="AA383" i="7"/>
  <c r="X411" i="7"/>
  <c r="X412" i="7"/>
  <c r="Y413" i="7"/>
  <c r="X414" i="7"/>
  <c r="AA442" i="7"/>
  <c r="Y442" i="7"/>
  <c r="X449" i="7"/>
  <c r="Y449" i="7"/>
  <c r="AA449" i="7"/>
  <c r="AA412" i="7"/>
  <c r="AA413" i="7"/>
  <c r="Y414" i="7"/>
  <c r="AA418" i="7"/>
  <c r="X419" i="7"/>
  <c r="Y421" i="7"/>
  <c r="X422" i="7"/>
  <c r="Y422" i="7"/>
  <c r="M423" i="7"/>
  <c r="AA424" i="7"/>
  <c r="AA429" i="7"/>
  <c r="X445" i="7"/>
  <c r="Y445" i="7"/>
  <c r="AA445" i="7"/>
  <c r="AA455" i="7"/>
  <c r="Y455" i="7"/>
  <c r="Y424" i="7"/>
  <c r="X424" i="7"/>
  <c r="X425" i="7"/>
  <c r="Y425" i="7"/>
  <c r="X441" i="7"/>
  <c r="Y441" i="7"/>
  <c r="AA441" i="7"/>
  <c r="AA450" i="7"/>
  <c r="Y450" i="7"/>
  <c r="X426" i="7"/>
  <c r="X430" i="7"/>
  <c r="Y440" i="7"/>
  <c r="X442" i="7"/>
  <c r="Y444" i="7"/>
  <c r="X446" i="7"/>
  <c r="Y448" i="7"/>
  <c r="X450" i="7"/>
  <c r="Y453" i="7"/>
  <c r="X455" i="7"/>
  <c r="X478" i="7"/>
  <c r="Y479" i="7"/>
  <c r="Z479" i="7" s="1"/>
  <c r="X479" i="7"/>
  <c r="Y481" i="7"/>
  <c r="AA482" i="7"/>
  <c r="Y485" i="7"/>
  <c r="X490" i="7"/>
  <c r="AA492" i="7"/>
  <c r="Y495" i="7"/>
  <c r="Z495" i="7" s="1"/>
  <c r="X495" i="7"/>
  <c r="Y496" i="7"/>
  <c r="Z496" i="7" s="1"/>
  <c r="AA520" i="7"/>
  <c r="M520" i="7"/>
  <c r="AA522" i="7"/>
  <c r="Y480" i="7"/>
  <c r="Y484" i="7"/>
  <c r="AA534" i="7"/>
  <c r="M534" i="7"/>
  <c r="AA535" i="7"/>
  <c r="M535" i="7"/>
  <c r="AA536" i="7"/>
  <c r="M536" i="7"/>
  <c r="AA537" i="7"/>
  <c r="M537" i="7"/>
  <c r="AA538" i="7"/>
  <c r="M538" i="7"/>
  <c r="M539" i="7"/>
  <c r="AA541" i="7"/>
  <c r="AA545" i="7"/>
  <c r="M545" i="7"/>
  <c r="AA480" i="7"/>
  <c r="AA484" i="7"/>
  <c r="AA490" i="7"/>
  <c r="X492" i="7"/>
  <c r="X522" i="7"/>
  <c r="AA542" i="7"/>
  <c r="M542" i="7"/>
  <c r="AA546" i="7"/>
  <c r="M546" i="7"/>
  <c r="M477" i="7"/>
  <c r="AA486" i="7"/>
  <c r="AA489" i="7"/>
  <c r="Y494" i="7"/>
  <c r="X494" i="7"/>
  <c r="AA547" i="7"/>
  <c r="M547" i="7"/>
  <c r="X540" i="7"/>
  <c r="X544" i="7"/>
  <c r="K433" i="5"/>
  <c r="K435" i="5"/>
  <c r="K431" i="5"/>
  <c r="K440" i="5"/>
  <c r="K441" i="5"/>
  <c r="K442" i="5"/>
  <c r="K432" i="5"/>
  <c r="K434" i="5"/>
  <c r="K436" i="5"/>
  <c r="K437" i="5"/>
  <c r="K438" i="5"/>
  <c r="K439" i="5"/>
  <c r="I368" i="5"/>
  <c r="I347" i="5"/>
  <c r="I423" i="5"/>
  <c r="I398" i="5"/>
  <c r="I345" i="5"/>
  <c r="I424" i="5"/>
  <c r="I405" i="5"/>
  <c r="I232" i="5"/>
  <c r="I328" i="5"/>
  <c r="I266" i="5"/>
  <c r="I233" i="5"/>
  <c r="I57" i="5"/>
  <c r="I47" i="5"/>
  <c r="I33" i="5"/>
  <c r="V374" i="5"/>
  <c r="Y374" i="5" s="1"/>
  <c r="V371" i="5"/>
  <c r="Y371" i="5" s="1"/>
  <c r="I94" i="5"/>
  <c r="I196" i="5"/>
  <c r="I12" i="5"/>
  <c r="I242" i="5"/>
  <c r="I200" i="5"/>
  <c r="I100" i="5"/>
  <c r="I315" i="5"/>
  <c r="I274" i="5"/>
  <c r="I263" i="5"/>
  <c r="I251" i="5"/>
  <c r="I240" i="5"/>
  <c r="I229" i="5"/>
  <c r="I44" i="5"/>
  <c r="I16" i="5"/>
  <c r="V347" i="5"/>
  <c r="Y347" i="5" s="1"/>
  <c r="I80" i="5"/>
  <c r="I265" i="5"/>
  <c r="I264" i="5"/>
  <c r="I31" i="5"/>
  <c r="I314" i="5"/>
  <c r="I288" i="5"/>
  <c r="I262" i="5"/>
  <c r="I250" i="5"/>
  <c r="I194" i="5"/>
  <c r="I160" i="5"/>
  <c r="I146" i="5"/>
  <c r="I64" i="5"/>
  <c r="I43" i="5"/>
  <c r="I29" i="5"/>
  <c r="I18" i="5"/>
  <c r="I275" i="5"/>
  <c r="I173" i="5"/>
  <c r="I69" i="5"/>
  <c r="I45" i="5"/>
  <c r="I313" i="5"/>
  <c r="I298" i="5"/>
  <c r="I261" i="5"/>
  <c r="I238" i="5"/>
  <c r="I211" i="5"/>
  <c r="I170" i="5"/>
  <c r="I145" i="5"/>
  <c r="I77" i="5"/>
  <c r="I11" i="5"/>
  <c r="I201" i="5"/>
  <c r="I32" i="5"/>
  <c r="I312" i="5"/>
  <c r="I210" i="5"/>
  <c r="I192" i="5"/>
  <c r="I169" i="5"/>
  <c r="I156" i="5"/>
  <c r="I144" i="5"/>
  <c r="I111" i="5"/>
  <c r="I51" i="5"/>
  <c r="V338" i="5"/>
  <c r="Y338" i="5" s="1"/>
  <c r="V368" i="5"/>
  <c r="Y368" i="5" s="1"/>
  <c r="I316" i="5"/>
  <c r="I221" i="5"/>
  <c r="I209" i="5"/>
  <c r="I168" i="5"/>
  <c r="V373" i="5"/>
  <c r="Y373" i="5" s="1"/>
  <c r="I248" i="5"/>
  <c r="I270" i="5"/>
  <c r="I330" i="5"/>
  <c r="I320" i="5"/>
  <c r="I310" i="5"/>
  <c r="I268" i="5"/>
  <c r="I256" i="5"/>
  <c r="I208" i="5"/>
  <c r="I190" i="5"/>
  <c r="I177" i="5"/>
  <c r="I167" i="5"/>
  <c r="I59" i="5"/>
  <c r="I35" i="5"/>
  <c r="I22" i="5"/>
  <c r="V370" i="5"/>
  <c r="Y370" i="5" s="1"/>
  <c r="V410" i="5"/>
  <c r="Y410" i="5" s="1"/>
  <c r="V329" i="5"/>
  <c r="Y329" i="5" s="1"/>
  <c r="I329" i="5"/>
  <c r="I267" i="5"/>
  <c r="I219" i="5"/>
  <c r="I207" i="5"/>
  <c r="I189" i="5"/>
  <c r="I176" i="5"/>
  <c r="I123" i="5"/>
  <c r="I48" i="5"/>
  <c r="I34" i="5"/>
  <c r="I21" i="5"/>
  <c r="V377" i="5"/>
  <c r="Y377" i="5" s="1"/>
  <c r="V369" i="5"/>
  <c r="Y369" i="5" s="1"/>
  <c r="V409" i="5"/>
  <c r="Y409" i="5" s="1"/>
  <c r="I430" i="5"/>
  <c r="I429" i="5"/>
  <c r="I427" i="5"/>
  <c r="I426" i="5"/>
  <c r="V414" i="5"/>
  <c r="Y414" i="5" s="1"/>
  <c r="I428" i="5"/>
  <c r="I425" i="5"/>
  <c r="I87" i="5"/>
  <c r="V378" i="5"/>
  <c r="Y378" i="5" s="1"/>
  <c r="V422" i="5"/>
  <c r="Y422" i="5" s="1"/>
  <c r="V375" i="5"/>
  <c r="Y375" i="5" s="1"/>
  <c r="V395" i="5"/>
  <c r="Y395" i="5" s="1"/>
  <c r="V419" i="5"/>
  <c r="Y419" i="5" s="1"/>
  <c r="V372" i="5"/>
  <c r="Y372" i="5" s="1"/>
  <c r="K389" i="5" l="1"/>
  <c r="J425" i="5"/>
  <c r="J393" i="5"/>
  <c r="J349" i="5"/>
  <c r="J382" i="5"/>
  <c r="K465" i="3"/>
  <c r="L465" i="3" s="1"/>
  <c r="K350" i="5"/>
  <c r="J427" i="5"/>
  <c r="K337" i="5"/>
  <c r="K333" i="5"/>
  <c r="J428" i="5"/>
  <c r="J429" i="5"/>
  <c r="J416" i="5"/>
  <c r="J398" i="5"/>
  <c r="J394" i="5"/>
  <c r="J390" i="5"/>
  <c r="J386" i="5"/>
  <c r="J344" i="5"/>
  <c r="J417" i="5"/>
  <c r="K307" i="3"/>
  <c r="L307" i="3" s="1"/>
  <c r="K363" i="5"/>
  <c r="K359" i="5"/>
  <c r="J352" i="5"/>
  <c r="J331" i="5"/>
  <c r="K412" i="5"/>
  <c r="K408" i="5"/>
  <c r="J404" i="5"/>
  <c r="J380" i="5"/>
  <c r="J424" i="5"/>
  <c r="J366" i="5"/>
  <c r="J355" i="5"/>
  <c r="K342" i="5"/>
  <c r="J426" i="5"/>
  <c r="J391" i="5"/>
  <c r="J387" i="5"/>
  <c r="J383" i="5"/>
  <c r="J420" i="5"/>
  <c r="J421" i="5"/>
  <c r="J402" i="5"/>
  <c r="J342" i="5"/>
  <c r="J403" i="5"/>
  <c r="J399" i="5"/>
  <c r="K536" i="3"/>
  <c r="L536" i="3" s="1"/>
  <c r="K371" i="3"/>
  <c r="L371" i="3" s="1"/>
  <c r="K427" i="5"/>
  <c r="J345" i="5"/>
  <c r="J364" i="5"/>
  <c r="J340" i="5"/>
  <c r="J351" i="5"/>
  <c r="J400" i="5"/>
  <c r="J376" i="5"/>
  <c r="J346" i="5"/>
  <c r="J365" i="5"/>
  <c r="J341" i="5"/>
  <c r="J360" i="5"/>
  <c r="J336" i="5"/>
  <c r="J347" i="5"/>
  <c r="J396" i="5"/>
  <c r="J361" i="5"/>
  <c r="J337" i="5"/>
  <c r="J356" i="5"/>
  <c r="J332" i="5"/>
  <c r="J367" i="5"/>
  <c r="J343" i="5"/>
  <c r="J418" i="5"/>
  <c r="J392" i="5"/>
  <c r="J362" i="5"/>
  <c r="J357" i="5"/>
  <c r="J333" i="5"/>
  <c r="J353" i="5"/>
  <c r="J325" i="5"/>
  <c r="J363" i="5"/>
  <c r="J339" i="5"/>
  <c r="J412" i="5"/>
  <c r="J388" i="5"/>
  <c r="J334" i="5"/>
  <c r="J358" i="5"/>
  <c r="J354" i="5"/>
  <c r="J348" i="5"/>
  <c r="J359" i="5"/>
  <c r="J335" i="5"/>
  <c r="J408" i="5"/>
  <c r="J384" i="5"/>
  <c r="J330" i="5"/>
  <c r="J329" i="5"/>
  <c r="K322" i="3"/>
  <c r="L322" i="3" s="1"/>
  <c r="K155" i="3"/>
  <c r="L155" i="3" s="1"/>
  <c r="K351" i="3"/>
  <c r="L351" i="3" s="1"/>
  <c r="K486" i="3"/>
  <c r="L486" i="3" s="1"/>
  <c r="K463" i="3"/>
  <c r="L463" i="3" s="1"/>
  <c r="K214" i="3"/>
  <c r="L214" i="3" s="1"/>
  <c r="K171" i="3"/>
  <c r="L171" i="3" s="1"/>
  <c r="K592" i="3"/>
  <c r="L592" i="3" s="1"/>
  <c r="K316" i="3"/>
  <c r="L316" i="3" s="1"/>
  <c r="K228" i="3"/>
  <c r="L228" i="3" s="1"/>
  <c r="K275" i="3"/>
  <c r="L275" i="3" s="1"/>
  <c r="K199" i="3"/>
  <c r="L199" i="3" s="1"/>
  <c r="K571" i="3"/>
  <c r="L571" i="3" s="1"/>
  <c r="K170" i="3"/>
  <c r="L170" i="3" s="1"/>
  <c r="K542" i="3"/>
  <c r="L542" i="3" s="1"/>
  <c r="K300" i="3"/>
  <c r="L300" i="3" s="1"/>
  <c r="K163" i="3"/>
  <c r="L163" i="3" s="1"/>
  <c r="K276" i="3"/>
  <c r="L276" i="3" s="1"/>
  <c r="K254" i="3"/>
  <c r="L254" i="3" s="1"/>
  <c r="K159" i="3"/>
  <c r="L159" i="3" s="1"/>
  <c r="K381" i="3"/>
  <c r="L381" i="3" s="1"/>
  <c r="K157" i="3"/>
  <c r="L157" i="3" s="1"/>
  <c r="K225" i="3"/>
  <c r="L225" i="3" s="1"/>
  <c r="K200" i="3"/>
  <c r="L200" i="3" s="1"/>
  <c r="K436" i="3"/>
  <c r="L436" i="3" s="1"/>
  <c r="K311" i="3"/>
  <c r="L311" i="3" s="1"/>
  <c r="K339" i="3"/>
  <c r="L339" i="3" s="1"/>
  <c r="K263" i="3"/>
  <c r="L263" i="3" s="1"/>
  <c r="K246" i="3"/>
  <c r="L246" i="3" s="1"/>
  <c r="K194" i="3"/>
  <c r="L194" i="3" s="1"/>
  <c r="K578" i="3"/>
  <c r="L578" i="3" s="1"/>
  <c r="K466" i="3"/>
  <c r="L466" i="3" s="1"/>
  <c r="K596" i="3"/>
  <c r="L596" i="3" s="1"/>
  <c r="K204" i="3"/>
  <c r="L204" i="3" s="1"/>
  <c r="K335" i="3"/>
  <c r="L335" i="3" s="1"/>
  <c r="K340" i="3"/>
  <c r="L340" i="3" s="1"/>
  <c r="K209" i="3"/>
  <c r="L209" i="3" s="1"/>
  <c r="K162" i="3"/>
  <c r="L162" i="3" s="1"/>
  <c r="K338" i="3"/>
  <c r="L338" i="3" s="1"/>
  <c r="K563" i="3"/>
  <c r="L563" i="3" s="1"/>
  <c r="K165" i="3"/>
  <c r="L165" i="3" s="1"/>
  <c r="K399" i="3"/>
  <c r="L399" i="3" s="1"/>
  <c r="K213" i="3"/>
  <c r="L213" i="3" s="1"/>
  <c r="K266" i="3"/>
  <c r="L266" i="3" s="1"/>
  <c r="K561" i="3"/>
  <c r="L561" i="3" s="1"/>
  <c r="K380" i="3"/>
  <c r="L380" i="3" s="1"/>
  <c r="K205" i="3"/>
  <c r="L205" i="3" s="1"/>
  <c r="K302" i="3"/>
  <c r="L302" i="3" s="1"/>
  <c r="K375" i="3"/>
  <c r="L375" i="3" s="1"/>
  <c r="K565" i="3"/>
  <c r="L565" i="3" s="1"/>
  <c r="K414" i="3"/>
  <c r="L414" i="3" s="1"/>
  <c r="M111" i="7"/>
  <c r="M112" i="7"/>
  <c r="K178" i="3"/>
  <c r="K250" i="3"/>
  <c r="L250" i="3" s="1"/>
  <c r="M410" i="7"/>
  <c r="M105" i="7"/>
  <c r="AA213" i="7"/>
  <c r="AA544" i="7"/>
  <c r="M543" i="7"/>
  <c r="M275" i="7"/>
  <c r="M189" i="7"/>
  <c r="AA44" i="7"/>
  <c r="M26" i="7"/>
  <c r="M113" i="7"/>
  <c r="M478" i="7"/>
  <c r="AA540" i="7"/>
  <c r="AA456" i="7"/>
  <c r="AA373" i="7"/>
  <c r="AA420" i="7"/>
  <c r="AA243" i="7"/>
  <c r="M190" i="7"/>
  <c r="M96" i="7"/>
  <c r="M124" i="7"/>
  <c r="AA97" i="7"/>
  <c r="AA493" i="7"/>
  <c r="M493" i="7"/>
  <c r="M369" i="7"/>
  <c r="M251" i="7"/>
  <c r="AA376" i="7"/>
  <c r="M376" i="7"/>
  <c r="AA370" i="7"/>
  <c r="M370" i="7"/>
  <c r="AA374" i="7"/>
  <c r="M374" i="7"/>
  <c r="AA479" i="7"/>
  <c r="M479" i="7"/>
  <c r="AA378" i="7"/>
  <c r="M378" i="7"/>
  <c r="AA495" i="7"/>
  <c r="M495" i="7"/>
  <c r="AA372" i="7"/>
  <c r="M372" i="7"/>
  <c r="M338" i="7"/>
  <c r="AA338" i="7"/>
  <c r="AA34" i="7"/>
  <c r="M34" i="7"/>
  <c r="AA496" i="7"/>
  <c r="M496" i="7"/>
  <c r="K376" i="5"/>
  <c r="K411" i="5"/>
  <c r="K430" i="5"/>
  <c r="K381" i="5"/>
  <c r="K331" i="5"/>
  <c r="K377" i="5"/>
  <c r="K332" i="5"/>
  <c r="K335" i="5"/>
  <c r="K339" i="5"/>
  <c r="K358" i="5"/>
  <c r="K379" i="5"/>
  <c r="K383" i="5"/>
  <c r="K387" i="5"/>
  <c r="K393" i="5"/>
  <c r="K396" i="5"/>
  <c r="K400" i="5"/>
  <c r="K366" i="5"/>
  <c r="K348" i="5"/>
  <c r="K362" i="5"/>
  <c r="K407" i="5"/>
  <c r="K355" i="5"/>
  <c r="K388" i="5"/>
  <c r="K354" i="5"/>
  <c r="K399" i="5"/>
  <c r="K345" i="5"/>
  <c r="K347" i="5"/>
  <c r="K402" i="5"/>
  <c r="K418" i="5"/>
  <c r="I157" i="5"/>
  <c r="K391" i="5"/>
  <c r="K336" i="5"/>
  <c r="K380" i="5"/>
  <c r="K330" i="5"/>
  <c r="K346" i="5"/>
  <c r="K356" i="5"/>
  <c r="K349" i="5"/>
  <c r="K367" i="5"/>
  <c r="K385" i="5"/>
  <c r="I394" i="5"/>
  <c r="K352" i="5"/>
  <c r="K357" i="5"/>
  <c r="K361" i="5"/>
  <c r="K365" i="5"/>
  <c r="K386" i="5"/>
  <c r="K392" i="5"/>
  <c r="K406" i="5"/>
  <c r="I197" i="5"/>
  <c r="K343" i="5"/>
  <c r="K423" i="5"/>
  <c r="K404" i="5"/>
  <c r="K394" i="5"/>
  <c r="K426" i="5"/>
  <c r="I218" i="5"/>
  <c r="K334" i="5"/>
  <c r="K341" i="5"/>
  <c r="K360" i="5"/>
  <c r="K364" i="5"/>
  <c r="K405" i="5"/>
  <c r="K417" i="5"/>
  <c r="K351" i="5"/>
  <c r="K390" i="5"/>
  <c r="K398" i="5"/>
  <c r="I282" i="5"/>
  <c r="K504" i="3"/>
  <c r="L504" i="3" s="1"/>
  <c r="K194" i="5" l="1"/>
  <c r="K344" i="5"/>
  <c r="K325" i="5"/>
  <c r="K521" i="3"/>
  <c r="L521" i="3" s="1"/>
  <c r="K522" i="3"/>
  <c r="L522" i="3" s="1"/>
  <c r="K298" i="3"/>
  <c r="L298" i="3" s="1"/>
  <c r="K538" i="3"/>
  <c r="L538" i="3" s="1"/>
  <c r="K537" i="3"/>
  <c r="L537" i="3" s="1"/>
  <c r="K271" i="3"/>
  <c r="L271" i="3" s="1"/>
  <c r="K218" i="3"/>
  <c r="L218" i="3" s="1"/>
  <c r="K203" i="3"/>
  <c r="L203" i="3" s="1"/>
  <c r="K202" i="3"/>
  <c r="L202" i="3" s="1"/>
  <c r="K201" i="3"/>
  <c r="L201" i="3" s="1"/>
  <c r="K158" i="3"/>
  <c r="L158" i="3" s="1"/>
  <c r="K532" i="3"/>
  <c r="L532" i="3" s="1"/>
  <c r="K154" i="3"/>
  <c r="L154" i="3" s="1"/>
  <c r="K572" i="3"/>
  <c r="L572" i="3" s="1"/>
  <c r="K562" i="3"/>
  <c r="L562" i="3" s="1"/>
  <c r="K594" i="3"/>
  <c r="L594" i="3" s="1"/>
  <c r="K166" i="3"/>
  <c r="L166" i="3" s="1"/>
  <c r="K593" i="3"/>
  <c r="L593" i="3" s="1"/>
  <c r="K564" i="3"/>
  <c r="L564" i="3" s="1"/>
  <c r="K193" i="3"/>
  <c r="L193" i="3" s="1"/>
  <c r="K430" i="3"/>
  <c r="L430" i="3" s="1"/>
  <c r="K288" i="3"/>
  <c r="L288" i="3" s="1"/>
  <c r="K545" i="3"/>
  <c r="L545" i="3" s="1"/>
  <c r="K591" i="3"/>
  <c r="L591" i="3" s="1"/>
  <c r="K348" i="3"/>
  <c r="L348" i="3" s="1"/>
  <c r="K182" i="3"/>
  <c r="L182" i="3" s="1"/>
  <c r="K303" i="3"/>
  <c r="L303" i="3" s="1"/>
  <c r="K484" i="3"/>
  <c r="L484" i="3" s="1"/>
  <c r="K249" i="3"/>
  <c r="L249" i="3" s="1"/>
  <c r="K589" i="3"/>
  <c r="L589" i="3" s="1"/>
  <c r="K377" i="3"/>
  <c r="L377" i="3" s="1"/>
  <c r="K376" i="3"/>
  <c r="L376" i="3" s="1"/>
  <c r="K177" i="3"/>
  <c r="L177" i="3" s="1"/>
  <c r="K570" i="3"/>
  <c r="L570" i="3" s="1"/>
  <c r="K132" i="3"/>
  <c r="L132" i="3" s="1"/>
  <c r="K306" i="3"/>
  <c r="L306" i="3" s="1"/>
  <c r="K544" i="3"/>
  <c r="L544" i="3" s="1"/>
  <c r="K449" i="3"/>
  <c r="L449" i="3" s="1"/>
  <c r="J276" i="5"/>
  <c r="J264" i="5"/>
  <c r="K403" i="5"/>
  <c r="J261" i="5"/>
  <c r="J167" i="5"/>
  <c r="J280" i="5"/>
  <c r="J328" i="5"/>
  <c r="J315" i="5"/>
  <c r="J303" i="5"/>
  <c r="J291" i="5"/>
  <c r="J279" i="5"/>
  <c r="J267" i="5"/>
  <c r="J327" i="5"/>
  <c r="J314" i="5"/>
  <c r="J302" i="5"/>
  <c r="J290" i="5"/>
  <c r="J266" i="5"/>
  <c r="J313" i="5"/>
  <c r="J277" i="5"/>
  <c r="J265" i="5"/>
  <c r="J283" i="5"/>
  <c r="J148" i="5"/>
  <c r="J184" i="5"/>
  <c r="J278" i="5"/>
  <c r="J288" i="5"/>
  <c r="J310" i="5"/>
  <c r="J298" i="5"/>
  <c r="J286" i="5"/>
  <c r="J274" i="5"/>
  <c r="J262" i="5"/>
  <c r="K329" i="5"/>
  <c r="K460" i="3"/>
  <c r="L460" i="3" s="1"/>
  <c r="K180" i="3"/>
  <c r="L180" i="3" s="1"/>
  <c r="K456" i="3"/>
  <c r="L456" i="3" s="1"/>
  <c r="K222" i="3"/>
  <c r="L222" i="3" s="1"/>
  <c r="K382" i="3"/>
  <c r="L382" i="3" s="1"/>
  <c r="K236" i="3"/>
  <c r="L236" i="3" s="1"/>
  <c r="K232" i="3"/>
  <c r="L232" i="3" s="1"/>
  <c r="K220" i="3"/>
  <c r="L220" i="3" s="1"/>
  <c r="K195" i="3"/>
  <c r="L195" i="3" s="1"/>
  <c r="K352" i="3"/>
  <c r="L352" i="3" s="1"/>
  <c r="K337" i="3"/>
  <c r="L337" i="3" s="1"/>
  <c r="K383" i="3"/>
  <c r="L383" i="3" s="1"/>
  <c r="K324" i="3"/>
  <c r="L324" i="3" s="1"/>
  <c r="K292" i="3"/>
  <c r="L292" i="3" s="1"/>
  <c r="K597" i="3"/>
  <c r="L597" i="3" s="1"/>
  <c r="K523" i="3"/>
  <c r="L523" i="3" s="1"/>
  <c r="K417" i="3"/>
  <c r="L417" i="3" s="1"/>
  <c r="K186" i="3"/>
  <c r="L186" i="3" s="1"/>
  <c r="K309" i="3"/>
  <c r="L309" i="3" s="1"/>
  <c r="K336" i="3"/>
  <c r="L336" i="3" s="1"/>
  <c r="K580" i="3"/>
  <c r="L580" i="3" s="1"/>
  <c r="K531" i="3"/>
  <c r="L531" i="3" s="1"/>
  <c r="K274" i="3"/>
  <c r="L274" i="3" s="1"/>
  <c r="K328" i="3"/>
  <c r="L328" i="3" s="1"/>
  <c r="K530" i="3"/>
  <c r="L530" i="3" s="1"/>
  <c r="K506" i="3"/>
  <c r="L506" i="3" s="1"/>
  <c r="K224" i="3"/>
  <c r="L224" i="3" s="1"/>
  <c r="K279" i="3"/>
  <c r="L279" i="3" s="1"/>
  <c r="K150" i="3"/>
  <c r="L150" i="3" s="1"/>
  <c r="K253" i="3"/>
  <c r="L253" i="3" s="1"/>
  <c r="K334" i="3"/>
  <c r="L334" i="3" s="1"/>
  <c r="K353" i="3"/>
  <c r="L353" i="3" s="1"/>
  <c r="V205" i="5"/>
  <c r="Y205" i="5" s="1"/>
  <c r="V228" i="5"/>
  <c r="Y228" i="5" s="1"/>
  <c r="V307" i="5"/>
  <c r="Y307" i="5" s="1"/>
  <c r="V249" i="5"/>
  <c r="Y249" i="5" s="1"/>
  <c r="V234" i="5"/>
  <c r="Y234" i="5" s="1"/>
  <c r="V221" i="5"/>
  <c r="Y221" i="5" s="1"/>
  <c r="V256" i="5"/>
  <c r="Y256" i="5" s="1"/>
  <c r="V244" i="5"/>
  <c r="Y244" i="5" s="1"/>
  <c r="V232" i="5"/>
  <c r="Y232" i="5" s="1"/>
  <c r="V220" i="5"/>
  <c r="Y220" i="5" s="1"/>
  <c r="V208" i="5"/>
  <c r="Y208" i="5" s="1"/>
  <c r="V184" i="5"/>
  <c r="Y184" i="5" s="1"/>
  <c r="V172" i="5"/>
  <c r="Y172" i="5" s="1"/>
  <c r="V148" i="5"/>
  <c r="Y148" i="5" s="1"/>
  <c r="V323" i="5"/>
  <c r="Y323" i="5" s="1"/>
  <c r="V311" i="5"/>
  <c r="Y311" i="5" s="1"/>
  <c r="V299" i="5"/>
  <c r="Y299" i="5" s="1"/>
  <c r="V287" i="5"/>
  <c r="Y287" i="5" s="1"/>
  <c r="V263" i="5"/>
  <c r="Y263" i="5" s="1"/>
  <c r="V193" i="5"/>
  <c r="Y193" i="5" s="1"/>
  <c r="V255" i="5"/>
  <c r="Y255" i="5" s="1"/>
  <c r="V231" i="5"/>
  <c r="Y231" i="5" s="1"/>
  <c r="V219" i="5"/>
  <c r="Y219" i="5" s="1"/>
  <c r="V207" i="5"/>
  <c r="Y207" i="5" s="1"/>
  <c r="V195" i="5"/>
  <c r="Y195" i="5" s="1"/>
  <c r="V183" i="5"/>
  <c r="Y183" i="5" s="1"/>
  <c r="V171" i="5"/>
  <c r="Y171" i="5" s="1"/>
  <c r="V159" i="5"/>
  <c r="Y159" i="5" s="1"/>
  <c r="V147" i="5"/>
  <c r="Y147" i="5" s="1"/>
  <c r="V322" i="5"/>
  <c r="Y322" i="5" s="1"/>
  <c r="V310" i="5"/>
  <c r="Y310" i="5" s="1"/>
  <c r="V298" i="5"/>
  <c r="Y298" i="5" s="1"/>
  <c r="V274" i="5"/>
  <c r="Y274" i="5" s="1"/>
  <c r="V262" i="5"/>
  <c r="Y262" i="5" s="1"/>
  <c r="V254" i="5"/>
  <c r="Y254" i="5" s="1"/>
  <c r="V242" i="5"/>
  <c r="Y242" i="5" s="1"/>
  <c r="V230" i="5"/>
  <c r="Y230" i="5" s="1"/>
  <c r="V218" i="5"/>
  <c r="Y218" i="5" s="1"/>
  <c r="V206" i="5"/>
  <c r="Y206" i="5" s="1"/>
  <c r="V194" i="5"/>
  <c r="Y194" i="5" s="1"/>
  <c r="V182" i="5"/>
  <c r="Y182" i="5" s="1"/>
  <c r="V170" i="5"/>
  <c r="Y170" i="5" s="1"/>
  <c r="V146" i="5"/>
  <c r="Y146" i="5" s="1"/>
  <c r="V321" i="5"/>
  <c r="Y321" i="5" s="1"/>
  <c r="V309" i="5"/>
  <c r="Y309" i="5" s="1"/>
  <c r="V297" i="5"/>
  <c r="Y297" i="5" s="1"/>
  <c r="V285" i="5"/>
  <c r="Y285" i="5" s="1"/>
  <c r="V273" i="5"/>
  <c r="Y273" i="5" s="1"/>
  <c r="V253" i="5"/>
  <c r="Y253" i="5" s="1"/>
  <c r="V241" i="5"/>
  <c r="Y241" i="5" s="1"/>
  <c r="V308" i="5"/>
  <c r="Y308" i="5" s="1"/>
  <c r="V296" i="5"/>
  <c r="Y296" i="5" s="1"/>
  <c r="V284" i="5"/>
  <c r="Y284" i="5" s="1"/>
  <c r="V272" i="5"/>
  <c r="Y272" i="5" s="1"/>
  <c r="V145" i="5"/>
  <c r="Y145" i="5" s="1"/>
  <c r="V180" i="5"/>
  <c r="Y180" i="5" s="1"/>
  <c r="V239" i="5"/>
  <c r="Y239" i="5" s="1"/>
  <c r="V227" i="5"/>
  <c r="Y227" i="5" s="1"/>
  <c r="V215" i="5"/>
  <c r="Y215" i="5" s="1"/>
  <c r="V203" i="5"/>
  <c r="Y203" i="5" s="1"/>
  <c r="V179" i="5"/>
  <c r="Y179" i="5" s="1"/>
  <c r="V167" i="5"/>
  <c r="Y167" i="5" s="1"/>
  <c r="V155" i="5"/>
  <c r="Y155" i="5" s="1"/>
  <c r="V318" i="5"/>
  <c r="Y318" i="5" s="1"/>
  <c r="V306" i="5"/>
  <c r="Y306" i="5" s="1"/>
  <c r="V294" i="5"/>
  <c r="Y294" i="5" s="1"/>
  <c r="V282" i="5"/>
  <c r="Y282" i="5" s="1"/>
  <c r="V270" i="5"/>
  <c r="Y270" i="5" s="1"/>
  <c r="V320" i="5"/>
  <c r="Y320" i="5" s="1"/>
  <c r="V168" i="5"/>
  <c r="Y168" i="5" s="1"/>
  <c r="V156" i="5"/>
  <c r="Y156" i="5" s="1"/>
  <c r="V250" i="5"/>
  <c r="Y250" i="5" s="1"/>
  <c r="V214" i="5"/>
  <c r="Y214" i="5" s="1"/>
  <c r="V178" i="5"/>
  <c r="Y178" i="5" s="1"/>
  <c r="V166" i="5"/>
  <c r="Y166" i="5" s="1"/>
  <c r="V154" i="5"/>
  <c r="Y154" i="5" s="1"/>
  <c r="V317" i="5"/>
  <c r="Y317" i="5" s="1"/>
  <c r="V305" i="5"/>
  <c r="Y305" i="5" s="1"/>
  <c r="V293" i="5"/>
  <c r="Y293" i="5" s="1"/>
  <c r="V181" i="5"/>
  <c r="Y181" i="5" s="1"/>
  <c r="V216" i="5"/>
  <c r="Y216" i="5" s="1"/>
  <c r="V295" i="5"/>
  <c r="Y295" i="5" s="1"/>
  <c r="V237" i="5"/>
  <c r="Y237" i="5" s="1"/>
  <c r="V201" i="5"/>
  <c r="Y201" i="5" s="1"/>
  <c r="V177" i="5"/>
  <c r="Y177" i="5" s="1"/>
  <c r="V165" i="5"/>
  <c r="Y165" i="5" s="1"/>
  <c r="V153" i="5"/>
  <c r="Y153" i="5" s="1"/>
  <c r="V261" i="5"/>
  <c r="Y261" i="5" s="1"/>
  <c r="V316" i="5"/>
  <c r="Y316" i="5" s="1"/>
  <c r="V304" i="5"/>
  <c r="Y304" i="5" s="1"/>
  <c r="V292" i="5"/>
  <c r="Y292" i="5" s="1"/>
  <c r="V280" i="5"/>
  <c r="Y280" i="5" s="1"/>
  <c r="V268" i="5"/>
  <c r="Y268" i="5" s="1"/>
  <c r="V217" i="5"/>
  <c r="Y217" i="5" s="1"/>
  <c r="V240" i="5"/>
  <c r="Y240" i="5" s="1"/>
  <c r="V319" i="5"/>
  <c r="Y319" i="5" s="1"/>
  <c r="V226" i="5"/>
  <c r="Y226" i="5" s="1"/>
  <c r="V248" i="5"/>
  <c r="Y248" i="5" s="1"/>
  <c r="V224" i="5"/>
  <c r="Y224" i="5" s="1"/>
  <c r="V200" i="5"/>
  <c r="Y200" i="5" s="1"/>
  <c r="V188" i="5"/>
  <c r="Y188" i="5" s="1"/>
  <c r="V176" i="5"/>
  <c r="Y176" i="5" s="1"/>
  <c r="V164" i="5"/>
  <c r="Y164" i="5" s="1"/>
  <c r="V152" i="5"/>
  <c r="Y152" i="5" s="1"/>
  <c r="V328" i="5"/>
  <c r="Y328" i="5" s="1"/>
  <c r="V315" i="5"/>
  <c r="Y315" i="5" s="1"/>
  <c r="V303" i="5"/>
  <c r="Y303" i="5" s="1"/>
  <c r="V291" i="5"/>
  <c r="Y291" i="5" s="1"/>
  <c r="V279" i="5"/>
  <c r="Y279" i="5" s="1"/>
  <c r="V267" i="5"/>
  <c r="Y267" i="5" s="1"/>
  <c r="V157" i="5"/>
  <c r="Y157" i="5" s="1"/>
  <c r="V192" i="5"/>
  <c r="Y192" i="5" s="1"/>
  <c r="V271" i="5"/>
  <c r="Y271" i="5" s="1"/>
  <c r="V225" i="5"/>
  <c r="Y225" i="5" s="1"/>
  <c r="V236" i="5"/>
  <c r="Y236" i="5" s="1"/>
  <c r="V212" i="5"/>
  <c r="Y212" i="5" s="1"/>
  <c r="V259" i="5"/>
  <c r="Y259" i="5" s="1"/>
  <c r="V235" i="5"/>
  <c r="Y235" i="5" s="1"/>
  <c r="V223" i="5"/>
  <c r="Y223" i="5" s="1"/>
  <c r="V211" i="5"/>
  <c r="Y211" i="5" s="1"/>
  <c r="V199" i="5"/>
  <c r="Y199" i="5" s="1"/>
  <c r="V187" i="5"/>
  <c r="Y187" i="5" s="1"/>
  <c r="V175" i="5"/>
  <c r="Y175" i="5" s="1"/>
  <c r="V163" i="5"/>
  <c r="Y163" i="5" s="1"/>
  <c r="V151" i="5"/>
  <c r="Y151" i="5" s="1"/>
  <c r="V327" i="5"/>
  <c r="Y327" i="5" s="1"/>
  <c r="V314" i="5"/>
  <c r="Y314" i="5" s="1"/>
  <c r="V302" i="5"/>
  <c r="Y302" i="5" s="1"/>
  <c r="V290" i="5"/>
  <c r="Y290" i="5" s="1"/>
  <c r="V278" i="5"/>
  <c r="Y278" i="5" s="1"/>
  <c r="V266" i="5"/>
  <c r="Y266" i="5" s="1"/>
  <c r="V229" i="5"/>
  <c r="Y229" i="5" s="1"/>
  <c r="V252" i="5"/>
  <c r="Y252" i="5" s="1"/>
  <c r="V144" i="5"/>
  <c r="Y144" i="5" s="1"/>
  <c r="V238" i="5"/>
  <c r="Y238" i="5" s="1"/>
  <c r="V222" i="5"/>
  <c r="Y222" i="5" s="1"/>
  <c r="V210" i="5"/>
  <c r="Y210" i="5" s="1"/>
  <c r="V198" i="5"/>
  <c r="Y198" i="5" s="1"/>
  <c r="V186" i="5"/>
  <c r="Y186" i="5" s="1"/>
  <c r="V174" i="5"/>
  <c r="Y174" i="5" s="1"/>
  <c r="V162" i="5"/>
  <c r="Y162" i="5" s="1"/>
  <c r="V150" i="5"/>
  <c r="Y150" i="5" s="1"/>
  <c r="V313" i="5"/>
  <c r="Y313" i="5" s="1"/>
  <c r="V301" i="5"/>
  <c r="Y301" i="5" s="1"/>
  <c r="V289" i="5"/>
  <c r="Y289" i="5" s="1"/>
  <c r="V277" i="5"/>
  <c r="Y277" i="5" s="1"/>
  <c r="V265" i="5"/>
  <c r="Y265" i="5" s="1"/>
  <c r="V169" i="5"/>
  <c r="Y169" i="5" s="1"/>
  <c r="V204" i="5"/>
  <c r="Y204" i="5" s="1"/>
  <c r="V283" i="5"/>
  <c r="Y283" i="5" s="1"/>
  <c r="V258" i="5"/>
  <c r="Y258" i="5" s="1"/>
  <c r="V257" i="5"/>
  <c r="Y257" i="5" s="1"/>
  <c r="V245" i="5"/>
  <c r="Y245" i="5" s="1"/>
  <c r="V209" i="5"/>
  <c r="Y209" i="5" s="1"/>
  <c r="V197" i="5"/>
  <c r="Y197" i="5" s="1"/>
  <c r="V185" i="5"/>
  <c r="Y185" i="5" s="1"/>
  <c r="V173" i="5"/>
  <c r="Y173" i="5" s="1"/>
  <c r="V161" i="5"/>
  <c r="Y161" i="5" s="1"/>
  <c r="V149" i="5"/>
  <c r="Y149" i="5" s="1"/>
  <c r="V324" i="5"/>
  <c r="Y324" i="5" s="1"/>
  <c r="V312" i="5"/>
  <c r="Y312" i="5" s="1"/>
  <c r="V300" i="5"/>
  <c r="Y300" i="5" s="1"/>
  <c r="V288" i="5"/>
  <c r="Y288" i="5" s="1"/>
  <c r="V276" i="5"/>
  <c r="Y276" i="5" s="1"/>
  <c r="V264" i="5"/>
  <c r="Y264" i="5" s="1"/>
  <c r="K457" i="3"/>
  <c r="L457" i="3" s="1"/>
  <c r="K29" i="3"/>
  <c r="L29" i="3" s="1"/>
  <c r="V190" i="5"/>
  <c r="Y190" i="5" s="1"/>
  <c r="V160" i="5"/>
  <c r="Y160" i="5" s="1"/>
  <c r="V269" i="5"/>
  <c r="Y269" i="5" s="1"/>
  <c r="K421" i="5"/>
  <c r="K420" i="5"/>
  <c r="K416" i="5"/>
  <c r="V189" i="5"/>
  <c r="Y189" i="5" s="1"/>
  <c r="V158" i="5"/>
  <c r="Y158" i="5" s="1"/>
  <c r="K340" i="5"/>
  <c r="K397" i="5"/>
  <c r="K428" i="5"/>
  <c r="K413" i="5"/>
  <c r="V286" i="5"/>
  <c r="Y286" i="5" s="1"/>
  <c r="V196" i="5"/>
  <c r="Y196" i="5" s="1"/>
  <c r="V326" i="5"/>
  <c r="Y326" i="5" s="1"/>
  <c r="V275" i="5"/>
  <c r="Y275" i="5" s="1"/>
  <c r="K401" i="5"/>
  <c r="K429" i="5"/>
  <c r="V251" i="5"/>
  <c r="Y251" i="5" s="1"/>
  <c r="K353" i="5"/>
  <c r="K415" i="5"/>
  <c r="V247" i="5"/>
  <c r="Y247" i="5" s="1"/>
  <c r="K382" i="5"/>
  <c r="K424" i="5"/>
  <c r="V246" i="5"/>
  <c r="Y246" i="5" s="1"/>
  <c r="V243" i="5"/>
  <c r="Y243" i="5" s="1"/>
  <c r="V233" i="5"/>
  <c r="Y233" i="5" s="1"/>
  <c r="V213" i="5"/>
  <c r="Y213" i="5" s="1"/>
  <c r="K384" i="5"/>
  <c r="V191" i="5"/>
  <c r="Y191" i="5" s="1"/>
  <c r="V202" i="5"/>
  <c r="Y202" i="5" s="1"/>
  <c r="V281" i="5"/>
  <c r="Y281" i="5" s="1"/>
  <c r="K425" i="5"/>
  <c r="K111" i="3"/>
  <c r="K124" i="3"/>
  <c r="K118" i="3"/>
  <c r="K70" i="3"/>
  <c r="K60" i="3"/>
  <c r="K147" i="5" l="1"/>
  <c r="K264" i="5"/>
  <c r="K314" i="5"/>
  <c r="K258" i="3"/>
  <c r="L258" i="3" s="1"/>
  <c r="K270" i="3"/>
  <c r="L270" i="3" s="1"/>
  <c r="K315" i="3"/>
  <c r="L315" i="3" s="1"/>
  <c r="K510" i="3"/>
  <c r="L510" i="3" s="1"/>
  <c r="K401" i="3"/>
  <c r="L401" i="3" s="1"/>
  <c r="K477" i="3"/>
  <c r="L477" i="3" s="1"/>
  <c r="K427" i="3"/>
  <c r="L427" i="3" s="1"/>
  <c r="K314" i="3"/>
  <c r="L314" i="3" s="1"/>
  <c r="K291" i="3"/>
  <c r="L291" i="3" s="1"/>
  <c r="K198" i="3"/>
  <c r="L198" i="3" s="1"/>
  <c r="K566" i="3"/>
  <c r="L566" i="3" s="1"/>
  <c r="K327" i="3"/>
  <c r="L327" i="3" s="1"/>
  <c r="K289" i="3"/>
  <c r="L289" i="3" s="1"/>
  <c r="K181" i="3"/>
  <c r="L181" i="3" s="1"/>
  <c r="K164" i="3"/>
  <c r="L164" i="3" s="1"/>
  <c r="K241" i="3"/>
  <c r="L241" i="3" s="1"/>
  <c r="K293" i="3"/>
  <c r="L293" i="3" s="1"/>
  <c r="K179" i="3"/>
  <c r="L179" i="3" s="1"/>
  <c r="K265" i="3"/>
  <c r="L265" i="3" s="1"/>
  <c r="K290" i="3"/>
  <c r="L290" i="3" s="1"/>
  <c r="K240" i="3"/>
  <c r="L240" i="3" s="1"/>
  <c r="K261" i="3"/>
  <c r="L261" i="3" s="1"/>
  <c r="K184" i="3"/>
  <c r="L184" i="3" s="1"/>
  <c r="K535" i="3"/>
  <c r="L535" i="3" s="1"/>
  <c r="K487" i="3"/>
  <c r="L487" i="3" s="1"/>
  <c r="K156" i="3"/>
  <c r="L156" i="3" s="1"/>
  <c r="K153" i="3"/>
  <c r="L153" i="3" s="1"/>
  <c r="K518" i="3"/>
  <c r="L518" i="3" s="1"/>
  <c r="K495" i="3"/>
  <c r="L495" i="3" s="1"/>
  <c r="K247" i="3"/>
  <c r="L247" i="3" s="1"/>
  <c r="K92" i="3"/>
  <c r="L92" i="3" s="1"/>
  <c r="K172" i="3"/>
  <c r="L172" i="3" s="1"/>
  <c r="K233" i="3"/>
  <c r="L233" i="3" s="1"/>
  <c r="K272" i="3"/>
  <c r="L272" i="3" s="1"/>
  <c r="K325" i="3"/>
  <c r="L325" i="3" s="1"/>
  <c r="K230" i="3"/>
  <c r="L230" i="3" s="1"/>
  <c r="K310" i="3"/>
  <c r="L310" i="3" s="1"/>
  <c r="K227" i="3"/>
  <c r="L227" i="3" s="1"/>
  <c r="K321" i="3"/>
  <c r="L321" i="3" s="1"/>
  <c r="K151" i="3"/>
  <c r="L151" i="3" s="1"/>
  <c r="K278" i="3"/>
  <c r="L278" i="3" s="1"/>
  <c r="K260" i="3"/>
  <c r="L260" i="3" s="1"/>
  <c r="K470" i="3"/>
  <c r="L470" i="3" s="1"/>
  <c r="K349" i="3"/>
  <c r="L349" i="3" s="1"/>
  <c r="K446" i="3"/>
  <c r="L446" i="3" s="1"/>
  <c r="K438" i="3"/>
  <c r="L438" i="3" s="1"/>
  <c r="K437" i="3"/>
  <c r="L437" i="3" s="1"/>
  <c r="K569" i="3"/>
  <c r="L569" i="3" s="1"/>
  <c r="K239" i="3"/>
  <c r="L239" i="3" s="1"/>
  <c r="K588" i="3"/>
  <c r="L588" i="3" s="1"/>
  <c r="K229" i="3"/>
  <c r="L229" i="3" s="1"/>
  <c r="K378" i="3"/>
  <c r="L378" i="3" s="1"/>
  <c r="K133" i="3"/>
  <c r="L133" i="3" s="1"/>
  <c r="K467" i="3"/>
  <c r="L467" i="3" s="1"/>
  <c r="K453" i="3"/>
  <c r="L453" i="3" s="1"/>
  <c r="K448" i="3"/>
  <c r="L448" i="3" s="1"/>
  <c r="K455" i="3"/>
  <c r="L455" i="3" s="1"/>
  <c r="K450" i="3"/>
  <c r="L450" i="3" s="1"/>
  <c r="K454" i="3"/>
  <c r="L454" i="3" s="1"/>
  <c r="K432" i="3"/>
  <c r="L432" i="3" s="1"/>
  <c r="K433" i="3"/>
  <c r="L433" i="3" s="1"/>
  <c r="J323" i="5"/>
  <c r="K291" i="5"/>
  <c r="K327" i="5"/>
  <c r="K303" i="5"/>
  <c r="K266" i="5"/>
  <c r="J300" i="5"/>
  <c r="K324" i="5"/>
  <c r="J147" i="5"/>
  <c r="J192" i="5"/>
  <c r="K84" i="3"/>
  <c r="L84" i="3" s="1"/>
  <c r="K277" i="5"/>
  <c r="J289" i="5"/>
  <c r="K313" i="5"/>
  <c r="J326" i="5"/>
  <c r="J187" i="5"/>
  <c r="J161" i="5"/>
  <c r="J176" i="5"/>
  <c r="J316" i="5"/>
  <c r="J269" i="5"/>
  <c r="J293" i="5"/>
  <c r="K386" i="3"/>
  <c r="L386" i="3" s="1"/>
  <c r="K332" i="3"/>
  <c r="L332" i="3" s="1"/>
  <c r="J179" i="5"/>
  <c r="J166" i="5"/>
  <c r="J294" i="5"/>
  <c r="J306" i="5"/>
  <c r="J271" i="5"/>
  <c r="J272" i="5"/>
  <c r="J284" i="5"/>
  <c r="K73" i="3"/>
  <c r="L73" i="3" s="1"/>
  <c r="J297" i="5"/>
  <c r="K322" i="5"/>
  <c r="J287" i="5"/>
  <c r="J299" i="5"/>
  <c r="J311" i="5"/>
  <c r="J186" i="5"/>
  <c r="J171" i="5"/>
  <c r="J285" i="5"/>
  <c r="K152" i="3"/>
  <c r="L152" i="3" s="1"/>
  <c r="J162" i="5"/>
  <c r="K57" i="3"/>
  <c r="L57" i="3" s="1"/>
  <c r="J263" i="5"/>
  <c r="K185" i="5"/>
  <c r="K151" i="5"/>
  <c r="J193" i="5"/>
  <c r="J182" i="5"/>
  <c r="J181" i="5"/>
  <c r="J268" i="5"/>
  <c r="J281" i="5"/>
  <c r="J318" i="5"/>
  <c r="J172" i="5"/>
  <c r="J153" i="5"/>
  <c r="J163" i="5"/>
  <c r="J295" i="5"/>
  <c r="J296" i="5"/>
  <c r="J309" i="5"/>
  <c r="J312" i="5"/>
  <c r="J178" i="5"/>
  <c r="J151" i="5"/>
  <c r="J168" i="5"/>
  <c r="J324" i="5"/>
  <c r="J173" i="5"/>
  <c r="J194" i="5"/>
  <c r="J185" i="5"/>
  <c r="J159" i="5"/>
  <c r="J307" i="5"/>
  <c r="J308" i="5"/>
  <c r="J321" i="5"/>
  <c r="J157" i="5"/>
  <c r="J146" i="5"/>
  <c r="J292" i="5"/>
  <c r="J305" i="5"/>
  <c r="J270" i="5"/>
  <c r="J164" i="5"/>
  <c r="J169" i="5"/>
  <c r="J145" i="5"/>
  <c r="J174" i="5"/>
  <c r="J180" i="5"/>
  <c r="J154" i="5"/>
  <c r="J319" i="5"/>
  <c r="J320" i="5"/>
  <c r="J152" i="5"/>
  <c r="J304" i="5"/>
  <c r="J317" i="5"/>
  <c r="J282" i="5"/>
  <c r="J188" i="5"/>
  <c r="J160" i="5"/>
  <c r="J165" i="5"/>
  <c r="J177" i="5"/>
  <c r="J170" i="5"/>
  <c r="J175" i="5"/>
  <c r="J149" i="5"/>
  <c r="J144" i="5"/>
  <c r="J273" i="5"/>
  <c r="J322" i="5"/>
  <c r="J301" i="5"/>
  <c r="J183" i="5"/>
  <c r="J150" i="5"/>
  <c r="K152" i="5"/>
  <c r="K180" i="5"/>
  <c r="K188" i="5"/>
  <c r="J156" i="5"/>
  <c r="J155" i="5"/>
  <c r="K85" i="3"/>
  <c r="L85" i="3" s="1"/>
  <c r="K440" i="3"/>
  <c r="L440" i="3" s="1"/>
  <c r="K559" i="3"/>
  <c r="L559" i="3" s="1"/>
  <c r="K63" i="3"/>
  <c r="L63" i="3" s="1"/>
  <c r="K78" i="3"/>
  <c r="L78" i="3" s="1"/>
  <c r="K287" i="3"/>
  <c r="L287" i="3" s="1"/>
  <c r="K55" i="3"/>
  <c r="L55" i="3" s="1"/>
  <c r="K136" i="3"/>
  <c r="L136" i="3" s="1"/>
  <c r="K66" i="3"/>
  <c r="K119" i="3"/>
  <c r="K67" i="3"/>
  <c r="K65" i="3"/>
  <c r="K120" i="3"/>
  <c r="K74" i="3"/>
  <c r="K59" i="3"/>
  <c r="K122" i="3"/>
  <c r="K117" i="3"/>
  <c r="K72" i="3"/>
  <c r="L72" i="3" s="1"/>
  <c r="K64" i="3"/>
  <c r="K297" i="5"/>
  <c r="K287" i="5"/>
  <c r="K304" i="5"/>
  <c r="K308" i="5"/>
  <c r="K290" i="5"/>
  <c r="K302" i="5"/>
  <c r="K292" i="5"/>
  <c r="K278" i="5"/>
  <c r="K176" i="5"/>
  <c r="K288" i="5"/>
  <c r="K271" i="5"/>
  <c r="K323" i="5"/>
  <c r="K268" i="5"/>
  <c r="K320" i="5"/>
  <c r="K316" i="5"/>
  <c r="K286" i="5"/>
  <c r="K282" i="5"/>
  <c r="K326" i="5"/>
  <c r="K69" i="3"/>
  <c r="K265" i="5" l="1"/>
  <c r="K305" i="5"/>
  <c r="K329" i="3"/>
  <c r="L329" i="3" s="1"/>
  <c r="K344" i="3"/>
  <c r="L344" i="3" s="1"/>
  <c r="K299" i="5"/>
  <c r="K307" i="5"/>
  <c r="K428" i="3"/>
  <c r="L428" i="3" s="1"/>
  <c r="K398" i="3"/>
  <c r="L398" i="3" s="1"/>
  <c r="K305" i="3"/>
  <c r="L305" i="3" s="1"/>
  <c r="K497" i="3"/>
  <c r="L497" i="3" s="1"/>
  <c r="K281" i="3"/>
  <c r="L281" i="3" s="1"/>
  <c r="K160" i="3"/>
  <c r="L160" i="3" s="1"/>
  <c r="K595" i="3"/>
  <c r="L595" i="3" s="1"/>
  <c r="K573" i="3"/>
  <c r="L573" i="3" s="1"/>
  <c r="K107" i="3"/>
  <c r="L107" i="3" s="1"/>
  <c r="K81" i="3"/>
  <c r="L81" i="3" s="1"/>
  <c r="K80" i="3"/>
  <c r="L80" i="3" s="1"/>
  <c r="K560" i="3"/>
  <c r="L560" i="3" s="1"/>
  <c r="K115" i="3"/>
  <c r="L115" i="3" s="1"/>
  <c r="K53" i="3"/>
  <c r="L53" i="3" s="1"/>
  <c r="K567" i="3"/>
  <c r="L567" i="3" s="1"/>
  <c r="K79" i="3"/>
  <c r="L79" i="3" s="1"/>
  <c r="K130" i="3"/>
  <c r="L130" i="3" s="1"/>
  <c r="K176" i="3"/>
  <c r="L176" i="3" s="1"/>
  <c r="K108" i="3"/>
  <c r="L108" i="3" s="1"/>
  <c r="K83" i="3"/>
  <c r="L83" i="3" s="1"/>
  <c r="K28" i="3"/>
  <c r="L28" i="3" s="1"/>
  <c r="K390" i="3"/>
  <c r="L390" i="3" s="1"/>
  <c r="K391" i="3"/>
  <c r="L391" i="3" s="1"/>
  <c r="K93" i="3"/>
  <c r="L93" i="3" s="1"/>
  <c r="K89" i="3"/>
  <c r="L89" i="3" s="1"/>
  <c r="K184" i="5"/>
  <c r="K177" i="5"/>
  <c r="K144" i="5"/>
  <c r="K285" i="5"/>
  <c r="K350" i="3"/>
  <c r="L350" i="3" s="1"/>
  <c r="K71" i="3"/>
  <c r="L71" i="3" s="1"/>
  <c r="K311" i="5"/>
  <c r="K148" i="5"/>
  <c r="K169" i="5"/>
  <c r="K170" i="5"/>
  <c r="K160" i="5"/>
  <c r="K161" i="5"/>
  <c r="K163" i="5"/>
  <c r="K167" i="5"/>
  <c r="K181" i="5"/>
  <c r="K164" i="5"/>
  <c r="K159" i="5"/>
  <c r="K168" i="5"/>
  <c r="K174" i="5"/>
  <c r="K162" i="5"/>
  <c r="K166" i="5"/>
  <c r="K183" i="5"/>
  <c r="K165" i="5"/>
  <c r="K146" i="5"/>
  <c r="K178" i="5"/>
  <c r="K153" i="5"/>
  <c r="K186" i="5"/>
  <c r="K182" i="5"/>
  <c r="K187" i="5"/>
  <c r="K179" i="5"/>
  <c r="K149" i="5"/>
  <c r="K157" i="5"/>
  <c r="K193" i="5"/>
  <c r="K173" i="5"/>
  <c r="K192" i="5"/>
  <c r="K171" i="5"/>
  <c r="K150" i="5"/>
  <c r="K175" i="5"/>
  <c r="K145" i="5"/>
  <c r="K172" i="5"/>
  <c r="K155" i="5"/>
  <c r="K156" i="5"/>
  <c r="K387" i="3"/>
  <c r="L387" i="3" s="1"/>
  <c r="K191" i="3"/>
  <c r="L191" i="3" s="1"/>
  <c r="K439" i="3"/>
  <c r="L439" i="3" s="1"/>
  <c r="K68" i="3"/>
  <c r="L68" i="3" s="1"/>
  <c r="K553" i="3"/>
  <c r="L553" i="3" s="1"/>
  <c r="K444" i="3"/>
  <c r="L444" i="3" s="1"/>
  <c r="K256" i="3"/>
  <c r="L256" i="3" s="1"/>
  <c r="K261" i="5"/>
  <c r="K289" i="5"/>
  <c r="K317" i="5"/>
  <c r="K296" i="5"/>
  <c r="K328" i="5"/>
  <c r="K284" i="5"/>
  <c r="K270" i="5"/>
  <c r="K315" i="5"/>
  <c r="K154" i="5"/>
  <c r="K267" i="5"/>
  <c r="K319" i="5"/>
  <c r="K312" i="5"/>
  <c r="K321" i="5"/>
  <c r="K310" i="5"/>
  <c r="K263" i="5"/>
  <c r="K281" i="5"/>
  <c r="K306" i="5"/>
  <c r="K279" i="5"/>
  <c r="K280" i="5"/>
  <c r="K293" i="5"/>
  <c r="K269" i="5"/>
  <c r="K318" i="5"/>
  <c r="K294" i="5"/>
  <c r="K300" i="5"/>
  <c r="K276" i="5"/>
  <c r="K301" i="5"/>
  <c r="K283" i="5"/>
  <c r="K309" i="5"/>
  <c r="K274" i="5"/>
  <c r="K272" i="5"/>
  <c r="K295" i="5"/>
  <c r="K262" i="5"/>
  <c r="K298" i="5"/>
  <c r="K273" i="5"/>
  <c r="K82" i="3" l="1"/>
  <c r="L82" i="3" s="1"/>
  <c r="K116" i="3"/>
  <c r="L116" i="3" s="1"/>
  <c r="K114" i="3"/>
  <c r="L114" i="3" s="1"/>
  <c r="K54" i="3"/>
  <c r="L54" i="3" s="1"/>
  <c r="K56" i="3"/>
  <c r="L56" i="3" s="1"/>
  <c r="K58" i="3"/>
  <c r="L58" i="3" s="1"/>
  <c r="K568" i="3"/>
  <c r="L568" i="3" s="1"/>
  <c r="K441" i="3"/>
  <c r="L441" i="3" s="1"/>
  <c r="K587" i="3"/>
  <c r="L587" i="3" s="1"/>
  <c r="K76" i="3"/>
  <c r="L76" i="3" s="1"/>
  <c r="K75" i="3"/>
  <c r="L75" i="3" s="1"/>
  <c r="K429" i="3"/>
  <c r="L429" i="3" s="1"/>
  <c r="K105" i="3"/>
  <c r="L105" i="3" s="1"/>
  <c r="K106" i="3"/>
  <c r="L106" i="3" s="1"/>
  <c r="K121" i="3"/>
  <c r="L121" i="3" s="1"/>
  <c r="K393" i="3"/>
  <c r="L393" i="3" s="1"/>
  <c r="K445" i="3"/>
  <c r="L445" i="3" s="1"/>
  <c r="K534" i="3"/>
  <c r="L534" i="3" s="1"/>
  <c r="K533" i="3"/>
  <c r="L533" i="3" s="1"/>
  <c r="K112" i="3"/>
  <c r="L112" i="3" s="1"/>
  <c r="K125" i="3"/>
  <c r="L125" i="3" s="1"/>
  <c r="K558" i="3"/>
  <c r="L558" i="3" s="1"/>
  <c r="K109" i="3"/>
  <c r="L109" i="3" s="1"/>
  <c r="K110" i="3"/>
  <c r="L110" i="3" s="1"/>
  <c r="K126" i="3"/>
  <c r="L126" i="3" s="1"/>
  <c r="K86" i="3"/>
  <c r="L86" i="3" s="1"/>
  <c r="K52" i="3"/>
  <c r="L52" i="3" s="1"/>
  <c r="K51" i="3"/>
  <c r="L51" i="3" s="1"/>
  <c r="J234" i="5"/>
  <c r="J222" i="5"/>
  <c r="J253" i="5"/>
  <c r="J237" i="5"/>
  <c r="J212" i="5"/>
  <c r="J240" i="5"/>
  <c r="J241" i="5"/>
  <c r="J235" i="5"/>
  <c r="J198" i="5"/>
  <c r="J256" i="5"/>
  <c r="J209" i="5"/>
  <c r="J255" i="5"/>
  <c r="J229" i="5"/>
  <c r="J250" i="5"/>
  <c r="J211" i="5"/>
  <c r="J199" i="5"/>
  <c r="J224" i="5"/>
  <c r="J210" i="5"/>
  <c r="J225" i="5"/>
  <c r="J208" i="5"/>
  <c r="J196" i="5"/>
  <c r="J223" i="5"/>
  <c r="J254" i="5"/>
  <c r="J195" i="5"/>
  <c r="V260" i="5"/>
  <c r="Y260" i="5" s="1"/>
  <c r="K241" i="5" l="1"/>
  <c r="K255" i="3"/>
  <c r="L255" i="3" s="1"/>
  <c r="K447" i="3"/>
  <c r="L447" i="3" s="1"/>
  <c r="K62" i="3"/>
  <c r="L62" i="3" s="1"/>
  <c r="K131" i="3"/>
  <c r="L131" i="3" s="1"/>
  <c r="K192" i="3"/>
  <c r="L192" i="3" s="1"/>
  <c r="K472" i="3"/>
  <c r="L472" i="3" s="1"/>
  <c r="K443" i="3"/>
  <c r="L443" i="3" s="1"/>
  <c r="K442" i="3"/>
  <c r="L442" i="3" s="1"/>
  <c r="K554" i="3"/>
  <c r="L554" i="3" s="1"/>
  <c r="K77" i="3"/>
  <c r="L77" i="3" s="1"/>
  <c r="K129" i="3"/>
  <c r="L129" i="3" s="1"/>
  <c r="K369" i="3"/>
  <c r="L369" i="3" s="1"/>
  <c r="K123" i="3"/>
  <c r="L123" i="3" s="1"/>
  <c r="K27" i="3"/>
  <c r="L27" i="3" s="1"/>
  <c r="K400" i="3"/>
  <c r="L400" i="3" s="1"/>
  <c r="K500" i="3"/>
  <c r="L500" i="3" s="1"/>
  <c r="K91" i="3"/>
  <c r="L91" i="3" s="1"/>
  <c r="K95" i="3"/>
  <c r="L95" i="3" s="1"/>
  <c r="K94" i="3"/>
  <c r="L94" i="3" s="1"/>
  <c r="K96" i="3"/>
  <c r="L96" i="3" s="1"/>
  <c r="K175" i="3"/>
  <c r="L175" i="3" s="1"/>
  <c r="K97" i="3"/>
  <c r="L97" i="3" s="1"/>
  <c r="K98" i="3"/>
  <c r="L98" i="3" s="1"/>
  <c r="K99" i="3"/>
  <c r="L99" i="3" s="1"/>
  <c r="K100" i="3"/>
  <c r="L100" i="3" s="1"/>
  <c r="K174" i="3"/>
  <c r="L174" i="3" s="1"/>
  <c r="K555" i="3"/>
  <c r="L555" i="3" s="1"/>
  <c r="K101" i="3"/>
  <c r="L101" i="3" s="1"/>
  <c r="K552" i="3"/>
  <c r="L552" i="3" s="1"/>
  <c r="K102" i="3"/>
  <c r="L102" i="3" s="1"/>
  <c r="K103" i="3"/>
  <c r="L103" i="3" s="1"/>
  <c r="K104" i="3"/>
  <c r="L104" i="3" s="1"/>
  <c r="K90" i="3"/>
  <c r="L90" i="3" s="1"/>
  <c r="K198" i="5"/>
  <c r="J101" i="5"/>
  <c r="J64" i="5"/>
  <c r="J18" i="5"/>
  <c r="J6" i="5"/>
  <c r="J17" i="5"/>
  <c r="J197" i="5"/>
  <c r="K206" i="5"/>
  <c r="J238" i="5"/>
  <c r="J231" i="5"/>
  <c r="J249" i="5"/>
  <c r="K214" i="5"/>
  <c r="K227" i="5"/>
  <c r="J242" i="5"/>
  <c r="J200" i="5"/>
  <c r="J207" i="5"/>
  <c r="J220" i="5"/>
  <c r="J227" i="5"/>
  <c r="J245" i="5"/>
  <c r="J219" i="5"/>
  <c r="J260" i="5"/>
  <c r="J203" i="5"/>
  <c r="J232" i="5"/>
  <c r="J86" i="5"/>
  <c r="J82" i="5"/>
  <c r="J221" i="5"/>
  <c r="J214" i="5"/>
  <c r="J259" i="5"/>
  <c r="K245" i="5"/>
  <c r="J244" i="5"/>
  <c r="J218" i="5"/>
  <c r="J204" i="5"/>
  <c r="J205" i="5"/>
  <c r="J206" i="5"/>
  <c r="J226" i="5"/>
  <c r="J252" i="5"/>
  <c r="J236" i="5"/>
  <c r="J230" i="5"/>
  <c r="J233" i="5"/>
  <c r="J258" i="5"/>
  <c r="J228" i="5"/>
  <c r="J257" i="5"/>
  <c r="J217" i="5"/>
  <c r="J248" i="5"/>
  <c r="J216" i="5"/>
  <c r="J239" i="5"/>
  <c r="J215" i="5"/>
  <c r="J201" i="5"/>
  <c r="J90" i="5"/>
  <c r="J78" i="5"/>
  <c r="J66" i="5"/>
  <c r="J138" i="5"/>
  <c r="J137" i="5"/>
  <c r="J125" i="5"/>
  <c r="J113" i="5"/>
  <c r="J88" i="5"/>
  <c r="J76" i="5"/>
  <c r="K35" i="3"/>
  <c r="L35" i="3" s="1"/>
  <c r="K557" i="3"/>
  <c r="L557" i="3" s="1"/>
  <c r="K40" i="3"/>
  <c r="L40" i="3" s="1"/>
  <c r="K508" i="3"/>
  <c r="L508" i="3" s="1"/>
  <c r="K34" i="3"/>
  <c r="L34" i="3" s="1"/>
  <c r="K233" i="5"/>
  <c r="K217" i="5"/>
  <c r="K229" i="5"/>
  <c r="K250" i="5"/>
  <c r="K258" i="5"/>
  <c r="K244" i="5"/>
  <c r="K47" i="3" l="1"/>
  <c r="L47" i="3" s="1"/>
  <c r="K87" i="3"/>
  <c r="L87" i="3" s="1"/>
  <c r="K235" i="3"/>
  <c r="L235" i="3" s="1"/>
  <c r="K415" i="3"/>
  <c r="L415" i="3" s="1"/>
  <c r="J39" i="5"/>
  <c r="K99" i="5"/>
  <c r="J112" i="5"/>
  <c r="K124" i="5"/>
  <c r="J4" i="5"/>
  <c r="J16" i="5"/>
  <c r="J28" i="5"/>
  <c r="J40" i="5"/>
  <c r="J9" i="5"/>
  <c r="J57" i="5"/>
  <c r="J106" i="5"/>
  <c r="K118" i="5"/>
  <c r="J130" i="5"/>
  <c r="K94" i="5"/>
  <c r="J11" i="5"/>
  <c r="J23" i="5"/>
  <c r="K519" i="3"/>
  <c r="L519" i="3" s="1"/>
  <c r="J83" i="5"/>
  <c r="J120" i="5"/>
  <c r="J133" i="5"/>
  <c r="J85" i="5"/>
  <c r="J134" i="5"/>
  <c r="K98" i="5"/>
  <c r="K111" i="5"/>
  <c r="K123" i="5"/>
  <c r="J77" i="5"/>
  <c r="J89" i="5"/>
  <c r="J102" i="5"/>
  <c r="J114" i="5"/>
  <c r="J126" i="5"/>
  <c r="J103" i="5"/>
  <c r="J115" i="5"/>
  <c r="J127" i="5"/>
  <c r="J139" i="5"/>
  <c r="J19" i="5"/>
  <c r="J55" i="5"/>
  <c r="K91" i="5"/>
  <c r="J104" i="5"/>
  <c r="J128" i="5"/>
  <c r="J32" i="5"/>
  <c r="J56" i="5"/>
  <c r="J99" i="5"/>
  <c r="J94" i="5"/>
  <c r="J98" i="5"/>
  <c r="J123" i="5"/>
  <c r="K253" i="5"/>
  <c r="J63" i="5"/>
  <c r="J136" i="5"/>
  <c r="J46" i="5"/>
  <c r="J119" i="5"/>
  <c r="J47" i="5"/>
  <c r="J60" i="5"/>
  <c r="J50" i="5"/>
  <c r="J117" i="5"/>
  <c r="J45" i="5"/>
  <c r="J118" i="5"/>
  <c r="J132" i="5"/>
  <c r="J13" i="5"/>
  <c r="J116" i="5"/>
  <c r="J44" i="5"/>
  <c r="J75" i="5"/>
  <c r="J58" i="5"/>
  <c r="J131" i="5"/>
  <c r="J59" i="5"/>
  <c r="J72" i="5"/>
  <c r="J110" i="5"/>
  <c r="J62" i="5"/>
  <c r="J135" i="5"/>
  <c r="J129" i="5"/>
  <c r="J87" i="5"/>
  <c r="J70" i="5"/>
  <c r="J143" i="5"/>
  <c r="J71" i="5"/>
  <c r="J84" i="5"/>
  <c r="J122" i="5"/>
  <c r="J74" i="5"/>
  <c r="J141" i="5"/>
  <c r="J15" i="5"/>
  <c r="J69" i="5"/>
  <c r="J142" i="5"/>
  <c r="J12" i="5"/>
  <c r="J49" i="5"/>
  <c r="J67" i="5"/>
  <c r="J140" i="5"/>
  <c r="J68" i="5"/>
  <c r="K225" i="5"/>
  <c r="J42" i="5"/>
  <c r="J81" i="5"/>
  <c r="J10" i="5"/>
  <c r="J24" i="5"/>
  <c r="J109" i="5"/>
  <c r="J61" i="5"/>
  <c r="J79" i="5"/>
  <c r="J8" i="5"/>
  <c r="J80" i="5"/>
  <c r="J41" i="5"/>
  <c r="J54" i="5"/>
  <c r="J53" i="5"/>
  <c r="J93" i="5"/>
  <c r="J22" i="5"/>
  <c r="J108" i="5"/>
  <c r="J121" i="5"/>
  <c r="J73" i="5"/>
  <c r="J7" i="5"/>
  <c r="J91" i="5"/>
  <c r="J20" i="5"/>
  <c r="J92" i="5"/>
  <c r="J52" i="5"/>
  <c r="J65" i="5"/>
  <c r="J51" i="5"/>
  <c r="J124" i="5"/>
  <c r="J21" i="5"/>
  <c r="J107" i="5"/>
  <c r="J35" i="5"/>
  <c r="J48" i="5"/>
  <c r="J38" i="5"/>
  <c r="J111" i="5"/>
  <c r="K240" i="5"/>
  <c r="K223" i="5"/>
  <c r="K546" i="3"/>
  <c r="L546" i="3" s="1"/>
  <c r="K134" i="3"/>
  <c r="L134" i="3" s="1"/>
  <c r="K11" i="3"/>
  <c r="L11" i="3" s="1"/>
  <c r="K10" i="3"/>
  <c r="L10" i="3" s="1"/>
  <c r="K343" i="3"/>
  <c r="L343" i="3" s="1"/>
  <c r="K146" i="3"/>
  <c r="L146" i="3" s="1"/>
  <c r="K257" i="3"/>
  <c r="L257" i="3" s="1"/>
  <c r="K452" i="3"/>
  <c r="L452" i="3" s="1"/>
  <c r="K190" i="3"/>
  <c r="L190" i="3" s="1"/>
  <c r="K342" i="3"/>
  <c r="L342" i="3" s="1"/>
  <c r="K582" i="3"/>
  <c r="L582" i="3" s="1"/>
  <c r="K547" i="3"/>
  <c r="L547" i="3" s="1"/>
  <c r="K295" i="3"/>
  <c r="L295" i="3" s="1"/>
  <c r="K211" i="3"/>
  <c r="L211" i="3" s="1"/>
  <c r="K243" i="3"/>
  <c r="L243" i="3" s="1"/>
  <c r="K280" i="3"/>
  <c r="L280" i="3" s="1"/>
  <c r="K299" i="3"/>
  <c r="L299" i="3" s="1"/>
  <c r="K583" i="3"/>
  <c r="L583" i="3" s="1"/>
  <c r="K482" i="3"/>
  <c r="L482" i="3" s="1"/>
  <c r="K237" i="3"/>
  <c r="L237" i="3" s="1"/>
  <c r="K395" i="3"/>
  <c r="L395" i="3" s="1"/>
  <c r="K282" i="3"/>
  <c r="L282" i="3" s="1"/>
  <c r="K403" i="3"/>
  <c r="L403" i="3" s="1"/>
  <c r="K21" i="3"/>
  <c r="L21" i="3" s="1"/>
  <c r="K41" i="3"/>
  <c r="L41" i="3" s="1"/>
  <c r="K551" i="3"/>
  <c r="L551" i="3" s="1"/>
  <c r="K50" i="5"/>
  <c r="V48" i="5"/>
  <c r="Y48" i="5" s="1"/>
  <c r="V67" i="5"/>
  <c r="Y67" i="5" s="1"/>
  <c r="V88" i="5"/>
  <c r="Y88" i="5" s="1"/>
  <c r="V60" i="5"/>
  <c r="Y60" i="5" s="1"/>
  <c r="V94" i="5"/>
  <c r="Y94" i="5" s="1"/>
  <c r="V124" i="5"/>
  <c r="Y124" i="5" s="1"/>
  <c r="V141" i="5"/>
  <c r="Y141" i="5" s="1"/>
  <c r="V6" i="5"/>
  <c r="Y6" i="5" s="1"/>
  <c r="V135" i="5"/>
  <c r="Y135" i="5" s="1"/>
  <c r="V116" i="5"/>
  <c r="Y116" i="5" s="1"/>
  <c r="V80" i="5"/>
  <c r="Y80" i="5" s="1"/>
  <c r="V41" i="5"/>
  <c r="Y41" i="5" s="1"/>
  <c r="K41" i="5"/>
  <c r="K195" i="5"/>
  <c r="V33" i="5"/>
  <c r="Y33" i="5" s="1"/>
  <c r="K208" i="5"/>
  <c r="K239" i="5"/>
  <c r="K219" i="5"/>
  <c r="K254" i="5"/>
  <c r="K256" i="5"/>
  <c r="K49" i="5"/>
  <c r="K60" i="5"/>
  <c r="V58" i="5"/>
  <c r="Y58" i="5" s="1"/>
  <c r="V89" i="5"/>
  <c r="Y89" i="5" s="1"/>
  <c r="V77" i="5"/>
  <c r="Y77" i="5" s="1"/>
  <c r="V98" i="5"/>
  <c r="Y98" i="5" s="1"/>
  <c r="V62" i="5"/>
  <c r="Y62" i="5" s="1"/>
  <c r="V95" i="5"/>
  <c r="Y95" i="5" s="1"/>
  <c r="V126" i="5"/>
  <c r="Y126" i="5" s="1"/>
  <c r="V72" i="5"/>
  <c r="Y72" i="5" s="1"/>
  <c r="V84" i="5"/>
  <c r="Y84" i="5" s="1"/>
  <c r="V7" i="5"/>
  <c r="Y7" i="5" s="1"/>
  <c r="V10" i="5"/>
  <c r="Y10" i="5" s="1"/>
  <c r="V90" i="5"/>
  <c r="Y90" i="5" s="1"/>
  <c r="V34" i="5"/>
  <c r="Y34" i="5" s="1"/>
  <c r="K51" i="5"/>
  <c r="V42" i="5"/>
  <c r="Y42" i="5" s="1"/>
  <c r="K224" i="5"/>
  <c r="K220" i="5"/>
  <c r="V4" i="5"/>
  <c r="Y4" i="5" s="1"/>
  <c r="K237" i="5"/>
  <c r="K197" i="5"/>
  <c r="K248" i="5"/>
  <c r="K260" i="5"/>
  <c r="V138" i="5"/>
  <c r="Y138" i="5" s="1"/>
  <c r="V26" i="5"/>
  <c r="Y26" i="5" s="1"/>
  <c r="K61" i="5"/>
  <c r="K205" i="5"/>
  <c r="K200" i="5"/>
  <c r="K226" i="5"/>
  <c r="V14" i="5"/>
  <c r="Y14" i="5" s="1"/>
  <c r="K201" i="5"/>
  <c r="K259" i="5"/>
  <c r="V97" i="5"/>
  <c r="Y97" i="5" s="1"/>
  <c r="K257" i="5"/>
  <c r="K75" i="5"/>
  <c r="K100" i="5"/>
  <c r="K143" i="5"/>
  <c r="V101" i="5"/>
  <c r="Y101" i="5" s="1"/>
  <c r="V100" i="5"/>
  <c r="Y100" i="5" s="1"/>
  <c r="V20" i="5"/>
  <c r="Y20" i="5" s="1"/>
  <c r="V96" i="5"/>
  <c r="Y96" i="5" s="1"/>
  <c r="V27" i="5"/>
  <c r="Y27" i="5" s="1"/>
  <c r="V35" i="5"/>
  <c r="Y35" i="5" s="1"/>
  <c r="K199" i="5"/>
  <c r="V24" i="5"/>
  <c r="Y24" i="5" s="1"/>
  <c r="K104" i="5"/>
  <c r="K128" i="5"/>
  <c r="K121" i="5"/>
  <c r="V30" i="5"/>
  <c r="Y30" i="5" s="1"/>
  <c r="V107" i="5"/>
  <c r="Y107" i="5" s="1"/>
  <c r="V112" i="5"/>
  <c r="Y112" i="5" s="1"/>
  <c r="V5" i="5"/>
  <c r="Y5" i="5" s="1"/>
  <c r="K125" i="5"/>
  <c r="K39" i="5"/>
  <c r="K138" i="5"/>
  <c r="K73" i="5"/>
  <c r="K131" i="5"/>
  <c r="V63" i="5"/>
  <c r="Y63" i="5" s="1"/>
  <c r="V49" i="5"/>
  <c r="Y49" i="5" s="1"/>
  <c r="V18" i="5"/>
  <c r="Y18" i="5" s="1"/>
  <c r="V117" i="5"/>
  <c r="Y117" i="5" s="1"/>
  <c r="V71" i="5"/>
  <c r="Y71" i="5" s="1"/>
  <c r="V82" i="5"/>
  <c r="Y82" i="5" s="1"/>
  <c r="V104" i="5"/>
  <c r="Y104" i="5" s="1"/>
  <c r="V134" i="5"/>
  <c r="Y134" i="5" s="1"/>
  <c r="V16" i="5"/>
  <c r="Y16" i="5" s="1"/>
  <c r="V45" i="5"/>
  <c r="Y45" i="5" s="1"/>
  <c r="V46" i="5"/>
  <c r="Y46" i="5" s="1"/>
  <c r="V99" i="5"/>
  <c r="Y99" i="5" s="1"/>
  <c r="V130" i="5"/>
  <c r="Y130" i="5" s="1"/>
  <c r="V15" i="5"/>
  <c r="Y15" i="5" s="1"/>
  <c r="K232" i="5"/>
  <c r="K236" i="5"/>
  <c r="K207" i="5"/>
  <c r="K216" i="5"/>
  <c r="K218" i="5"/>
  <c r="K231" i="5"/>
  <c r="K110" i="5"/>
  <c r="K134" i="5"/>
  <c r="K130" i="5"/>
  <c r="K9" i="5"/>
  <c r="K140" i="5"/>
  <c r="V87" i="5"/>
  <c r="Y87" i="5" s="1"/>
  <c r="V131" i="5"/>
  <c r="Y131" i="5" s="1"/>
  <c r="V59" i="5"/>
  <c r="Y59" i="5" s="1"/>
  <c r="K69" i="5"/>
  <c r="V51" i="5"/>
  <c r="Y51" i="5" s="1"/>
  <c r="V102" i="5"/>
  <c r="Y102" i="5" s="1"/>
  <c r="V69" i="5"/>
  <c r="Y69" i="5" s="1"/>
  <c r="K221" i="5"/>
  <c r="K249" i="5"/>
  <c r="K115" i="5"/>
  <c r="K79" i="5"/>
  <c r="V81" i="5"/>
  <c r="Y81" i="5" s="1"/>
  <c r="V37" i="5"/>
  <c r="Y37" i="5" s="1"/>
  <c r="K81" i="5"/>
  <c r="K230" i="5"/>
  <c r="K135" i="5"/>
  <c r="K83" i="5"/>
  <c r="V109" i="5"/>
  <c r="Y109" i="5" s="1"/>
  <c r="V53" i="5"/>
  <c r="Y53" i="5" s="1"/>
  <c r="V136" i="5"/>
  <c r="Y136" i="5" s="1"/>
  <c r="V56" i="5"/>
  <c r="Y56" i="5" s="1"/>
  <c r="V140" i="5"/>
  <c r="Y140" i="5" s="1"/>
  <c r="K196" i="5"/>
  <c r="K84" i="5"/>
  <c r="K45" i="5"/>
  <c r="K58" i="5"/>
  <c r="K93" i="5"/>
  <c r="K89" i="5"/>
  <c r="K119" i="5"/>
  <c r="K21" i="5"/>
  <c r="V19" i="5"/>
  <c r="Y19" i="5" s="1"/>
  <c r="V119" i="5"/>
  <c r="Y119" i="5" s="1"/>
  <c r="V38" i="5"/>
  <c r="Y38" i="5" s="1"/>
  <c r="V9" i="5"/>
  <c r="Y9" i="5" s="1"/>
  <c r="V44" i="5"/>
  <c r="Y44" i="5" s="1"/>
  <c r="V85" i="5"/>
  <c r="Y85" i="5" s="1"/>
  <c r="V115" i="5"/>
  <c r="Y115" i="5" s="1"/>
  <c r="V143" i="5"/>
  <c r="Y143" i="5" s="1"/>
  <c r="V93" i="5"/>
  <c r="Y93" i="5" s="1"/>
  <c r="V65" i="5"/>
  <c r="Y65" i="5" s="1"/>
  <c r="V66" i="5"/>
  <c r="Y66" i="5" s="1"/>
  <c r="V31" i="5"/>
  <c r="Y31" i="5" s="1"/>
  <c r="V127" i="5"/>
  <c r="Y127" i="5" s="1"/>
  <c r="K12" i="5"/>
  <c r="V11" i="5"/>
  <c r="Y11" i="5" s="1"/>
  <c r="K242" i="5"/>
  <c r="K85" i="5"/>
  <c r="K141" i="5"/>
  <c r="K108" i="5"/>
  <c r="K59" i="5"/>
  <c r="V108" i="5"/>
  <c r="Y108" i="5" s="1"/>
  <c r="V92" i="5"/>
  <c r="Y92" i="5" s="1"/>
  <c r="V17" i="5"/>
  <c r="Y17" i="5" s="1"/>
  <c r="V132" i="5"/>
  <c r="Y132" i="5" s="1"/>
  <c r="K215" i="5"/>
  <c r="V118" i="5"/>
  <c r="Y118" i="5" s="1"/>
  <c r="V61" i="5"/>
  <c r="Y61" i="5" s="1"/>
  <c r="V133" i="5"/>
  <c r="Y133" i="5" s="1"/>
  <c r="V79" i="5"/>
  <c r="Y79" i="5" s="1"/>
  <c r="K211" i="5"/>
  <c r="K48" i="5"/>
  <c r="K11" i="5"/>
  <c r="V137" i="5"/>
  <c r="Y137" i="5" s="1"/>
  <c r="V114" i="5"/>
  <c r="Y114" i="5" s="1"/>
  <c r="V73" i="5"/>
  <c r="Y73" i="5" s="1"/>
  <c r="V21" i="5"/>
  <c r="Y21" i="5" s="1"/>
  <c r="V25" i="5"/>
  <c r="Y25" i="5" s="1"/>
  <c r="K209" i="5"/>
  <c r="K55" i="5"/>
  <c r="K68" i="5"/>
  <c r="K103" i="5"/>
  <c r="K129" i="5"/>
  <c r="K10" i="5"/>
  <c r="V29" i="5"/>
  <c r="Y29" i="5" s="1"/>
  <c r="V129" i="5"/>
  <c r="Y129" i="5" s="1"/>
  <c r="V47" i="5"/>
  <c r="Y47" i="5" s="1"/>
  <c r="V68" i="5"/>
  <c r="Y68" i="5" s="1"/>
  <c r="V54" i="5"/>
  <c r="Y54" i="5" s="1"/>
  <c r="V86" i="5"/>
  <c r="Y86" i="5" s="1"/>
  <c r="V122" i="5"/>
  <c r="Y122" i="5" s="1"/>
  <c r="V142" i="5"/>
  <c r="Y142" i="5" s="1"/>
  <c r="V113" i="5"/>
  <c r="Y113" i="5" s="1"/>
  <c r="V105" i="5"/>
  <c r="Y105" i="5" s="1"/>
  <c r="V76" i="5"/>
  <c r="Y76" i="5" s="1"/>
  <c r="V40" i="5"/>
  <c r="Y40" i="5" s="1"/>
  <c r="V22" i="5"/>
  <c r="Y22" i="5" s="1"/>
  <c r="K22" i="5"/>
  <c r="V3" i="5"/>
  <c r="Y3" i="5" s="1"/>
  <c r="V13" i="5"/>
  <c r="Y13" i="5" s="1"/>
  <c r="K210" i="5"/>
  <c r="K235" i="5"/>
  <c r="K204" i="5"/>
  <c r="K255" i="5"/>
  <c r="K252" i="5"/>
  <c r="K88" i="5"/>
  <c r="K4" i="5"/>
  <c r="K70" i="5"/>
  <c r="V70" i="5"/>
  <c r="Y70" i="5" s="1"/>
  <c r="V52" i="5"/>
  <c r="Y52" i="5" s="1"/>
  <c r="K19" i="5"/>
  <c r="K120" i="5"/>
  <c r="K80" i="5"/>
  <c r="V74" i="5"/>
  <c r="Y74" i="5" s="1"/>
  <c r="V75" i="5"/>
  <c r="Y75" i="5" s="1"/>
  <c r="V110" i="5"/>
  <c r="Y110" i="5" s="1"/>
  <c r="K228" i="5"/>
  <c r="K24" i="5"/>
  <c r="V12" i="5"/>
  <c r="Y12" i="5" s="1"/>
  <c r="V8" i="5"/>
  <c r="Y8" i="5" s="1"/>
  <c r="V103" i="5"/>
  <c r="Y103" i="5" s="1"/>
  <c r="V36" i="5"/>
  <c r="Y36" i="5" s="1"/>
  <c r="V120" i="5"/>
  <c r="Y120" i="5" s="1"/>
  <c r="K203" i="5"/>
  <c r="V43" i="5"/>
  <c r="Y43" i="5" s="1"/>
  <c r="K109" i="5"/>
  <c r="V128" i="5"/>
  <c r="Y128" i="5" s="1"/>
  <c r="V28" i="5"/>
  <c r="Y28" i="5" s="1"/>
  <c r="V83" i="5"/>
  <c r="Y83" i="5" s="1"/>
  <c r="V55" i="5"/>
  <c r="Y55" i="5" s="1"/>
  <c r="K65" i="5"/>
  <c r="K133" i="5"/>
  <c r="K78" i="5"/>
  <c r="K113" i="5"/>
  <c r="K139" i="5"/>
  <c r="K20" i="5"/>
  <c r="K40" i="5"/>
  <c r="V39" i="5"/>
  <c r="Y39" i="5" s="1"/>
  <c r="V139" i="5"/>
  <c r="Y139" i="5" s="1"/>
  <c r="V57" i="5"/>
  <c r="Y57" i="5" s="1"/>
  <c r="V78" i="5"/>
  <c r="Y78" i="5" s="1"/>
  <c r="V64" i="5"/>
  <c r="Y64" i="5" s="1"/>
  <c r="V91" i="5"/>
  <c r="Y91" i="5" s="1"/>
  <c r="V121" i="5"/>
  <c r="Y121" i="5" s="1"/>
  <c r="V111" i="5"/>
  <c r="Y111" i="5" s="1"/>
  <c r="V123" i="5"/>
  <c r="Y123" i="5" s="1"/>
  <c r="V125" i="5"/>
  <c r="Y125" i="5" s="1"/>
  <c r="V106" i="5"/>
  <c r="Y106" i="5" s="1"/>
  <c r="V50" i="5"/>
  <c r="Y50" i="5" s="1"/>
  <c r="V32" i="5"/>
  <c r="Y32" i="5" s="1"/>
  <c r="K32" i="5"/>
  <c r="V2" i="5"/>
  <c r="Y2" i="5" s="1"/>
  <c r="V23" i="5"/>
  <c r="Y23" i="5" s="1"/>
  <c r="K212" i="5"/>
  <c r="K234" i="5"/>
  <c r="K222" i="5"/>
  <c r="K238" i="5"/>
  <c r="K128" i="3"/>
  <c r="L128" i="3" s="1"/>
  <c r="K494" i="3"/>
  <c r="L494" i="3" s="1"/>
  <c r="J3" i="5"/>
  <c r="J5" i="5"/>
  <c r="K71" i="5" l="1"/>
  <c r="K114" i="5"/>
  <c r="K53" i="5"/>
  <c r="K187" i="3"/>
  <c r="L187" i="3" s="1"/>
  <c r="K283" i="3"/>
  <c r="L283" i="3" s="1"/>
  <c r="K323" i="3"/>
  <c r="L323" i="3" s="1"/>
  <c r="K416" i="3"/>
  <c r="L416" i="3" s="1"/>
  <c r="K502" i="3"/>
  <c r="L502" i="3" s="1"/>
  <c r="K469" i="3"/>
  <c r="L469" i="3" s="1"/>
  <c r="K248" i="3"/>
  <c r="L248" i="3" s="1"/>
  <c r="K212" i="3"/>
  <c r="L212" i="3" s="1"/>
  <c r="K479" i="3"/>
  <c r="L479" i="3" s="1"/>
  <c r="K347" i="3"/>
  <c r="L347" i="3" s="1"/>
  <c r="K330" i="3"/>
  <c r="L330" i="3" s="1"/>
  <c r="K7" i="3"/>
  <c r="L7" i="3" s="1"/>
  <c r="K139" i="3"/>
  <c r="L139" i="3" s="1"/>
  <c r="K183" i="3"/>
  <c r="L183" i="3" s="1"/>
  <c r="K285" i="3"/>
  <c r="L285" i="3" s="1"/>
  <c r="K284" i="3"/>
  <c r="L284" i="3" s="1"/>
  <c r="K503" i="3"/>
  <c r="L503" i="3" s="1"/>
  <c r="K251" i="3"/>
  <c r="L251" i="3" s="1"/>
  <c r="K50" i="3"/>
  <c r="L50" i="3" s="1"/>
  <c r="K49" i="3"/>
  <c r="L49" i="3" s="1"/>
  <c r="K147" i="3"/>
  <c r="L147" i="3" s="1"/>
  <c r="K435" i="3"/>
  <c r="L435" i="3" s="1"/>
  <c r="K46" i="3"/>
  <c r="L46" i="3" s="1"/>
  <c r="K394" i="3"/>
  <c r="L394" i="3" s="1"/>
  <c r="K45" i="3"/>
  <c r="L45" i="3" s="1"/>
  <c r="K43" i="3"/>
  <c r="L43" i="3" s="1"/>
  <c r="K42" i="3"/>
  <c r="L42" i="3" s="1"/>
  <c r="K39" i="3"/>
  <c r="L39" i="3" s="1"/>
  <c r="K252" i="3"/>
  <c r="L252" i="3" s="1"/>
  <c r="K264" i="3"/>
  <c r="L264" i="3" s="1"/>
  <c r="K585" i="3"/>
  <c r="L585" i="3" s="1"/>
  <c r="K38" i="3"/>
  <c r="L38" i="3" s="1"/>
  <c r="K37" i="3"/>
  <c r="L37" i="3" s="1"/>
  <c r="K388" i="3"/>
  <c r="L388" i="3" s="1"/>
  <c r="K36" i="3"/>
  <c r="L36" i="3" s="1"/>
  <c r="K359" i="3"/>
  <c r="L359" i="3" s="1"/>
  <c r="K32" i="3"/>
  <c r="L32" i="3" s="1"/>
  <c r="K30" i="3"/>
  <c r="L30" i="3" s="1"/>
  <c r="K556" i="3"/>
  <c r="L556" i="3" s="1"/>
  <c r="K584" i="3"/>
  <c r="L584" i="3" s="1"/>
  <c r="K149" i="3"/>
  <c r="L149" i="3" s="1"/>
  <c r="K197" i="3"/>
  <c r="L197" i="3" s="1"/>
  <c r="K397" i="3"/>
  <c r="L397" i="3" s="1"/>
  <c r="K520" i="3"/>
  <c r="L520" i="3" s="1"/>
  <c r="K402" i="3"/>
  <c r="L402" i="3" s="1"/>
  <c r="K148" i="3"/>
  <c r="L148" i="3" s="1"/>
  <c r="K549" i="3"/>
  <c r="L549" i="3" s="1"/>
  <c r="K206" i="3"/>
  <c r="L206" i="3" s="1"/>
  <c r="K101" i="5"/>
  <c r="K90" i="5"/>
  <c r="K22" i="3"/>
  <c r="L22" i="3" s="1"/>
  <c r="K188" i="3"/>
  <c r="L188" i="3" s="1"/>
  <c r="K215" i="3"/>
  <c r="L215" i="3" s="1"/>
  <c r="K20" i="3"/>
  <c r="L20" i="3" s="1"/>
  <c r="K459" i="3"/>
  <c r="L459" i="3" s="1"/>
  <c r="K143" i="3"/>
  <c r="L143" i="3" s="1"/>
  <c r="K319" i="3"/>
  <c r="L319" i="3" s="1"/>
  <c r="K286" i="3"/>
  <c r="L286" i="3" s="1"/>
  <c r="K234" i="3"/>
  <c r="L234" i="3" s="1"/>
  <c r="K360" i="3"/>
  <c r="L360" i="3" s="1"/>
  <c r="K144" i="3"/>
  <c r="L144" i="3" s="1"/>
  <c r="K268" i="3"/>
  <c r="L268" i="3" s="1"/>
  <c r="K137" i="3"/>
  <c r="L137" i="3" s="1"/>
  <c r="K210" i="3"/>
  <c r="L210" i="3" s="1"/>
  <c r="K137" i="5"/>
  <c r="K74" i="5"/>
  <c r="K23" i="5"/>
  <c r="K52" i="5"/>
  <c r="K116" i="5"/>
  <c r="K47" i="5"/>
  <c r="K57" i="5"/>
  <c r="K46" i="5"/>
  <c r="K42" i="5"/>
  <c r="K44" i="5"/>
  <c r="K62" i="5"/>
  <c r="K67" i="5"/>
  <c r="K28" i="5"/>
  <c r="K13" i="5"/>
  <c r="K107" i="5"/>
  <c r="K136" i="5"/>
  <c r="K8" i="5"/>
  <c r="K54" i="5"/>
  <c r="K17" i="5"/>
  <c r="K7" i="5"/>
  <c r="K112" i="5"/>
  <c r="K92" i="5"/>
  <c r="K64" i="5"/>
  <c r="K76" i="5"/>
  <c r="K72" i="5"/>
  <c r="K87" i="5"/>
  <c r="K16" i="5"/>
  <c r="K117" i="5"/>
  <c r="K18" i="5"/>
  <c r="K106" i="5"/>
  <c r="K56" i="5"/>
  <c r="K6" i="5"/>
  <c r="K77" i="5"/>
  <c r="K142" i="5"/>
  <c r="K15" i="5"/>
  <c r="K122" i="5"/>
  <c r="K132" i="5"/>
  <c r="K38" i="5"/>
  <c r="K5" i="5"/>
  <c r="K86" i="5"/>
  <c r="K35" i="5"/>
  <c r="K82" i="5"/>
  <c r="K102" i="5"/>
  <c r="K66" i="5"/>
  <c r="K3" i="5"/>
  <c r="K127" i="5"/>
  <c r="K63" i="5"/>
  <c r="K126" i="5"/>
  <c r="K317" i="3"/>
  <c r="L317" i="3" s="1"/>
  <c r="K262" i="3" l="1"/>
  <c r="L262" i="3" s="1"/>
  <c r="K23" i="3"/>
  <c r="L23" i="3" s="1"/>
  <c r="K294" i="3"/>
  <c r="L294" i="3" s="1"/>
  <c r="K226" i="3"/>
  <c r="L226" i="3" s="1"/>
  <c r="K304" i="3"/>
  <c r="L304" i="3" s="1"/>
  <c r="K24" i="3"/>
  <c r="L24" i="3" s="1"/>
  <c r="K607" i="3"/>
  <c r="L607" i="3" s="1"/>
  <c r="K619" i="3"/>
  <c r="L619" i="3" s="1"/>
  <c r="K631" i="3"/>
  <c r="L631" i="3" s="1"/>
  <c r="K643" i="3"/>
  <c r="L643" i="3" s="1"/>
  <c r="K655" i="3"/>
  <c r="L655" i="3" s="1"/>
  <c r="K667" i="3"/>
  <c r="L667" i="3" s="1"/>
  <c r="K679" i="3"/>
  <c r="L679" i="3" s="1"/>
  <c r="K691" i="3"/>
  <c r="L691" i="3" s="1"/>
  <c r="K608" i="3"/>
  <c r="L608" i="3" s="1"/>
  <c r="K620" i="3"/>
  <c r="L620" i="3" s="1"/>
  <c r="K632" i="3"/>
  <c r="L632" i="3" s="1"/>
  <c r="K644" i="3"/>
  <c r="L644" i="3" s="1"/>
  <c r="K656" i="3"/>
  <c r="L656" i="3" s="1"/>
  <c r="K668" i="3"/>
  <c r="L668" i="3" s="1"/>
  <c r="K680" i="3"/>
  <c r="L680" i="3" s="1"/>
  <c r="K692" i="3"/>
  <c r="L692" i="3" s="1"/>
  <c r="K609" i="3"/>
  <c r="L609" i="3" s="1"/>
  <c r="K621" i="3"/>
  <c r="L621" i="3" s="1"/>
  <c r="K633" i="3"/>
  <c r="L633" i="3" s="1"/>
  <c r="K645" i="3"/>
  <c r="L645" i="3" s="1"/>
  <c r="K657" i="3"/>
  <c r="L657" i="3" s="1"/>
  <c r="K669" i="3"/>
  <c r="L669" i="3" s="1"/>
  <c r="K681" i="3"/>
  <c r="L681" i="3" s="1"/>
  <c r="K693" i="3"/>
  <c r="L693" i="3" s="1"/>
  <c r="K610" i="3"/>
  <c r="L610" i="3" s="1"/>
  <c r="K622" i="3"/>
  <c r="L622" i="3" s="1"/>
  <c r="K634" i="3"/>
  <c r="L634" i="3" s="1"/>
  <c r="K646" i="3"/>
  <c r="L646" i="3" s="1"/>
  <c r="K658" i="3"/>
  <c r="L658" i="3" s="1"/>
  <c r="K670" i="3"/>
  <c r="L670" i="3" s="1"/>
  <c r="K682" i="3"/>
  <c r="L682" i="3" s="1"/>
  <c r="K694" i="3"/>
  <c r="L694" i="3" s="1"/>
  <c r="K611" i="3"/>
  <c r="L611" i="3" s="1"/>
  <c r="K623" i="3"/>
  <c r="L623" i="3" s="1"/>
  <c r="K635" i="3"/>
  <c r="L635" i="3" s="1"/>
  <c r="K647" i="3"/>
  <c r="L647" i="3" s="1"/>
  <c r="K659" i="3"/>
  <c r="L659" i="3" s="1"/>
  <c r="K671" i="3"/>
  <c r="L671" i="3" s="1"/>
  <c r="K683" i="3"/>
  <c r="L683" i="3" s="1"/>
  <c r="K695" i="3"/>
  <c r="L695" i="3" s="1"/>
  <c r="K612" i="3"/>
  <c r="L612" i="3" s="1"/>
  <c r="K624" i="3"/>
  <c r="L624" i="3" s="1"/>
  <c r="K636" i="3"/>
  <c r="L636" i="3" s="1"/>
  <c r="K648" i="3"/>
  <c r="L648" i="3" s="1"/>
  <c r="K660" i="3"/>
  <c r="L660" i="3" s="1"/>
  <c r="K672" i="3"/>
  <c r="L672" i="3" s="1"/>
  <c r="K684" i="3"/>
  <c r="L684" i="3" s="1"/>
  <c r="K696" i="3"/>
  <c r="L696" i="3" s="1"/>
  <c r="K625" i="3"/>
  <c r="L625" i="3" s="1"/>
  <c r="K637" i="3"/>
  <c r="L637" i="3" s="1"/>
  <c r="K649" i="3"/>
  <c r="L649" i="3" s="1"/>
  <c r="K661" i="3"/>
  <c r="L661" i="3" s="1"/>
  <c r="K673" i="3"/>
  <c r="L673" i="3" s="1"/>
  <c r="K685" i="3"/>
  <c r="L685" i="3" s="1"/>
  <c r="K697" i="3"/>
  <c r="L697" i="3" s="1"/>
  <c r="K626" i="3"/>
  <c r="L626" i="3" s="1"/>
  <c r="K638" i="3"/>
  <c r="L638" i="3" s="1"/>
  <c r="K650" i="3"/>
  <c r="L650" i="3" s="1"/>
  <c r="K662" i="3"/>
  <c r="L662" i="3" s="1"/>
  <c r="K674" i="3"/>
  <c r="L674" i="3" s="1"/>
  <c r="K686" i="3"/>
  <c r="L686" i="3" s="1"/>
  <c r="K698" i="3"/>
  <c r="L698" i="3" s="1"/>
  <c r="K615" i="3"/>
  <c r="L615" i="3" s="1"/>
  <c r="K627" i="3"/>
  <c r="L627" i="3" s="1"/>
  <c r="K639" i="3"/>
  <c r="L639" i="3" s="1"/>
  <c r="K651" i="3"/>
  <c r="L651" i="3" s="1"/>
  <c r="K663" i="3"/>
  <c r="L663" i="3" s="1"/>
  <c r="K675" i="3"/>
  <c r="L675" i="3" s="1"/>
  <c r="K687" i="3"/>
  <c r="L687" i="3" s="1"/>
  <c r="K699" i="3"/>
  <c r="L699" i="3" s="1"/>
  <c r="K616" i="3"/>
  <c r="L616" i="3" s="1"/>
  <c r="K628" i="3"/>
  <c r="L628" i="3" s="1"/>
  <c r="K640" i="3"/>
  <c r="L640" i="3" s="1"/>
  <c r="K652" i="3"/>
  <c r="L652" i="3" s="1"/>
  <c r="K664" i="3"/>
  <c r="L664" i="3" s="1"/>
  <c r="K676" i="3"/>
  <c r="L676" i="3" s="1"/>
  <c r="K688" i="3"/>
  <c r="L688" i="3" s="1"/>
  <c r="K700" i="3"/>
  <c r="L700" i="3" s="1"/>
  <c r="K617" i="3"/>
  <c r="L617" i="3" s="1"/>
  <c r="K629" i="3"/>
  <c r="L629" i="3" s="1"/>
  <c r="K641" i="3"/>
  <c r="L641" i="3" s="1"/>
  <c r="K653" i="3"/>
  <c r="L653" i="3" s="1"/>
  <c r="K665" i="3"/>
  <c r="L665" i="3" s="1"/>
  <c r="K677" i="3"/>
  <c r="L677" i="3" s="1"/>
  <c r="K689" i="3"/>
  <c r="L689" i="3" s="1"/>
  <c r="K701" i="3"/>
  <c r="L701" i="3" s="1"/>
  <c r="K618" i="3"/>
  <c r="L618" i="3" s="1"/>
  <c r="K630" i="3"/>
  <c r="L630" i="3" s="1"/>
  <c r="K642" i="3"/>
  <c r="L642" i="3" s="1"/>
  <c r="K654" i="3"/>
  <c r="L654" i="3" s="1"/>
  <c r="K666" i="3"/>
  <c r="L666" i="3" s="1"/>
  <c r="K678" i="3"/>
  <c r="L678" i="3" s="1"/>
  <c r="K690" i="3"/>
  <c r="L690" i="3" s="1"/>
  <c r="K702" i="3"/>
  <c r="L702" i="3" s="1"/>
  <c r="K604" i="3"/>
  <c r="L604" i="3" s="1"/>
  <c r="K603" i="3"/>
  <c r="L603" i="3" s="1"/>
  <c r="K529" i="3"/>
  <c r="L529" i="3" s="1"/>
  <c r="K6" i="3"/>
  <c r="L6" i="3" s="1"/>
  <c r="K4" i="3"/>
  <c r="L4" i="3" s="1"/>
  <c r="K5" i="3"/>
  <c r="L5" i="3" s="1"/>
  <c r="K259" i="3"/>
  <c r="L259" i="3" s="1"/>
  <c r="K601" i="3"/>
  <c r="L601" i="3" s="1"/>
  <c r="K606" i="3"/>
  <c r="L606" i="3" s="1"/>
  <c r="K602" i="3"/>
  <c r="L602" i="3" s="1"/>
  <c r="K600" i="3"/>
  <c r="L600" i="3" s="1"/>
  <c r="K599" i="3"/>
  <c r="L599" i="3" s="1"/>
  <c r="K605" i="3"/>
  <c r="L605" i="3" s="1"/>
  <c r="K392" i="3"/>
  <c r="L392" i="3" s="1"/>
  <c r="K242" i="3"/>
  <c r="L242" i="3" s="1"/>
  <c r="K3" i="3"/>
  <c r="L3" i="3" s="1"/>
  <c r="K296" i="3"/>
  <c r="L296" i="3" s="1"/>
  <c r="K141" i="3"/>
  <c r="L141" i="3" s="1"/>
  <c r="K493" i="3"/>
  <c r="L493" i="3" s="1"/>
  <c r="K207" i="3"/>
  <c r="L207" i="3" s="1"/>
  <c r="K189" i="3"/>
  <c r="L189" i="3" s="1"/>
  <c r="K238" i="3"/>
  <c r="L238" i="3" s="1"/>
  <c r="K140" i="3"/>
  <c r="L140" i="3" s="1"/>
  <c r="K208" i="3"/>
  <c r="L208" i="3" s="1"/>
  <c r="K245" i="3"/>
  <c r="L245" i="3" s="1"/>
  <c r="K216" i="3"/>
  <c r="L216" i="3" s="1"/>
  <c r="K169" i="3"/>
  <c r="L169" i="3" s="1"/>
  <c r="K581" i="3"/>
  <c r="L581" i="3" s="1"/>
  <c r="K548" i="3"/>
  <c r="L548" i="3" s="1"/>
  <c r="K277" i="3"/>
  <c r="L277" i="3" s="1"/>
  <c r="K586" i="3"/>
  <c r="L586" i="3" s="1"/>
  <c r="K44" i="3"/>
  <c r="L44" i="3" s="1"/>
  <c r="K219" i="3"/>
  <c r="L219" i="3" s="1"/>
  <c r="K389" i="3"/>
  <c r="L389" i="3" s="1"/>
  <c r="K16" i="3"/>
  <c r="L16" i="3" s="1"/>
  <c r="K31" i="3"/>
  <c r="L31" i="3" s="1"/>
  <c r="K18" i="3"/>
  <c r="L18" i="3" s="1"/>
  <c r="K355" i="3"/>
  <c r="L355" i="3" s="1"/>
  <c r="K88" i="3"/>
  <c r="L88" i="3" s="1"/>
  <c r="K231" i="3"/>
  <c r="L231" i="3" s="1"/>
  <c r="K223" i="3"/>
  <c r="L223" i="3" s="1"/>
  <c r="K483" i="3"/>
  <c r="L483" i="3" s="1"/>
  <c r="K196" i="3"/>
  <c r="L196" i="3" s="1"/>
  <c r="K173" i="3"/>
  <c r="L173" i="3" s="1"/>
  <c r="K550" i="3"/>
  <c r="L550" i="3" s="1"/>
  <c r="K361" i="3"/>
  <c r="L361" i="3" s="1"/>
  <c r="K341" i="3"/>
  <c r="L341" i="3" s="1"/>
  <c r="K145" i="3"/>
  <c r="L145" i="3" s="1"/>
  <c r="K127" i="3"/>
  <c r="L127" i="3" s="1"/>
  <c r="K358" i="3"/>
  <c r="L358" i="3" s="1"/>
  <c r="K357" i="3"/>
  <c r="L357" i="3" s="1"/>
  <c r="K13" i="3"/>
  <c r="L13" i="3" s="1"/>
  <c r="K15" i="3"/>
  <c r="L15" i="3" s="1"/>
  <c r="K525" i="3"/>
  <c r="L525" i="3" s="1"/>
  <c r="K142" i="3"/>
  <c r="L142" i="3" s="1"/>
  <c r="K613" i="3" l="1"/>
  <c r="L613" i="3" s="1"/>
  <c r="K614" i="3"/>
  <c r="L614" i="3" s="1"/>
  <c r="K331" i="3"/>
  <c r="L331" i="3" s="1"/>
  <c r="K14" i="3"/>
  <c r="L14" i="3" s="1"/>
  <c r="K161" i="3"/>
  <c r="L161" i="3" s="1"/>
  <c r="K2" i="5" l="1"/>
  <c r="J2" i="5"/>
  <c r="J29" i="5" l="1"/>
  <c r="J371" i="5"/>
  <c r="J189" i="5"/>
  <c r="J369" i="5"/>
  <c r="J96" i="5"/>
  <c r="J202" i="5"/>
  <c r="J14" i="5"/>
  <c r="J409" i="5"/>
  <c r="J191" i="5"/>
  <c r="J190" i="5"/>
  <c r="J373" i="5"/>
  <c r="J97" i="5"/>
  <c r="J213" i="5"/>
  <c r="J246" i="5"/>
  <c r="J275" i="5"/>
  <c r="J378" i="5"/>
  <c r="J36" i="5"/>
  <c r="J422" i="5"/>
  <c r="J374" i="5"/>
  <c r="K96" i="5"/>
  <c r="J31" i="5"/>
  <c r="J105" i="5"/>
  <c r="K43" i="5"/>
  <c r="J43" i="5"/>
  <c r="K33" i="5"/>
  <c r="J33" i="5"/>
  <c r="J368" i="5"/>
  <c r="J26" i="5"/>
  <c r="K31" i="5"/>
  <c r="J158" i="5"/>
  <c r="K243" i="5"/>
  <c r="J243" i="5"/>
  <c r="K25" i="5"/>
  <c r="J25" i="5"/>
  <c r="J372" i="5"/>
  <c r="K27" i="5"/>
  <c r="K396" i="3"/>
  <c r="L396" i="3" s="1"/>
  <c r="J27" i="5"/>
  <c r="J34" i="5"/>
  <c r="K37" i="5"/>
  <c r="J37" i="5"/>
  <c r="K372" i="5"/>
  <c r="K34" i="5"/>
  <c r="K370" i="5"/>
  <c r="J370" i="5"/>
  <c r="K30" i="5"/>
  <c r="J30" i="5"/>
  <c r="K368" i="5"/>
  <c r="K246" i="5"/>
  <c r="K202" i="5"/>
  <c r="K375" i="5"/>
  <c r="J375" i="5"/>
  <c r="J338" i="5"/>
  <c r="K373" i="5"/>
  <c r="K419" i="5"/>
  <c r="J419" i="5"/>
  <c r="K414" i="5"/>
  <c r="J414" i="5"/>
  <c r="K267" i="3"/>
  <c r="L267" i="3" s="1"/>
  <c r="J395" i="5"/>
  <c r="K378" i="5"/>
  <c r="K251" i="5"/>
  <c r="J251" i="5"/>
  <c r="K410" i="5"/>
  <c r="J410" i="5"/>
  <c r="J247" i="5"/>
  <c r="K95" i="5"/>
  <c r="J95" i="5"/>
  <c r="K48" i="3" l="1"/>
  <c r="L48" i="3" s="1"/>
  <c r="K12" i="3"/>
  <c r="L12" i="3" s="1"/>
  <c r="K320" i="3"/>
  <c r="L320" i="3" s="1"/>
  <c r="K138" i="3"/>
  <c r="L138" i="3" s="1"/>
  <c r="K354" i="3"/>
  <c r="L354" i="3" s="1"/>
  <c r="K468" i="3"/>
  <c r="L468" i="3" s="1"/>
  <c r="K168" i="3"/>
  <c r="L168" i="3" s="1"/>
  <c r="K244" i="3"/>
  <c r="L244" i="3" s="1"/>
  <c r="K480" i="3"/>
  <c r="L480" i="3" s="1"/>
  <c r="K191" i="5"/>
  <c r="K158" i="5"/>
  <c r="K371" i="5"/>
  <c r="K105" i="5"/>
  <c r="K190" i="5"/>
  <c r="K422" i="5"/>
  <c r="K36" i="5"/>
  <c r="K97" i="5"/>
  <c r="K369" i="5"/>
  <c r="K213" i="5"/>
  <c r="K247" i="5"/>
  <c r="K189" i="5"/>
  <c r="K409" i="5"/>
  <c r="K14" i="5"/>
  <c r="K26" i="5"/>
  <c r="K395" i="5"/>
  <c r="K29" i="5"/>
  <c r="K338" i="5"/>
  <c r="K374" i="5"/>
  <c r="K275" i="5"/>
  <c r="K185" i="3" l="1"/>
  <c r="L185" i="3" s="1"/>
  <c r="K524" i="3"/>
  <c r="L524" i="3" s="1"/>
  <c r="K318" i="3"/>
  <c r="L318" i="3" s="1"/>
  <c r="K8" i="3"/>
  <c r="L8" i="3" s="1"/>
  <c r="K217" i="3"/>
  <c r="L217" i="3" s="1"/>
  <c r="K356" i="3"/>
  <c r="L356" i="3" s="1"/>
  <c r="K9" i="3"/>
  <c r="L9" i="3" s="1"/>
  <c r="K167" i="3"/>
  <c r="L167" i="3" s="1"/>
  <c r="K308" i="3"/>
  <c r="L308" i="3" s="1"/>
  <c r="K273" i="3"/>
  <c r="L273" i="3" s="1"/>
  <c r="K590" i="3"/>
  <c r="L590" i="3" s="1"/>
  <c r="K385" i="3"/>
  <c r="L385" i="3" s="1"/>
  <c r="K543" i="3"/>
  <c r="L543" i="3" s="1"/>
  <c r="K492" i="3"/>
  <c r="L492" i="3" s="1"/>
  <c r="K113" i="3"/>
  <c r="L113" i="3" s="1"/>
  <c r="K26" i="3"/>
  <c r="L26" i="3" s="1"/>
  <c r="K25" i="3"/>
  <c r="L25" i="3" s="1"/>
  <c r="K346" i="3" l="1"/>
  <c r="L346" i="3" s="1"/>
  <c r="K135" i="3"/>
  <c r="L135" i="3" s="1"/>
  <c r="K471" i="3"/>
  <c r="L471" i="3" s="1"/>
  <c r="K17" i="3"/>
  <c r="L17" i="3" s="1"/>
  <c r="K19" i="3"/>
  <c r="L19" i="3" s="1"/>
  <c r="K326" i="3"/>
  <c r="L326" i="3" s="1"/>
  <c r="K313" i="3"/>
  <c r="L313" i="3" s="1"/>
  <c r="K333" i="3"/>
  <c r="L333" i="3" s="1"/>
  <c r="K312" i="3"/>
  <c r="L312" i="3" s="1"/>
  <c r="K301" i="3"/>
  <c r="L301" i="3" s="1"/>
  <c r="K422" i="3"/>
  <c r="L422" i="3" s="1"/>
  <c r="K384" i="3"/>
  <c r="L384" i="3" s="1"/>
  <c r="K345" i="3"/>
  <c r="L345" i="3" s="1"/>
  <c r="K404" i="3"/>
  <c r="L404" i="3" s="1"/>
  <c r="K464" i="3"/>
  <c r="L464" i="3" s="1"/>
  <c r="K458" i="3"/>
  <c r="L458" i="3" s="1"/>
  <c r="K269" i="3"/>
  <c r="L269" i="3" s="1"/>
  <c r="K33" i="3"/>
  <c r="L33" i="3" s="1"/>
  <c r="K509" i="3" l="1"/>
  <c r="L509" i="3" s="1"/>
  <c r="K513" i="3"/>
  <c r="L513" i="3" s="1"/>
  <c r="K461" i="3"/>
  <c r="L461" i="3" s="1"/>
  <c r="X1258" i="1" l="1"/>
  <c r="W1258" i="1"/>
  <c r="U1258" i="1"/>
  <c r="I1258" i="1"/>
  <c r="M1258" i="1"/>
  <c r="T1258" i="1"/>
  <c r="X3479" i="1"/>
  <c r="W3479" i="1"/>
  <c r="U3479" i="1"/>
  <c r="I3479" i="1"/>
  <c r="M3479" i="1"/>
  <c r="T3479" i="1"/>
  <c r="X2574" i="1"/>
  <c r="W2574" i="1"/>
  <c r="U2574" i="1"/>
  <c r="I2574" i="1"/>
  <c r="M2574" i="1"/>
  <c r="T2574" i="1"/>
  <c r="X1645" i="1"/>
  <c r="W1645" i="1"/>
  <c r="U1645" i="1"/>
  <c r="I1645" i="1"/>
  <c r="M1645" i="1"/>
  <c r="T1645" i="1"/>
  <c r="X3505" i="1"/>
  <c r="W3505" i="1"/>
  <c r="U3505" i="1"/>
  <c r="I3505" i="1"/>
  <c r="M3505" i="1"/>
  <c r="T3505" i="1"/>
  <c r="X2758" i="1"/>
  <c r="W2758" i="1"/>
  <c r="U2758" i="1"/>
  <c r="I2758" i="1"/>
  <c r="M2758" i="1"/>
  <c r="T2758" i="1"/>
  <c r="X2097" i="1"/>
  <c r="W2097" i="1"/>
  <c r="U2097" i="1"/>
  <c r="I2097" i="1"/>
  <c r="M2097" i="1"/>
  <c r="T2097" i="1"/>
  <c r="X2030" i="1"/>
  <c r="W2030" i="1"/>
  <c r="U2030" i="1"/>
  <c r="I2030" i="1"/>
  <c r="M2030" i="1"/>
  <c r="T2030" i="1"/>
  <c r="X2214" i="1"/>
  <c r="W2214" i="1"/>
  <c r="U2214" i="1"/>
  <c r="I2214" i="1"/>
  <c r="M2214" i="1"/>
  <c r="T2214" i="1"/>
  <c r="X2997" i="1"/>
  <c r="W2997" i="1"/>
  <c r="U2997" i="1"/>
  <c r="I2997" i="1"/>
  <c r="M2997" i="1"/>
  <c r="T2997" i="1"/>
  <c r="X1668" i="1"/>
  <c r="W1668" i="1"/>
  <c r="U1668" i="1"/>
  <c r="I1668" i="1"/>
  <c r="M1668" i="1"/>
  <c r="T1668" i="1"/>
  <c r="X3177" i="1"/>
  <c r="W3177" i="1"/>
  <c r="U3177" i="1"/>
  <c r="I3177" i="1"/>
  <c r="M3177" i="1"/>
  <c r="T3177" i="1"/>
  <c r="X1484" i="1"/>
  <c r="W1484" i="1"/>
  <c r="U1484" i="1"/>
  <c r="I1484" i="1"/>
  <c r="M1484" i="1"/>
  <c r="T1484" i="1"/>
  <c r="X3172" i="1"/>
  <c r="W3172" i="1"/>
  <c r="U3172" i="1"/>
  <c r="I3172" i="1"/>
  <c r="M3172" i="1"/>
  <c r="T3172" i="1"/>
  <c r="X2771" i="1"/>
  <c r="W2771" i="1"/>
  <c r="U2771" i="1"/>
  <c r="I2771" i="1"/>
  <c r="M2771" i="1"/>
  <c r="T2771" i="1"/>
  <c r="X2726" i="1"/>
  <c r="W2726" i="1"/>
  <c r="U2726" i="1"/>
  <c r="I2726" i="1"/>
  <c r="M2726" i="1"/>
  <c r="T2726" i="1"/>
  <c r="X2571" i="1"/>
  <c r="W2571" i="1"/>
  <c r="U2571" i="1"/>
  <c r="I2571" i="1"/>
  <c r="M2571" i="1"/>
  <c r="T2571" i="1"/>
  <c r="X2443" i="1"/>
  <c r="T2443" i="1"/>
  <c r="U2443" i="1"/>
  <c r="I2443" i="1"/>
  <c r="M2443" i="1"/>
  <c r="W2443" i="1"/>
  <c r="X1404" i="1"/>
  <c r="T1404" i="1"/>
  <c r="U1404" i="1"/>
  <c r="I1404" i="1"/>
  <c r="M1404" i="1"/>
  <c r="W1404" i="1"/>
  <c r="X2983" i="1"/>
  <c r="T2983" i="1"/>
  <c r="U2983" i="1"/>
  <c r="I2983" i="1"/>
  <c r="M2983" i="1"/>
  <c r="W2983" i="1"/>
  <c r="X3168" i="1"/>
  <c r="W3168" i="1"/>
  <c r="U3168" i="1"/>
  <c r="I3168" i="1"/>
  <c r="M3168" i="1"/>
  <c r="T3168" i="1"/>
  <c r="X3510" i="1"/>
  <c r="W3510" i="1"/>
  <c r="U3510" i="1"/>
  <c r="I3510" i="1"/>
  <c r="M3510" i="1"/>
  <c r="T3510" i="1"/>
  <c r="X3237" i="1"/>
  <c r="W3237" i="1"/>
  <c r="U3237" i="1"/>
  <c r="I3237" i="1"/>
  <c r="M3237" i="1"/>
  <c r="T3237" i="1"/>
  <c r="X3575" i="1"/>
  <c r="W3575" i="1"/>
  <c r="U3575" i="1"/>
  <c r="I3575" i="1"/>
  <c r="M3575" i="1"/>
  <c r="T3575" i="1"/>
  <c r="X1253" i="1"/>
  <c r="W1253" i="1"/>
  <c r="U1253" i="1"/>
  <c r="I1253" i="1"/>
  <c r="M1253" i="1"/>
  <c r="T1253" i="1"/>
  <c r="X3571" i="1"/>
  <c r="W3571" i="1"/>
  <c r="U3571" i="1"/>
  <c r="I3571" i="1"/>
  <c r="M3571" i="1"/>
  <c r="T3571" i="1"/>
  <c r="X3446" i="1"/>
  <c r="T3446" i="1"/>
  <c r="U3446" i="1"/>
  <c r="I3446" i="1"/>
  <c r="M3446" i="1"/>
  <c r="W3446" i="1"/>
  <c r="X2608" i="1"/>
  <c r="T2608" i="1"/>
  <c r="U2608" i="1"/>
  <c r="I2608" i="1"/>
  <c r="M2608" i="1"/>
  <c r="W2608" i="1"/>
  <c r="X2547" i="1"/>
  <c r="T2547" i="1"/>
  <c r="U2547" i="1"/>
  <c r="I2547" i="1"/>
  <c r="M2547" i="1"/>
  <c r="W2547" i="1"/>
  <c r="X1875" i="1"/>
  <c r="T1875" i="1"/>
  <c r="U1875" i="1"/>
  <c r="I1875" i="1"/>
  <c r="M1875" i="1"/>
  <c r="W1875" i="1"/>
  <c r="X2749" i="1"/>
  <c r="T2749" i="1"/>
  <c r="U2749" i="1"/>
  <c r="I2749" i="1"/>
  <c r="M2749" i="1"/>
  <c r="W2749" i="1"/>
  <c r="X2609" i="1"/>
  <c r="T2609" i="1"/>
  <c r="U2609" i="1"/>
  <c r="I2609" i="1"/>
  <c r="M2609" i="1"/>
  <c r="W2609" i="1"/>
  <c r="X1172" i="1"/>
  <c r="T1172" i="1"/>
  <c r="U1172" i="1"/>
  <c r="I1172" i="1"/>
  <c r="M1172" i="1"/>
  <c r="W1172" i="1"/>
  <c r="X2736" i="1"/>
  <c r="W2736" i="1"/>
  <c r="U2736" i="1"/>
  <c r="I2736" i="1"/>
  <c r="M2736" i="1"/>
  <c r="T2736" i="1"/>
  <c r="X3271" i="1"/>
  <c r="T3271" i="1"/>
  <c r="U3271" i="1"/>
  <c r="I3271" i="1"/>
  <c r="M3271" i="1"/>
  <c r="W3271" i="1"/>
  <c r="T1755" i="1"/>
  <c r="U1755" i="1"/>
  <c r="I1755" i="1"/>
  <c r="M1755" i="1"/>
  <c r="W1755" i="1"/>
  <c r="X1755" i="1"/>
  <c r="X1190" i="1"/>
  <c r="T1190" i="1"/>
  <c r="U1190" i="1"/>
  <c r="I1190" i="1"/>
  <c r="M1190" i="1"/>
  <c r="W1190" i="1"/>
  <c r="X3530" i="1"/>
  <c r="T3530" i="1"/>
  <c r="U3530" i="1"/>
  <c r="I3530" i="1"/>
  <c r="M3530" i="1"/>
  <c r="W3530" i="1"/>
  <c r="X1170" i="1"/>
  <c r="T1170" i="1"/>
  <c r="U1170" i="1"/>
  <c r="I1170" i="1"/>
  <c r="M1170" i="1"/>
  <c r="W1170" i="1"/>
  <c r="X1737" i="1"/>
  <c r="T1737" i="1"/>
  <c r="U1737" i="1"/>
  <c r="I1737" i="1"/>
  <c r="M1737" i="1"/>
  <c r="W1737" i="1"/>
  <c r="X2143" i="1"/>
  <c r="T2143" i="1"/>
  <c r="U2143" i="1"/>
  <c r="I2143" i="1"/>
  <c r="M2143" i="1"/>
  <c r="W2143" i="1"/>
  <c r="X3444" i="1"/>
  <c r="T3444" i="1"/>
  <c r="U3444" i="1"/>
  <c r="I3444" i="1"/>
  <c r="M3444" i="1"/>
  <c r="W3444" i="1"/>
  <c r="X2454" i="1"/>
  <c r="T2454" i="1"/>
  <c r="U2454" i="1"/>
  <c r="I2454" i="1"/>
  <c r="M2454" i="1"/>
  <c r="W2454" i="1"/>
  <c r="X2924" i="1"/>
  <c r="T2924" i="1"/>
  <c r="U2924" i="1"/>
  <c r="I2924" i="1"/>
  <c r="M2924" i="1"/>
  <c r="W2924" i="1"/>
  <c r="X2421" i="1"/>
  <c r="W2421" i="1"/>
  <c r="U2421" i="1"/>
  <c r="I2421" i="1"/>
  <c r="M2421" i="1"/>
  <c r="T2421" i="1"/>
  <c r="X2934" i="1"/>
  <c r="W2934" i="1"/>
  <c r="U2934" i="1"/>
  <c r="I2934" i="1"/>
  <c r="M2934" i="1"/>
  <c r="T2934" i="1"/>
  <c r="X2451" i="1"/>
  <c r="W2451" i="1"/>
  <c r="U2451" i="1"/>
  <c r="I2451" i="1"/>
  <c r="M2451" i="1"/>
  <c r="T2451" i="1"/>
  <c r="X1194" i="1"/>
  <c r="W1194" i="1"/>
  <c r="U1194" i="1"/>
  <c r="I1194" i="1"/>
  <c r="M1194" i="1"/>
  <c r="T1194" i="1"/>
  <c r="X2682" i="1"/>
  <c r="W2682" i="1"/>
  <c r="U2682" i="1"/>
  <c r="I2682" i="1"/>
  <c r="M2682" i="1"/>
  <c r="T2682" i="1"/>
  <c r="X1979" i="1"/>
  <c r="W1979" i="1"/>
  <c r="U1979" i="1"/>
  <c r="I1979" i="1"/>
  <c r="M1979" i="1"/>
  <c r="T1979" i="1"/>
  <c r="X3122" i="1"/>
  <c r="W3122" i="1"/>
  <c r="U3122" i="1"/>
  <c r="I3122" i="1"/>
  <c r="M3122" i="1"/>
  <c r="T3122" i="1"/>
  <c r="X3173" i="1"/>
  <c r="W3173" i="1"/>
  <c r="U3173" i="1"/>
  <c r="I3173" i="1"/>
  <c r="M3173" i="1"/>
  <c r="T3173" i="1"/>
  <c r="X2493" i="1"/>
  <c r="W2493" i="1"/>
  <c r="U2493" i="1"/>
  <c r="I2493" i="1"/>
  <c r="M2493" i="1"/>
  <c r="T2493" i="1"/>
  <c r="X2972" i="1"/>
  <c r="W2972" i="1"/>
  <c r="U2972" i="1"/>
  <c r="I2972" i="1"/>
  <c r="M2972" i="1"/>
  <c r="T2972" i="1"/>
  <c r="X2961" i="1"/>
  <c r="W2961" i="1"/>
  <c r="U2961" i="1"/>
  <c r="I2961" i="1"/>
  <c r="M2961" i="1"/>
  <c r="T2961" i="1"/>
  <c r="X3291" i="1"/>
  <c r="W3291" i="1"/>
  <c r="U3291" i="1"/>
  <c r="I3291" i="1"/>
  <c r="M3291" i="1"/>
  <c r="T3291" i="1"/>
  <c r="X2887" i="1"/>
  <c r="W2887" i="1"/>
  <c r="U2887" i="1"/>
  <c r="I2887" i="1"/>
  <c r="M2887" i="1"/>
  <c r="T2887" i="1"/>
  <c r="X1983" i="1"/>
  <c r="W1983" i="1"/>
  <c r="U1983" i="1"/>
  <c r="I1983" i="1"/>
  <c r="M1983" i="1"/>
  <c r="T1983" i="1"/>
  <c r="X3161" i="1"/>
  <c r="W3161" i="1"/>
  <c r="U3161" i="1"/>
  <c r="I3161" i="1"/>
  <c r="M3161" i="1"/>
  <c r="T3161" i="1"/>
  <c r="X2989" i="1"/>
  <c r="W2989" i="1"/>
  <c r="U2989" i="1"/>
  <c r="I2989" i="1"/>
  <c r="M2989" i="1"/>
  <c r="T2989" i="1"/>
  <c r="X1936" i="1"/>
  <c r="W1936" i="1"/>
  <c r="U1936" i="1"/>
  <c r="I1936" i="1"/>
  <c r="M1936" i="1"/>
  <c r="T1936" i="1"/>
  <c r="X1849" i="1"/>
  <c r="W1849" i="1"/>
  <c r="U1849" i="1"/>
  <c r="I1849" i="1"/>
  <c r="M1849" i="1"/>
  <c r="T1849" i="1"/>
  <c r="T2471" i="1"/>
  <c r="U2471" i="1"/>
  <c r="I2471" i="1"/>
  <c r="M2471" i="1"/>
  <c r="W2471" i="1"/>
  <c r="X2471" i="1"/>
  <c r="X2893" i="1"/>
  <c r="T2893" i="1"/>
  <c r="U2893" i="1"/>
  <c r="I2893" i="1"/>
  <c r="M2893" i="1"/>
  <c r="W2893" i="1"/>
  <c r="T1872" i="1"/>
  <c r="U1872" i="1"/>
  <c r="I1872" i="1"/>
  <c r="M1872" i="1"/>
  <c r="W1872" i="1"/>
  <c r="X1872" i="1"/>
  <c r="X2834" i="1"/>
  <c r="T2834" i="1"/>
  <c r="U2834" i="1"/>
  <c r="I2834" i="1"/>
  <c r="M2834" i="1"/>
  <c r="W2834" i="1"/>
  <c r="T2519" i="1"/>
  <c r="U2519" i="1"/>
  <c r="I2519" i="1"/>
  <c r="M2519" i="1"/>
  <c r="W2519" i="1"/>
  <c r="X2519" i="1"/>
  <c r="T3491" i="1"/>
  <c r="U3491" i="1"/>
  <c r="I3491" i="1"/>
  <c r="M3491" i="1"/>
  <c r="W3491" i="1"/>
  <c r="X3491" i="1"/>
  <c r="T3069" i="1"/>
  <c r="U3069" i="1"/>
  <c r="I3069" i="1"/>
  <c r="M3069" i="1"/>
  <c r="W3069" i="1"/>
  <c r="X3069" i="1"/>
  <c r="T1399" i="1"/>
  <c r="U1399" i="1"/>
  <c r="I1399" i="1"/>
  <c r="M1399" i="1"/>
  <c r="W1399" i="1"/>
  <c r="X1399" i="1"/>
  <c r="T2336" i="1"/>
  <c r="U2336" i="1"/>
  <c r="I2336" i="1"/>
  <c r="M2336" i="1"/>
  <c r="W2336" i="1"/>
  <c r="X2336" i="1"/>
  <c r="T1438" i="1"/>
  <c r="U1438" i="1"/>
  <c r="I1438" i="1"/>
  <c r="M1438" i="1"/>
  <c r="W1438" i="1"/>
  <c r="X1438" i="1"/>
  <c r="X1307" i="1"/>
  <c r="T1307" i="1"/>
  <c r="U1307" i="1"/>
  <c r="I1307" i="1"/>
  <c r="M1307" i="1"/>
  <c r="W1307" i="1"/>
  <c r="T1965" i="1"/>
  <c r="U1965" i="1"/>
  <c r="I1965" i="1"/>
  <c r="M1965" i="1"/>
  <c r="W1965" i="1"/>
  <c r="X1965" i="1"/>
  <c r="X2669" i="1"/>
  <c r="T2669" i="1"/>
  <c r="U2669" i="1"/>
  <c r="I2669" i="1"/>
  <c r="M2669" i="1"/>
  <c r="W2669" i="1"/>
  <c r="X2118" i="1"/>
  <c r="T2118" i="1"/>
  <c r="U2118" i="1"/>
  <c r="I2118" i="1"/>
  <c r="M2118" i="1"/>
  <c r="W2118" i="1"/>
  <c r="X3610" i="1"/>
  <c r="T3610" i="1"/>
  <c r="U3610" i="1"/>
  <c r="I3610" i="1"/>
  <c r="M3610" i="1"/>
  <c r="W3610" i="1"/>
  <c r="X3458" i="1"/>
  <c r="W3458" i="1"/>
  <c r="U3458" i="1"/>
  <c r="I3458" i="1"/>
  <c r="M3458" i="1"/>
  <c r="T3458" i="1"/>
  <c r="X1462" i="1"/>
  <c r="W1462" i="1"/>
  <c r="U1462" i="1"/>
  <c r="I1462" i="1"/>
  <c r="M1462" i="1"/>
  <c r="T1462" i="1"/>
  <c r="X1216" i="1"/>
  <c r="W1216" i="1"/>
  <c r="U1216" i="1"/>
  <c r="I1216" i="1"/>
  <c r="M1216" i="1"/>
  <c r="T1216" i="1"/>
  <c r="X3301" i="1"/>
  <c r="W3301" i="1"/>
  <c r="U3301" i="1"/>
  <c r="I3301" i="1"/>
  <c r="M3301" i="1"/>
  <c r="T3301" i="1"/>
  <c r="X3408" i="1"/>
  <c r="W3408" i="1"/>
  <c r="U3408" i="1"/>
  <c r="I3408" i="1"/>
  <c r="M3408" i="1"/>
  <c r="T3408" i="1"/>
  <c r="X3268" i="1"/>
  <c r="W3268" i="1"/>
  <c r="U3268" i="1"/>
  <c r="I3268" i="1"/>
  <c r="M3268" i="1"/>
  <c r="T3268" i="1"/>
  <c r="X1207" i="1"/>
  <c r="W1207" i="1"/>
  <c r="U1207" i="1"/>
  <c r="I1207" i="1"/>
  <c r="M1207" i="1"/>
  <c r="T1207" i="1"/>
  <c r="T3640" i="1"/>
  <c r="U3640" i="1"/>
  <c r="I3640" i="1"/>
  <c r="M3640" i="1"/>
  <c r="W3640" i="1"/>
  <c r="X3640" i="1"/>
  <c r="X2062" i="1"/>
  <c r="T2062" i="1"/>
  <c r="U2062" i="1"/>
  <c r="I2062" i="1"/>
  <c r="M2062" i="1"/>
  <c r="W2062" i="1"/>
  <c r="T3013" i="1"/>
  <c r="U3013" i="1"/>
  <c r="I3013" i="1"/>
  <c r="M3013" i="1"/>
  <c r="W3013" i="1"/>
  <c r="X3013" i="1"/>
  <c r="X3533" i="1"/>
  <c r="T3533" i="1"/>
  <c r="U3533" i="1"/>
  <c r="I3533" i="1"/>
  <c r="M3533" i="1"/>
  <c r="W3533" i="1"/>
  <c r="X1455" i="1"/>
  <c r="T1455" i="1"/>
  <c r="U1455" i="1"/>
  <c r="I1455" i="1"/>
  <c r="M1455" i="1"/>
  <c r="W1455" i="1"/>
  <c r="X3249" i="1"/>
  <c r="T3249" i="1"/>
  <c r="U3249" i="1"/>
  <c r="I3249" i="1"/>
  <c r="M3249" i="1"/>
  <c r="W3249" i="1"/>
  <c r="X3404" i="1"/>
  <c r="T3404" i="1"/>
  <c r="U3404" i="1"/>
  <c r="I3404" i="1"/>
  <c r="M3404" i="1"/>
  <c r="W3404" i="1"/>
  <c r="X1928" i="1"/>
  <c r="T1928" i="1"/>
  <c r="U1928" i="1"/>
  <c r="I1928" i="1"/>
  <c r="M1928" i="1"/>
  <c r="W1928" i="1"/>
  <c r="X1921" i="1"/>
  <c r="W1921" i="1"/>
  <c r="U1921" i="1"/>
  <c r="I1921" i="1"/>
  <c r="M1921" i="1"/>
  <c r="T1921" i="1"/>
  <c r="T2455" i="1"/>
  <c r="U2455" i="1"/>
  <c r="I2455" i="1"/>
  <c r="M2455" i="1"/>
  <c r="W2455" i="1"/>
  <c r="X2455" i="1"/>
  <c r="X3054" i="1"/>
  <c r="T3054" i="1"/>
  <c r="U3054" i="1"/>
  <c r="I3054" i="1"/>
  <c r="M3054" i="1"/>
  <c r="W3054" i="1"/>
  <c r="T1727" i="1"/>
  <c r="U1727" i="1"/>
  <c r="I1727" i="1"/>
  <c r="M1727" i="1"/>
  <c r="W1727" i="1"/>
  <c r="X1727" i="1"/>
  <c r="X1782" i="1"/>
  <c r="T1782" i="1"/>
  <c r="U1782" i="1"/>
  <c r="I1782" i="1"/>
  <c r="M1782" i="1"/>
  <c r="W1782" i="1"/>
  <c r="X3535" i="1"/>
  <c r="T3535" i="1"/>
  <c r="U3535" i="1"/>
  <c r="I3535" i="1"/>
  <c r="M3535" i="1"/>
  <c r="W3535" i="1"/>
  <c r="X1478" i="1"/>
  <c r="T1478" i="1"/>
  <c r="U1478" i="1"/>
  <c r="I1478" i="1"/>
  <c r="M1478" i="1"/>
  <c r="W1478" i="1"/>
  <c r="X2339" i="1"/>
  <c r="W2339" i="1"/>
  <c r="U2339" i="1"/>
  <c r="I2339" i="1"/>
  <c r="M2339" i="1"/>
  <c r="T2339" i="1"/>
  <c r="X1425" i="1"/>
  <c r="T1425" i="1"/>
  <c r="U1425" i="1"/>
  <c r="I1425" i="1"/>
  <c r="M1425" i="1"/>
  <c r="W1425" i="1"/>
  <c r="T3314" i="1"/>
  <c r="U3314" i="1"/>
  <c r="I3314" i="1"/>
  <c r="M3314" i="1"/>
  <c r="W3314" i="1"/>
  <c r="X3314" i="1"/>
  <c r="X2539" i="1"/>
  <c r="T2539" i="1"/>
  <c r="U2539" i="1"/>
  <c r="I2539" i="1"/>
  <c r="M2539" i="1"/>
  <c r="W2539" i="1"/>
  <c r="X2232" i="1"/>
  <c r="T2232" i="1"/>
  <c r="U2232" i="1"/>
  <c r="I2232" i="1"/>
  <c r="M2232" i="1"/>
  <c r="W2232" i="1"/>
  <c r="X2377" i="1"/>
  <c r="T2377" i="1"/>
  <c r="U2377" i="1"/>
  <c r="I2377" i="1"/>
  <c r="M2377" i="1"/>
  <c r="W2377" i="1"/>
  <c r="T1593" i="1"/>
  <c r="U1593" i="1"/>
  <c r="I1593" i="1"/>
  <c r="M1593" i="1"/>
  <c r="W1593" i="1"/>
  <c r="X1593" i="1"/>
  <c r="T1474" i="1"/>
  <c r="U1474" i="1"/>
  <c r="I1474" i="1"/>
  <c r="M1474" i="1"/>
  <c r="W1474" i="1"/>
  <c r="X1474" i="1"/>
  <c r="T1937" i="1"/>
  <c r="U1937" i="1"/>
  <c r="I1937" i="1"/>
  <c r="M1937" i="1"/>
  <c r="W1937" i="1"/>
  <c r="X1937" i="1"/>
  <c r="T2134" i="1"/>
  <c r="U2134" i="1"/>
  <c r="I2134" i="1"/>
  <c r="M2134" i="1"/>
  <c r="W2134" i="1"/>
  <c r="X2134" i="1"/>
  <c r="T3547" i="1"/>
  <c r="U3547" i="1"/>
  <c r="I3547" i="1"/>
  <c r="M3547" i="1"/>
  <c r="W3547" i="1"/>
  <c r="X3547" i="1"/>
  <c r="T1395" i="1"/>
  <c r="U1395" i="1"/>
  <c r="I1395" i="1"/>
  <c r="M1395" i="1"/>
  <c r="W1395" i="1"/>
  <c r="X1395" i="1"/>
  <c r="T2155" i="1"/>
  <c r="U2155" i="1"/>
  <c r="I2155" i="1"/>
  <c r="M2155" i="1"/>
  <c r="W2155" i="1"/>
  <c r="X2155" i="1"/>
  <c r="T3297" i="1"/>
  <c r="U3297" i="1"/>
  <c r="I3297" i="1"/>
  <c r="M3297" i="1"/>
  <c r="W3297" i="1"/>
  <c r="X3297" i="1"/>
  <c r="T1904" i="1"/>
  <c r="U1904" i="1"/>
  <c r="I1904" i="1"/>
  <c r="M1904" i="1"/>
  <c r="W1904" i="1"/>
  <c r="X1904" i="1"/>
  <c r="X1753" i="1"/>
  <c r="T1753" i="1"/>
  <c r="U1753" i="1"/>
  <c r="I1753" i="1"/>
  <c r="M1753" i="1"/>
  <c r="W1753" i="1"/>
  <c r="T2585" i="1"/>
  <c r="U2585" i="1"/>
  <c r="I2585" i="1"/>
  <c r="M2585" i="1"/>
  <c r="W2585" i="1"/>
  <c r="X2585" i="1"/>
  <c r="T2532" i="1"/>
  <c r="U2532" i="1"/>
  <c r="I2532" i="1"/>
  <c r="M2532" i="1"/>
  <c r="W2532" i="1"/>
  <c r="X2532" i="1"/>
  <c r="T1833" i="1"/>
  <c r="U1833" i="1"/>
  <c r="I1833" i="1"/>
  <c r="M1833" i="1"/>
  <c r="W1833" i="1"/>
  <c r="X1833" i="1"/>
  <c r="T2298" i="1"/>
  <c r="U2298" i="1"/>
  <c r="I2298" i="1"/>
  <c r="M2298" i="1"/>
  <c r="W2298" i="1"/>
  <c r="X2298" i="1"/>
  <c r="T2242" i="1"/>
  <c r="U2242" i="1"/>
  <c r="I2242" i="1"/>
  <c r="M2242" i="1"/>
  <c r="W2242" i="1"/>
  <c r="X2242" i="1"/>
  <c r="T1636" i="1"/>
  <c r="U1636" i="1"/>
  <c r="I1636" i="1"/>
  <c r="M1636" i="1"/>
  <c r="W1636" i="1"/>
  <c r="X1636" i="1"/>
  <c r="X1601" i="1"/>
  <c r="T1601" i="1"/>
  <c r="U1601" i="1"/>
  <c r="I1601" i="1"/>
  <c r="M1601" i="1"/>
  <c r="W1601" i="1"/>
  <c r="T1175" i="1"/>
  <c r="U1175" i="1"/>
  <c r="I1175" i="1"/>
  <c r="M1175" i="1"/>
  <c r="W1175" i="1"/>
  <c r="X1175" i="1"/>
  <c r="X1195" i="1"/>
  <c r="T1195" i="1"/>
  <c r="U1195" i="1"/>
  <c r="I1195" i="1"/>
  <c r="M1195" i="1"/>
  <c r="W1195" i="1"/>
  <c r="X2999" i="1"/>
  <c r="T2999" i="1"/>
  <c r="U2999" i="1"/>
  <c r="I2999" i="1"/>
  <c r="M2999" i="1"/>
  <c r="W2999" i="1"/>
  <c r="X1518" i="1"/>
  <c r="T1518" i="1"/>
  <c r="U1518" i="1"/>
  <c r="I1518" i="1"/>
  <c r="M1518" i="1"/>
  <c r="W1518" i="1"/>
  <c r="X3492" i="1"/>
  <c r="T3492" i="1"/>
  <c r="U3492" i="1"/>
  <c r="I3492" i="1"/>
  <c r="M3492" i="1"/>
  <c r="W3492" i="1"/>
  <c r="X2221" i="1"/>
  <c r="T2221" i="1"/>
  <c r="U2221" i="1"/>
  <c r="I2221" i="1"/>
  <c r="M2221" i="1"/>
  <c r="W2221" i="1"/>
  <c r="X1887" i="1"/>
  <c r="T1887" i="1"/>
  <c r="U1887" i="1"/>
  <c r="I1887" i="1"/>
  <c r="M1887" i="1"/>
  <c r="W1887" i="1"/>
  <c r="X3358" i="1"/>
  <c r="T3358" i="1"/>
  <c r="U3358" i="1"/>
  <c r="I3358" i="1"/>
  <c r="M3358" i="1"/>
  <c r="W3358" i="1"/>
  <c r="X3462" i="1"/>
  <c r="T3462" i="1"/>
  <c r="U3462" i="1"/>
  <c r="I3462" i="1"/>
  <c r="M3462" i="1"/>
  <c r="W3462" i="1"/>
  <c r="X3091" i="1"/>
  <c r="T3091" i="1"/>
  <c r="U3091" i="1"/>
  <c r="I3091" i="1"/>
  <c r="M3091" i="1"/>
  <c r="W3091" i="1"/>
  <c r="X1500" i="1"/>
  <c r="T1500" i="1"/>
  <c r="U1500" i="1"/>
  <c r="I1500" i="1"/>
  <c r="M1500" i="1"/>
  <c r="W1500" i="1"/>
  <c r="X2306" i="1"/>
  <c r="T2306" i="1"/>
  <c r="U2306" i="1"/>
  <c r="I2306" i="1"/>
  <c r="M2306" i="1"/>
  <c r="W2306" i="1"/>
  <c r="X1176" i="1"/>
  <c r="T1176" i="1"/>
  <c r="U1176" i="1"/>
  <c r="I1176" i="1"/>
  <c r="M1176" i="1"/>
  <c r="W1176" i="1"/>
  <c r="X2186" i="1"/>
  <c r="T2186" i="1"/>
  <c r="U2186" i="1"/>
  <c r="I2186" i="1"/>
  <c r="M2186" i="1"/>
  <c r="W2186" i="1"/>
  <c r="X2839" i="1"/>
  <c r="T2839" i="1"/>
  <c r="U2839" i="1"/>
  <c r="I2839" i="1"/>
  <c r="M2839" i="1"/>
  <c r="W2839" i="1"/>
  <c r="X3103" i="1"/>
  <c r="T3103" i="1"/>
  <c r="U3103" i="1"/>
  <c r="I3103" i="1"/>
  <c r="M3103" i="1"/>
  <c r="W3103" i="1"/>
  <c r="X1472" i="1"/>
  <c r="T1472" i="1"/>
  <c r="U1472" i="1"/>
  <c r="I1472" i="1"/>
  <c r="M1472" i="1"/>
  <c r="W1472" i="1"/>
  <c r="X2154" i="1"/>
  <c r="T2154" i="1"/>
  <c r="U2154" i="1"/>
  <c r="I2154" i="1"/>
  <c r="M2154" i="1"/>
  <c r="W2154" i="1"/>
  <c r="X1747" i="1"/>
  <c r="T1747" i="1"/>
  <c r="U1747" i="1"/>
  <c r="I1747" i="1"/>
  <c r="M1747" i="1"/>
  <c r="W1747" i="1"/>
  <c r="X2330" i="1"/>
  <c r="T2330" i="1"/>
  <c r="U2330" i="1"/>
  <c r="I2330" i="1"/>
  <c r="M2330" i="1"/>
  <c r="W2330" i="1"/>
  <c r="X3473" i="1"/>
  <c r="T3473" i="1"/>
  <c r="U3473" i="1"/>
  <c r="I3473" i="1"/>
  <c r="M3473" i="1"/>
  <c r="W3473" i="1"/>
  <c r="X2799" i="1"/>
  <c r="T2799" i="1"/>
  <c r="U2799" i="1"/>
  <c r="I2799" i="1"/>
  <c r="M2799" i="1"/>
  <c r="W2799" i="1"/>
  <c r="X2039" i="1"/>
  <c r="T2039" i="1"/>
  <c r="U2039" i="1"/>
  <c r="I2039" i="1"/>
  <c r="M2039" i="1"/>
  <c r="W2039" i="1"/>
  <c r="X2396" i="1"/>
  <c r="T2396" i="1"/>
  <c r="U2396" i="1"/>
  <c r="I2396" i="1"/>
  <c r="M2396" i="1"/>
  <c r="W2396" i="1"/>
  <c r="X2605" i="1"/>
  <c r="T2605" i="1"/>
  <c r="U2605" i="1"/>
  <c r="I2605" i="1"/>
  <c r="M2605" i="1"/>
  <c r="W2605" i="1"/>
  <c r="X1811" i="1"/>
  <c r="T1811" i="1"/>
  <c r="U1811" i="1"/>
  <c r="I1811" i="1"/>
  <c r="M1811" i="1"/>
  <c r="W1811" i="1"/>
  <c r="X1433" i="1"/>
  <c r="T1433" i="1"/>
  <c r="U1433" i="1"/>
  <c r="I1433" i="1"/>
  <c r="M1433" i="1"/>
  <c r="W1433" i="1"/>
  <c r="X2832" i="1"/>
  <c r="T2832" i="1"/>
  <c r="U2832" i="1"/>
  <c r="I2832" i="1"/>
  <c r="M2832" i="1"/>
  <c r="W2832" i="1"/>
  <c r="X1573" i="1"/>
  <c r="T1573" i="1"/>
  <c r="U1573" i="1"/>
  <c r="I1573" i="1"/>
  <c r="M1573" i="1"/>
  <c r="W1573" i="1"/>
  <c r="X3328" i="1"/>
  <c r="T3328" i="1"/>
  <c r="U3328" i="1"/>
  <c r="I3328" i="1"/>
  <c r="M3328" i="1"/>
  <c r="W3328" i="1"/>
  <c r="X2676" i="1"/>
  <c r="T2676" i="1"/>
  <c r="U2676" i="1"/>
  <c r="I2676" i="1"/>
  <c r="M2676" i="1"/>
  <c r="W2676" i="1"/>
  <c r="X3104" i="1"/>
  <c r="T3104" i="1"/>
  <c r="U3104" i="1"/>
  <c r="I3104" i="1"/>
  <c r="M3104" i="1"/>
  <c r="W3104" i="1"/>
  <c r="T3000" i="1"/>
  <c r="U3000" i="1"/>
  <c r="I3000" i="1"/>
  <c r="M3000" i="1"/>
  <c r="W3000" i="1"/>
  <c r="X3000" i="1"/>
  <c r="X3309" i="1"/>
  <c r="T3309" i="1"/>
  <c r="U3309" i="1"/>
  <c r="I3309" i="1"/>
  <c r="M3309" i="1"/>
  <c r="W3309" i="1"/>
  <c r="T1791" i="1"/>
  <c r="U1791" i="1"/>
  <c r="I1791" i="1"/>
  <c r="M1791" i="1"/>
  <c r="W1791" i="1"/>
  <c r="X1791" i="1"/>
  <c r="T2549" i="1"/>
  <c r="U2549" i="1"/>
  <c r="I2549" i="1"/>
  <c r="M2549" i="1"/>
  <c r="W2549" i="1"/>
  <c r="X2549" i="1"/>
  <c r="T1555" i="1"/>
  <c r="U1555" i="1"/>
  <c r="I1555" i="1"/>
  <c r="M1555" i="1"/>
  <c r="W1555" i="1"/>
  <c r="X1555" i="1"/>
  <c r="X1797" i="1"/>
  <c r="T1797" i="1"/>
  <c r="U1797" i="1"/>
  <c r="I1797" i="1"/>
  <c r="M1797" i="1"/>
  <c r="W1797" i="1"/>
  <c r="T3105" i="1"/>
  <c r="U3105" i="1"/>
  <c r="I3105" i="1"/>
  <c r="M3105" i="1"/>
  <c r="W3105" i="1"/>
  <c r="X3105" i="1"/>
  <c r="X3659" i="1"/>
  <c r="T3659" i="1"/>
  <c r="U3659" i="1"/>
  <c r="I3659" i="1"/>
  <c r="M3659" i="1"/>
  <c r="W3659" i="1"/>
  <c r="X3475" i="1"/>
  <c r="T3475" i="1"/>
  <c r="U3475" i="1"/>
  <c r="I3475" i="1"/>
  <c r="M3475" i="1"/>
  <c r="W3475" i="1"/>
  <c r="X3355" i="1"/>
  <c r="W3355" i="1"/>
  <c r="U3355" i="1"/>
  <c r="I3355" i="1"/>
  <c r="M3355" i="1"/>
  <c r="T3355" i="1"/>
  <c r="X1289" i="1"/>
  <c r="W1289" i="1"/>
  <c r="U1289" i="1"/>
  <c r="I1289" i="1"/>
  <c r="M1289" i="1"/>
  <c r="T1289" i="1"/>
  <c r="X3007" i="1"/>
  <c r="W3007" i="1"/>
  <c r="U3007" i="1"/>
  <c r="I3007" i="1"/>
  <c r="M3007" i="1"/>
  <c r="T3007" i="1"/>
  <c r="X2786" i="1"/>
  <c r="W2786" i="1"/>
  <c r="U2786" i="1"/>
  <c r="I2786" i="1"/>
  <c r="M2786" i="1"/>
  <c r="T2786" i="1"/>
  <c r="X3495" i="1"/>
  <c r="W3495" i="1"/>
  <c r="U3495" i="1"/>
  <c r="I3495" i="1"/>
  <c r="M3495" i="1"/>
  <c r="T3495" i="1"/>
  <c r="X1449" i="1"/>
  <c r="W1449" i="1"/>
  <c r="U1449" i="1"/>
  <c r="I1449" i="1"/>
  <c r="M1449" i="1"/>
  <c r="T1449" i="1"/>
  <c r="X1431" i="1"/>
  <c r="W1431" i="1"/>
  <c r="U1431" i="1"/>
  <c r="I1431" i="1"/>
  <c r="M1431" i="1"/>
  <c r="T1431" i="1"/>
  <c r="X2153" i="1"/>
  <c r="W2153" i="1"/>
  <c r="U2153" i="1"/>
  <c r="I2153" i="1"/>
  <c r="M2153" i="1"/>
  <c r="T2153" i="1"/>
  <c r="X2029" i="1"/>
  <c r="W2029" i="1"/>
  <c r="U2029" i="1"/>
  <c r="I2029" i="1"/>
  <c r="M2029" i="1"/>
  <c r="T2029" i="1"/>
  <c r="X1815" i="1"/>
  <c r="W1815" i="1"/>
  <c r="U1815" i="1"/>
  <c r="I1815" i="1"/>
  <c r="M1815" i="1"/>
  <c r="T1815" i="1"/>
  <c r="X1879" i="1"/>
  <c r="W1879" i="1"/>
  <c r="U1879" i="1"/>
  <c r="I1879" i="1"/>
  <c r="M1879" i="1"/>
  <c r="T1879" i="1"/>
  <c r="X1685" i="1"/>
  <c r="W1685" i="1"/>
  <c r="U1685" i="1"/>
  <c r="I1685" i="1"/>
  <c r="M1685" i="1"/>
  <c r="T1685" i="1"/>
  <c r="X2240" i="1"/>
  <c r="W2240" i="1"/>
  <c r="U2240" i="1"/>
  <c r="I2240" i="1"/>
  <c r="M2240" i="1"/>
  <c r="T2240" i="1"/>
  <c r="X2888" i="1"/>
  <c r="T2888" i="1"/>
  <c r="U2888" i="1"/>
  <c r="I2888" i="1"/>
  <c r="M2888" i="1"/>
  <c r="W2888" i="1"/>
  <c r="X2285" i="1"/>
  <c r="T2285" i="1"/>
  <c r="U2285" i="1"/>
  <c r="I2285" i="1"/>
  <c r="M2285" i="1"/>
  <c r="W2285" i="1"/>
  <c r="X2172" i="1"/>
  <c r="T2172" i="1"/>
  <c r="U2172" i="1"/>
  <c r="I2172" i="1"/>
  <c r="M2172" i="1"/>
  <c r="W2172" i="1"/>
  <c r="X3390" i="1"/>
  <c r="T3390" i="1"/>
  <c r="U3390" i="1"/>
  <c r="I3390" i="1"/>
  <c r="M3390" i="1"/>
  <c r="W3390" i="1"/>
  <c r="X1599" i="1"/>
  <c r="T1599" i="1"/>
  <c r="U1599" i="1"/>
  <c r="I1599" i="1"/>
  <c r="M1599" i="1"/>
  <c r="W1599" i="1"/>
  <c r="X1773" i="1"/>
  <c r="T1773" i="1"/>
  <c r="U1773" i="1"/>
  <c r="I1773" i="1"/>
  <c r="M1773" i="1"/>
  <c r="W1773" i="1"/>
  <c r="X1594" i="1"/>
  <c r="T1594" i="1"/>
  <c r="U1594" i="1"/>
  <c r="I1594" i="1"/>
  <c r="M1594" i="1"/>
  <c r="W1594" i="1"/>
  <c r="X3372" i="1"/>
  <c r="T3372" i="1"/>
  <c r="U3372" i="1"/>
  <c r="I3372" i="1"/>
  <c r="M3372" i="1"/>
  <c r="W3372" i="1"/>
  <c r="X1655" i="1"/>
  <c r="T1655" i="1"/>
  <c r="U1655" i="1"/>
  <c r="I1655" i="1"/>
  <c r="M1655" i="1"/>
  <c r="W1655" i="1"/>
  <c r="X3339" i="1"/>
  <c r="T3339" i="1"/>
  <c r="U3339" i="1"/>
  <c r="I3339" i="1"/>
  <c r="M3339" i="1"/>
  <c r="W3339" i="1"/>
  <c r="X3018" i="1"/>
  <c r="T3018" i="1"/>
  <c r="U3018" i="1"/>
  <c r="I3018" i="1"/>
  <c r="M3018" i="1"/>
  <c r="W3018" i="1"/>
  <c r="X2618" i="1"/>
  <c r="T2618" i="1"/>
  <c r="U2618" i="1"/>
  <c r="I2618" i="1"/>
  <c r="M2618" i="1"/>
  <c r="W2618" i="1"/>
  <c r="X1315" i="1"/>
  <c r="T1315" i="1"/>
  <c r="U1315" i="1"/>
  <c r="I1315" i="1"/>
  <c r="M1315" i="1"/>
  <c r="W1315" i="1"/>
  <c r="X3073" i="1"/>
  <c r="T3073" i="1"/>
  <c r="U3073" i="1"/>
  <c r="I3073" i="1"/>
  <c r="M3073" i="1"/>
  <c r="W3073" i="1"/>
  <c r="X1948" i="1"/>
  <c r="T1948" i="1"/>
  <c r="U1948" i="1"/>
  <c r="I1948" i="1"/>
  <c r="M1948" i="1"/>
  <c r="W1948" i="1"/>
  <c r="X1892" i="1"/>
  <c r="T1892" i="1"/>
  <c r="U1892" i="1"/>
  <c r="I1892" i="1"/>
  <c r="M1892" i="1"/>
  <c r="W1892" i="1"/>
  <c r="X1168" i="1"/>
  <c r="T1168" i="1"/>
  <c r="U1168" i="1"/>
  <c r="I1168" i="1"/>
  <c r="M1168" i="1"/>
  <c r="W1168" i="1"/>
  <c r="X2057" i="1"/>
  <c r="T2057" i="1"/>
  <c r="U2057" i="1"/>
  <c r="I2057" i="1"/>
  <c r="M2057" i="1"/>
  <c r="W2057" i="1"/>
  <c r="X2266" i="1"/>
  <c r="T2266" i="1"/>
  <c r="U2266" i="1"/>
  <c r="I2266" i="1"/>
  <c r="M2266" i="1"/>
  <c r="W2266" i="1"/>
  <c r="X3199" i="1"/>
  <c r="T3199" i="1"/>
  <c r="U3199" i="1"/>
  <c r="I3199" i="1"/>
  <c r="M3199" i="1"/>
  <c r="W3199" i="1"/>
  <c r="X3423" i="1"/>
  <c r="T3423" i="1"/>
  <c r="U3423" i="1"/>
  <c r="I3423" i="1"/>
  <c r="M3423" i="1"/>
  <c r="W3423" i="1"/>
  <c r="X1859" i="1"/>
  <c r="T1859" i="1"/>
  <c r="U1859" i="1"/>
  <c r="I1859" i="1"/>
  <c r="M1859" i="1"/>
  <c r="W1859" i="1"/>
  <c r="X2718" i="1"/>
  <c r="T2718" i="1"/>
  <c r="U2718" i="1"/>
  <c r="I2718" i="1"/>
  <c r="M2718" i="1"/>
  <c r="W2718" i="1"/>
  <c r="X2387" i="1"/>
  <c r="T2387" i="1"/>
  <c r="U2387" i="1"/>
  <c r="I2387" i="1"/>
  <c r="M2387" i="1"/>
  <c r="W2387" i="1"/>
  <c r="X3664" i="1"/>
  <c r="T3664" i="1"/>
  <c r="U3664" i="1"/>
  <c r="I3664" i="1"/>
  <c r="M3664" i="1"/>
  <c r="W3664" i="1"/>
  <c r="X1749" i="1"/>
  <c r="T1749" i="1"/>
  <c r="U1749" i="1"/>
  <c r="I1749" i="1"/>
  <c r="M1749" i="1"/>
  <c r="W1749" i="1"/>
  <c r="X1236" i="1"/>
  <c r="T1236" i="1"/>
  <c r="U1236" i="1"/>
  <c r="I1236" i="1"/>
  <c r="M1236" i="1"/>
  <c r="W1236" i="1"/>
  <c r="X2759" i="1"/>
  <c r="T2759" i="1"/>
  <c r="U2759" i="1"/>
  <c r="I2759" i="1"/>
  <c r="M2759" i="1"/>
  <c r="W2759" i="1"/>
  <c r="X2478" i="1"/>
  <c r="T2478" i="1"/>
  <c r="U2478" i="1"/>
  <c r="I2478" i="1"/>
  <c r="M2478" i="1"/>
  <c r="W2478" i="1"/>
  <c r="X3484" i="1"/>
  <c r="T3484" i="1"/>
  <c r="U3484" i="1"/>
  <c r="I3484" i="1"/>
  <c r="M3484" i="1"/>
  <c r="W3484" i="1"/>
  <c r="X2220" i="1"/>
  <c r="T2220" i="1"/>
  <c r="U2220" i="1"/>
  <c r="I2220" i="1"/>
  <c r="M2220" i="1"/>
  <c r="W2220" i="1"/>
  <c r="X1244" i="1"/>
  <c r="T1244" i="1"/>
  <c r="U1244" i="1"/>
  <c r="I1244" i="1"/>
  <c r="M1244" i="1"/>
  <c r="W1244" i="1"/>
  <c r="X1733" i="1"/>
  <c r="T1733" i="1"/>
  <c r="U1733" i="1"/>
  <c r="I1733" i="1"/>
  <c r="M1733" i="1"/>
  <c r="W1733" i="1"/>
  <c r="X3049" i="1"/>
  <c r="T3049" i="1"/>
  <c r="U3049" i="1"/>
  <c r="I3049" i="1"/>
  <c r="M3049" i="1"/>
  <c r="W3049" i="1"/>
  <c r="X1901" i="1"/>
  <c r="T1901" i="1"/>
  <c r="U1901" i="1"/>
  <c r="I1901" i="1"/>
  <c r="M1901" i="1"/>
  <c r="W1901" i="1"/>
  <c r="X1231" i="1"/>
  <c r="T1231" i="1"/>
  <c r="U1231" i="1"/>
  <c r="I1231" i="1"/>
  <c r="M1231" i="1"/>
  <c r="W1231" i="1"/>
  <c r="X3565" i="1"/>
  <c r="T3565" i="1"/>
  <c r="U3565" i="1"/>
  <c r="I3565" i="1"/>
  <c r="M3565" i="1"/>
  <c r="W3565" i="1"/>
  <c r="X1672" i="1"/>
  <c r="T1672" i="1"/>
  <c r="U1672" i="1"/>
  <c r="I1672" i="1"/>
  <c r="M1672" i="1"/>
  <c r="W1672" i="1"/>
  <c r="X3052" i="1"/>
  <c r="T3052" i="1"/>
  <c r="U3052" i="1"/>
  <c r="I3052" i="1"/>
  <c r="M3052" i="1"/>
  <c r="W3052" i="1"/>
  <c r="X3496" i="1"/>
  <c r="T3496" i="1"/>
  <c r="U3496" i="1"/>
  <c r="I3496" i="1"/>
  <c r="M3496" i="1"/>
  <c r="W3496" i="1"/>
  <c r="X2380" i="1"/>
  <c r="T2380" i="1"/>
  <c r="U2380" i="1"/>
  <c r="I2380" i="1"/>
  <c r="M2380" i="1"/>
  <c r="W2380" i="1"/>
  <c r="X3577" i="1"/>
  <c r="T3577" i="1"/>
  <c r="U3577" i="1"/>
  <c r="I3577" i="1"/>
  <c r="M3577" i="1"/>
  <c r="W3577" i="1"/>
  <c r="X2600" i="1"/>
  <c r="T2600" i="1"/>
  <c r="U2600" i="1"/>
  <c r="I2600" i="1"/>
  <c r="M2600" i="1"/>
  <c r="W2600" i="1"/>
  <c r="X2901" i="1"/>
  <c r="T2901" i="1"/>
  <c r="U2901" i="1"/>
  <c r="I2901" i="1"/>
  <c r="M2901" i="1"/>
  <c r="W2901" i="1"/>
  <c r="X2671" i="1"/>
  <c r="T2671" i="1"/>
  <c r="U2671" i="1"/>
  <c r="I2671" i="1"/>
  <c r="M2671" i="1"/>
  <c r="W2671" i="1"/>
  <c r="X2189" i="1"/>
  <c r="T2189" i="1"/>
  <c r="U2189" i="1"/>
  <c r="I2189" i="1"/>
  <c r="M2189" i="1"/>
  <c r="W2189" i="1"/>
  <c r="X1245" i="1"/>
  <c r="T1245" i="1"/>
  <c r="U1245" i="1"/>
  <c r="I1245" i="1"/>
  <c r="M1245" i="1"/>
  <c r="W1245" i="1"/>
  <c r="X1337" i="1"/>
  <c r="T1337" i="1"/>
  <c r="U1337" i="1"/>
  <c r="I1337" i="1"/>
  <c r="M1337" i="1"/>
  <c r="W1337" i="1"/>
  <c r="X3008" i="1"/>
  <c r="T3008" i="1"/>
  <c r="U3008" i="1"/>
  <c r="I3008" i="1"/>
  <c r="M3008" i="1"/>
  <c r="W3008" i="1"/>
  <c r="X1550" i="1"/>
  <c r="T1550" i="1"/>
  <c r="U1550" i="1"/>
  <c r="I1550" i="1"/>
  <c r="M1550" i="1"/>
  <c r="W1550" i="1"/>
  <c r="X1914" i="1"/>
  <c r="T1914" i="1"/>
  <c r="U1914" i="1"/>
  <c r="I1914" i="1"/>
  <c r="M1914" i="1"/>
  <c r="W1914" i="1"/>
  <c r="X2823" i="1"/>
  <c r="T2823" i="1"/>
  <c r="U2823" i="1"/>
  <c r="I2823" i="1"/>
  <c r="M2823" i="1"/>
  <c r="W2823" i="1"/>
  <c r="X1441" i="1"/>
  <c r="T1441" i="1"/>
  <c r="U1441" i="1"/>
  <c r="I1441" i="1"/>
  <c r="M1441" i="1"/>
  <c r="W1441" i="1"/>
  <c r="X3097" i="1"/>
  <c r="T3097" i="1"/>
  <c r="U3097" i="1"/>
  <c r="I3097" i="1"/>
  <c r="M3097" i="1"/>
  <c r="W3097" i="1"/>
  <c r="X3124" i="1"/>
  <c r="T3124" i="1"/>
  <c r="U3124" i="1"/>
  <c r="I3124" i="1"/>
  <c r="M3124" i="1"/>
  <c r="W3124" i="1"/>
  <c r="X1359" i="1"/>
  <c r="T1359" i="1"/>
  <c r="U1359" i="1"/>
  <c r="I1359" i="1"/>
  <c r="M1359" i="1"/>
  <c r="W1359" i="1"/>
  <c r="X1820" i="1"/>
  <c r="T1820" i="1"/>
  <c r="U1820" i="1"/>
  <c r="I1820" i="1"/>
  <c r="M1820" i="1"/>
  <c r="W1820" i="1"/>
  <c r="X1439" i="1"/>
  <c r="T1439" i="1"/>
  <c r="U1439" i="1"/>
  <c r="I1439" i="1"/>
  <c r="M1439" i="1"/>
  <c r="W1439" i="1"/>
  <c r="X2210" i="1"/>
  <c r="T2210" i="1"/>
  <c r="U2210" i="1"/>
  <c r="I2210" i="1"/>
  <c r="M2210" i="1"/>
  <c r="W2210" i="1"/>
  <c r="X3240" i="1"/>
  <c r="T3240" i="1"/>
  <c r="U3240" i="1"/>
  <c r="I3240" i="1"/>
  <c r="M3240" i="1"/>
  <c r="W3240" i="1"/>
  <c r="X1867" i="1"/>
  <c r="T1867" i="1"/>
  <c r="U1867" i="1"/>
  <c r="I1867" i="1"/>
  <c r="M1867" i="1"/>
  <c r="W1867" i="1"/>
  <c r="X1844" i="1"/>
  <c r="T1844" i="1"/>
  <c r="U1844" i="1"/>
  <c r="I1844" i="1"/>
  <c r="M1844" i="1"/>
  <c r="W1844" i="1"/>
  <c r="X3559" i="1"/>
  <c r="W3559" i="1"/>
  <c r="U3559" i="1"/>
  <c r="I3559" i="1"/>
  <c r="M3559" i="1"/>
  <c r="T3559" i="1"/>
  <c r="X3378" i="1"/>
  <c r="W3378" i="1"/>
  <c r="U3378" i="1"/>
  <c r="I3378" i="1"/>
  <c r="M3378" i="1"/>
  <c r="T3378" i="1"/>
  <c r="X1196" i="1"/>
  <c r="W1196" i="1"/>
  <c r="U1196" i="1"/>
  <c r="I1196" i="1"/>
  <c r="M1196" i="1"/>
  <c r="T1196" i="1"/>
  <c r="X2129" i="1"/>
  <c r="W2129" i="1"/>
  <c r="U2129" i="1"/>
  <c r="I2129" i="1"/>
  <c r="M2129" i="1"/>
  <c r="T2129" i="1"/>
  <c r="X2518" i="1"/>
  <c r="W2518" i="1"/>
  <c r="U2518" i="1"/>
  <c r="I2518" i="1"/>
  <c r="M2518" i="1"/>
  <c r="T2518" i="1"/>
  <c r="X1417" i="1"/>
  <c r="W1417" i="1"/>
  <c r="U1417" i="1"/>
  <c r="I1417" i="1"/>
  <c r="M1417" i="1"/>
  <c r="T1417" i="1"/>
  <c r="X2910" i="1"/>
  <c r="W2910" i="1"/>
  <c r="U2910" i="1"/>
  <c r="I2910" i="1"/>
  <c r="M2910" i="1"/>
  <c r="T2910" i="1"/>
  <c r="X2135" i="1"/>
  <c r="W2135" i="1"/>
  <c r="U2135" i="1"/>
  <c r="I2135" i="1"/>
  <c r="M2135" i="1"/>
  <c r="T2135" i="1"/>
  <c r="X3443" i="1"/>
  <c r="W3443" i="1"/>
  <c r="U3443" i="1"/>
  <c r="I3443" i="1"/>
  <c r="M3443" i="1"/>
  <c r="T3443" i="1"/>
  <c r="X1973" i="1"/>
  <c r="W1973" i="1"/>
  <c r="U1973" i="1"/>
  <c r="I1973" i="1"/>
  <c r="M1973" i="1"/>
  <c r="T1973" i="1"/>
  <c r="X2505" i="1"/>
  <c r="W2505" i="1"/>
  <c r="U2505" i="1"/>
  <c r="I2505" i="1"/>
  <c r="M2505" i="1"/>
  <c r="T2505" i="1"/>
  <c r="X2367" i="1"/>
  <c r="W2367" i="1"/>
  <c r="U2367" i="1"/>
  <c r="I2367" i="1"/>
  <c r="M2367" i="1"/>
  <c r="T2367" i="1"/>
  <c r="X3413" i="1"/>
  <c r="W3413" i="1"/>
  <c r="U3413" i="1"/>
  <c r="I3413" i="1"/>
  <c r="M3413" i="1"/>
  <c r="T3413" i="1"/>
  <c r="X1679" i="1"/>
  <c r="W1679" i="1"/>
  <c r="U1679" i="1"/>
  <c r="I1679" i="1"/>
  <c r="M1679" i="1"/>
  <c r="T1679" i="1"/>
  <c r="X3660" i="1"/>
  <c r="W3660" i="1"/>
  <c r="U3660" i="1"/>
  <c r="I3660" i="1"/>
  <c r="M3660" i="1"/>
  <c r="T3660" i="1"/>
  <c r="X2079" i="1"/>
  <c r="W2079" i="1"/>
  <c r="U2079" i="1"/>
  <c r="I2079" i="1"/>
  <c r="M2079" i="1"/>
  <c r="T2079" i="1"/>
  <c r="X2635" i="1"/>
  <c r="W2635" i="1"/>
  <c r="U2635" i="1"/>
  <c r="I2635" i="1"/>
  <c r="M2635" i="1"/>
  <c r="T2635" i="1"/>
  <c r="X1491" i="1"/>
  <c r="W1491" i="1"/>
  <c r="U1491" i="1"/>
  <c r="I1491" i="1"/>
  <c r="M1491" i="1"/>
  <c r="T1491" i="1"/>
  <c r="X1198" i="1"/>
  <c r="W1198" i="1"/>
  <c r="U1198" i="1"/>
  <c r="I1198" i="1"/>
  <c r="M1198" i="1"/>
  <c r="T1198" i="1"/>
  <c r="X1466" i="1"/>
  <c r="W1466" i="1"/>
  <c r="U1466" i="1"/>
  <c r="I1466" i="1"/>
  <c r="M1466" i="1"/>
  <c r="T1466" i="1"/>
  <c r="X1794" i="1"/>
  <c r="W1794" i="1"/>
  <c r="U1794" i="1"/>
  <c r="I1794" i="1"/>
  <c r="M1794" i="1"/>
  <c r="T1794" i="1"/>
  <c r="X3158" i="1"/>
  <c r="W3158" i="1"/>
  <c r="U3158" i="1"/>
  <c r="I3158" i="1"/>
  <c r="M3158" i="1"/>
  <c r="T3158" i="1"/>
  <c r="X1961" i="1"/>
  <c r="W1961" i="1"/>
  <c r="U1961" i="1"/>
  <c r="I1961" i="1"/>
  <c r="M1961" i="1"/>
  <c r="T1961" i="1"/>
  <c r="X2918" i="1"/>
  <c r="W2918" i="1"/>
  <c r="U2918" i="1"/>
  <c r="I2918" i="1"/>
  <c r="M2918" i="1"/>
  <c r="T2918" i="1"/>
  <c r="X1949" i="1"/>
  <c r="W1949" i="1"/>
  <c r="U1949" i="1"/>
  <c r="I1949" i="1"/>
  <c r="M1949" i="1"/>
  <c r="T1949" i="1"/>
  <c r="X1577" i="1"/>
  <c r="W1577" i="1"/>
  <c r="U1577" i="1"/>
  <c r="I1577" i="1"/>
  <c r="M1577" i="1"/>
  <c r="T1577" i="1"/>
  <c r="X2402" i="1"/>
  <c r="W2402" i="1"/>
  <c r="U2402" i="1"/>
  <c r="I2402" i="1"/>
  <c r="M2402" i="1"/>
  <c r="T2402" i="1"/>
  <c r="X3050" i="1"/>
  <c r="W3050" i="1"/>
  <c r="U3050" i="1"/>
  <c r="I3050" i="1"/>
  <c r="M3050" i="1"/>
  <c r="T3050" i="1"/>
  <c r="X1616" i="1"/>
  <c r="W1616" i="1"/>
  <c r="U1616" i="1"/>
  <c r="I1616" i="1"/>
  <c r="M1616" i="1"/>
  <c r="T1616" i="1"/>
  <c r="X1294" i="1"/>
  <c r="W1294" i="1"/>
  <c r="U1294" i="1"/>
  <c r="I1294" i="1"/>
  <c r="M1294" i="1"/>
  <c r="T1294" i="1"/>
  <c r="X3022" i="1"/>
  <c r="W3022" i="1"/>
  <c r="U3022" i="1"/>
  <c r="I3022" i="1"/>
  <c r="M3022" i="1"/>
  <c r="T3022" i="1"/>
  <c r="X1321" i="1"/>
  <c r="W1321" i="1"/>
  <c r="U1321" i="1"/>
  <c r="I1321" i="1"/>
  <c r="M1321" i="1"/>
  <c r="T1321" i="1"/>
  <c r="X1249" i="1"/>
  <c r="W1249" i="1"/>
  <c r="U1249" i="1"/>
  <c r="I1249" i="1"/>
  <c r="M1249" i="1"/>
  <c r="T1249" i="1"/>
  <c r="X1305" i="1"/>
  <c r="W1305" i="1"/>
  <c r="U1305" i="1"/>
  <c r="I1305" i="1"/>
  <c r="M1305" i="1"/>
  <c r="T1305" i="1"/>
  <c r="X1166" i="1"/>
  <c r="W1166" i="1"/>
  <c r="U1166" i="1"/>
  <c r="I1166" i="1"/>
  <c r="M1166" i="1"/>
  <c r="T1166" i="1"/>
  <c r="X1297" i="1"/>
  <c r="W1297" i="1"/>
  <c r="U1297" i="1"/>
  <c r="I1297" i="1"/>
  <c r="M1297" i="1"/>
  <c r="T1297" i="1"/>
  <c r="X1600" i="1"/>
  <c r="W1600" i="1"/>
  <c r="U1600" i="1"/>
  <c r="I1600" i="1"/>
  <c r="M1600" i="1"/>
  <c r="T1600" i="1"/>
  <c r="X1866" i="1"/>
  <c r="W1866" i="1"/>
  <c r="U1866" i="1"/>
  <c r="I1866" i="1"/>
  <c r="M1866" i="1"/>
  <c r="T1866" i="1"/>
  <c r="X2511" i="1"/>
  <c r="W2511" i="1"/>
  <c r="U2511" i="1"/>
  <c r="I2511" i="1"/>
  <c r="M2511" i="1"/>
  <c r="T2511" i="1"/>
  <c r="X3584" i="1"/>
  <c r="W3584" i="1"/>
  <c r="U3584" i="1"/>
  <c r="I3584" i="1"/>
  <c r="M3584" i="1"/>
  <c r="T3584" i="1"/>
  <c r="X3644" i="1"/>
  <c r="W3644" i="1"/>
  <c r="U3644" i="1"/>
  <c r="I3644" i="1"/>
  <c r="M3644" i="1"/>
  <c r="T3644" i="1"/>
  <c r="X3553" i="1"/>
  <c r="W3553" i="1"/>
  <c r="U3553" i="1"/>
  <c r="I3553" i="1"/>
  <c r="M3553" i="1"/>
  <c r="T3553" i="1"/>
  <c r="X2092" i="1"/>
  <c r="W2092" i="1"/>
  <c r="U2092" i="1"/>
  <c r="I2092" i="1"/>
  <c r="M2092" i="1"/>
  <c r="T2092" i="1"/>
  <c r="X1702" i="1"/>
  <c r="W1702" i="1"/>
  <c r="U1702" i="1"/>
  <c r="I1702" i="1"/>
  <c r="M1702" i="1"/>
  <c r="T1702" i="1"/>
  <c r="X2853" i="1"/>
  <c r="W2853" i="1"/>
  <c r="U2853" i="1"/>
  <c r="I2853" i="1"/>
  <c r="M2853" i="1"/>
  <c r="T2853" i="1"/>
  <c r="X3403" i="1"/>
  <c r="W3403" i="1"/>
  <c r="U3403" i="1"/>
  <c r="I3403" i="1"/>
  <c r="M3403" i="1"/>
  <c r="T3403" i="1"/>
  <c r="X2540" i="1"/>
  <c r="W2540" i="1"/>
  <c r="U2540" i="1"/>
  <c r="I2540" i="1"/>
  <c r="M2540" i="1"/>
  <c r="T2540" i="1"/>
  <c r="X2394" i="1"/>
  <c r="W2394" i="1"/>
  <c r="U2394" i="1"/>
  <c r="I2394" i="1"/>
  <c r="M2394" i="1"/>
  <c r="T2394" i="1"/>
  <c r="X1547" i="1"/>
  <c r="W1547" i="1"/>
  <c r="U1547" i="1"/>
  <c r="I1547" i="1"/>
  <c r="M1547" i="1"/>
  <c r="T1547" i="1"/>
  <c r="X3262" i="1"/>
  <c r="W3262" i="1"/>
  <c r="U3262" i="1"/>
  <c r="I3262" i="1"/>
  <c r="M3262" i="1"/>
  <c r="T3262" i="1"/>
  <c r="X2066" i="1"/>
  <c r="W2066" i="1"/>
  <c r="U2066" i="1"/>
  <c r="I2066" i="1"/>
  <c r="M2066" i="1"/>
  <c r="T2066" i="1"/>
  <c r="X3152" i="1"/>
  <c r="W3152" i="1"/>
  <c r="U3152" i="1"/>
  <c r="I3152" i="1"/>
  <c r="M3152" i="1"/>
  <c r="T3152" i="1"/>
  <c r="X1551" i="1"/>
  <c r="W1551" i="1"/>
  <c r="U1551" i="1"/>
  <c r="I1551" i="1"/>
  <c r="M1551" i="1"/>
  <c r="T1551" i="1"/>
  <c r="X2531" i="1"/>
  <c r="W2531" i="1"/>
  <c r="U2531" i="1"/>
  <c r="I2531" i="1"/>
  <c r="M2531" i="1"/>
  <c r="T2531" i="1"/>
  <c r="X2354" i="1"/>
  <c r="W2354" i="1"/>
  <c r="U2354" i="1"/>
  <c r="I2354" i="1"/>
  <c r="M2354" i="1"/>
  <c r="T2354" i="1"/>
  <c r="X1783" i="1"/>
  <c r="W1783" i="1"/>
  <c r="U1783" i="1"/>
  <c r="I1783" i="1"/>
  <c r="M1783" i="1"/>
  <c r="T1783" i="1"/>
  <c r="X3630" i="1"/>
  <c r="W3630" i="1"/>
  <c r="U3630" i="1"/>
  <c r="I3630" i="1"/>
  <c r="M3630" i="1"/>
  <c r="T3630" i="1"/>
  <c r="X3331" i="1"/>
  <c r="W3331" i="1"/>
  <c r="U3331" i="1"/>
  <c r="I3331" i="1"/>
  <c r="M3331" i="1"/>
  <c r="T3331" i="1"/>
  <c r="X3093" i="1"/>
  <c r="W3093" i="1"/>
  <c r="U3093" i="1"/>
  <c r="I3093" i="1"/>
  <c r="M3093" i="1"/>
  <c r="T3093" i="1"/>
  <c r="X2263" i="1"/>
  <c r="W2263" i="1"/>
  <c r="U2263" i="1"/>
  <c r="I2263" i="1"/>
  <c r="M2263" i="1"/>
  <c r="T2263" i="1"/>
  <c r="X2314" i="1"/>
  <c r="W2314" i="1"/>
  <c r="U2314" i="1"/>
  <c r="I2314" i="1"/>
  <c r="M2314" i="1"/>
  <c r="T2314" i="1"/>
  <c r="X1499" i="1"/>
  <c r="W1499" i="1"/>
  <c r="U1499" i="1"/>
  <c r="I1499" i="1"/>
  <c r="M1499" i="1"/>
  <c r="T1499" i="1"/>
  <c r="X2821" i="1"/>
  <c r="W2821" i="1"/>
  <c r="U2821" i="1"/>
  <c r="I2821" i="1"/>
  <c r="M2821" i="1"/>
  <c r="T2821" i="1"/>
  <c r="X2174" i="1"/>
  <c r="W2174" i="1"/>
  <c r="U2174" i="1"/>
  <c r="I2174" i="1"/>
  <c r="M2174" i="1"/>
  <c r="T2174" i="1"/>
  <c r="X1816" i="1"/>
  <c r="W1816" i="1"/>
  <c r="U1816" i="1"/>
  <c r="I1816" i="1"/>
  <c r="M1816" i="1"/>
  <c r="T1816" i="1"/>
  <c r="X1612" i="1"/>
  <c r="W1612" i="1"/>
  <c r="U1612" i="1"/>
  <c r="I1612" i="1"/>
  <c r="M1612" i="1"/>
  <c r="T1612" i="1"/>
  <c r="X1331" i="1"/>
  <c r="W1331" i="1"/>
  <c r="U1331" i="1"/>
  <c r="I1331" i="1"/>
  <c r="M1331" i="1"/>
  <c r="T1331" i="1"/>
  <c r="X1450" i="1"/>
  <c r="W1450" i="1"/>
  <c r="U1450" i="1"/>
  <c r="I1450" i="1"/>
  <c r="M1450" i="1"/>
  <c r="T1450" i="1"/>
  <c r="X3057" i="1"/>
  <c r="W3057" i="1"/>
  <c r="U3057" i="1"/>
  <c r="I3057" i="1"/>
  <c r="M3057" i="1"/>
  <c r="T3057" i="1"/>
  <c r="X1381" i="1"/>
  <c r="W1381" i="1"/>
  <c r="U1381" i="1"/>
  <c r="I1381" i="1"/>
  <c r="M1381" i="1"/>
  <c r="T1381" i="1"/>
  <c r="X1988" i="1"/>
  <c r="W1988" i="1"/>
  <c r="U1988" i="1"/>
  <c r="I1988" i="1"/>
  <c r="M1988" i="1"/>
  <c r="T1988" i="1"/>
  <c r="X3096" i="1"/>
  <c r="W3096" i="1"/>
  <c r="U3096" i="1"/>
  <c r="I3096" i="1"/>
  <c r="M3096" i="1"/>
  <c r="T3096" i="1"/>
  <c r="X1509" i="1"/>
  <c r="W1509" i="1"/>
  <c r="U1509" i="1"/>
  <c r="I1509" i="1"/>
  <c r="M1509" i="1"/>
  <c r="T1509" i="1"/>
  <c r="X2311" i="1"/>
  <c r="W2311" i="1"/>
  <c r="U2311" i="1"/>
  <c r="I2311" i="1"/>
  <c r="M2311" i="1"/>
  <c r="T2311" i="1"/>
  <c r="X1889" i="1"/>
  <c r="W1889" i="1"/>
  <c r="U1889" i="1"/>
  <c r="I1889" i="1"/>
  <c r="M1889" i="1"/>
  <c r="T1889" i="1"/>
  <c r="X2170" i="1"/>
  <c r="W2170" i="1"/>
  <c r="U2170" i="1"/>
  <c r="I2170" i="1"/>
  <c r="M2170" i="1"/>
  <c r="T2170" i="1"/>
  <c r="X2535" i="1"/>
  <c r="W2535" i="1"/>
  <c r="U2535" i="1"/>
  <c r="I2535" i="1"/>
  <c r="M2535" i="1"/>
  <c r="T2535" i="1"/>
  <c r="X1379" i="1"/>
  <c r="W1379" i="1"/>
  <c r="U1379" i="1"/>
  <c r="I1379" i="1"/>
  <c r="M1379" i="1"/>
  <c r="T1379" i="1"/>
  <c r="X3429" i="1"/>
  <c r="W3429" i="1"/>
  <c r="U3429" i="1"/>
  <c r="I3429" i="1"/>
  <c r="M3429" i="1"/>
  <c r="T3429" i="1"/>
  <c r="X3085" i="1"/>
  <c r="W3085" i="1"/>
  <c r="U3085" i="1"/>
  <c r="I3085" i="1"/>
  <c r="M3085" i="1"/>
  <c r="T3085" i="1"/>
  <c r="X3221" i="1"/>
  <c r="W3221" i="1"/>
  <c r="U3221" i="1"/>
  <c r="I3221" i="1"/>
  <c r="M3221" i="1"/>
  <c r="T3221" i="1"/>
  <c r="X2033" i="1"/>
  <c r="W2033" i="1"/>
  <c r="U2033" i="1"/>
  <c r="I2033" i="1"/>
  <c r="M2033" i="1"/>
  <c r="T2033" i="1"/>
  <c r="X3035" i="1"/>
  <c r="W3035" i="1"/>
  <c r="U3035" i="1"/>
  <c r="I3035" i="1"/>
  <c r="M3035" i="1"/>
  <c r="T3035" i="1"/>
  <c r="X1809" i="1"/>
  <c r="W1809" i="1"/>
  <c r="U1809" i="1"/>
  <c r="I1809" i="1"/>
  <c r="M1809" i="1"/>
  <c r="T1809" i="1"/>
  <c r="X1464" i="1"/>
  <c r="W1464" i="1"/>
  <c r="U1464" i="1"/>
  <c r="I1464" i="1"/>
  <c r="M1464" i="1"/>
  <c r="T1464" i="1"/>
  <c r="X3471" i="1"/>
  <c r="W3471" i="1"/>
  <c r="U3471" i="1"/>
  <c r="I3471" i="1"/>
  <c r="M3471" i="1"/>
  <c r="T3471" i="1"/>
  <c r="X1223" i="1"/>
  <c r="W1223" i="1"/>
  <c r="U1223" i="1"/>
  <c r="I1223" i="1"/>
  <c r="M1223" i="1"/>
  <c r="T1223" i="1"/>
  <c r="X3371" i="1"/>
  <c r="W3371" i="1"/>
  <c r="U3371" i="1"/>
  <c r="I3371" i="1"/>
  <c r="M3371" i="1"/>
  <c r="T3371" i="1"/>
  <c r="X2903" i="1"/>
  <c r="W2903" i="1"/>
  <c r="U2903" i="1"/>
  <c r="I2903" i="1"/>
  <c r="M2903" i="1"/>
  <c r="T2903" i="1"/>
  <c r="X1723" i="1"/>
  <c r="W1723" i="1"/>
  <c r="U1723" i="1"/>
  <c r="I1723" i="1"/>
  <c r="M1723" i="1"/>
  <c r="T1723" i="1"/>
  <c r="X2951" i="1"/>
  <c r="W2951" i="1"/>
  <c r="U2951" i="1"/>
  <c r="I2951" i="1"/>
  <c r="M2951" i="1"/>
  <c r="T2951" i="1"/>
  <c r="X1520" i="1"/>
  <c r="W1520" i="1"/>
  <c r="U1520" i="1"/>
  <c r="I1520" i="1"/>
  <c r="M1520" i="1"/>
  <c r="T1520" i="1"/>
  <c r="X3427" i="1"/>
  <c r="W3427" i="1"/>
  <c r="U3427" i="1"/>
  <c r="I3427" i="1"/>
  <c r="M3427" i="1"/>
  <c r="T3427" i="1"/>
  <c r="X2889" i="1"/>
  <c r="W2889" i="1"/>
  <c r="U2889" i="1"/>
  <c r="I2889" i="1"/>
  <c r="M2889" i="1"/>
  <c r="T2889" i="1"/>
  <c r="X3667" i="1"/>
  <c r="W3667" i="1"/>
  <c r="U3667" i="1"/>
  <c r="I3667" i="1"/>
  <c r="M3667" i="1"/>
  <c r="T3667" i="1"/>
  <c r="X2874" i="1"/>
  <c r="W2874" i="1"/>
  <c r="U2874" i="1"/>
  <c r="I2874" i="1"/>
  <c r="M2874" i="1"/>
  <c r="T2874" i="1"/>
  <c r="X1720" i="1"/>
  <c r="W1720" i="1"/>
  <c r="U1720" i="1"/>
  <c r="I1720" i="1"/>
  <c r="M1720" i="1"/>
  <c r="T1720" i="1"/>
  <c r="X1804" i="1"/>
  <c r="W1804" i="1"/>
  <c r="U1804" i="1"/>
  <c r="I1804" i="1"/>
  <c r="M1804" i="1"/>
  <c r="T1804" i="1"/>
  <c r="X2534" i="1"/>
  <c r="W2534" i="1"/>
  <c r="U2534" i="1"/>
  <c r="I2534" i="1"/>
  <c r="M2534" i="1"/>
  <c r="T2534" i="1"/>
  <c r="X2607" i="1"/>
  <c r="W2607" i="1"/>
  <c r="U2607" i="1"/>
  <c r="I2607" i="1"/>
  <c r="M2607" i="1"/>
  <c r="T2607" i="1"/>
  <c r="X2148" i="1"/>
  <c r="W2148" i="1"/>
  <c r="U2148" i="1"/>
  <c r="I2148" i="1"/>
  <c r="M2148" i="1"/>
  <c r="T2148" i="1"/>
  <c r="X2489" i="1"/>
  <c r="W2489" i="1"/>
  <c r="U2489" i="1"/>
  <c r="I2489" i="1"/>
  <c r="M2489" i="1"/>
  <c r="T2489" i="1"/>
  <c r="X3637" i="1"/>
  <c r="W3637" i="1"/>
  <c r="U3637" i="1"/>
  <c r="I3637" i="1"/>
  <c r="M3637" i="1"/>
  <c r="T3637" i="1"/>
  <c r="X1148" i="1"/>
  <c r="W1148" i="1"/>
  <c r="U1148" i="1"/>
  <c r="I1148" i="1"/>
  <c r="M1148" i="1"/>
  <c r="T1148" i="1"/>
  <c r="X2760" i="1"/>
  <c r="W2760" i="1"/>
  <c r="U2760" i="1"/>
  <c r="I2760" i="1"/>
  <c r="M2760" i="1"/>
  <c r="T2760" i="1"/>
  <c r="X3336" i="1"/>
  <c r="W3336" i="1"/>
  <c r="U3336" i="1"/>
  <c r="I3336" i="1"/>
  <c r="M3336" i="1"/>
  <c r="T3336" i="1"/>
  <c r="X1912" i="1"/>
  <c r="W1912" i="1"/>
  <c r="U1912" i="1"/>
  <c r="I1912" i="1"/>
  <c r="M1912" i="1"/>
  <c r="T1912" i="1"/>
  <c r="X3389" i="1"/>
  <c r="W3389" i="1"/>
  <c r="U3389" i="1"/>
  <c r="I3389" i="1"/>
  <c r="M3389" i="1"/>
  <c r="T3389" i="1"/>
  <c r="X2580" i="1"/>
  <c r="W2580" i="1"/>
  <c r="U2580" i="1"/>
  <c r="I2580" i="1"/>
  <c r="M2580" i="1"/>
  <c r="T2580" i="1"/>
  <c r="X1214" i="1"/>
  <c r="W1214" i="1"/>
  <c r="U1214" i="1"/>
  <c r="I1214" i="1"/>
  <c r="M1214" i="1"/>
  <c r="T1214" i="1"/>
  <c r="X2770" i="1"/>
  <c r="W2770" i="1"/>
  <c r="U2770" i="1"/>
  <c r="I2770" i="1"/>
  <c r="M2770" i="1"/>
  <c r="T2770" i="1"/>
  <c r="X2925" i="1"/>
  <c r="W2925" i="1"/>
  <c r="U2925" i="1"/>
  <c r="I2925" i="1"/>
  <c r="M2925" i="1"/>
  <c r="T2925" i="1"/>
  <c r="X3223" i="1"/>
  <c r="W3223" i="1"/>
  <c r="U3223" i="1"/>
  <c r="I3223" i="1"/>
  <c r="M3223" i="1"/>
  <c r="T3223" i="1"/>
  <c r="X2204" i="1"/>
  <c r="W2204" i="1"/>
  <c r="U2204" i="1"/>
  <c r="I2204" i="1"/>
  <c r="M2204" i="1"/>
  <c r="T2204" i="1"/>
  <c r="X1758" i="1"/>
  <c r="W1758" i="1"/>
  <c r="U1758" i="1"/>
  <c r="I1758" i="1"/>
  <c r="M1758" i="1"/>
  <c r="T1758" i="1"/>
  <c r="X1902" i="1"/>
  <c r="W1902" i="1"/>
  <c r="U1902" i="1"/>
  <c r="I1902" i="1"/>
  <c r="M1902" i="1"/>
  <c r="T1902" i="1"/>
  <c r="X2395" i="1"/>
  <c r="W2395" i="1"/>
  <c r="U2395" i="1"/>
  <c r="I2395" i="1"/>
  <c r="M2395" i="1"/>
  <c r="T2395" i="1"/>
  <c r="X1510" i="1"/>
  <c r="W1510" i="1"/>
  <c r="U1510" i="1"/>
  <c r="I1510" i="1"/>
  <c r="M1510" i="1"/>
  <c r="T1510" i="1"/>
  <c r="X1930" i="1"/>
  <c r="W1930" i="1"/>
  <c r="U1930" i="1"/>
  <c r="I1930" i="1"/>
  <c r="M1930" i="1"/>
  <c r="T1930" i="1"/>
  <c r="X1837" i="1"/>
  <c r="W1837" i="1"/>
  <c r="U1837" i="1"/>
  <c r="I1837" i="1"/>
  <c r="M1837" i="1"/>
  <c r="T1837" i="1"/>
  <c r="X3113" i="1"/>
  <c r="W3113" i="1"/>
  <c r="U3113" i="1"/>
  <c r="I3113" i="1"/>
  <c r="M3113" i="1"/>
  <c r="T3113" i="1"/>
  <c r="X1917" i="1"/>
  <c r="W1917" i="1"/>
  <c r="U1917" i="1"/>
  <c r="I1917" i="1"/>
  <c r="M1917" i="1"/>
  <c r="T1917" i="1"/>
  <c r="X1802" i="1"/>
  <c r="W1802" i="1"/>
  <c r="U1802" i="1"/>
  <c r="I1802" i="1"/>
  <c r="M1802" i="1"/>
  <c r="T1802" i="1"/>
  <c r="T3191" i="1"/>
  <c r="U3191" i="1"/>
  <c r="I3191" i="1"/>
  <c r="M3191" i="1"/>
  <c r="W3191" i="1"/>
  <c r="X3191" i="1"/>
  <c r="T1546" i="1"/>
  <c r="U1546" i="1"/>
  <c r="I1546" i="1"/>
  <c r="M1546" i="1"/>
  <c r="W1546" i="1"/>
  <c r="X1546" i="1"/>
  <c r="T2753" i="1"/>
  <c r="U2753" i="1"/>
  <c r="I2753" i="1"/>
  <c r="M2753" i="1"/>
  <c r="W2753" i="1"/>
  <c r="X2753" i="1"/>
  <c r="T3141" i="1"/>
  <c r="U3141" i="1"/>
  <c r="I3141" i="1"/>
  <c r="M3141" i="1"/>
  <c r="W3141" i="1"/>
  <c r="X3141" i="1"/>
  <c r="T2630" i="1"/>
  <c r="U2630" i="1"/>
  <c r="I2630" i="1"/>
  <c r="M2630" i="1"/>
  <c r="W2630" i="1"/>
  <c r="X2630" i="1"/>
  <c r="T1884" i="1"/>
  <c r="U1884" i="1"/>
  <c r="I1884" i="1"/>
  <c r="M1884" i="1"/>
  <c r="W1884" i="1"/>
  <c r="X1884" i="1"/>
  <c r="T3112" i="1"/>
  <c r="U3112" i="1"/>
  <c r="I3112" i="1"/>
  <c r="M3112" i="1"/>
  <c r="W3112" i="1"/>
  <c r="X3112" i="1"/>
  <c r="T1684" i="1"/>
  <c r="U1684" i="1"/>
  <c r="I1684" i="1"/>
  <c r="M1684" i="1"/>
  <c r="W1684" i="1"/>
  <c r="X1684" i="1"/>
  <c r="T3627" i="1"/>
  <c r="U3627" i="1"/>
  <c r="I3627" i="1"/>
  <c r="M3627" i="1"/>
  <c r="W3627" i="1"/>
  <c r="X3627" i="1"/>
  <c r="T3626" i="1"/>
  <c r="U3626" i="1"/>
  <c r="I3626" i="1"/>
  <c r="M3626" i="1"/>
  <c r="W3626" i="1"/>
  <c r="X3626" i="1"/>
  <c r="T1167" i="1"/>
  <c r="U1167" i="1"/>
  <c r="I1167" i="1"/>
  <c r="M1167" i="1"/>
  <c r="W1167" i="1"/>
  <c r="X1167" i="1"/>
  <c r="T3628" i="1"/>
  <c r="U3628" i="1"/>
  <c r="I3628" i="1"/>
  <c r="M3628" i="1"/>
  <c r="W3628" i="1"/>
  <c r="X3628" i="1"/>
  <c r="T2026" i="1"/>
  <c r="U2026" i="1"/>
  <c r="I2026" i="1"/>
  <c r="M2026" i="1"/>
  <c r="W2026" i="1"/>
  <c r="X2026" i="1"/>
  <c r="T2713" i="1"/>
  <c r="U2713" i="1"/>
  <c r="I2713" i="1"/>
  <c r="M2713" i="1"/>
  <c r="W2713" i="1"/>
  <c r="X2713" i="1"/>
  <c r="T2333" i="1"/>
  <c r="U2333" i="1"/>
  <c r="I2333" i="1"/>
  <c r="M2333" i="1"/>
  <c r="W2333" i="1"/>
  <c r="X2333" i="1"/>
  <c r="T3284" i="1"/>
  <c r="U3284" i="1"/>
  <c r="I3284" i="1"/>
  <c r="M3284" i="1"/>
  <c r="W3284" i="1"/>
  <c r="X3284" i="1"/>
  <c r="T2450" i="1"/>
  <c r="U2450" i="1"/>
  <c r="I2450" i="1"/>
  <c r="M2450" i="1"/>
  <c r="W2450" i="1"/>
  <c r="X2450" i="1"/>
  <c r="T2939" i="1"/>
  <c r="U2939" i="1"/>
  <c r="I2939" i="1"/>
  <c r="M2939" i="1"/>
  <c r="W2939" i="1"/>
  <c r="X2939" i="1"/>
  <c r="T2112" i="1"/>
  <c r="U2112" i="1"/>
  <c r="I2112" i="1"/>
  <c r="M2112" i="1"/>
  <c r="W2112" i="1"/>
  <c r="X2112" i="1"/>
  <c r="T2224" i="1"/>
  <c r="U2224" i="1"/>
  <c r="I2224" i="1"/>
  <c r="M2224" i="1"/>
  <c r="W2224" i="1"/>
  <c r="X2224" i="1"/>
  <c r="T1560" i="1"/>
  <c r="U1560" i="1"/>
  <c r="I1560" i="1"/>
  <c r="M1560" i="1"/>
  <c r="W1560" i="1"/>
  <c r="X1560" i="1"/>
  <c r="T2615" i="1"/>
  <c r="U2615" i="1"/>
  <c r="I2615" i="1"/>
  <c r="M2615" i="1"/>
  <c r="W2615" i="1"/>
  <c r="X2615" i="1"/>
  <c r="T2045" i="1"/>
  <c r="U2045" i="1"/>
  <c r="I2045" i="1"/>
  <c r="M2045" i="1"/>
  <c r="W2045" i="1"/>
  <c r="X2045" i="1"/>
  <c r="T1566" i="1"/>
  <c r="U1566" i="1"/>
  <c r="I1566" i="1"/>
  <c r="M1566" i="1"/>
  <c r="W1566" i="1"/>
  <c r="X1566" i="1"/>
  <c r="T3392" i="1"/>
  <c r="U3392" i="1"/>
  <c r="I3392" i="1"/>
  <c r="M3392" i="1"/>
  <c r="W3392" i="1"/>
  <c r="X3392" i="1"/>
  <c r="T3642" i="1"/>
  <c r="U3642" i="1"/>
  <c r="I3642" i="1"/>
  <c r="M3642" i="1"/>
  <c r="W3642" i="1"/>
  <c r="X3642" i="1"/>
  <c r="T1822" i="1"/>
  <c r="U1822" i="1"/>
  <c r="I1822" i="1"/>
  <c r="M1822" i="1"/>
  <c r="W1822" i="1"/>
  <c r="X1822" i="1"/>
  <c r="T1336" i="1"/>
  <c r="U1336" i="1"/>
  <c r="I1336" i="1"/>
  <c r="M1336" i="1"/>
  <c r="W1336" i="1"/>
  <c r="X1336" i="1"/>
  <c r="T2438" i="1"/>
  <c r="U2438" i="1"/>
  <c r="I2438" i="1"/>
  <c r="M2438" i="1"/>
  <c r="W2438" i="1"/>
  <c r="X2438" i="1"/>
  <c r="T3187" i="1"/>
  <c r="U3187" i="1"/>
  <c r="I3187" i="1"/>
  <c r="M3187" i="1"/>
  <c r="W3187" i="1"/>
  <c r="X3187" i="1"/>
  <c r="T2629" i="1"/>
  <c r="U2629" i="1"/>
  <c r="I2629" i="1"/>
  <c r="M2629" i="1"/>
  <c r="W2629" i="1"/>
  <c r="X2629" i="1"/>
  <c r="T2418" i="1"/>
  <c r="U2418" i="1"/>
  <c r="I2418" i="1"/>
  <c r="M2418" i="1"/>
  <c r="W2418" i="1"/>
  <c r="X2418" i="1"/>
  <c r="T3081" i="1"/>
  <c r="U3081" i="1"/>
  <c r="I3081" i="1"/>
  <c r="M3081" i="1"/>
  <c r="W3081" i="1"/>
  <c r="X3081" i="1"/>
  <c r="T1447" i="1"/>
  <c r="U1447" i="1"/>
  <c r="I1447" i="1"/>
  <c r="M1447" i="1"/>
  <c r="W1447" i="1"/>
  <c r="X1447" i="1"/>
  <c r="T2826" i="1"/>
  <c r="U2826" i="1"/>
  <c r="I2826" i="1"/>
  <c r="M2826" i="1"/>
  <c r="W2826" i="1"/>
  <c r="X2826" i="1"/>
  <c r="T3564" i="1"/>
  <c r="U3564" i="1"/>
  <c r="I3564" i="1"/>
  <c r="M3564" i="1"/>
  <c r="W3564" i="1"/>
  <c r="X3564" i="1"/>
  <c r="T3573" i="1"/>
  <c r="U3573" i="1"/>
  <c r="I3573" i="1"/>
  <c r="M3573" i="1"/>
  <c r="W3573" i="1"/>
  <c r="X3573" i="1"/>
  <c r="T2733" i="1"/>
  <c r="U2733" i="1"/>
  <c r="I2733" i="1"/>
  <c r="M2733" i="1"/>
  <c r="W2733" i="1"/>
  <c r="X2733" i="1"/>
  <c r="T1736" i="1"/>
  <c r="U1736" i="1"/>
  <c r="I1736" i="1"/>
  <c r="M1736" i="1"/>
  <c r="W1736" i="1"/>
  <c r="X1736" i="1"/>
  <c r="T1187" i="1"/>
  <c r="U1187" i="1"/>
  <c r="I1187" i="1"/>
  <c r="M1187" i="1"/>
  <c r="W1187" i="1"/>
  <c r="X1187" i="1"/>
  <c r="T3123" i="1"/>
  <c r="U3123" i="1"/>
  <c r="I3123" i="1"/>
  <c r="M3123" i="1"/>
  <c r="W3123" i="1"/>
  <c r="X3123" i="1"/>
  <c r="T2348" i="1"/>
  <c r="U2348" i="1"/>
  <c r="I2348" i="1"/>
  <c r="M2348" i="1"/>
  <c r="W2348" i="1"/>
  <c r="X2348" i="1"/>
  <c r="T3582" i="1"/>
  <c r="U3582" i="1"/>
  <c r="I3582" i="1"/>
  <c r="M3582" i="1"/>
  <c r="W3582" i="1"/>
  <c r="X3582" i="1"/>
  <c r="T3636" i="1"/>
  <c r="U3636" i="1"/>
  <c r="I3636" i="1"/>
  <c r="M3636" i="1"/>
  <c r="W3636" i="1"/>
  <c r="X3636" i="1"/>
  <c r="T1840" i="1"/>
  <c r="U1840" i="1"/>
  <c r="I1840" i="1"/>
  <c r="M1840" i="1"/>
  <c r="W1840" i="1"/>
  <c r="X1840" i="1"/>
  <c r="T3586" i="1"/>
  <c r="U3586" i="1"/>
  <c r="I3586" i="1"/>
  <c r="M3586" i="1"/>
  <c r="W3586" i="1"/>
  <c r="X3586" i="1"/>
  <c r="T2249" i="1"/>
  <c r="U2249" i="1"/>
  <c r="I2249" i="1"/>
  <c r="M2249" i="1"/>
  <c r="W2249" i="1"/>
  <c r="X2249" i="1"/>
  <c r="T1295" i="1"/>
  <c r="U1295" i="1"/>
  <c r="I1295" i="1"/>
  <c r="M1295" i="1"/>
  <c r="W1295" i="1"/>
  <c r="X1295" i="1"/>
  <c r="T1709" i="1"/>
  <c r="U1709" i="1"/>
  <c r="I1709" i="1"/>
  <c r="M1709" i="1"/>
  <c r="W1709" i="1"/>
  <c r="X1709" i="1"/>
  <c r="T1178" i="1"/>
  <c r="U1178" i="1"/>
  <c r="I1178" i="1"/>
  <c r="M1178" i="1"/>
  <c r="W1178" i="1"/>
  <c r="X1178" i="1"/>
  <c r="T1582" i="1"/>
  <c r="U1582" i="1"/>
  <c r="I1582" i="1"/>
  <c r="M1582" i="1"/>
  <c r="W1582" i="1"/>
  <c r="X1582" i="1"/>
  <c r="T1293" i="1"/>
  <c r="U1293" i="1"/>
  <c r="I1293" i="1"/>
  <c r="M1293" i="1"/>
  <c r="W1293" i="1"/>
  <c r="X1293" i="1"/>
  <c r="T2423" i="1"/>
  <c r="U2423" i="1"/>
  <c r="I2423" i="1"/>
  <c r="M2423" i="1"/>
  <c r="W2423" i="1"/>
  <c r="X2423" i="1"/>
  <c r="T2136" i="1"/>
  <c r="U2136" i="1"/>
  <c r="I2136" i="1"/>
  <c r="M2136" i="1"/>
  <c r="W2136" i="1"/>
  <c r="X2136" i="1"/>
  <c r="T1899" i="1"/>
  <c r="U1899" i="1"/>
  <c r="I1899" i="1"/>
  <c r="M1899" i="1"/>
  <c r="W1899" i="1"/>
  <c r="X1899" i="1"/>
  <c r="T3134" i="1"/>
  <c r="U3134" i="1"/>
  <c r="I3134" i="1"/>
  <c r="M3134" i="1"/>
  <c r="W3134" i="1"/>
  <c r="X3134" i="1"/>
  <c r="T3132" i="1"/>
  <c r="U3132" i="1"/>
  <c r="I3132" i="1"/>
  <c r="M3132" i="1"/>
  <c r="W3132" i="1"/>
  <c r="X3132" i="1"/>
  <c r="X3203" i="1"/>
  <c r="T3203" i="1"/>
  <c r="U3203" i="1"/>
  <c r="I3203" i="1"/>
  <c r="M3203" i="1"/>
  <c r="W3203" i="1"/>
  <c r="X3214" i="1"/>
  <c r="W3214" i="1"/>
  <c r="U3214" i="1"/>
  <c r="I3214" i="1"/>
  <c r="M3214" i="1"/>
  <c r="T3214" i="1"/>
  <c r="X2943" i="1"/>
  <c r="W2943" i="1"/>
  <c r="U2943" i="1"/>
  <c r="I2943" i="1"/>
  <c r="M2943" i="1"/>
  <c r="T2943" i="1"/>
  <c r="X2841" i="1"/>
  <c r="T2841" i="1"/>
  <c r="U2841" i="1"/>
  <c r="I2841" i="1"/>
  <c r="M2841" i="1"/>
  <c r="W2841" i="1"/>
  <c r="X3083" i="1"/>
  <c r="T3083" i="1"/>
  <c r="U3083" i="1"/>
  <c r="I3083" i="1"/>
  <c r="M3083" i="1"/>
  <c r="W3083" i="1"/>
  <c r="X1953" i="1"/>
  <c r="T1953" i="1"/>
  <c r="U1953" i="1"/>
  <c r="I1953" i="1"/>
  <c r="M1953" i="1"/>
  <c r="W1953" i="1"/>
  <c r="X1222" i="1"/>
  <c r="T1222" i="1"/>
  <c r="U1222" i="1"/>
  <c r="I1222" i="1"/>
  <c r="M1222" i="1"/>
  <c r="W1222" i="1"/>
  <c r="X2869" i="1"/>
  <c r="T2869" i="1"/>
  <c r="U2869" i="1"/>
  <c r="I2869" i="1"/>
  <c r="M2869" i="1"/>
  <c r="W2869" i="1"/>
  <c r="X1925" i="1"/>
  <c r="T1925" i="1"/>
  <c r="U1925" i="1"/>
  <c r="I1925" i="1"/>
  <c r="M1925" i="1"/>
  <c r="W1925" i="1"/>
  <c r="X1771" i="1"/>
  <c r="T1771" i="1"/>
  <c r="U1771" i="1"/>
  <c r="I1771" i="1"/>
  <c r="M1771" i="1"/>
  <c r="W1771" i="1"/>
  <c r="X1248" i="1"/>
  <c r="T1248" i="1"/>
  <c r="U1248" i="1"/>
  <c r="I1248" i="1"/>
  <c r="M1248" i="1"/>
  <c r="W1248" i="1"/>
  <c r="X1252" i="1"/>
  <c r="T1252" i="1"/>
  <c r="U1252" i="1"/>
  <c r="I1252" i="1"/>
  <c r="M1252" i="1"/>
  <c r="W1252" i="1"/>
  <c r="X2589" i="1"/>
  <c r="T2589" i="1"/>
  <c r="U2589" i="1"/>
  <c r="I2589" i="1"/>
  <c r="M2589" i="1"/>
  <c r="W2589" i="1"/>
  <c r="X3574" i="1"/>
  <c r="T3574" i="1"/>
  <c r="U3574" i="1"/>
  <c r="I3574" i="1"/>
  <c r="M3574" i="1"/>
  <c r="W3574" i="1"/>
  <c r="X2715" i="1"/>
  <c r="T2715" i="1"/>
  <c r="U2715" i="1"/>
  <c r="I2715" i="1"/>
  <c r="M2715" i="1"/>
  <c r="W2715" i="1"/>
  <c r="X3594" i="1"/>
  <c r="T3594" i="1"/>
  <c r="U3594" i="1"/>
  <c r="I3594" i="1"/>
  <c r="M3594" i="1"/>
  <c r="W3594" i="1"/>
  <c r="X1765" i="1"/>
  <c r="T1765" i="1"/>
  <c r="U1765" i="1"/>
  <c r="I1765" i="1"/>
  <c r="M1765" i="1"/>
  <c r="W1765" i="1"/>
  <c r="X2805" i="1"/>
  <c r="T2805" i="1"/>
  <c r="U2805" i="1"/>
  <c r="I2805" i="1"/>
  <c r="M2805" i="1"/>
  <c r="W2805" i="1"/>
  <c r="X1691" i="1"/>
  <c r="T1691" i="1"/>
  <c r="U1691" i="1"/>
  <c r="I1691" i="1"/>
  <c r="M1691" i="1"/>
  <c r="W1691" i="1"/>
  <c r="X3407" i="1"/>
  <c r="T3407" i="1"/>
  <c r="U3407" i="1"/>
  <c r="I3407" i="1"/>
  <c r="M3407" i="1"/>
  <c r="W3407" i="1"/>
  <c r="X2384" i="1"/>
  <c r="T2384" i="1"/>
  <c r="U2384" i="1"/>
  <c r="I2384" i="1"/>
  <c r="M2384" i="1"/>
  <c r="W2384" i="1"/>
  <c r="X1739" i="1"/>
  <c r="T1739" i="1"/>
  <c r="U1739" i="1"/>
  <c r="I1739" i="1"/>
  <c r="M1739" i="1"/>
  <c r="W1739" i="1"/>
  <c r="X2427" i="1"/>
  <c r="T2427" i="1"/>
  <c r="U2427" i="1"/>
  <c r="I2427" i="1"/>
  <c r="M2427" i="1"/>
  <c r="W2427" i="1"/>
  <c r="X1539" i="1"/>
  <c r="T1539" i="1"/>
  <c r="U1539" i="1"/>
  <c r="I1539" i="1"/>
  <c r="M1539" i="1"/>
  <c r="W1539" i="1"/>
  <c r="X1810" i="1"/>
  <c r="T1810" i="1"/>
  <c r="U1810" i="1"/>
  <c r="I1810" i="1"/>
  <c r="M1810" i="1"/>
  <c r="W1810" i="1"/>
  <c r="X1611" i="1"/>
  <c r="T1611" i="1"/>
  <c r="U1611" i="1"/>
  <c r="I1611" i="1"/>
  <c r="M1611" i="1"/>
  <c r="W1611" i="1"/>
  <c r="X2731" i="1"/>
  <c r="T2731" i="1"/>
  <c r="U2731" i="1"/>
  <c r="I2731" i="1"/>
  <c r="M2731" i="1"/>
  <c r="W2731" i="1"/>
  <c r="X1269" i="1"/>
  <c r="T1269" i="1"/>
  <c r="U1269" i="1"/>
  <c r="I1269" i="1"/>
  <c r="M1269" i="1"/>
  <c r="W1269" i="1"/>
  <c r="X2675" i="1"/>
  <c r="T2675" i="1"/>
  <c r="U2675" i="1"/>
  <c r="I2675" i="1"/>
  <c r="M2675" i="1"/>
  <c r="W2675" i="1"/>
  <c r="X2897" i="1"/>
  <c r="T2897" i="1"/>
  <c r="U2897" i="1"/>
  <c r="I2897" i="1"/>
  <c r="M2897" i="1"/>
  <c r="W2897" i="1"/>
  <c r="X1412" i="1"/>
  <c r="T1412" i="1"/>
  <c r="U1412" i="1"/>
  <c r="I1412" i="1"/>
  <c r="M1412" i="1"/>
  <c r="W1412" i="1"/>
  <c r="X1896" i="1"/>
  <c r="T1896" i="1"/>
  <c r="U1896" i="1"/>
  <c r="I1896" i="1"/>
  <c r="M1896" i="1"/>
  <c r="W1896" i="1"/>
  <c r="X1843" i="1"/>
  <c r="T1843" i="1"/>
  <c r="U1843" i="1"/>
  <c r="I1843" i="1"/>
  <c r="M1843" i="1"/>
  <c r="W1843" i="1"/>
  <c r="X1796" i="1"/>
  <c r="T1796" i="1"/>
  <c r="U1796" i="1"/>
  <c r="I1796" i="1"/>
  <c r="M1796" i="1"/>
  <c r="W1796" i="1"/>
  <c r="X2744" i="1"/>
  <c r="T2744" i="1"/>
  <c r="U2744" i="1"/>
  <c r="I2744" i="1"/>
  <c r="M2744" i="1"/>
  <c r="W2744" i="1"/>
  <c r="X2277" i="1"/>
  <c r="T2277" i="1"/>
  <c r="U2277" i="1"/>
  <c r="I2277" i="1"/>
  <c r="M2277" i="1"/>
  <c r="W2277" i="1"/>
  <c r="X2838" i="1"/>
  <c r="T2838" i="1"/>
  <c r="U2838" i="1"/>
  <c r="I2838" i="1"/>
  <c r="M2838" i="1"/>
  <c r="W2838" i="1"/>
  <c r="X1581" i="1"/>
  <c r="T1581" i="1"/>
  <c r="U1581" i="1"/>
  <c r="I1581" i="1"/>
  <c r="M1581" i="1"/>
  <c r="W1581" i="1"/>
  <c r="X2898" i="1"/>
  <c r="T2898" i="1"/>
  <c r="U2898" i="1"/>
  <c r="I2898" i="1"/>
  <c r="M2898" i="1"/>
  <c r="W2898" i="1"/>
  <c r="X3086" i="1"/>
  <c r="T3086" i="1"/>
  <c r="U3086" i="1"/>
  <c r="I3086" i="1"/>
  <c r="M3086" i="1"/>
  <c r="W3086" i="1"/>
  <c r="X1186" i="1"/>
  <c r="T1186" i="1"/>
  <c r="U1186" i="1"/>
  <c r="I1186" i="1"/>
  <c r="M1186" i="1"/>
  <c r="W1186" i="1"/>
  <c r="X2215" i="1"/>
  <c r="T2215" i="1"/>
  <c r="U2215" i="1"/>
  <c r="I2215" i="1"/>
  <c r="M2215" i="1"/>
  <c r="W2215" i="1"/>
  <c r="X2980" i="1"/>
  <c r="T2980" i="1"/>
  <c r="U2980" i="1"/>
  <c r="I2980" i="1"/>
  <c r="M2980" i="1"/>
  <c r="W2980" i="1"/>
  <c r="X1206" i="1"/>
  <c r="T1206" i="1"/>
  <c r="U1206" i="1"/>
  <c r="I1206" i="1"/>
  <c r="M1206" i="1"/>
  <c r="W1206" i="1"/>
  <c r="X2835" i="1"/>
  <c r="T2835" i="1"/>
  <c r="U2835" i="1"/>
  <c r="I2835" i="1"/>
  <c r="M2835" i="1"/>
  <c r="W2835" i="1"/>
  <c r="X2750" i="1"/>
  <c r="T2750" i="1"/>
  <c r="U2750" i="1"/>
  <c r="I2750" i="1"/>
  <c r="M2750" i="1"/>
  <c r="W2750" i="1"/>
  <c r="X3118" i="1"/>
  <c r="T3118" i="1"/>
  <c r="U3118" i="1"/>
  <c r="I3118" i="1"/>
  <c r="M3118" i="1"/>
  <c r="W3118" i="1"/>
  <c r="X3643" i="1"/>
  <c r="T3643" i="1"/>
  <c r="U3643" i="1"/>
  <c r="I3643" i="1"/>
  <c r="M3643" i="1"/>
  <c r="W3643" i="1"/>
  <c r="X2160" i="1"/>
  <c r="T2160" i="1"/>
  <c r="U2160" i="1"/>
  <c r="I2160" i="1"/>
  <c r="M2160" i="1"/>
  <c r="W2160" i="1"/>
  <c r="X3604" i="1"/>
  <c r="T3604" i="1"/>
  <c r="U3604" i="1"/>
  <c r="I3604" i="1"/>
  <c r="M3604" i="1"/>
  <c r="W3604" i="1"/>
  <c r="X1410" i="1"/>
  <c r="T1410" i="1"/>
  <c r="U1410" i="1"/>
  <c r="I1410" i="1"/>
  <c r="M1410" i="1"/>
  <c r="W1410" i="1"/>
  <c r="X2610" i="1"/>
  <c r="T2610" i="1"/>
  <c r="U2610" i="1"/>
  <c r="I2610" i="1"/>
  <c r="M2610" i="1"/>
  <c r="W2610" i="1"/>
  <c r="X1932" i="1"/>
  <c r="T1932" i="1"/>
  <c r="U1932" i="1"/>
  <c r="I1932" i="1"/>
  <c r="M1932" i="1"/>
  <c r="W1932" i="1"/>
  <c r="X3170" i="1"/>
  <c r="T3170" i="1"/>
  <c r="U3170" i="1"/>
  <c r="I3170" i="1"/>
  <c r="M3170" i="1"/>
  <c r="W3170" i="1"/>
  <c r="X2992" i="1"/>
  <c r="T2992" i="1"/>
  <c r="U2992" i="1"/>
  <c r="I2992" i="1"/>
  <c r="M2992" i="1"/>
  <c r="W2992" i="1"/>
  <c r="X3412" i="1"/>
  <c r="T3412" i="1"/>
  <c r="U3412" i="1"/>
  <c r="I3412" i="1"/>
  <c r="M3412" i="1"/>
  <c r="W3412" i="1"/>
  <c r="X2032" i="1"/>
  <c r="T2032" i="1"/>
  <c r="U2032" i="1"/>
  <c r="I2032" i="1"/>
  <c r="M2032" i="1"/>
  <c r="W2032" i="1"/>
  <c r="X2583" i="1"/>
  <c r="T2583" i="1"/>
  <c r="U2583" i="1"/>
  <c r="I2583" i="1"/>
  <c r="M2583" i="1"/>
  <c r="W2583" i="1"/>
  <c r="X3343" i="1"/>
  <c r="T3343" i="1"/>
  <c r="U3343" i="1"/>
  <c r="I3343" i="1"/>
  <c r="M3343" i="1"/>
  <c r="W3343" i="1"/>
  <c r="X1688" i="1"/>
  <c r="T1688" i="1"/>
  <c r="U1688" i="1"/>
  <c r="I1688" i="1"/>
  <c r="M1688" i="1"/>
  <c r="W1688" i="1"/>
  <c r="X2449" i="1"/>
  <c r="T2449" i="1"/>
  <c r="U2449" i="1"/>
  <c r="I2449" i="1"/>
  <c r="M2449" i="1"/>
  <c r="W2449" i="1"/>
  <c r="X1353" i="1"/>
  <c r="T1353" i="1"/>
  <c r="U1353" i="1"/>
  <c r="I1353" i="1"/>
  <c r="M1353" i="1"/>
  <c r="W1353" i="1"/>
  <c r="X1586" i="1"/>
  <c r="T1586" i="1"/>
  <c r="U1586" i="1"/>
  <c r="I1586" i="1"/>
  <c r="M1586" i="1"/>
  <c r="W1586" i="1"/>
  <c r="X1469" i="1"/>
  <c r="T1469" i="1"/>
  <c r="U1469" i="1"/>
  <c r="I1469" i="1"/>
  <c r="M1469" i="1"/>
  <c r="W1469" i="1"/>
  <c r="X1812" i="1"/>
  <c r="T1812" i="1"/>
  <c r="U1812" i="1"/>
  <c r="I1812" i="1"/>
  <c r="M1812" i="1"/>
  <c r="W1812" i="1"/>
  <c r="X2859" i="1"/>
  <c r="T2859" i="1"/>
  <c r="U2859" i="1"/>
  <c r="I2859" i="1"/>
  <c r="M2859" i="1"/>
  <c r="W2859" i="1"/>
  <c r="X1495" i="1"/>
  <c r="T1495" i="1"/>
  <c r="U1495" i="1"/>
  <c r="I1495" i="1"/>
  <c r="M1495" i="1"/>
  <c r="W1495" i="1"/>
  <c r="X1282" i="1"/>
  <c r="T1282" i="1"/>
  <c r="U1282" i="1"/>
  <c r="I1282" i="1"/>
  <c r="M1282" i="1"/>
  <c r="W1282" i="1"/>
  <c r="X1247" i="1"/>
  <c r="T1247" i="1"/>
  <c r="U1247" i="1"/>
  <c r="I1247" i="1"/>
  <c r="M1247" i="1"/>
  <c r="W1247" i="1"/>
  <c r="X1650" i="1"/>
  <c r="T1650" i="1"/>
  <c r="U1650" i="1"/>
  <c r="I1650" i="1"/>
  <c r="M1650" i="1"/>
  <c r="W1650" i="1"/>
  <c r="X2976" i="1"/>
  <c r="T2976" i="1"/>
  <c r="U2976" i="1"/>
  <c r="I2976" i="1"/>
  <c r="M2976" i="1"/>
  <c r="W2976" i="1"/>
  <c r="X1511" i="1"/>
  <c r="T1511" i="1"/>
  <c r="U1511" i="1"/>
  <c r="I1511" i="1"/>
  <c r="M1511" i="1"/>
  <c r="W1511" i="1"/>
  <c r="X3411" i="1"/>
  <c r="T3411" i="1"/>
  <c r="U3411" i="1"/>
  <c r="I3411" i="1"/>
  <c r="M3411" i="1"/>
  <c r="W3411" i="1"/>
  <c r="X1241" i="1"/>
  <c r="T1241" i="1"/>
  <c r="U1241" i="1"/>
  <c r="I1241" i="1"/>
  <c r="M1241" i="1"/>
  <c r="W1241" i="1"/>
  <c r="X2372" i="1"/>
  <c r="T2372" i="1"/>
  <c r="U2372" i="1"/>
  <c r="I2372" i="1"/>
  <c r="M2372" i="1"/>
  <c r="W2372" i="1"/>
  <c r="X2768" i="1"/>
  <c r="T2768" i="1"/>
  <c r="U2768" i="1"/>
  <c r="I2768" i="1"/>
  <c r="M2768" i="1"/>
  <c r="W2768" i="1"/>
  <c r="X2268" i="1"/>
  <c r="T2268" i="1"/>
  <c r="U2268" i="1"/>
  <c r="I2268" i="1"/>
  <c r="M2268" i="1"/>
  <c r="W2268" i="1"/>
  <c r="X1666" i="1"/>
  <c r="T1666" i="1"/>
  <c r="U1666" i="1"/>
  <c r="I1666" i="1"/>
  <c r="M1666" i="1"/>
  <c r="W1666" i="1"/>
  <c r="X1552" i="1"/>
  <c r="T1552" i="1"/>
  <c r="U1552" i="1"/>
  <c r="I1552" i="1"/>
  <c r="M1552" i="1"/>
  <c r="W1552" i="1"/>
  <c r="X2663" i="1"/>
  <c r="T2663" i="1"/>
  <c r="U2663" i="1"/>
  <c r="I2663" i="1"/>
  <c r="M2663" i="1"/>
  <c r="W2663" i="1"/>
  <c r="X2622" i="1"/>
  <c r="T2622" i="1"/>
  <c r="U2622" i="1"/>
  <c r="I2622" i="1"/>
  <c r="M2622" i="1"/>
  <c r="W2622" i="1"/>
  <c r="X3449" i="1"/>
  <c r="T3449" i="1"/>
  <c r="U3449" i="1"/>
  <c r="I3449" i="1"/>
  <c r="M3449" i="1"/>
  <c r="W3449" i="1"/>
  <c r="X1858" i="1"/>
  <c r="T1858" i="1"/>
  <c r="U1858" i="1"/>
  <c r="I1858" i="1"/>
  <c r="M1858" i="1"/>
  <c r="W1858" i="1"/>
  <c r="X3558" i="1"/>
  <c r="T3558" i="1"/>
  <c r="U3558" i="1"/>
  <c r="I3558" i="1"/>
  <c r="M3558" i="1"/>
  <c r="W3558" i="1"/>
  <c r="X2730" i="1"/>
  <c r="T2730" i="1"/>
  <c r="U2730" i="1"/>
  <c r="I2730" i="1"/>
  <c r="M2730" i="1"/>
  <c r="W2730" i="1"/>
  <c r="X2613" i="1"/>
  <c r="T2613" i="1"/>
  <c r="U2613" i="1"/>
  <c r="I2613" i="1"/>
  <c r="M2613" i="1"/>
  <c r="W2613" i="1"/>
  <c r="X1146" i="1"/>
  <c r="T1146" i="1"/>
  <c r="U1146" i="1"/>
  <c r="I1146" i="1"/>
  <c r="M1146" i="1"/>
  <c r="W1146" i="1"/>
  <c r="X2747" i="1"/>
  <c r="T2747" i="1"/>
  <c r="U2747" i="1"/>
  <c r="I2747" i="1"/>
  <c r="M2747" i="1"/>
  <c r="W2747" i="1"/>
  <c r="X2935" i="1"/>
  <c r="T2935" i="1"/>
  <c r="U2935" i="1"/>
  <c r="I2935" i="1"/>
  <c r="M2935" i="1"/>
  <c r="W2935" i="1"/>
  <c r="X3248" i="1"/>
  <c r="T3248" i="1"/>
  <c r="U3248" i="1"/>
  <c r="I3248" i="1"/>
  <c r="M3248" i="1"/>
  <c r="W3248" i="1"/>
  <c r="X3204" i="1"/>
  <c r="T3204" i="1"/>
  <c r="U3204" i="1"/>
  <c r="I3204" i="1"/>
  <c r="M3204" i="1"/>
  <c r="W3204" i="1"/>
  <c r="X3075" i="1"/>
  <c r="T3075" i="1"/>
  <c r="U3075" i="1"/>
  <c r="I3075" i="1"/>
  <c r="M3075" i="1"/>
  <c r="W3075" i="1"/>
  <c r="X2279" i="1"/>
  <c r="W2279" i="1"/>
  <c r="U2279" i="1"/>
  <c r="I2279" i="1"/>
  <c r="M2279" i="1"/>
  <c r="T2279" i="1"/>
  <c r="X1279" i="1"/>
  <c r="W1279" i="1"/>
  <c r="U1279" i="1"/>
  <c r="I1279" i="1"/>
  <c r="M1279" i="1"/>
  <c r="T1279" i="1"/>
  <c r="X2830" i="1"/>
  <c r="W2830" i="1"/>
  <c r="U2830" i="1"/>
  <c r="I2830" i="1"/>
  <c r="M2830" i="1"/>
  <c r="T2830" i="1"/>
  <c r="X1372" i="1"/>
  <c r="W1372" i="1"/>
  <c r="U1372" i="1"/>
  <c r="I1372" i="1"/>
  <c r="M1372" i="1"/>
  <c r="T1372" i="1"/>
  <c r="X1938" i="1"/>
  <c r="W1938" i="1"/>
  <c r="U1938" i="1"/>
  <c r="I1938" i="1"/>
  <c r="M1938" i="1"/>
  <c r="T1938" i="1"/>
  <c r="X1607" i="1"/>
  <c r="W1607" i="1"/>
  <c r="U1607" i="1"/>
  <c r="I1607" i="1"/>
  <c r="M1607" i="1"/>
  <c r="T1607" i="1"/>
  <c r="X3611" i="1"/>
  <c r="W3611" i="1"/>
  <c r="U3611" i="1"/>
  <c r="I3611" i="1"/>
  <c r="M3611" i="1"/>
  <c r="T3611" i="1"/>
  <c r="X3589" i="1"/>
  <c r="W3589" i="1"/>
  <c r="U3589" i="1"/>
  <c r="I3589" i="1"/>
  <c r="M3589" i="1"/>
  <c r="T3589" i="1"/>
  <c r="X1984" i="1"/>
  <c r="T1984" i="1"/>
  <c r="U1984" i="1"/>
  <c r="I1984" i="1"/>
  <c r="M1984" i="1"/>
  <c r="W1984" i="1"/>
  <c r="X3186" i="1"/>
  <c r="W3186" i="1"/>
  <c r="U3186" i="1"/>
  <c r="I3186" i="1"/>
  <c r="M3186" i="1"/>
  <c r="T3186" i="1"/>
  <c r="X1947" i="1"/>
  <c r="T1947" i="1"/>
  <c r="U1947" i="1"/>
  <c r="I1947" i="1"/>
  <c r="M1947" i="1"/>
  <c r="W1947" i="1"/>
  <c r="X3014" i="1"/>
  <c r="W3014" i="1"/>
  <c r="U3014" i="1"/>
  <c r="I3014" i="1"/>
  <c r="M3014" i="1"/>
  <c r="T3014" i="1"/>
  <c r="X1660" i="1"/>
  <c r="W1660" i="1"/>
  <c r="U1660" i="1"/>
  <c r="I1660" i="1"/>
  <c r="M1660" i="1"/>
  <c r="T1660" i="1"/>
  <c r="X1764" i="1"/>
  <c r="W1764" i="1"/>
  <c r="U1764" i="1"/>
  <c r="I1764" i="1"/>
  <c r="M1764" i="1"/>
  <c r="T1764" i="1"/>
  <c r="X3205" i="1"/>
  <c r="W3205" i="1"/>
  <c r="U3205" i="1"/>
  <c r="I3205" i="1"/>
  <c r="M3205" i="1"/>
  <c r="T3205" i="1"/>
  <c r="X2879" i="1"/>
  <c r="W2879" i="1"/>
  <c r="U2879" i="1"/>
  <c r="I2879" i="1"/>
  <c r="M2879" i="1"/>
  <c r="T2879" i="1"/>
  <c r="X1465" i="1"/>
  <c r="W1465" i="1"/>
  <c r="U1465" i="1"/>
  <c r="I1465" i="1"/>
  <c r="M1465" i="1"/>
  <c r="T1465" i="1"/>
  <c r="X1909" i="1"/>
  <c r="W1909" i="1"/>
  <c r="U1909" i="1"/>
  <c r="I1909" i="1"/>
  <c r="M1909" i="1"/>
  <c r="T1909" i="1"/>
  <c r="X2710" i="1"/>
  <c r="T2710" i="1"/>
  <c r="U2710" i="1"/>
  <c r="I2710" i="1"/>
  <c r="M2710" i="1"/>
  <c r="W2710" i="1"/>
  <c r="W3672" i="1"/>
  <c r="X3672" i="1"/>
  <c r="X2524" i="1"/>
  <c r="W2524" i="1"/>
  <c r="U2524" i="1"/>
  <c r="I2524" i="1"/>
  <c r="M2524" i="1"/>
  <c r="T2524" i="1"/>
  <c r="X2572" i="1"/>
  <c r="W2572" i="1"/>
  <c r="U2572" i="1"/>
  <c r="I2572" i="1"/>
  <c r="M2572" i="1"/>
  <c r="T2572" i="1"/>
  <c r="X2855" i="1"/>
  <c r="W2855" i="1"/>
  <c r="U2855" i="1"/>
  <c r="I2855" i="1"/>
  <c r="M2855" i="1"/>
  <c r="T2855" i="1"/>
  <c r="X3557" i="1"/>
  <c r="W3557" i="1"/>
  <c r="U3557" i="1"/>
  <c r="I3557" i="1"/>
  <c r="M3557" i="1"/>
  <c r="T3557" i="1"/>
  <c r="X2649" i="1"/>
  <c r="T2649" i="1"/>
  <c r="U2649" i="1"/>
  <c r="I2649" i="1"/>
  <c r="M2649" i="1"/>
  <c r="W2649" i="1"/>
  <c r="X1143" i="1"/>
  <c r="T1143" i="1"/>
  <c r="U1143" i="1"/>
  <c r="I1143" i="1"/>
  <c r="M1143" i="1"/>
  <c r="W1143" i="1"/>
  <c r="X3230" i="1"/>
  <c r="T3230" i="1"/>
  <c r="U3230" i="1"/>
  <c r="I3230" i="1"/>
  <c r="M3230" i="1"/>
  <c r="W3230" i="1"/>
  <c r="X1750" i="1"/>
  <c r="T1750" i="1"/>
  <c r="U1750" i="1"/>
  <c r="I1750" i="1"/>
  <c r="M1750" i="1"/>
  <c r="W1750" i="1"/>
  <c r="X2151" i="1"/>
  <c r="T2151" i="1"/>
  <c r="U2151" i="1"/>
  <c r="I2151" i="1"/>
  <c r="M2151" i="1"/>
  <c r="W2151" i="1"/>
  <c r="X3266" i="1"/>
  <c r="T3266" i="1"/>
  <c r="U3266" i="1"/>
  <c r="I3266" i="1"/>
  <c r="M3266" i="1"/>
  <c r="W3266" i="1"/>
  <c r="X1389" i="1"/>
  <c r="T1389" i="1"/>
  <c r="U1389" i="1"/>
  <c r="I1389" i="1"/>
  <c r="M1389" i="1"/>
  <c r="W1389" i="1"/>
  <c r="X2133" i="1"/>
  <c r="T2133" i="1"/>
  <c r="U2133" i="1"/>
  <c r="I2133" i="1"/>
  <c r="M2133" i="1"/>
  <c r="W2133" i="1"/>
  <c r="X1338" i="1"/>
  <c r="T1338" i="1"/>
  <c r="U1338" i="1"/>
  <c r="I1338" i="1"/>
  <c r="M1338" i="1"/>
  <c r="W1338" i="1"/>
  <c r="X2712" i="1"/>
  <c r="T2712" i="1"/>
  <c r="U2712" i="1"/>
  <c r="I2712" i="1"/>
  <c r="M2712" i="1"/>
  <c r="W2712" i="1"/>
  <c r="X1191" i="1"/>
  <c r="T1191" i="1"/>
  <c r="U1191" i="1"/>
  <c r="I1191" i="1"/>
  <c r="M1191" i="1"/>
  <c r="W1191" i="1"/>
  <c r="X2915" i="1"/>
  <c r="T2915" i="1"/>
  <c r="U2915" i="1"/>
  <c r="I2915" i="1"/>
  <c r="M2915" i="1"/>
  <c r="W2915" i="1"/>
  <c r="X1620" i="1"/>
  <c r="T1620" i="1"/>
  <c r="U1620" i="1"/>
  <c r="I1620" i="1"/>
  <c r="M1620" i="1"/>
  <c r="W1620" i="1"/>
  <c r="X3398" i="1"/>
  <c r="T3398" i="1"/>
  <c r="U3398" i="1"/>
  <c r="I3398" i="1"/>
  <c r="M3398" i="1"/>
  <c r="W3398" i="1"/>
  <c r="X3321" i="1"/>
  <c r="T3321" i="1"/>
  <c r="U3321" i="1"/>
  <c r="I3321" i="1"/>
  <c r="M3321" i="1"/>
  <c r="W3321" i="1"/>
  <c r="X2003" i="1"/>
  <c r="T2003" i="1"/>
  <c r="U2003" i="1"/>
  <c r="I2003" i="1"/>
  <c r="M2003" i="1"/>
  <c r="W2003" i="1"/>
  <c r="X1527" i="1"/>
  <c r="T1527" i="1"/>
  <c r="U1527" i="1"/>
  <c r="I1527" i="1"/>
  <c r="M1527" i="1"/>
  <c r="W1527" i="1"/>
  <c r="X1862" i="1"/>
  <c r="T1862" i="1"/>
  <c r="U1862" i="1"/>
  <c r="I1862" i="1"/>
  <c r="M1862" i="1"/>
  <c r="W1862" i="1"/>
  <c r="X3236" i="1"/>
  <c r="T3236" i="1"/>
  <c r="U3236" i="1"/>
  <c r="I3236" i="1"/>
  <c r="M3236" i="1"/>
  <c r="W3236" i="1"/>
  <c r="X2191" i="1"/>
  <c r="T2191" i="1"/>
  <c r="U2191" i="1"/>
  <c r="I2191" i="1"/>
  <c r="M2191" i="1"/>
  <c r="W2191" i="1"/>
  <c r="X3006" i="1"/>
  <c r="T3006" i="1"/>
  <c r="U3006" i="1"/>
  <c r="I3006" i="1"/>
  <c r="M3006" i="1"/>
  <c r="W3006" i="1"/>
  <c r="X1156" i="1"/>
  <c r="T1156" i="1"/>
  <c r="U1156" i="1"/>
  <c r="I1156" i="1"/>
  <c r="M1156" i="1"/>
  <c r="W1156" i="1"/>
  <c r="X1537" i="1"/>
  <c r="T1537" i="1"/>
  <c r="U1537" i="1"/>
  <c r="I1537" i="1"/>
  <c r="M1537" i="1"/>
  <c r="W1537" i="1"/>
  <c r="X3590" i="1"/>
  <c r="T3590" i="1"/>
  <c r="U3590" i="1"/>
  <c r="I3590" i="1"/>
  <c r="M3590" i="1"/>
  <c r="W3590" i="1"/>
  <c r="X2270" i="1"/>
  <c r="T2270" i="1"/>
  <c r="U2270" i="1"/>
  <c r="I2270" i="1"/>
  <c r="M2270" i="1"/>
  <c r="W2270" i="1"/>
  <c r="X2558" i="1"/>
  <c r="T2558" i="1"/>
  <c r="U2558" i="1"/>
  <c r="I2558" i="1"/>
  <c r="M2558" i="1"/>
  <c r="W2558" i="1"/>
  <c r="X1854" i="1"/>
  <c r="T1854" i="1"/>
  <c r="U1854" i="1"/>
  <c r="I1854" i="1"/>
  <c r="M1854" i="1"/>
  <c r="W1854" i="1"/>
  <c r="X1642" i="1"/>
  <c r="T1642" i="1"/>
  <c r="U1642" i="1"/>
  <c r="I1642" i="1"/>
  <c r="M1642" i="1"/>
  <c r="W1642" i="1"/>
  <c r="X1697" i="1"/>
  <c r="T1697" i="1"/>
  <c r="U1697" i="1"/>
  <c r="I1697" i="1"/>
  <c r="M1697" i="1"/>
  <c r="W1697" i="1"/>
  <c r="X1377" i="1"/>
  <c r="T1377" i="1"/>
  <c r="U1377" i="1"/>
  <c r="I1377" i="1"/>
  <c r="M1377" i="1"/>
  <c r="W1377" i="1"/>
  <c r="X2554" i="1"/>
  <c r="T2554" i="1"/>
  <c r="U2554" i="1"/>
  <c r="I2554" i="1"/>
  <c r="M2554" i="1"/>
  <c r="W2554" i="1"/>
  <c r="T1886" i="1"/>
  <c r="U1886" i="1"/>
  <c r="I1886" i="1"/>
  <c r="M1886" i="1"/>
  <c r="W1886" i="1"/>
  <c r="X1886" i="1"/>
  <c r="X2929" i="1"/>
  <c r="T2929" i="1"/>
  <c r="U2929" i="1"/>
  <c r="I2929" i="1"/>
  <c r="M2929" i="1"/>
  <c r="W2929" i="1"/>
  <c r="X1388" i="1"/>
  <c r="T1388" i="1"/>
  <c r="U1388" i="1"/>
  <c r="I1388" i="1"/>
  <c r="M1388" i="1"/>
  <c r="W1388" i="1"/>
  <c r="X2368" i="1"/>
  <c r="T2368" i="1"/>
  <c r="U2368" i="1"/>
  <c r="I2368" i="1"/>
  <c r="M2368" i="1"/>
  <c r="W2368" i="1"/>
  <c r="X2735" i="1"/>
  <c r="T2735" i="1"/>
  <c r="U2735" i="1"/>
  <c r="I2735" i="1"/>
  <c r="M2735" i="1"/>
  <c r="W2735" i="1"/>
  <c r="X3498" i="1"/>
  <c r="T3498" i="1"/>
  <c r="U3498" i="1"/>
  <c r="I3498" i="1"/>
  <c r="M3498" i="1"/>
  <c r="W3498" i="1"/>
  <c r="X3457" i="1"/>
  <c r="T3457" i="1"/>
  <c r="U3457" i="1"/>
  <c r="I3457" i="1"/>
  <c r="M3457" i="1"/>
  <c r="W3457" i="1"/>
  <c r="X3578" i="1"/>
  <c r="T3578" i="1"/>
  <c r="U3578" i="1"/>
  <c r="I3578" i="1"/>
  <c r="M3578" i="1"/>
  <c r="W3578" i="1"/>
  <c r="X3166" i="1"/>
  <c r="T3166" i="1"/>
  <c r="U3166" i="1"/>
  <c r="I3166" i="1"/>
  <c r="M3166" i="1"/>
  <c r="W3166" i="1"/>
  <c r="X3016" i="1"/>
  <c r="T3016" i="1"/>
  <c r="U3016" i="1"/>
  <c r="I3016" i="1"/>
  <c r="M3016" i="1"/>
  <c r="W3016" i="1"/>
  <c r="X2917" i="1"/>
  <c r="T2917" i="1"/>
  <c r="U2917" i="1"/>
  <c r="I2917" i="1"/>
  <c r="M2917" i="1"/>
  <c r="W2917" i="1"/>
  <c r="X1528" i="1"/>
  <c r="T1528" i="1"/>
  <c r="U1528" i="1"/>
  <c r="I1528" i="1"/>
  <c r="M1528" i="1"/>
  <c r="W1528" i="1"/>
  <c r="X1286" i="1"/>
  <c r="T1286" i="1"/>
  <c r="U1286" i="1"/>
  <c r="I1286" i="1"/>
  <c r="M1286" i="1"/>
  <c r="W1286" i="1"/>
  <c r="X2176" i="1"/>
  <c r="T2176" i="1"/>
  <c r="U2176" i="1"/>
  <c r="I2176" i="1"/>
  <c r="M2176" i="1"/>
  <c r="W2176" i="1"/>
  <c r="X1332" i="1"/>
  <c r="T1332" i="1"/>
  <c r="U1332" i="1"/>
  <c r="I1332" i="1"/>
  <c r="M1332" i="1"/>
  <c r="W1332" i="1"/>
  <c r="X1451" i="1"/>
  <c r="T1451" i="1"/>
  <c r="U1451" i="1"/>
  <c r="I1451" i="1"/>
  <c r="M1451" i="1"/>
  <c r="W1451" i="1"/>
  <c r="X2526" i="1"/>
  <c r="T2526" i="1"/>
  <c r="U2526" i="1"/>
  <c r="I2526" i="1"/>
  <c r="M2526" i="1"/>
  <c r="W2526" i="1"/>
  <c r="X3439" i="1"/>
  <c r="T3439" i="1"/>
  <c r="U3439" i="1"/>
  <c r="I3439" i="1"/>
  <c r="M3439" i="1"/>
  <c r="W3439" i="1"/>
  <c r="X3537" i="1"/>
  <c r="T3537" i="1"/>
  <c r="U3537" i="1"/>
  <c r="I3537" i="1"/>
  <c r="M3537" i="1"/>
  <c r="W3537" i="1"/>
  <c r="X3322" i="1"/>
  <c r="T3322" i="1"/>
  <c r="U3322" i="1"/>
  <c r="I3322" i="1"/>
  <c r="M3322" i="1"/>
  <c r="W3322" i="1"/>
  <c r="X1987" i="1"/>
  <c r="T1987" i="1"/>
  <c r="U1987" i="1"/>
  <c r="I1987" i="1"/>
  <c r="M1987" i="1"/>
  <c r="W1987" i="1"/>
  <c r="X1235" i="1"/>
  <c r="T1235" i="1"/>
  <c r="U1235" i="1"/>
  <c r="I1235" i="1"/>
  <c r="M1235" i="1"/>
  <c r="W1235" i="1"/>
  <c r="X1532" i="1"/>
  <c r="T1532" i="1"/>
  <c r="U1532" i="1"/>
  <c r="I1532" i="1"/>
  <c r="M1532" i="1"/>
  <c r="W1532" i="1"/>
  <c r="X2337" i="1"/>
  <c r="T2337" i="1"/>
  <c r="U2337" i="1"/>
  <c r="I2337" i="1"/>
  <c r="M2337" i="1"/>
  <c r="W2337" i="1"/>
  <c r="X1654" i="1"/>
  <c r="T1654" i="1"/>
  <c r="U1654" i="1"/>
  <c r="I1654" i="1"/>
  <c r="M1654" i="1"/>
  <c r="W1654" i="1"/>
  <c r="X2005" i="1"/>
  <c r="T2005" i="1"/>
  <c r="U2005" i="1"/>
  <c r="I2005" i="1"/>
  <c r="M2005" i="1"/>
  <c r="W2005" i="1"/>
  <c r="X1183" i="1"/>
  <c r="T1183" i="1"/>
  <c r="U1183" i="1"/>
  <c r="I1183" i="1"/>
  <c r="M1183" i="1"/>
  <c r="W1183" i="1"/>
  <c r="X3359" i="1"/>
  <c r="T3359" i="1"/>
  <c r="U3359" i="1"/>
  <c r="I3359" i="1"/>
  <c r="M3359" i="1"/>
  <c r="W3359" i="1"/>
  <c r="X3666" i="1"/>
  <c r="T3666" i="1"/>
  <c r="U3666" i="1"/>
  <c r="I3666" i="1"/>
  <c r="M3666" i="1"/>
  <c r="W3666" i="1"/>
  <c r="X2734" i="1"/>
  <c r="T2734" i="1"/>
  <c r="U2734" i="1"/>
  <c r="I2734" i="1"/>
  <c r="M2734" i="1"/>
  <c r="W2734" i="1"/>
  <c r="X2696" i="1"/>
  <c r="T2696" i="1"/>
  <c r="U2696" i="1"/>
  <c r="I2696" i="1"/>
  <c r="M2696" i="1"/>
  <c r="W2696" i="1"/>
  <c r="X2698" i="1"/>
  <c r="T2698" i="1"/>
  <c r="U2698" i="1"/>
  <c r="I2698" i="1"/>
  <c r="M2698" i="1"/>
  <c r="W2698" i="1"/>
  <c r="X1653" i="1"/>
  <c r="T1653" i="1"/>
  <c r="U1653" i="1"/>
  <c r="I1653" i="1"/>
  <c r="M1653" i="1"/>
  <c r="W1653" i="1"/>
  <c r="X2089" i="1"/>
  <c r="T2089" i="1"/>
  <c r="U2089" i="1"/>
  <c r="I2089" i="1"/>
  <c r="M2089" i="1"/>
  <c r="W2089" i="1"/>
  <c r="X1832" i="1"/>
  <c r="T1832" i="1"/>
  <c r="U1832" i="1"/>
  <c r="I1832" i="1"/>
  <c r="M1832" i="1"/>
  <c r="W1832" i="1"/>
  <c r="X2739" i="1"/>
  <c r="T2739" i="1"/>
  <c r="U2739" i="1"/>
  <c r="I2739" i="1"/>
  <c r="M2739" i="1"/>
  <c r="W2739" i="1"/>
  <c r="X3212" i="1"/>
  <c r="T3212" i="1"/>
  <c r="U3212" i="1"/>
  <c r="I3212" i="1"/>
  <c r="M3212" i="1"/>
  <c r="W3212" i="1"/>
  <c r="X1521" i="1"/>
  <c r="T1521" i="1"/>
  <c r="U1521" i="1"/>
  <c r="I1521" i="1"/>
  <c r="M1521" i="1"/>
  <c r="W1521" i="1"/>
  <c r="X2110" i="1"/>
  <c r="T2110" i="1"/>
  <c r="U2110" i="1"/>
  <c r="I2110" i="1"/>
  <c r="M2110" i="1"/>
  <c r="W2110" i="1"/>
  <c r="X2472" i="1"/>
  <c r="T2472" i="1"/>
  <c r="U2472" i="1"/>
  <c r="I2472" i="1"/>
  <c r="M2472" i="1"/>
  <c r="W2472" i="1"/>
  <c r="X2723" i="1"/>
  <c r="T2723" i="1"/>
  <c r="U2723" i="1"/>
  <c r="I2723" i="1"/>
  <c r="M2723" i="1"/>
  <c r="W2723" i="1"/>
  <c r="X2327" i="1"/>
  <c r="T2327" i="1"/>
  <c r="U2327" i="1"/>
  <c r="I2327" i="1"/>
  <c r="M2327" i="1"/>
  <c r="W2327" i="1"/>
  <c r="X3454" i="1"/>
  <c r="T3454" i="1"/>
  <c r="U3454" i="1"/>
  <c r="I3454" i="1"/>
  <c r="M3454" i="1"/>
  <c r="W3454" i="1"/>
  <c r="X3576" i="1"/>
  <c r="T3576" i="1"/>
  <c r="U3576" i="1"/>
  <c r="I3576" i="1"/>
  <c r="M3576" i="1"/>
  <c r="W3576" i="1"/>
  <c r="X3193" i="1"/>
  <c r="T3193" i="1"/>
  <c r="U3193" i="1"/>
  <c r="I3193" i="1"/>
  <c r="M3193" i="1"/>
  <c r="W3193" i="1"/>
  <c r="X2782" i="1"/>
  <c r="T2782" i="1"/>
  <c r="U2782" i="1"/>
  <c r="I2782" i="1"/>
  <c r="M2782" i="1"/>
  <c r="W2782" i="1"/>
  <c r="X2392" i="1"/>
  <c r="W2392" i="1"/>
  <c r="U2392" i="1"/>
  <c r="I2392" i="1"/>
  <c r="M2392" i="1"/>
  <c r="T2392" i="1"/>
  <c r="X2254" i="1"/>
  <c r="W2254" i="1"/>
  <c r="U2254" i="1"/>
  <c r="I2254" i="1"/>
  <c r="M2254" i="1"/>
  <c r="T2254" i="1"/>
  <c r="X2303" i="1"/>
  <c r="W2303" i="1"/>
  <c r="U2303" i="1"/>
  <c r="I2303" i="1"/>
  <c r="M2303" i="1"/>
  <c r="T2303" i="1"/>
  <c r="X1659" i="1"/>
  <c r="W1659" i="1"/>
  <c r="U1659" i="1"/>
  <c r="I1659" i="1"/>
  <c r="M1659" i="1"/>
  <c r="T1659" i="1"/>
  <c r="X3145" i="1"/>
  <c r="W3145" i="1"/>
  <c r="U3145" i="1"/>
  <c r="I3145" i="1"/>
  <c r="M3145" i="1"/>
  <c r="T3145" i="1"/>
  <c r="X2982" i="1"/>
  <c r="W2982" i="1"/>
  <c r="U2982" i="1"/>
  <c r="I2982" i="1"/>
  <c r="M2982" i="1"/>
  <c r="T2982" i="1"/>
  <c r="X2680" i="1"/>
  <c r="W2680" i="1"/>
  <c r="U2680" i="1"/>
  <c r="I2680" i="1"/>
  <c r="M2680" i="1"/>
  <c r="T2680" i="1"/>
  <c r="X2666" i="1"/>
  <c r="W2666" i="1"/>
  <c r="U2666" i="1"/>
  <c r="I2666" i="1"/>
  <c r="M2666" i="1"/>
  <c r="T2666" i="1"/>
  <c r="X3287" i="1"/>
  <c r="W3287" i="1"/>
  <c r="U3287" i="1"/>
  <c r="I3287" i="1"/>
  <c r="M3287" i="1"/>
  <c r="T3287" i="1"/>
  <c r="X3201" i="1"/>
  <c r="W3201" i="1"/>
  <c r="U3201" i="1"/>
  <c r="I3201" i="1"/>
  <c r="M3201" i="1"/>
  <c r="T3201" i="1"/>
  <c r="X2262" i="1"/>
  <c r="W2262" i="1"/>
  <c r="U2262" i="1"/>
  <c r="I2262" i="1"/>
  <c r="M2262" i="1"/>
  <c r="T2262" i="1"/>
  <c r="X3649" i="1"/>
  <c r="W3649" i="1"/>
  <c r="U3649" i="1"/>
  <c r="I3649" i="1"/>
  <c r="M3649" i="1"/>
  <c r="T3649" i="1"/>
  <c r="X2010" i="1"/>
  <c r="W2010" i="1"/>
  <c r="U2010" i="1"/>
  <c r="I2010" i="1"/>
  <c r="M2010" i="1"/>
  <c r="T2010" i="1"/>
  <c r="X1967" i="1"/>
  <c r="W1967" i="1"/>
  <c r="U1967" i="1"/>
  <c r="I1967" i="1"/>
  <c r="M1967" i="1"/>
  <c r="T1967" i="1"/>
  <c r="X3595" i="1"/>
  <c r="W3595" i="1"/>
  <c r="U3595" i="1"/>
  <c r="I3595" i="1"/>
  <c r="M3595" i="1"/>
  <c r="T3595" i="1"/>
  <c r="X2183" i="1"/>
  <c r="W2183" i="1"/>
  <c r="U2183" i="1"/>
  <c r="I2183" i="1"/>
  <c r="M2183" i="1"/>
  <c r="T2183" i="1"/>
  <c r="X3450" i="1"/>
  <c r="W3450" i="1"/>
  <c r="U3450" i="1"/>
  <c r="I3450" i="1"/>
  <c r="M3450" i="1"/>
  <c r="T3450" i="1"/>
  <c r="X2073" i="1"/>
  <c r="W2073" i="1"/>
  <c r="U2073" i="1"/>
  <c r="I2073" i="1"/>
  <c r="M2073" i="1"/>
  <c r="T2073" i="1"/>
  <c r="X2509" i="1"/>
  <c r="W2509" i="1"/>
  <c r="U2509" i="1"/>
  <c r="I2509" i="1"/>
  <c r="M2509" i="1"/>
  <c r="T2509" i="1"/>
  <c r="X1345" i="1"/>
  <c r="W1345" i="1"/>
  <c r="U1345" i="1"/>
  <c r="I1345" i="1"/>
  <c r="M1345" i="1"/>
  <c r="T1345" i="1"/>
  <c r="X1202" i="1"/>
  <c r="W1202" i="1"/>
  <c r="U1202" i="1"/>
  <c r="I1202" i="1"/>
  <c r="M1202" i="1"/>
  <c r="T1202" i="1"/>
  <c r="X3374" i="1"/>
  <c r="W3374" i="1"/>
  <c r="U3374" i="1"/>
  <c r="I3374" i="1"/>
  <c r="M3374" i="1"/>
  <c r="T3374" i="1"/>
  <c r="X2521" i="1"/>
  <c r="W2521" i="1"/>
  <c r="U2521" i="1"/>
  <c r="I2521" i="1"/>
  <c r="M2521" i="1"/>
  <c r="T2521" i="1"/>
  <c r="X2184" i="1"/>
  <c r="W2184" i="1"/>
  <c r="U2184" i="1"/>
  <c r="I2184" i="1"/>
  <c r="M2184" i="1"/>
  <c r="T2184" i="1"/>
  <c r="X2587" i="1"/>
  <c r="W2587" i="1"/>
  <c r="U2587" i="1"/>
  <c r="I2587" i="1"/>
  <c r="M2587" i="1"/>
  <c r="T2587" i="1"/>
  <c r="X2909" i="1"/>
  <c r="W2909" i="1"/>
  <c r="U2909" i="1"/>
  <c r="I2909" i="1"/>
  <c r="M2909" i="1"/>
  <c r="T2909" i="1"/>
  <c r="X2965" i="1"/>
  <c r="W2965" i="1"/>
  <c r="U2965" i="1"/>
  <c r="I2965" i="1"/>
  <c r="M2965" i="1"/>
  <c r="T2965" i="1"/>
  <c r="X2217" i="1"/>
  <c r="T2217" i="1"/>
  <c r="U2217" i="1"/>
  <c r="I2217" i="1"/>
  <c r="M2217" i="1"/>
  <c r="W2217" i="1"/>
  <c r="T2278" i="1"/>
  <c r="U2278" i="1"/>
  <c r="I2278" i="1"/>
  <c r="M2278" i="1"/>
  <c r="W2278" i="1"/>
  <c r="X2278" i="1"/>
  <c r="T1303" i="1"/>
  <c r="U1303" i="1"/>
  <c r="I1303" i="1"/>
  <c r="M1303" i="1"/>
  <c r="W1303" i="1"/>
  <c r="X1303" i="1"/>
  <c r="X1959" i="1"/>
  <c r="W1959" i="1"/>
  <c r="U1959" i="1"/>
  <c r="I1959" i="1"/>
  <c r="M1959" i="1"/>
  <c r="T1959" i="1"/>
  <c r="X1185" i="1"/>
  <c r="W1185" i="1"/>
  <c r="U1185" i="1"/>
  <c r="I1185" i="1"/>
  <c r="M1185" i="1"/>
  <c r="T1185" i="1"/>
  <c r="X3228" i="1"/>
  <c r="W3228" i="1"/>
  <c r="U3228" i="1"/>
  <c r="I3228" i="1"/>
  <c r="M3228" i="1"/>
  <c r="T3228" i="1"/>
  <c r="X1863" i="1"/>
  <c r="W1863" i="1"/>
  <c r="U1863" i="1"/>
  <c r="I1863" i="1"/>
  <c r="M1863" i="1"/>
  <c r="T1863" i="1"/>
  <c r="X2361" i="1"/>
  <c r="W2361" i="1"/>
  <c r="U2361" i="1"/>
  <c r="I2361" i="1"/>
  <c r="M2361" i="1"/>
  <c r="T2361" i="1"/>
  <c r="X3108" i="1"/>
  <c r="W3108" i="1"/>
  <c r="U3108" i="1"/>
  <c r="I3108" i="1"/>
  <c r="M3108" i="1"/>
  <c r="T3108" i="1"/>
  <c r="X2884" i="1"/>
  <c r="W2884" i="1"/>
  <c r="U2884" i="1"/>
  <c r="I2884" i="1"/>
  <c r="M2884" i="1"/>
  <c r="T2884" i="1"/>
  <c r="X1699" i="1"/>
  <c r="W1699" i="1"/>
  <c r="U1699" i="1"/>
  <c r="I1699" i="1"/>
  <c r="M1699" i="1"/>
  <c r="T1699" i="1"/>
  <c r="X2664" i="1"/>
  <c r="W2664" i="1"/>
  <c r="U2664" i="1"/>
  <c r="I2664" i="1"/>
  <c r="M2664" i="1"/>
  <c r="T2664" i="1"/>
  <c r="X1523" i="1"/>
  <c r="W1523" i="1"/>
  <c r="U1523" i="1"/>
  <c r="I1523" i="1"/>
  <c r="M1523" i="1"/>
  <c r="T1523" i="1"/>
  <c r="T3598" i="1"/>
  <c r="U3598" i="1"/>
  <c r="I3598" i="1"/>
  <c r="M3598" i="1"/>
  <c r="W3598" i="1"/>
  <c r="X3598" i="1"/>
  <c r="T2084" i="1"/>
  <c r="U2084" i="1"/>
  <c r="I2084" i="1"/>
  <c r="M2084" i="1"/>
  <c r="W2084" i="1"/>
  <c r="X2084" i="1"/>
  <c r="T2845" i="1"/>
  <c r="U2845" i="1"/>
  <c r="I2845" i="1"/>
  <c r="M2845" i="1"/>
  <c r="W2845" i="1"/>
  <c r="X2845" i="1"/>
  <c r="T1744" i="1"/>
  <c r="U1744" i="1"/>
  <c r="I1744" i="1"/>
  <c r="M1744" i="1"/>
  <c r="W1744" i="1"/>
  <c r="X1744" i="1"/>
  <c r="T2863" i="1"/>
  <c r="U2863" i="1"/>
  <c r="I2863" i="1"/>
  <c r="M2863" i="1"/>
  <c r="W2863" i="1"/>
  <c r="X2863" i="1"/>
  <c r="X1215" i="1"/>
  <c r="T1215" i="1"/>
  <c r="U1215" i="1"/>
  <c r="I1215" i="1"/>
  <c r="M1215" i="1"/>
  <c r="W1215" i="1"/>
  <c r="T1648" i="1"/>
  <c r="U1648" i="1"/>
  <c r="I1648" i="1"/>
  <c r="M1648" i="1"/>
  <c r="W1648" i="1"/>
  <c r="X1648" i="1"/>
  <c r="T2060" i="1"/>
  <c r="U2060" i="1"/>
  <c r="I2060" i="1"/>
  <c r="M2060" i="1"/>
  <c r="W2060" i="1"/>
  <c r="X2060" i="1"/>
  <c r="X2233" i="1"/>
  <c r="W2233" i="1"/>
  <c r="U2233" i="1"/>
  <c r="I2233" i="1"/>
  <c r="M2233" i="1"/>
  <c r="T2233" i="1"/>
  <c r="T2481" i="1"/>
  <c r="U2481" i="1"/>
  <c r="I2481" i="1"/>
  <c r="M2481" i="1"/>
  <c r="W2481" i="1"/>
  <c r="X2481" i="1"/>
  <c r="T2497" i="1"/>
  <c r="U2497" i="1"/>
  <c r="I2497" i="1"/>
  <c r="M2497" i="1"/>
  <c r="W2497" i="1"/>
  <c r="X2497" i="1"/>
  <c r="T2459" i="1"/>
  <c r="U2459" i="1"/>
  <c r="I2459" i="1"/>
  <c r="M2459" i="1"/>
  <c r="W2459" i="1"/>
  <c r="X2459" i="1"/>
  <c r="X1960" i="1"/>
  <c r="W1960" i="1"/>
  <c r="U1960" i="1"/>
  <c r="I1960" i="1"/>
  <c r="M1960" i="1"/>
  <c r="T1960" i="1"/>
  <c r="T1568" i="1"/>
  <c r="U1568" i="1"/>
  <c r="I1568" i="1"/>
  <c r="M1568" i="1"/>
  <c r="W1568" i="1"/>
  <c r="X1568" i="1"/>
  <c r="X3448" i="1"/>
  <c r="W3448" i="1"/>
  <c r="U3448" i="1"/>
  <c r="I3448" i="1"/>
  <c r="M3448" i="1"/>
  <c r="T3448" i="1"/>
  <c r="T3231" i="1"/>
  <c r="U3231" i="1"/>
  <c r="I3231" i="1"/>
  <c r="M3231" i="1"/>
  <c r="W3231" i="1"/>
  <c r="X3231" i="1"/>
  <c r="T2942" i="1"/>
  <c r="U2942" i="1"/>
  <c r="I2942" i="1"/>
  <c r="M2942" i="1"/>
  <c r="W2942" i="1"/>
  <c r="X2942" i="1"/>
  <c r="X3424" i="1"/>
  <c r="W3424" i="1"/>
  <c r="U3424" i="1"/>
  <c r="I3424" i="1"/>
  <c r="M3424" i="1"/>
  <c r="T3424" i="1"/>
  <c r="X1192" i="1"/>
  <c r="W1192" i="1"/>
  <c r="U1192" i="1"/>
  <c r="I1192" i="1"/>
  <c r="M1192" i="1"/>
  <c r="T1192" i="1"/>
  <c r="X2108" i="1"/>
  <c r="W2108" i="1"/>
  <c r="U2108" i="1"/>
  <c r="I2108" i="1"/>
  <c r="M2108" i="1"/>
  <c r="T2108" i="1"/>
  <c r="X2865" i="1"/>
  <c r="W2865" i="1"/>
  <c r="U2865" i="1"/>
  <c r="I2865" i="1"/>
  <c r="M2865" i="1"/>
  <c r="T2865" i="1"/>
  <c r="X2724" i="1"/>
  <c r="W2724" i="1"/>
  <c r="U2724" i="1"/>
  <c r="I2724" i="1"/>
  <c r="M2724" i="1"/>
  <c r="T2724" i="1"/>
  <c r="X3174" i="1"/>
  <c r="W3174" i="1"/>
  <c r="U3174" i="1"/>
  <c r="I3174" i="1"/>
  <c r="M3174" i="1"/>
  <c r="T3174" i="1"/>
  <c r="X2510" i="1"/>
  <c r="W2510" i="1"/>
  <c r="U2510" i="1"/>
  <c r="I2510" i="1"/>
  <c r="M2510" i="1"/>
  <c r="T2510" i="1"/>
  <c r="T3487" i="1"/>
  <c r="U3487" i="1"/>
  <c r="I3487" i="1"/>
  <c r="M3487" i="1"/>
  <c r="W3487" i="1"/>
  <c r="X3487" i="1"/>
  <c r="T3634" i="1"/>
  <c r="U3634" i="1"/>
  <c r="I3634" i="1"/>
  <c r="M3634" i="1"/>
  <c r="W3634" i="1"/>
  <c r="X3634" i="1"/>
  <c r="T2695" i="1"/>
  <c r="U2695" i="1"/>
  <c r="I2695" i="1"/>
  <c r="M2695" i="1"/>
  <c r="W2695" i="1"/>
  <c r="X2695" i="1"/>
  <c r="T3608" i="1"/>
  <c r="U3608" i="1"/>
  <c r="I3608" i="1"/>
  <c r="M3608" i="1"/>
  <c r="W3608" i="1"/>
  <c r="X3608" i="1"/>
  <c r="T1687" i="1"/>
  <c r="U1687" i="1"/>
  <c r="I1687" i="1"/>
  <c r="M1687" i="1"/>
  <c r="W1687" i="1"/>
  <c r="X1687" i="1"/>
  <c r="T2904" i="1"/>
  <c r="U2904" i="1"/>
  <c r="I2904" i="1"/>
  <c r="M2904" i="1"/>
  <c r="W2904" i="1"/>
  <c r="X2904" i="1"/>
  <c r="T2475" i="1"/>
  <c r="U2475" i="1"/>
  <c r="I2475" i="1"/>
  <c r="M2475" i="1"/>
  <c r="W2475" i="1"/>
  <c r="X2475" i="1"/>
  <c r="T2765" i="1"/>
  <c r="U2765" i="1"/>
  <c r="I2765" i="1"/>
  <c r="M2765" i="1"/>
  <c r="W2765" i="1"/>
  <c r="X2765" i="1"/>
  <c r="T2560" i="1"/>
  <c r="U2560" i="1"/>
  <c r="I2560" i="1"/>
  <c r="M2560" i="1"/>
  <c r="W2560" i="1"/>
  <c r="X2560" i="1"/>
  <c r="T3027" i="1"/>
  <c r="U3027" i="1"/>
  <c r="I3027" i="1"/>
  <c r="M3027" i="1"/>
  <c r="W3027" i="1"/>
  <c r="X3027" i="1"/>
  <c r="T2047" i="1"/>
  <c r="U2047" i="1"/>
  <c r="I2047" i="1"/>
  <c r="M2047" i="1"/>
  <c r="W2047" i="1"/>
  <c r="X2047" i="1"/>
  <c r="T1242" i="1"/>
  <c r="U1242" i="1"/>
  <c r="I1242" i="1"/>
  <c r="M1242" i="1"/>
  <c r="W1242" i="1"/>
  <c r="X1242" i="1"/>
  <c r="T2603" i="1"/>
  <c r="U2603" i="1"/>
  <c r="I2603" i="1"/>
  <c r="M2603" i="1"/>
  <c r="W2603" i="1"/>
  <c r="X2603" i="1"/>
  <c r="T1162" i="1"/>
  <c r="U1162" i="1"/>
  <c r="I1162" i="1"/>
  <c r="M1162" i="1"/>
  <c r="W1162" i="1"/>
  <c r="X1162" i="1"/>
  <c r="T1841" i="1"/>
  <c r="U1841" i="1"/>
  <c r="I1841" i="1"/>
  <c r="M1841" i="1"/>
  <c r="W1841" i="1"/>
  <c r="X1841" i="1"/>
  <c r="T1220" i="1"/>
  <c r="U1220" i="1"/>
  <c r="I1220" i="1"/>
  <c r="M1220" i="1"/>
  <c r="W1220" i="1"/>
  <c r="X1220" i="1"/>
  <c r="T2978" i="1"/>
  <c r="U2978" i="1"/>
  <c r="I2978" i="1"/>
  <c r="M2978" i="1"/>
  <c r="W2978" i="1"/>
  <c r="X2978" i="1"/>
  <c r="T1408" i="1"/>
  <c r="U1408" i="1"/>
  <c r="I1408" i="1"/>
  <c r="M1408" i="1"/>
  <c r="W1408" i="1"/>
  <c r="X1408" i="1"/>
  <c r="T2528" i="1"/>
  <c r="U2528" i="1"/>
  <c r="I2528" i="1"/>
  <c r="M2528" i="1"/>
  <c r="W2528" i="1"/>
  <c r="X2528" i="1"/>
  <c r="T2692" i="1"/>
  <c r="U2692" i="1"/>
  <c r="I2692" i="1"/>
  <c r="M2692" i="1"/>
  <c r="W2692" i="1"/>
  <c r="X2692" i="1"/>
  <c r="T1584" i="1"/>
  <c r="U1584" i="1"/>
  <c r="I1584" i="1"/>
  <c r="M1584" i="1"/>
  <c r="W1584" i="1"/>
  <c r="X1584" i="1"/>
  <c r="T2207" i="1"/>
  <c r="U2207" i="1"/>
  <c r="I2207" i="1"/>
  <c r="M2207" i="1"/>
  <c r="W2207" i="1"/>
  <c r="X2207" i="1"/>
  <c r="T3245" i="1"/>
  <c r="U3245" i="1"/>
  <c r="I3245" i="1"/>
  <c r="M3245" i="1"/>
  <c r="W3245" i="1"/>
  <c r="X3245" i="1"/>
  <c r="T3544" i="1"/>
  <c r="U3544" i="1"/>
  <c r="I3544" i="1"/>
  <c r="M3544" i="1"/>
  <c r="W3544" i="1"/>
  <c r="X3544" i="1"/>
  <c r="T2325" i="1"/>
  <c r="U2325" i="1"/>
  <c r="I2325" i="1"/>
  <c r="M2325" i="1"/>
  <c r="W2325" i="1"/>
  <c r="X2325" i="1"/>
  <c r="T1147" i="1"/>
  <c r="U1147" i="1"/>
  <c r="I1147" i="1"/>
  <c r="M1147" i="1"/>
  <c r="W1147" i="1"/>
  <c r="X1147" i="1"/>
  <c r="T3283" i="1"/>
  <c r="U3283" i="1"/>
  <c r="I3283" i="1"/>
  <c r="M3283" i="1"/>
  <c r="W3283" i="1"/>
  <c r="X3283" i="1"/>
  <c r="T2390" i="1"/>
  <c r="U2390" i="1"/>
  <c r="I2390" i="1"/>
  <c r="M2390" i="1"/>
  <c r="W2390" i="1"/>
  <c r="X2390" i="1"/>
  <c r="T1299" i="1"/>
  <c r="U1299" i="1"/>
  <c r="I1299" i="1"/>
  <c r="M1299" i="1"/>
  <c r="W1299" i="1"/>
  <c r="X1299" i="1"/>
  <c r="T3146" i="1"/>
  <c r="U3146" i="1"/>
  <c r="I3146" i="1"/>
  <c r="M3146" i="1"/>
  <c r="W3146" i="1"/>
  <c r="X3146" i="1"/>
  <c r="T1492" i="1"/>
  <c r="U1492" i="1"/>
  <c r="I1492" i="1"/>
  <c r="M1492" i="1"/>
  <c r="W1492" i="1"/>
  <c r="X1492" i="1"/>
  <c r="T1621" i="1"/>
  <c r="U1621" i="1"/>
  <c r="I1621" i="1"/>
  <c r="M1621" i="1"/>
  <c r="W1621" i="1"/>
  <c r="X1621" i="1"/>
  <c r="T1722" i="1"/>
  <c r="U1722" i="1"/>
  <c r="I1722" i="1"/>
  <c r="M1722" i="1"/>
  <c r="W1722" i="1"/>
  <c r="X1722" i="1"/>
  <c r="T2001" i="1"/>
  <c r="U2001" i="1"/>
  <c r="I2001" i="1"/>
  <c r="M2001" i="1"/>
  <c r="W2001" i="1"/>
  <c r="X2001" i="1"/>
  <c r="T1401" i="1"/>
  <c r="U1401" i="1"/>
  <c r="I1401" i="1"/>
  <c r="M1401" i="1"/>
  <c r="W1401" i="1"/>
  <c r="X1401" i="1"/>
  <c r="T3572" i="1"/>
  <c r="U3572" i="1"/>
  <c r="I3572" i="1"/>
  <c r="M3572" i="1"/>
  <c r="W3572" i="1"/>
  <c r="X3572" i="1"/>
  <c r="T1731" i="1"/>
  <c r="U1731" i="1"/>
  <c r="I1731" i="1"/>
  <c r="M1731" i="1"/>
  <c r="W1731" i="1"/>
  <c r="X1731" i="1"/>
  <c r="T1429" i="1"/>
  <c r="U1429" i="1"/>
  <c r="I1429" i="1"/>
  <c r="M1429" i="1"/>
  <c r="W1429" i="1"/>
  <c r="X1429" i="1"/>
  <c r="T1999" i="1"/>
  <c r="U1999" i="1"/>
  <c r="I1999" i="1"/>
  <c r="M1999" i="1"/>
  <c r="W1999" i="1"/>
  <c r="X1999" i="1"/>
  <c r="T2612" i="1"/>
  <c r="U2612" i="1"/>
  <c r="I2612" i="1"/>
  <c r="M2612" i="1"/>
  <c r="W2612" i="1"/>
  <c r="X2612" i="1"/>
  <c r="T3385" i="1"/>
  <c r="U3385" i="1"/>
  <c r="I3385" i="1"/>
  <c r="M3385" i="1"/>
  <c r="W3385" i="1"/>
  <c r="X3385" i="1"/>
  <c r="T3499" i="1"/>
  <c r="U3499" i="1"/>
  <c r="I3499" i="1"/>
  <c r="M3499" i="1"/>
  <c r="W3499" i="1"/>
  <c r="X3499" i="1"/>
  <c r="T1385" i="1"/>
  <c r="U1385" i="1"/>
  <c r="I1385" i="1"/>
  <c r="M1385" i="1"/>
  <c r="W1385" i="1"/>
  <c r="X1385" i="1"/>
  <c r="T2474" i="1"/>
  <c r="U2474" i="1"/>
  <c r="I2474" i="1"/>
  <c r="M2474" i="1"/>
  <c r="W2474" i="1"/>
  <c r="X2474" i="1"/>
  <c r="T1524" i="1"/>
  <c r="U1524" i="1"/>
  <c r="I1524" i="1"/>
  <c r="M1524" i="1"/>
  <c r="W1524" i="1"/>
  <c r="X1524" i="1"/>
  <c r="T2517" i="1"/>
  <c r="U2517" i="1"/>
  <c r="I2517" i="1"/>
  <c r="M2517" i="1"/>
  <c r="W2517" i="1"/>
  <c r="X2517" i="1"/>
  <c r="T2688" i="1"/>
  <c r="U2688" i="1"/>
  <c r="I2688" i="1"/>
  <c r="M2688" i="1"/>
  <c r="W2688" i="1"/>
  <c r="X2688" i="1"/>
  <c r="T1420" i="1"/>
  <c r="U1420" i="1"/>
  <c r="I1420" i="1"/>
  <c r="M1420" i="1"/>
  <c r="W1420" i="1"/>
  <c r="X1420" i="1"/>
  <c r="T3504" i="1"/>
  <c r="U3504" i="1"/>
  <c r="I3504" i="1"/>
  <c r="M3504" i="1"/>
  <c r="W3504" i="1"/>
  <c r="X3504" i="1"/>
  <c r="T2788" i="1"/>
  <c r="U2788" i="1"/>
  <c r="I2788" i="1"/>
  <c r="M2788" i="1"/>
  <c r="W2788" i="1"/>
  <c r="X2788" i="1"/>
  <c r="T1358" i="1"/>
  <c r="U1358" i="1"/>
  <c r="I1358" i="1"/>
  <c r="M1358" i="1"/>
  <c r="W1358" i="1"/>
  <c r="X1358" i="1"/>
  <c r="T2280" i="1"/>
  <c r="U2280" i="1"/>
  <c r="I2280" i="1"/>
  <c r="M2280" i="1"/>
  <c r="W2280" i="1"/>
  <c r="X2280" i="1"/>
  <c r="T1290" i="1"/>
  <c r="U1290" i="1"/>
  <c r="I1290" i="1"/>
  <c r="M1290" i="1"/>
  <c r="W1290" i="1"/>
  <c r="X1290" i="1"/>
  <c r="T2966" i="1"/>
  <c r="U2966" i="1"/>
  <c r="I2966" i="1"/>
  <c r="M2966" i="1"/>
  <c r="W2966" i="1"/>
  <c r="X2966" i="1"/>
  <c r="T3315" i="1"/>
  <c r="U3315" i="1"/>
  <c r="I3315" i="1"/>
  <c r="M3315" i="1"/>
  <c r="W3315" i="1"/>
  <c r="X3315" i="1"/>
  <c r="T1996" i="1"/>
  <c r="U1996" i="1"/>
  <c r="I1996" i="1"/>
  <c r="M1996" i="1"/>
  <c r="W1996" i="1"/>
  <c r="X1996" i="1"/>
  <c r="T2567" i="1"/>
  <c r="U2567" i="1"/>
  <c r="I2567" i="1"/>
  <c r="M2567" i="1"/>
  <c r="W2567" i="1"/>
  <c r="X2567" i="1"/>
  <c r="T1152" i="1"/>
  <c r="U1152" i="1"/>
  <c r="I1152" i="1"/>
  <c r="M1152" i="1"/>
  <c r="W1152" i="1"/>
  <c r="X1152" i="1"/>
  <c r="T1326" i="1"/>
  <c r="U1326" i="1"/>
  <c r="I1326" i="1"/>
  <c r="M1326" i="1"/>
  <c r="W1326" i="1"/>
  <c r="X1326" i="1"/>
  <c r="T3377" i="1"/>
  <c r="U3377" i="1"/>
  <c r="I3377" i="1"/>
  <c r="M3377" i="1"/>
  <c r="W3377" i="1"/>
  <c r="X3377" i="1"/>
  <c r="T1272" i="1"/>
  <c r="U1272" i="1"/>
  <c r="I1272" i="1"/>
  <c r="M1272" i="1"/>
  <c r="W1272" i="1"/>
  <c r="X1272" i="1"/>
  <c r="T2569" i="1"/>
  <c r="U2569" i="1"/>
  <c r="I2569" i="1"/>
  <c r="M2569" i="1"/>
  <c r="W2569" i="1"/>
  <c r="X2569" i="1"/>
  <c r="T3396" i="1"/>
  <c r="U3396" i="1"/>
  <c r="I3396" i="1"/>
  <c r="M3396" i="1"/>
  <c r="W3396" i="1"/>
  <c r="X3396" i="1"/>
  <c r="T2188" i="1"/>
  <c r="U2188" i="1"/>
  <c r="I2188" i="1"/>
  <c r="M2188" i="1"/>
  <c r="W2188" i="1"/>
  <c r="X2188" i="1"/>
  <c r="T1256" i="1"/>
  <c r="U1256" i="1"/>
  <c r="I1256" i="1"/>
  <c r="M1256" i="1"/>
  <c r="W1256" i="1"/>
  <c r="X1256" i="1"/>
  <c r="T2767" i="1"/>
  <c r="U2767" i="1"/>
  <c r="I2767" i="1"/>
  <c r="M2767" i="1"/>
  <c r="W2767" i="1"/>
  <c r="X2767" i="1"/>
  <c r="T2275" i="1"/>
  <c r="U2275" i="1"/>
  <c r="I2275" i="1"/>
  <c r="M2275" i="1"/>
  <c r="W2275" i="1"/>
  <c r="X2275" i="1"/>
  <c r="T1365" i="1"/>
  <c r="U1365" i="1"/>
  <c r="I1365" i="1"/>
  <c r="M1365" i="1"/>
  <c r="W1365" i="1"/>
  <c r="X1365" i="1"/>
  <c r="T1790" i="1"/>
  <c r="U1790" i="1"/>
  <c r="I1790" i="1"/>
  <c r="M1790" i="1"/>
  <c r="W1790" i="1"/>
  <c r="X1790" i="1"/>
  <c r="T3485" i="1"/>
  <c r="U3485" i="1"/>
  <c r="I3485" i="1"/>
  <c r="M3485" i="1"/>
  <c r="W3485" i="1"/>
  <c r="X3485" i="1"/>
  <c r="T3340" i="1"/>
  <c r="U3340" i="1"/>
  <c r="I3340" i="1"/>
  <c r="M3340" i="1"/>
  <c r="W3340" i="1"/>
  <c r="X3340" i="1"/>
  <c r="T2960" i="1"/>
  <c r="U2960" i="1"/>
  <c r="I2960" i="1"/>
  <c r="M2960" i="1"/>
  <c r="W2960" i="1"/>
  <c r="X2960" i="1"/>
  <c r="T2763" i="1"/>
  <c r="U2763" i="1"/>
  <c r="I2763" i="1"/>
  <c r="M2763" i="1"/>
  <c r="W2763" i="1"/>
  <c r="X2763" i="1"/>
  <c r="T2756" i="1"/>
  <c r="U2756" i="1"/>
  <c r="I2756" i="1"/>
  <c r="M2756" i="1"/>
  <c r="W2756" i="1"/>
  <c r="X2756" i="1"/>
  <c r="T1780" i="1"/>
  <c r="U1780" i="1"/>
  <c r="I1780" i="1"/>
  <c r="M1780" i="1"/>
  <c r="W1780" i="1"/>
  <c r="X1780" i="1"/>
  <c r="T3151" i="1"/>
  <c r="U3151" i="1"/>
  <c r="I3151" i="1"/>
  <c r="M3151" i="1"/>
  <c r="W3151" i="1"/>
  <c r="X3151" i="1"/>
  <c r="T1448" i="1"/>
  <c r="U1448" i="1"/>
  <c r="I1448" i="1"/>
  <c r="M1448" i="1"/>
  <c r="W1448" i="1"/>
  <c r="X1448" i="1"/>
  <c r="T2464" i="1"/>
  <c r="U2464" i="1"/>
  <c r="I2464" i="1"/>
  <c r="M2464" i="1"/>
  <c r="W2464" i="1"/>
  <c r="X2464" i="1"/>
  <c r="T3456" i="1"/>
  <c r="U3456" i="1"/>
  <c r="I3456" i="1"/>
  <c r="M3456" i="1"/>
  <c r="W3456" i="1"/>
  <c r="X3456" i="1"/>
  <c r="T2238" i="1"/>
  <c r="U2238" i="1"/>
  <c r="I2238" i="1"/>
  <c r="M2238" i="1"/>
  <c r="W2238" i="1"/>
  <c r="X2238" i="1"/>
  <c r="X2748" i="1"/>
  <c r="T2748" i="1"/>
  <c r="U2748" i="1"/>
  <c r="I2748" i="1"/>
  <c r="M2748" i="1"/>
  <c r="W2748" i="1"/>
  <c r="X2171" i="1"/>
  <c r="T2171" i="1"/>
  <c r="U2171" i="1"/>
  <c r="I2171" i="1"/>
  <c r="M2171" i="1"/>
  <c r="W2171" i="1"/>
  <c r="X2899" i="1"/>
  <c r="T2899" i="1"/>
  <c r="U2899" i="1"/>
  <c r="I2899" i="1"/>
  <c r="M2899" i="1"/>
  <c r="W2899" i="1"/>
  <c r="X2053" i="1"/>
  <c r="T2053" i="1"/>
  <c r="U2053" i="1"/>
  <c r="I2053" i="1"/>
  <c r="M2053" i="1"/>
  <c r="W2053" i="1"/>
  <c r="X2808" i="1"/>
  <c r="T2808" i="1"/>
  <c r="U2808" i="1"/>
  <c r="I2808" i="1"/>
  <c r="M2808" i="1"/>
  <c r="W2808" i="1"/>
  <c r="X1313" i="1"/>
  <c r="T1313" i="1"/>
  <c r="U1313" i="1"/>
  <c r="I1313" i="1"/>
  <c r="M1313" i="1"/>
  <c r="W1313" i="1"/>
  <c r="X3468" i="1"/>
  <c r="T3468" i="1"/>
  <c r="U3468" i="1"/>
  <c r="I3468" i="1"/>
  <c r="M3468" i="1"/>
  <c r="W3468" i="1"/>
  <c r="X2949" i="1"/>
  <c r="T2949" i="1"/>
  <c r="U2949" i="1"/>
  <c r="I2949" i="1"/>
  <c r="M2949" i="1"/>
  <c r="W2949" i="1"/>
  <c r="X3286" i="1"/>
  <c r="T3286" i="1"/>
  <c r="U3286" i="1"/>
  <c r="I3286" i="1"/>
  <c r="M3286" i="1"/>
  <c r="W3286" i="1"/>
  <c r="X3020" i="1"/>
  <c r="T3020" i="1"/>
  <c r="U3020" i="1"/>
  <c r="I3020" i="1"/>
  <c r="M3020" i="1"/>
  <c r="W3020" i="1"/>
  <c r="X2048" i="1"/>
  <c r="T2048" i="1"/>
  <c r="U2048" i="1"/>
  <c r="I2048" i="1"/>
  <c r="M2048" i="1"/>
  <c r="W2048" i="1"/>
  <c r="X1831" i="1"/>
  <c r="T1831" i="1"/>
  <c r="U1831" i="1"/>
  <c r="I1831" i="1"/>
  <c r="M1831" i="1"/>
  <c r="W1831" i="1"/>
  <c r="X3138" i="1"/>
  <c r="T3138" i="1"/>
  <c r="U3138" i="1"/>
  <c r="I3138" i="1"/>
  <c r="M3138" i="1"/>
  <c r="W3138" i="1"/>
  <c r="X2087" i="1"/>
  <c r="T2087" i="1"/>
  <c r="U2087" i="1"/>
  <c r="I2087" i="1"/>
  <c r="M2087" i="1"/>
  <c r="W2087" i="1"/>
  <c r="X3082" i="1"/>
  <c r="T3082" i="1"/>
  <c r="U3082" i="1"/>
  <c r="I3082" i="1"/>
  <c r="M3082" i="1"/>
  <c r="W3082" i="1"/>
  <c r="X2239" i="1"/>
  <c r="T2239" i="1"/>
  <c r="U2239" i="1"/>
  <c r="I2239" i="1"/>
  <c r="M2239" i="1"/>
  <c r="W2239" i="1"/>
  <c r="X3068" i="1"/>
  <c r="T3068" i="1"/>
  <c r="U3068" i="1"/>
  <c r="I3068" i="1"/>
  <c r="M3068" i="1"/>
  <c r="W3068" i="1"/>
  <c r="X2705" i="1"/>
  <c r="T2705" i="1"/>
  <c r="U2705" i="1"/>
  <c r="I2705" i="1"/>
  <c r="M2705" i="1"/>
  <c r="W2705" i="1"/>
  <c r="X1944" i="1"/>
  <c r="T1944" i="1"/>
  <c r="U1944" i="1"/>
  <c r="I1944" i="1"/>
  <c r="M1944" i="1"/>
  <c r="W1944" i="1"/>
  <c r="X1150" i="1"/>
  <c r="T1150" i="1"/>
  <c r="U1150" i="1"/>
  <c r="I1150" i="1"/>
  <c r="M1150" i="1"/>
  <c r="W1150" i="1"/>
  <c r="X3349" i="1"/>
  <c r="T3349" i="1"/>
  <c r="U3349" i="1"/>
  <c r="I3349" i="1"/>
  <c r="M3349" i="1"/>
  <c r="W3349" i="1"/>
  <c r="X1271" i="1"/>
  <c r="T1271" i="1"/>
  <c r="U1271" i="1"/>
  <c r="I1271" i="1"/>
  <c r="M1271" i="1"/>
  <c r="W1271" i="1"/>
  <c r="X3229" i="1"/>
  <c r="T3229" i="1"/>
  <c r="U3229" i="1"/>
  <c r="I3229" i="1"/>
  <c r="M3229" i="1"/>
  <c r="W3229" i="1"/>
  <c r="X2075" i="1"/>
  <c r="T2075" i="1"/>
  <c r="U2075" i="1"/>
  <c r="I2075" i="1"/>
  <c r="M2075" i="1"/>
  <c r="W2075" i="1"/>
  <c r="X2632" i="1"/>
  <c r="T2632" i="1"/>
  <c r="U2632" i="1"/>
  <c r="I2632" i="1"/>
  <c r="M2632" i="1"/>
  <c r="W2632" i="1"/>
  <c r="X2611" i="1"/>
  <c r="T2611" i="1"/>
  <c r="U2611" i="1"/>
  <c r="I2611" i="1"/>
  <c r="M2611" i="1"/>
  <c r="W2611" i="1"/>
  <c r="T3095" i="1"/>
  <c r="U3095" i="1"/>
  <c r="I3095" i="1"/>
  <c r="M3095" i="1"/>
  <c r="W3095" i="1"/>
  <c r="X3095" i="1"/>
  <c r="X2923" i="1"/>
  <c r="T2923" i="1"/>
  <c r="U2923" i="1"/>
  <c r="I2923" i="1"/>
  <c r="M2923" i="1"/>
  <c r="W2923" i="1"/>
  <c r="X2244" i="1"/>
  <c r="W2244" i="1"/>
  <c r="U2244" i="1"/>
  <c r="I2244" i="1"/>
  <c r="M2244" i="1"/>
  <c r="T2244" i="1"/>
  <c r="T3294" i="1"/>
  <c r="U3294" i="1"/>
  <c r="I3294" i="1"/>
  <c r="M3294" i="1"/>
  <c r="W3294" i="1"/>
  <c r="X3294" i="1"/>
  <c r="T2527" i="1"/>
  <c r="U2527" i="1"/>
  <c r="I2527" i="1"/>
  <c r="M2527" i="1"/>
  <c r="W2527" i="1"/>
  <c r="X2527" i="1"/>
  <c r="X2243" i="1"/>
  <c r="W2243" i="1"/>
  <c r="U2243" i="1"/>
  <c r="I2243" i="1"/>
  <c r="M2243" i="1"/>
  <c r="T2243" i="1"/>
  <c r="X2565" i="1"/>
  <c r="T2565" i="1"/>
  <c r="U2565" i="1"/>
  <c r="I2565" i="1"/>
  <c r="M2565" i="1"/>
  <c r="W2565" i="1"/>
  <c r="X2420" i="1"/>
  <c r="T2420" i="1"/>
  <c r="U2420" i="1"/>
  <c r="I2420" i="1"/>
  <c r="M2420" i="1"/>
  <c r="W2420" i="1"/>
  <c r="X2052" i="1"/>
  <c r="T2052" i="1"/>
  <c r="U2052" i="1"/>
  <c r="I2052" i="1"/>
  <c r="M2052" i="1"/>
  <c r="W2052" i="1"/>
  <c r="X2568" i="1"/>
  <c r="T2568" i="1"/>
  <c r="U2568" i="1"/>
  <c r="I2568" i="1"/>
  <c r="M2568" i="1"/>
  <c r="W2568" i="1"/>
  <c r="X2357" i="1"/>
  <c r="T2357" i="1"/>
  <c r="U2357" i="1"/>
  <c r="I2357" i="1"/>
  <c r="M2357" i="1"/>
  <c r="W2357" i="1"/>
  <c r="X1788" i="1"/>
  <c r="T1788" i="1"/>
  <c r="U1788" i="1"/>
  <c r="I1788" i="1"/>
  <c r="M1788" i="1"/>
  <c r="W1788" i="1"/>
  <c r="X1729" i="1"/>
  <c r="T1729" i="1"/>
  <c r="U1729" i="1"/>
  <c r="I1729" i="1"/>
  <c r="M1729" i="1"/>
  <c r="W1729" i="1"/>
  <c r="X3619" i="1"/>
  <c r="T3619" i="1"/>
  <c r="U3619" i="1"/>
  <c r="I3619" i="1"/>
  <c r="M3619" i="1"/>
  <c r="W3619" i="1"/>
  <c r="X1519" i="1"/>
  <c r="T1519" i="1"/>
  <c r="U1519" i="1"/>
  <c r="I1519" i="1"/>
  <c r="M1519" i="1"/>
  <c r="W1519" i="1"/>
  <c r="X1265" i="1"/>
  <c r="T1265" i="1"/>
  <c r="U1265" i="1"/>
  <c r="I1265" i="1"/>
  <c r="M1265" i="1"/>
  <c r="W1265" i="1"/>
  <c r="X2199" i="1"/>
  <c r="T2199" i="1"/>
  <c r="U2199" i="1"/>
  <c r="I2199" i="1"/>
  <c r="M2199" i="1"/>
  <c r="W2199" i="1"/>
  <c r="X2937" i="1"/>
  <c r="T2937" i="1"/>
  <c r="U2937" i="1"/>
  <c r="I2937" i="1"/>
  <c r="M2937" i="1"/>
  <c r="W2937" i="1"/>
  <c r="M3672" i="1"/>
  <c r="T3672" i="1"/>
  <c r="U3672" i="1"/>
  <c r="I3672" i="1"/>
  <c r="I435" i="5"/>
  <c r="T3310" i="1"/>
  <c r="U3310" i="1"/>
  <c r="I3310" i="1"/>
  <c r="M3310" i="1"/>
  <c r="W3310" i="1"/>
  <c r="X3310" i="1"/>
  <c r="T3362" i="1"/>
  <c r="U3362" i="1"/>
  <c r="I3362" i="1"/>
  <c r="M3362" i="1"/>
  <c r="W3362" i="1"/>
  <c r="X3362" i="1"/>
  <c r="T3639" i="1"/>
  <c r="U3639" i="1"/>
  <c r="I3639" i="1"/>
  <c r="M3639" i="1"/>
  <c r="W3639" i="1"/>
  <c r="X3639" i="1"/>
  <c r="T2620" i="1"/>
  <c r="U2620" i="1"/>
  <c r="I2620" i="1"/>
  <c r="M2620" i="1"/>
  <c r="W2620" i="1"/>
  <c r="X2620" i="1"/>
  <c r="T3466" i="1"/>
  <c r="U3466" i="1"/>
  <c r="I3466" i="1"/>
  <c r="M3466" i="1"/>
  <c r="W3466" i="1"/>
  <c r="X3466" i="1"/>
  <c r="T1445" i="1"/>
  <c r="U1445" i="1"/>
  <c r="I1445" i="1"/>
  <c r="M1445" i="1"/>
  <c r="W1445" i="1"/>
  <c r="X1445" i="1"/>
  <c r="X3483" i="1"/>
  <c r="T3483" i="1"/>
  <c r="U3483" i="1"/>
  <c r="I3483" i="1"/>
  <c r="M3483" i="1"/>
  <c r="W3483" i="1"/>
  <c r="X3381" i="1"/>
  <c r="T3381" i="1"/>
  <c r="U3381" i="1"/>
  <c r="I3381" i="1"/>
  <c r="M3381" i="1"/>
  <c r="W3381" i="1"/>
  <c r="X3111" i="1"/>
  <c r="T3111" i="1"/>
  <c r="U3111" i="1"/>
  <c r="I3111" i="1"/>
  <c r="M3111" i="1"/>
  <c r="W3111" i="1"/>
  <c r="X1939" i="1"/>
  <c r="T1939" i="1"/>
  <c r="U1939" i="1"/>
  <c r="I1939" i="1"/>
  <c r="M1939" i="1"/>
  <c r="W1939" i="1"/>
  <c r="X1471" i="1"/>
  <c r="T1471" i="1"/>
  <c r="U1471" i="1"/>
  <c r="I1471" i="1"/>
  <c r="M1471" i="1"/>
  <c r="W1471" i="1"/>
  <c r="X3074" i="1"/>
  <c r="W3074" i="1"/>
  <c r="U3074" i="1"/>
  <c r="I3074" i="1"/>
  <c r="M3074" i="1"/>
  <c r="T3074" i="1"/>
  <c r="X1436" i="1"/>
  <c r="W1436" i="1"/>
  <c r="U1436" i="1"/>
  <c r="I1436" i="1"/>
  <c r="M1436" i="1"/>
  <c r="T1436" i="1"/>
  <c r="X3047" i="1"/>
  <c r="W3047" i="1"/>
  <c r="U3047" i="1"/>
  <c r="I3047" i="1"/>
  <c r="M3047" i="1"/>
  <c r="T3047" i="1"/>
  <c r="X1920" i="1"/>
  <c r="W1920" i="1"/>
  <c r="U1920" i="1"/>
  <c r="I1920" i="1"/>
  <c r="M1920" i="1"/>
  <c r="T1920" i="1"/>
  <c r="X3368" i="1"/>
  <c r="W3368" i="1"/>
  <c r="U3368" i="1"/>
  <c r="I3368" i="1"/>
  <c r="M3368" i="1"/>
  <c r="T3368" i="1"/>
  <c r="X2258" i="1"/>
  <c r="W2258" i="1"/>
  <c r="U2258" i="1"/>
  <c r="I2258" i="1"/>
  <c r="M2258" i="1"/>
  <c r="T2258" i="1"/>
  <c r="X1835" i="1"/>
  <c r="W1835" i="1"/>
  <c r="U1835" i="1"/>
  <c r="I1835" i="1"/>
  <c r="M1835" i="1"/>
  <c r="T1835" i="1"/>
  <c r="X1915" i="1"/>
  <c r="W1915" i="1"/>
  <c r="U1915" i="1"/>
  <c r="I1915" i="1"/>
  <c r="M1915" i="1"/>
  <c r="T1915" i="1"/>
  <c r="X2412" i="1"/>
  <c r="W2412" i="1"/>
  <c r="U2412" i="1"/>
  <c r="I2412" i="1"/>
  <c r="M2412" i="1"/>
  <c r="T2412" i="1"/>
  <c r="X1556" i="1"/>
  <c r="W1556" i="1"/>
  <c r="U1556" i="1"/>
  <c r="I1556" i="1"/>
  <c r="M1556" i="1"/>
  <c r="T1556" i="1"/>
  <c r="X2556" i="1"/>
  <c r="W2556" i="1"/>
  <c r="U2556" i="1"/>
  <c r="I2556" i="1"/>
  <c r="M2556" i="1"/>
  <c r="T2556" i="1"/>
  <c r="X1662" i="1"/>
  <c r="W1662" i="1"/>
  <c r="U1662" i="1"/>
  <c r="I1662" i="1"/>
  <c r="M1662" i="1"/>
  <c r="T1662" i="1"/>
  <c r="X1604" i="1"/>
  <c r="W1604" i="1"/>
  <c r="U1604" i="1"/>
  <c r="I1604" i="1"/>
  <c r="M1604" i="1"/>
  <c r="T1604" i="1"/>
  <c r="X3325" i="1"/>
  <c r="W3325" i="1"/>
  <c r="U3325" i="1"/>
  <c r="I3325" i="1"/>
  <c r="M3325" i="1"/>
  <c r="T3325" i="1"/>
  <c r="X3254" i="1"/>
  <c r="W3254" i="1"/>
  <c r="U3254" i="1"/>
  <c r="I3254" i="1"/>
  <c r="M3254" i="1"/>
  <c r="T3254" i="1"/>
  <c r="X2617" i="1"/>
  <c r="W2617" i="1"/>
  <c r="U2617" i="1"/>
  <c r="I2617" i="1"/>
  <c r="M2617" i="1"/>
  <c r="T2617" i="1"/>
  <c r="X2644" i="1"/>
  <c r="W2644" i="1"/>
  <c r="U2644" i="1"/>
  <c r="I2644" i="1"/>
  <c r="M2644" i="1"/>
  <c r="T2644" i="1"/>
  <c r="X2121" i="1"/>
  <c r="W2121" i="1"/>
  <c r="U2121" i="1"/>
  <c r="I2121" i="1"/>
  <c r="M2121" i="1"/>
  <c r="T2121" i="1"/>
  <c r="X2706" i="1"/>
  <c r="W2706" i="1"/>
  <c r="U2706" i="1"/>
  <c r="I2706" i="1"/>
  <c r="M2706" i="1"/>
  <c r="T2706" i="1"/>
  <c r="X2840" i="1"/>
  <c r="W2840" i="1"/>
  <c r="U2840" i="1"/>
  <c r="I2840" i="1"/>
  <c r="M2840" i="1"/>
  <c r="T2840" i="1"/>
  <c r="X1302" i="1"/>
  <c r="W1302" i="1"/>
  <c r="U1302" i="1"/>
  <c r="I1302" i="1"/>
  <c r="M1302" i="1"/>
  <c r="T1302" i="1"/>
  <c r="X2169" i="1"/>
  <c r="W2169" i="1"/>
  <c r="U2169" i="1"/>
  <c r="I2169" i="1"/>
  <c r="M2169" i="1"/>
  <c r="T2169" i="1"/>
  <c r="X3289" i="1"/>
  <c r="W3289" i="1"/>
  <c r="U3289" i="1"/>
  <c r="I3289" i="1"/>
  <c r="M3289" i="1"/>
  <c r="T3289" i="1"/>
  <c r="X1562" i="1"/>
  <c r="W1562" i="1"/>
  <c r="U1562" i="1"/>
  <c r="I1562" i="1"/>
  <c r="M1562" i="1"/>
  <c r="T1562" i="1"/>
  <c r="X2145" i="1"/>
  <c r="W2145" i="1"/>
  <c r="U2145" i="1"/>
  <c r="I2145" i="1"/>
  <c r="M2145" i="1"/>
  <c r="T2145" i="1"/>
  <c r="X1322" i="1"/>
  <c r="W1322" i="1"/>
  <c r="U1322" i="1"/>
  <c r="I1322" i="1"/>
  <c r="M1322" i="1"/>
  <c r="T1322" i="1"/>
  <c r="X2590" i="1"/>
  <c r="W2590" i="1"/>
  <c r="U2590" i="1"/>
  <c r="I2590" i="1"/>
  <c r="M2590" i="1"/>
  <c r="T2590" i="1"/>
  <c r="X3561" i="1"/>
  <c r="W3561" i="1"/>
  <c r="U3561" i="1"/>
  <c r="I3561" i="1"/>
  <c r="M3561" i="1"/>
  <c r="T3561" i="1"/>
  <c r="X1281" i="1"/>
  <c r="W1281" i="1"/>
  <c r="U1281" i="1"/>
  <c r="I1281" i="1"/>
  <c r="M1281" i="1"/>
  <c r="T1281" i="1"/>
  <c r="X3367" i="1"/>
  <c r="W3367" i="1"/>
  <c r="U3367" i="1"/>
  <c r="I3367" i="1"/>
  <c r="M3367" i="1"/>
  <c r="T3367" i="1"/>
  <c r="X2948" i="1"/>
  <c r="W2948" i="1"/>
  <c r="U2948" i="1"/>
  <c r="I2948" i="1"/>
  <c r="M2948" i="1"/>
  <c r="T2948" i="1"/>
  <c r="X1489" i="1"/>
  <c r="W1489" i="1"/>
  <c r="U1489" i="1"/>
  <c r="I1489" i="1"/>
  <c r="M1489" i="1"/>
  <c r="T1489" i="1"/>
  <c r="X3217" i="1"/>
  <c r="W3217" i="1"/>
  <c r="U3217" i="1"/>
  <c r="I3217" i="1"/>
  <c r="M3217" i="1"/>
  <c r="T3217" i="1"/>
  <c r="X2573" i="1"/>
  <c r="W2573" i="1"/>
  <c r="U2573" i="1"/>
  <c r="I2573" i="1"/>
  <c r="M2573" i="1"/>
  <c r="T2573" i="1"/>
  <c r="X1459" i="1"/>
  <c r="W1459" i="1"/>
  <c r="U1459" i="1"/>
  <c r="I1459" i="1"/>
  <c r="M1459" i="1"/>
  <c r="T1459" i="1"/>
  <c r="X3220" i="1"/>
  <c r="W3220" i="1"/>
  <c r="U3220" i="1"/>
  <c r="I3220" i="1"/>
  <c r="M3220" i="1"/>
  <c r="T3220" i="1"/>
  <c r="X2182" i="1"/>
  <c r="W2182" i="1"/>
  <c r="U2182" i="1"/>
  <c r="I2182" i="1"/>
  <c r="M2182" i="1"/>
  <c r="T2182" i="1"/>
  <c r="X2078" i="1"/>
  <c r="W2078" i="1"/>
  <c r="U2078" i="1"/>
  <c r="I2078" i="1"/>
  <c r="M2078" i="1"/>
  <c r="T2078" i="1"/>
  <c r="X2064" i="1"/>
  <c r="W2064" i="1"/>
  <c r="U2064" i="1"/>
  <c r="I2064" i="1"/>
  <c r="M2064" i="1"/>
  <c r="T2064" i="1"/>
  <c r="X3654" i="1"/>
  <c r="W3654" i="1"/>
  <c r="U3654" i="1"/>
  <c r="I3654" i="1"/>
  <c r="M3654" i="1"/>
  <c r="T3654" i="1"/>
  <c r="X2247" i="1"/>
  <c r="W2247" i="1"/>
  <c r="U2247" i="1"/>
  <c r="I2247" i="1"/>
  <c r="M2247" i="1"/>
  <c r="T2247" i="1"/>
  <c r="X1409" i="1"/>
  <c r="W1409" i="1"/>
  <c r="U1409" i="1"/>
  <c r="I1409" i="1"/>
  <c r="M1409" i="1"/>
  <c r="T1409" i="1"/>
  <c r="X3493" i="1"/>
  <c r="W3493" i="1"/>
  <c r="U3493" i="1"/>
  <c r="I3493" i="1"/>
  <c r="M3493" i="1"/>
  <c r="T3493" i="1"/>
  <c r="X1364" i="1"/>
  <c r="W1364" i="1"/>
  <c r="U1364" i="1"/>
  <c r="I1364" i="1"/>
  <c r="M1364" i="1"/>
  <c r="T1364" i="1"/>
  <c r="X1440" i="1"/>
  <c r="W1440" i="1"/>
  <c r="U1440" i="1"/>
  <c r="I1440" i="1"/>
  <c r="M1440" i="1"/>
  <c r="T1440" i="1"/>
  <c r="X1962" i="1"/>
  <c r="W1962" i="1"/>
  <c r="U1962" i="1"/>
  <c r="I1962" i="1"/>
  <c r="M1962" i="1"/>
  <c r="T1962" i="1"/>
  <c r="X1224" i="1"/>
  <c r="W1224" i="1"/>
  <c r="U1224" i="1"/>
  <c r="I1224" i="1"/>
  <c r="M1224" i="1"/>
  <c r="T1224" i="1"/>
  <c r="X3410" i="1"/>
  <c r="W3410" i="1"/>
  <c r="U3410" i="1"/>
  <c r="I3410" i="1"/>
  <c r="M3410" i="1"/>
  <c r="T3410" i="1"/>
  <c r="X1468" i="1"/>
  <c r="W1468" i="1"/>
  <c r="U1468" i="1"/>
  <c r="I1468" i="1"/>
  <c r="M1468" i="1"/>
  <c r="T1468" i="1"/>
  <c r="X1800" i="1"/>
  <c r="W1800" i="1"/>
  <c r="U1800" i="1"/>
  <c r="I1800" i="1"/>
  <c r="M1800" i="1"/>
  <c r="T1800" i="1"/>
  <c r="X3305" i="1"/>
  <c r="W3305" i="1"/>
  <c r="U3305" i="1"/>
  <c r="I3305" i="1"/>
  <c r="M3305" i="1"/>
  <c r="T3305" i="1"/>
  <c r="X2414" i="1"/>
  <c r="W2414" i="1"/>
  <c r="U2414" i="1"/>
  <c r="I2414" i="1"/>
  <c r="M2414" i="1"/>
  <c r="T2414" i="1"/>
  <c r="X2139" i="1"/>
  <c r="W2139" i="1"/>
  <c r="U2139" i="1"/>
  <c r="I2139" i="1"/>
  <c r="M2139" i="1"/>
  <c r="T2139" i="1"/>
  <c r="X2065" i="1"/>
  <c r="W2065" i="1"/>
  <c r="U2065" i="1"/>
  <c r="I2065" i="1"/>
  <c r="M2065" i="1"/>
  <c r="T2065" i="1"/>
  <c r="X1964" i="1"/>
  <c r="W1964" i="1"/>
  <c r="U1964" i="1"/>
  <c r="I1964" i="1"/>
  <c r="M1964" i="1"/>
  <c r="T1964" i="1"/>
  <c r="X1292" i="1"/>
  <c r="W1292" i="1"/>
  <c r="U1292" i="1"/>
  <c r="I1292" i="1"/>
  <c r="M1292" i="1"/>
  <c r="T1292" i="1"/>
  <c r="X1922" i="1"/>
  <c r="W1922" i="1"/>
  <c r="U1922" i="1"/>
  <c r="I1922" i="1"/>
  <c r="M1922" i="1"/>
  <c r="T1922" i="1"/>
  <c r="X3365" i="1"/>
  <c r="W3365" i="1"/>
  <c r="U3365" i="1"/>
  <c r="I3365" i="1"/>
  <c r="M3365" i="1"/>
  <c r="T3365" i="1"/>
  <c r="X2616" i="1"/>
  <c r="W2616" i="1"/>
  <c r="U2616" i="1"/>
  <c r="I2616" i="1"/>
  <c r="M2616" i="1"/>
  <c r="T2616" i="1"/>
  <c r="X1774" i="1"/>
  <c r="W1774" i="1"/>
  <c r="U1774" i="1"/>
  <c r="I1774" i="1"/>
  <c r="M1774" i="1"/>
  <c r="T1774" i="1"/>
  <c r="X1805" i="1"/>
  <c r="W1805" i="1"/>
  <c r="U1805" i="1"/>
  <c r="I1805" i="1"/>
  <c r="M1805" i="1"/>
  <c r="T1805" i="1"/>
  <c r="X2970" i="1"/>
  <c r="W2970" i="1"/>
  <c r="U2970" i="1"/>
  <c r="I2970" i="1"/>
  <c r="M2970" i="1"/>
  <c r="T2970" i="1"/>
  <c r="X2441" i="1"/>
  <c r="W2441" i="1"/>
  <c r="U2441" i="1"/>
  <c r="I2441" i="1"/>
  <c r="M2441" i="1"/>
  <c r="T2441" i="1"/>
  <c r="X1680" i="1"/>
  <c r="W1680" i="1"/>
  <c r="U1680" i="1"/>
  <c r="I1680" i="1"/>
  <c r="M1680" i="1"/>
  <c r="T1680" i="1"/>
  <c r="X1894" i="1"/>
  <c r="W1894" i="1"/>
  <c r="U1894" i="1"/>
  <c r="I1894" i="1"/>
  <c r="M1894" i="1"/>
  <c r="T1894" i="1"/>
  <c r="X3482" i="1"/>
  <c r="W3482" i="1"/>
  <c r="U3482" i="1"/>
  <c r="I3482" i="1"/>
  <c r="M3482" i="1"/>
  <c r="T3482" i="1"/>
  <c r="X3002" i="1"/>
  <c r="W3002" i="1"/>
  <c r="U3002" i="1"/>
  <c r="I3002" i="1"/>
  <c r="M3002" i="1"/>
  <c r="T3002" i="1"/>
  <c r="X2683" i="1"/>
  <c r="W2683" i="1"/>
  <c r="U2683" i="1"/>
  <c r="I2683" i="1"/>
  <c r="M2683" i="1"/>
  <c r="T2683" i="1"/>
  <c r="X1368" i="1"/>
  <c r="W1368" i="1"/>
  <c r="U1368" i="1"/>
  <c r="I1368" i="1"/>
  <c r="M1368" i="1"/>
  <c r="T1368" i="1"/>
  <c r="X2697" i="1"/>
  <c r="W2697" i="1"/>
  <c r="U2697" i="1"/>
  <c r="I2697" i="1"/>
  <c r="M2697" i="1"/>
  <c r="T2697" i="1"/>
  <c r="X2627" i="1"/>
  <c r="W2627" i="1"/>
  <c r="U2627" i="1"/>
  <c r="I2627" i="1"/>
  <c r="M2627" i="1"/>
  <c r="T2627" i="1"/>
  <c r="X3490" i="1"/>
  <c r="W3490" i="1"/>
  <c r="U3490" i="1"/>
  <c r="I3490" i="1"/>
  <c r="M3490" i="1"/>
  <c r="T3490" i="1"/>
  <c r="X3373" i="1"/>
  <c r="W3373" i="1"/>
  <c r="U3373" i="1"/>
  <c r="I3373" i="1"/>
  <c r="M3373" i="1"/>
  <c r="T3373" i="1"/>
  <c r="X2684" i="1"/>
  <c r="W2684" i="1"/>
  <c r="U2684" i="1"/>
  <c r="I2684" i="1"/>
  <c r="M2684" i="1"/>
  <c r="T2684" i="1"/>
  <c r="X1682" i="1"/>
  <c r="W1682" i="1"/>
  <c r="U1682" i="1"/>
  <c r="I1682" i="1"/>
  <c r="M1682" i="1"/>
  <c r="T1682" i="1"/>
  <c r="X3225" i="1"/>
  <c r="W3225" i="1"/>
  <c r="U3225" i="1"/>
  <c r="I3225" i="1"/>
  <c r="M3225" i="1"/>
  <c r="T3225" i="1"/>
  <c r="X2365" i="1"/>
  <c r="W2365" i="1"/>
  <c r="U2365" i="1"/>
  <c r="I2365" i="1"/>
  <c r="M2365" i="1"/>
  <c r="T2365" i="1"/>
  <c r="X2302" i="1"/>
  <c r="W2302" i="1"/>
  <c r="U2302" i="1"/>
  <c r="I2302" i="1"/>
  <c r="M2302" i="1"/>
  <c r="T2302" i="1"/>
  <c r="X2123" i="1"/>
  <c r="W2123" i="1"/>
  <c r="U2123" i="1"/>
  <c r="I2123" i="1"/>
  <c r="M2123" i="1"/>
  <c r="T2123" i="1"/>
  <c r="X1498" i="1"/>
  <c r="W1498" i="1"/>
  <c r="U1498" i="1"/>
  <c r="I1498" i="1"/>
  <c r="M1498" i="1"/>
  <c r="T1498" i="1"/>
  <c r="X1493" i="1"/>
  <c r="W1493" i="1"/>
  <c r="U1493" i="1"/>
  <c r="I1493" i="1"/>
  <c r="M1493" i="1"/>
  <c r="T1493" i="1"/>
  <c r="X3554" i="1"/>
  <c r="W3554" i="1"/>
  <c r="U3554" i="1"/>
  <c r="I3554" i="1"/>
  <c r="M3554" i="1"/>
  <c r="T3554" i="1"/>
  <c r="X1762" i="1"/>
  <c r="W1762" i="1"/>
  <c r="U1762" i="1"/>
  <c r="I1762" i="1"/>
  <c r="M1762" i="1"/>
  <c r="T1762" i="1"/>
  <c r="X2977" i="1"/>
  <c r="W2977" i="1"/>
  <c r="U2977" i="1"/>
  <c r="I2977" i="1"/>
  <c r="M2977" i="1"/>
  <c r="T2977" i="1"/>
  <c r="X2557" i="1"/>
  <c r="W2557" i="1"/>
  <c r="U2557" i="1"/>
  <c r="I2557" i="1"/>
  <c r="M2557" i="1"/>
  <c r="T2557" i="1"/>
  <c r="X3549" i="1"/>
  <c r="W3549" i="1"/>
  <c r="U3549" i="1"/>
  <c r="I3549" i="1"/>
  <c r="M3549" i="1"/>
  <c r="T3549" i="1"/>
  <c r="X1574" i="1"/>
  <c r="W1574" i="1"/>
  <c r="U1574" i="1"/>
  <c r="I1574" i="1"/>
  <c r="M1574" i="1"/>
  <c r="T1574" i="1"/>
  <c r="X1975" i="1"/>
  <c r="W1975" i="1"/>
  <c r="U1975" i="1"/>
  <c r="I1975" i="1"/>
  <c r="M1975" i="1"/>
  <c r="T1975" i="1"/>
  <c r="X1406" i="1"/>
  <c r="W1406" i="1"/>
  <c r="U1406" i="1"/>
  <c r="I1406" i="1"/>
  <c r="M1406" i="1"/>
  <c r="T1406" i="1"/>
  <c r="X3244" i="1"/>
  <c r="W3244" i="1"/>
  <c r="U3244" i="1"/>
  <c r="I3244" i="1"/>
  <c r="M3244" i="1"/>
  <c r="T3244" i="1"/>
  <c r="X2570" i="1"/>
  <c r="W2570" i="1"/>
  <c r="U2570" i="1"/>
  <c r="I2570" i="1"/>
  <c r="M2570" i="1"/>
  <c r="T2570" i="1"/>
  <c r="X3226" i="1"/>
  <c r="W3226" i="1"/>
  <c r="U3226" i="1"/>
  <c r="I3226" i="1"/>
  <c r="M3226" i="1"/>
  <c r="T3226" i="1"/>
  <c r="X2793" i="1"/>
  <c r="W2793" i="1"/>
  <c r="U2793" i="1"/>
  <c r="I2793" i="1"/>
  <c r="M2793" i="1"/>
  <c r="T2793" i="1"/>
  <c r="X3614" i="1"/>
  <c r="W3614" i="1"/>
  <c r="U3614" i="1"/>
  <c r="I3614" i="1"/>
  <c r="M3614" i="1"/>
  <c r="T3614" i="1"/>
  <c r="X1981" i="1"/>
  <c r="W1981" i="1"/>
  <c r="U1981" i="1"/>
  <c r="I1981" i="1"/>
  <c r="M1981" i="1"/>
  <c r="T1981" i="1"/>
  <c r="X2178" i="1"/>
  <c r="W2178" i="1"/>
  <c r="U2178" i="1"/>
  <c r="I2178" i="1"/>
  <c r="M2178" i="1"/>
  <c r="T2178" i="1"/>
  <c r="X3282" i="1"/>
  <c r="W3282" i="1"/>
  <c r="U3282" i="1"/>
  <c r="I3282" i="1"/>
  <c r="M3282" i="1"/>
  <c r="T3282" i="1"/>
  <c r="X2101" i="1"/>
  <c r="W2101" i="1"/>
  <c r="U2101" i="1"/>
  <c r="I2101" i="1"/>
  <c r="M2101" i="1"/>
  <c r="T2101" i="1"/>
  <c r="X1496" i="1"/>
  <c r="W1496" i="1"/>
  <c r="U1496" i="1"/>
  <c r="I1496" i="1"/>
  <c r="M1496" i="1"/>
  <c r="T1496" i="1"/>
  <c r="X1635" i="1"/>
  <c r="W1635" i="1"/>
  <c r="U1635" i="1"/>
  <c r="I1635" i="1"/>
  <c r="M1635" i="1"/>
  <c r="T1635" i="1"/>
  <c r="X1533" i="1"/>
  <c r="W1533" i="1"/>
  <c r="U1533" i="1"/>
  <c r="I1533" i="1"/>
  <c r="M1533" i="1"/>
  <c r="T1533" i="1"/>
  <c r="X3388" i="1"/>
  <c r="W3388" i="1"/>
  <c r="U3388" i="1"/>
  <c r="I3388" i="1"/>
  <c r="M3388" i="1"/>
  <c r="T3388" i="1"/>
  <c r="X1603" i="1"/>
  <c r="W1603" i="1"/>
  <c r="U1603" i="1"/>
  <c r="I1603" i="1"/>
  <c r="M1603" i="1"/>
  <c r="T1603" i="1"/>
  <c r="X3114" i="1"/>
  <c r="W3114" i="1"/>
  <c r="U3114" i="1"/>
  <c r="I3114" i="1"/>
  <c r="M3114" i="1"/>
  <c r="T3114" i="1"/>
  <c r="X2654" i="1"/>
  <c r="W2654" i="1"/>
  <c r="U2654" i="1"/>
  <c r="I2654" i="1"/>
  <c r="M2654" i="1"/>
  <c r="T2654" i="1"/>
  <c r="X1435" i="1"/>
  <c r="W1435" i="1"/>
  <c r="U1435" i="1"/>
  <c r="I1435" i="1"/>
  <c r="M1435" i="1"/>
  <c r="T1435" i="1"/>
  <c r="X2725" i="1"/>
  <c r="W2725" i="1"/>
  <c r="U2725" i="1"/>
  <c r="I2725" i="1"/>
  <c r="M2725" i="1"/>
  <c r="T2725" i="1"/>
  <c r="X2872" i="1"/>
  <c r="W2872" i="1"/>
  <c r="U2872" i="1"/>
  <c r="I2872" i="1"/>
  <c r="M2872" i="1"/>
  <c r="T2872" i="1"/>
  <c r="X3011" i="1"/>
  <c r="W3011" i="1"/>
  <c r="U3011" i="1"/>
  <c r="I3011" i="1"/>
  <c r="M3011" i="1"/>
  <c r="T3011" i="1"/>
  <c r="X3494" i="1"/>
  <c r="W3494" i="1"/>
  <c r="U3494" i="1"/>
  <c r="I3494" i="1"/>
  <c r="M3494" i="1"/>
  <c r="T3494" i="1"/>
  <c r="X1829" i="1"/>
  <c r="W1829" i="1"/>
  <c r="U1829" i="1"/>
  <c r="I1829" i="1"/>
  <c r="M1829" i="1"/>
  <c r="T1829" i="1"/>
  <c r="X1316" i="1"/>
  <c r="W1316" i="1"/>
  <c r="U1316" i="1"/>
  <c r="I1316" i="1"/>
  <c r="M1316" i="1"/>
  <c r="T1316" i="1"/>
  <c r="X2673" i="1"/>
  <c r="W2673" i="1"/>
  <c r="U2673" i="1"/>
  <c r="I2673" i="1"/>
  <c r="M2673" i="1"/>
  <c r="T2673" i="1"/>
  <c r="X2631" i="1"/>
  <c r="W2631" i="1"/>
  <c r="U2631" i="1"/>
  <c r="I2631" i="1"/>
  <c r="M2631" i="1"/>
  <c r="T2631" i="1"/>
  <c r="X3094" i="1"/>
  <c r="W3094" i="1"/>
  <c r="U3094" i="1"/>
  <c r="I3094" i="1"/>
  <c r="M3094" i="1"/>
  <c r="T3094" i="1"/>
  <c r="X2729" i="1"/>
  <c r="W2729" i="1"/>
  <c r="U2729" i="1"/>
  <c r="I2729" i="1"/>
  <c r="M2729" i="1"/>
  <c r="T2729" i="1"/>
  <c r="X1490" i="1"/>
  <c r="W1490" i="1"/>
  <c r="U1490" i="1"/>
  <c r="I1490" i="1"/>
  <c r="M1490" i="1"/>
  <c r="T1490" i="1"/>
  <c r="X1403" i="1"/>
  <c r="W1403" i="1"/>
  <c r="U1403" i="1"/>
  <c r="I1403" i="1"/>
  <c r="M1403" i="1"/>
  <c r="T1403" i="1"/>
  <c r="X2883" i="1"/>
  <c r="W2883" i="1"/>
  <c r="U2883" i="1"/>
  <c r="I2883" i="1"/>
  <c r="M2883" i="1"/>
  <c r="T2883" i="1"/>
  <c r="X2967" i="1"/>
  <c r="W2967" i="1"/>
  <c r="U2967" i="1"/>
  <c r="I2967" i="1"/>
  <c r="M2967" i="1"/>
  <c r="T2967" i="1"/>
  <c r="X3260" i="1"/>
  <c r="W3260" i="1"/>
  <c r="U3260" i="1"/>
  <c r="I3260" i="1"/>
  <c r="M3260" i="1"/>
  <c r="T3260" i="1"/>
  <c r="X3115" i="1"/>
  <c r="W3115" i="1"/>
  <c r="U3115" i="1"/>
  <c r="I3115" i="1"/>
  <c r="M3115" i="1"/>
  <c r="T3115" i="1"/>
  <c r="X3528" i="1"/>
  <c r="W3528" i="1"/>
  <c r="U3528" i="1"/>
  <c r="I3528" i="1"/>
  <c r="M3528" i="1"/>
  <c r="T3528" i="1"/>
  <c r="X3298" i="1"/>
  <c r="W3298" i="1"/>
  <c r="U3298" i="1"/>
  <c r="I3298" i="1"/>
  <c r="M3298" i="1"/>
  <c r="T3298" i="1"/>
  <c r="X2694" i="1"/>
  <c r="W2694" i="1"/>
  <c r="U2694" i="1"/>
  <c r="I2694" i="1"/>
  <c r="M2694" i="1"/>
  <c r="T2694" i="1"/>
  <c r="X3255" i="1"/>
  <c r="W3255" i="1"/>
  <c r="U3255" i="1"/>
  <c r="I3255" i="1"/>
  <c r="M3255" i="1"/>
  <c r="T3255" i="1"/>
  <c r="X2927" i="1"/>
  <c r="W2927" i="1"/>
  <c r="U2927" i="1"/>
  <c r="I2927" i="1"/>
  <c r="M2927" i="1"/>
  <c r="T2927" i="1"/>
  <c r="X2358" i="1"/>
  <c r="W2358" i="1"/>
  <c r="U2358" i="1"/>
  <c r="I2358" i="1"/>
  <c r="M2358" i="1"/>
  <c r="T2358" i="1"/>
  <c r="X3391" i="1"/>
  <c r="W3391" i="1"/>
  <c r="U3391" i="1"/>
  <c r="I3391" i="1"/>
  <c r="M3391" i="1"/>
  <c r="T3391" i="1"/>
  <c r="X2877" i="1"/>
  <c r="W2877" i="1"/>
  <c r="U2877" i="1"/>
  <c r="I2877" i="1"/>
  <c r="M2877" i="1"/>
  <c r="T2877" i="1"/>
  <c r="X1873" i="1"/>
  <c r="W1873" i="1"/>
  <c r="U1873" i="1"/>
  <c r="I1873" i="1"/>
  <c r="M1873" i="1"/>
  <c r="T1873" i="1"/>
  <c r="X1784" i="1"/>
  <c r="W1784" i="1"/>
  <c r="U1784" i="1"/>
  <c r="I1784" i="1"/>
  <c r="M1784" i="1"/>
  <c r="T1784" i="1"/>
  <c r="X2120" i="1"/>
  <c r="W2120" i="1"/>
  <c r="U2120" i="1"/>
  <c r="I2120" i="1"/>
  <c r="M2120" i="1"/>
  <c r="T2120" i="1"/>
  <c r="X1769" i="1"/>
  <c r="W1769" i="1"/>
  <c r="U1769" i="1"/>
  <c r="I1769" i="1"/>
  <c r="M1769" i="1"/>
  <c r="T1769" i="1"/>
  <c r="X1266" i="1"/>
  <c r="W1266" i="1"/>
  <c r="U1266" i="1"/>
  <c r="I1266" i="1"/>
  <c r="M1266" i="1"/>
  <c r="T1266" i="1"/>
  <c r="X2346" i="1"/>
  <c r="W2346" i="1"/>
  <c r="U2346" i="1"/>
  <c r="I2346" i="1"/>
  <c r="M2346" i="1"/>
  <c r="T2346" i="1"/>
  <c r="X1154" i="1"/>
  <c r="W1154" i="1"/>
  <c r="U1154" i="1"/>
  <c r="I1154" i="1"/>
  <c r="M1154" i="1"/>
  <c r="T1154" i="1"/>
  <c r="X3470" i="1"/>
  <c r="W3470" i="1"/>
  <c r="U3470" i="1"/>
  <c r="I3470" i="1"/>
  <c r="M3470" i="1"/>
  <c r="T3470" i="1"/>
  <c r="X2417" i="1"/>
  <c r="W2417" i="1"/>
  <c r="U2417" i="1"/>
  <c r="I2417" i="1"/>
  <c r="M2417" i="1"/>
  <c r="T2417" i="1"/>
  <c r="X1738" i="1"/>
  <c r="W1738" i="1"/>
  <c r="U1738" i="1"/>
  <c r="I1738" i="1"/>
  <c r="M1738" i="1"/>
  <c r="T1738" i="1"/>
  <c r="X1346" i="1"/>
  <c r="W1346" i="1"/>
  <c r="U1346" i="1"/>
  <c r="I1346" i="1"/>
  <c r="M1346" i="1"/>
  <c r="T1346" i="1"/>
  <c r="X2138" i="1"/>
  <c r="W2138" i="1"/>
  <c r="U2138" i="1"/>
  <c r="I2138" i="1"/>
  <c r="M2138" i="1"/>
  <c r="T2138" i="1"/>
  <c r="X2317" i="1"/>
  <c r="W2317" i="1"/>
  <c r="U2317" i="1"/>
  <c r="I2317" i="1"/>
  <c r="M2317" i="1"/>
  <c r="T2317" i="1"/>
  <c r="X1715" i="1"/>
  <c r="W1715" i="1"/>
  <c r="U1715" i="1"/>
  <c r="I1715" i="1"/>
  <c r="M1715" i="1"/>
  <c r="T1715" i="1"/>
  <c r="X2428" i="1"/>
  <c r="W2428" i="1"/>
  <c r="U2428" i="1"/>
  <c r="I2428" i="1"/>
  <c r="M2428" i="1"/>
  <c r="T2428" i="1"/>
  <c r="X1954" i="1"/>
  <c r="W1954" i="1"/>
  <c r="U1954" i="1"/>
  <c r="I1954" i="1"/>
  <c r="M1954" i="1"/>
  <c r="T1954" i="1"/>
  <c r="X3417" i="1"/>
  <c r="W3417" i="1"/>
  <c r="U3417" i="1"/>
  <c r="I3417" i="1"/>
  <c r="M3417" i="1"/>
  <c r="T3417" i="1"/>
  <c r="T2896" i="1"/>
  <c r="U2896" i="1"/>
  <c r="I2896" i="1"/>
  <c r="M2896" i="1"/>
  <c r="W2896" i="1"/>
  <c r="X2896" i="1"/>
  <c r="T1779" i="1"/>
  <c r="U1779" i="1"/>
  <c r="I1779" i="1"/>
  <c r="M1779" i="1"/>
  <c r="W1779" i="1"/>
  <c r="X1779" i="1"/>
  <c r="T1994" i="1"/>
  <c r="U1994" i="1"/>
  <c r="I1994" i="1"/>
  <c r="M1994" i="1"/>
  <c r="W1994" i="1"/>
  <c r="X1994" i="1"/>
  <c r="T1230" i="1"/>
  <c r="U1230" i="1"/>
  <c r="I1230" i="1"/>
  <c r="M1230" i="1"/>
  <c r="W1230" i="1"/>
  <c r="X1230" i="1"/>
  <c r="T2920" i="1"/>
  <c r="U2920" i="1"/>
  <c r="I2920" i="1"/>
  <c r="M2920" i="1"/>
  <c r="W2920" i="1"/>
  <c r="X2920" i="1"/>
  <c r="T1300" i="1"/>
  <c r="U1300" i="1"/>
  <c r="I1300" i="1"/>
  <c r="M1300" i="1"/>
  <c r="W1300" i="1"/>
  <c r="X1300" i="1"/>
  <c r="X2988" i="1"/>
  <c r="W2988" i="1"/>
  <c r="U2988" i="1"/>
  <c r="I2988" i="1"/>
  <c r="M2988" i="1"/>
  <c r="T2988" i="1"/>
  <c r="X1617" i="1"/>
  <c r="W1617" i="1"/>
  <c r="U1617" i="1"/>
  <c r="I1617" i="1"/>
  <c r="M1617" i="1"/>
  <c r="T1617" i="1"/>
  <c r="X1852" i="1"/>
  <c r="W1852" i="1"/>
  <c r="U1852" i="1"/>
  <c r="I1852" i="1"/>
  <c r="M1852" i="1"/>
  <c r="T1852" i="1"/>
  <c r="X1742" i="1"/>
  <c r="W1742" i="1"/>
  <c r="U1742" i="1"/>
  <c r="I1742" i="1"/>
  <c r="M1742" i="1"/>
  <c r="T1742" i="1"/>
  <c r="X1454" i="1"/>
  <c r="W1454" i="1"/>
  <c r="U1454" i="1"/>
  <c r="I1454" i="1"/>
  <c r="M1454" i="1"/>
  <c r="T1454" i="1"/>
  <c r="X1817" i="1"/>
  <c r="W1817" i="1"/>
  <c r="U1817" i="1"/>
  <c r="I1817" i="1"/>
  <c r="M1817" i="1"/>
  <c r="T1817" i="1"/>
  <c r="I433" i="5"/>
  <c r="T2850" i="1"/>
  <c r="U2850" i="1"/>
  <c r="I2850" i="1"/>
  <c r="M2850" i="1"/>
  <c r="W2850" i="1"/>
  <c r="X2850" i="1"/>
  <c r="T1548" i="1"/>
  <c r="U1548" i="1"/>
  <c r="I1548" i="1"/>
  <c r="M1548" i="1"/>
  <c r="W1548" i="1"/>
  <c r="X1548" i="1"/>
  <c r="T2445" i="1"/>
  <c r="U2445" i="1"/>
  <c r="I2445" i="1"/>
  <c r="M2445" i="1"/>
  <c r="W2445" i="1"/>
  <c r="X2445" i="1"/>
  <c r="T1989" i="1"/>
  <c r="U1989" i="1"/>
  <c r="I1989" i="1"/>
  <c r="M1989" i="1"/>
  <c r="W1989" i="1"/>
  <c r="X1989" i="1"/>
  <c r="T2292" i="1"/>
  <c r="U2292" i="1"/>
  <c r="I2292" i="1"/>
  <c r="M2292" i="1"/>
  <c r="W2292" i="1"/>
  <c r="X2292" i="1"/>
  <c r="T2941" i="1"/>
  <c r="U2941" i="1"/>
  <c r="I2941" i="1"/>
  <c r="M2941" i="1"/>
  <c r="W2941" i="1"/>
  <c r="X2941" i="1"/>
  <c r="T2271" i="1"/>
  <c r="U2271" i="1"/>
  <c r="I2271" i="1"/>
  <c r="M2271" i="1"/>
  <c r="W2271" i="1"/>
  <c r="X2271" i="1"/>
  <c r="T1976" i="1"/>
  <c r="U1976" i="1"/>
  <c r="I1976" i="1"/>
  <c r="M1976" i="1"/>
  <c r="W1976" i="1"/>
  <c r="X1976" i="1"/>
  <c r="T1526" i="1"/>
  <c r="U1526" i="1"/>
  <c r="I1526" i="1"/>
  <c r="M1526" i="1"/>
  <c r="W1526" i="1"/>
  <c r="X1526" i="1"/>
  <c r="T1209" i="1"/>
  <c r="U1209" i="1"/>
  <c r="I1209" i="1"/>
  <c r="M1209" i="1"/>
  <c r="W1209" i="1"/>
  <c r="X1209" i="1"/>
  <c r="T2440" i="1"/>
  <c r="U2440" i="1"/>
  <c r="I2440" i="1"/>
  <c r="M2440" i="1"/>
  <c r="W2440" i="1"/>
  <c r="X2440" i="1"/>
  <c r="T2164" i="1"/>
  <c r="U2164" i="1"/>
  <c r="I2164" i="1"/>
  <c r="M2164" i="1"/>
  <c r="W2164" i="1"/>
  <c r="X2164" i="1"/>
  <c r="T2699" i="1"/>
  <c r="U2699" i="1"/>
  <c r="I2699" i="1"/>
  <c r="M2699" i="1"/>
  <c r="W2699" i="1"/>
  <c r="X2699" i="1"/>
  <c r="T3352" i="1"/>
  <c r="U3352" i="1"/>
  <c r="I3352" i="1"/>
  <c r="M3352" i="1"/>
  <c r="W3352" i="1"/>
  <c r="X3352" i="1"/>
  <c r="T1470" i="1"/>
  <c r="U1470" i="1"/>
  <c r="I1470" i="1"/>
  <c r="M1470" i="1"/>
  <c r="W1470" i="1"/>
  <c r="X1470" i="1"/>
  <c r="T2125" i="1"/>
  <c r="U2125" i="1"/>
  <c r="I2125" i="1"/>
  <c r="M2125" i="1"/>
  <c r="W2125" i="1"/>
  <c r="X2125" i="1"/>
  <c r="T3338" i="1"/>
  <c r="U3338" i="1"/>
  <c r="I3338" i="1"/>
  <c r="M3338" i="1"/>
  <c r="W3338" i="1"/>
  <c r="X3338" i="1"/>
  <c r="T2764" i="1"/>
  <c r="U2764" i="1"/>
  <c r="I2764" i="1"/>
  <c r="M2764" i="1"/>
  <c r="W2764" i="1"/>
  <c r="X2764" i="1"/>
  <c r="T1329" i="1"/>
  <c r="U1329" i="1"/>
  <c r="I1329" i="1"/>
  <c r="M1329" i="1"/>
  <c r="W1329" i="1"/>
  <c r="X1329" i="1"/>
  <c r="T1631" i="1"/>
  <c r="U1631" i="1"/>
  <c r="I1631" i="1"/>
  <c r="M1631" i="1"/>
  <c r="W1631" i="1"/>
  <c r="X1631" i="1"/>
  <c r="T3046" i="1"/>
  <c r="U3046" i="1"/>
  <c r="I3046" i="1"/>
  <c r="M3046" i="1"/>
  <c r="W3046" i="1"/>
  <c r="X3046" i="1"/>
  <c r="T1351" i="1"/>
  <c r="U1351" i="1"/>
  <c r="I1351" i="1"/>
  <c r="M1351" i="1"/>
  <c r="W1351" i="1"/>
  <c r="X1351" i="1"/>
  <c r="T1795" i="1"/>
  <c r="U1795" i="1"/>
  <c r="I1795" i="1"/>
  <c r="M1795" i="1"/>
  <c r="W1795" i="1"/>
  <c r="X1795" i="1"/>
  <c r="T2711" i="1"/>
  <c r="U2711" i="1"/>
  <c r="I2711" i="1"/>
  <c r="M2711" i="1"/>
  <c r="W2711" i="1"/>
  <c r="X2711" i="1"/>
  <c r="T1318" i="1"/>
  <c r="U1318" i="1"/>
  <c r="I1318" i="1"/>
  <c r="M1318" i="1"/>
  <c r="W1318" i="1"/>
  <c r="X1318" i="1"/>
  <c r="T1487" i="1"/>
  <c r="U1487" i="1"/>
  <c r="I1487" i="1"/>
  <c r="M1487" i="1"/>
  <c r="W1487" i="1"/>
  <c r="X1487" i="1"/>
  <c r="T3394" i="1"/>
  <c r="U3394" i="1"/>
  <c r="I3394" i="1"/>
  <c r="M3394" i="1"/>
  <c r="W3394" i="1"/>
  <c r="X3394" i="1"/>
  <c r="T1541" i="1"/>
  <c r="U1541" i="1"/>
  <c r="I1541" i="1"/>
  <c r="M1541" i="1"/>
  <c r="W1541" i="1"/>
  <c r="X1541" i="1"/>
  <c r="T2647" i="1"/>
  <c r="U2647" i="1"/>
  <c r="I2647" i="1"/>
  <c r="M2647" i="1"/>
  <c r="W2647" i="1"/>
  <c r="X2647" i="1"/>
  <c r="T2633" i="1"/>
  <c r="U2633" i="1"/>
  <c r="I2633" i="1"/>
  <c r="M2633" i="1"/>
  <c r="W2633" i="1"/>
  <c r="X2633" i="1"/>
  <c r="T2625" i="1"/>
  <c r="U2625" i="1"/>
  <c r="I2625" i="1"/>
  <c r="M2625" i="1"/>
  <c r="W2625" i="1"/>
  <c r="X2625" i="1"/>
  <c r="T3238" i="1"/>
  <c r="U3238" i="1"/>
  <c r="I3238" i="1"/>
  <c r="M3238" i="1"/>
  <c r="W3238" i="1"/>
  <c r="X3238" i="1"/>
  <c r="T2366" i="1"/>
  <c r="U2366" i="1"/>
  <c r="I2366" i="1"/>
  <c r="M2366" i="1"/>
  <c r="W2366" i="1"/>
  <c r="X2366" i="1"/>
  <c r="T3163" i="1"/>
  <c r="U3163" i="1"/>
  <c r="I3163" i="1"/>
  <c r="M3163" i="1"/>
  <c r="W3163" i="1"/>
  <c r="X3163" i="1"/>
  <c r="T1946" i="1"/>
  <c r="U1946" i="1"/>
  <c r="I1946" i="1"/>
  <c r="M1946" i="1"/>
  <c r="W1946" i="1"/>
  <c r="X1946" i="1"/>
  <c r="T1323" i="1"/>
  <c r="U1323" i="1"/>
  <c r="I1323" i="1"/>
  <c r="M1323" i="1"/>
  <c r="W1323" i="1"/>
  <c r="X1323" i="1"/>
  <c r="T1155" i="1"/>
  <c r="U1155" i="1"/>
  <c r="I1155" i="1"/>
  <c r="M1155" i="1"/>
  <c r="W1155" i="1"/>
  <c r="X1155" i="1"/>
  <c r="T2006" i="1"/>
  <c r="U2006" i="1"/>
  <c r="I2006" i="1"/>
  <c r="M2006" i="1"/>
  <c r="W2006" i="1"/>
  <c r="X2006" i="1"/>
  <c r="T2757" i="1"/>
  <c r="U2757" i="1"/>
  <c r="I2757" i="1"/>
  <c r="M2757" i="1"/>
  <c r="W2757" i="1"/>
  <c r="X2757" i="1"/>
  <c r="T1285" i="1"/>
  <c r="U1285" i="1"/>
  <c r="I1285" i="1"/>
  <c r="M1285" i="1"/>
  <c r="W1285" i="1"/>
  <c r="X1285" i="1"/>
  <c r="T3263" i="1"/>
  <c r="U3263" i="1"/>
  <c r="I3263" i="1"/>
  <c r="M3263" i="1"/>
  <c r="W3263" i="1"/>
  <c r="X3263" i="1"/>
  <c r="T2902" i="1"/>
  <c r="U2902" i="1"/>
  <c r="I2902" i="1"/>
  <c r="M2902" i="1"/>
  <c r="W2902" i="1"/>
  <c r="X2902" i="1"/>
  <c r="T2876" i="1"/>
  <c r="U2876" i="1"/>
  <c r="I2876" i="1"/>
  <c r="M2876" i="1"/>
  <c r="W2876" i="1"/>
  <c r="X2876" i="1"/>
  <c r="T2179" i="1"/>
  <c r="U2179" i="1"/>
  <c r="I2179" i="1"/>
  <c r="M2179" i="1"/>
  <c r="W2179" i="1"/>
  <c r="X2179" i="1"/>
  <c r="T2049" i="1"/>
  <c r="U2049" i="1"/>
  <c r="I2049" i="1"/>
  <c r="M2049" i="1"/>
  <c r="W2049" i="1"/>
  <c r="X2049" i="1"/>
  <c r="T2256" i="1"/>
  <c r="U2256" i="1"/>
  <c r="I2256" i="1"/>
  <c r="M2256" i="1"/>
  <c r="W2256" i="1"/>
  <c r="X2256" i="1"/>
  <c r="T2844" i="1"/>
  <c r="U2844" i="1"/>
  <c r="I2844" i="1"/>
  <c r="M2844" i="1"/>
  <c r="W2844" i="1"/>
  <c r="X2844" i="1"/>
  <c r="T1760" i="1"/>
  <c r="U1760" i="1"/>
  <c r="I1760" i="1"/>
  <c r="M1760" i="1"/>
  <c r="W1760" i="1"/>
  <c r="X1760" i="1"/>
  <c r="T2058" i="1"/>
  <c r="U2058" i="1"/>
  <c r="I2058" i="1"/>
  <c r="M2058" i="1"/>
  <c r="W2058" i="1"/>
  <c r="X2058" i="1"/>
  <c r="X1151" i="1"/>
  <c r="W1151" i="1"/>
  <c r="U1151" i="1"/>
  <c r="I1151" i="1"/>
  <c r="M1151" i="1"/>
  <c r="T1151" i="1"/>
  <c r="X2833" i="1"/>
  <c r="W2833" i="1"/>
  <c r="U2833" i="1"/>
  <c r="I2833" i="1"/>
  <c r="M2833" i="1"/>
  <c r="T2833" i="1"/>
  <c r="X2359" i="1"/>
  <c r="W2359" i="1"/>
  <c r="U2359" i="1"/>
  <c r="I2359" i="1"/>
  <c r="M2359" i="1"/>
  <c r="T2359" i="1"/>
  <c r="X3169" i="1"/>
  <c r="W3169" i="1"/>
  <c r="U3169" i="1"/>
  <c r="I3169" i="1"/>
  <c r="M3169" i="1"/>
  <c r="T3169" i="1"/>
  <c r="T2213" i="1"/>
  <c r="U2213" i="1"/>
  <c r="I2213" i="1"/>
  <c r="M2213" i="1"/>
  <c r="W2213" i="1"/>
  <c r="X2213" i="1"/>
  <c r="T3040" i="1"/>
  <c r="U3040" i="1"/>
  <c r="I3040" i="1"/>
  <c r="M3040" i="1"/>
  <c r="W3040" i="1"/>
  <c r="X3040" i="1"/>
  <c r="T3031" i="1"/>
  <c r="U3031" i="1"/>
  <c r="I3031" i="1"/>
  <c r="M3031" i="1"/>
  <c r="W3031" i="1"/>
  <c r="X3031" i="1"/>
  <c r="T3447" i="1"/>
  <c r="U3447" i="1"/>
  <c r="I3447" i="1"/>
  <c r="M3447" i="1"/>
  <c r="W3447" i="1"/>
  <c r="X3447" i="1"/>
  <c r="T3178" i="1"/>
  <c r="U3178" i="1"/>
  <c r="I3178" i="1"/>
  <c r="M3178" i="1"/>
  <c r="W3178" i="1"/>
  <c r="X3178" i="1"/>
  <c r="T3438" i="1"/>
  <c r="U3438" i="1"/>
  <c r="I3438" i="1"/>
  <c r="M3438" i="1"/>
  <c r="W3438" i="1"/>
  <c r="X3438" i="1"/>
  <c r="T2800" i="1"/>
  <c r="U2800" i="1"/>
  <c r="I2800" i="1"/>
  <c r="M2800" i="1"/>
  <c r="W2800" i="1"/>
  <c r="X2800" i="1"/>
  <c r="T1343" i="1"/>
  <c r="U1343" i="1"/>
  <c r="I1343" i="1"/>
  <c r="M1343" i="1"/>
  <c r="W1343" i="1"/>
  <c r="X1343" i="1"/>
  <c r="T3556" i="1"/>
  <c r="U3556" i="1"/>
  <c r="I3556" i="1"/>
  <c r="M3556" i="1"/>
  <c r="W3556" i="1"/>
  <c r="X3556" i="1"/>
  <c r="T3062" i="1"/>
  <c r="U3062" i="1"/>
  <c r="I3062" i="1"/>
  <c r="M3062" i="1"/>
  <c r="W3062" i="1"/>
  <c r="X3062" i="1"/>
  <c r="T3164" i="1"/>
  <c r="U3164" i="1"/>
  <c r="I3164" i="1"/>
  <c r="M3164" i="1"/>
  <c r="W3164" i="1"/>
  <c r="X3164" i="1"/>
  <c r="T2665" i="1"/>
  <c r="U2665" i="1"/>
  <c r="I2665" i="1"/>
  <c r="M2665" i="1"/>
  <c r="W2665" i="1"/>
  <c r="X2665" i="1"/>
  <c r="T2858" i="1"/>
  <c r="U2858" i="1"/>
  <c r="I2858" i="1"/>
  <c r="M2858" i="1"/>
  <c r="W2858" i="1"/>
  <c r="X2858" i="1"/>
  <c r="T3072" i="1"/>
  <c r="U3072" i="1"/>
  <c r="I3072" i="1"/>
  <c r="M3072" i="1"/>
  <c r="W3072" i="1"/>
  <c r="X3072" i="1"/>
  <c r="T2141" i="1"/>
  <c r="U2141" i="1"/>
  <c r="I2141" i="1"/>
  <c r="M2141" i="1"/>
  <c r="W2141" i="1"/>
  <c r="X2141" i="1"/>
  <c r="T1203" i="1"/>
  <c r="U1203" i="1"/>
  <c r="I1203" i="1"/>
  <c r="M1203" i="1"/>
  <c r="W1203" i="1"/>
  <c r="X1203" i="1"/>
  <c r="T1596" i="1"/>
  <c r="U1596" i="1"/>
  <c r="I1596" i="1"/>
  <c r="M1596" i="1"/>
  <c r="W1596" i="1"/>
  <c r="X1596" i="1"/>
  <c r="T1442" i="1"/>
  <c r="U1442" i="1"/>
  <c r="I1442" i="1"/>
  <c r="M1442" i="1"/>
  <c r="W1442" i="1"/>
  <c r="X1442" i="1"/>
  <c r="T3182" i="1"/>
  <c r="U3182" i="1"/>
  <c r="I3182" i="1"/>
  <c r="M3182" i="1"/>
  <c r="W3182" i="1"/>
  <c r="X3182" i="1"/>
  <c r="T2599" i="1"/>
  <c r="U2599" i="1"/>
  <c r="I2599" i="1"/>
  <c r="M2599" i="1"/>
  <c r="W2599" i="1"/>
  <c r="X2599" i="1"/>
  <c r="T3051" i="1"/>
  <c r="U3051" i="1"/>
  <c r="I3051" i="1"/>
  <c r="M3051" i="1"/>
  <c r="W3051" i="1"/>
  <c r="X3051" i="1"/>
  <c r="T2543" i="1"/>
  <c r="U2543" i="1"/>
  <c r="I2543" i="1"/>
  <c r="M2543" i="1"/>
  <c r="W2543" i="1"/>
  <c r="X2543" i="1"/>
  <c r="T1842" i="1"/>
  <c r="U1842" i="1"/>
  <c r="I1842" i="1"/>
  <c r="M1842" i="1"/>
  <c r="W1842" i="1"/>
  <c r="X1842" i="1"/>
  <c r="T2461" i="1"/>
  <c r="U2461" i="1"/>
  <c r="I2461" i="1"/>
  <c r="M2461" i="1"/>
  <c r="W2461" i="1"/>
  <c r="X2461" i="1"/>
  <c r="T3607" i="1"/>
  <c r="U3607" i="1"/>
  <c r="I3607" i="1"/>
  <c r="M3607" i="1"/>
  <c r="W3607" i="1"/>
  <c r="X3607" i="1"/>
  <c r="T2124" i="1"/>
  <c r="U2124" i="1"/>
  <c r="I2124" i="1"/>
  <c r="M2124" i="1"/>
  <c r="W2124" i="1"/>
  <c r="X2124" i="1"/>
  <c r="T2300" i="1"/>
  <c r="U2300" i="1"/>
  <c r="I2300" i="1"/>
  <c r="M2300" i="1"/>
  <c r="W2300" i="1"/>
  <c r="X2300" i="1"/>
  <c r="T2119" i="1"/>
  <c r="U2119" i="1"/>
  <c r="I2119" i="1"/>
  <c r="M2119" i="1"/>
  <c r="W2119" i="1"/>
  <c r="X2119" i="1"/>
  <c r="T2425" i="1"/>
  <c r="U2425" i="1"/>
  <c r="I2425" i="1"/>
  <c r="M2425" i="1"/>
  <c r="W2425" i="1"/>
  <c r="X2425" i="1"/>
  <c r="T1513" i="1"/>
  <c r="U1513" i="1"/>
  <c r="I1513" i="1"/>
  <c r="M1513" i="1"/>
  <c r="W1513" i="1"/>
  <c r="X1513" i="1"/>
  <c r="T1564" i="1"/>
  <c r="U1564" i="1"/>
  <c r="I1564" i="1"/>
  <c r="M1564" i="1"/>
  <c r="W1564" i="1"/>
  <c r="X1564" i="1"/>
  <c r="T1814" i="1"/>
  <c r="U1814" i="1"/>
  <c r="I1814" i="1"/>
  <c r="M1814" i="1"/>
  <c r="W1814" i="1"/>
  <c r="X1814" i="1"/>
  <c r="T2273" i="1"/>
  <c r="U2273" i="1"/>
  <c r="I2273" i="1"/>
  <c r="M2273" i="1"/>
  <c r="W2273" i="1"/>
  <c r="X2273" i="1"/>
  <c r="T1848" i="1"/>
  <c r="U1848" i="1"/>
  <c r="I1848" i="1"/>
  <c r="M1848" i="1"/>
  <c r="W1848" i="1"/>
  <c r="X1848" i="1"/>
  <c r="T1664" i="1"/>
  <c r="U1664" i="1"/>
  <c r="I1664" i="1"/>
  <c r="M1664" i="1"/>
  <c r="W1664" i="1"/>
  <c r="X1664" i="1"/>
  <c r="X1432" i="1"/>
  <c r="W1432" i="1"/>
  <c r="U1432" i="1"/>
  <c r="I1432" i="1"/>
  <c r="M1432" i="1"/>
  <c r="T1432" i="1"/>
  <c r="X2873" i="1"/>
  <c r="W2873" i="1"/>
  <c r="U2873" i="1"/>
  <c r="I2873" i="1"/>
  <c r="M2873" i="1"/>
  <c r="T2873" i="1"/>
  <c r="X2700" i="1"/>
  <c r="W2700" i="1"/>
  <c r="U2700" i="1"/>
  <c r="I2700" i="1"/>
  <c r="M2700" i="1"/>
  <c r="T2700" i="1"/>
  <c r="X1693" i="1"/>
  <c r="W1693" i="1"/>
  <c r="U1693" i="1"/>
  <c r="I1693" i="1"/>
  <c r="M1693" i="1"/>
  <c r="T1693" i="1"/>
  <c r="X1405" i="1"/>
  <c r="W1405" i="1"/>
  <c r="U1405" i="1"/>
  <c r="I1405" i="1"/>
  <c r="M1405" i="1"/>
  <c r="T1405" i="1"/>
  <c r="X3393" i="1"/>
  <c r="W3393" i="1"/>
  <c r="U3393" i="1"/>
  <c r="I3393" i="1"/>
  <c r="M3393" i="1"/>
  <c r="T3393" i="1"/>
  <c r="X2637" i="1"/>
  <c r="W2637" i="1"/>
  <c r="U2637" i="1"/>
  <c r="I2637" i="1"/>
  <c r="M2637" i="1"/>
  <c r="T2637" i="1"/>
  <c r="X1392" i="1"/>
  <c r="W1392" i="1"/>
  <c r="U1392" i="1"/>
  <c r="I1392" i="1"/>
  <c r="M1392" i="1"/>
  <c r="T1392" i="1"/>
  <c r="X3312" i="1"/>
  <c r="W3312" i="1"/>
  <c r="U3312" i="1"/>
  <c r="I3312" i="1"/>
  <c r="M3312" i="1"/>
  <c r="T3312" i="1"/>
  <c r="X1696" i="1"/>
  <c r="W1696" i="1"/>
  <c r="U1696" i="1"/>
  <c r="I1696" i="1"/>
  <c r="M1696" i="1"/>
  <c r="T1696" i="1"/>
  <c r="X3272" i="1"/>
  <c r="W3272" i="1"/>
  <c r="U3272" i="1"/>
  <c r="I3272" i="1"/>
  <c r="M3272" i="1"/>
  <c r="T3272" i="1"/>
  <c r="X2424" i="1"/>
  <c r="W2424" i="1"/>
  <c r="U2424" i="1"/>
  <c r="I2424" i="1"/>
  <c r="M2424" i="1"/>
  <c r="T2424" i="1"/>
  <c r="X3520" i="1"/>
  <c r="W3520" i="1"/>
  <c r="U3520" i="1"/>
  <c r="I3520" i="1"/>
  <c r="M3520" i="1"/>
  <c r="T3520" i="1"/>
  <c r="X3467" i="1"/>
  <c r="W3467" i="1"/>
  <c r="U3467" i="1"/>
  <c r="I3467" i="1"/>
  <c r="M3467" i="1"/>
  <c r="T3467" i="1"/>
  <c r="X1218" i="1"/>
  <c r="W1218" i="1"/>
  <c r="U1218" i="1"/>
  <c r="I1218" i="1"/>
  <c r="M1218" i="1"/>
  <c r="T1218" i="1"/>
  <c r="X3037" i="1"/>
  <c r="W3037" i="1"/>
  <c r="U3037" i="1"/>
  <c r="I3037" i="1"/>
  <c r="M3037" i="1"/>
  <c r="T3037" i="1"/>
  <c r="X3059" i="1"/>
  <c r="W3059" i="1"/>
  <c r="U3059" i="1"/>
  <c r="I3059" i="1"/>
  <c r="M3059" i="1"/>
  <c r="T3059" i="1"/>
  <c r="X1860" i="1"/>
  <c r="W1860" i="1"/>
  <c r="U1860" i="1"/>
  <c r="I1860" i="1"/>
  <c r="M1860" i="1"/>
  <c r="T1860" i="1"/>
  <c r="X1514" i="1"/>
  <c r="W1514" i="1"/>
  <c r="U1514" i="1"/>
  <c r="I1514" i="1"/>
  <c r="M1514" i="1"/>
  <c r="T1514" i="1"/>
  <c r="X2253" i="1"/>
  <c r="W2253" i="1"/>
  <c r="U2253" i="1"/>
  <c r="I2253" i="1"/>
  <c r="M2253" i="1"/>
  <c r="T2253" i="1"/>
  <c r="X2374" i="1"/>
  <c r="W2374" i="1"/>
  <c r="U2374" i="1"/>
  <c r="I2374" i="1"/>
  <c r="M2374" i="1"/>
  <c r="T2374" i="1"/>
  <c r="X1545" i="1"/>
  <c r="W1545" i="1"/>
  <c r="U1545" i="1"/>
  <c r="I1545" i="1"/>
  <c r="M1545" i="1"/>
  <c r="T1545" i="1"/>
  <c r="X1497" i="1"/>
  <c r="W1497" i="1"/>
  <c r="U1497" i="1"/>
  <c r="I1497" i="1"/>
  <c r="M1497" i="1"/>
  <c r="T1497" i="1"/>
  <c r="X1752" i="1"/>
  <c r="W1752" i="1"/>
  <c r="U1752" i="1"/>
  <c r="I1752" i="1"/>
  <c r="M1752" i="1"/>
  <c r="T1752" i="1"/>
  <c r="X1846" i="1"/>
  <c r="W1846" i="1"/>
  <c r="U1846" i="1"/>
  <c r="I1846" i="1"/>
  <c r="M1846" i="1"/>
  <c r="T1846" i="1"/>
  <c r="X2398" i="1"/>
  <c r="W2398" i="1"/>
  <c r="U2398" i="1"/>
  <c r="I2398" i="1"/>
  <c r="M2398" i="1"/>
  <c r="T2398" i="1"/>
  <c r="X2775" i="1"/>
  <c r="W2775" i="1"/>
  <c r="U2775" i="1"/>
  <c r="I2775" i="1"/>
  <c r="M2775" i="1"/>
  <c r="T2775" i="1"/>
  <c r="X3486" i="1"/>
  <c r="W3486" i="1"/>
  <c r="U3486" i="1"/>
  <c r="I3486" i="1"/>
  <c r="M3486" i="1"/>
  <c r="T3486" i="1"/>
  <c r="X1969" i="1"/>
  <c r="W1969" i="1"/>
  <c r="U1969" i="1"/>
  <c r="I1969" i="1"/>
  <c r="M1969" i="1"/>
  <c r="T1969" i="1"/>
  <c r="X3129" i="1"/>
  <c r="W3129" i="1"/>
  <c r="U3129" i="1"/>
  <c r="I3129" i="1"/>
  <c r="M3129" i="1"/>
  <c r="T3129" i="1"/>
  <c r="X2281" i="1"/>
  <c r="W2281" i="1"/>
  <c r="U2281" i="1"/>
  <c r="I2281" i="1"/>
  <c r="M2281" i="1"/>
  <c r="T2281" i="1"/>
  <c r="X2131" i="1"/>
  <c r="W2131" i="1"/>
  <c r="U2131" i="1"/>
  <c r="I2131" i="1"/>
  <c r="M2131" i="1"/>
  <c r="T2131" i="1"/>
  <c r="X2588" i="1"/>
  <c r="W2588" i="1"/>
  <c r="U2588" i="1"/>
  <c r="I2588" i="1"/>
  <c r="M2588" i="1"/>
  <c r="T2588" i="1"/>
  <c r="X2103" i="1"/>
  <c r="W2103" i="1"/>
  <c r="U2103" i="1"/>
  <c r="I2103" i="1"/>
  <c r="M2103" i="1"/>
  <c r="T2103" i="1"/>
  <c r="X2486" i="1"/>
  <c r="W2486" i="1"/>
  <c r="U2486" i="1"/>
  <c r="I2486" i="1"/>
  <c r="M2486" i="1"/>
  <c r="T2486" i="1"/>
  <c r="X1900" i="1"/>
  <c r="T1900" i="1"/>
  <c r="U1900" i="1"/>
  <c r="I1900" i="1"/>
  <c r="M1900" i="1"/>
  <c r="W1900" i="1"/>
  <c r="X2870" i="1"/>
  <c r="T2870" i="1"/>
  <c r="U2870" i="1"/>
  <c r="I2870" i="1"/>
  <c r="M2870" i="1"/>
  <c r="W2870" i="1"/>
  <c r="X2225" i="1"/>
  <c r="T2225" i="1"/>
  <c r="U2225" i="1"/>
  <c r="I2225" i="1"/>
  <c r="M2225" i="1"/>
  <c r="W2225" i="1"/>
  <c r="X2604" i="1"/>
  <c r="T2604" i="1"/>
  <c r="U2604" i="1"/>
  <c r="I2604" i="1"/>
  <c r="M2604" i="1"/>
  <c r="W2604" i="1"/>
  <c r="X3087" i="1"/>
  <c r="T3087" i="1"/>
  <c r="U3087" i="1"/>
  <c r="I3087" i="1"/>
  <c r="M3087" i="1"/>
  <c r="W3087" i="1"/>
  <c r="X2373" i="1"/>
  <c r="T2373" i="1"/>
  <c r="U2373" i="1"/>
  <c r="I2373" i="1"/>
  <c r="M2373" i="1"/>
  <c r="W2373" i="1"/>
  <c r="X2264" i="1"/>
  <c r="T2264" i="1"/>
  <c r="U2264" i="1"/>
  <c r="I2264" i="1"/>
  <c r="M2264" i="1"/>
  <c r="W2264" i="1"/>
  <c r="X1629" i="1"/>
  <c r="T1629" i="1"/>
  <c r="U1629" i="1"/>
  <c r="I1629" i="1"/>
  <c r="M1629" i="1"/>
  <c r="W1629" i="1"/>
  <c r="X2579" i="1"/>
  <c r="T2579" i="1"/>
  <c r="U2579" i="1"/>
  <c r="I2579" i="1"/>
  <c r="M2579" i="1"/>
  <c r="W2579" i="1"/>
  <c r="X2180" i="1"/>
  <c r="T2180" i="1"/>
  <c r="U2180" i="1"/>
  <c r="I2180" i="1"/>
  <c r="M2180" i="1"/>
  <c r="W2180" i="1"/>
  <c r="X1563" i="1"/>
  <c r="T1563" i="1"/>
  <c r="U1563" i="1"/>
  <c r="I1563" i="1"/>
  <c r="M1563" i="1"/>
  <c r="W1563" i="1"/>
  <c r="X3622" i="1"/>
  <c r="T3622" i="1"/>
  <c r="U3622" i="1"/>
  <c r="I3622" i="1"/>
  <c r="M3622" i="1"/>
  <c r="W3622" i="1"/>
  <c r="X2276" i="1"/>
  <c r="T2276" i="1"/>
  <c r="U2276" i="1"/>
  <c r="I2276" i="1"/>
  <c r="M2276" i="1"/>
  <c r="W2276" i="1"/>
  <c r="X2465" i="1"/>
  <c r="T2465" i="1"/>
  <c r="U2465" i="1"/>
  <c r="I2465" i="1"/>
  <c r="M2465" i="1"/>
  <c r="W2465" i="1"/>
  <c r="X2792" i="1"/>
  <c r="T2792" i="1"/>
  <c r="U2792" i="1"/>
  <c r="I2792" i="1"/>
  <c r="M2792" i="1"/>
  <c r="W2792" i="1"/>
  <c r="X1857" i="1"/>
  <c r="T1857" i="1"/>
  <c r="U1857" i="1"/>
  <c r="I1857" i="1"/>
  <c r="M1857" i="1"/>
  <c r="W1857" i="1"/>
  <c r="X2495" i="1"/>
  <c r="T2495" i="1"/>
  <c r="U2495" i="1"/>
  <c r="I2495" i="1"/>
  <c r="M2495" i="1"/>
  <c r="W2495" i="1"/>
  <c r="X2940" i="1"/>
  <c r="T2940" i="1"/>
  <c r="U2940" i="1"/>
  <c r="I2940" i="1"/>
  <c r="M2940" i="1"/>
  <c r="W2940" i="1"/>
  <c r="X2931" i="1"/>
  <c r="T2931" i="1"/>
  <c r="U2931" i="1"/>
  <c r="I2931" i="1"/>
  <c r="M2931" i="1"/>
  <c r="W2931" i="1"/>
  <c r="X2950" i="1"/>
  <c r="T2950" i="1"/>
  <c r="U2950" i="1"/>
  <c r="I2950" i="1"/>
  <c r="M2950" i="1"/>
  <c r="W2950" i="1"/>
  <c r="X2267" i="1"/>
  <c r="T2267" i="1"/>
  <c r="U2267" i="1"/>
  <c r="I2267" i="1"/>
  <c r="M2267" i="1"/>
  <c r="W2267" i="1"/>
  <c r="X2930" i="1"/>
  <c r="T2930" i="1"/>
  <c r="U2930" i="1"/>
  <c r="I2930" i="1"/>
  <c r="M2930" i="1"/>
  <c r="W2930" i="1"/>
  <c r="X3036" i="1"/>
  <c r="T3036" i="1"/>
  <c r="U3036" i="1"/>
  <c r="I3036" i="1"/>
  <c r="M3036" i="1"/>
  <c r="W3036" i="1"/>
  <c r="X3021" i="1"/>
  <c r="T3021" i="1"/>
  <c r="U3021" i="1"/>
  <c r="I3021" i="1"/>
  <c r="M3021" i="1"/>
  <c r="W3021" i="1"/>
  <c r="X2345" i="1"/>
  <c r="T2345" i="1"/>
  <c r="U2345" i="1"/>
  <c r="I2345" i="1"/>
  <c r="M2345" i="1"/>
  <c r="W2345" i="1"/>
  <c r="X3353" i="1"/>
  <c r="T3353" i="1"/>
  <c r="U3353" i="1"/>
  <c r="I3353" i="1"/>
  <c r="M3353" i="1"/>
  <c r="W3353" i="1"/>
  <c r="X1911" i="1"/>
  <c r="T1911" i="1"/>
  <c r="U1911" i="1"/>
  <c r="I1911" i="1"/>
  <c r="M1911" i="1"/>
  <c r="W1911" i="1"/>
  <c r="X1818" i="1"/>
  <c r="T1818" i="1"/>
  <c r="U1818" i="1"/>
  <c r="I1818" i="1"/>
  <c r="M1818" i="1"/>
  <c r="W1818" i="1"/>
  <c r="X1743" i="1"/>
  <c r="T1743" i="1"/>
  <c r="U1743" i="1"/>
  <c r="I1743" i="1"/>
  <c r="M1743" i="1"/>
  <c r="W1743" i="1"/>
  <c r="X3657" i="1"/>
  <c r="T3657" i="1"/>
  <c r="U3657" i="1"/>
  <c r="I3657" i="1"/>
  <c r="M3657" i="1"/>
  <c r="W3657" i="1"/>
  <c r="X1516" i="1"/>
  <c r="T1516" i="1"/>
  <c r="U1516" i="1"/>
  <c r="I1516" i="1"/>
  <c r="M1516" i="1"/>
  <c r="W1516" i="1"/>
  <c r="X2237" i="1"/>
  <c r="T2237" i="1"/>
  <c r="U2237" i="1"/>
  <c r="I2237" i="1"/>
  <c r="M2237" i="1"/>
  <c r="W2237" i="1"/>
  <c r="X1504" i="1"/>
  <c r="T1504" i="1"/>
  <c r="U1504" i="1"/>
  <c r="I1504" i="1"/>
  <c r="M1504" i="1"/>
  <c r="W1504" i="1"/>
  <c r="X1221" i="1"/>
  <c r="T1221" i="1"/>
  <c r="U1221" i="1"/>
  <c r="I1221" i="1"/>
  <c r="M1221" i="1"/>
  <c r="W1221" i="1"/>
  <c r="X1201" i="1"/>
  <c r="T1201" i="1"/>
  <c r="U1201" i="1"/>
  <c r="I1201" i="1"/>
  <c r="M1201" i="1"/>
  <c r="W1201" i="1"/>
  <c r="X3117" i="1"/>
  <c r="T3117" i="1"/>
  <c r="U3117" i="1"/>
  <c r="I3117" i="1"/>
  <c r="M3117" i="1"/>
  <c r="W3117" i="1"/>
  <c r="X2208" i="1"/>
  <c r="T2208" i="1"/>
  <c r="U2208" i="1"/>
  <c r="I2208" i="1"/>
  <c r="M2208" i="1"/>
  <c r="W2208" i="1"/>
  <c r="X2150" i="1"/>
  <c r="W2150" i="1"/>
  <c r="U2150" i="1"/>
  <c r="I2150" i="1"/>
  <c r="M2150" i="1"/>
  <c r="T2150" i="1"/>
  <c r="X2623" i="1"/>
  <c r="W2623" i="1"/>
  <c r="U2623" i="1"/>
  <c r="I2623" i="1"/>
  <c r="M2623" i="1"/>
  <c r="T2623" i="1"/>
  <c r="X3332" i="1"/>
  <c r="W3332" i="1"/>
  <c r="U3332" i="1"/>
  <c r="I3332" i="1"/>
  <c r="M3332" i="1"/>
  <c r="T3332" i="1"/>
  <c r="X2343" i="1"/>
  <c r="W2343" i="1"/>
  <c r="U2343" i="1"/>
  <c r="I2343" i="1"/>
  <c r="M2343" i="1"/>
  <c r="T2343" i="1"/>
  <c r="X2640" i="1"/>
  <c r="T2640" i="1"/>
  <c r="U2640" i="1"/>
  <c r="I2640" i="1"/>
  <c r="M2640" i="1"/>
  <c r="W2640" i="1"/>
  <c r="X3480" i="1"/>
  <c r="T3480" i="1"/>
  <c r="U3480" i="1"/>
  <c r="I3480" i="1"/>
  <c r="M3480" i="1"/>
  <c r="W3480" i="1"/>
  <c r="X1801" i="1"/>
  <c r="T1801" i="1"/>
  <c r="U1801" i="1"/>
  <c r="I1801" i="1"/>
  <c r="M1801" i="1"/>
  <c r="W1801" i="1"/>
  <c r="X2656" i="1"/>
  <c r="T2656" i="1"/>
  <c r="U2656" i="1"/>
  <c r="I2656" i="1"/>
  <c r="M2656" i="1"/>
  <c r="W2656" i="1"/>
  <c r="X1851" i="1"/>
  <c r="W1851" i="1"/>
  <c r="U1851" i="1"/>
  <c r="I1851" i="1"/>
  <c r="M1851" i="1"/>
  <c r="T1851" i="1"/>
  <c r="X1956" i="1"/>
  <c r="W1956" i="1"/>
  <c r="U1956" i="1"/>
  <c r="I1956" i="1"/>
  <c r="M1956" i="1"/>
  <c r="T1956" i="1"/>
  <c r="X1667" i="1"/>
  <c r="T1667" i="1"/>
  <c r="U1667" i="1"/>
  <c r="I1667" i="1"/>
  <c r="M1667" i="1"/>
  <c r="W1667" i="1"/>
  <c r="X3400" i="1"/>
  <c r="T3400" i="1"/>
  <c r="U3400" i="1"/>
  <c r="I3400" i="1"/>
  <c r="M3400" i="1"/>
  <c r="W3400" i="1"/>
  <c r="X1695" i="1"/>
  <c r="T1695" i="1"/>
  <c r="U1695" i="1"/>
  <c r="I1695" i="1"/>
  <c r="M1695" i="1"/>
  <c r="W1695" i="1"/>
  <c r="T3258" i="1"/>
  <c r="U3258" i="1"/>
  <c r="I3258" i="1"/>
  <c r="M3258" i="1"/>
  <c r="W3258" i="1"/>
  <c r="X3258" i="1"/>
  <c r="T1193" i="1"/>
  <c r="U1193" i="1"/>
  <c r="I1193" i="1"/>
  <c r="M1193" i="1"/>
  <c r="W1193" i="1"/>
  <c r="X1193" i="1"/>
  <c r="T1597" i="1"/>
  <c r="U1597" i="1"/>
  <c r="I1597" i="1"/>
  <c r="M1597" i="1"/>
  <c r="W1597" i="1"/>
  <c r="X1597" i="1"/>
  <c r="T3239" i="1"/>
  <c r="U3239" i="1"/>
  <c r="I3239" i="1"/>
  <c r="M3239" i="1"/>
  <c r="W3239" i="1"/>
  <c r="X3239" i="1"/>
  <c r="T1382" i="1"/>
  <c r="U1382" i="1"/>
  <c r="I1382" i="1"/>
  <c r="M1382" i="1"/>
  <c r="W1382" i="1"/>
  <c r="X1382" i="1"/>
  <c r="T3583" i="1"/>
  <c r="U3583" i="1"/>
  <c r="I3583" i="1"/>
  <c r="M3583" i="1"/>
  <c r="W3583" i="1"/>
  <c r="X3583" i="1"/>
  <c r="T3235" i="1"/>
  <c r="U3235" i="1"/>
  <c r="I3235" i="1"/>
  <c r="M3235" i="1"/>
  <c r="W3235" i="1"/>
  <c r="X3235" i="1"/>
  <c r="T2678" i="1"/>
  <c r="U2678" i="1"/>
  <c r="I2678" i="1"/>
  <c r="M2678" i="1"/>
  <c r="W2678" i="1"/>
  <c r="X2678" i="1"/>
  <c r="T2508" i="1"/>
  <c r="U2508" i="1"/>
  <c r="I2508" i="1"/>
  <c r="M2508" i="1"/>
  <c r="W2508" i="1"/>
  <c r="X2508" i="1"/>
  <c r="T3044" i="1"/>
  <c r="U3044" i="1"/>
  <c r="I3044" i="1"/>
  <c r="M3044" i="1"/>
  <c r="W3044" i="1"/>
  <c r="X3044" i="1"/>
  <c r="T1883" i="1"/>
  <c r="U1883" i="1"/>
  <c r="I1883" i="1"/>
  <c r="M1883" i="1"/>
  <c r="W1883" i="1"/>
  <c r="X1883" i="1"/>
  <c r="T1712" i="1"/>
  <c r="U1712" i="1"/>
  <c r="I1712" i="1"/>
  <c r="M1712" i="1"/>
  <c r="W1712" i="1"/>
  <c r="X1712" i="1"/>
  <c r="T1732" i="1"/>
  <c r="U1732" i="1"/>
  <c r="I1732" i="1"/>
  <c r="M1732" i="1"/>
  <c r="W1732" i="1"/>
  <c r="X1732" i="1"/>
  <c r="T1942" i="1"/>
  <c r="U1942" i="1"/>
  <c r="I1942" i="1"/>
  <c r="M1942" i="1"/>
  <c r="W1942" i="1"/>
  <c r="X1942" i="1"/>
  <c r="T2020" i="1"/>
  <c r="U2020" i="1"/>
  <c r="I2020" i="1"/>
  <c r="M2020" i="1"/>
  <c r="W2020" i="1"/>
  <c r="X2020" i="1"/>
  <c r="T2410" i="1"/>
  <c r="U2410" i="1"/>
  <c r="I2410" i="1"/>
  <c r="M2410" i="1"/>
  <c r="W2410" i="1"/>
  <c r="X2410" i="1"/>
  <c r="T2347" i="1"/>
  <c r="U2347" i="1"/>
  <c r="I2347" i="1"/>
  <c r="M2347" i="1"/>
  <c r="W2347" i="1"/>
  <c r="X2347" i="1"/>
  <c r="T2545" i="1"/>
  <c r="U2545" i="1"/>
  <c r="I2545" i="1"/>
  <c r="M2545" i="1"/>
  <c r="W2545" i="1"/>
  <c r="X2545" i="1"/>
  <c r="T2503" i="1"/>
  <c r="U2503" i="1"/>
  <c r="I2503" i="1"/>
  <c r="M2503" i="1"/>
  <c r="W2503" i="1"/>
  <c r="X2503" i="1"/>
  <c r="T1683" i="1"/>
  <c r="U1683" i="1"/>
  <c r="I1683" i="1"/>
  <c r="M1683" i="1"/>
  <c r="W1683" i="1"/>
  <c r="X1683" i="1"/>
  <c r="T1456" i="1"/>
  <c r="U1456" i="1"/>
  <c r="I1456" i="1"/>
  <c r="M1456" i="1"/>
  <c r="W1456" i="1"/>
  <c r="X1456" i="1"/>
  <c r="T1671" i="1"/>
  <c r="U1671" i="1"/>
  <c r="I1671" i="1"/>
  <c r="M1671" i="1"/>
  <c r="W1671" i="1"/>
  <c r="X1671" i="1"/>
  <c r="T3222" i="1"/>
  <c r="U3222" i="1"/>
  <c r="I3222" i="1"/>
  <c r="M3222" i="1"/>
  <c r="W3222" i="1"/>
  <c r="X3222" i="1"/>
  <c r="T1485" i="1"/>
  <c r="U1485" i="1"/>
  <c r="I1485" i="1"/>
  <c r="M1485" i="1"/>
  <c r="W1485" i="1"/>
  <c r="X1485" i="1"/>
  <c r="T3488" i="1"/>
  <c r="U3488" i="1"/>
  <c r="I3488" i="1"/>
  <c r="M3488" i="1"/>
  <c r="W3488" i="1"/>
  <c r="X3488" i="1"/>
  <c r="T2824" i="1"/>
  <c r="U2824" i="1"/>
  <c r="I2824" i="1"/>
  <c r="M2824" i="1"/>
  <c r="W2824" i="1"/>
  <c r="X2824" i="1"/>
  <c r="T1871" i="1"/>
  <c r="U1871" i="1"/>
  <c r="I1871" i="1"/>
  <c r="M1871" i="1"/>
  <c r="W1871" i="1"/>
  <c r="X1871" i="1"/>
  <c r="X3327" i="1"/>
  <c r="T3327" i="1"/>
  <c r="U3327" i="1"/>
  <c r="I3327" i="1"/>
  <c r="M3327" i="1"/>
  <c r="W3327" i="1"/>
  <c r="X2439" i="1"/>
  <c r="T2439" i="1"/>
  <c r="U2439" i="1"/>
  <c r="I2439" i="1"/>
  <c r="M2439" i="1"/>
  <c r="W2439" i="1"/>
  <c r="X3670" i="1"/>
  <c r="T3670" i="1"/>
  <c r="U3670" i="1"/>
  <c r="I3670" i="1"/>
  <c r="M3670" i="1"/>
  <c r="W3670" i="1"/>
  <c r="X2077" i="1"/>
  <c r="W2077" i="1"/>
  <c r="U2077" i="1"/>
  <c r="I2077" i="1"/>
  <c r="M2077" i="1"/>
  <c r="T2077" i="1"/>
  <c r="X2538" i="1"/>
  <c r="W2538" i="1"/>
  <c r="U2538" i="1"/>
  <c r="I2538" i="1"/>
  <c r="M2538" i="1"/>
  <c r="T2538" i="1"/>
  <c r="X2397" i="1"/>
  <c r="W2397" i="1"/>
  <c r="U2397" i="1"/>
  <c r="I2397" i="1"/>
  <c r="M2397" i="1"/>
  <c r="T2397" i="1"/>
  <c r="X1502" i="1"/>
  <c r="W1502" i="1"/>
  <c r="U1502" i="1"/>
  <c r="I1502" i="1"/>
  <c r="M1502" i="1"/>
  <c r="T1502" i="1"/>
  <c r="X1856" i="1"/>
  <c r="W1856" i="1"/>
  <c r="U1856" i="1"/>
  <c r="I1856" i="1"/>
  <c r="M1856" i="1"/>
  <c r="T1856" i="1"/>
  <c r="X2885" i="1"/>
  <c r="W2885" i="1"/>
  <c r="U2885" i="1"/>
  <c r="I2885" i="1"/>
  <c r="M2885" i="1"/>
  <c r="T2885" i="1"/>
  <c r="X2810" i="1"/>
  <c r="W2810" i="1"/>
  <c r="U2810" i="1"/>
  <c r="I2810" i="1"/>
  <c r="M2810" i="1"/>
  <c r="T2810" i="1"/>
  <c r="X1142" i="1"/>
  <c r="W1142" i="1"/>
  <c r="U1142" i="1"/>
  <c r="I1142" i="1"/>
  <c r="M1142" i="1"/>
  <c r="T1142" i="1"/>
  <c r="X2659" i="1"/>
  <c r="W2659" i="1"/>
  <c r="U2659" i="1"/>
  <c r="I2659" i="1"/>
  <c r="M2659" i="1"/>
  <c r="T2659" i="1"/>
  <c r="X1501" i="1"/>
  <c r="W1501" i="1"/>
  <c r="U1501" i="1"/>
  <c r="I1501" i="1"/>
  <c r="M1501" i="1"/>
  <c r="T1501" i="1"/>
  <c r="X3334" i="1"/>
  <c r="W3334" i="1"/>
  <c r="U3334" i="1"/>
  <c r="I3334" i="1"/>
  <c r="M3334" i="1"/>
  <c r="T3334" i="1"/>
  <c r="X1558" i="1"/>
  <c r="W1558" i="1"/>
  <c r="U1558" i="1"/>
  <c r="I1558" i="1"/>
  <c r="M1558" i="1"/>
  <c r="T1558" i="1"/>
  <c r="X1380" i="1"/>
  <c r="W1380" i="1"/>
  <c r="U1380" i="1"/>
  <c r="I1380" i="1"/>
  <c r="M1380" i="1"/>
  <c r="T1380" i="1"/>
  <c r="X2269" i="1"/>
  <c r="W2269" i="1"/>
  <c r="U2269" i="1"/>
  <c r="I2269" i="1"/>
  <c r="M2269" i="1"/>
  <c r="T2269" i="1"/>
  <c r="X1361" i="1"/>
  <c r="W1361" i="1"/>
  <c r="U1361" i="1"/>
  <c r="I1361" i="1"/>
  <c r="M1361" i="1"/>
  <c r="T1361" i="1"/>
  <c r="X2431" i="1"/>
  <c r="W2431" i="1"/>
  <c r="U2431" i="1"/>
  <c r="I2431" i="1"/>
  <c r="M2431" i="1"/>
  <c r="T2431" i="1"/>
  <c r="X2007" i="1"/>
  <c r="W2007" i="1"/>
  <c r="U2007" i="1"/>
  <c r="I2007" i="1"/>
  <c r="M2007" i="1"/>
  <c r="T2007" i="1"/>
  <c r="X1234" i="1"/>
  <c r="W1234" i="1"/>
  <c r="U1234" i="1"/>
  <c r="I1234" i="1"/>
  <c r="M1234" i="1"/>
  <c r="T1234" i="1"/>
  <c r="X2196" i="1"/>
  <c r="W2196" i="1"/>
  <c r="U2196" i="1"/>
  <c r="I2196" i="1"/>
  <c r="M2196" i="1"/>
  <c r="T2196" i="1"/>
  <c r="X1423" i="1"/>
  <c r="W1423" i="1"/>
  <c r="U1423" i="1"/>
  <c r="I1423" i="1"/>
  <c r="M1423" i="1"/>
  <c r="T1423" i="1"/>
  <c r="X1357" i="1"/>
  <c r="W1357" i="1"/>
  <c r="U1357" i="1"/>
  <c r="I1357" i="1"/>
  <c r="M1357" i="1"/>
  <c r="T1357" i="1"/>
  <c r="X1941" i="1"/>
  <c r="W1941" i="1"/>
  <c r="U1941" i="1"/>
  <c r="I1941" i="1"/>
  <c r="M1941" i="1"/>
  <c r="T1941" i="1"/>
  <c r="X2525" i="1"/>
  <c r="W2525" i="1"/>
  <c r="U2525" i="1"/>
  <c r="I2525" i="1"/>
  <c r="M2525" i="1"/>
  <c r="T2525" i="1"/>
  <c r="X3109" i="1"/>
  <c r="W3109" i="1"/>
  <c r="U3109" i="1"/>
  <c r="I3109" i="1"/>
  <c r="M3109" i="1"/>
  <c r="T3109" i="1"/>
  <c r="X3196" i="1"/>
  <c r="W3196" i="1"/>
  <c r="U3196" i="1"/>
  <c r="I3196" i="1"/>
  <c r="M3196" i="1"/>
  <c r="T3196" i="1"/>
  <c r="X1992" i="1"/>
  <c r="W1992" i="1"/>
  <c r="U1992" i="1"/>
  <c r="I1992" i="1"/>
  <c r="M1992" i="1"/>
  <c r="T1992" i="1"/>
  <c r="X3464" i="1"/>
  <c r="W3464" i="1"/>
  <c r="U3464" i="1"/>
  <c r="I3464" i="1"/>
  <c r="M3464" i="1"/>
  <c r="T3464" i="1"/>
  <c r="X2219" i="1"/>
  <c r="W2219" i="1"/>
  <c r="U2219" i="1"/>
  <c r="I2219" i="1"/>
  <c r="M2219" i="1"/>
  <c r="T2219" i="1"/>
  <c r="X2847" i="1"/>
  <c r="W2847" i="1"/>
  <c r="U2847" i="1"/>
  <c r="I2847" i="1"/>
  <c r="M2847" i="1"/>
  <c r="T2847" i="1"/>
  <c r="X3275" i="1"/>
  <c r="W3275" i="1"/>
  <c r="U3275" i="1"/>
  <c r="I3275" i="1"/>
  <c r="M3275" i="1"/>
  <c r="T3275" i="1"/>
  <c r="X1467" i="1"/>
  <c r="W1467" i="1"/>
  <c r="U1467" i="1"/>
  <c r="I1467" i="1"/>
  <c r="M1467" i="1"/>
  <c r="T1467" i="1"/>
  <c r="X2206" i="1"/>
  <c r="W2206" i="1"/>
  <c r="U2206" i="1"/>
  <c r="I2206" i="1"/>
  <c r="M2206" i="1"/>
  <c r="T2206" i="1"/>
  <c r="X2708" i="1"/>
  <c r="W2708" i="1"/>
  <c r="U2708" i="1"/>
  <c r="I2708" i="1"/>
  <c r="M2708" i="1"/>
  <c r="T2708" i="1"/>
  <c r="X1968" i="1"/>
  <c r="W1968" i="1"/>
  <c r="U1968" i="1"/>
  <c r="I1968" i="1"/>
  <c r="M1968" i="1"/>
  <c r="T1968" i="1"/>
  <c r="X2391" i="1"/>
  <c r="W2391" i="1"/>
  <c r="U2391" i="1"/>
  <c r="I2391" i="1"/>
  <c r="M2391" i="1"/>
  <c r="T2391" i="1"/>
  <c r="X2195" i="1"/>
  <c r="W2195" i="1"/>
  <c r="U2195" i="1"/>
  <c r="I2195" i="1"/>
  <c r="M2195" i="1"/>
  <c r="T2195" i="1"/>
  <c r="X2969" i="1"/>
  <c r="W2969" i="1"/>
  <c r="U2969" i="1"/>
  <c r="I2969" i="1"/>
  <c r="M2969" i="1"/>
  <c r="T2969" i="1"/>
  <c r="X3278" i="1"/>
  <c r="W3278" i="1"/>
  <c r="U3278" i="1"/>
  <c r="I3278" i="1"/>
  <c r="M3278" i="1"/>
  <c r="T3278" i="1"/>
  <c r="X2236" i="1"/>
  <c r="W2236" i="1"/>
  <c r="U2236" i="1"/>
  <c r="I2236" i="1"/>
  <c r="M2236" i="1"/>
  <c r="T2236" i="1"/>
  <c r="X3288" i="1"/>
  <c r="W3288" i="1"/>
  <c r="U3288" i="1"/>
  <c r="I3288" i="1"/>
  <c r="M3288" i="1"/>
  <c r="T3288" i="1"/>
  <c r="X2777" i="1"/>
  <c r="W2777" i="1"/>
  <c r="U2777" i="1"/>
  <c r="I2777" i="1"/>
  <c r="M2777" i="1"/>
  <c r="T2777" i="1"/>
  <c r="X2596" i="1"/>
  <c r="T2596" i="1"/>
  <c r="U2596" i="1"/>
  <c r="I2596" i="1"/>
  <c r="M2596" i="1"/>
  <c r="W2596" i="1"/>
  <c r="X2564" i="1"/>
  <c r="W2564" i="1"/>
  <c r="U2564" i="1"/>
  <c r="I2564" i="1"/>
  <c r="M2564" i="1"/>
  <c r="T2564" i="1"/>
  <c r="X2890" i="1"/>
  <c r="W2890" i="1"/>
  <c r="U2890" i="1"/>
  <c r="I2890" i="1"/>
  <c r="M2890" i="1"/>
  <c r="T2890" i="1"/>
  <c r="X3591" i="1"/>
  <c r="W3591" i="1"/>
  <c r="U3591" i="1"/>
  <c r="I3591" i="1"/>
  <c r="M3591" i="1"/>
  <c r="T3591" i="1"/>
  <c r="X3370" i="1"/>
  <c r="W3370" i="1"/>
  <c r="U3370" i="1"/>
  <c r="I3370" i="1"/>
  <c r="M3370" i="1"/>
  <c r="T3370" i="1"/>
  <c r="X3320" i="1"/>
  <c r="W3320" i="1"/>
  <c r="U3320" i="1"/>
  <c r="I3320" i="1"/>
  <c r="M3320" i="1"/>
  <c r="T3320" i="1"/>
  <c r="X3292" i="1"/>
  <c r="W3292" i="1"/>
  <c r="U3292" i="1"/>
  <c r="I3292" i="1"/>
  <c r="M3292" i="1"/>
  <c r="T3292" i="1"/>
  <c r="X1488" i="1"/>
  <c r="W1488" i="1"/>
  <c r="U1488" i="1"/>
  <c r="I1488" i="1"/>
  <c r="M1488" i="1"/>
  <c r="T1488" i="1"/>
  <c r="X3562" i="1"/>
  <c r="W3562" i="1"/>
  <c r="U3562" i="1"/>
  <c r="I3562" i="1"/>
  <c r="M3562" i="1"/>
  <c r="T3562" i="1"/>
  <c r="X1174" i="1"/>
  <c r="W1174" i="1"/>
  <c r="U1174" i="1"/>
  <c r="I1174" i="1"/>
  <c r="M1174" i="1"/>
  <c r="T1174" i="1"/>
  <c r="X1208" i="1"/>
  <c r="W1208" i="1"/>
  <c r="U1208" i="1"/>
  <c r="I1208" i="1"/>
  <c r="M1208" i="1"/>
  <c r="T1208" i="1"/>
  <c r="X1264" i="1"/>
  <c r="W1264" i="1"/>
  <c r="U1264" i="1"/>
  <c r="I1264" i="1"/>
  <c r="M1264" i="1"/>
  <c r="T1264" i="1"/>
  <c r="X1396" i="1"/>
  <c r="W1396" i="1"/>
  <c r="U1396" i="1"/>
  <c r="I1396" i="1"/>
  <c r="M1396" i="1"/>
  <c r="T1396" i="1"/>
  <c r="X3030" i="1"/>
  <c r="W3030" i="1"/>
  <c r="U3030" i="1"/>
  <c r="I3030" i="1"/>
  <c r="M3030" i="1"/>
  <c r="T3030" i="1"/>
  <c r="X3606" i="1"/>
  <c r="T3606" i="1"/>
  <c r="U3606" i="1"/>
  <c r="I3606" i="1"/>
  <c r="M3606" i="1"/>
  <c r="W3606" i="1"/>
  <c r="X2370" i="1"/>
  <c r="W2370" i="1"/>
  <c r="U2370" i="1"/>
  <c r="I2370" i="1"/>
  <c r="M2370" i="1"/>
  <c r="T2370" i="1"/>
  <c r="X3405" i="1"/>
  <c r="T3405" i="1"/>
  <c r="U3405" i="1"/>
  <c r="I3405" i="1"/>
  <c r="M3405" i="1"/>
  <c r="W3405" i="1"/>
  <c r="X1237" i="1"/>
  <c r="W1237" i="1"/>
  <c r="U1237" i="1"/>
  <c r="I1237" i="1"/>
  <c r="M1237" i="1"/>
  <c r="T1237" i="1"/>
  <c r="X1561" i="1"/>
  <c r="W1561" i="1"/>
  <c r="U1561" i="1"/>
  <c r="I1561" i="1"/>
  <c r="M1561" i="1"/>
  <c r="T1561" i="1"/>
  <c r="X1982" i="1"/>
  <c r="W1982" i="1"/>
  <c r="U1982" i="1"/>
  <c r="I1982" i="1"/>
  <c r="M1982" i="1"/>
  <c r="T1982" i="1"/>
  <c r="X2639" i="1"/>
  <c r="W2639" i="1"/>
  <c r="U2639" i="1"/>
  <c r="I2639" i="1"/>
  <c r="M2639" i="1"/>
  <c r="T2639" i="1"/>
  <c r="X3264" i="1"/>
  <c r="T3264" i="1"/>
  <c r="U3264" i="1"/>
  <c r="I3264" i="1"/>
  <c r="M3264" i="1"/>
  <c r="W3264" i="1"/>
  <c r="X2852" i="1"/>
  <c r="W2852" i="1"/>
  <c r="U2852" i="1"/>
  <c r="I2852" i="1"/>
  <c r="M2852" i="1"/>
  <c r="T2852" i="1"/>
  <c r="X3317" i="1"/>
  <c r="T3317" i="1"/>
  <c r="U3317" i="1"/>
  <c r="I3317" i="1"/>
  <c r="M3317" i="1"/>
  <c r="W3317" i="1"/>
  <c r="X1943" i="1"/>
  <c r="T1943" i="1"/>
  <c r="U1943" i="1"/>
  <c r="I1943" i="1"/>
  <c r="M1943" i="1"/>
  <c r="W1943" i="1"/>
  <c r="X1370" i="1"/>
  <c r="T1370" i="1"/>
  <c r="U1370" i="1"/>
  <c r="I1370" i="1"/>
  <c r="M1370" i="1"/>
  <c r="W1370" i="1"/>
  <c r="X1461" i="1"/>
  <c r="T1461" i="1"/>
  <c r="U1461" i="1"/>
  <c r="I1461" i="1"/>
  <c r="M1461" i="1"/>
  <c r="W1461" i="1"/>
  <c r="X3256" i="1"/>
  <c r="T3256" i="1"/>
  <c r="U3256" i="1"/>
  <c r="I3256" i="1"/>
  <c r="M3256" i="1"/>
  <c r="W3256" i="1"/>
  <c r="X1781" i="1"/>
  <c r="T1781" i="1"/>
  <c r="U1781" i="1"/>
  <c r="I1781" i="1"/>
  <c r="M1781" i="1"/>
  <c r="W1781" i="1"/>
  <c r="X3508" i="1"/>
  <c r="T3508" i="1"/>
  <c r="U3508" i="1"/>
  <c r="I3508" i="1"/>
  <c r="M3508" i="1"/>
  <c r="W3508" i="1"/>
  <c r="X1443" i="1"/>
  <c r="T1443" i="1"/>
  <c r="U1443" i="1"/>
  <c r="I1443" i="1"/>
  <c r="M1443" i="1"/>
  <c r="W1443" i="1"/>
  <c r="X3418" i="1"/>
  <c r="T3418" i="1"/>
  <c r="U3418" i="1"/>
  <c r="I3418" i="1"/>
  <c r="M3418" i="1"/>
  <c r="W3418" i="1"/>
  <c r="X3215" i="1"/>
  <c r="T3215" i="1"/>
  <c r="U3215" i="1"/>
  <c r="I3215" i="1"/>
  <c r="M3215" i="1"/>
  <c r="W3215" i="1"/>
  <c r="X3067" i="1"/>
  <c r="T3067" i="1"/>
  <c r="U3067" i="1"/>
  <c r="I3067" i="1"/>
  <c r="M3067" i="1"/>
  <c r="W3067" i="1"/>
  <c r="X2529" i="1"/>
  <c r="T2529" i="1"/>
  <c r="U2529" i="1"/>
  <c r="I2529" i="1"/>
  <c r="M2529" i="1"/>
  <c r="W2529" i="1"/>
  <c r="X2533" i="1"/>
  <c r="T2533" i="1"/>
  <c r="U2533" i="1"/>
  <c r="I2533" i="1"/>
  <c r="M2533" i="1"/>
  <c r="W2533" i="1"/>
  <c r="X1880" i="1"/>
  <c r="T1880" i="1"/>
  <c r="U1880" i="1"/>
  <c r="I1880" i="1"/>
  <c r="M1880" i="1"/>
  <c r="W1880" i="1"/>
  <c r="X2422" i="1"/>
  <c r="T2422" i="1"/>
  <c r="U2422" i="1"/>
  <c r="I2422" i="1"/>
  <c r="M2422" i="1"/>
  <c r="W2422" i="1"/>
  <c r="X3453" i="1"/>
  <c r="T3453" i="1"/>
  <c r="U3453" i="1"/>
  <c r="I3453" i="1"/>
  <c r="M3453" i="1"/>
  <c r="W3453" i="1"/>
  <c r="X2308" i="1"/>
  <c r="T2308" i="1"/>
  <c r="U2308" i="1"/>
  <c r="I2308" i="1"/>
  <c r="M2308" i="1"/>
  <c r="W2308" i="1"/>
  <c r="X1888" i="1"/>
  <c r="T1888" i="1"/>
  <c r="U1888" i="1"/>
  <c r="I1888" i="1"/>
  <c r="M1888" i="1"/>
  <c r="W1888" i="1"/>
  <c r="X1394" i="1"/>
  <c r="T1394" i="1"/>
  <c r="U1394" i="1"/>
  <c r="I1394" i="1"/>
  <c r="M1394" i="1"/>
  <c r="W1394" i="1"/>
  <c r="X2235" i="1"/>
  <c r="T2235" i="1"/>
  <c r="U2235" i="1"/>
  <c r="I2235" i="1"/>
  <c r="M2235" i="1"/>
  <c r="W2235" i="1"/>
  <c r="X1275" i="1"/>
  <c r="T1275" i="1"/>
  <c r="U1275" i="1"/>
  <c r="I1275" i="1"/>
  <c r="M1275" i="1"/>
  <c r="W1275" i="1"/>
  <c r="T2429" i="1"/>
  <c r="U2429" i="1"/>
  <c r="I2429" i="1"/>
  <c r="M2429" i="1"/>
  <c r="W2429" i="1"/>
  <c r="X2429" i="1"/>
  <c r="X3165" i="1"/>
  <c r="W3165" i="1"/>
  <c r="U3165" i="1"/>
  <c r="I3165" i="1"/>
  <c r="M3165" i="1"/>
  <c r="T3165" i="1"/>
  <c r="X2871" i="1"/>
  <c r="W2871" i="1"/>
  <c r="U2871" i="1"/>
  <c r="I2871" i="1"/>
  <c r="M2871" i="1"/>
  <c r="T2871" i="1"/>
  <c r="X2703" i="1"/>
  <c r="W2703" i="1"/>
  <c r="U2703" i="1"/>
  <c r="I2703" i="1"/>
  <c r="M2703" i="1"/>
  <c r="T2703" i="1"/>
  <c r="X2038" i="1"/>
  <c r="W2038" i="1"/>
  <c r="U2038" i="1"/>
  <c r="I2038" i="1"/>
  <c r="M2038" i="1"/>
  <c r="T2038" i="1"/>
  <c r="X2487" i="1"/>
  <c r="W2487" i="1"/>
  <c r="U2487" i="1"/>
  <c r="I2487" i="1"/>
  <c r="M2487" i="1"/>
  <c r="T2487" i="1"/>
  <c r="X3560" i="1"/>
  <c r="W3560" i="1"/>
  <c r="U3560" i="1"/>
  <c r="I3560" i="1"/>
  <c r="M3560" i="1"/>
  <c r="T3560" i="1"/>
  <c r="T1935" i="1"/>
  <c r="U1935" i="1"/>
  <c r="I1935" i="1"/>
  <c r="M1935" i="1"/>
  <c r="W1935" i="1"/>
  <c r="X1935" i="1"/>
  <c r="T2014" i="1"/>
  <c r="U2014" i="1"/>
  <c r="I2014" i="1"/>
  <c r="M2014" i="1"/>
  <c r="W2014" i="1"/>
  <c r="X2014" i="1"/>
  <c r="T2772" i="1"/>
  <c r="U2772" i="1"/>
  <c r="I2772" i="1"/>
  <c r="M2772" i="1"/>
  <c r="W2772" i="1"/>
  <c r="X2772" i="1"/>
  <c r="T2512" i="1"/>
  <c r="U2512" i="1"/>
  <c r="I2512" i="1"/>
  <c r="M2512" i="1"/>
  <c r="W2512" i="1"/>
  <c r="X2512" i="1"/>
  <c r="T2222" i="1"/>
  <c r="U2222" i="1"/>
  <c r="I2222" i="1"/>
  <c r="M2222" i="1"/>
  <c r="W2222" i="1"/>
  <c r="X2222" i="1"/>
  <c r="T1725" i="1"/>
  <c r="U1725" i="1"/>
  <c r="I1725" i="1"/>
  <c r="M1725" i="1"/>
  <c r="W1725" i="1"/>
  <c r="X1725" i="1"/>
  <c r="T2685" i="1"/>
  <c r="U2685" i="1"/>
  <c r="I2685" i="1"/>
  <c r="M2685" i="1"/>
  <c r="W2685" i="1"/>
  <c r="X2685" i="1"/>
  <c r="T1473" i="1"/>
  <c r="U1473" i="1"/>
  <c r="I1473" i="1"/>
  <c r="M1473" i="1"/>
  <c r="W1473" i="1"/>
  <c r="X1473" i="1"/>
  <c r="T3386" i="1"/>
  <c r="U3386" i="1"/>
  <c r="I3386" i="1"/>
  <c r="M3386" i="1"/>
  <c r="W3386" i="1"/>
  <c r="X3386" i="1"/>
  <c r="T1649" i="1"/>
  <c r="U1649" i="1"/>
  <c r="I1649" i="1"/>
  <c r="M1649" i="1"/>
  <c r="W1649" i="1"/>
  <c r="X1649" i="1"/>
  <c r="T3308" i="1"/>
  <c r="U3308" i="1"/>
  <c r="I3308" i="1"/>
  <c r="M3308" i="1"/>
  <c r="W3308" i="1"/>
  <c r="X3308" i="1"/>
  <c r="T1507" i="1"/>
  <c r="U1507" i="1"/>
  <c r="I1507" i="1"/>
  <c r="M1507" i="1"/>
  <c r="W1507" i="1"/>
  <c r="X1507" i="1"/>
  <c r="T2986" i="1"/>
  <c r="U2986" i="1"/>
  <c r="I2986" i="1"/>
  <c r="M2986" i="1"/>
  <c r="W2986" i="1"/>
  <c r="X2986" i="1"/>
  <c r="T2117" i="1"/>
  <c r="U2117" i="1"/>
  <c r="I2117" i="1"/>
  <c r="M2117" i="1"/>
  <c r="W2117" i="1"/>
  <c r="X2117" i="1"/>
  <c r="T1530" i="1"/>
  <c r="U1530" i="1"/>
  <c r="I1530" i="1"/>
  <c r="M1530" i="1"/>
  <c r="W1530" i="1"/>
  <c r="X1530" i="1"/>
  <c r="T2769" i="1"/>
  <c r="U2769" i="1"/>
  <c r="I2769" i="1"/>
  <c r="M2769" i="1"/>
  <c r="W2769" i="1"/>
  <c r="X2769" i="1"/>
  <c r="T1834" i="1"/>
  <c r="U1834" i="1"/>
  <c r="I1834" i="1"/>
  <c r="M1834" i="1"/>
  <c r="W1834" i="1"/>
  <c r="X1834" i="1"/>
  <c r="T1847" i="1"/>
  <c r="U1847" i="1"/>
  <c r="I1847" i="1"/>
  <c r="M1847" i="1"/>
  <c r="W1847" i="1"/>
  <c r="X1847" i="1"/>
  <c r="T3243" i="1"/>
  <c r="U3243" i="1"/>
  <c r="I3243" i="1"/>
  <c r="M3243" i="1"/>
  <c r="W3243" i="1"/>
  <c r="X3243" i="1"/>
  <c r="T3171" i="1"/>
  <c r="U3171" i="1"/>
  <c r="I3171" i="1"/>
  <c r="M3171" i="1"/>
  <c r="W3171" i="1"/>
  <c r="X3171" i="1"/>
  <c r="T1713" i="1"/>
  <c r="U1713" i="1"/>
  <c r="I1713" i="1"/>
  <c r="M1713" i="1"/>
  <c r="W1713" i="1"/>
  <c r="X1713" i="1"/>
  <c r="T2913" i="1"/>
  <c r="U2913" i="1"/>
  <c r="I2913" i="1"/>
  <c r="M2913" i="1"/>
  <c r="W2913" i="1"/>
  <c r="X2913" i="1"/>
  <c r="T1845" i="1"/>
  <c r="U1845" i="1"/>
  <c r="I1845" i="1"/>
  <c r="M1845" i="1"/>
  <c r="W1845" i="1"/>
  <c r="X1845" i="1"/>
  <c r="T1913" i="1"/>
  <c r="U1913" i="1"/>
  <c r="I1913" i="1"/>
  <c r="M1913" i="1"/>
  <c r="W1913" i="1"/>
  <c r="X1913" i="1"/>
  <c r="T2484" i="1"/>
  <c r="U2484" i="1"/>
  <c r="I2484" i="1"/>
  <c r="M2484" i="1"/>
  <c r="W2484" i="1"/>
  <c r="X2484" i="1"/>
  <c r="T2353" i="1"/>
  <c r="U2353" i="1"/>
  <c r="I2353" i="1"/>
  <c r="M2353" i="1"/>
  <c r="W2353" i="1"/>
  <c r="X2353" i="1"/>
  <c r="T3261" i="1"/>
  <c r="U3261" i="1"/>
  <c r="I3261" i="1"/>
  <c r="M3261" i="1"/>
  <c r="W3261" i="1"/>
  <c r="X3261" i="1"/>
  <c r="T1419" i="1"/>
  <c r="U1419" i="1"/>
  <c r="I1419" i="1"/>
  <c r="M1419" i="1"/>
  <c r="W1419" i="1"/>
  <c r="X1419" i="1"/>
  <c r="T1674" i="1"/>
  <c r="U1674" i="1"/>
  <c r="I1674" i="1"/>
  <c r="M1674" i="1"/>
  <c r="W1674" i="1"/>
  <c r="X1674" i="1"/>
  <c r="W3671" i="1"/>
  <c r="X3671" i="1"/>
  <c r="T2470" i="1"/>
  <c r="U2470" i="1"/>
  <c r="I2470" i="1"/>
  <c r="M2470" i="1"/>
  <c r="W2470" i="1"/>
  <c r="X2470" i="1"/>
  <c r="T3079" i="1"/>
  <c r="U3079" i="1"/>
  <c r="I3079" i="1"/>
  <c r="M3079" i="1"/>
  <c r="W3079" i="1"/>
  <c r="X3079" i="1"/>
  <c r="T2636" i="1"/>
  <c r="U2636" i="1"/>
  <c r="I2636" i="1"/>
  <c r="M2636" i="1"/>
  <c r="W2636" i="1"/>
  <c r="X2636" i="1"/>
  <c r="T2551" i="1"/>
  <c r="U2551" i="1"/>
  <c r="I2551" i="1"/>
  <c r="M2551" i="1"/>
  <c r="W2551" i="1"/>
  <c r="X2551" i="1"/>
  <c r="T3241" i="1"/>
  <c r="U3241" i="1"/>
  <c r="I3241" i="1"/>
  <c r="M3241" i="1"/>
  <c r="W3241" i="1"/>
  <c r="X3241" i="1"/>
  <c r="T3216" i="1"/>
  <c r="U3216" i="1"/>
  <c r="I3216" i="1"/>
  <c r="M3216" i="1"/>
  <c r="W3216" i="1"/>
  <c r="X3216" i="1"/>
  <c r="T3066" i="1"/>
  <c r="U3066" i="1"/>
  <c r="I3066" i="1"/>
  <c r="M3066" i="1"/>
  <c r="W3066" i="1"/>
  <c r="X3066" i="1"/>
  <c r="T1335" i="1"/>
  <c r="U1335" i="1"/>
  <c r="I1335" i="1"/>
  <c r="M1335" i="1"/>
  <c r="W1335" i="1"/>
  <c r="X1335" i="1"/>
  <c r="T3602" i="1"/>
  <c r="U3602" i="1"/>
  <c r="I3602" i="1"/>
  <c r="M3602" i="1"/>
  <c r="W3602" i="1"/>
  <c r="X3602" i="1"/>
  <c r="T3176" i="1"/>
  <c r="U3176" i="1"/>
  <c r="I3176" i="1"/>
  <c r="M3176" i="1"/>
  <c r="W3176" i="1"/>
  <c r="X3176" i="1"/>
  <c r="T2837" i="1"/>
  <c r="U2837" i="1"/>
  <c r="I2837" i="1"/>
  <c r="M2837" i="1"/>
  <c r="W2837" i="1"/>
  <c r="X2837" i="1"/>
  <c r="T1958" i="1"/>
  <c r="U1958" i="1"/>
  <c r="I1958" i="1"/>
  <c r="M1958" i="1"/>
  <c r="W1958" i="1"/>
  <c r="X1958" i="1"/>
  <c r="T3364" i="1"/>
  <c r="U3364" i="1"/>
  <c r="I3364" i="1"/>
  <c r="M3364" i="1"/>
  <c r="W3364" i="1"/>
  <c r="X3364" i="1"/>
  <c r="T2880" i="1"/>
  <c r="U2880" i="1"/>
  <c r="I2880" i="1"/>
  <c r="M2880" i="1"/>
  <c r="W2880" i="1"/>
  <c r="X2880" i="1"/>
  <c r="T3522" i="1"/>
  <c r="U3522" i="1"/>
  <c r="I3522" i="1"/>
  <c r="M3522" i="1"/>
  <c r="W3522" i="1"/>
  <c r="X3522" i="1"/>
  <c r="T1724" i="1"/>
  <c r="U1724" i="1"/>
  <c r="I1724" i="1"/>
  <c r="M1724" i="1"/>
  <c r="W1724" i="1"/>
  <c r="X1724" i="1"/>
  <c r="T3242" i="1"/>
  <c r="U3242" i="1"/>
  <c r="I3242" i="1"/>
  <c r="M3242" i="1"/>
  <c r="W3242" i="1"/>
  <c r="X3242" i="1"/>
  <c r="T2661" i="1"/>
  <c r="U2661" i="1"/>
  <c r="I2661" i="1"/>
  <c r="M2661" i="1"/>
  <c r="W2661" i="1"/>
  <c r="X2661" i="1"/>
  <c r="T1344" i="1"/>
  <c r="U1344" i="1"/>
  <c r="I1344" i="1"/>
  <c r="M1344" i="1"/>
  <c r="W1344" i="1"/>
  <c r="X1344" i="1"/>
  <c r="T3601" i="1"/>
  <c r="U3601" i="1"/>
  <c r="I3601" i="1"/>
  <c r="M3601" i="1"/>
  <c r="W3601" i="1"/>
  <c r="X3601" i="1"/>
  <c r="T2307" i="1"/>
  <c r="U2307" i="1"/>
  <c r="I2307" i="1"/>
  <c r="M2307" i="1"/>
  <c r="W2307" i="1"/>
  <c r="X2307" i="1"/>
  <c r="T3342" i="1"/>
  <c r="U3342" i="1"/>
  <c r="I3342" i="1"/>
  <c r="M3342" i="1"/>
  <c r="W3342" i="1"/>
  <c r="X3342" i="1"/>
  <c r="T2652" i="1"/>
  <c r="U2652" i="1"/>
  <c r="I2652" i="1"/>
  <c r="M2652" i="1"/>
  <c r="W2652" i="1"/>
  <c r="X2652" i="1"/>
  <c r="X1486" i="1"/>
  <c r="W1486" i="1"/>
  <c r="U1486" i="1"/>
  <c r="I1486" i="1"/>
  <c r="M1486" i="1"/>
  <c r="T1486" i="1"/>
  <c r="X3587" i="1"/>
  <c r="W3587" i="1"/>
  <c r="U3587" i="1"/>
  <c r="I3587" i="1"/>
  <c r="M3587" i="1"/>
  <c r="T3587" i="1"/>
  <c r="X3153" i="1"/>
  <c r="T3153" i="1"/>
  <c r="U3153" i="1"/>
  <c r="I3153" i="1"/>
  <c r="M3153" i="1"/>
  <c r="W3153" i="1"/>
  <c r="X3194" i="1"/>
  <c r="W3194" i="1"/>
  <c r="U3194" i="1"/>
  <c r="I3194" i="1"/>
  <c r="M3194" i="1"/>
  <c r="T3194" i="1"/>
  <c r="X1373" i="1"/>
  <c r="W1373" i="1"/>
  <c r="U1373" i="1"/>
  <c r="I1373" i="1"/>
  <c r="M1373" i="1"/>
  <c r="T1373" i="1"/>
  <c r="T1515" i="1"/>
  <c r="U1515" i="1"/>
  <c r="I1515" i="1"/>
  <c r="M1515" i="1"/>
  <c r="W1515" i="1"/>
  <c r="X1515" i="1"/>
  <c r="T2313" i="1"/>
  <c r="U2313" i="1"/>
  <c r="I2313" i="1"/>
  <c r="M2313" i="1"/>
  <c r="W2313" i="1"/>
  <c r="X2313" i="1"/>
  <c r="T2809" i="1"/>
  <c r="U2809" i="1"/>
  <c r="I2809" i="1"/>
  <c r="M2809" i="1"/>
  <c r="W2809" i="1"/>
  <c r="X2809" i="1"/>
  <c r="T2200" i="1"/>
  <c r="U2200" i="1"/>
  <c r="I2200" i="1"/>
  <c r="M2200" i="1"/>
  <c r="W2200" i="1"/>
  <c r="X2200" i="1"/>
  <c r="T1918" i="1"/>
  <c r="U1918" i="1"/>
  <c r="I1918" i="1"/>
  <c r="M1918" i="1"/>
  <c r="W1918" i="1"/>
  <c r="X1918" i="1"/>
  <c r="T2548" i="1"/>
  <c r="U2548" i="1"/>
  <c r="I2548" i="1"/>
  <c r="M2548" i="1"/>
  <c r="W2548" i="1"/>
  <c r="X2548" i="1"/>
  <c r="T1571" i="1"/>
  <c r="U1571" i="1"/>
  <c r="I1571" i="1"/>
  <c r="M1571" i="1"/>
  <c r="W1571" i="1"/>
  <c r="X1571" i="1"/>
  <c r="T1158" i="1"/>
  <c r="U1158" i="1"/>
  <c r="I1158" i="1"/>
  <c r="M1158" i="1"/>
  <c r="W1158" i="1"/>
  <c r="X1158" i="1"/>
  <c r="T1204" i="1"/>
  <c r="U1204" i="1"/>
  <c r="I1204" i="1"/>
  <c r="M1204" i="1"/>
  <c r="W1204" i="1"/>
  <c r="X1204" i="1"/>
  <c r="T2324" i="1"/>
  <c r="U2324" i="1"/>
  <c r="I2324" i="1"/>
  <c r="M2324" i="1"/>
  <c r="W2324" i="1"/>
  <c r="X2324" i="1"/>
  <c r="T2586" i="1"/>
  <c r="U2586" i="1"/>
  <c r="I2586" i="1"/>
  <c r="M2586" i="1"/>
  <c r="W2586" i="1"/>
  <c r="X2586" i="1"/>
  <c r="T1347" i="1"/>
  <c r="U1347" i="1"/>
  <c r="I1347" i="1"/>
  <c r="M1347" i="1"/>
  <c r="W1347" i="1"/>
  <c r="X1347" i="1"/>
  <c r="T1251" i="1"/>
  <c r="U1251" i="1"/>
  <c r="I1251" i="1"/>
  <c r="M1251" i="1"/>
  <c r="W1251" i="1"/>
  <c r="X1251" i="1"/>
  <c r="T2755" i="1"/>
  <c r="U2755" i="1"/>
  <c r="I2755" i="1"/>
  <c r="M2755" i="1"/>
  <c r="W2755" i="1"/>
  <c r="X2755" i="1"/>
  <c r="T1453" i="1"/>
  <c r="U1453" i="1"/>
  <c r="I1453" i="1"/>
  <c r="M1453" i="1"/>
  <c r="W1453" i="1"/>
  <c r="X1453" i="1"/>
  <c r="X3227" i="1"/>
  <c r="W3227" i="1"/>
  <c r="U3227" i="1"/>
  <c r="I3227" i="1"/>
  <c r="M3227" i="1"/>
  <c r="T3227" i="1"/>
  <c r="X2754" i="1"/>
  <c r="W2754" i="1"/>
  <c r="U2754" i="1"/>
  <c r="I2754" i="1"/>
  <c r="M2754" i="1"/>
  <c r="T2754" i="1"/>
  <c r="X2231" i="1"/>
  <c r="W2231" i="1"/>
  <c r="U2231" i="1"/>
  <c r="I2231" i="1"/>
  <c r="M2231" i="1"/>
  <c r="T2231" i="1"/>
  <c r="X2498" i="1"/>
  <c r="W2498" i="1"/>
  <c r="U2498" i="1"/>
  <c r="I2498" i="1"/>
  <c r="M2498" i="1"/>
  <c r="T2498" i="1"/>
  <c r="X1652" i="1"/>
  <c r="W1652" i="1"/>
  <c r="U1652" i="1"/>
  <c r="I1652" i="1"/>
  <c r="M1652" i="1"/>
  <c r="T1652" i="1"/>
  <c r="X1531" i="1"/>
  <c r="W1531" i="1"/>
  <c r="U1531" i="1"/>
  <c r="I1531" i="1"/>
  <c r="M1531" i="1"/>
  <c r="T1531" i="1"/>
  <c r="X2861" i="1"/>
  <c r="W2861" i="1"/>
  <c r="U2861" i="1"/>
  <c r="I2861" i="1"/>
  <c r="M2861" i="1"/>
  <c r="T2861" i="1"/>
  <c r="X2043" i="1"/>
  <c r="W2043" i="1"/>
  <c r="U2043" i="1"/>
  <c r="I2043" i="1"/>
  <c r="M2043" i="1"/>
  <c r="T2043" i="1"/>
  <c r="X3137" i="1"/>
  <c r="W3137" i="1"/>
  <c r="U3137" i="1"/>
  <c r="I3137" i="1"/>
  <c r="M3137" i="1"/>
  <c r="T3137" i="1"/>
  <c r="X1298" i="1"/>
  <c r="W1298" i="1"/>
  <c r="U1298" i="1"/>
  <c r="I1298" i="1"/>
  <c r="M1298" i="1"/>
  <c r="T1298" i="1"/>
  <c r="X2957" i="1"/>
  <c r="W2957" i="1"/>
  <c r="U2957" i="1"/>
  <c r="I2957" i="1"/>
  <c r="M2957" i="1"/>
  <c r="T2957" i="1"/>
  <c r="X2857" i="1"/>
  <c r="W2857" i="1"/>
  <c r="U2857" i="1"/>
  <c r="I2857" i="1"/>
  <c r="M2857" i="1"/>
  <c r="T2857" i="1"/>
  <c r="T2016" i="1"/>
  <c r="U2016" i="1"/>
  <c r="I2016" i="1"/>
  <c r="M2016" i="1"/>
  <c r="W2016" i="1"/>
  <c r="X2016" i="1"/>
  <c r="X1646" i="1"/>
  <c r="W1646" i="1"/>
  <c r="U1646" i="1"/>
  <c r="I1646" i="1"/>
  <c r="M1646" i="1"/>
  <c r="T1646" i="1"/>
  <c r="X3529" i="1"/>
  <c r="W3529" i="1"/>
  <c r="U3529" i="1"/>
  <c r="I3529" i="1"/>
  <c r="M3529" i="1"/>
  <c r="T3529" i="1"/>
  <c r="X2843" i="1"/>
  <c r="W2843" i="1"/>
  <c r="U2843" i="1"/>
  <c r="I2843" i="1"/>
  <c r="M2843" i="1"/>
  <c r="T2843" i="1"/>
  <c r="X3167" i="1"/>
  <c r="W3167" i="1"/>
  <c r="U3167" i="1"/>
  <c r="I3167" i="1"/>
  <c r="M3167" i="1"/>
  <c r="T3167" i="1"/>
  <c r="X2034" i="1"/>
  <c r="W2034" i="1"/>
  <c r="U2034" i="1"/>
  <c r="I2034" i="1"/>
  <c r="M2034" i="1"/>
  <c r="T2034" i="1"/>
  <c r="X1719" i="1"/>
  <c r="W1719" i="1"/>
  <c r="U1719" i="1"/>
  <c r="I1719" i="1"/>
  <c r="M1719" i="1"/>
  <c r="T1719" i="1"/>
  <c r="X2648" i="1"/>
  <c r="W2648" i="1"/>
  <c r="U2648" i="1"/>
  <c r="I2648" i="1"/>
  <c r="M2648" i="1"/>
  <c r="T2648" i="1"/>
  <c r="X3092" i="1"/>
  <c r="W3092" i="1"/>
  <c r="U3092" i="1"/>
  <c r="I3092" i="1"/>
  <c r="M3092" i="1"/>
  <c r="T3092" i="1"/>
  <c r="X3053" i="1"/>
  <c r="W3053" i="1"/>
  <c r="U3053" i="1"/>
  <c r="I3053" i="1"/>
  <c r="M3053" i="1"/>
  <c r="T3053" i="1"/>
  <c r="X2360" i="1"/>
  <c r="W2360" i="1"/>
  <c r="U2360" i="1"/>
  <c r="I2360" i="1"/>
  <c r="M2360" i="1"/>
  <c r="T2360" i="1"/>
  <c r="X2911" i="1"/>
  <c r="W2911" i="1"/>
  <c r="U2911" i="1"/>
  <c r="I2911" i="1"/>
  <c r="M2911" i="1"/>
  <c r="T2911" i="1"/>
  <c r="X2737" i="1"/>
  <c r="W2737" i="1"/>
  <c r="U2737" i="1"/>
  <c r="I2737" i="1"/>
  <c r="M2737" i="1"/>
  <c r="T2737" i="1"/>
  <c r="X2523" i="1"/>
  <c r="W2523" i="1"/>
  <c r="U2523" i="1"/>
  <c r="I2523" i="1"/>
  <c r="M2523" i="1"/>
  <c r="T2523" i="1"/>
  <c r="X1793" i="1"/>
  <c r="W1793" i="1"/>
  <c r="U1793" i="1"/>
  <c r="I1793" i="1"/>
  <c r="M1793" i="1"/>
  <c r="T1793" i="1"/>
  <c r="X2144" i="1"/>
  <c r="W2144" i="1"/>
  <c r="U2144" i="1"/>
  <c r="I2144" i="1"/>
  <c r="M2144" i="1"/>
  <c r="T2144" i="1"/>
  <c r="X1768" i="1"/>
  <c r="W1768" i="1"/>
  <c r="U1768" i="1"/>
  <c r="I1768" i="1"/>
  <c r="M1768" i="1"/>
  <c r="T1768" i="1"/>
  <c r="X2513" i="1"/>
  <c r="W2513" i="1"/>
  <c r="U2513" i="1"/>
  <c r="I2513" i="1"/>
  <c r="M2513" i="1"/>
  <c r="T2513" i="1"/>
  <c r="X2111" i="1"/>
  <c r="W2111" i="1"/>
  <c r="U2111" i="1"/>
  <c r="I2111" i="1"/>
  <c r="M2111" i="1"/>
  <c r="T2111" i="1"/>
  <c r="X2655" i="1"/>
  <c r="W2655" i="1"/>
  <c r="U2655" i="1"/>
  <c r="I2655" i="1"/>
  <c r="M2655" i="1"/>
  <c r="T2655" i="1"/>
  <c r="X2018" i="1"/>
  <c r="T2018" i="1"/>
  <c r="U2018" i="1"/>
  <c r="I2018" i="1"/>
  <c r="M2018" i="1"/>
  <c r="W2018" i="1"/>
  <c r="X2693" i="1"/>
  <c r="W2693" i="1"/>
  <c r="U2693" i="1"/>
  <c r="I2693" i="1"/>
  <c r="M2693" i="1"/>
  <c r="T2693" i="1"/>
  <c r="X2083" i="1"/>
  <c r="W2083" i="1"/>
  <c r="U2083" i="1"/>
  <c r="I2083" i="1"/>
  <c r="M2083" i="1"/>
  <c r="T2083" i="1"/>
  <c r="T1741" i="1"/>
  <c r="U1741" i="1"/>
  <c r="I1741" i="1"/>
  <c r="M1741" i="1"/>
  <c r="W1741" i="1"/>
  <c r="X1741" i="1"/>
  <c r="X1910" i="1"/>
  <c r="W1910" i="1"/>
  <c r="U1910" i="1"/>
  <c r="I1910" i="1"/>
  <c r="M1910" i="1"/>
  <c r="T1910" i="1"/>
  <c r="X3541" i="1"/>
  <c r="W3541" i="1"/>
  <c r="U3541" i="1"/>
  <c r="I3541" i="1"/>
  <c r="M3541" i="1"/>
  <c r="T3541" i="1"/>
  <c r="T2778" i="1"/>
  <c r="U2778" i="1"/>
  <c r="I2778" i="1"/>
  <c r="M2778" i="1"/>
  <c r="W2778" i="1"/>
  <c r="X2778" i="1"/>
  <c r="X3593" i="1"/>
  <c r="W3593" i="1"/>
  <c r="U3593" i="1"/>
  <c r="I3593" i="1"/>
  <c r="M3593" i="1"/>
  <c r="T3593" i="1"/>
  <c r="X2127" i="1"/>
  <c r="T2127" i="1"/>
  <c r="U2127" i="1"/>
  <c r="I2127" i="1"/>
  <c r="M2127" i="1"/>
  <c r="W2127" i="1"/>
  <c r="X2582" i="1"/>
  <c r="W2582" i="1"/>
  <c r="U2582" i="1"/>
  <c r="I2582" i="1"/>
  <c r="M2582" i="1"/>
  <c r="T2582" i="1"/>
  <c r="T2689" i="1"/>
  <c r="U2689" i="1"/>
  <c r="I2689" i="1"/>
  <c r="M2689" i="1"/>
  <c r="W2689" i="1"/>
  <c r="X2689" i="1"/>
  <c r="X3514" i="1"/>
  <c r="T3514" i="1"/>
  <c r="U3514" i="1"/>
  <c r="I3514" i="1"/>
  <c r="M3514" i="1"/>
  <c r="W3514" i="1"/>
  <c r="X1990" i="1"/>
  <c r="W1990" i="1"/>
  <c r="U1990" i="1"/>
  <c r="I1990" i="1"/>
  <c r="M1990" i="1"/>
  <c r="T1990" i="1"/>
  <c r="X2791" i="1"/>
  <c r="W2791" i="1"/>
  <c r="U2791" i="1"/>
  <c r="I2791" i="1"/>
  <c r="M2791" i="1"/>
  <c r="T2791" i="1"/>
  <c r="X2818" i="1"/>
  <c r="T2818" i="1"/>
  <c r="U2818" i="1"/>
  <c r="I2818" i="1"/>
  <c r="M2818" i="1"/>
  <c r="W2818" i="1"/>
  <c r="X2657" i="1"/>
  <c r="W2657" i="1"/>
  <c r="U2657" i="1"/>
  <c r="I2657" i="1"/>
  <c r="M2657" i="1"/>
  <c r="T2657" i="1"/>
  <c r="X3435" i="1"/>
  <c r="W3435" i="1"/>
  <c r="U3435" i="1"/>
  <c r="I3435" i="1"/>
  <c r="M3435" i="1"/>
  <c r="T3435" i="1"/>
  <c r="T2168" i="1"/>
  <c r="U2168" i="1"/>
  <c r="I2168" i="1"/>
  <c r="M2168" i="1"/>
  <c r="W2168" i="1"/>
  <c r="X2168" i="1"/>
  <c r="T2093" i="1"/>
  <c r="U2093" i="1"/>
  <c r="I2093" i="1"/>
  <c r="M2093" i="1"/>
  <c r="W2093" i="1"/>
  <c r="X2093" i="1"/>
  <c r="T2304" i="1"/>
  <c r="U2304" i="1"/>
  <c r="I2304" i="1"/>
  <c r="M2304" i="1"/>
  <c r="W2304" i="1"/>
  <c r="X2304" i="1"/>
  <c r="T3270" i="1"/>
  <c r="U3270" i="1"/>
  <c r="I3270" i="1"/>
  <c r="M3270" i="1"/>
  <c r="W3270" i="1"/>
  <c r="X3270" i="1"/>
  <c r="T2098" i="1"/>
  <c r="U2098" i="1"/>
  <c r="I2098" i="1"/>
  <c r="M2098" i="1"/>
  <c r="W2098" i="1"/>
  <c r="X2098" i="1"/>
  <c r="T2761" i="1"/>
  <c r="U2761" i="1"/>
  <c r="I2761" i="1"/>
  <c r="M2761" i="1"/>
  <c r="W2761" i="1"/>
  <c r="X2761" i="1"/>
  <c r="T2662" i="1"/>
  <c r="U2662" i="1"/>
  <c r="I2662" i="1"/>
  <c r="M2662" i="1"/>
  <c r="W2662" i="1"/>
  <c r="X2662" i="1"/>
  <c r="T2159" i="1"/>
  <c r="U2159" i="1"/>
  <c r="I2159" i="1"/>
  <c r="M2159" i="1"/>
  <c r="W2159" i="1"/>
  <c r="X2159" i="1"/>
  <c r="T1756" i="1"/>
  <c r="U1756" i="1"/>
  <c r="I1756" i="1"/>
  <c r="M1756" i="1"/>
  <c r="W1756" i="1"/>
  <c r="X1756" i="1"/>
  <c r="T2578" i="1"/>
  <c r="U2578" i="1"/>
  <c r="I2578" i="1"/>
  <c r="M2578" i="1"/>
  <c r="W2578" i="1"/>
  <c r="X2578" i="1"/>
  <c r="T3661" i="1"/>
  <c r="U3661" i="1"/>
  <c r="I3661" i="1"/>
  <c r="M3661" i="1"/>
  <c r="W3661" i="1"/>
  <c r="X3661" i="1"/>
  <c r="T3512" i="1"/>
  <c r="U3512" i="1"/>
  <c r="I3512" i="1"/>
  <c r="M3512" i="1"/>
  <c r="W3512" i="1"/>
  <c r="X3512" i="1"/>
  <c r="T2973" i="1"/>
  <c r="U2973" i="1"/>
  <c r="I2973" i="1"/>
  <c r="M2973" i="1"/>
  <c r="W2973" i="1"/>
  <c r="X2973" i="1"/>
  <c r="T1876" i="1"/>
  <c r="U1876" i="1"/>
  <c r="I1876" i="1"/>
  <c r="M1876" i="1"/>
  <c r="W1876" i="1"/>
  <c r="X1876" i="1"/>
  <c r="T1656" i="1"/>
  <c r="U1656" i="1"/>
  <c r="I1656" i="1"/>
  <c r="M1656" i="1"/>
  <c r="W1656" i="1"/>
  <c r="X1656" i="1"/>
  <c r="T1311" i="1"/>
  <c r="U1311" i="1"/>
  <c r="I1311" i="1"/>
  <c r="M1311" i="1"/>
  <c r="W1311" i="1"/>
  <c r="X1311" i="1"/>
  <c r="T1830" i="1"/>
  <c r="U1830" i="1"/>
  <c r="I1830" i="1"/>
  <c r="M1830" i="1"/>
  <c r="W1830" i="1"/>
  <c r="X1830" i="1"/>
  <c r="T1327" i="1"/>
  <c r="U1327" i="1"/>
  <c r="I1327" i="1"/>
  <c r="M1327" i="1"/>
  <c r="W1327" i="1"/>
  <c r="X1327" i="1"/>
  <c r="T1916" i="1"/>
  <c r="U1916" i="1"/>
  <c r="I1916" i="1"/>
  <c r="M1916" i="1"/>
  <c r="W1916" i="1"/>
  <c r="X1916" i="1"/>
  <c r="T2766" i="1"/>
  <c r="U2766" i="1"/>
  <c r="I2766" i="1"/>
  <c r="M2766" i="1"/>
  <c r="W2766" i="1"/>
  <c r="X2766" i="1"/>
  <c r="T2318" i="1"/>
  <c r="U2318" i="1"/>
  <c r="I2318" i="1"/>
  <c r="M2318" i="1"/>
  <c r="W2318" i="1"/>
  <c r="X2318" i="1"/>
  <c r="T3024" i="1"/>
  <c r="U3024" i="1"/>
  <c r="I3024" i="1"/>
  <c r="M3024" i="1"/>
  <c r="W3024" i="1"/>
  <c r="X3024" i="1"/>
  <c r="T3065" i="1"/>
  <c r="U3065" i="1"/>
  <c r="I3065" i="1"/>
  <c r="M3065" i="1"/>
  <c r="W3065" i="1"/>
  <c r="X3065" i="1"/>
  <c r="T2051" i="1"/>
  <c r="U2051" i="1"/>
  <c r="I2051" i="1"/>
  <c r="M2051" i="1"/>
  <c r="W2051" i="1"/>
  <c r="X2051" i="1"/>
  <c r="X2502" i="1"/>
  <c r="T2502" i="1"/>
  <c r="U2502" i="1"/>
  <c r="I2502" i="1"/>
  <c r="M2502" i="1"/>
  <c r="W2502" i="1"/>
  <c r="X3179" i="1"/>
  <c r="T3179" i="1"/>
  <c r="U3179" i="1"/>
  <c r="I3179" i="1"/>
  <c r="M3179" i="1"/>
  <c r="W3179" i="1"/>
  <c r="X1534" i="1"/>
  <c r="T1534" i="1"/>
  <c r="U1534" i="1"/>
  <c r="I1534" i="1"/>
  <c r="M1534" i="1"/>
  <c r="W1534" i="1"/>
  <c r="X3029" i="1"/>
  <c r="T3029" i="1"/>
  <c r="U3029" i="1"/>
  <c r="I3029" i="1"/>
  <c r="M3029" i="1"/>
  <c r="W3029" i="1"/>
  <c r="X1184" i="1"/>
  <c r="T1184" i="1"/>
  <c r="U1184" i="1"/>
  <c r="I1184" i="1"/>
  <c r="M1184" i="1"/>
  <c r="W1184" i="1"/>
  <c r="X1748" i="1"/>
  <c r="T1748" i="1"/>
  <c r="U1748" i="1"/>
  <c r="I1748" i="1"/>
  <c r="M1748" i="1"/>
  <c r="W1748" i="1"/>
  <c r="X2537" i="1"/>
  <c r="T2537" i="1"/>
  <c r="U2537" i="1"/>
  <c r="I2537" i="1"/>
  <c r="M2537" i="1"/>
  <c r="W2537" i="1"/>
  <c r="X3524" i="1"/>
  <c r="T3524" i="1"/>
  <c r="U3524" i="1"/>
  <c r="I3524" i="1"/>
  <c r="M3524" i="1"/>
  <c r="W3524" i="1"/>
  <c r="X2068" i="1"/>
  <c r="T2068" i="1"/>
  <c r="U2068" i="1"/>
  <c r="I2068" i="1"/>
  <c r="M2068" i="1"/>
  <c r="W2068" i="1"/>
  <c r="X1352" i="1"/>
  <c r="T1352" i="1"/>
  <c r="U1352" i="1"/>
  <c r="I1352" i="1"/>
  <c r="M1352" i="1"/>
  <c r="W1352" i="1"/>
  <c r="X2601" i="1"/>
  <c r="T2601" i="1"/>
  <c r="U2601" i="1"/>
  <c r="I2601" i="1"/>
  <c r="M2601" i="1"/>
  <c r="W2601" i="1"/>
  <c r="X2905" i="1"/>
  <c r="T2905" i="1"/>
  <c r="U2905" i="1"/>
  <c r="I2905" i="1"/>
  <c r="M2905" i="1"/>
  <c r="W2905" i="1"/>
  <c r="X2349" i="1"/>
  <c r="T2349" i="1"/>
  <c r="U2349" i="1"/>
  <c r="I2349" i="1"/>
  <c r="M2349" i="1"/>
  <c r="W2349" i="1"/>
  <c r="X2019" i="1"/>
  <c r="T2019" i="1"/>
  <c r="U2019" i="1"/>
  <c r="I2019" i="1"/>
  <c r="M2019" i="1"/>
  <c r="W2019" i="1"/>
  <c r="X1808" i="1"/>
  <c r="T1808" i="1"/>
  <c r="U1808" i="1"/>
  <c r="I1808" i="1"/>
  <c r="M1808" i="1"/>
  <c r="W1808" i="1"/>
  <c r="T2561" i="1"/>
  <c r="U2561" i="1"/>
  <c r="I2561" i="1"/>
  <c r="M2561" i="1"/>
  <c r="W2561" i="1"/>
  <c r="X2561" i="1"/>
  <c r="T2338" i="1"/>
  <c r="U2338" i="1"/>
  <c r="I2338" i="1"/>
  <c r="M2338" i="1"/>
  <c r="W2338" i="1"/>
  <c r="X2338" i="1"/>
  <c r="T2653" i="1"/>
  <c r="U2653" i="1"/>
  <c r="I2653" i="1"/>
  <c r="M2653" i="1"/>
  <c r="W2653" i="1"/>
  <c r="X2653" i="1"/>
  <c r="T2177" i="1"/>
  <c r="U2177" i="1"/>
  <c r="I2177" i="1"/>
  <c r="M2177" i="1"/>
  <c r="W2177" i="1"/>
  <c r="X2177" i="1"/>
  <c r="T3269" i="1"/>
  <c r="U3269" i="1"/>
  <c r="I3269" i="1"/>
  <c r="M3269" i="1"/>
  <c r="W3269" i="1"/>
  <c r="X3269" i="1"/>
  <c r="T2732" i="1"/>
  <c r="U2732" i="1"/>
  <c r="I2732" i="1"/>
  <c r="M2732" i="1"/>
  <c r="W2732" i="1"/>
  <c r="X2732" i="1"/>
  <c r="I432" i="5"/>
  <c r="T2702" i="1"/>
  <c r="U2702" i="1"/>
  <c r="I2702" i="1"/>
  <c r="M2702" i="1"/>
  <c r="W2702" i="1"/>
  <c r="X2702" i="1"/>
  <c r="T3142" i="1"/>
  <c r="U3142" i="1"/>
  <c r="I3142" i="1"/>
  <c r="M3142" i="1"/>
  <c r="W3142" i="1"/>
  <c r="X3142" i="1"/>
  <c r="T2265" i="1"/>
  <c r="U2265" i="1"/>
  <c r="I2265" i="1"/>
  <c r="M2265" i="1"/>
  <c r="W2265" i="1"/>
  <c r="X2265" i="1"/>
  <c r="T3623" i="1"/>
  <c r="U3623" i="1"/>
  <c r="I3623" i="1"/>
  <c r="M3623" i="1"/>
  <c r="W3623" i="1"/>
  <c r="X3623" i="1"/>
  <c r="T3648" i="1"/>
  <c r="U3648" i="1"/>
  <c r="I3648" i="1"/>
  <c r="M3648" i="1"/>
  <c r="W3648" i="1"/>
  <c r="X3648" i="1"/>
  <c r="T1542" i="1"/>
  <c r="U1542" i="1"/>
  <c r="I1542" i="1"/>
  <c r="M1542" i="1"/>
  <c r="W1542" i="1"/>
  <c r="X1542" i="1"/>
  <c r="T1228" i="1"/>
  <c r="U1228" i="1"/>
  <c r="I1228" i="1"/>
  <c r="M1228" i="1"/>
  <c r="W1228" i="1"/>
  <c r="X1228" i="1"/>
  <c r="T2467" i="1"/>
  <c r="U2467" i="1"/>
  <c r="I2467" i="1"/>
  <c r="M2467" i="1"/>
  <c r="W2467" i="1"/>
  <c r="X2467" i="1"/>
  <c r="T2530" i="1"/>
  <c r="U2530" i="1"/>
  <c r="I2530" i="1"/>
  <c r="M2530" i="1"/>
  <c r="W2530" i="1"/>
  <c r="X2530" i="1"/>
  <c r="T1238" i="1"/>
  <c r="U1238" i="1"/>
  <c r="I1238" i="1"/>
  <c r="M1238" i="1"/>
  <c r="W1238" i="1"/>
  <c r="X1238" i="1"/>
  <c r="T2416" i="1"/>
  <c r="U2416" i="1"/>
  <c r="I2416" i="1"/>
  <c r="M2416" i="1"/>
  <c r="W2416" i="1"/>
  <c r="X2416" i="1"/>
  <c r="T2546" i="1"/>
  <c r="U2546" i="1"/>
  <c r="I2546" i="1"/>
  <c r="M2546" i="1"/>
  <c r="W2546" i="1"/>
  <c r="X2546" i="1"/>
  <c r="T3147" i="1"/>
  <c r="U3147" i="1"/>
  <c r="I3147" i="1"/>
  <c r="M3147" i="1"/>
  <c r="W3147" i="1"/>
  <c r="X3147" i="1"/>
  <c r="T1838" i="1"/>
  <c r="U1838" i="1"/>
  <c r="I1838" i="1"/>
  <c r="M1838" i="1"/>
  <c r="W1838" i="1"/>
  <c r="X1838" i="1"/>
  <c r="T1618" i="1"/>
  <c r="U1618" i="1"/>
  <c r="I1618" i="1"/>
  <c r="M1618" i="1"/>
  <c r="W1618" i="1"/>
  <c r="X1618" i="1"/>
  <c r="T2851" i="1"/>
  <c r="U2851" i="1"/>
  <c r="I2851" i="1"/>
  <c r="M2851" i="1"/>
  <c r="W2851" i="1"/>
  <c r="X2851" i="1"/>
  <c r="T3100" i="1"/>
  <c r="U3100" i="1"/>
  <c r="I3100" i="1"/>
  <c r="M3100" i="1"/>
  <c r="W3100" i="1"/>
  <c r="X3100" i="1"/>
  <c r="T1955" i="1"/>
  <c r="U1955" i="1"/>
  <c r="I1955" i="1"/>
  <c r="M1955" i="1"/>
  <c r="W1955" i="1"/>
  <c r="X1955" i="1"/>
  <c r="T3015" i="1"/>
  <c r="U3015" i="1"/>
  <c r="I3015" i="1"/>
  <c r="M3015" i="1"/>
  <c r="W3015" i="1"/>
  <c r="X3015" i="1"/>
  <c r="T3038" i="1"/>
  <c r="U3038" i="1"/>
  <c r="I3038" i="1"/>
  <c r="M3038" i="1"/>
  <c r="W3038" i="1"/>
  <c r="X3038" i="1"/>
  <c r="T2031" i="1"/>
  <c r="U2031" i="1"/>
  <c r="I2031" i="1"/>
  <c r="M2031" i="1"/>
  <c r="W2031" i="1"/>
  <c r="X2031" i="1"/>
  <c r="T2811" i="1"/>
  <c r="U2811" i="1"/>
  <c r="I2811" i="1"/>
  <c r="M2811" i="1"/>
  <c r="W2811" i="1"/>
  <c r="X2811" i="1"/>
  <c r="T2686" i="1"/>
  <c r="U2686" i="1"/>
  <c r="I2686" i="1"/>
  <c r="M2686" i="1"/>
  <c r="W2686" i="1"/>
  <c r="X2686" i="1"/>
  <c r="T2555" i="1"/>
  <c r="U2555" i="1"/>
  <c r="I2555" i="1"/>
  <c r="M2555" i="1"/>
  <c r="W2555" i="1"/>
  <c r="X2555" i="1"/>
  <c r="T1897" i="1"/>
  <c r="U1897" i="1"/>
  <c r="I1897" i="1"/>
  <c r="M1897" i="1"/>
  <c r="W1897" i="1"/>
  <c r="X1897" i="1"/>
  <c r="T2252" i="1"/>
  <c r="U2252" i="1"/>
  <c r="I2252" i="1"/>
  <c r="M2252" i="1"/>
  <c r="W2252" i="1"/>
  <c r="X2252" i="1"/>
  <c r="T1703" i="1"/>
  <c r="U1703" i="1"/>
  <c r="I1703" i="1"/>
  <c r="M1703" i="1"/>
  <c r="W1703" i="1"/>
  <c r="X1703" i="1"/>
  <c r="T1639" i="1"/>
  <c r="U1639" i="1"/>
  <c r="I1639" i="1"/>
  <c r="M1639" i="1"/>
  <c r="W1639" i="1"/>
  <c r="X1639" i="1"/>
  <c r="T2776" i="1"/>
  <c r="U2776" i="1"/>
  <c r="I2776" i="1"/>
  <c r="M2776" i="1"/>
  <c r="W2776" i="1"/>
  <c r="X2776" i="1"/>
  <c r="T2382" i="1"/>
  <c r="U2382" i="1"/>
  <c r="I2382" i="1"/>
  <c r="M2382" i="1"/>
  <c r="W2382" i="1"/>
  <c r="X2382" i="1"/>
  <c r="T1483" i="1"/>
  <c r="U1483" i="1"/>
  <c r="I1483" i="1"/>
  <c r="M1483" i="1"/>
  <c r="W1483" i="1"/>
  <c r="X1483" i="1"/>
  <c r="T3234" i="1"/>
  <c r="U3234" i="1"/>
  <c r="I3234" i="1"/>
  <c r="M3234" i="1"/>
  <c r="W3234" i="1"/>
  <c r="X3234" i="1"/>
  <c r="T1970" i="1"/>
  <c r="U1970" i="1"/>
  <c r="I1970" i="1"/>
  <c r="M1970" i="1"/>
  <c r="W1970" i="1"/>
  <c r="X1970" i="1"/>
  <c r="T1348" i="1"/>
  <c r="U1348" i="1"/>
  <c r="I1348" i="1"/>
  <c r="M1348" i="1"/>
  <c r="W1348" i="1"/>
  <c r="X1348" i="1"/>
  <c r="T1169" i="1"/>
  <c r="U1169" i="1"/>
  <c r="I1169" i="1"/>
  <c r="M1169" i="1"/>
  <c r="W1169" i="1"/>
  <c r="X1169" i="1"/>
  <c r="T2862" i="1"/>
  <c r="U2862" i="1"/>
  <c r="I2862" i="1"/>
  <c r="M2862" i="1"/>
  <c r="W2862" i="1"/>
  <c r="X2862" i="1"/>
  <c r="T2291" i="1"/>
  <c r="U2291" i="1"/>
  <c r="I2291" i="1"/>
  <c r="M2291" i="1"/>
  <c r="W2291" i="1"/>
  <c r="X2291" i="1"/>
  <c r="T3638" i="1"/>
  <c r="U3638" i="1"/>
  <c r="I3638" i="1"/>
  <c r="M3638" i="1"/>
  <c r="W3638" i="1"/>
  <c r="X3638" i="1"/>
  <c r="T3539" i="1"/>
  <c r="U3539" i="1"/>
  <c r="I3539" i="1"/>
  <c r="M3539" i="1"/>
  <c r="W3539" i="1"/>
  <c r="X3539" i="1"/>
  <c r="T1411" i="1"/>
  <c r="U1411" i="1"/>
  <c r="I1411" i="1"/>
  <c r="M1411" i="1"/>
  <c r="W1411" i="1"/>
  <c r="X1411" i="1"/>
  <c r="T1772" i="1"/>
  <c r="U1772" i="1"/>
  <c r="I1772" i="1"/>
  <c r="M1772" i="1"/>
  <c r="W1772" i="1"/>
  <c r="X1772" i="1"/>
  <c r="T1274" i="1"/>
  <c r="U1274" i="1"/>
  <c r="I1274" i="1"/>
  <c r="M1274" i="1"/>
  <c r="W1274" i="1"/>
  <c r="X1274" i="1"/>
  <c r="T2419" i="1"/>
  <c r="U2419" i="1"/>
  <c r="I2419" i="1"/>
  <c r="M2419" i="1"/>
  <c r="W2419" i="1"/>
  <c r="X2419" i="1"/>
  <c r="T2012" i="1"/>
  <c r="U2012" i="1"/>
  <c r="I2012" i="1"/>
  <c r="M2012" i="1"/>
  <c r="W2012" i="1"/>
  <c r="X2012" i="1"/>
  <c r="T1966" i="1"/>
  <c r="U1966" i="1"/>
  <c r="I1966" i="1"/>
  <c r="M1966" i="1"/>
  <c r="W1966" i="1"/>
  <c r="X1966" i="1"/>
  <c r="T2332" i="1"/>
  <c r="U2332" i="1"/>
  <c r="I2332" i="1"/>
  <c r="M2332" i="1"/>
  <c r="W2332" i="1"/>
  <c r="X2332" i="1"/>
  <c r="T2785" i="1"/>
  <c r="U2785" i="1"/>
  <c r="I2785" i="1"/>
  <c r="M2785" i="1"/>
  <c r="W2785" i="1"/>
  <c r="X2785" i="1"/>
  <c r="T2577" i="1"/>
  <c r="U2577" i="1"/>
  <c r="I2577" i="1"/>
  <c r="M2577" i="1"/>
  <c r="W2577" i="1"/>
  <c r="X2577" i="1"/>
  <c r="T1775" i="1"/>
  <c r="U1775" i="1"/>
  <c r="I1775" i="1"/>
  <c r="M1775" i="1"/>
  <c r="W1775" i="1"/>
  <c r="X1775" i="1"/>
  <c r="T3651" i="1"/>
  <c r="U3651" i="1"/>
  <c r="I3651" i="1"/>
  <c r="M3651" i="1"/>
  <c r="W3651" i="1"/>
  <c r="X3651" i="1"/>
  <c r="T1986" i="1"/>
  <c r="U1986" i="1"/>
  <c r="I1986" i="1"/>
  <c r="M1986" i="1"/>
  <c r="W1986" i="1"/>
  <c r="X1986" i="1"/>
  <c r="T2409" i="1"/>
  <c r="U2409" i="1"/>
  <c r="I2409" i="1"/>
  <c r="M2409" i="1"/>
  <c r="W2409" i="1"/>
  <c r="X2409" i="1"/>
  <c r="T3650" i="1"/>
  <c r="U3650" i="1"/>
  <c r="I3650" i="1"/>
  <c r="M3650" i="1"/>
  <c r="W3650" i="1"/>
  <c r="X3650" i="1"/>
  <c r="T3356" i="1"/>
  <c r="U3356" i="1"/>
  <c r="I3356" i="1"/>
  <c r="M3356" i="1"/>
  <c r="W3356" i="1"/>
  <c r="X3356" i="1"/>
  <c r="T1355" i="1"/>
  <c r="U1355" i="1"/>
  <c r="I1355" i="1"/>
  <c r="M1355" i="1"/>
  <c r="W1355" i="1"/>
  <c r="X1355" i="1"/>
  <c r="T2115" i="1"/>
  <c r="U2115" i="1"/>
  <c r="I2115" i="1"/>
  <c r="M2115" i="1"/>
  <c r="W2115" i="1"/>
  <c r="X2115" i="1"/>
  <c r="X1342" i="1"/>
  <c r="W1342" i="1"/>
  <c r="U1342" i="1"/>
  <c r="I1342" i="1"/>
  <c r="M1342" i="1"/>
  <c r="T1342" i="1"/>
  <c r="X2156" i="1"/>
  <c r="W2156" i="1"/>
  <c r="U2156" i="1"/>
  <c r="I2156" i="1"/>
  <c r="M2156" i="1"/>
  <c r="T2156" i="1"/>
  <c r="X1903" i="1"/>
  <c r="W1903" i="1"/>
  <c r="U1903" i="1"/>
  <c r="I1903" i="1"/>
  <c r="M1903" i="1"/>
  <c r="T1903" i="1"/>
  <c r="X2522" i="1"/>
  <c r="W2522" i="1"/>
  <c r="U2522" i="1"/>
  <c r="I2522" i="1"/>
  <c r="M2522" i="1"/>
  <c r="T2522" i="1"/>
  <c r="X1339" i="1"/>
  <c r="W1339" i="1"/>
  <c r="U1339" i="1"/>
  <c r="I1339" i="1"/>
  <c r="M1339" i="1"/>
  <c r="T1339" i="1"/>
  <c r="X3546" i="1"/>
  <c r="W3546" i="1"/>
  <c r="U3546" i="1"/>
  <c r="I3546" i="1"/>
  <c r="M3546" i="1"/>
  <c r="T3546" i="1"/>
  <c r="X3422" i="1"/>
  <c r="W3422" i="1"/>
  <c r="U3422" i="1"/>
  <c r="I3422" i="1"/>
  <c r="M3422" i="1"/>
  <c r="T3422" i="1"/>
  <c r="X2727" i="1"/>
  <c r="W2727" i="1"/>
  <c r="U2727" i="1"/>
  <c r="I2727" i="1"/>
  <c r="M2727" i="1"/>
  <c r="T2727" i="1"/>
  <c r="X1677" i="1"/>
  <c r="W1677" i="1"/>
  <c r="U1677" i="1"/>
  <c r="I1677" i="1"/>
  <c r="M1677" i="1"/>
  <c r="T1677" i="1"/>
  <c r="X1700" i="1"/>
  <c r="W1700" i="1"/>
  <c r="U1700" i="1"/>
  <c r="I1700" i="1"/>
  <c r="M1700" i="1"/>
  <c r="T1700" i="1"/>
  <c r="X3247" i="1"/>
  <c r="W3247" i="1"/>
  <c r="U3247" i="1"/>
  <c r="I3247" i="1"/>
  <c r="M3247" i="1"/>
  <c r="T3247" i="1"/>
  <c r="X3127" i="1"/>
  <c r="W3127" i="1"/>
  <c r="U3127" i="1"/>
  <c r="I3127" i="1"/>
  <c r="M3127" i="1"/>
  <c r="T3127" i="1"/>
  <c r="X1328" i="1"/>
  <c r="W1328" i="1"/>
  <c r="U1328" i="1"/>
  <c r="I1328" i="1"/>
  <c r="M1328" i="1"/>
  <c r="T1328" i="1"/>
  <c r="X1993" i="1"/>
  <c r="W1993" i="1"/>
  <c r="U1993" i="1"/>
  <c r="I1993" i="1"/>
  <c r="M1993" i="1"/>
  <c r="T1993" i="1"/>
  <c r="X3010" i="1"/>
  <c r="W3010" i="1"/>
  <c r="U3010" i="1"/>
  <c r="I3010" i="1"/>
  <c r="M3010" i="1"/>
  <c r="T3010" i="1"/>
  <c r="X2820" i="1"/>
  <c r="W2820" i="1"/>
  <c r="U2820" i="1"/>
  <c r="I2820" i="1"/>
  <c r="M2820" i="1"/>
  <c r="T2820" i="1"/>
  <c r="X2289" i="1"/>
  <c r="W2289" i="1"/>
  <c r="U2289" i="1"/>
  <c r="I2289" i="1"/>
  <c r="M2289" i="1"/>
  <c r="T2289" i="1"/>
  <c r="X3434" i="1"/>
  <c r="W3434" i="1"/>
  <c r="U3434" i="1"/>
  <c r="I3434" i="1"/>
  <c r="M3434" i="1"/>
  <c r="T3434" i="1"/>
  <c r="X3500" i="1"/>
  <c r="W3500" i="1"/>
  <c r="U3500" i="1"/>
  <c r="I3500" i="1"/>
  <c r="M3500" i="1"/>
  <c r="T3500" i="1"/>
  <c r="X1881" i="1"/>
  <c r="W1881" i="1"/>
  <c r="U1881" i="1"/>
  <c r="I1881" i="1"/>
  <c r="M1881" i="1"/>
  <c r="T1881" i="1"/>
  <c r="X3545" i="1"/>
  <c r="W3545" i="1"/>
  <c r="U3545" i="1"/>
  <c r="I3545" i="1"/>
  <c r="M3545" i="1"/>
  <c r="T3545" i="1"/>
  <c r="X1384" i="1"/>
  <c r="W1384" i="1"/>
  <c r="U1384" i="1"/>
  <c r="I1384" i="1"/>
  <c r="M1384" i="1"/>
  <c r="T1384" i="1"/>
  <c r="X1893" i="1"/>
  <c r="W1893" i="1"/>
  <c r="U1893" i="1"/>
  <c r="I1893" i="1"/>
  <c r="M1893" i="1"/>
  <c r="T1893" i="1"/>
  <c r="X2113" i="1"/>
  <c r="W2113" i="1"/>
  <c r="U2113" i="1"/>
  <c r="I2113" i="1"/>
  <c r="M2113" i="1"/>
  <c r="T2113" i="1"/>
  <c r="X2670" i="1"/>
  <c r="W2670" i="1"/>
  <c r="U2670" i="1"/>
  <c r="I2670" i="1"/>
  <c r="M2670" i="1"/>
  <c r="T2670" i="1"/>
  <c r="X3071" i="1"/>
  <c r="W3071" i="1"/>
  <c r="U3071" i="1"/>
  <c r="I3071" i="1"/>
  <c r="M3071" i="1"/>
  <c r="T3071" i="1"/>
  <c r="X2559" i="1"/>
  <c r="W2559" i="1"/>
  <c r="U2559" i="1"/>
  <c r="I2559" i="1"/>
  <c r="M2559" i="1"/>
  <c r="T2559" i="1"/>
  <c r="X2991" i="1"/>
  <c r="W2991" i="1"/>
  <c r="U2991" i="1"/>
  <c r="I2991" i="1"/>
  <c r="M2991" i="1"/>
  <c r="T2991" i="1"/>
  <c r="X1317" i="1"/>
  <c r="W1317" i="1"/>
  <c r="U1317" i="1"/>
  <c r="I1317" i="1"/>
  <c r="M1317" i="1"/>
  <c r="T1317" i="1"/>
  <c r="X1701" i="1"/>
  <c r="W1701" i="1"/>
  <c r="U1701" i="1"/>
  <c r="I1701" i="1"/>
  <c r="M1701" i="1"/>
  <c r="T1701" i="1"/>
  <c r="X2310" i="1"/>
  <c r="W2310" i="1"/>
  <c r="U2310" i="1"/>
  <c r="I2310" i="1"/>
  <c r="M2310" i="1"/>
  <c r="T2310" i="1"/>
  <c r="X3451" i="1"/>
  <c r="W3451" i="1"/>
  <c r="U3451" i="1"/>
  <c r="I3451" i="1"/>
  <c r="M3451" i="1"/>
  <c r="T3451" i="1"/>
  <c r="X3019" i="1"/>
  <c r="W3019" i="1"/>
  <c r="U3019" i="1"/>
  <c r="I3019" i="1"/>
  <c r="M3019" i="1"/>
  <c r="T3019" i="1"/>
  <c r="X1463" i="1"/>
  <c r="W1463" i="1"/>
  <c r="U1463" i="1"/>
  <c r="I1463" i="1"/>
  <c r="M1463" i="1"/>
  <c r="T1463" i="1"/>
  <c r="X3276" i="1"/>
  <c r="W3276" i="1"/>
  <c r="U3276" i="1"/>
  <c r="I3276" i="1"/>
  <c r="M3276" i="1"/>
  <c r="T3276" i="1"/>
  <c r="X2995" i="1"/>
  <c r="W2995" i="1"/>
  <c r="U2995" i="1"/>
  <c r="I2995" i="1"/>
  <c r="M2995" i="1"/>
  <c r="T2995" i="1"/>
  <c r="X1821" i="1"/>
  <c r="W1821" i="1"/>
  <c r="U1821" i="1"/>
  <c r="I1821" i="1"/>
  <c r="M1821" i="1"/>
  <c r="T1821" i="1"/>
  <c r="X1233" i="1"/>
  <c r="W1233" i="1"/>
  <c r="U1233" i="1"/>
  <c r="I1233" i="1"/>
  <c r="M1233" i="1"/>
  <c r="T1233" i="1"/>
  <c r="X2752" i="1"/>
  <c r="W2752" i="1"/>
  <c r="U2752" i="1"/>
  <c r="I2752" i="1"/>
  <c r="M2752" i="1"/>
  <c r="T2752" i="1"/>
  <c r="X3128" i="1"/>
  <c r="W3128" i="1"/>
  <c r="U3128" i="1"/>
  <c r="I3128" i="1"/>
  <c r="M3128" i="1"/>
  <c r="T3128" i="1"/>
  <c r="X2945" i="1"/>
  <c r="W2945" i="1"/>
  <c r="U2945" i="1"/>
  <c r="I2945" i="1"/>
  <c r="M2945" i="1"/>
  <c r="T2945" i="1"/>
  <c r="X3397" i="1"/>
  <c r="W3397" i="1"/>
  <c r="U3397" i="1"/>
  <c r="I3397" i="1"/>
  <c r="M3397" i="1"/>
  <c r="T3397" i="1"/>
  <c r="X2321" i="1"/>
  <c r="W2321" i="1"/>
  <c r="U2321" i="1"/>
  <c r="I2321" i="1"/>
  <c r="M2321" i="1"/>
  <c r="T2321" i="1"/>
  <c r="X2812" i="1"/>
  <c r="W2812" i="1"/>
  <c r="U2812" i="1"/>
  <c r="I2812" i="1"/>
  <c r="M2812" i="1"/>
  <c r="T2812" i="1"/>
  <c r="X2050" i="1"/>
  <c r="W2050" i="1"/>
  <c r="U2050" i="1"/>
  <c r="I2050" i="1"/>
  <c r="M2050" i="1"/>
  <c r="T2050" i="1"/>
  <c r="X2146" i="1"/>
  <c r="W2146" i="1"/>
  <c r="U2146" i="1"/>
  <c r="I2146" i="1"/>
  <c r="M2146" i="1"/>
  <c r="T2146" i="1"/>
  <c r="X2175" i="1"/>
  <c r="W2175" i="1"/>
  <c r="U2175" i="1"/>
  <c r="I2175" i="1"/>
  <c r="M2175" i="1"/>
  <c r="T2175" i="1"/>
  <c r="X2886" i="1"/>
  <c r="W2886" i="1"/>
  <c r="U2886" i="1"/>
  <c r="I2886" i="1"/>
  <c r="M2886" i="1"/>
  <c r="T2886" i="1"/>
  <c r="X2959" i="1"/>
  <c r="W2959" i="1"/>
  <c r="U2959" i="1"/>
  <c r="I2959" i="1"/>
  <c r="M2959" i="1"/>
  <c r="T2959" i="1"/>
  <c r="X2962" i="1"/>
  <c r="W2962" i="1"/>
  <c r="U2962" i="1"/>
  <c r="I2962" i="1"/>
  <c r="M2962" i="1"/>
  <c r="T2962" i="1"/>
  <c r="X1481" i="1"/>
  <c r="W1481" i="1"/>
  <c r="U1481" i="1"/>
  <c r="I1481" i="1"/>
  <c r="M1481" i="1"/>
  <c r="T1481" i="1"/>
  <c r="X3337" i="1"/>
  <c r="W3337" i="1"/>
  <c r="U3337" i="1"/>
  <c r="I3337" i="1"/>
  <c r="M3337" i="1"/>
  <c r="T3337" i="1"/>
  <c r="X3155" i="1"/>
  <c r="W3155" i="1"/>
  <c r="U3155" i="1"/>
  <c r="I3155" i="1"/>
  <c r="M3155" i="1"/>
  <c r="T3155" i="1"/>
  <c r="X1640" i="1"/>
  <c r="W1640" i="1"/>
  <c r="U1640" i="1"/>
  <c r="I1640" i="1"/>
  <c r="M1640" i="1"/>
  <c r="T1640" i="1"/>
  <c r="X1444" i="1"/>
  <c r="W1444" i="1"/>
  <c r="U1444" i="1"/>
  <c r="I1444" i="1"/>
  <c r="M1444" i="1"/>
  <c r="T1444" i="1"/>
  <c r="X1310" i="1"/>
  <c r="W1310" i="1"/>
  <c r="U1310" i="1"/>
  <c r="I1310" i="1"/>
  <c r="M1310" i="1"/>
  <c r="T1310" i="1"/>
  <c r="X1576" i="1"/>
  <c r="W1576" i="1"/>
  <c r="U1576" i="1"/>
  <c r="I1576" i="1"/>
  <c r="M1576" i="1"/>
  <c r="T1576" i="1"/>
  <c r="X3033" i="1"/>
  <c r="W3033" i="1"/>
  <c r="U3033" i="1"/>
  <c r="I3033" i="1"/>
  <c r="M3033" i="1"/>
  <c r="T3033" i="1"/>
  <c r="X2381" i="1"/>
  <c r="W2381" i="1"/>
  <c r="U2381" i="1"/>
  <c r="I2381" i="1"/>
  <c r="M2381" i="1"/>
  <c r="T2381" i="1"/>
  <c r="X3293" i="1"/>
  <c r="W3293" i="1"/>
  <c r="U3293" i="1"/>
  <c r="I3293" i="1"/>
  <c r="M3293" i="1"/>
  <c r="T3293" i="1"/>
  <c r="X1708" i="1"/>
  <c r="W1708" i="1"/>
  <c r="U1708" i="1"/>
  <c r="I1708" i="1"/>
  <c r="M1708" i="1"/>
  <c r="T1708" i="1"/>
  <c r="X2453" i="1"/>
  <c r="W2453" i="1"/>
  <c r="U2453" i="1"/>
  <c r="I2453" i="1"/>
  <c r="M2453" i="1"/>
  <c r="T2453" i="1"/>
  <c r="X1197" i="1"/>
  <c r="W1197" i="1"/>
  <c r="U1197" i="1"/>
  <c r="I1197" i="1"/>
  <c r="M1197" i="1"/>
  <c r="T1197" i="1"/>
  <c r="X3632" i="1"/>
  <c r="W3632" i="1"/>
  <c r="U3632" i="1"/>
  <c r="I3632" i="1"/>
  <c r="M3632" i="1"/>
  <c r="T3632" i="1"/>
  <c r="X1217" i="1"/>
  <c r="W1217" i="1"/>
  <c r="U1217" i="1"/>
  <c r="I1217" i="1"/>
  <c r="M1217" i="1"/>
  <c r="T1217" i="1"/>
  <c r="X2201" i="1"/>
  <c r="W2201" i="1"/>
  <c r="U2201" i="1"/>
  <c r="I2201" i="1"/>
  <c r="M2201" i="1"/>
  <c r="T2201" i="1"/>
  <c r="X3090" i="1"/>
  <c r="W3090" i="1"/>
  <c r="U3090" i="1"/>
  <c r="I3090" i="1"/>
  <c r="M3090" i="1"/>
  <c r="T3090" i="1"/>
  <c r="X2566" i="1"/>
  <c r="W2566" i="1"/>
  <c r="U2566" i="1"/>
  <c r="I2566" i="1"/>
  <c r="M2566" i="1"/>
  <c r="T2566" i="1"/>
  <c r="X2996" i="1"/>
  <c r="W2996" i="1"/>
  <c r="U2996" i="1"/>
  <c r="I2996" i="1"/>
  <c r="M2996" i="1"/>
  <c r="T2996" i="1"/>
  <c r="X1855" i="1"/>
  <c r="T1855" i="1"/>
  <c r="U1855" i="1"/>
  <c r="I1855" i="1"/>
  <c r="M1855" i="1"/>
  <c r="W1855" i="1"/>
  <c r="X2404" i="1"/>
  <c r="T2404" i="1"/>
  <c r="U2404" i="1"/>
  <c r="I2404" i="1"/>
  <c r="M2404" i="1"/>
  <c r="W2404" i="1"/>
  <c r="X3003" i="1"/>
  <c r="T3003" i="1"/>
  <c r="U3003" i="1"/>
  <c r="I3003" i="1"/>
  <c r="M3003" i="1"/>
  <c r="W3003" i="1"/>
  <c r="X2216" i="1"/>
  <c r="T2216" i="1"/>
  <c r="U2216" i="1"/>
  <c r="I2216" i="1"/>
  <c r="M2216" i="1"/>
  <c r="W2216" i="1"/>
  <c r="X1570" i="1"/>
  <c r="T1570" i="1"/>
  <c r="U1570" i="1"/>
  <c r="I1570" i="1"/>
  <c r="M1570" i="1"/>
  <c r="W1570" i="1"/>
  <c r="X2516" i="1"/>
  <c r="T2516" i="1"/>
  <c r="U2516" i="1"/>
  <c r="I2516" i="1"/>
  <c r="M2516" i="1"/>
  <c r="W2516" i="1"/>
  <c r="X3502" i="1"/>
  <c r="T3502" i="1"/>
  <c r="U3502" i="1"/>
  <c r="I3502" i="1"/>
  <c r="M3502" i="1"/>
  <c r="W3502" i="1"/>
  <c r="X1402" i="1"/>
  <c r="T1402" i="1"/>
  <c r="U1402" i="1"/>
  <c r="I1402" i="1"/>
  <c r="M1402" i="1"/>
  <c r="W1402" i="1"/>
  <c r="X3259" i="1"/>
  <c r="T3259" i="1"/>
  <c r="U3259" i="1"/>
  <c r="I3259" i="1"/>
  <c r="M3259" i="1"/>
  <c r="W3259" i="1"/>
  <c r="X1424" i="1"/>
  <c r="T1424" i="1"/>
  <c r="U1424" i="1"/>
  <c r="I1424" i="1"/>
  <c r="M1424" i="1"/>
  <c r="W1424" i="1"/>
  <c r="X2356" i="1"/>
  <c r="T2356" i="1"/>
  <c r="U2356" i="1"/>
  <c r="I2356" i="1"/>
  <c r="M2356" i="1"/>
  <c r="W2356" i="1"/>
  <c r="X3646" i="1"/>
  <c r="T3646" i="1"/>
  <c r="U3646" i="1"/>
  <c r="I3646" i="1"/>
  <c r="M3646" i="1"/>
  <c r="W3646" i="1"/>
  <c r="X1171" i="1"/>
  <c r="T1171" i="1"/>
  <c r="U1171" i="1"/>
  <c r="I1171" i="1"/>
  <c r="M1171" i="1"/>
  <c r="W1171" i="1"/>
  <c r="X2375" i="1"/>
  <c r="T2375" i="1"/>
  <c r="U2375" i="1"/>
  <c r="I2375" i="1"/>
  <c r="M2375" i="1"/>
  <c r="W2375" i="1"/>
  <c r="X2211" i="1"/>
  <c r="T2211" i="1"/>
  <c r="U2211" i="1"/>
  <c r="I2211" i="1"/>
  <c r="M2211" i="1"/>
  <c r="W2211" i="1"/>
  <c r="X1590" i="1"/>
  <c r="T1590" i="1"/>
  <c r="U1590" i="1"/>
  <c r="I1590" i="1"/>
  <c r="M1590" i="1"/>
  <c r="W1590" i="1"/>
  <c r="X2628" i="1"/>
  <c r="T2628" i="1"/>
  <c r="U2628" i="1"/>
  <c r="I2628" i="1"/>
  <c r="M2628" i="1"/>
  <c r="W2628" i="1"/>
  <c r="X2906" i="1"/>
  <c r="T2906" i="1"/>
  <c r="U2906" i="1"/>
  <c r="I2906" i="1"/>
  <c r="M2906" i="1"/>
  <c r="W2906" i="1"/>
  <c r="X1728" i="1"/>
  <c r="T1728" i="1"/>
  <c r="U1728" i="1"/>
  <c r="I1728" i="1"/>
  <c r="M1728" i="1"/>
  <c r="W1728" i="1"/>
  <c r="X2126" i="1"/>
  <c r="T2126" i="1"/>
  <c r="U2126" i="1"/>
  <c r="I2126" i="1"/>
  <c r="M2126" i="1"/>
  <c r="W2126" i="1"/>
  <c r="X1644" i="1"/>
  <c r="T1644" i="1"/>
  <c r="U1644" i="1"/>
  <c r="I1644" i="1"/>
  <c r="M1644" i="1"/>
  <c r="W1644" i="1"/>
  <c r="X2109" i="1"/>
  <c r="T2109" i="1"/>
  <c r="U2109" i="1"/>
  <c r="I2109" i="1"/>
  <c r="M2109" i="1"/>
  <c r="W2109" i="1"/>
  <c r="X2122" i="1"/>
  <c r="T2122" i="1"/>
  <c r="U2122" i="1"/>
  <c r="I2122" i="1"/>
  <c r="M2122" i="1"/>
  <c r="W2122" i="1"/>
  <c r="X2491" i="1"/>
  <c r="T2491" i="1"/>
  <c r="U2491" i="1"/>
  <c r="I2491" i="1"/>
  <c r="M2491" i="1"/>
  <c r="W2491" i="1"/>
  <c r="X3442" i="1"/>
  <c r="T3442" i="1"/>
  <c r="U3442" i="1"/>
  <c r="I3442" i="1"/>
  <c r="M3442" i="1"/>
  <c r="W3442" i="1"/>
  <c r="X1717" i="1"/>
  <c r="T1717" i="1"/>
  <c r="U1717" i="1"/>
  <c r="I1717" i="1"/>
  <c r="M1717" i="1"/>
  <c r="W1717" i="1"/>
  <c r="X3200" i="1"/>
  <c r="T3200" i="1"/>
  <c r="U3200" i="1"/>
  <c r="I3200" i="1"/>
  <c r="M3200" i="1"/>
  <c r="W3200" i="1"/>
  <c r="X2037" i="1"/>
  <c r="T2037" i="1"/>
  <c r="U2037" i="1"/>
  <c r="I2037" i="1"/>
  <c r="M2037" i="1"/>
  <c r="W2037" i="1"/>
  <c r="X2331" i="1"/>
  <c r="T2331" i="1"/>
  <c r="U2331" i="1"/>
  <c r="I2331" i="1"/>
  <c r="M2331" i="1"/>
  <c r="W2331" i="1"/>
  <c r="X2448" i="1"/>
  <c r="T2448" i="1"/>
  <c r="U2448" i="1"/>
  <c r="I2448" i="1"/>
  <c r="M2448" i="1"/>
  <c r="W2448" i="1"/>
  <c r="X3277" i="1"/>
  <c r="T3277" i="1"/>
  <c r="U3277" i="1"/>
  <c r="I3277" i="1"/>
  <c r="M3277" i="1"/>
  <c r="W3277" i="1"/>
  <c r="X3078" i="1"/>
  <c r="T3078" i="1"/>
  <c r="U3078" i="1"/>
  <c r="I3078" i="1"/>
  <c r="M3078" i="1"/>
  <c r="W3078" i="1"/>
  <c r="X1341" i="1"/>
  <c r="T1341" i="1"/>
  <c r="U1341" i="1"/>
  <c r="I1341" i="1"/>
  <c r="M1341" i="1"/>
  <c r="W1341" i="1"/>
  <c r="X3629" i="1"/>
  <c r="T3629" i="1"/>
  <c r="U3629" i="1"/>
  <c r="I3629" i="1"/>
  <c r="M3629" i="1"/>
  <c r="W3629" i="1"/>
  <c r="X2469" i="1"/>
  <c r="T2469" i="1"/>
  <c r="U2469" i="1"/>
  <c r="I2469" i="1"/>
  <c r="M2469" i="1"/>
  <c r="W2469" i="1"/>
  <c r="X1778" i="1"/>
  <c r="T1778" i="1"/>
  <c r="U1778" i="1"/>
  <c r="I1778" i="1"/>
  <c r="M1778" i="1"/>
  <c r="W1778" i="1"/>
  <c r="X3506" i="1"/>
  <c r="T3506" i="1"/>
  <c r="U3506" i="1"/>
  <c r="I3506" i="1"/>
  <c r="M3506" i="1"/>
  <c r="W3506" i="1"/>
  <c r="X1418" i="1"/>
  <c r="T1418" i="1"/>
  <c r="U1418" i="1"/>
  <c r="I1418" i="1"/>
  <c r="M1418" i="1"/>
  <c r="W1418" i="1"/>
  <c r="X3633" i="1"/>
  <c r="T3633" i="1"/>
  <c r="U3633" i="1"/>
  <c r="I3633" i="1"/>
  <c r="M3633" i="1"/>
  <c r="W3633" i="1"/>
  <c r="X1180" i="1"/>
  <c r="T1180" i="1"/>
  <c r="U1180" i="1"/>
  <c r="I1180" i="1"/>
  <c r="M1180" i="1"/>
  <c r="W1180" i="1"/>
  <c r="X3232" i="1"/>
  <c r="T3232" i="1"/>
  <c r="U3232" i="1"/>
  <c r="I3232" i="1"/>
  <c r="M3232" i="1"/>
  <c r="W3232" i="1"/>
  <c r="T3387" i="1"/>
  <c r="U3387" i="1"/>
  <c r="I3387" i="1"/>
  <c r="M3387" i="1"/>
  <c r="W3387" i="1"/>
  <c r="X3387" i="1"/>
  <c r="X1898" i="1"/>
  <c r="W1898" i="1"/>
  <c r="U1898" i="1"/>
  <c r="I1898" i="1"/>
  <c r="M1898" i="1"/>
  <c r="T1898" i="1"/>
  <c r="X1619" i="1"/>
  <c r="W1619" i="1"/>
  <c r="U1619" i="1"/>
  <c r="I1619" i="1"/>
  <c r="M1619" i="1"/>
  <c r="T1619" i="1"/>
  <c r="T1798" i="1"/>
  <c r="U1798" i="1"/>
  <c r="I1798" i="1"/>
  <c r="M1798" i="1"/>
  <c r="W1798" i="1"/>
  <c r="X1798" i="1"/>
  <c r="T1512" i="1"/>
  <c r="U1512" i="1"/>
  <c r="I1512" i="1"/>
  <c r="M1512" i="1"/>
  <c r="W1512" i="1"/>
  <c r="X1512" i="1"/>
  <c r="X2042" i="1"/>
  <c r="W2042" i="1"/>
  <c r="U2042" i="1"/>
  <c r="I2042" i="1"/>
  <c r="M2042" i="1"/>
  <c r="T2042" i="1"/>
  <c r="T3133" i="1"/>
  <c r="U3133" i="1"/>
  <c r="I3133" i="1"/>
  <c r="M3133" i="1"/>
  <c r="W3133" i="1"/>
  <c r="X3133" i="1"/>
  <c r="T1398" i="1"/>
  <c r="U1398" i="1"/>
  <c r="I1398" i="1"/>
  <c r="M1398" i="1"/>
  <c r="W1398" i="1"/>
  <c r="X1398" i="1"/>
  <c r="T1632" i="1"/>
  <c r="U1632" i="1"/>
  <c r="I1632" i="1"/>
  <c r="M1632" i="1"/>
  <c r="W1632" i="1"/>
  <c r="X1632" i="1"/>
  <c r="T1145" i="1"/>
  <c r="U1145" i="1"/>
  <c r="I1145" i="1"/>
  <c r="M1145" i="1"/>
  <c r="W1145" i="1"/>
  <c r="X1145" i="1"/>
  <c r="T1291" i="1"/>
  <c r="U1291" i="1"/>
  <c r="I1291" i="1"/>
  <c r="M1291" i="1"/>
  <c r="W1291" i="1"/>
  <c r="X1291" i="1"/>
  <c r="T2488" i="1"/>
  <c r="U2488" i="1"/>
  <c r="I2488" i="1"/>
  <c r="M2488" i="1"/>
  <c r="W2488" i="1"/>
  <c r="X2488" i="1"/>
  <c r="T3135" i="1"/>
  <c r="U3135" i="1"/>
  <c r="I3135" i="1"/>
  <c r="M3135" i="1"/>
  <c r="W3135" i="1"/>
  <c r="X3135" i="1"/>
  <c r="T3437" i="1"/>
  <c r="U3437" i="1"/>
  <c r="I3437" i="1"/>
  <c r="M3437" i="1"/>
  <c r="W3437" i="1"/>
  <c r="X3437" i="1"/>
  <c r="T2542" i="1"/>
  <c r="U2542" i="1"/>
  <c r="I2542" i="1"/>
  <c r="M2542" i="1"/>
  <c r="W2542" i="1"/>
  <c r="X2542" i="1"/>
  <c r="T3290" i="1"/>
  <c r="U3290" i="1"/>
  <c r="I3290" i="1"/>
  <c r="M3290" i="1"/>
  <c r="W3290" i="1"/>
  <c r="X3290" i="1"/>
  <c r="T2677" i="1"/>
  <c r="U2677" i="1"/>
  <c r="I2677" i="1"/>
  <c r="M2677" i="1"/>
  <c r="W2677" i="1"/>
  <c r="X2677" i="1"/>
  <c r="T3527" i="1"/>
  <c r="U3527" i="1"/>
  <c r="I3527" i="1"/>
  <c r="M3527" i="1"/>
  <c r="W3527" i="1"/>
  <c r="X3527" i="1"/>
  <c r="T1661" i="1"/>
  <c r="U1661" i="1"/>
  <c r="I1661" i="1"/>
  <c r="M1661" i="1"/>
  <c r="W1661" i="1"/>
  <c r="X1661" i="1"/>
  <c r="T2081" i="1"/>
  <c r="U2081" i="1"/>
  <c r="I2081" i="1"/>
  <c r="M2081" i="1"/>
  <c r="W2081" i="1"/>
  <c r="X2081" i="1"/>
  <c r="T2875" i="1"/>
  <c r="U2875" i="1"/>
  <c r="I2875" i="1"/>
  <c r="M2875" i="1"/>
  <c r="W2875" i="1"/>
  <c r="X2875" i="1"/>
  <c r="T2385" i="1"/>
  <c r="U2385" i="1"/>
  <c r="I2385" i="1"/>
  <c r="M2385" i="1"/>
  <c r="W2385" i="1"/>
  <c r="X2385" i="1"/>
  <c r="T2229" i="1"/>
  <c r="U2229" i="1"/>
  <c r="I2229" i="1"/>
  <c r="M2229" i="1"/>
  <c r="W2229" i="1"/>
  <c r="X2229" i="1"/>
  <c r="T2846" i="1"/>
  <c r="U2846" i="1"/>
  <c r="I2846" i="1"/>
  <c r="M2846" i="1"/>
  <c r="W2846" i="1"/>
  <c r="X2846" i="1"/>
  <c r="T2400" i="1"/>
  <c r="U2400" i="1"/>
  <c r="I2400" i="1"/>
  <c r="M2400" i="1"/>
  <c r="W2400" i="1"/>
  <c r="X2400" i="1"/>
  <c r="T3665" i="1"/>
  <c r="U3665" i="1"/>
  <c r="I3665" i="1"/>
  <c r="M3665" i="1"/>
  <c r="W3665" i="1"/>
  <c r="X3665" i="1"/>
  <c r="T3160" i="1"/>
  <c r="U3160" i="1"/>
  <c r="I3160" i="1"/>
  <c r="M3160" i="1"/>
  <c r="W3160" i="1"/>
  <c r="X3160" i="1"/>
  <c r="T1314" i="1"/>
  <c r="U1314" i="1"/>
  <c r="I1314" i="1"/>
  <c r="M1314" i="1"/>
  <c r="W1314" i="1"/>
  <c r="X1314" i="1"/>
  <c r="T1250" i="1"/>
  <c r="U1250" i="1"/>
  <c r="I1250" i="1"/>
  <c r="M1250" i="1"/>
  <c r="W1250" i="1"/>
  <c r="X1250" i="1"/>
  <c r="T2114" i="1"/>
  <c r="U2114" i="1"/>
  <c r="I2114" i="1"/>
  <c r="M2114" i="1"/>
  <c r="W2114" i="1"/>
  <c r="X2114" i="1"/>
  <c r="T1476" i="1"/>
  <c r="U1476" i="1"/>
  <c r="I1476" i="1"/>
  <c r="M1476" i="1"/>
  <c r="W1476" i="1"/>
  <c r="X1476" i="1"/>
  <c r="T2316" i="1"/>
  <c r="U2316" i="1"/>
  <c r="I2316" i="1"/>
  <c r="M2316" i="1"/>
  <c r="W2316" i="1"/>
  <c r="X2316" i="1"/>
  <c r="T1585" i="1"/>
  <c r="U1585" i="1"/>
  <c r="I1585" i="1"/>
  <c r="M1585" i="1"/>
  <c r="W1585" i="1"/>
  <c r="X1585" i="1"/>
  <c r="T1390" i="1"/>
  <c r="U1390" i="1"/>
  <c r="I1390" i="1"/>
  <c r="M1390" i="1"/>
  <c r="W1390" i="1"/>
  <c r="X1390" i="1"/>
  <c r="T1149" i="1"/>
  <c r="U1149" i="1"/>
  <c r="I1149" i="1"/>
  <c r="M1149" i="1"/>
  <c r="W1149" i="1"/>
  <c r="X1149" i="1"/>
  <c r="T2106" i="1"/>
  <c r="U2106" i="1"/>
  <c r="I2106" i="1"/>
  <c r="M2106" i="1"/>
  <c r="W2106" i="1"/>
  <c r="X2106" i="1"/>
  <c r="T3588" i="1"/>
  <c r="U3588" i="1"/>
  <c r="I3588" i="1"/>
  <c r="M3588" i="1"/>
  <c r="W3588" i="1"/>
  <c r="X3588" i="1"/>
  <c r="T2072" i="1"/>
  <c r="U2072" i="1"/>
  <c r="I2072" i="1"/>
  <c r="M2072" i="1"/>
  <c r="W2072" i="1"/>
  <c r="X2072" i="1"/>
  <c r="T3526" i="1"/>
  <c r="U3526" i="1"/>
  <c r="I3526" i="1"/>
  <c r="M3526" i="1"/>
  <c r="W3526" i="1"/>
  <c r="X3526" i="1"/>
  <c r="T1225" i="1"/>
  <c r="U1225" i="1"/>
  <c r="I1225" i="1"/>
  <c r="M1225" i="1"/>
  <c r="W1225" i="1"/>
  <c r="X1225" i="1"/>
  <c r="T3478" i="1"/>
  <c r="U3478" i="1"/>
  <c r="I3478" i="1"/>
  <c r="M3478" i="1"/>
  <c r="W3478" i="1"/>
  <c r="X3478" i="1"/>
  <c r="T3077" i="1"/>
  <c r="U3077" i="1"/>
  <c r="I3077" i="1"/>
  <c r="M3077" i="1"/>
  <c r="W3077" i="1"/>
  <c r="X3077" i="1"/>
  <c r="T1304" i="1"/>
  <c r="U1304" i="1"/>
  <c r="I1304" i="1"/>
  <c r="M1304" i="1"/>
  <c r="W1304" i="1"/>
  <c r="X1304" i="1"/>
  <c r="T1759" i="1"/>
  <c r="U1759" i="1"/>
  <c r="I1759" i="1"/>
  <c r="M1759" i="1"/>
  <c r="W1759" i="1"/>
  <c r="X1759" i="1"/>
  <c r="T1991" i="1"/>
  <c r="U1991" i="1"/>
  <c r="I1991" i="1"/>
  <c r="M1991" i="1"/>
  <c r="W1991" i="1"/>
  <c r="X1991" i="1"/>
  <c r="T3207" i="1"/>
  <c r="U3207" i="1"/>
  <c r="I3207" i="1"/>
  <c r="M3207" i="1"/>
  <c r="W3207" i="1"/>
  <c r="X3207" i="1"/>
  <c r="T1414" i="1"/>
  <c r="U1414" i="1"/>
  <c r="I1414" i="1"/>
  <c r="M1414" i="1"/>
  <c r="W1414" i="1"/>
  <c r="X1414" i="1"/>
  <c r="T1378" i="1"/>
  <c r="U1378" i="1"/>
  <c r="I1378" i="1"/>
  <c r="M1378" i="1"/>
  <c r="W1378" i="1"/>
  <c r="X1378" i="1"/>
  <c r="T2507" i="1"/>
  <c r="U2507" i="1"/>
  <c r="I2507" i="1"/>
  <c r="M2507" i="1"/>
  <c r="W2507" i="1"/>
  <c r="X2507" i="1"/>
  <c r="T2801" i="1"/>
  <c r="U2801" i="1"/>
  <c r="I2801" i="1"/>
  <c r="M2801" i="1"/>
  <c r="W2801" i="1"/>
  <c r="X2801" i="1"/>
  <c r="X2100" i="1"/>
  <c r="W2100" i="1"/>
  <c r="U2100" i="1"/>
  <c r="I2100" i="1"/>
  <c r="M2100" i="1"/>
  <c r="T2100" i="1"/>
  <c r="X2740" i="1"/>
  <c r="T2740" i="1"/>
  <c r="U2740" i="1"/>
  <c r="I2740" i="1"/>
  <c r="M2740" i="1"/>
  <c r="W2740" i="1"/>
  <c r="X1189" i="1"/>
  <c r="T1189" i="1"/>
  <c r="U1189" i="1"/>
  <c r="I1189" i="1"/>
  <c r="M1189" i="1"/>
  <c r="W1189" i="1"/>
  <c r="X3652" i="1"/>
  <c r="T3652" i="1"/>
  <c r="U3652" i="1"/>
  <c r="I3652" i="1"/>
  <c r="M3652" i="1"/>
  <c r="W3652" i="1"/>
  <c r="X2483" i="1"/>
  <c r="T2483" i="1"/>
  <c r="U2483" i="1"/>
  <c r="I2483" i="1"/>
  <c r="M2483" i="1"/>
  <c r="W2483" i="1"/>
  <c r="X3224" i="1"/>
  <c r="T3224" i="1"/>
  <c r="U3224" i="1"/>
  <c r="I3224" i="1"/>
  <c r="M3224" i="1"/>
  <c r="W3224" i="1"/>
  <c r="X3136" i="1"/>
  <c r="T3136" i="1"/>
  <c r="U3136" i="1"/>
  <c r="I3136" i="1"/>
  <c r="M3136" i="1"/>
  <c r="W3136" i="1"/>
  <c r="X2008" i="1"/>
  <c r="T2008" i="1"/>
  <c r="U2008" i="1"/>
  <c r="I2008" i="1"/>
  <c r="M2008" i="1"/>
  <c r="W2008" i="1"/>
  <c r="X3579" i="1"/>
  <c r="T3579" i="1"/>
  <c r="U3579" i="1"/>
  <c r="I3579" i="1"/>
  <c r="M3579" i="1"/>
  <c r="W3579" i="1"/>
  <c r="X2413" i="1"/>
  <c r="T2413" i="1"/>
  <c r="U2413" i="1"/>
  <c r="I2413" i="1"/>
  <c r="M2413" i="1"/>
  <c r="W2413" i="1"/>
  <c r="X1164" i="1"/>
  <c r="T1164" i="1"/>
  <c r="U1164" i="1"/>
  <c r="I1164" i="1"/>
  <c r="M1164" i="1"/>
  <c r="W1164" i="1"/>
  <c r="X1375" i="1"/>
  <c r="T1375" i="1"/>
  <c r="U1375" i="1"/>
  <c r="I1375" i="1"/>
  <c r="M1375" i="1"/>
  <c r="W1375" i="1"/>
  <c r="X2912" i="1"/>
  <c r="T2912" i="1"/>
  <c r="U2912" i="1"/>
  <c r="I2912" i="1"/>
  <c r="M2912" i="1"/>
  <c r="W2912" i="1"/>
  <c r="X1362" i="1"/>
  <c r="T1362" i="1"/>
  <c r="U1362" i="1"/>
  <c r="I1362" i="1"/>
  <c r="M1362" i="1"/>
  <c r="W1362" i="1"/>
  <c r="X2386" i="1"/>
  <c r="T2386" i="1"/>
  <c r="U2386" i="1"/>
  <c r="I2386" i="1"/>
  <c r="M2386" i="1"/>
  <c r="W2386" i="1"/>
  <c r="X1972" i="1"/>
  <c r="T1972" i="1"/>
  <c r="U1972" i="1"/>
  <c r="I1972" i="1"/>
  <c r="M1972" i="1"/>
  <c r="W1972" i="1"/>
  <c r="X2061" i="1"/>
  <c r="T2061" i="1"/>
  <c r="U2061" i="1"/>
  <c r="I2061" i="1"/>
  <c r="M2061" i="1"/>
  <c r="W2061" i="1"/>
  <c r="X1239" i="1"/>
  <c r="T1239" i="1"/>
  <c r="U1239" i="1"/>
  <c r="I1239" i="1"/>
  <c r="M1239" i="1"/>
  <c r="W1239" i="1"/>
  <c r="X3351" i="1"/>
  <c r="T3351" i="1"/>
  <c r="U3351" i="1"/>
  <c r="I3351" i="1"/>
  <c r="M3351" i="1"/>
  <c r="W3351" i="1"/>
  <c r="X1692" i="1"/>
  <c r="T1692" i="1"/>
  <c r="U1692" i="1"/>
  <c r="I1692" i="1"/>
  <c r="M1692" i="1"/>
  <c r="W1692" i="1"/>
  <c r="X2506" i="1"/>
  <c r="T2506" i="1"/>
  <c r="U2506" i="1"/>
  <c r="I2506" i="1"/>
  <c r="M2506" i="1"/>
  <c r="W2506" i="1"/>
  <c r="X1614" i="1"/>
  <c r="T1614" i="1"/>
  <c r="U1614" i="1"/>
  <c r="I1614" i="1"/>
  <c r="M1614" i="1"/>
  <c r="W1614" i="1"/>
  <c r="X3042" i="1"/>
  <c r="T3042" i="1"/>
  <c r="U3042" i="1"/>
  <c r="I3042" i="1"/>
  <c r="M3042" i="1"/>
  <c r="W3042" i="1"/>
  <c r="X3026" i="1"/>
  <c r="T3026" i="1"/>
  <c r="U3026" i="1"/>
  <c r="I3026" i="1"/>
  <c r="M3026" i="1"/>
  <c r="W3026" i="1"/>
  <c r="X1407" i="1"/>
  <c r="T1407" i="1"/>
  <c r="U1407" i="1"/>
  <c r="I1407" i="1"/>
  <c r="M1407" i="1"/>
  <c r="W1407" i="1"/>
  <c r="X1874" i="1"/>
  <c r="T1874" i="1"/>
  <c r="U1874" i="1"/>
  <c r="I1874" i="1"/>
  <c r="M1874" i="1"/>
  <c r="W1874" i="1"/>
  <c r="X1587" i="1"/>
  <c r="T1587" i="1"/>
  <c r="U1587" i="1"/>
  <c r="I1587" i="1"/>
  <c r="M1587" i="1"/>
  <c r="W1587" i="1"/>
  <c r="X2197" i="1"/>
  <c r="T2197" i="1"/>
  <c r="U2197" i="1"/>
  <c r="I2197" i="1"/>
  <c r="M2197" i="1"/>
  <c r="W2197" i="1"/>
  <c r="X2152" i="1"/>
  <c r="T2152" i="1"/>
  <c r="U2152" i="1"/>
  <c r="I2152" i="1"/>
  <c r="M2152" i="1"/>
  <c r="W2152" i="1"/>
  <c r="X1557" i="1"/>
  <c r="T1557" i="1"/>
  <c r="U1557" i="1"/>
  <c r="I1557" i="1"/>
  <c r="M1557" i="1"/>
  <c r="W1557" i="1"/>
  <c r="X1246" i="1"/>
  <c r="T1246" i="1"/>
  <c r="U1246" i="1"/>
  <c r="I1246" i="1"/>
  <c r="M1246" i="1"/>
  <c r="W1246" i="1"/>
  <c r="X2288" i="1"/>
  <c r="T2288" i="1"/>
  <c r="U2288" i="1"/>
  <c r="I2288" i="1"/>
  <c r="M2288" i="1"/>
  <c r="W2288" i="1"/>
  <c r="X1602" i="1"/>
  <c r="T1602" i="1"/>
  <c r="U1602" i="1"/>
  <c r="I1602" i="1"/>
  <c r="M1602" i="1"/>
  <c r="W1602" i="1"/>
  <c r="X2690" i="1"/>
  <c r="T2690" i="1"/>
  <c r="U2690" i="1"/>
  <c r="I2690" i="1"/>
  <c r="M2690" i="1"/>
  <c r="W2690" i="1"/>
  <c r="X3285" i="1"/>
  <c r="T3285" i="1"/>
  <c r="U3285" i="1"/>
  <c r="I3285" i="1"/>
  <c r="M3285" i="1"/>
  <c r="W3285" i="1"/>
  <c r="M3671" i="1"/>
  <c r="T3671" i="1"/>
  <c r="U3671" i="1"/>
  <c r="I3671" i="1"/>
  <c r="I434" i="5"/>
  <c r="T1861" i="1"/>
  <c r="U1861" i="1"/>
  <c r="I1861" i="1"/>
  <c r="M1861" i="1"/>
  <c r="W1861" i="1"/>
  <c r="X1861" i="1"/>
  <c r="T3302" i="1"/>
  <c r="U3302" i="1"/>
  <c r="I3302" i="1"/>
  <c r="M3302" i="1"/>
  <c r="W3302" i="1"/>
  <c r="X3302" i="1"/>
  <c r="T1261" i="1"/>
  <c r="U1261" i="1"/>
  <c r="I1261" i="1"/>
  <c r="M1261" i="1"/>
  <c r="W1261" i="1"/>
  <c r="X1261" i="1"/>
  <c r="T3159" i="1"/>
  <c r="U3159" i="1"/>
  <c r="I3159" i="1"/>
  <c r="M3159" i="1"/>
  <c r="W3159" i="1"/>
  <c r="X3159" i="1"/>
  <c r="T1583" i="1"/>
  <c r="U1583" i="1"/>
  <c r="I1583" i="1"/>
  <c r="M1583" i="1"/>
  <c r="W1583" i="1"/>
  <c r="X1583" i="1"/>
  <c r="T1517" i="1"/>
  <c r="U1517" i="1"/>
  <c r="I1517" i="1"/>
  <c r="M1517" i="1"/>
  <c r="W1517" i="1"/>
  <c r="X1517" i="1"/>
  <c r="T3463" i="1"/>
  <c r="U3463" i="1"/>
  <c r="I3463" i="1"/>
  <c r="M3463" i="1"/>
  <c r="W3463" i="1"/>
  <c r="X3463" i="1"/>
  <c r="T2854" i="1"/>
  <c r="U2854" i="1"/>
  <c r="I2854" i="1"/>
  <c r="M2854" i="1"/>
  <c r="W2854" i="1"/>
  <c r="X2854" i="1"/>
  <c r="T2477" i="1"/>
  <c r="U2477" i="1"/>
  <c r="I2477" i="1"/>
  <c r="M2477" i="1"/>
  <c r="W2477" i="1"/>
  <c r="X2477" i="1"/>
  <c r="T1665" i="1"/>
  <c r="U1665" i="1"/>
  <c r="I1665" i="1"/>
  <c r="M1665" i="1"/>
  <c r="W1665" i="1"/>
  <c r="X1665" i="1"/>
  <c r="T3432" i="1"/>
  <c r="U3432" i="1"/>
  <c r="I3432" i="1"/>
  <c r="M3432" i="1"/>
  <c r="W3432" i="1"/>
  <c r="X3432" i="1"/>
  <c r="T2401" i="1"/>
  <c r="U2401" i="1"/>
  <c r="I2401" i="1"/>
  <c r="M2401" i="1"/>
  <c r="W2401" i="1"/>
  <c r="X2401" i="1"/>
  <c r="T3603" i="1"/>
  <c r="U3603" i="1"/>
  <c r="I3603" i="1"/>
  <c r="M3603" i="1"/>
  <c r="W3603" i="1"/>
  <c r="X3603" i="1"/>
  <c r="T2140" i="1"/>
  <c r="U2140" i="1"/>
  <c r="I2140" i="1"/>
  <c r="M2140" i="1"/>
  <c r="W2140" i="1"/>
  <c r="X2140" i="1"/>
  <c r="T3409" i="1"/>
  <c r="U3409" i="1"/>
  <c r="I3409" i="1"/>
  <c r="M3409" i="1"/>
  <c r="W3409" i="1"/>
  <c r="X3409" i="1"/>
  <c r="T1721" i="1"/>
  <c r="U1721" i="1"/>
  <c r="I1721" i="1"/>
  <c r="M1721" i="1"/>
  <c r="W1721" i="1"/>
  <c r="X1721" i="1"/>
  <c r="T3188" i="1"/>
  <c r="U3188" i="1"/>
  <c r="I3188" i="1"/>
  <c r="M3188" i="1"/>
  <c r="W3188" i="1"/>
  <c r="X3188" i="1"/>
  <c r="T2059" i="1"/>
  <c r="U2059" i="1"/>
  <c r="I2059" i="1"/>
  <c r="M2059" i="1"/>
  <c r="W2059" i="1"/>
  <c r="X2059" i="1"/>
  <c r="T3440" i="1"/>
  <c r="U3440" i="1"/>
  <c r="I3440" i="1"/>
  <c r="M3440" i="1"/>
  <c r="W3440" i="1"/>
  <c r="X3440" i="1"/>
  <c r="T3641" i="1"/>
  <c r="U3641" i="1"/>
  <c r="I3641" i="1"/>
  <c r="M3641" i="1"/>
  <c r="W3641" i="1"/>
  <c r="X3641" i="1"/>
  <c r="T3139" i="1"/>
  <c r="U3139" i="1"/>
  <c r="I3139" i="1"/>
  <c r="M3139" i="1"/>
  <c r="W3139" i="1"/>
  <c r="X3139" i="1"/>
  <c r="T3369" i="1"/>
  <c r="U3369" i="1"/>
  <c r="I3369" i="1"/>
  <c r="M3369" i="1"/>
  <c r="W3369" i="1"/>
  <c r="X3369" i="1"/>
  <c r="T2784" i="1"/>
  <c r="U2784" i="1"/>
  <c r="I2784" i="1"/>
  <c r="M2784" i="1"/>
  <c r="W2784" i="1"/>
  <c r="X2784" i="1"/>
  <c r="T1333" i="1"/>
  <c r="U1333" i="1"/>
  <c r="I1333" i="1"/>
  <c r="M1333" i="1"/>
  <c r="W1333" i="1"/>
  <c r="X1333" i="1"/>
  <c r="T3299" i="1"/>
  <c r="U3299" i="1"/>
  <c r="I3299" i="1"/>
  <c r="M3299" i="1"/>
  <c r="W3299" i="1"/>
  <c r="X3299" i="1"/>
  <c r="T2319" i="1"/>
  <c r="U2319" i="1"/>
  <c r="I2319" i="1"/>
  <c r="M2319" i="1"/>
  <c r="W2319" i="1"/>
  <c r="X2319" i="1"/>
  <c r="T3233" i="1"/>
  <c r="U3233" i="1"/>
  <c r="I3233" i="1"/>
  <c r="M3233" i="1"/>
  <c r="W3233" i="1"/>
  <c r="X3233" i="1"/>
  <c r="T2284" i="1"/>
  <c r="U2284" i="1"/>
  <c r="I2284" i="1"/>
  <c r="M2284" i="1"/>
  <c r="W2284" i="1"/>
  <c r="X2284" i="1"/>
  <c r="T3525" i="1"/>
  <c r="U3525" i="1"/>
  <c r="I3525" i="1"/>
  <c r="M3525" i="1"/>
  <c r="W3525" i="1"/>
  <c r="X3525" i="1"/>
  <c r="T1785" i="1"/>
  <c r="U1785" i="1"/>
  <c r="I1785" i="1"/>
  <c r="M1785" i="1"/>
  <c r="W1785" i="1"/>
  <c r="X1785" i="1"/>
  <c r="T2499" i="1"/>
  <c r="U2499" i="1"/>
  <c r="I2499" i="1"/>
  <c r="M2499" i="1"/>
  <c r="W2499" i="1"/>
  <c r="X2499" i="1"/>
  <c r="T1508" i="1"/>
  <c r="U1508" i="1"/>
  <c r="I1508" i="1"/>
  <c r="M1508" i="1"/>
  <c r="W1508" i="1"/>
  <c r="X1508" i="1"/>
  <c r="T1553" i="1"/>
  <c r="U1553" i="1"/>
  <c r="I1553" i="1"/>
  <c r="M1553" i="1"/>
  <c r="W1553" i="1"/>
  <c r="X1553" i="1"/>
  <c r="T1734" i="1"/>
  <c r="U1734" i="1"/>
  <c r="I1734" i="1"/>
  <c r="M1734" i="1"/>
  <c r="W1734" i="1"/>
  <c r="X1734" i="1"/>
  <c r="T2642" i="1"/>
  <c r="U2642" i="1"/>
  <c r="I2642" i="1"/>
  <c r="M2642" i="1"/>
  <c r="W2642" i="1"/>
  <c r="X2642" i="1"/>
  <c r="T2013" i="1"/>
  <c r="U2013" i="1"/>
  <c r="I2013" i="1"/>
  <c r="M2013" i="1"/>
  <c r="W2013" i="1"/>
  <c r="X2013" i="1"/>
  <c r="T1877" i="1"/>
  <c r="U1877" i="1"/>
  <c r="I1877" i="1"/>
  <c r="M1877" i="1"/>
  <c r="W1877" i="1"/>
  <c r="X1877" i="1"/>
  <c r="T3350" i="1"/>
  <c r="U3350" i="1"/>
  <c r="I3350" i="1"/>
  <c r="M3350" i="1"/>
  <c r="W3350" i="1"/>
  <c r="X3350" i="1"/>
  <c r="T3311" i="1"/>
  <c r="U3311" i="1"/>
  <c r="I3311" i="1"/>
  <c r="M3311" i="1"/>
  <c r="W3311" i="1"/>
  <c r="X3311" i="1"/>
  <c r="T2082" i="1"/>
  <c r="U2082" i="1"/>
  <c r="I2082" i="1"/>
  <c r="M2082" i="1"/>
  <c r="W2082" i="1"/>
  <c r="X2082" i="1"/>
  <c r="X2257" i="1"/>
  <c r="W2257" i="1"/>
  <c r="U2257" i="1"/>
  <c r="I2257" i="1"/>
  <c r="M2257" i="1"/>
  <c r="T2257" i="1"/>
  <c r="X2974" i="1"/>
  <c r="W2974" i="1"/>
  <c r="U2974" i="1"/>
  <c r="I2974" i="1"/>
  <c r="M2974" i="1"/>
  <c r="T2974" i="1"/>
  <c r="X1588" i="1"/>
  <c r="T1588" i="1"/>
  <c r="U1588" i="1"/>
  <c r="I1588" i="1"/>
  <c r="M1588" i="1"/>
  <c r="W1588" i="1"/>
  <c r="T3596" i="1"/>
  <c r="U3596" i="1"/>
  <c r="I3596" i="1"/>
  <c r="M3596" i="1"/>
  <c r="W3596" i="1"/>
  <c r="X3596" i="1"/>
  <c r="T2085" i="1"/>
  <c r="U2085" i="1"/>
  <c r="I2085" i="1"/>
  <c r="M2085" i="1"/>
  <c r="W2085" i="1"/>
  <c r="X2085" i="1"/>
  <c r="X2774" i="1"/>
  <c r="T2774" i="1"/>
  <c r="U2774" i="1"/>
  <c r="I2774" i="1"/>
  <c r="M2774" i="1"/>
  <c r="W2774" i="1"/>
  <c r="X1828" i="1"/>
  <c r="T1828" i="1"/>
  <c r="U1828" i="1"/>
  <c r="I1828" i="1"/>
  <c r="M1828" i="1"/>
  <c r="W1828" i="1"/>
  <c r="X2994" i="1"/>
  <c r="T2994" i="1"/>
  <c r="U2994" i="1"/>
  <c r="I2994" i="1"/>
  <c r="M2994" i="1"/>
  <c r="W2994" i="1"/>
  <c r="X3190" i="1"/>
  <c r="T3190" i="1"/>
  <c r="U3190" i="1"/>
  <c r="I3190" i="1"/>
  <c r="M3190" i="1"/>
  <c r="W3190" i="1"/>
  <c r="X3382" i="1"/>
  <c r="T3382" i="1"/>
  <c r="U3382" i="1"/>
  <c r="I3382" i="1"/>
  <c r="M3382" i="1"/>
  <c r="W3382" i="1"/>
  <c r="X2227" i="1"/>
  <c r="T2227" i="1"/>
  <c r="U2227" i="1"/>
  <c r="I2227" i="1"/>
  <c r="M2227" i="1"/>
  <c r="W2227" i="1"/>
  <c r="X2086" i="1"/>
  <c r="T2086" i="1"/>
  <c r="U2086" i="1"/>
  <c r="I2086" i="1"/>
  <c r="M2086" i="1"/>
  <c r="W2086" i="1"/>
  <c r="X1565" i="1"/>
  <c r="T1565" i="1"/>
  <c r="U1565" i="1"/>
  <c r="I1565" i="1"/>
  <c r="M1565" i="1"/>
  <c r="W1565" i="1"/>
  <c r="X2299" i="1"/>
  <c r="T2299" i="1"/>
  <c r="U2299" i="1"/>
  <c r="I2299" i="1"/>
  <c r="M2299" i="1"/>
  <c r="W2299" i="1"/>
  <c r="X3531" i="1"/>
  <c r="T3531" i="1"/>
  <c r="U3531" i="1"/>
  <c r="I3531" i="1"/>
  <c r="M3531" i="1"/>
  <c r="W3531" i="1"/>
  <c r="X3552" i="1"/>
  <c r="T3552" i="1"/>
  <c r="U3552" i="1"/>
  <c r="I3552" i="1"/>
  <c r="M3552" i="1"/>
  <c r="W3552" i="1"/>
  <c r="X2142" i="1"/>
  <c r="T2142" i="1"/>
  <c r="U2142" i="1"/>
  <c r="I2142" i="1"/>
  <c r="M2142" i="1"/>
  <c r="W2142" i="1"/>
  <c r="X1803" i="1"/>
  <c r="W1803" i="1"/>
  <c r="U1803" i="1"/>
  <c r="I1803" i="1"/>
  <c r="M1803" i="1"/>
  <c r="T1803" i="1"/>
  <c r="X3273" i="1"/>
  <c r="W3273" i="1"/>
  <c r="U3273" i="1"/>
  <c r="I3273" i="1"/>
  <c r="M3273" i="1"/>
  <c r="T3273" i="1"/>
  <c r="X2790" i="1"/>
  <c r="W2790" i="1"/>
  <c r="U2790" i="1"/>
  <c r="I2790" i="1"/>
  <c r="M2790" i="1"/>
  <c r="T2790" i="1"/>
  <c r="X2707" i="1"/>
  <c r="W2707" i="1"/>
  <c r="U2707" i="1"/>
  <c r="I2707" i="1"/>
  <c r="M2707" i="1"/>
  <c r="T2707" i="1"/>
  <c r="X1367" i="1"/>
  <c r="W1367" i="1"/>
  <c r="U1367" i="1"/>
  <c r="I1367" i="1"/>
  <c r="M1367" i="1"/>
  <c r="T1367" i="1"/>
  <c r="X3060" i="1"/>
  <c r="W3060" i="1"/>
  <c r="U3060" i="1"/>
  <c r="I3060" i="1"/>
  <c r="M3060" i="1"/>
  <c r="T3060" i="1"/>
  <c r="X2921" i="1"/>
  <c r="W2921" i="1"/>
  <c r="U2921" i="1"/>
  <c r="I2921" i="1"/>
  <c r="M2921" i="1"/>
  <c r="T2921" i="1"/>
  <c r="X2309" i="1"/>
  <c r="W2309" i="1"/>
  <c r="U2309" i="1"/>
  <c r="I2309" i="1"/>
  <c r="M2309" i="1"/>
  <c r="T2309" i="1"/>
  <c r="X2251" i="1"/>
  <c r="W2251" i="1"/>
  <c r="U2251" i="1"/>
  <c r="I2251" i="1"/>
  <c r="M2251" i="1"/>
  <c r="T2251" i="1"/>
  <c r="X2634" i="1"/>
  <c r="W2634" i="1"/>
  <c r="U2634" i="1"/>
  <c r="I2634" i="1"/>
  <c r="M2634" i="1"/>
  <c r="T2634" i="1"/>
  <c r="X2828" i="1"/>
  <c r="W2828" i="1"/>
  <c r="U2828" i="1"/>
  <c r="I2828" i="1"/>
  <c r="M2828" i="1"/>
  <c r="T2828" i="1"/>
  <c r="X1213" i="1"/>
  <c r="W1213" i="1"/>
  <c r="U1213" i="1"/>
  <c r="I1213" i="1"/>
  <c r="M1213" i="1"/>
  <c r="T1213" i="1"/>
  <c r="X2704" i="1"/>
  <c r="W2704" i="1"/>
  <c r="U2704" i="1"/>
  <c r="I2704" i="1"/>
  <c r="M2704" i="1"/>
  <c r="T2704" i="1"/>
  <c r="X2650" i="1"/>
  <c r="W2650" i="1"/>
  <c r="U2650" i="1"/>
  <c r="I2650" i="1"/>
  <c r="M2650" i="1"/>
  <c r="T2650" i="1"/>
  <c r="X2783" i="1"/>
  <c r="W2783" i="1"/>
  <c r="U2783" i="1"/>
  <c r="I2783" i="1"/>
  <c r="M2783" i="1"/>
  <c r="T2783" i="1"/>
  <c r="X1393" i="1"/>
  <c r="W1393" i="1"/>
  <c r="U1393" i="1"/>
  <c r="I1393" i="1"/>
  <c r="M1393" i="1"/>
  <c r="T1393" i="1"/>
  <c r="X3613" i="1"/>
  <c r="W3613" i="1"/>
  <c r="U3613" i="1"/>
  <c r="I3613" i="1"/>
  <c r="M3613" i="1"/>
  <c r="T3613" i="1"/>
  <c r="X2674" i="1"/>
  <c r="W2674" i="1"/>
  <c r="U2674" i="1"/>
  <c r="I2674" i="1"/>
  <c r="M2674" i="1"/>
  <c r="T2674" i="1"/>
  <c r="X2433" i="1"/>
  <c r="W2433" i="1"/>
  <c r="U2433" i="1"/>
  <c r="I2433" i="1"/>
  <c r="M2433" i="1"/>
  <c r="T2433" i="1"/>
  <c r="X3635" i="1"/>
  <c r="W3635" i="1"/>
  <c r="U3635" i="1"/>
  <c r="I3635" i="1"/>
  <c r="M3635" i="1"/>
  <c r="T3635" i="1"/>
  <c r="X2205" i="1"/>
  <c r="W2205" i="1"/>
  <c r="U2205" i="1"/>
  <c r="I2205" i="1"/>
  <c r="M2205" i="1"/>
  <c r="T2205" i="1"/>
  <c r="X2932" i="1"/>
  <c r="W2932" i="1"/>
  <c r="U2932" i="1"/>
  <c r="I2932" i="1"/>
  <c r="M2932" i="1"/>
  <c r="T2932" i="1"/>
  <c r="X1745" i="1"/>
  <c r="W1745" i="1"/>
  <c r="U1745" i="1"/>
  <c r="I1745" i="1"/>
  <c r="M1745" i="1"/>
  <c r="T1745" i="1"/>
  <c r="X3341" i="1"/>
  <c r="W3341" i="1"/>
  <c r="U3341" i="1"/>
  <c r="I3341" i="1"/>
  <c r="M3341" i="1"/>
  <c r="T3341" i="1"/>
  <c r="X1211" i="1"/>
  <c r="W1211" i="1"/>
  <c r="U1211" i="1"/>
  <c r="I1211" i="1"/>
  <c r="M1211" i="1"/>
  <c r="T1211" i="1"/>
  <c r="X1559" i="1"/>
  <c r="W1559" i="1"/>
  <c r="U1559" i="1"/>
  <c r="I1559" i="1"/>
  <c r="M1559" i="1"/>
  <c r="T1559" i="1"/>
  <c r="X1161" i="1"/>
  <c r="W1161" i="1"/>
  <c r="U1161" i="1"/>
  <c r="I1161" i="1"/>
  <c r="M1161" i="1"/>
  <c r="T1161" i="1"/>
  <c r="X1482" i="1"/>
  <c r="W1482" i="1"/>
  <c r="U1482" i="1"/>
  <c r="I1482" i="1"/>
  <c r="M1482" i="1"/>
  <c r="T1482" i="1"/>
  <c r="X2701" i="1"/>
  <c r="W2701" i="1"/>
  <c r="U2701" i="1"/>
  <c r="I2701" i="1"/>
  <c r="M2701" i="1"/>
  <c r="T2701" i="1"/>
  <c r="X2149" i="1"/>
  <c r="W2149" i="1"/>
  <c r="U2149" i="1"/>
  <c r="I2149" i="1"/>
  <c r="M2149" i="1"/>
  <c r="T2149" i="1"/>
  <c r="X3414" i="1"/>
  <c r="W3414" i="1"/>
  <c r="U3414" i="1"/>
  <c r="I3414" i="1"/>
  <c r="M3414" i="1"/>
  <c r="T3414" i="1"/>
  <c r="X2157" i="1"/>
  <c r="W2157" i="1"/>
  <c r="U2157" i="1"/>
  <c r="I2157" i="1"/>
  <c r="M2157" i="1"/>
  <c r="T2157" i="1"/>
  <c r="X1479" i="1"/>
  <c r="W1479" i="1"/>
  <c r="U1479" i="1"/>
  <c r="I1479" i="1"/>
  <c r="M1479" i="1"/>
  <c r="T1479" i="1"/>
  <c r="X1951" i="1"/>
  <c r="W1951" i="1"/>
  <c r="U1951" i="1"/>
  <c r="I1951" i="1"/>
  <c r="M1951" i="1"/>
  <c r="T1951" i="1"/>
  <c r="X1477" i="1"/>
  <c r="W1477" i="1"/>
  <c r="U1477" i="1"/>
  <c r="I1477" i="1"/>
  <c r="M1477" i="1"/>
  <c r="T1477" i="1"/>
  <c r="X3631" i="1"/>
  <c r="W3631" i="1"/>
  <c r="U3631" i="1"/>
  <c r="I3631" i="1"/>
  <c r="M3631" i="1"/>
  <c r="T3631" i="1"/>
  <c r="X2301" i="1"/>
  <c r="W2301" i="1"/>
  <c r="U2301" i="1"/>
  <c r="I2301" i="1"/>
  <c r="M2301" i="1"/>
  <c r="T2301" i="1"/>
  <c r="X1387" i="1"/>
  <c r="W1387" i="1"/>
  <c r="U1387" i="1"/>
  <c r="I1387" i="1"/>
  <c r="M1387" i="1"/>
  <c r="T1387" i="1"/>
  <c r="X3084" i="1"/>
  <c r="W3084" i="1"/>
  <c r="U3084" i="1"/>
  <c r="I3084" i="1"/>
  <c r="M3084" i="1"/>
  <c r="T3084" i="1"/>
  <c r="X1751" i="1"/>
  <c r="W1751" i="1"/>
  <c r="U1751" i="1"/>
  <c r="I1751" i="1"/>
  <c r="M1751" i="1"/>
  <c r="T1751" i="1"/>
  <c r="X2933" i="1"/>
  <c r="W2933" i="1"/>
  <c r="U2933" i="1"/>
  <c r="I2933" i="1"/>
  <c r="M2933" i="1"/>
  <c r="T2933" i="1"/>
  <c r="X2009" i="1"/>
  <c r="W2009" i="1"/>
  <c r="U2009" i="1"/>
  <c r="I2009" i="1"/>
  <c r="M2009" i="1"/>
  <c r="T2009" i="1"/>
  <c r="X3319" i="1"/>
  <c r="W3319" i="1"/>
  <c r="U3319" i="1"/>
  <c r="I3319" i="1"/>
  <c r="M3319" i="1"/>
  <c r="T3319" i="1"/>
  <c r="X3673" i="1"/>
  <c r="W3673" i="1"/>
  <c r="X1159" i="1"/>
  <c r="W1159" i="1"/>
  <c r="U1159" i="1"/>
  <c r="I1159" i="1"/>
  <c r="M1159" i="1"/>
  <c r="T1159" i="1"/>
  <c r="X2290" i="1"/>
  <c r="W2290" i="1"/>
  <c r="U2290" i="1"/>
  <c r="I2290" i="1"/>
  <c r="M2290" i="1"/>
  <c r="T2290" i="1"/>
  <c r="X1767" i="1"/>
  <c r="W1767" i="1"/>
  <c r="U1767" i="1"/>
  <c r="I1767" i="1"/>
  <c r="M1767" i="1"/>
  <c r="T1767" i="1"/>
  <c r="X2878" i="1"/>
  <c r="W2878" i="1"/>
  <c r="U2878" i="1"/>
  <c r="I2878" i="1"/>
  <c r="M2878" i="1"/>
  <c r="T2878" i="1"/>
  <c r="X3318" i="1"/>
  <c r="W3318" i="1"/>
  <c r="U3318" i="1"/>
  <c r="I3318" i="1"/>
  <c r="M3318" i="1"/>
  <c r="T3318" i="1"/>
  <c r="X2376" i="1"/>
  <c r="W2376" i="1"/>
  <c r="U2376" i="1"/>
  <c r="I2376" i="1"/>
  <c r="M2376" i="1"/>
  <c r="T2376" i="1"/>
  <c r="X1678" i="1"/>
  <c r="W1678" i="1"/>
  <c r="U1678" i="1"/>
  <c r="I1678" i="1"/>
  <c r="M1678" i="1"/>
  <c r="T1678" i="1"/>
  <c r="X2584" i="1"/>
  <c r="W2584" i="1"/>
  <c r="U2584" i="1"/>
  <c r="I2584" i="1"/>
  <c r="M2584" i="1"/>
  <c r="T2584" i="1"/>
  <c r="X1284" i="1"/>
  <c r="W1284" i="1"/>
  <c r="U1284" i="1"/>
  <c r="I1284" i="1"/>
  <c r="M1284" i="1"/>
  <c r="T1284" i="1"/>
  <c r="X2407" i="1"/>
  <c r="W2407" i="1"/>
  <c r="U2407" i="1"/>
  <c r="I2407" i="1"/>
  <c r="M2407" i="1"/>
  <c r="T2407" i="1"/>
  <c r="X3609" i="1"/>
  <c r="W3609" i="1"/>
  <c r="U3609" i="1"/>
  <c r="I3609" i="1"/>
  <c r="M3609" i="1"/>
  <c r="T3609" i="1"/>
  <c r="X3658" i="1"/>
  <c r="W3658" i="1"/>
  <c r="U3658" i="1"/>
  <c r="I3658" i="1"/>
  <c r="M3658" i="1"/>
  <c r="T3658" i="1"/>
  <c r="X2536" i="1"/>
  <c r="W2536" i="1"/>
  <c r="U2536" i="1"/>
  <c r="I2536" i="1"/>
  <c r="M2536" i="1"/>
  <c r="T2536" i="1"/>
  <c r="X1226" i="1"/>
  <c r="W1226" i="1"/>
  <c r="U1226" i="1"/>
  <c r="I1226" i="1"/>
  <c r="M1226" i="1"/>
  <c r="T1226" i="1"/>
  <c r="X3149" i="1"/>
  <c r="W3149" i="1"/>
  <c r="U3149" i="1"/>
  <c r="I3149" i="1"/>
  <c r="M3149" i="1"/>
  <c r="T3149" i="1"/>
  <c r="X2981" i="1"/>
  <c r="W2981" i="1"/>
  <c r="U2981" i="1"/>
  <c r="I2981" i="1"/>
  <c r="M2981" i="1"/>
  <c r="T2981" i="1"/>
  <c r="X1864" i="1"/>
  <c r="W1864" i="1"/>
  <c r="U1864" i="1"/>
  <c r="I1864" i="1"/>
  <c r="M1864" i="1"/>
  <c r="T1864" i="1"/>
  <c r="X2787" i="1"/>
  <c r="W2787" i="1"/>
  <c r="U2787" i="1"/>
  <c r="I2787" i="1"/>
  <c r="M2787" i="1"/>
  <c r="T2787" i="1"/>
  <c r="X2342" i="1"/>
  <c r="W2342" i="1"/>
  <c r="U2342" i="1"/>
  <c r="I2342" i="1"/>
  <c r="M2342" i="1"/>
  <c r="T2342" i="1"/>
  <c r="X1356" i="1"/>
  <c r="W1356" i="1"/>
  <c r="U1356" i="1"/>
  <c r="I1356" i="1"/>
  <c r="M1356" i="1"/>
  <c r="T1356" i="1"/>
  <c r="X1160" i="1"/>
  <c r="W1160" i="1"/>
  <c r="U1160" i="1"/>
  <c r="I1160" i="1"/>
  <c r="M1160" i="1"/>
  <c r="T1160" i="1"/>
  <c r="X1985" i="1"/>
  <c r="W1985" i="1"/>
  <c r="U1985" i="1"/>
  <c r="I1985" i="1"/>
  <c r="M1985" i="1"/>
  <c r="T1985" i="1"/>
  <c r="X3045" i="1"/>
  <c r="W3045" i="1"/>
  <c r="U3045" i="1"/>
  <c r="I3045" i="1"/>
  <c r="M3045" i="1"/>
  <c r="T3045" i="1"/>
  <c r="X1494" i="1"/>
  <c r="W1494" i="1"/>
  <c r="U1494" i="1"/>
  <c r="I1494" i="1"/>
  <c r="M1494" i="1"/>
  <c r="T1494" i="1"/>
  <c r="X2614" i="1"/>
  <c r="W2614" i="1"/>
  <c r="U2614" i="1"/>
  <c r="I2614" i="1"/>
  <c r="M2614" i="1"/>
  <c r="T2614" i="1"/>
  <c r="X3536" i="1"/>
  <c r="W3536" i="1"/>
  <c r="U3536" i="1"/>
  <c r="I3536" i="1"/>
  <c r="M3536" i="1"/>
  <c r="T3536" i="1"/>
  <c r="X2362" i="1"/>
  <c r="W2362" i="1"/>
  <c r="U2362" i="1"/>
  <c r="I2362" i="1"/>
  <c r="M2362" i="1"/>
  <c r="T2362" i="1"/>
  <c r="X2946" i="1"/>
  <c r="W2946" i="1"/>
  <c r="U2946" i="1"/>
  <c r="I2946" i="1"/>
  <c r="M2946" i="1"/>
  <c r="T2946" i="1"/>
  <c r="X2922" i="1"/>
  <c r="W2922" i="1"/>
  <c r="U2922" i="1"/>
  <c r="I2922" i="1"/>
  <c r="M2922" i="1"/>
  <c r="T2922" i="1"/>
  <c r="X2261" i="1"/>
  <c r="W2261" i="1"/>
  <c r="U2261" i="1"/>
  <c r="I2261" i="1"/>
  <c r="M2261" i="1"/>
  <c r="T2261" i="1"/>
  <c r="X3421" i="1"/>
  <c r="W3421" i="1"/>
  <c r="U3421" i="1"/>
  <c r="I3421" i="1"/>
  <c r="M3421" i="1"/>
  <c r="T3421" i="1"/>
  <c r="X2641" i="1"/>
  <c r="W2641" i="1"/>
  <c r="U2641" i="1"/>
  <c r="I2641" i="1"/>
  <c r="M2641" i="1"/>
  <c r="T2641" i="1"/>
  <c r="X3183" i="1"/>
  <c r="W3183" i="1"/>
  <c r="U3183" i="1"/>
  <c r="I3183" i="1"/>
  <c r="M3183" i="1"/>
  <c r="T3183" i="1"/>
  <c r="X1792" i="1"/>
  <c r="W1792" i="1"/>
  <c r="U1792" i="1"/>
  <c r="I1792" i="1"/>
  <c r="M1792" i="1"/>
  <c r="T1792" i="1"/>
  <c r="X2476" i="1"/>
  <c r="W2476" i="1"/>
  <c r="U2476" i="1"/>
  <c r="I2476" i="1"/>
  <c r="M2476" i="1"/>
  <c r="T2476" i="1"/>
  <c r="X2814" i="1"/>
  <c r="W2814" i="1"/>
  <c r="U2814" i="1"/>
  <c r="I2814" i="1"/>
  <c r="M2814" i="1"/>
  <c r="T2814" i="1"/>
  <c r="X1726" i="1"/>
  <c r="W1726" i="1"/>
  <c r="U1726" i="1"/>
  <c r="I1726" i="1"/>
  <c r="M1726" i="1"/>
  <c r="T1726" i="1"/>
  <c r="X1430" i="1"/>
  <c r="W1430" i="1"/>
  <c r="U1430" i="1"/>
  <c r="I1430" i="1"/>
  <c r="M1430" i="1"/>
  <c r="T1430" i="1"/>
  <c r="X2403" i="1"/>
  <c r="W2403" i="1"/>
  <c r="U2403" i="1"/>
  <c r="I2403" i="1"/>
  <c r="M2403" i="1"/>
  <c r="T2403" i="1"/>
  <c r="X1610" i="1"/>
  <c r="W1610" i="1"/>
  <c r="U1610" i="1"/>
  <c r="I1610" i="1"/>
  <c r="M1610" i="1"/>
  <c r="T1610" i="1"/>
  <c r="X1199" i="1"/>
  <c r="T1199" i="1"/>
  <c r="U1199" i="1"/>
  <c r="I1199" i="1"/>
  <c r="M1199" i="1"/>
  <c r="W1199" i="1"/>
  <c r="X1267" i="1"/>
  <c r="T1267" i="1"/>
  <c r="U1267" i="1"/>
  <c r="I1267" i="1"/>
  <c r="M1267" i="1"/>
  <c r="W1267" i="1"/>
  <c r="X1434" i="1"/>
  <c r="T1434" i="1"/>
  <c r="U1434" i="1"/>
  <c r="I1434" i="1"/>
  <c r="M1434" i="1"/>
  <c r="W1434" i="1"/>
  <c r="X2779" i="1"/>
  <c r="T2779" i="1"/>
  <c r="U2779" i="1"/>
  <c r="I2779" i="1"/>
  <c r="M2779" i="1"/>
  <c r="W2779" i="1"/>
  <c r="X1977" i="1"/>
  <c r="T1977" i="1"/>
  <c r="U1977" i="1"/>
  <c r="I1977" i="1"/>
  <c r="M1977" i="1"/>
  <c r="W1977" i="1"/>
  <c r="X3274" i="1"/>
  <c r="T3274" i="1"/>
  <c r="U3274" i="1"/>
  <c r="I3274" i="1"/>
  <c r="M3274" i="1"/>
  <c r="W3274" i="1"/>
  <c r="X3252" i="1"/>
  <c r="T3252" i="1"/>
  <c r="U3252" i="1"/>
  <c r="I3252" i="1"/>
  <c r="M3252" i="1"/>
  <c r="W3252" i="1"/>
  <c r="X1243" i="1"/>
  <c r="T1243" i="1"/>
  <c r="U1243" i="1"/>
  <c r="I1243" i="1"/>
  <c r="M1243" i="1"/>
  <c r="W1243" i="1"/>
  <c r="X3257" i="1"/>
  <c r="T3257" i="1"/>
  <c r="U3257" i="1"/>
  <c r="I3257" i="1"/>
  <c r="M3257" i="1"/>
  <c r="W3257" i="1"/>
  <c r="X2985" i="1"/>
  <c r="T2985" i="1"/>
  <c r="U2985" i="1"/>
  <c r="I2985" i="1"/>
  <c r="M2985" i="1"/>
  <c r="W2985" i="1"/>
  <c r="X2780" i="1"/>
  <c r="T2780" i="1"/>
  <c r="U2780" i="1"/>
  <c r="I2780" i="1"/>
  <c r="M2780" i="1"/>
  <c r="W2780" i="1"/>
  <c r="X2882" i="1"/>
  <c r="W2882" i="1"/>
  <c r="U2882" i="1"/>
  <c r="I2882" i="1"/>
  <c r="M2882" i="1"/>
  <c r="T2882" i="1"/>
  <c r="X2563" i="1"/>
  <c r="W2563" i="1"/>
  <c r="U2563" i="1"/>
  <c r="I2563" i="1"/>
  <c r="M2563" i="1"/>
  <c r="T2563" i="1"/>
  <c r="X2576" i="1"/>
  <c r="W2576" i="1"/>
  <c r="U2576" i="1"/>
  <c r="I2576" i="1"/>
  <c r="M2576" i="1"/>
  <c r="T2576" i="1"/>
  <c r="X2322" i="1"/>
  <c r="W2322" i="1"/>
  <c r="U2322" i="1"/>
  <c r="I2322" i="1"/>
  <c r="M2322" i="1"/>
  <c r="T2322" i="1"/>
  <c r="X2107" i="1"/>
  <c r="W2107" i="1"/>
  <c r="U2107" i="1"/>
  <c r="I2107" i="1"/>
  <c r="M2107" i="1"/>
  <c r="T2107" i="1"/>
  <c r="X2452" i="1"/>
  <c r="W2452" i="1"/>
  <c r="U2452" i="1"/>
  <c r="I2452" i="1"/>
  <c r="M2452" i="1"/>
  <c r="T2452" i="1"/>
  <c r="X2036" i="1"/>
  <c r="W2036" i="1"/>
  <c r="U2036" i="1"/>
  <c r="I2036" i="1"/>
  <c r="M2036" i="1"/>
  <c r="T2036" i="1"/>
  <c r="X1704" i="1"/>
  <c r="W1704" i="1"/>
  <c r="U1704" i="1"/>
  <c r="I1704" i="1"/>
  <c r="M1704" i="1"/>
  <c r="T1704" i="1"/>
  <c r="X3034" i="1"/>
  <c r="W3034" i="1"/>
  <c r="U3034" i="1"/>
  <c r="I3034" i="1"/>
  <c r="M3034" i="1"/>
  <c r="T3034" i="1"/>
  <c r="X2080" i="1"/>
  <c r="W2080" i="1"/>
  <c r="U2080" i="1"/>
  <c r="I2080" i="1"/>
  <c r="M2080" i="1"/>
  <c r="T2080" i="1"/>
  <c r="X2550" i="1"/>
  <c r="W2550" i="1"/>
  <c r="U2550" i="1"/>
  <c r="I2550" i="1"/>
  <c r="M2550" i="1"/>
  <c r="T2550" i="1"/>
  <c r="X2287" i="1"/>
  <c r="W2287" i="1"/>
  <c r="U2287" i="1"/>
  <c r="I2287" i="1"/>
  <c r="M2287" i="1"/>
  <c r="T2287" i="1"/>
  <c r="X2190" i="1"/>
  <c r="W2190" i="1"/>
  <c r="U2190" i="1"/>
  <c r="I2190" i="1"/>
  <c r="M2190" i="1"/>
  <c r="T2190" i="1"/>
  <c r="X1262" i="1"/>
  <c r="W1262" i="1"/>
  <c r="U1262" i="1"/>
  <c r="I1262" i="1"/>
  <c r="M1262" i="1"/>
  <c r="T1262" i="1"/>
  <c r="X3395" i="1"/>
  <c r="W3395" i="1"/>
  <c r="U3395" i="1"/>
  <c r="I3395" i="1"/>
  <c r="M3395" i="1"/>
  <c r="T3395" i="1"/>
  <c r="X2794" i="1"/>
  <c r="W2794" i="1"/>
  <c r="U2794" i="1"/>
  <c r="I2794" i="1"/>
  <c r="M2794" i="1"/>
  <c r="T2794" i="1"/>
  <c r="X2000" i="1"/>
  <c r="W2000" i="1"/>
  <c r="U2000" i="1"/>
  <c r="I2000" i="1"/>
  <c r="M2000" i="1"/>
  <c r="T2000" i="1"/>
  <c r="X1263" i="1"/>
  <c r="W1263" i="1"/>
  <c r="U1263" i="1"/>
  <c r="I1263" i="1"/>
  <c r="M1263" i="1"/>
  <c r="T1263" i="1"/>
  <c r="X3620" i="1"/>
  <c r="W3620" i="1"/>
  <c r="U3620" i="1"/>
  <c r="I3620" i="1"/>
  <c r="M3620" i="1"/>
  <c r="T3620" i="1"/>
  <c r="X3156" i="1"/>
  <c r="W3156" i="1"/>
  <c r="U3156" i="1"/>
  <c r="I3156" i="1"/>
  <c r="M3156" i="1"/>
  <c r="T3156" i="1"/>
  <c r="X3102" i="1"/>
  <c r="W3102" i="1"/>
  <c r="U3102" i="1"/>
  <c r="I3102" i="1"/>
  <c r="M3102" i="1"/>
  <c r="T3102" i="1"/>
  <c r="X2919" i="1"/>
  <c r="W2919" i="1"/>
  <c r="U2919" i="1"/>
  <c r="I2919" i="1"/>
  <c r="M2919" i="1"/>
  <c r="T2919" i="1"/>
  <c r="X2817" i="1"/>
  <c r="W2817" i="1"/>
  <c r="U2817" i="1"/>
  <c r="I2817" i="1"/>
  <c r="M2817" i="1"/>
  <c r="T2817" i="1"/>
  <c r="X1525" i="1"/>
  <c r="W1525" i="1"/>
  <c r="U1525" i="1"/>
  <c r="I1525" i="1"/>
  <c r="M1525" i="1"/>
  <c r="T1525" i="1"/>
  <c r="X1506" i="1"/>
  <c r="W1506" i="1"/>
  <c r="U1506" i="1"/>
  <c r="I1506" i="1"/>
  <c r="M1506" i="1"/>
  <c r="T1506" i="1"/>
  <c r="X3445" i="1"/>
  <c r="W3445" i="1"/>
  <c r="U3445" i="1"/>
  <c r="I3445" i="1"/>
  <c r="M3445" i="1"/>
  <c r="T3445" i="1"/>
  <c r="X3211" i="1"/>
  <c r="W3211" i="1"/>
  <c r="U3211" i="1"/>
  <c r="I3211" i="1"/>
  <c r="M3211" i="1"/>
  <c r="T3211" i="1"/>
  <c r="X1240" i="1"/>
  <c r="W1240" i="1"/>
  <c r="U1240" i="1"/>
  <c r="I1240" i="1"/>
  <c r="M1240" i="1"/>
  <c r="T1240" i="1"/>
  <c r="X2283" i="1"/>
  <c r="W2283" i="1"/>
  <c r="U2283" i="1"/>
  <c r="I2283" i="1"/>
  <c r="M2283" i="1"/>
  <c r="T2283" i="1"/>
  <c r="X3181" i="1"/>
  <c r="W3181" i="1"/>
  <c r="U3181" i="1"/>
  <c r="I3181" i="1"/>
  <c r="M3181" i="1"/>
  <c r="T3181" i="1"/>
  <c r="X3184" i="1"/>
  <c r="W3184" i="1"/>
  <c r="U3184" i="1"/>
  <c r="I3184" i="1"/>
  <c r="M3184" i="1"/>
  <c r="T3184" i="1"/>
  <c r="X1157" i="1"/>
  <c r="W1157" i="1"/>
  <c r="U1157" i="1"/>
  <c r="I1157" i="1"/>
  <c r="M1157" i="1"/>
  <c r="T1157" i="1"/>
  <c r="X3420" i="1"/>
  <c r="W3420" i="1"/>
  <c r="U3420" i="1"/>
  <c r="I3420" i="1"/>
  <c r="M3420" i="1"/>
  <c r="T3420" i="1"/>
  <c r="X2894" i="1"/>
  <c r="W2894" i="1"/>
  <c r="U2894" i="1"/>
  <c r="I2894" i="1"/>
  <c r="M2894" i="1"/>
  <c r="T2894" i="1"/>
  <c r="X3519" i="1"/>
  <c r="W3519" i="1"/>
  <c r="U3519" i="1"/>
  <c r="I3519" i="1"/>
  <c r="M3519" i="1"/>
  <c r="T3519" i="1"/>
  <c r="X1718" i="1"/>
  <c r="W1718" i="1"/>
  <c r="U1718" i="1"/>
  <c r="I1718" i="1"/>
  <c r="M1718" i="1"/>
  <c r="T1718" i="1"/>
  <c r="X2958" i="1"/>
  <c r="W2958" i="1"/>
  <c r="U2958" i="1"/>
  <c r="I2958" i="1"/>
  <c r="M2958" i="1"/>
  <c r="T2958" i="1"/>
  <c r="X3617" i="1"/>
  <c r="T3617" i="1"/>
  <c r="U3617" i="1"/>
  <c r="I3617" i="1"/>
  <c r="M3617" i="1"/>
  <c r="W3617" i="1"/>
  <c r="X3116" i="1"/>
  <c r="W3116" i="1"/>
  <c r="U3116" i="1"/>
  <c r="I3116" i="1"/>
  <c r="M3116" i="1"/>
  <c r="T3116" i="1"/>
  <c r="X2773" i="1"/>
  <c r="W2773" i="1"/>
  <c r="U2773" i="1"/>
  <c r="I2773" i="1"/>
  <c r="M2773" i="1"/>
  <c r="T2773" i="1"/>
  <c r="X3329" i="1"/>
  <c r="W3329" i="1"/>
  <c r="U3329" i="1"/>
  <c r="I3329" i="1"/>
  <c r="M3329" i="1"/>
  <c r="T3329" i="1"/>
  <c r="T3300" i="1"/>
  <c r="U3300" i="1"/>
  <c r="I3300" i="1"/>
  <c r="M3300" i="1"/>
  <c r="W3300" i="1"/>
  <c r="X3300" i="1"/>
  <c r="X2575" i="1"/>
  <c r="W2575" i="1"/>
  <c r="U2575" i="1"/>
  <c r="I2575" i="1"/>
  <c r="M2575" i="1"/>
  <c r="T2575" i="1"/>
  <c r="X2294" i="1"/>
  <c r="W2294" i="1"/>
  <c r="U2294" i="1"/>
  <c r="I2294" i="1"/>
  <c r="M2294" i="1"/>
  <c r="T2294" i="1"/>
  <c r="X2473" i="1"/>
  <c r="W2473" i="1"/>
  <c r="U2473" i="1"/>
  <c r="I2473" i="1"/>
  <c r="M2473" i="1"/>
  <c r="T2473" i="1"/>
  <c r="T1638" i="1"/>
  <c r="U1638" i="1"/>
  <c r="I1638" i="1"/>
  <c r="M1638" i="1"/>
  <c r="W1638" i="1"/>
  <c r="X1638" i="1"/>
  <c r="T2813" i="1"/>
  <c r="U2813" i="1"/>
  <c r="I2813" i="1"/>
  <c r="M2813" i="1"/>
  <c r="W2813" i="1"/>
  <c r="X2813" i="1"/>
  <c r="T3376" i="1"/>
  <c r="U3376" i="1"/>
  <c r="I3376" i="1"/>
  <c r="M3376" i="1"/>
  <c r="W3376" i="1"/>
  <c r="X3376" i="1"/>
  <c r="T3246" i="1"/>
  <c r="U3246" i="1"/>
  <c r="I3246" i="1"/>
  <c r="M3246" i="1"/>
  <c r="W3246" i="1"/>
  <c r="X3246" i="1"/>
  <c r="T1177" i="1"/>
  <c r="U1177" i="1"/>
  <c r="I1177" i="1"/>
  <c r="M1177" i="1"/>
  <c r="W1177" i="1"/>
  <c r="X1177" i="1"/>
  <c r="T2383" i="1"/>
  <c r="U2383" i="1"/>
  <c r="I2383" i="1"/>
  <c r="M2383" i="1"/>
  <c r="W2383" i="1"/>
  <c r="X2383" i="1"/>
  <c r="T3017" i="1"/>
  <c r="U3017" i="1"/>
  <c r="I3017" i="1"/>
  <c r="M3017" i="1"/>
  <c r="W3017" i="1"/>
  <c r="X3017" i="1"/>
  <c r="T2668" i="1"/>
  <c r="U2668" i="1"/>
  <c r="I2668" i="1"/>
  <c r="M2668" i="1"/>
  <c r="W2668" i="1"/>
  <c r="X2668" i="1"/>
  <c r="T3131" i="1"/>
  <c r="U3131" i="1"/>
  <c r="I3131" i="1"/>
  <c r="M3131" i="1"/>
  <c r="W3131" i="1"/>
  <c r="X3131" i="1"/>
  <c r="T2892" i="1"/>
  <c r="U2892" i="1"/>
  <c r="I2892" i="1"/>
  <c r="M2892" i="1"/>
  <c r="W2892" i="1"/>
  <c r="X2892" i="1"/>
  <c r="T2741" i="1"/>
  <c r="U2741" i="1"/>
  <c r="I2741" i="1"/>
  <c r="M2741" i="1"/>
  <c r="W2741" i="1"/>
  <c r="X2741" i="1"/>
  <c r="T3130" i="1"/>
  <c r="U3130" i="1"/>
  <c r="I3130" i="1"/>
  <c r="M3130" i="1"/>
  <c r="W3130" i="1"/>
  <c r="X3130" i="1"/>
  <c r="T3460" i="1"/>
  <c r="U3460" i="1"/>
  <c r="I3460" i="1"/>
  <c r="M3460" i="1"/>
  <c r="W3460" i="1"/>
  <c r="X3460" i="1"/>
  <c r="T2626" i="1"/>
  <c r="U2626" i="1"/>
  <c r="I2626" i="1"/>
  <c r="M2626" i="1"/>
  <c r="W2626" i="1"/>
  <c r="X2626" i="1"/>
  <c r="T1945" i="1"/>
  <c r="U1945" i="1"/>
  <c r="I1945" i="1"/>
  <c r="M1945" i="1"/>
  <c r="W1945" i="1"/>
  <c r="X1945" i="1"/>
  <c r="T1397" i="1"/>
  <c r="U1397" i="1"/>
  <c r="I1397" i="1"/>
  <c r="M1397" i="1"/>
  <c r="W1397" i="1"/>
  <c r="X1397" i="1"/>
  <c r="T3402" i="1"/>
  <c r="U3402" i="1"/>
  <c r="I3402" i="1"/>
  <c r="M3402" i="1"/>
  <c r="W3402" i="1"/>
  <c r="X3402" i="1"/>
  <c r="T1824" i="1"/>
  <c r="U1824" i="1"/>
  <c r="I1824" i="1"/>
  <c r="M1824" i="1"/>
  <c r="W1824" i="1"/>
  <c r="X1824" i="1"/>
  <c r="T2822" i="1"/>
  <c r="U2822" i="1"/>
  <c r="I2822" i="1"/>
  <c r="M2822" i="1"/>
  <c r="W2822" i="1"/>
  <c r="X2822" i="1"/>
  <c r="T3425" i="1"/>
  <c r="U3425" i="1"/>
  <c r="I3425" i="1"/>
  <c r="M3425" i="1"/>
  <c r="W3425" i="1"/>
  <c r="X3425" i="1"/>
  <c r="T3175" i="1"/>
  <c r="U3175" i="1"/>
  <c r="I3175" i="1"/>
  <c r="M3175" i="1"/>
  <c r="W3175" i="1"/>
  <c r="X3175" i="1"/>
  <c r="T1283" i="1"/>
  <c r="U1283" i="1"/>
  <c r="I1283" i="1"/>
  <c r="M1283" i="1"/>
  <c r="W1283" i="1"/>
  <c r="X1283" i="1"/>
  <c r="T2819" i="1"/>
  <c r="U2819" i="1"/>
  <c r="I2819" i="1"/>
  <c r="M2819" i="1"/>
  <c r="W2819" i="1"/>
  <c r="X2819" i="1"/>
  <c r="T1761" i="1"/>
  <c r="U1761" i="1"/>
  <c r="I1761" i="1"/>
  <c r="M1761" i="1"/>
  <c r="W1761" i="1"/>
  <c r="X1761" i="1"/>
  <c r="T2955" i="1"/>
  <c r="U2955" i="1"/>
  <c r="I2955" i="1"/>
  <c r="M2955" i="1"/>
  <c r="W2955" i="1"/>
  <c r="X2955" i="1"/>
  <c r="T3012" i="1"/>
  <c r="U3012" i="1"/>
  <c r="I3012" i="1"/>
  <c r="M3012" i="1"/>
  <c r="W3012" i="1"/>
  <c r="X3012" i="1"/>
  <c r="T2825" i="1"/>
  <c r="U2825" i="1"/>
  <c r="I2825" i="1"/>
  <c r="M2825" i="1"/>
  <c r="W2825" i="1"/>
  <c r="X2825" i="1"/>
  <c r="T2248" i="1"/>
  <c r="U2248" i="1"/>
  <c r="I2248" i="1"/>
  <c r="M2248" i="1"/>
  <c r="W2248" i="1"/>
  <c r="X2248" i="1"/>
  <c r="T1923" i="1"/>
  <c r="U1923" i="1"/>
  <c r="I1923" i="1"/>
  <c r="M1923" i="1"/>
  <c r="W1923" i="1"/>
  <c r="X1923" i="1"/>
  <c r="T1676" i="1"/>
  <c r="U1676" i="1"/>
  <c r="I1676" i="1"/>
  <c r="M1676" i="1"/>
  <c r="W1676" i="1"/>
  <c r="X1676" i="1"/>
  <c r="T2025" i="1"/>
  <c r="U2025" i="1"/>
  <c r="I2025" i="1"/>
  <c r="M2025" i="1"/>
  <c r="W2025" i="1"/>
  <c r="X2025" i="1"/>
  <c r="T1567" i="1"/>
  <c r="U1567" i="1"/>
  <c r="I1567" i="1"/>
  <c r="M1567" i="1"/>
  <c r="W1567" i="1"/>
  <c r="X1567" i="1"/>
  <c r="T1908" i="1"/>
  <c r="U1908" i="1"/>
  <c r="I1908" i="1"/>
  <c r="M1908" i="1"/>
  <c r="W1908" i="1"/>
  <c r="X1908" i="1"/>
  <c r="T3507" i="1"/>
  <c r="U3507" i="1"/>
  <c r="I3507" i="1"/>
  <c r="M3507" i="1"/>
  <c r="W3507" i="1"/>
  <c r="X3507" i="1"/>
  <c r="T1766" i="1"/>
  <c r="U1766" i="1"/>
  <c r="I1766" i="1"/>
  <c r="M1766" i="1"/>
  <c r="W1766" i="1"/>
  <c r="X1766" i="1"/>
  <c r="T2161" i="1"/>
  <c r="U2161" i="1"/>
  <c r="I2161" i="1"/>
  <c r="M2161" i="1"/>
  <c r="W2161" i="1"/>
  <c r="X2161" i="1"/>
  <c r="T2645" i="1"/>
  <c r="U2645" i="1"/>
  <c r="I2645" i="1"/>
  <c r="M2645" i="1"/>
  <c r="W2645" i="1"/>
  <c r="X2645" i="1"/>
  <c r="T1806" i="1"/>
  <c r="U1806" i="1"/>
  <c r="I1806" i="1"/>
  <c r="M1806" i="1"/>
  <c r="W1806" i="1"/>
  <c r="X1806" i="1"/>
  <c r="T1789" i="1"/>
  <c r="U1789" i="1"/>
  <c r="I1789" i="1"/>
  <c r="M1789" i="1"/>
  <c r="W1789" i="1"/>
  <c r="X1789" i="1"/>
  <c r="T1400" i="1"/>
  <c r="U1400" i="1"/>
  <c r="I1400" i="1"/>
  <c r="M1400" i="1"/>
  <c r="W1400" i="1"/>
  <c r="X1400" i="1"/>
  <c r="T2716" i="1"/>
  <c r="U2716" i="1"/>
  <c r="I2716" i="1"/>
  <c r="M2716" i="1"/>
  <c r="W2716" i="1"/>
  <c r="X2716" i="1"/>
  <c r="T1836" i="1"/>
  <c r="U1836" i="1"/>
  <c r="I1836" i="1"/>
  <c r="M1836" i="1"/>
  <c r="W1836" i="1"/>
  <c r="X1836" i="1"/>
  <c r="T2090" i="1"/>
  <c r="U2090" i="1"/>
  <c r="I2090" i="1"/>
  <c r="M2090" i="1"/>
  <c r="W2090" i="1"/>
  <c r="X2090" i="1"/>
  <c r="T3335" i="1"/>
  <c r="U3335" i="1"/>
  <c r="I3335" i="1"/>
  <c r="M3335" i="1"/>
  <c r="W3335" i="1"/>
  <c r="X3335" i="1"/>
  <c r="T1716" i="1"/>
  <c r="U1716" i="1"/>
  <c r="I1716" i="1"/>
  <c r="M1716" i="1"/>
  <c r="W1716" i="1"/>
  <c r="X1716" i="1"/>
  <c r="T3210" i="1"/>
  <c r="U3210" i="1"/>
  <c r="I3210" i="1"/>
  <c r="M3210" i="1"/>
  <c r="W3210" i="1"/>
  <c r="X3210" i="1"/>
  <c r="T2456" i="1"/>
  <c r="U2456" i="1"/>
  <c r="I2456" i="1"/>
  <c r="M2456" i="1"/>
  <c r="W2456" i="1"/>
  <c r="X2456" i="1"/>
  <c r="T2867" i="1"/>
  <c r="U2867" i="1"/>
  <c r="I2867" i="1"/>
  <c r="M2867" i="1"/>
  <c r="W2867" i="1"/>
  <c r="X2867" i="1"/>
  <c r="T2335" i="1"/>
  <c r="U2335" i="1"/>
  <c r="I2335" i="1"/>
  <c r="M2335" i="1"/>
  <c r="W2335" i="1"/>
  <c r="X2335" i="1"/>
  <c r="T1200" i="1"/>
  <c r="U1200" i="1"/>
  <c r="I1200" i="1"/>
  <c r="M1200" i="1"/>
  <c r="W1200" i="1"/>
  <c r="X1200" i="1"/>
  <c r="T2293" i="1"/>
  <c r="U2293" i="1"/>
  <c r="I2293" i="1"/>
  <c r="M2293" i="1"/>
  <c r="W2293" i="1"/>
  <c r="X2293" i="1"/>
  <c r="T2827" i="1"/>
  <c r="U2827" i="1"/>
  <c r="I2827" i="1"/>
  <c r="M2827" i="1"/>
  <c r="W2827" i="1"/>
  <c r="X2827" i="1"/>
  <c r="T2096" i="1"/>
  <c r="U2096" i="1"/>
  <c r="I2096" i="1"/>
  <c r="M2096" i="1"/>
  <c r="W2096" i="1"/>
  <c r="X2096" i="1"/>
  <c r="X1651" i="1"/>
  <c r="T1651" i="1"/>
  <c r="U1651" i="1"/>
  <c r="I1651" i="1"/>
  <c r="M1651" i="1"/>
  <c r="W1651" i="1"/>
  <c r="T3489" i="1"/>
  <c r="U3489" i="1"/>
  <c r="I3489" i="1"/>
  <c r="M3489" i="1"/>
  <c r="W3489" i="1"/>
  <c r="X3489" i="1"/>
  <c r="X2132" i="1"/>
  <c r="T2132" i="1"/>
  <c r="U2132" i="1"/>
  <c r="I2132" i="1"/>
  <c r="M2132" i="1"/>
  <c r="W2132" i="1"/>
  <c r="X2485" i="1"/>
  <c r="T2485" i="1"/>
  <c r="U2485" i="1"/>
  <c r="I2485" i="1"/>
  <c r="M2485" i="1"/>
  <c r="W2485" i="1"/>
  <c r="X1626" i="1"/>
  <c r="W1626" i="1"/>
  <c r="U1626" i="1"/>
  <c r="I1626" i="1"/>
  <c r="M1626" i="1"/>
  <c r="T1626" i="1"/>
  <c r="X2436" i="1"/>
  <c r="W2436" i="1"/>
  <c r="U2436" i="1"/>
  <c r="I2436" i="1"/>
  <c r="M2436" i="1"/>
  <c r="T2436" i="1"/>
  <c r="X1931" i="1"/>
  <c r="W1931" i="1"/>
  <c r="U1931" i="1"/>
  <c r="I1931" i="1"/>
  <c r="M1931" i="1"/>
  <c r="T1931" i="1"/>
  <c r="X1276" i="1"/>
  <c r="W1276" i="1"/>
  <c r="U1276" i="1"/>
  <c r="I1276" i="1"/>
  <c r="M1276" i="1"/>
  <c r="T1276" i="1"/>
  <c r="X1325" i="1"/>
  <c r="W1325" i="1"/>
  <c r="U1325" i="1"/>
  <c r="I1325" i="1"/>
  <c r="M1325" i="1"/>
  <c r="T1325" i="1"/>
  <c r="X2193" i="1"/>
  <c r="W2193" i="1"/>
  <c r="U2193" i="1"/>
  <c r="I2193" i="1"/>
  <c r="M2193" i="1"/>
  <c r="T2193" i="1"/>
  <c r="X2638" i="1"/>
  <c r="W2638" i="1"/>
  <c r="U2638" i="1"/>
  <c r="I2638" i="1"/>
  <c r="M2638" i="1"/>
  <c r="T2638" i="1"/>
  <c r="X3119" i="1"/>
  <c r="W3119" i="1"/>
  <c r="U3119" i="1"/>
  <c r="I3119" i="1"/>
  <c r="M3119" i="1"/>
  <c r="T3119" i="1"/>
  <c r="X1330" i="1"/>
  <c r="W1330" i="1"/>
  <c r="U1330" i="1"/>
  <c r="I1330" i="1"/>
  <c r="M1330" i="1"/>
  <c r="T1330" i="1"/>
  <c r="X2598" i="1"/>
  <c r="W2598" i="1"/>
  <c r="U2598" i="1"/>
  <c r="I2598" i="1"/>
  <c r="M2598" i="1"/>
  <c r="T2598" i="1"/>
  <c r="X1505" i="1"/>
  <c r="W1505" i="1"/>
  <c r="U1505" i="1"/>
  <c r="I1505" i="1"/>
  <c r="M1505" i="1"/>
  <c r="T1505" i="1"/>
  <c r="X3206" i="1"/>
  <c r="W3206" i="1"/>
  <c r="U3206" i="1"/>
  <c r="I3206" i="1"/>
  <c r="M3206" i="1"/>
  <c r="T3206" i="1"/>
  <c r="X2743" i="1"/>
  <c r="W2743" i="1"/>
  <c r="U2743" i="1"/>
  <c r="I2743" i="1"/>
  <c r="M2743" i="1"/>
  <c r="T2743" i="1"/>
  <c r="X2393" i="1"/>
  <c r="W2393" i="1"/>
  <c r="U2393" i="1"/>
  <c r="I2393" i="1"/>
  <c r="M2393" i="1"/>
  <c r="T2393" i="1"/>
  <c r="X2908" i="1"/>
  <c r="W2908" i="1"/>
  <c r="U2908" i="1"/>
  <c r="I2908" i="1"/>
  <c r="M2908" i="1"/>
  <c r="T2908" i="1"/>
  <c r="X1690" i="1"/>
  <c r="W1690" i="1"/>
  <c r="U1690" i="1"/>
  <c r="I1690" i="1"/>
  <c r="M1690" i="1"/>
  <c r="T1690" i="1"/>
  <c r="X2209" i="1"/>
  <c r="W2209" i="1"/>
  <c r="U2209" i="1"/>
  <c r="I2209" i="1"/>
  <c r="M2209" i="1"/>
  <c r="T2209" i="1"/>
  <c r="X1891" i="1"/>
  <c r="W1891" i="1"/>
  <c r="U1891" i="1"/>
  <c r="I1891" i="1"/>
  <c r="M1891" i="1"/>
  <c r="T1891" i="1"/>
  <c r="X2998" i="1"/>
  <c r="W2998" i="1"/>
  <c r="U2998" i="1"/>
  <c r="I2998" i="1"/>
  <c r="M2998" i="1"/>
  <c r="T2998" i="1"/>
  <c r="X1823" i="1"/>
  <c r="W1823" i="1"/>
  <c r="U1823" i="1"/>
  <c r="I1823" i="1"/>
  <c r="M1823" i="1"/>
  <c r="T1823" i="1"/>
  <c r="X1182" i="1"/>
  <c r="W1182" i="1"/>
  <c r="U1182" i="1"/>
  <c r="I1182" i="1"/>
  <c r="M1182" i="1"/>
  <c r="T1182" i="1"/>
  <c r="X2952" i="1"/>
  <c r="W2952" i="1"/>
  <c r="U2952" i="1"/>
  <c r="I2952" i="1"/>
  <c r="M2952" i="1"/>
  <c r="T2952" i="1"/>
  <c r="X3056" i="1"/>
  <c r="W3056" i="1"/>
  <c r="U3056" i="1"/>
  <c r="I3056" i="1"/>
  <c r="M3056" i="1"/>
  <c r="T3056" i="1"/>
  <c r="X3208" i="1"/>
  <c r="W3208" i="1"/>
  <c r="U3208" i="1"/>
  <c r="I3208" i="1"/>
  <c r="M3208" i="1"/>
  <c r="T3208" i="1"/>
  <c r="X2054" i="1"/>
  <c r="W2054" i="1"/>
  <c r="U2054" i="1"/>
  <c r="I2054" i="1"/>
  <c r="M2054" i="1"/>
  <c r="T2054" i="1"/>
  <c r="X2719" i="1"/>
  <c r="W2719" i="1"/>
  <c r="U2719" i="1"/>
  <c r="I2719" i="1"/>
  <c r="M2719" i="1"/>
  <c r="T2719" i="1"/>
  <c r="X3568" i="1"/>
  <c r="W3568" i="1"/>
  <c r="U3568" i="1"/>
  <c r="I3568" i="1"/>
  <c r="M3568" i="1"/>
  <c r="T3568" i="1"/>
  <c r="X1446" i="1"/>
  <c r="W1446" i="1"/>
  <c r="U1446" i="1"/>
  <c r="I1446" i="1"/>
  <c r="M1446" i="1"/>
  <c r="T1446" i="1"/>
  <c r="X2721" i="1"/>
  <c r="W2721" i="1"/>
  <c r="U2721" i="1"/>
  <c r="I2721" i="1"/>
  <c r="M2721" i="1"/>
  <c r="T2721" i="1"/>
  <c r="X3441" i="1"/>
  <c r="W3441" i="1"/>
  <c r="U3441" i="1"/>
  <c r="I3441" i="1"/>
  <c r="M3441" i="1"/>
  <c r="T3441" i="1"/>
  <c r="X1301" i="1"/>
  <c r="W1301" i="1"/>
  <c r="U1301" i="1"/>
  <c r="I1301" i="1"/>
  <c r="M1301" i="1"/>
  <c r="T1301" i="1"/>
  <c r="X2102" i="1"/>
  <c r="W2102" i="1"/>
  <c r="U2102" i="1"/>
  <c r="I2102" i="1"/>
  <c r="M2102" i="1"/>
  <c r="T2102" i="1"/>
  <c r="X3406" i="1"/>
  <c r="W3406" i="1"/>
  <c r="U3406" i="1"/>
  <c r="I3406" i="1"/>
  <c r="M3406" i="1"/>
  <c r="T3406" i="1"/>
  <c r="X1260" i="1"/>
  <c r="W1260" i="1"/>
  <c r="U1260" i="1"/>
  <c r="I1260" i="1"/>
  <c r="M1260" i="1"/>
  <c r="T1260" i="1"/>
  <c r="X3099" i="1"/>
  <c r="W3099" i="1"/>
  <c r="U3099" i="1"/>
  <c r="I3099" i="1"/>
  <c r="M3099" i="1"/>
  <c r="T3099" i="1"/>
  <c r="X2643" i="1"/>
  <c r="W2643" i="1"/>
  <c r="U2643" i="1"/>
  <c r="I2643" i="1"/>
  <c r="M2643" i="1"/>
  <c r="T2643" i="1"/>
  <c r="X3028" i="1"/>
  <c r="W3028" i="1"/>
  <c r="U3028" i="1"/>
  <c r="I3028" i="1"/>
  <c r="M3028" i="1"/>
  <c r="T3028" i="1"/>
  <c r="X1705" i="1"/>
  <c r="W1705" i="1"/>
  <c r="U1705" i="1"/>
  <c r="I1705" i="1"/>
  <c r="M1705" i="1"/>
  <c r="T1705" i="1"/>
  <c r="T3669" i="1"/>
  <c r="U3669" i="1"/>
  <c r="I3669" i="1"/>
  <c r="M3669" i="1"/>
  <c r="W3669" i="1"/>
  <c r="X3669" i="1"/>
  <c r="T3253" i="1"/>
  <c r="U3253" i="1"/>
  <c r="I3253" i="1"/>
  <c r="M3253" i="1"/>
  <c r="W3253" i="1"/>
  <c r="X3253" i="1"/>
  <c r="T2907" i="1"/>
  <c r="U2907" i="1"/>
  <c r="I2907" i="1"/>
  <c r="M2907" i="1"/>
  <c r="W2907" i="1"/>
  <c r="X2907" i="1"/>
  <c r="T1625" i="1"/>
  <c r="U1625" i="1"/>
  <c r="I1625" i="1"/>
  <c r="M1625" i="1"/>
  <c r="W1625" i="1"/>
  <c r="X1625" i="1"/>
  <c r="T1627" i="1"/>
  <c r="U1627" i="1"/>
  <c r="I1627" i="1"/>
  <c r="M1627" i="1"/>
  <c r="W1627" i="1"/>
  <c r="X1627" i="1"/>
  <c r="T3518" i="1"/>
  <c r="U3518" i="1"/>
  <c r="I3518" i="1"/>
  <c r="M3518" i="1"/>
  <c r="W3518" i="1"/>
  <c r="X3518" i="1"/>
  <c r="T2722" i="1"/>
  <c r="U2722" i="1"/>
  <c r="I2722" i="1"/>
  <c r="M2722" i="1"/>
  <c r="W2722" i="1"/>
  <c r="X2722" i="1"/>
  <c r="X3476" i="1"/>
  <c r="W3476" i="1"/>
  <c r="U3476" i="1"/>
  <c r="I3476" i="1"/>
  <c r="M3476" i="1"/>
  <c r="T3476" i="1"/>
  <c r="X1219" i="1"/>
  <c r="T1219" i="1"/>
  <c r="U1219" i="1"/>
  <c r="I1219" i="1"/>
  <c r="M1219" i="1"/>
  <c r="W1219" i="1"/>
  <c r="X1415" i="1"/>
  <c r="T1415" i="1"/>
  <c r="U1415" i="1"/>
  <c r="I1415" i="1"/>
  <c r="M1415" i="1"/>
  <c r="W1415" i="1"/>
  <c r="X3154" i="1"/>
  <c r="T3154" i="1"/>
  <c r="U3154" i="1"/>
  <c r="I3154" i="1"/>
  <c r="M3154" i="1"/>
  <c r="W3154" i="1"/>
  <c r="X2646" i="1"/>
  <c r="T2646" i="1"/>
  <c r="U2646" i="1"/>
  <c r="I2646" i="1"/>
  <c r="M2646" i="1"/>
  <c r="W2646" i="1"/>
  <c r="X1205" i="1"/>
  <c r="T1205" i="1"/>
  <c r="U1205" i="1"/>
  <c r="I1205" i="1"/>
  <c r="M1205" i="1"/>
  <c r="W1205" i="1"/>
  <c r="X1929" i="1"/>
  <c r="T1929" i="1"/>
  <c r="U1929" i="1"/>
  <c r="I1929" i="1"/>
  <c r="M1929" i="1"/>
  <c r="W1929" i="1"/>
  <c r="X3296" i="1"/>
  <c r="T3296" i="1"/>
  <c r="U3296" i="1"/>
  <c r="I3296" i="1"/>
  <c r="M3296" i="1"/>
  <c r="W3296" i="1"/>
  <c r="X3120" i="1"/>
  <c r="T3120" i="1"/>
  <c r="U3120" i="1"/>
  <c r="I3120" i="1"/>
  <c r="M3120" i="1"/>
  <c r="W3120" i="1"/>
  <c r="X2458" i="1"/>
  <c r="T2458" i="1"/>
  <c r="U2458" i="1"/>
  <c r="I2458" i="1"/>
  <c r="M2458" i="1"/>
  <c r="W2458" i="1"/>
  <c r="X3143" i="1"/>
  <c r="T3143" i="1"/>
  <c r="U3143" i="1"/>
  <c r="I3143" i="1"/>
  <c r="M3143" i="1"/>
  <c r="W3143" i="1"/>
  <c r="X1757" i="1"/>
  <c r="T1757" i="1"/>
  <c r="U1757" i="1"/>
  <c r="I1757" i="1"/>
  <c r="M1757" i="1"/>
  <c r="W1757" i="1"/>
  <c r="X1181" i="1"/>
  <c r="T1181" i="1"/>
  <c r="U1181" i="1"/>
  <c r="I1181" i="1"/>
  <c r="M1181" i="1"/>
  <c r="W1181" i="1"/>
  <c r="X1885" i="1"/>
  <c r="T1885" i="1"/>
  <c r="U1885" i="1"/>
  <c r="I1885" i="1"/>
  <c r="M1885" i="1"/>
  <c r="W1885" i="1"/>
  <c r="X3481" i="1"/>
  <c r="T3481" i="1"/>
  <c r="U3481" i="1"/>
  <c r="I3481" i="1"/>
  <c r="M3481" i="1"/>
  <c r="W3481" i="1"/>
  <c r="X3656" i="1"/>
  <c r="T3656" i="1"/>
  <c r="U3656" i="1"/>
  <c r="I3656" i="1"/>
  <c r="M3656" i="1"/>
  <c r="W3656" i="1"/>
  <c r="X2936" i="1"/>
  <c r="T2936" i="1"/>
  <c r="U2936" i="1"/>
  <c r="I2936" i="1"/>
  <c r="M2936" i="1"/>
  <c r="W2936" i="1"/>
  <c r="X1144" i="1"/>
  <c r="T1144" i="1"/>
  <c r="U1144" i="1"/>
  <c r="I1144" i="1"/>
  <c r="M1144" i="1"/>
  <c r="W1144" i="1"/>
  <c r="X3324" i="1"/>
  <c r="T3324" i="1"/>
  <c r="U3324" i="1"/>
  <c r="I3324" i="1"/>
  <c r="M3324" i="1"/>
  <c r="W3324" i="1"/>
  <c r="X3265" i="1"/>
  <c r="T3265" i="1"/>
  <c r="U3265" i="1"/>
  <c r="I3265" i="1"/>
  <c r="M3265" i="1"/>
  <c r="W3265" i="1"/>
  <c r="X3511" i="1"/>
  <c r="T3511" i="1"/>
  <c r="U3511" i="1"/>
  <c r="I3511" i="1"/>
  <c r="M3511" i="1"/>
  <c r="W3511" i="1"/>
  <c r="X2709" i="1"/>
  <c r="T2709" i="1"/>
  <c r="U2709" i="1"/>
  <c r="I2709" i="1"/>
  <c r="M2709" i="1"/>
  <c r="W2709" i="1"/>
  <c r="X1578" i="1"/>
  <c r="T1578" i="1"/>
  <c r="U1578" i="1"/>
  <c r="I1578" i="1"/>
  <c r="M1578" i="1"/>
  <c r="W1578" i="1"/>
  <c r="X1229" i="1"/>
  <c r="T1229" i="1"/>
  <c r="U1229" i="1"/>
  <c r="I1229" i="1"/>
  <c r="M1229" i="1"/>
  <c r="W1229" i="1"/>
  <c r="X2592" i="1"/>
  <c r="T2592" i="1"/>
  <c r="U2592" i="1"/>
  <c r="I2592" i="1"/>
  <c r="M2592" i="1"/>
  <c r="W2592" i="1"/>
  <c r="X1906" i="1"/>
  <c r="T1906" i="1"/>
  <c r="U1906" i="1"/>
  <c r="I1906" i="1"/>
  <c r="M1906" i="1"/>
  <c r="W1906" i="1"/>
  <c r="X3098" i="1"/>
  <c r="T3098" i="1"/>
  <c r="U3098" i="1"/>
  <c r="I3098" i="1"/>
  <c r="M3098" i="1"/>
  <c r="W3098" i="1"/>
  <c r="X1460" i="1"/>
  <c r="T1460" i="1"/>
  <c r="U1460" i="1"/>
  <c r="I1460" i="1"/>
  <c r="M1460" i="1"/>
  <c r="W1460" i="1"/>
  <c r="X1670" i="1"/>
  <c r="T1670" i="1"/>
  <c r="U1670" i="1"/>
  <c r="I1670" i="1"/>
  <c r="M1670" i="1"/>
  <c r="W1670" i="1"/>
  <c r="X2055" i="1"/>
  <c r="T2055" i="1"/>
  <c r="U2055" i="1"/>
  <c r="I2055" i="1"/>
  <c r="M2055" i="1"/>
  <c r="W2055" i="1"/>
  <c r="X3615" i="1"/>
  <c r="T3615" i="1"/>
  <c r="U3615" i="1"/>
  <c r="I3615" i="1"/>
  <c r="M3615" i="1"/>
  <c r="W3615" i="1"/>
  <c r="X3503" i="1"/>
  <c r="T3503" i="1"/>
  <c r="U3503" i="1"/>
  <c r="I3503" i="1"/>
  <c r="M3503" i="1"/>
  <c r="W3503" i="1"/>
  <c r="X2619" i="1"/>
  <c r="T2619" i="1"/>
  <c r="U2619" i="1"/>
  <c r="I2619" i="1"/>
  <c r="M2619" i="1"/>
  <c r="W2619" i="1"/>
  <c r="X2515" i="1"/>
  <c r="T2515" i="1"/>
  <c r="U2515" i="1"/>
  <c r="I2515" i="1"/>
  <c r="M2515" i="1"/>
  <c r="W2515" i="1"/>
  <c r="X3380" i="1"/>
  <c r="T3380" i="1"/>
  <c r="U3380" i="1"/>
  <c r="I3380" i="1"/>
  <c r="M3380" i="1"/>
  <c r="W3380" i="1"/>
  <c r="X3218" i="1"/>
  <c r="T3218" i="1"/>
  <c r="U3218" i="1"/>
  <c r="I3218" i="1"/>
  <c r="M3218" i="1"/>
  <c r="W3218" i="1"/>
  <c r="X2363" i="1"/>
  <c r="T2363" i="1"/>
  <c r="U2363" i="1"/>
  <c r="I2363" i="1"/>
  <c r="M2363" i="1"/>
  <c r="W2363" i="1"/>
  <c r="X2802" i="1"/>
  <c r="W2802" i="1"/>
  <c r="U2802" i="1"/>
  <c r="I2802" i="1"/>
  <c r="M2802" i="1"/>
  <c r="T2802" i="1"/>
  <c r="X3653" i="1"/>
  <c r="T3653" i="1"/>
  <c r="U3653" i="1"/>
  <c r="I3653" i="1"/>
  <c r="M3653" i="1"/>
  <c r="W3653" i="1"/>
  <c r="X2056" i="1"/>
  <c r="W2056" i="1"/>
  <c r="U2056" i="1"/>
  <c r="I2056" i="1"/>
  <c r="M2056" i="1"/>
  <c r="T2056" i="1"/>
  <c r="X2130" i="1"/>
  <c r="W2130" i="1"/>
  <c r="U2130" i="1"/>
  <c r="I2130" i="1"/>
  <c r="M2130" i="1"/>
  <c r="T2130" i="1"/>
  <c r="T2099" i="1"/>
  <c r="U2099" i="1"/>
  <c r="I2099" i="1"/>
  <c r="M2099" i="1"/>
  <c r="W2099" i="1"/>
  <c r="X2099" i="1"/>
  <c r="T2067" i="1"/>
  <c r="U2067" i="1"/>
  <c r="I2067" i="1"/>
  <c r="M2067" i="1"/>
  <c r="W2067" i="1"/>
  <c r="X2067" i="1"/>
  <c r="X2297" i="1"/>
  <c r="W2297" i="1"/>
  <c r="U2297" i="1"/>
  <c r="I2297" i="1"/>
  <c r="M2297" i="1"/>
  <c r="T2297" i="1"/>
  <c r="T1770" i="1"/>
  <c r="U1770" i="1"/>
  <c r="I1770" i="1"/>
  <c r="M1770" i="1"/>
  <c r="W1770" i="1"/>
  <c r="X1770" i="1"/>
  <c r="X2553" i="1"/>
  <c r="W2553" i="1"/>
  <c r="U2553" i="1"/>
  <c r="I2553" i="1"/>
  <c r="M2553" i="1"/>
  <c r="T2553" i="1"/>
  <c r="X3088" i="1"/>
  <c r="W3088" i="1"/>
  <c r="U3088" i="1"/>
  <c r="I3088" i="1"/>
  <c r="M3088" i="1"/>
  <c r="T3088" i="1"/>
  <c r="X1349" i="1"/>
  <c r="W1349" i="1"/>
  <c r="U1349" i="1"/>
  <c r="I1349" i="1"/>
  <c r="M1349" i="1"/>
  <c r="T1349" i="1"/>
  <c r="X1714" i="1"/>
  <c r="W1714" i="1"/>
  <c r="U1714" i="1"/>
  <c r="I1714" i="1"/>
  <c r="M1714" i="1"/>
  <c r="T1714" i="1"/>
  <c r="X2581" i="1"/>
  <c r="W2581" i="1"/>
  <c r="U2581" i="1"/>
  <c r="I2581" i="1"/>
  <c r="M2581" i="1"/>
  <c r="T2581" i="1"/>
  <c r="X1746" i="1"/>
  <c r="W1746" i="1"/>
  <c r="U1746" i="1"/>
  <c r="I1746" i="1"/>
  <c r="M1746" i="1"/>
  <c r="T1746" i="1"/>
  <c r="X2789" i="1"/>
  <c r="W2789" i="1"/>
  <c r="U2789" i="1"/>
  <c r="I2789" i="1"/>
  <c r="M2789" i="1"/>
  <c r="T2789" i="1"/>
  <c r="X3360" i="1"/>
  <c r="W3360" i="1"/>
  <c r="U3360" i="1"/>
  <c r="I3360" i="1"/>
  <c r="M3360" i="1"/>
  <c r="T3360" i="1"/>
  <c r="X1905" i="1"/>
  <c r="W1905" i="1"/>
  <c r="U1905" i="1"/>
  <c r="I1905" i="1"/>
  <c r="M1905" i="1"/>
  <c r="T1905" i="1"/>
  <c r="X2128" i="1"/>
  <c r="W2128" i="1"/>
  <c r="U2128" i="1"/>
  <c r="I2128" i="1"/>
  <c r="M2128" i="1"/>
  <c r="T2128" i="1"/>
  <c r="X2163" i="1"/>
  <c r="W2163" i="1"/>
  <c r="U2163" i="1"/>
  <c r="I2163" i="1"/>
  <c r="M2163" i="1"/>
  <c r="T2163" i="1"/>
  <c r="X2624" i="1"/>
  <c r="W2624" i="1"/>
  <c r="U2624" i="1"/>
  <c r="I2624" i="1"/>
  <c r="M2624" i="1"/>
  <c r="T2624" i="1"/>
  <c r="X1257" i="1"/>
  <c r="W1257" i="1"/>
  <c r="U1257" i="1"/>
  <c r="I1257" i="1"/>
  <c r="M1257" i="1"/>
  <c r="T1257" i="1"/>
  <c r="X1974" i="1"/>
  <c r="W1974" i="1"/>
  <c r="U1974" i="1"/>
  <c r="I1974" i="1"/>
  <c r="M1974" i="1"/>
  <c r="T1974" i="1"/>
  <c r="X3125" i="1"/>
  <c r="W3125" i="1"/>
  <c r="U3125" i="1"/>
  <c r="I3125" i="1"/>
  <c r="M3125" i="1"/>
  <c r="T3125" i="1"/>
  <c r="X2091" i="1"/>
  <c r="W2091" i="1"/>
  <c r="U2091" i="1"/>
  <c r="I2091" i="1"/>
  <c r="M2091" i="1"/>
  <c r="T2091" i="1"/>
  <c r="X1592" i="1"/>
  <c r="W1592" i="1"/>
  <c r="U1592" i="1"/>
  <c r="I1592" i="1"/>
  <c r="M1592" i="1"/>
  <c r="T1592" i="1"/>
  <c r="X1308" i="1"/>
  <c r="W1308" i="1"/>
  <c r="U1308" i="1"/>
  <c r="I1308" i="1"/>
  <c r="M1308" i="1"/>
  <c r="T1308" i="1"/>
  <c r="X1819" i="1"/>
  <c r="W1819" i="1"/>
  <c r="U1819" i="1"/>
  <c r="I1819" i="1"/>
  <c r="M1819" i="1"/>
  <c r="T1819" i="1"/>
  <c r="X2004" i="1"/>
  <c r="W2004" i="1"/>
  <c r="U2004" i="1"/>
  <c r="I2004" i="1"/>
  <c r="M2004" i="1"/>
  <c r="T2004" i="1"/>
  <c r="X1634" i="1"/>
  <c r="W1634" i="1"/>
  <c r="U1634" i="1"/>
  <c r="I1634" i="1"/>
  <c r="M1634" i="1"/>
  <c r="T1634" i="1"/>
  <c r="X3089" i="1"/>
  <c r="W3089" i="1"/>
  <c r="U3089" i="1"/>
  <c r="I3089" i="1"/>
  <c r="M3089" i="1"/>
  <c r="T3089" i="1"/>
  <c r="X1334" i="1"/>
  <c r="W1334" i="1"/>
  <c r="U1334" i="1"/>
  <c r="I1334" i="1"/>
  <c r="M1334" i="1"/>
  <c r="T1334" i="1"/>
  <c r="X2137" i="1"/>
  <c r="W2137" i="1"/>
  <c r="U2137" i="1"/>
  <c r="I2137" i="1"/>
  <c r="M2137" i="1"/>
  <c r="T2137" i="1"/>
  <c r="X2069" i="1"/>
  <c r="W2069" i="1"/>
  <c r="U2069" i="1"/>
  <c r="I2069" i="1"/>
  <c r="M2069" i="1"/>
  <c r="T2069" i="1"/>
  <c r="X3192" i="1"/>
  <c r="W3192" i="1"/>
  <c r="U3192" i="1"/>
  <c r="I3192" i="1"/>
  <c r="M3192" i="1"/>
  <c r="T3192" i="1"/>
  <c r="X3655" i="1"/>
  <c r="W3655" i="1"/>
  <c r="U3655" i="1"/>
  <c r="I3655" i="1"/>
  <c r="M3655" i="1"/>
  <c r="T3655" i="1"/>
  <c r="X2250" i="1"/>
  <c r="W2250" i="1"/>
  <c r="U2250" i="1"/>
  <c r="I2250" i="1"/>
  <c r="M2250" i="1"/>
  <c r="T2250" i="1"/>
  <c r="X3585" i="1"/>
  <c r="W3585" i="1"/>
  <c r="U3585" i="1"/>
  <c r="I3585" i="1"/>
  <c r="M3585" i="1"/>
  <c r="T3585" i="1"/>
  <c r="X3415" i="1"/>
  <c r="W3415" i="1"/>
  <c r="U3415" i="1"/>
  <c r="I3415" i="1"/>
  <c r="M3415" i="1"/>
  <c r="T3415" i="1"/>
  <c r="X1288" i="1"/>
  <c r="W1288" i="1"/>
  <c r="U1288" i="1"/>
  <c r="I1288" i="1"/>
  <c r="M1288" i="1"/>
  <c r="T1288" i="1"/>
  <c r="X2230" i="1"/>
  <c r="W2230" i="1"/>
  <c r="U2230" i="1"/>
  <c r="I2230" i="1"/>
  <c r="M2230" i="1"/>
  <c r="T2230" i="1"/>
  <c r="X1870" i="1"/>
  <c r="W1870" i="1"/>
  <c r="U1870" i="1"/>
  <c r="I1870" i="1"/>
  <c r="M1870" i="1"/>
  <c r="T1870" i="1"/>
  <c r="X1777" i="1"/>
  <c r="W1777" i="1"/>
  <c r="U1777" i="1"/>
  <c r="I1777" i="1"/>
  <c r="M1777" i="1"/>
  <c r="T1777" i="1"/>
  <c r="X2282" i="1"/>
  <c r="W2282" i="1"/>
  <c r="U2282" i="1"/>
  <c r="I2282" i="1"/>
  <c r="M2282" i="1"/>
  <c r="T2282" i="1"/>
  <c r="X3523" i="1"/>
  <c r="W3523" i="1"/>
  <c r="U3523" i="1"/>
  <c r="I3523" i="1"/>
  <c r="M3523" i="1"/>
  <c r="T3523" i="1"/>
  <c r="X2305" i="1"/>
  <c r="W2305" i="1"/>
  <c r="U2305" i="1"/>
  <c r="I2305" i="1"/>
  <c r="M2305" i="1"/>
  <c r="T2305" i="1"/>
  <c r="X3663" i="1"/>
  <c r="W3663" i="1"/>
  <c r="U3663" i="1"/>
  <c r="I3663" i="1"/>
  <c r="M3663" i="1"/>
  <c r="T3663" i="1"/>
  <c r="X2796" i="1"/>
  <c r="W2796" i="1"/>
  <c r="U2796" i="1"/>
  <c r="I2796" i="1"/>
  <c r="M2796" i="1"/>
  <c r="T2796" i="1"/>
  <c r="X2479" i="1"/>
  <c r="W2479" i="1"/>
  <c r="U2479" i="1"/>
  <c r="I2479" i="1"/>
  <c r="M2479" i="1"/>
  <c r="T2479" i="1"/>
  <c r="X2457" i="1"/>
  <c r="W2457" i="1"/>
  <c r="U2457" i="1"/>
  <c r="I2457" i="1"/>
  <c r="M2457" i="1"/>
  <c r="T2457" i="1"/>
  <c r="X2591" i="1"/>
  <c r="W2591" i="1"/>
  <c r="U2591" i="1"/>
  <c r="I2591" i="1"/>
  <c r="M2591" i="1"/>
  <c r="T2591" i="1"/>
  <c r="X3064" i="1"/>
  <c r="W3064" i="1"/>
  <c r="U3064" i="1"/>
  <c r="I3064" i="1"/>
  <c r="M3064" i="1"/>
  <c r="T3064" i="1"/>
  <c r="X2435" i="1"/>
  <c r="W2435" i="1"/>
  <c r="U2435" i="1"/>
  <c r="I2435" i="1"/>
  <c r="M2435" i="1"/>
  <c r="T2435" i="1"/>
  <c r="X1579" i="1"/>
  <c r="W1579" i="1"/>
  <c r="U1579" i="1"/>
  <c r="I1579" i="1"/>
  <c r="M1579" i="1"/>
  <c r="T1579" i="1"/>
  <c r="X3126" i="1"/>
  <c r="W3126" i="1"/>
  <c r="U3126" i="1"/>
  <c r="I3126" i="1"/>
  <c r="M3126" i="1"/>
  <c r="T3126" i="1"/>
  <c r="X2687" i="1"/>
  <c r="W2687" i="1"/>
  <c r="U2687" i="1"/>
  <c r="I2687" i="1"/>
  <c r="M2687" i="1"/>
  <c r="T2687" i="1"/>
  <c r="X2745" i="1"/>
  <c r="W2745" i="1"/>
  <c r="U2745" i="1"/>
  <c r="I2745" i="1"/>
  <c r="M2745" i="1"/>
  <c r="T2745" i="1"/>
  <c r="X2272" i="1"/>
  <c r="W2272" i="1"/>
  <c r="U2272" i="1"/>
  <c r="I2272" i="1"/>
  <c r="M2272" i="1"/>
  <c r="T2272" i="1"/>
  <c r="X2246" i="1"/>
  <c r="W2246" i="1"/>
  <c r="U2246" i="1"/>
  <c r="I2246" i="1"/>
  <c r="M2246" i="1"/>
  <c r="T2246" i="1"/>
  <c r="X1926" i="1"/>
  <c r="W1926" i="1"/>
  <c r="U1926" i="1"/>
  <c r="I1926" i="1"/>
  <c r="M1926" i="1"/>
  <c r="T1926" i="1"/>
  <c r="X3333" i="1"/>
  <c r="W3333" i="1"/>
  <c r="U3333" i="1"/>
  <c r="I3333" i="1"/>
  <c r="M3333" i="1"/>
  <c r="T3333" i="1"/>
  <c r="X2187" i="1"/>
  <c r="W2187" i="1"/>
  <c r="U2187" i="1"/>
  <c r="I2187" i="1"/>
  <c r="M2187" i="1"/>
  <c r="T2187" i="1"/>
  <c r="M3673" i="1"/>
  <c r="T3673" i="1"/>
  <c r="U3673" i="1"/>
  <c r="I3673" i="1"/>
  <c r="I436" i="5"/>
  <c r="X2442" i="1"/>
  <c r="W2442" i="1"/>
  <c r="U2442" i="1"/>
  <c r="I2442" i="1"/>
  <c r="M2442" i="1"/>
  <c r="T2442" i="1"/>
  <c r="X2797" i="1"/>
  <c r="W2797" i="1"/>
  <c r="U2797" i="1"/>
  <c r="I2797" i="1"/>
  <c r="M2797" i="1"/>
  <c r="T2797" i="1"/>
  <c r="X3304" i="1"/>
  <c r="W3304" i="1"/>
  <c r="U3304" i="1"/>
  <c r="I3304" i="1"/>
  <c r="M3304" i="1"/>
  <c r="T3304" i="1"/>
  <c r="X2040" i="1"/>
  <c r="W2040" i="1"/>
  <c r="U2040" i="1"/>
  <c r="I2040" i="1"/>
  <c r="M2040" i="1"/>
  <c r="T2040" i="1"/>
  <c r="X3555" i="1"/>
  <c r="W3555" i="1"/>
  <c r="U3555" i="1"/>
  <c r="I3555" i="1"/>
  <c r="M3555" i="1"/>
  <c r="T3555" i="1"/>
  <c r="X2355" i="1"/>
  <c r="W2355" i="1"/>
  <c r="U2355" i="1"/>
  <c r="I2355" i="1"/>
  <c r="M2355" i="1"/>
  <c r="T2355" i="1"/>
  <c r="X3616" i="1"/>
  <c r="W3616" i="1"/>
  <c r="U3616" i="1"/>
  <c r="I3616" i="1"/>
  <c r="M3616" i="1"/>
  <c r="T3616" i="1"/>
  <c r="X1763" i="1"/>
  <c r="W1763" i="1"/>
  <c r="U1763" i="1"/>
  <c r="I1763" i="1"/>
  <c r="M1763" i="1"/>
  <c r="T1763" i="1"/>
  <c r="X2158" i="1"/>
  <c r="W2158" i="1"/>
  <c r="U2158" i="1"/>
  <c r="I2158" i="1"/>
  <c r="M2158" i="1"/>
  <c r="T2158" i="1"/>
  <c r="X2562" i="1"/>
  <c r="W2562" i="1"/>
  <c r="U2562" i="1"/>
  <c r="I2562" i="1"/>
  <c r="M2562" i="1"/>
  <c r="T2562" i="1"/>
  <c r="X2900" i="1"/>
  <c r="W2900" i="1"/>
  <c r="U2900" i="1"/>
  <c r="I2900" i="1"/>
  <c r="M2900" i="1"/>
  <c r="T2900" i="1"/>
  <c r="X3032" i="1"/>
  <c r="W3032" i="1"/>
  <c r="U3032" i="1"/>
  <c r="I3032" i="1"/>
  <c r="M3032" i="1"/>
  <c r="T3032" i="1"/>
  <c r="X1572" i="1"/>
  <c r="W1572" i="1"/>
  <c r="U1572" i="1"/>
  <c r="I1572" i="1"/>
  <c r="M1572" i="1"/>
  <c r="T1572" i="1"/>
  <c r="X3150" i="1"/>
  <c r="W3150" i="1"/>
  <c r="U3150" i="1"/>
  <c r="I3150" i="1"/>
  <c r="M3150" i="1"/>
  <c r="T3150" i="1"/>
  <c r="X1698" i="1"/>
  <c r="W1698" i="1"/>
  <c r="U1698" i="1"/>
  <c r="I1698" i="1"/>
  <c r="M1698" i="1"/>
  <c r="T1698" i="1"/>
  <c r="X3361" i="1"/>
  <c r="W3361" i="1"/>
  <c r="U3361" i="1"/>
  <c r="I3361" i="1"/>
  <c r="M3361" i="1"/>
  <c r="T3361" i="1"/>
  <c r="X2021" i="1"/>
  <c r="W2021" i="1"/>
  <c r="U2021" i="1"/>
  <c r="I2021" i="1"/>
  <c r="M2021" i="1"/>
  <c r="T2021" i="1"/>
  <c r="X3592" i="1"/>
  <c r="W3592" i="1"/>
  <c r="U3592" i="1"/>
  <c r="I3592" i="1"/>
  <c r="M3592" i="1"/>
  <c r="T3592" i="1"/>
  <c r="X3542" i="1"/>
  <c r="W3542" i="1"/>
  <c r="U3542" i="1"/>
  <c r="I3542" i="1"/>
  <c r="M3542" i="1"/>
  <c r="T3542" i="1"/>
  <c r="X3612" i="1"/>
  <c r="W3612" i="1"/>
  <c r="U3612" i="1"/>
  <c r="I3612" i="1"/>
  <c r="M3612" i="1"/>
  <c r="T3612" i="1"/>
  <c r="X2203" i="1"/>
  <c r="W2203" i="1"/>
  <c r="U2203" i="1"/>
  <c r="I2203" i="1"/>
  <c r="M2203" i="1"/>
  <c r="T2203" i="1"/>
  <c r="X3058" i="1"/>
  <c r="W3058" i="1"/>
  <c r="U3058" i="1"/>
  <c r="I3058" i="1"/>
  <c r="M3058" i="1"/>
  <c r="T3058" i="1"/>
  <c r="X2868" i="1"/>
  <c r="W2868" i="1"/>
  <c r="U2868" i="1"/>
  <c r="I2868" i="1"/>
  <c r="M2868" i="1"/>
  <c r="T2868" i="1"/>
  <c r="X2667" i="1"/>
  <c r="W2667" i="1"/>
  <c r="U2667" i="1"/>
  <c r="I2667" i="1"/>
  <c r="M2667" i="1"/>
  <c r="T2667" i="1"/>
  <c r="X1287" i="1"/>
  <c r="W1287" i="1"/>
  <c r="U1287" i="1"/>
  <c r="I1287" i="1"/>
  <c r="M1287" i="1"/>
  <c r="T1287" i="1"/>
  <c r="X3509" i="1"/>
  <c r="W3509" i="1"/>
  <c r="U3509" i="1"/>
  <c r="I3509" i="1"/>
  <c r="M3509" i="1"/>
  <c r="T3509" i="1"/>
  <c r="X3566" i="1"/>
  <c r="W3566" i="1"/>
  <c r="U3566" i="1"/>
  <c r="I3566" i="1"/>
  <c r="M3566" i="1"/>
  <c r="T3566" i="1"/>
  <c r="X1839" i="1"/>
  <c r="W1839" i="1"/>
  <c r="U1839" i="1"/>
  <c r="I1839" i="1"/>
  <c r="M1839" i="1"/>
  <c r="T1839" i="1"/>
  <c r="X1934" i="1"/>
  <c r="W1934" i="1"/>
  <c r="U1934" i="1"/>
  <c r="I1934" i="1"/>
  <c r="M1934" i="1"/>
  <c r="T1934" i="1"/>
  <c r="X1428" i="1"/>
  <c r="W1428" i="1"/>
  <c r="U1428" i="1"/>
  <c r="I1428" i="1"/>
  <c r="M1428" i="1"/>
  <c r="T1428" i="1"/>
  <c r="X1735" i="1"/>
  <c r="W1735" i="1"/>
  <c r="U1735" i="1"/>
  <c r="I1735" i="1"/>
  <c r="M1735" i="1"/>
  <c r="T1735" i="1"/>
  <c r="X2408" i="1"/>
  <c r="W2408" i="1"/>
  <c r="U2408" i="1"/>
  <c r="I2408" i="1"/>
  <c r="M2408" i="1"/>
  <c r="T2408" i="1"/>
  <c r="X2938" i="1"/>
  <c r="W2938" i="1"/>
  <c r="U2938" i="1"/>
  <c r="I2938" i="1"/>
  <c r="M2938" i="1"/>
  <c r="T2938" i="1"/>
  <c r="X3345" i="1"/>
  <c r="W3345" i="1"/>
  <c r="U3345" i="1"/>
  <c r="I3345" i="1"/>
  <c r="M3345" i="1"/>
  <c r="T3345" i="1"/>
  <c r="X1591" i="1"/>
  <c r="W1591" i="1"/>
  <c r="U1591" i="1"/>
  <c r="I1591" i="1"/>
  <c r="M1591" i="1"/>
  <c r="T1591" i="1"/>
  <c r="X2866" i="1"/>
  <c r="W2866" i="1"/>
  <c r="U2866" i="1"/>
  <c r="I2866" i="1"/>
  <c r="M2866" i="1"/>
  <c r="T2866" i="1"/>
  <c r="X3540" i="1"/>
  <c r="W3540" i="1"/>
  <c r="U3540" i="1"/>
  <c r="I3540" i="1"/>
  <c r="M3540" i="1"/>
  <c r="T3540" i="1"/>
  <c r="X3401" i="1"/>
  <c r="W3401" i="1"/>
  <c r="U3401" i="1"/>
  <c r="I3401" i="1"/>
  <c r="M3401" i="1"/>
  <c r="T3401" i="1"/>
  <c r="X1827" i="1"/>
  <c r="W1827" i="1"/>
  <c r="U1827" i="1"/>
  <c r="I1827" i="1"/>
  <c r="M1827" i="1"/>
  <c r="T1827" i="1"/>
  <c r="X2836" i="1"/>
  <c r="W2836" i="1"/>
  <c r="U2836" i="1"/>
  <c r="I2836" i="1"/>
  <c r="M2836" i="1"/>
  <c r="T2836" i="1"/>
  <c r="X2849" i="1"/>
  <c r="W2849" i="1"/>
  <c r="U2849" i="1"/>
  <c r="I2849" i="1"/>
  <c r="M2849" i="1"/>
  <c r="T2849" i="1"/>
  <c r="X3521" i="1"/>
  <c r="W3521" i="1"/>
  <c r="U3521" i="1"/>
  <c r="I3521" i="1"/>
  <c r="M3521" i="1"/>
  <c r="T3521" i="1"/>
  <c r="X1853" i="1"/>
  <c r="W1853" i="1"/>
  <c r="U1853" i="1"/>
  <c r="I1853" i="1"/>
  <c r="M1853" i="1"/>
  <c r="T1853" i="1"/>
  <c r="X2147" i="1"/>
  <c r="W2147" i="1"/>
  <c r="U2147" i="1"/>
  <c r="I2147" i="1"/>
  <c r="M2147" i="1"/>
  <c r="T2147" i="1"/>
  <c r="X3048" i="1"/>
  <c r="W3048" i="1"/>
  <c r="U3048" i="1"/>
  <c r="I3048" i="1"/>
  <c r="M3048" i="1"/>
  <c r="T3048" i="1"/>
  <c r="X3295" i="1"/>
  <c r="W3295" i="1"/>
  <c r="U3295" i="1"/>
  <c r="I3295" i="1"/>
  <c r="M3295" i="1"/>
  <c r="T3295" i="1"/>
  <c r="X3209" i="1"/>
  <c r="W3209" i="1"/>
  <c r="U3209" i="1"/>
  <c r="I3209" i="1"/>
  <c r="M3209" i="1"/>
  <c r="T3209" i="1"/>
  <c r="X1540" i="1"/>
  <c r="W1540" i="1"/>
  <c r="U1540" i="1"/>
  <c r="I1540" i="1"/>
  <c r="M1540" i="1"/>
  <c r="T1540" i="1"/>
  <c r="X3459" i="1"/>
  <c r="W3459" i="1"/>
  <c r="U3459" i="1"/>
  <c r="I3459" i="1"/>
  <c r="M3459" i="1"/>
  <c r="T3459" i="1"/>
  <c r="X1707" i="1"/>
  <c r="W1707" i="1"/>
  <c r="U1707" i="1"/>
  <c r="I1707" i="1"/>
  <c r="M1707" i="1"/>
  <c r="T1707" i="1"/>
  <c r="X1179" i="1"/>
  <c r="W1179" i="1"/>
  <c r="U1179" i="1"/>
  <c r="I1179" i="1"/>
  <c r="M1179" i="1"/>
  <c r="T1179" i="1"/>
  <c r="X1799" i="1"/>
  <c r="W1799" i="1"/>
  <c r="U1799" i="1"/>
  <c r="I1799" i="1"/>
  <c r="M1799" i="1"/>
  <c r="T1799" i="1"/>
  <c r="X2738" i="1"/>
  <c r="W2738" i="1"/>
  <c r="U2738" i="1"/>
  <c r="I2738" i="1"/>
  <c r="M2738" i="1"/>
  <c r="T2738" i="1"/>
  <c r="X2681" i="1"/>
  <c r="T2681" i="1"/>
  <c r="U2681" i="1"/>
  <c r="I2681" i="1"/>
  <c r="M2681" i="1"/>
  <c r="W2681" i="1"/>
  <c r="X2447" i="1"/>
  <c r="T2447" i="1"/>
  <c r="U2447" i="1"/>
  <c r="I2447" i="1"/>
  <c r="M2447" i="1"/>
  <c r="W2447" i="1"/>
  <c r="X2094" i="1"/>
  <c r="T2094" i="1"/>
  <c r="U2094" i="1"/>
  <c r="I2094" i="1"/>
  <c r="M2094" i="1"/>
  <c r="W2094" i="1"/>
  <c r="X1776" i="1"/>
  <c r="T1776" i="1"/>
  <c r="U1776" i="1"/>
  <c r="I1776" i="1"/>
  <c r="M1776" i="1"/>
  <c r="W1776" i="1"/>
  <c r="X2990" i="1"/>
  <c r="T2990" i="1"/>
  <c r="U2990" i="1"/>
  <c r="I2990" i="1"/>
  <c r="M2990" i="1"/>
  <c r="W2990" i="1"/>
  <c r="X1475" i="1"/>
  <c r="W1475" i="1"/>
  <c r="U1475" i="1"/>
  <c r="I1475" i="1"/>
  <c r="M1475" i="1"/>
  <c r="T1475" i="1"/>
  <c r="X2041" i="1"/>
  <c r="W2041" i="1"/>
  <c r="U2041" i="1"/>
  <c r="I2041" i="1"/>
  <c r="M2041" i="1"/>
  <c r="T2041" i="1"/>
  <c r="T3645" i="1"/>
  <c r="U3645" i="1"/>
  <c r="I3645" i="1"/>
  <c r="M3645" i="1"/>
  <c r="W3645" i="1"/>
  <c r="X3645" i="1"/>
  <c r="T3041" i="1"/>
  <c r="U3041" i="1"/>
  <c r="I3041" i="1"/>
  <c r="M3041" i="1"/>
  <c r="W3041" i="1"/>
  <c r="X3041" i="1"/>
  <c r="T3326" i="1"/>
  <c r="U3326" i="1"/>
  <c r="I3326" i="1"/>
  <c r="M3326" i="1"/>
  <c r="W3326" i="1"/>
  <c r="X3326" i="1"/>
  <c r="T3001" i="1"/>
  <c r="U3001" i="1"/>
  <c r="I3001" i="1"/>
  <c r="M3001" i="1"/>
  <c r="W3001" i="1"/>
  <c r="X3001" i="1"/>
  <c r="T2116" i="1"/>
  <c r="U2116" i="1"/>
  <c r="I2116" i="1"/>
  <c r="M2116" i="1"/>
  <c r="W2116" i="1"/>
  <c r="X2116" i="1"/>
  <c r="T1608" i="1"/>
  <c r="U1608" i="1"/>
  <c r="I1608" i="1"/>
  <c r="M1608" i="1"/>
  <c r="W1608" i="1"/>
  <c r="X1608" i="1"/>
  <c r="T1957" i="1"/>
  <c r="U1957" i="1"/>
  <c r="I1957" i="1"/>
  <c r="M1957" i="1"/>
  <c r="W1957" i="1"/>
  <c r="X1957" i="1"/>
  <c r="T3202" i="1"/>
  <c r="U3202" i="1"/>
  <c r="I3202" i="1"/>
  <c r="M3202" i="1"/>
  <c r="W3202" i="1"/>
  <c r="X3202" i="1"/>
  <c r="T1589" i="1"/>
  <c r="U1589" i="1"/>
  <c r="I1589" i="1"/>
  <c r="M1589" i="1"/>
  <c r="W1589" i="1"/>
  <c r="X1589" i="1"/>
  <c r="T1878" i="1"/>
  <c r="U1878" i="1"/>
  <c r="I1878" i="1"/>
  <c r="M1878" i="1"/>
  <c r="W1878" i="1"/>
  <c r="X1878" i="1"/>
  <c r="T1978" i="1"/>
  <c r="U1978" i="1"/>
  <c r="I1978" i="1"/>
  <c r="M1978" i="1"/>
  <c r="W1978" i="1"/>
  <c r="X1978" i="1"/>
  <c r="T1421" i="1"/>
  <c r="U1421" i="1"/>
  <c r="I1421" i="1"/>
  <c r="M1421" i="1"/>
  <c r="W1421" i="1"/>
  <c r="X1421" i="1"/>
  <c r="T1613" i="1"/>
  <c r="U1613" i="1"/>
  <c r="I1613" i="1"/>
  <c r="M1613" i="1"/>
  <c r="W1613" i="1"/>
  <c r="X1613" i="1"/>
  <c r="T2223" i="1"/>
  <c r="U2223" i="1"/>
  <c r="I2223" i="1"/>
  <c r="M2223" i="1"/>
  <c r="W2223" i="1"/>
  <c r="X2223" i="1"/>
  <c r="T3461" i="1"/>
  <c r="U3461" i="1"/>
  <c r="I3461" i="1"/>
  <c r="M3461" i="1"/>
  <c r="W3461" i="1"/>
  <c r="X3461" i="1"/>
  <c r="T2406" i="1"/>
  <c r="U2406" i="1"/>
  <c r="I2406" i="1"/>
  <c r="M2406" i="1"/>
  <c r="W2406" i="1"/>
  <c r="X2406" i="1"/>
  <c r="T1306" i="1"/>
  <c r="U1306" i="1"/>
  <c r="I1306" i="1"/>
  <c r="M1306" i="1"/>
  <c r="W1306" i="1"/>
  <c r="X1306" i="1"/>
  <c r="T1544" i="1"/>
  <c r="U1544" i="1"/>
  <c r="I1544" i="1"/>
  <c r="M1544" i="1"/>
  <c r="W1544" i="1"/>
  <c r="X1544" i="1"/>
  <c r="T3366" i="1"/>
  <c r="U3366" i="1"/>
  <c r="I3366" i="1"/>
  <c r="M3366" i="1"/>
  <c r="W3366" i="1"/>
  <c r="X3366" i="1"/>
  <c r="T1689" i="1"/>
  <c r="U1689" i="1"/>
  <c r="I1689" i="1"/>
  <c r="M1689" i="1"/>
  <c r="W1689" i="1"/>
  <c r="X1689" i="1"/>
  <c r="T2446" i="1"/>
  <c r="U2446" i="1"/>
  <c r="I2446" i="1"/>
  <c r="M2446" i="1"/>
  <c r="W2446" i="1"/>
  <c r="X2446" i="1"/>
  <c r="T1374" i="1"/>
  <c r="U1374" i="1"/>
  <c r="I1374" i="1"/>
  <c r="M1374" i="1"/>
  <c r="W1374" i="1"/>
  <c r="X1374" i="1"/>
  <c r="T1826" i="1"/>
  <c r="U1826" i="1"/>
  <c r="I1826" i="1"/>
  <c r="M1826" i="1"/>
  <c r="W1826" i="1"/>
  <c r="X1826" i="1"/>
  <c r="T1536" i="1"/>
  <c r="U1536" i="1"/>
  <c r="I1536" i="1"/>
  <c r="M1536" i="1"/>
  <c r="W1536" i="1"/>
  <c r="X1536" i="1"/>
  <c r="T2795" i="1"/>
  <c r="U2795" i="1"/>
  <c r="I2795" i="1"/>
  <c r="M2795" i="1"/>
  <c r="W2795" i="1"/>
  <c r="X2795" i="1"/>
  <c r="T1598" i="1"/>
  <c r="U1598" i="1"/>
  <c r="I1598" i="1"/>
  <c r="M1598" i="1"/>
  <c r="W1598" i="1"/>
  <c r="X1598" i="1"/>
  <c r="T2860" i="1"/>
  <c r="U2860" i="1"/>
  <c r="I2860" i="1"/>
  <c r="M2860" i="1"/>
  <c r="W2860" i="1"/>
  <c r="X2860" i="1"/>
  <c r="T1259" i="1"/>
  <c r="U1259" i="1"/>
  <c r="I1259" i="1"/>
  <c r="M1259" i="1"/>
  <c r="W1259" i="1"/>
  <c r="X1259" i="1"/>
  <c r="T2751" i="1"/>
  <c r="U2751" i="1"/>
  <c r="I2751" i="1"/>
  <c r="M2751" i="1"/>
  <c r="W2751" i="1"/>
  <c r="X2751" i="1"/>
  <c r="T1606" i="1"/>
  <c r="U1606" i="1"/>
  <c r="I1606" i="1"/>
  <c r="M1606" i="1"/>
  <c r="W1606" i="1"/>
  <c r="X1606" i="1"/>
  <c r="T2968" i="1"/>
  <c r="U2968" i="1"/>
  <c r="I2968" i="1"/>
  <c r="M2968" i="1"/>
  <c r="W2968" i="1"/>
  <c r="X2968" i="1"/>
  <c r="T1740" i="1"/>
  <c r="U1740" i="1"/>
  <c r="I1740" i="1"/>
  <c r="M1740" i="1"/>
  <c r="W1740" i="1"/>
  <c r="X1740" i="1"/>
  <c r="T1615" i="1"/>
  <c r="U1615" i="1"/>
  <c r="I1615" i="1"/>
  <c r="M1615" i="1"/>
  <c r="W1615" i="1"/>
  <c r="X1615" i="1"/>
  <c r="T2468" i="1"/>
  <c r="U2468" i="1"/>
  <c r="I2468" i="1"/>
  <c r="M2468" i="1"/>
  <c r="W2468" i="1"/>
  <c r="X2468" i="1"/>
  <c r="T3107" i="1"/>
  <c r="U3107" i="1"/>
  <c r="I3107" i="1"/>
  <c r="M3107" i="1"/>
  <c r="W3107" i="1"/>
  <c r="X3107" i="1"/>
  <c r="T2399" i="1"/>
  <c r="U2399" i="1"/>
  <c r="I2399" i="1"/>
  <c r="M2399" i="1"/>
  <c r="W2399" i="1"/>
  <c r="X2399" i="1"/>
  <c r="T3354" i="1"/>
  <c r="U3354" i="1"/>
  <c r="I3354" i="1"/>
  <c r="M3354" i="1"/>
  <c r="W3354" i="1"/>
  <c r="X3354" i="1"/>
  <c r="T2434" i="1"/>
  <c r="U2434" i="1"/>
  <c r="I2434" i="1"/>
  <c r="M2434" i="1"/>
  <c r="W2434" i="1"/>
  <c r="X2434" i="1"/>
  <c r="T2063" i="1"/>
  <c r="U2063" i="1"/>
  <c r="I2063" i="1"/>
  <c r="M2063" i="1"/>
  <c r="W2063" i="1"/>
  <c r="X2063" i="1"/>
  <c r="T3363" i="1"/>
  <c r="U3363" i="1"/>
  <c r="I3363" i="1"/>
  <c r="M3363" i="1"/>
  <c r="W3363" i="1"/>
  <c r="X3363" i="1"/>
  <c r="T1940" i="1"/>
  <c r="U1940" i="1"/>
  <c r="I1940" i="1"/>
  <c r="M1940" i="1"/>
  <c r="W1940" i="1"/>
  <c r="X1940" i="1"/>
  <c r="T1730" i="1"/>
  <c r="U1730" i="1"/>
  <c r="I1730" i="1"/>
  <c r="M1730" i="1"/>
  <c r="W1730" i="1"/>
  <c r="X1730" i="1"/>
  <c r="T1658" i="1"/>
  <c r="U1658" i="1"/>
  <c r="I1658" i="1"/>
  <c r="M1658" i="1"/>
  <c r="W1658" i="1"/>
  <c r="X1658" i="1"/>
  <c r="T1924" i="1"/>
  <c r="U1924" i="1"/>
  <c r="I1924" i="1"/>
  <c r="M1924" i="1"/>
  <c r="W1924" i="1"/>
  <c r="X1924" i="1"/>
  <c r="T3513" i="1"/>
  <c r="U3513" i="1"/>
  <c r="I3513" i="1"/>
  <c r="M3513" i="1"/>
  <c r="W3513" i="1"/>
  <c r="X3513" i="1"/>
  <c r="T2496" i="1"/>
  <c r="U2496" i="1"/>
  <c r="I2496" i="1"/>
  <c r="M2496" i="1"/>
  <c r="W2496" i="1"/>
  <c r="X2496" i="1"/>
  <c r="T3316" i="1"/>
  <c r="U3316" i="1"/>
  <c r="I3316" i="1"/>
  <c r="M3316" i="1"/>
  <c r="W3316" i="1"/>
  <c r="X3316" i="1"/>
  <c r="T2494" i="1"/>
  <c r="U2494" i="1"/>
  <c r="I2494" i="1"/>
  <c r="M2494" i="1"/>
  <c r="W2494" i="1"/>
  <c r="X2494" i="1"/>
  <c r="T3516" i="1"/>
  <c r="U3516" i="1"/>
  <c r="I3516" i="1"/>
  <c r="M3516" i="1"/>
  <c r="W3516" i="1"/>
  <c r="X3516" i="1"/>
  <c r="T3004" i="1"/>
  <c r="U3004" i="1"/>
  <c r="I3004" i="1"/>
  <c r="M3004" i="1"/>
  <c r="W3004" i="1"/>
  <c r="X3004" i="1"/>
  <c r="T1319" i="1"/>
  <c r="U1319" i="1"/>
  <c r="I1319" i="1"/>
  <c r="M1319" i="1"/>
  <c r="W1319" i="1"/>
  <c r="X1319" i="1"/>
  <c r="T2035" i="1"/>
  <c r="U2035" i="1"/>
  <c r="I2035" i="1"/>
  <c r="M2035" i="1"/>
  <c r="W2035" i="1"/>
  <c r="X2035" i="1"/>
  <c r="T1605" i="1"/>
  <c r="U1605" i="1"/>
  <c r="I1605" i="1"/>
  <c r="M1605" i="1"/>
  <c r="W1605" i="1"/>
  <c r="X1605" i="1"/>
  <c r="T1376" i="1"/>
  <c r="U1376" i="1"/>
  <c r="I1376" i="1"/>
  <c r="M1376" i="1"/>
  <c r="W1376" i="1"/>
  <c r="X1376" i="1"/>
  <c r="T2658" i="1"/>
  <c r="U2658" i="1"/>
  <c r="I2658" i="1"/>
  <c r="M2658" i="1"/>
  <c r="W2658" i="1"/>
  <c r="X2658" i="1"/>
  <c r="X3668" i="1"/>
  <c r="W3668" i="1"/>
  <c r="X2364" i="1"/>
  <c r="W2364" i="1"/>
  <c r="U2364" i="1"/>
  <c r="I2364" i="1"/>
  <c r="M2364" i="1"/>
  <c r="T2364" i="1"/>
  <c r="X3497" i="1"/>
  <c r="W3497" i="1"/>
  <c r="U3497" i="1"/>
  <c r="I3497" i="1"/>
  <c r="M3497" i="1"/>
  <c r="T3497" i="1"/>
  <c r="X2602" i="1"/>
  <c r="W2602" i="1"/>
  <c r="U2602" i="1"/>
  <c r="I2602" i="1"/>
  <c r="M2602" i="1"/>
  <c r="T2602" i="1"/>
  <c r="T2315" i="1"/>
  <c r="U2315" i="1"/>
  <c r="I2315" i="1"/>
  <c r="M2315" i="1"/>
  <c r="W2315" i="1"/>
  <c r="X2315" i="1"/>
  <c r="T1422" i="1"/>
  <c r="U1422" i="1"/>
  <c r="I1422" i="1"/>
  <c r="M1422" i="1"/>
  <c r="W1422" i="1"/>
  <c r="X1422" i="1"/>
  <c r="T1995" i="1"/>
  <c r="U1995" i="1"/>
  <c r="I1995" i="1"/>
  <c r="M1995" i="1"/>
  <c r="W1995" i="1"/>
  <c r="X1995" i="1"/>
  <c r="T2312" i="1"/>
  <c r="U2312" i="1"/>
  <c r="I2312" i="1"/>
  <c r="M2312" i="1"/>
  <c r="W2312" i="1"/>
  <c r="X2312" i="1"/>
  <c r="T3189" i="1"/>
  <c r="U3189" i="1"/>
  <c r="I3189" i="1"/>
  <c r="M3189" i="1"/>
  <c r="W3189" i="1"/>
  <c r="X3189" i="1"/>
  <c r="T1609" i="1"/>
  <c r="U1609" i="1"/>
  <c r="I1609" i="1"/>
  <c r="M1609" i="1"/>
  <c r="W1609" i="1"/>
  <c r="X1609" i="1"/>
  <c r="T1309" i="1"/>
  <c r="U1309" i="1"/>
  <c r="I1309" i="1"/>
  <c r="M1309" i="1"/>
  <c r="W1309" i="1"/>
  <c r="X1309" i="1"/>
  <c r="T3251" i="1"/>
  <c r="U3251" i="1"/>
  <c r="I3251" i="1"/>
  <c r="M3251" i="1"/>
  <c r="W3251" i="1"/>
  <c r="X3251" i="1"/>
  <c r="T3219" i="1"/>
  <c r="U3219" i="1"/>
  <c r="I3219" i="1"/>
  <c r="M3219" i="1"/>
  <c r="W3219" i="1"/>
  <c r="X3219" i="1"/>
  <c r="T1413" i="1"/>
  <c r="U1413" i="1"/>
  <c r="I1413" i="1"/>
  <c r="M1413" i="1"/>
  <c r="W1413" i="1"/>
  <c r="X1413" i="1"/>
  <c r="T3384" i="1"/>
  <c r="U3384" i="1"/>
  <c r="I3384" i="1"/>
  <c r="M3384" i="1"/>
  <c r="W3384" i="1"/>
  <c r="X3384" i="1"/>
  <c r="T1933" i="1"/>
  <c r="U1933" i="1"/>
  <c r="I1933" i="1"/>
  <c r="M1933" i="1"/>
  <c r="W1933" i="1"/>
  <c r="X1933" i="1"/>
  <c r="T1165" i="1"/>
  <c r="U1165" i="1"/>
  <c r="I1165" i="1"/>
  <c r="M1165" i="1"/>
  <c r="W1165" i="1"/>
  <c r="X1165" i="1"/>
  <c r="T1681" i="1"/>
  <c r="U1681" i="1"/>
  <c r="I1681" i="1"/>
  <c r="M1681" i="1"/>
  <c r="W1681" i="1"/>
  <c r="X1681" i="1"/>
  <c r="T3347" i="1"/>
  <c r="U3347" i="1"/>
  <c r="I3347" i="1"/>
  <c r="M3347" i="1"/>
  <c r="W3347" i="1"/>
  <c r="X3347" i="1"/>
  <c r="T2660" i="1"/>
  <c r="U2660" i="1"/>
  <c r="I2660" i="1"/>
  <c r="M2660" i="1"/>
  <c r="W2660" i="1"/>
  <c r="X2660" i="1"/>
  <c r="T2432" i="1"/>
  <c r="U2432" i="1"/>
  <c r="I2432" i="1"/>
  <c r="M2432" i="1"/>
  <c r="W2432" i="1"/>
  <c r="X2432" i="1"/>
  <c r="T1296" i="1"/>
  <c r="U1296" i="1"/>
  <c r="I1296" i="1"/>
  <c r="M1296" i="1"/>
  <c r="W1296" i="1"/>
  <c r="X1296" i="1"/>
  <c r="T2328" i="1"/>
  <c r="U2328" i="1"/>
  <c r="I2328" i="1"/>
  <c r="M2328" i="1"/>
  <c r="W2328" i="1"/>
  <c r="X2328" i="1"/>
  <c r="T1686" i="1"/>
  <c r="U1686" i="1"/>
  <c r="I1686" i="1"/>
  <c r="M1686" i="1"/>
  <c r="W1686" i="1"/>
  <c r="X1686" i="1"/>
  <c r="T2804" i="1"/>
  <c r="U2804" i="1"/>
  <c r="I2804" i="1"/>
  <c r="M2804" i="1"/>
  <c r="W2804" i="1"/>
  <c r="X2804" i="1"/>
  <c r="T1255" i="1"/>
  <c r="U1255" i="1"/>
  <c r="I1255" i="1"/>
  <c r="M1255" i="1"/>
  <c r="W1255" i="1"/>
  <c r="X1255" i="1"/>
  <c r="T3534" i="1"/>
  <c r="U3534" i="1"/>
  <c r="I3534" i="1"/>
  <c r="M3534" i="1"/>
  <c r="W3534" i="1"/>
  <c r="X3534" i="1"/>
  <c r="T2326" i="1"/>
  <c r="U2326" i="1"/>
  <c r="I2326" i="1"/>
  <c r="M2326" i="1"/>
  <c r="W2326" i="1"/>
  <c r="X2326" i="1"/>
  <c r="T3581" i="1"/>
  <c r="U3581" i="1"/>
  <c r="I3581" i="1"/>
  <c r="M3581" i="1"/>
  <c r="W3581" i="1"/>
  <c r="X3581" i="1"/>
  <c r="T2286" i="1"/>
  <c r="U2286" i="1"/>
  <c r="I2286" i="1"/>
  <c r="M2286" i="1"/>
  <c r="W2286" i="1"/>
  <c r="X2286" i="1"/>
  <c r="T3144" i="1"/>
  <c r="U3144" i="1"/>
  <c r="I3144" i="1"/>
  <c r="M3144" i="1"/>
  <c r="W3144" i="1"/>
  <c r="X3144" i="1"/>
  <c r="T3106" i="1"/>
  <c r="U3106" i="1"/>
  <c r="I3106" i="1"/>
  <c r="M3106" i="1"/>
  <c r="W3106" i="1"/>
  <c r="X3106" i="1"/>
  <c r="T3076" i="1"/>
  <c r="U3076" i="1"/>
  <c r="I3076" i="1"/>
  <c r="M3076" i="1"/>
  <c r="W3076" i="1"/>
  <c r="X3076" i="1"/>
  <c r="T2926" i="1"/>
  <c r="U2926" i="1"/>
  <c r="I2926" i="1"/>
  <c r="M2926" i="1"/>
  <c r="W2926" i="1"/>
  <c r="X2926" i="1"/>
  <c r="X2369" i="1"/>
  <c r="T2369" i="1"/>
  <c r="U2369" i="1"/>
  <c r="I2369" i="1"/>
  <c r="M2369" i="1"/>
  <c r="W2369" i="1"/>
  <c r="X2720" i="1"/>
  <c r="T2720" i="1"/>
  <c r="U2720" i="1"/>
  <c r="I2720" i="1"/>
  <c r="M2720" i="1"/>
  <c r="W2720" i="1"/>
  <c r="X3063" i="1"/>
  <c r="T3063" i="1"/>
  <c r="U3063" i="1"/>
  <c r="I3063" i="1"/>
  <c r="M3063" i="1"/>
  <c r="W3063" i="1"/>
  <c r="X1277" i="1"/>
  <c r="T1277" i="1"/>
  <c r="U1277" i="1"/>
  <c r="I1277" i="1"/>
  <c r="M1277" i="1"/>
  <c r="W1277" i="1"/>
  <c r="X1254" i="1"/>
  <c r="T1254" i="1"/>
  <c r="U1254" i="1"/>
  <c r="I1254" i="1"/>
  <c r="M1254" i="1"/>
  <c r="W1254" i="1"/>
  <c r="X2606" i="1"/>
  <c r="T2606" i="1"/>
  <c r="U2606" i="1"/>
  <c r="I2606" i="1"/>
  <c r="M2606" i="1"/>
  <c r="W2606" i="1"/>
  <c r="X2597" i="1"/>
  <c r="T2597" i="1"/>
  <c r="U2597" i="1"/>
  <c r="I2597" i="1"/>
  <c r="M2597" i="1"/>
  <c r="W2597" i="1"/>
  <c r="X2595" i="1"/>
  <c r="T2595" i="1"/>
  <c r="U2595" i="1"/>
  <c r="I2595" i="1"/>
  <c r="M2595" i="1"/>
  <c r="W2595" i="1"/>
  <c r="X2350" i="1"/>
  <c r="T2350" i="1"/>
  <c r="U2350" i="1"/>
  <c r="I2350" i="1"/>
  <c r="M2350" i="1"/>
  <c r="W2350" i="1"/>
  <c r="X3306" i="1"/>
  <c r="T3306" i="1"/>
  <c r="U3306" i="1"/>
  <c r="I3306" i="1"/>
  <c r="M3306" i="1"/>
  <c r="W3306" i="1"/>
  <c r="X2044" i="1"/>
  <c r="T2044" i="1"/>
  <c r="U2044" i="1"/>
  <c r="I2044" i="1"/>
  <c r="M2044" i="1"/>
  <c r="W2044" i="1"/>
  <c r="X1426" i="1"/>
  <c r="T1426" i="1"/>
  <c r="U1426" i="1"/>
  <c r="I1426" i="1"/>
  <c r="M1426" i="1"/>
  <c r="W1426" i="1"/>
  <c r="X3180" i="1"/>
  <c r="T3180" i="1"/>
  <c r="U3180" i="1"/>
  <c r="I3180" i="1"/>
  <c r="M3180" i="1"/>
  <c r="W3180" i="1"/>
  <c r="X1865" i="1"/>
  <c r="T1865" i="1"/>
  <c r="U1865" i="1"/>
  <c r="I1865" i="1"/>
  <c r="M1865" i="1"/>
  <c r="W1865" i="1"/>
  <c r="X2212" i="1"/>
  <c r="T2212" i="1"/>
  <c r="U2212" i="1"/>
  <c r="I2212" i="1"/>
  <c r="M2212" i="1"/>
  <c r="W2212" i="1"/>
  <c r="X2993" i="1"/>
  <c r="T2993" i="1"/>
  <c r="U2993" i="1"/>
  <c r="I2993" i="1"/>
  <c r="M2993" i="1"/>
  <c r="W2993" i="1"/>
  <c r="X2544" i="1"/>
  <c r="T2544" i="1"/>
  <c r="U2544" i="1"/>
  <c r="I2544" i="1"/>
  <c r="M2544" i="1"/>
  <c r="W2544" i="1"/>
  <c r="T1503" i="1"/>
  <c r="U1503" i="1"/>
  <c r="I1503" i="1"/>
  <c r="M1503" i="1"/>
  <c r="W1503" i="1"/>
  <c r="X1503" i="1"/>
  <c r="T2017" i="1"/>
  <c r="U2017" i="1"/>
  <c r="I2017" i="1"/>
  <c r="M2017" i="1"/>
  <c r="W2017" i="1"/>
  <c r="X2017" i="1"/>
  <c r="T2816" i="1"/>
  <c r="U2816" i="1"/>
  <c r="I2816" i="1"/>
  <c r="M2816" i="1"/>
  <c r="W2816" i="1"/>
  <c r="X2816" i="1"/>
  <c r="T2864" i="1"/>
  <c r="U2864" i="1"/>
  <c r="I2864" i="1"/>
  <c r="M2864" i="1"/>
  <c r="W2864" i="1"/>
  <c r="X2864" i="1"/>
  <c r="T1694" i="1"/>
  <c r="U1694" i="1"/>
  <c r="I1694" i="1"/>
  <c r="M1694" i="1"/>
  <c r="W1694" i="1"/>
  <c r="X1694" i="1"/>
  <c r="T1637" i="1"/>
  <c r="U1637" i="1"/>
  <c r="I1637" i="1"/>
  <c r="M1637" i="1"/>
  <c r="W1637" i="1"/>
  <c r="X1637" i="1"/>
  <c r="X2501" i="1"/>
  <c r="W2501" i="1"/>
  <c r="U2501" i="1"/>
  <c r="I2501" i="1"/>
  <c r="M2501" i="1"/>
  <c r="T2501" i="1"/>
  <c r="M3668" i="1"/>
  <c r="T3668" i="1"/>
  <c r="U3668" i="1"/>
  <c r="I3668" i="1"/>
  <c r="I431" i="5"/>
  <c r="X2340" i="1"/>
  <c r="T2340" i="1"/>
  <c r="U2340" i="1"/>
  <c r="I2340" i="1"/>
  <c r="M2340" i="1"/>
  <c r="W2340" i="1"/>
  <c r="X1522" i="1"/>
  <c r="T1522" i="1"/>
  <c r="U1522" i="1"/>
  <c r="I1522" i="1"/>
  <c r="M1522" i="1"/>
  <c r="W1522" i="1"/>
  <c r="X3055" i="1"/>
  <c r="T3055" i="1"/>
  <c r="U3055" i="1"/>
  <c r="I3055" i="1"/>
  <c r="M3055" i="1"/>
  <c r="W3055" i="1"/>
  <c r="T2679" i="1"/>
  <c r="U2679" i="1"/>
  <c r="I2679" i="1"/>
  <c r="M2679" i="1"/>
  <c r="W2679" i="1"/>
  <c r="X2679" i="1"/>
  <c r="T2173" i="1"/>
  <c r="U2173" i="1"/>
  <c r="I2173" i="1"/>
  <c r="M2173" i="1"/>
  <c r="W2173" i="1"/>
  <c r="X2173" i="1"/>
  <c r="T1188" i="1"/>
  <c r="U1188" i="1"/>
  <c r="I1188" i="1"/>
  <c r="M1188" i="1"/>
  <c r="W1188" i="1"/>
  <c r="X1188" i="1"/>
  <c r="T2341" i="1"/>
  <c r="U2341" i="1"/>
  <c r="I2341" i="1"/>
  <c r="M2341" i="1"/>
  <c r="W2341" i="1"/>
  <c r="X2341" i="1"/>
  <c r="T3267" i="1"/>
  <c r="U3267" i="1"/>
  <c r="I3267" i="1"/>
  <c r="M3267" i="1"/>
  <c r="W3267" i="1"/>
  <c r="X3267" i="1"/>
  <c r="T1232" i="1"/>
  <c r="U1232" i="1"/>
  <c r="I1232" i="1"/>
  <c r="M1232" i="1"/>
  <c r="W1232" i="1"/>
  <c r="X1232" i="1"/>
  <c r="T1786" i="1"/>
  <c r="U1786" i="1"/>
  <c r="I1786" i="1"/>
  <c r="M1786" i="1"/>
  <c r="W1786" i="1"/>
  <c r="X1786" i="1"/>
  <c r="T1383" i="1"/>
  <c r="U1383" i="1"/>
  <c r="I1383" i="1"/>
  <c r="M1383" i="1"/>
  <c r="W1383" i="1"/>
  <c r="X1383" i="1"/>
  <c r="T1623" i="1"/>
  <c r="U1623" i="1"/>
  <c r="I1623" i="1"/>
  <c r="M1623" i="1"/>
  <c r="W1623" i="1"/>
  <c r="X1623" i="1"/>
  <c r="T2241" i="1"/>
  <c r="U2241" i="1"/>
  <c r="I2241" i="1"/>
  <c r="M2241" i="1"/>
  <c r="W2241" i="1"/>
  <c r="X2241" i="1"/>
  <c r="T2651" i="1"/>
  <c r="U2651" i="1"/>
  <c r="I2651" i="1"/>
  <c r="M2651" i="1"/>
  <c r="W2651" i="1"/>
  <c r="X2651" i="1"/>
  <c r="X2987" i="1"/>
  <c r="W2987" i="1"/>
  <c r="U2987" i="1"/>
  <c r="I2987" i="1"/>
  <c r="M2987" i="1"/>
  <c r="T2987" i="1"/>
  <c r="X2426" i="1"/>
  <c r="W2426" i="1"/>
  <c r="U2426" i="1"/>
  <c r="I2426" i="1"/>
  <c r="M2426" i="1"/>
  <c r="T2426" i="1"/>
  <c r="X3517" i="1"/>
  <c r="W3517" i="1"/>
  <c r="U3517" i="1"/>
  <c r="I3517" i="1"/>
  <c r="M3517" i="1"/>
  <c r="T3517" i="1"/>
  <c r="X3419" i="1"/>
  <c r="W3419" i="1"/>
  <c r="U3419" i="1"/>
  <c r="I3419" i="1"/>
  <c r="M3419" i="1"/>
  <c r="T3419" i="1"/>
  <c r="X2482" i="1"/>
  <c r="W2482" i="1"/>
  <c r="U2482" i="1"/>
  <c r="I2482" i="1"/>
  <c r="M2482" i="1"/>
  <c r="T2482" i="1"/>
  <c r="X3469" i="1"/>
  <c r="W3469" i="1"/>
  <c r="U3469" i="1"/>
  <c r="I3469" i="1"/>
  <c r="M3469" i="1"/>
  <c r="T3469" i="1"/>
  <c r="X2027" i="1"/>
  <c r="W2027" i="1"/>
  <c r="U2027" i="1"/>
  <c r="I2027" i="1"/>
  <c r="M2027" i="1"/>
  <c r="T2027" i="1"/>
  <c r="X1320" i="1"/>
  <c r="W1320" i="1"/>
  <c r="U1320" i="1"/>
  <c r="I1320" i="1"/>
  <c r="M1320" i="1"/>
  <c r="T1320" i="1"/>
  <c r="X1971" i="1"/>
  <c r="W1971" i="1"/>
  <c r="U1971" i="1"/>
  <c r="I1971" i="1"/>
  <c r="M1971" i="1"/>
  <c r="T1971" i="1"/>
  <c r="X3618" i="1"/>
  <c r="W3618" i="1"/>
  <c r="U3618" i="1"/>
  <c r="I3618" i="1"/>
  <c r="M3618" i="1"/>
  <c r="T3618" i="1"/>
  <c r="X3281" i="1"/>
  <c r="W3281" i="1"/>
  <c r="U3281" i="1"/>
  <c r="I3281" i="1"/>
  <c r="M3281" i="1"/>
  <c r="T3281" i="1"/>
  <c r="X2541" i="1"/>
  <c r="W2541" i="1"/>
  <c r="U2541" i="1"/>
  <c r="I2541" i="1"/>
  <c r="M2541" i="1"/>
  <c r="T2541" i="1"/>
  <c r="X3005" i="1"/>
  <c r="W3005" i="1"/>
  <c r="U3005" i="1"/>
  <c r="I3005" i="1"/>
  <c r="M3005" i="1"/>
  <c r="T3005" i="1"/>
  <c r="X2405" i="1"/>
  <c r="W2405" i="1"/>
  <c r="U2405" i="1"/>
  <c r="I2405" i="1"/>
  <c r="M2405" i="1"/>
  <c r="T2405" i="1"/>
  <c r="X3357" i="1"/>
  <c r="W3357" i="1"/>
  <c r="U3357" i="1"/>
  <c r="I3357" i="1"/>
  <c r="M3357" i="1"/>
  <c r="T3357" i="1"/>
  <c r="X3307" i="1"/>
  <c r="W3307" i="1"/>
  <c r="U3307" i="1"/>
  <c r="I3307" i="1"/>
  <c r="M3307" i="1"/>
  <c r="T3307" i="1"/>
  <c r="X2781" i="1"/>
  <c r="W2781" i="1"/>
  <c r="U2781" i="1"/>
  <c r="I2781" i="1"/>
  <c r="M2781" i="1"/>
  <c r="T2781" i="1"/>
  <c r="X3140" i="1"/>
  <c r="W3140" i="1"/>
  <c r="U3140" i="1"/>
  <c r="I3140" i="1"/>
  <c r="M3140" i="1"/>
  <c r="T3140" i="1"/>
  <c r="X3599" i="1"/>
  <c r="W3599" i="1"/>
  <c r="U3599" i="1"/>
  <c r="I3599" i="1"/>
  <c r="M3599" i="1"/>
  <c r="T3599" i="1"/>
  <c r="X2071" i="1"/>
  <c r="W2071" i="1"/>
  <c r="U2071" i="1"/>
  <c r="I2071" i="1"/>
  <c r="M2071" i="1"/>
  <c r="T2071" i="1"/>
  <c r="X1268" i="1"/>
  <c r="W1268" i="1"/>
  <c r="U1268" i="1"/>
  <c r="I1268" i="1"/>
  <c r="M1268" i="1"/>
  <c r="T1268" i="1"/>
  <c r="X3567" i="1"/>
  <c r="W3567" i="1"/>
  <c r="U3567" i="1"/>
  <c r="I3567" i="1"/>
  <c r="M3567" i="1"/>
  <c r="T3567" i="1"/>
  <c r="X2746" i="1"/>
  <c r="W2746" i="1"/>
  <c r="U2746" i="1"/>
  <c r="I2746" i="1"/>
  <c r="M2746" i="1"/>
  <c r="T2746" i="1"/>
  <c r="X1371" i="1"/>
  <c r="W1371" i="1"/>
  <c r="U1371" i="1"/>
  <c r="I1371" i="1"/>
  <c r="M1371" i="1"/>
  <c r="T1371" i="1"/>
  <c r="X2245" i="1"/>
  <c r="W2245" i="1"/>
  <c r="U2245" i="1"/>
  <c r="I2245" i="1"/>
  <c r="M2245" i="1"/>
  <c r="T2245" i="1"/>
  <c r="X1963" i="1"/>
  <c r="W1963" i="1"/>
  <c r="U1963" i="1"/>
  <c r="I1963" i="1"/>
  <c r="M1963" i="1"/>
  <c r="T1963" i="1"/>
  <c r="X1416" i="1"/>
  <c r="W1416" i="1"/>
  <c r="U1416" i="1"/>
  <c r="I1416" i="1"/>
  <c r="M1416" i="1"/>
  <c r="T1416" i="1"/>
  <c r="X3551" i="1"/>
  <c r="W3551" i="1"/>
  <c r="U3551" i="1"/>
  <c r="I3551" i="1"/>
  <c r="M3551" i="1"/>
  <c r="T3551" i="1"/>
  <c r="X2842" i="1"/>
  <c r="W2842" i="1"/>
  <c r="U2842" i="1"/>
  <c r="I2842" i="1"/>
  <c r="M2842" i="1"/>
  <c r="T2842" i="1"/>
  <c r="X2295" i="1"/>
  <c r="W2295" i="1"/>
  <c r="U2295" i="1"/>
  <c r="I2295" i="1"/>
  <c r="M2295" i="1"/>
  <c r="T2295" i="1"/>
  <c r="X2504" i="1"/>
  <c r="W2504" i="1"/>
  <c r="U2504" i="1"/>
  <c r="I2504" i="1"/>
  <c r="M2504" i="1"/>
  <c r="T2504" i="1"/>
  <c r="X2944" i="1"/>
  <c r="W2944" i="1"/>
  <c r="U2944" i="1"/>
  <c r="I2944" i="1"/>
  <c r="M2944" i="1"/>
  <c r="T2944" i="1"/>
  <c r="X1580" i="1"/>
  <c r="W1580" i="1"/>
  <c r="U1580" i="1"/>
  <c r="I1580" i="1"/>
  <c r="M1580" i="1"/>
  <c r="T1580" i="1"/>
  <c r="X2714" i="1"/>
  <c r="W2714" i="1"/>
  <c r="U2714" i="1"/>
  <c r="I2714" i="1"/>
  <c r="M2714" i="1"/>
  <c r="T2714" i="1"/>
  <c r="X1998" i="1"/>
  <c r="W1998" i="1"/>
  <c r="U1998" i="1"/>
  <c r="I1998" i="1"/>
  <c r="M1998" i="1"/>
  <c r="T1998" i="1"/>
  <c r="X2717" i="1"/>
  <c r="W2717" i="1"/>
  <c r="U2717" i="1"/>
  <c r="I2717" i="1"/>
  <c r="M2717" i="1"/>
  <c r="T2717" i="1"/>
  <c r="X3431" i="1"/>
  <c r="W3431" i="1"/>
  <c r="U3431" i="1"/>
  <c r="I3431" i="1"/>
  <c r="M3431" i="1"/>
  <c r="T3431" i="1"/>
  <c r="X1787" i="1"/>
  <c r="W1787" i="1"/>
  <c r="U1787" i="1"/>
  <c r="I1787" i="1"/>
  <c r="M1787" i="1"/>
  <c r="T1787" i="1"/>
  <c r="X1952" i="1"/>
  <c r="W1952" i="1"/>
  <c r="U1952" i="1"/>
  <c r="I1952" i="1"/>
  <c r="M1952" i="1"/>
  <c r="T1952" i="1"/>
  <c r="X3346" i="1"/>
  <c r="W3346" i="1"/>
  <c r="U3346" i="1"/>
  <c r="I3346" i="1"/>
  <c r="M3346" i="1"/>
  <c r="T3346" i="1"/>
  <c r="X2492" i="1"/>
  <c r="W2492" i="1"/>
  <c r="U2492" i="1"/>
  <c r="I2492" i="1"/>
  <c r="M2492" i="1"/>
  <c r="T2492" i="1"/>
  <c r="X2672" i="1"/>
  <c r="W2672" i="1"/>
  <c r="U2672" i="1"/>
  <c r="I2672" i="1"/>
  <c r="M2672" i="1"/>
  <c r="T2672" i="1"/>
  <c r="X1543" i="1"/>
  <c r="W1543" i="1"/>
  <c r="U1543" i="1"/>
  <c r="I1543" i="1"/>
  <c r="M1543" i="1"/>
  <c r="T1543" i="1"/>
  <c r="X2807" i="1"/>
  <c r="W2807" i="1"/>
  <c r="U2807" i="1"/>
  <c r="I2807" i="1"/>
  <c r="M2807" i="1"/>
  <c r="T2807" i="1"/>
  <c r="X2218" i="1"/>
  <c r="W2218" i="1"/>
  <c r="U2218" i="1"/>
  <c r="I2218" i="1"/>
  <c r="M2218" i="1"/>
  <c r="T2218" i="1"/>
  <c r="X1868" i="1"/>
  <c r="W1868" i="1"/>
  <c r="U1868" i="1"/>
  <c r="I1868" i="1"/>
  <c r="M1868" i="1"/>
  <c r="T1868" i="1"/>
  <c r="X3605" i="1"/>
  <c r="W3605" i="1"/>
  <c r="U3605" i="1"/>
  <c r="I3605" i="1"/>
  <c r="M3605" i="1"/>
  <c r="T3605" i="1"/>
  <c r="X3157" i="1"/>
  <c r="W3157" i="1"/>
  <c r="U3157" i="1"/>
  <c r="I3157" i="1"/>
  <c r="M3157" i="1"/>
  <c r="T3157" i="1"/>
  <c r="X2806" i="1"/>
  <c r="W2806" i="1"/>
  <c r="U2806" i="1"/>
  <c r="I2806" i="1"/>
  <c r="M2806" i="1"/>
  <c r="T2806" i="1"/>
  <c r="X3185" i="1"/>
  <c r="W3185" i="1"/>
  <c r="U3185" i="1"/>
  <c r="I3185" i="1"/>
  <c r="M3185" i="1"/>
  <c r="T3185" i="1"/>
  <c r="X2344" i="1"/>
  <c r="W2344" i="1"/>
  <c r="U2344" i="1"/>
  <c r="I2344" i="1"/>
  <c r="M2344" i="1"/>
  <c r="T2344" i="1"/>
  <c r="X2334" i="1"/>
  <c r="W2334" i="1"/>
  <c r="U2334" i="1"/>
  <c r="I2334" i="1"/>
  <c r="M2334" i="1"/>
  <c r="T2334" i="1"/>
  <c r="X1950" i="1"/>
  <c r="W1950" i="1"/>
  <c r="U1950" i="1"/>
  <c r="I1950" i="1"/>
  <c r="M1950" i="1"/>
  <c r="T1950" i="1"/>
  <c r="T2011" i="1"/>
  <c r="U2011" i="1"/>
  <c r="I2011" i="1"/>
  <c r="M2011" i="1"/>
  <c r="W2011" i="1"/>
  <c r="X2011" i="1"/>
  <c r="T1754" i="1"/>
  <c r="U1754" i="1"/>
  <c r="I1754" i="1"/>
  <c r="M1754" i="1"/>
  <c r="W1754" i="1"/>
  <c r="X1754" i="1"/>
  <c r="T3121" i="1"/>
  <c r="U3121" i="1"/>
  <c r="I3121" i="1"/>
  <c r="M3121" i="1"/>
  <c r="W3121" i="1"/>
  <c r="X3121" i="1"/>
  <c r="T1457" i="1"/>
  <c r="U1457" i="1"/>
  <c r="I1457" i="1"/>
  <c r="M1457" i="1"/>
  <c r="W1457" i="1"/>
  <c r="X1457" i="1"/>
  <c r="T2320" i="1"/>
  <c r="U2320" i="1"/>
  <c r="I2320" i="1"/>
  <c r="M2320" i="1"/>
  <c r="W2320" i="1"/>
  <c r="X2320" i="1"/>
  <c r="T3025" i="1"/>
  <c r="U3025" i="1"/>
  <c r="I3025" i="1"/>
  <c r="M3025" i="1"/>
  <c r="W3025" i="1"/>
  <c r="X3025" i="1"/>
  <c r="T1710" i="1"/>
  <c r="U1710" i="1"/>
  <c r="I1710" i="1"/>
  <c r="M1710" i="1"/>
  <c r="W1710" i="1"/>
  <c r="X1710" i="1"/>
  <c r="T1907" i="1"/>
  <c r="U1907" i="1"/>
  <c r="I1907" i="1"/>
  <c r="M1907" i="1"/>
  <c r="W1907" i="1"/>
  <c r="X1907" i="1"/>
  <c r="T3416" i="1"/>
  <c r="U3416" i="1"/>
  <c r="I3416" i="1"/>
  <c r="M3416" i="1"/>
  <c r="W3416" i="1"/>
  <c r="X3416" i="1"/>
  <c r="T1869" i="1"/>
  <c r="U1869" i="1"/>
  <c r="I1869" i="1"/>
  <c r="M1869" i="1"/>
  <c r="W1869" i="1"/>
  <c r="X1869" i="1"/>
  <c r="T2916" i="1"/>
  <c r="U2916" i="1"/>
  <c r="I2916" i="1"/>
  <c r="M2916" i="1"/>
  <c r="W2916" i="1"/>
  <c r="X2916" i="1"/>
  <c r="T1807" i="1"/>
  <c r="U1807" i="1"/>
  <c r="I1807" i="1"/>
  <c r="M1807" i="1"/>
  <c r="W1807" i="1"/>
  <c r="X1807" i="1"/>
  <c r="T2552" i="1"/>
  <c r="U2552" i="1"/>
  <c r="I2552" i="1"/>
  <c r="M2552" i="1"/>
  <c r="W2552" i="1"/>
  <c r="X2552" i="1"/>
  <c r="T3043" i="1"/>
  <c r="U3043" i="1"/>
  <c r="I3043" i="1"/>
  <c r="M3043" i="1"/>
  <c r="W3043" i="1"/>
  <c r="X3043" i="1"/>
  <c r="T1630" i="1"/>
  <c r="U1630" i="1"/>
  <c r="I1630" i="1"/>
  <c r="M1630" i="1"/>
  <c r="W1630" i="1"/>
  <c r="X1630" i="1"/>
  <c r="T2104" i="1"/>
  <c r="U2104" i="1"/>
  <c r="I2104" i="1"/>
  <c r="M2104" i="1"/>
  <c r="W2104" i="1"/>
  <c r="X2104" i="1"/>
  <c r="T1270" i="1"/>
  <c r="U1270" i="1"/>
  <c r="I1270" i="1"/>
  <c r="M1270" i="1"/>
  <c r="W1270" i="1"/>
  <c r="X1270" i="1"/>
  <c r="T2015" i="1"/>
  <c r="U2015" i="1"/>
  <c r="I2015" i="1"/>
  <c r="M2015" i="1"/>
  <c r="W2015" i="1"/>
  <c r="X2015" i="1"/>
  <c r="T2520" i="1"/>
  <c r="U2520" i="1"/>
  <c r="I2520" i="1"/>
  <c r="M2520" i="1"/>
  <c r="W2520" i="1"/>
  <c r="X2520" i="1"/>
  <c r="T2984" i="1"/>
  <c r="U2984" i="1"/>
  <c r="I2984" i="1"/>
  <c r="M2984" i="1"/>
  <c r="W2984" i="1"/>
  <c r="X2984" i="1"/>
  <c r="T2514" i="1"/>
  <c r="U2514" i="1"/>
  <c r="I2514" i="1"/>
  <c r="M2514" i="1"/>
  <c r="W2514" i="1"/>
  <c r="X2514" i="1"/>
  <c r="T1452" i="1"/>
  <c r="U1452" i="1"/>
  <c r="I1452" i="1"/>
  <c r="M1452" i="1"/>
  <c r="W1452" i="1"/>
  <c r="X1452" i="1"/>
  <c r="T2255" i="1"/>
  <c r="U2255" i="1"/>
  <c r="I2255" i="1"/>
  <c r="M2255" i="1"/>
  <c r="W2255" i="1"/>
  <c r="X2255" i="1"/>
  <c r="T3570" i="1"/>
  <c r="U3570" i="1"/>
  <c r="I3570" i="1"/>
  <c r="M3570" i="1"/>
  <c r="W3570" i="1"/>
  <c r="X3570" i="1"/>
  <c r="T3625" i="1"/>
  <c r="U3625" i="1"/>
  <c r="I3625" i="1"/>
  <c r="M3625" i="1"/>
  <c r="W3625" i="1"/>
  <c r="X3625" i="1"/>
  <c r="T1622" i="1"/>
  <c r="U1622" i="1"/>
  <c r="I1622" i="1"/>
  <c r="M1622" i="1"/>
  <c r="W1622" i="1"/>
  <c r="X1622" i="1"/>
  <c r="T1813" i="1"/>
  <c r="U1813" i="1"/>
  <c r="I1813" i="1"/>
  <c r="M1813" i="1"/>
  <c r="W1813" i="1"/>
  <c r="X1813" i="1"/>
  <c r="T1825" i="1"/>
  <c r="U1825" i="1"/>
  <c r="I1825" i="1"/>
  <c r="M1825" i="1"/>
  <c r="W1825" i="1"/>
  <c r="X1825" i="1"/>
  <c r="T1391" i="1"/>
  <c r="U1391" i="1"/>
  <c r="I1391" i="1"/>
  <c r="M1391" i="1"/>
  <c r="W1391" i="1"/>
  <c r="X1391" i="1"/>
  <c r="T2002" i="1"/>
  <c r="U2002" i="1"/>
  <c r="I2002" i="1"/>
  <c r="M2002" i="1"/>
  <c r="W2002" i="1"/>
  <c r="X2002" i="1"/>
  <c r="T1163" i="1"/>
  <c r="U1163" i="1"/>
  <c r="I1163" i="1"/>
  <c r="M1163" i="1"/>
  <c r="W1163" i="1"/>
  <c r="X1163" i="1"/>
  <c r="T2194" i="1"/>
  <c r="U2194" i="1"/>
  <c r="I2194" i="1"/>
  <c r="M2194" i="1"/>
  <c r="W2194" i="1"/>
  <c r="X2194" i="1"/>
  <c r="T1850" i="1"/>
  <c r="U1850" i="1"/>
  <c r="I1850" i="1"/>
  <c r="M1850" i="1"/>
  <c r="W1850" i="1"/>
  <c r="X1850" i="1"/>
  <c r="T2621" i="1"/>
  <c r="U2621" i="1"/>
  <c r="I2621" i="1"/>
  <c r="M2621" i="1"/>
  <c r="W2621" i="1"/>
  <c r="X2621" i="1"/>
  <c r="T2260" i="1"/>
  <c r="U2260" i="1"/>
  <c r="I2260" i="1"/>
  <c r="M2260" i="1"/>
  <c r="W2260" i="1"/>
  <c r="X2260" i="1"/>
  <c r="T2329" i="1"/>
  <c r="U2329" i="1"/>
  <c r="I2329" i="1"/>
  <c r="M2329" i="1"/>
  <c r="W2329" i="1"/>
  <c r="X2329" i="1"/>
  <c r="T1153" i="1"/>
  <c r="U1153" i="1"/>
  <c r="I1153" i="1"/>
  <c r="M1153" i="1"/>
  <c r="W1153" i="1"/>
  <c r="X1153" i="1"/>
  <c r="T2166" i="1"/>
  <c r="U2166" i="1"/>
  <c r="I2166" i="1"/>
  <c r="M2166" i="1"/>
  <c r="W2166" i="1"/>
  <c r="X2166" i="1"/>
  <c r="T2437" i="1"/>
  <c r="U2437" i="1"/>
  <c r="I2437" i="1"/>
  <c r="M2437" i="1"/>
  <c r="W2437" i="1"/>
  <c r="X2437" i="1"/>
  <c r="T3344" i="1"/>
  <c r="U3344" i="1"/>
  <c r="I3344" i="1"/>
  <c r="M3344" i="1"/>
  <c r="W3344" i="1"/>
  <c r="X3344" i="1"/>
  <c r="T3624" i="1"/>
  <c r="U3624" i="1"/>
  <c r="I3624" i="1"/>
  <c r="M3624" i="1"/>
  <c r="W3624" i="1"/>
  <c r="X3624" i="1"/>
  <c r="T2411" i="1"/>
  <c r="U2411" i="1"/>
  <c r="I2411" i="1"/>
  <c r="M2411" i="1"/>
  <c r="W2411" i="1"/>
  <c r="X2411" i="1"/>
  <c r="T3070" i="1"/>
  <c r="U3070" i="1"/>
  <c r="I3070" i="1"/>
  <c r="M3070" i="1"/>
  <c r="W3070" i="1"/>
  <c r="X3070" i="1"/>
  <c r="T3597" i="1"/>
  <c r="U3597" i="1"/>
  <c r="I3597" i="1"/>
  <c r="M3597" i="1"/>
  <c r="W3597" i="1"/>
  <c r="X3597" i="1"/>
  <c r="T3465" i="1"/>
  <c r="U3465" i="1"/>
  <c r="I3465" i="1"/>
  <c r="M3465" i="1"/>
  <c r="W3465" i="1"/>
  <c r="X3465" i="1"/>
  <c r="T1273" i="1"/>
  <c r="U1273" i="1"/>
  <c r="I1273" i="1"/>
  <c r="M1273" i="1"/>
  <c r="W1273" i="1"/>
  <c r="X1273" i="1"/>
  <c r="T2848" i="1"/>
  <c r="U2848" i="1"/>
  <c r="I2848" i="1"/>
  <c r="M2848" i="1"/>
  <c r="W2848" i="1"/>
  <c r="X2848" i="1"/>
  <c r="T2979" i="1"/>
  <c r="U2979" i="1"/>
  <c r="I2979" i="1"/>
  <c r="M2979" i="1"/>
  <c r="W2979" i="1"/>
  <c r="X2979" i="1"/>
  <c r="T3538" i="1"/>
  <c r="U3538" i="1"/>
  <c r="I3538" i="1"/>
  <c r="M3538" i="1"/>
  <c r="W3538" i="1"/>
  <c r="X3538" i="1"/>
  <c r="T3647" i="1"/>
  <c r="U3647" i="1"/>
  <c r="I3647" i="1"/>
  <c r="M3647" i="1"/>
  <c r="W3647" i="1"/>
  <c r="X3647" i="1"/>
  <c r="T2389" i="1"/>
  <c r="U2389" i="1"/>
  <c r="I2389" i="1"/>
  <c r="M2389" i="1"/>
  <c r="W2389" i="1"/>
  <c r="X2389" i="1"/>
  <c r="T2964" i="1"/>
  <c r="U2964" i="1"/>
  <c r="I2964" i="1"/>
  <c r="M2964" i="1"/>
  <c r="W2964" i="1"/>
  <c r="X2964" i="1"/>
  <c r="T1280" i="1"/>
  <c r="U1280" i="1"/>
  <c r="I1280" i="1"/>
  <c r="M1280" i="1"/>
  <c r="W1280" i="1"/>
  <c r="X1280" i="1"/>
  <c r="T2444" i="1"/>
  <c r="U2444" i="1"/>
  <c r="I2444" i="1"/>
  <c r="M2444" i="1"/>
  <c r="W2444" i="1"/>
  <c r="X2444" i="1"/>
  <c r="T2274" i="1"/>
  <c r="U2274" i="1"/>
  <c r="I2274" i="1"/>
  <c r="M2274" i="1"/>
  <c r="W2274" i="1"/>
  <c r="X2274" i="1"/>
  <c r="T3452" i="1"/>
  <c r="U3452" i="1"/>
  <c r="I3452" i="1"/>
  <c r="M3452" i="1"/>
  <c r="W3452" i="1"/>
  <c r="X3452" i="1"/>
  <c r="T2198" i="1"/>
  <c r="U2198" i="1"/>
  <c r="I2198" i="1"/>
  <c r="M2198" i="1"/>
  <c r="W2198" i="1"/>
  <c r="X2198" i="1"/>
  <c r="T2914" i="1"/>
  <c r="U2914" i="1"/>
  <c r="I2914" i="1"/>
  <c r="M2914" i="1"/>
  <c r="W2914" i="1"/>
  <c r="X2914" i="1"/>
  <c r="T2323" i="1"/>
  <c r="U2323" i="1"/>
  <c r="I2323" i="1"/>
  <c r="M2323" i="1"/>
  <c r="W2323" i="1"/>
  <c r="X2323" i="1"/>
  <c r="T2803" i="1"/>
  <c r="U2803" i="1"/>
  <c r="I2803" i="1"/>
  <c r="M2803" i="1"/>
  <c r="W2803" i="1"/>
  <c r="X2803" i="1"/>
  <c r="T2430" i="1"/>
  <c r="U2430" i="1"/>
  <c r="I2430" i="1"/>
  <c r="M2430" i="1"/>
  <c r="W2430" i="1"/>
  <c r="X2430" i="1"/>
  <c r="T1980" i="1"/>
  <c r="U1980" i="1"/>
  <c r="I1980" i="1"/>
  <c r="M1980" i="1"/>
  <c r="W1980" i="1"/>
  <c r="X1980" i="1"/>
  <c r="T3162" i="1"/>
  <c r="U3162" i="1"/>
  <c r="I3162" i="1"/>
  <c r="M3162" i="1"/>
  <c r="W3162" i="1"/>
  <c r="X3162" i="1"/>
  <c r="X3280" i="1"/>
  <c r="T3280" i="1"/>
  <c r="U3280" i="1"/>
  <c r="I3280" i="1"/>
  <c r="M3280" i="1"/>
  <c r="W3280" i="1"/>
  <c r="X1575" i="1"/>
  <c r="T1575" i="1"/>
  <c r="U1575" i="1"/>
  <c r="I1575" i="1"/>
  <c r="M1575" i="1"/>
  <c r="W1575" i="1"/>
  <c r="X1350" i="1"/>
  <c r="T1350" i="1"/>
  <c r="U1350" i="1"/>
  <c r="I1350" i="1"/>
  <c r="M1350" i="1"/>
  <c r="W1350" i="1"/>
  <c r="X3313" i="1"/>
  <c r="T3313" i="1"/>
  <c r="U3313" i="1"/>
  <c r="I3313" i="1"/>
  <c r="M3313" i="1"/>
  <c r="W3313" i="1"/>
  <c r="X2296" i="1"/>
  <c r="T2296" i="1"/>
  <c r="U2296" i="1"/>
  <c r="I2296" i="1"/>
  <c r="M2296" i="1"/>
  <c r="W2296" i="1"/>
  <c r="X2742" i="1"/>
  <c r="T2742" i="1"/>
  <c r="U2742" i="1"/>
  <c r="I2742" i="1"/>
  <c r="M2742" i="1"/>
  <c r="W2742" i="1"/>
  <c r="X2378" i="1"/>
  <c r="T2378" i="1"/>
  <c r="U2378" i="1"/>
  <c r="I2378" i="1"/>
  <c r="M2378" i="1"/>
  <c r="W2378" i="1"/>
  <c r="X1324" i="1"/>
  <c r="T1324" i="1"/>
  <c r="U1324" i="1"/>
  <c r="I1324" i="1"/>
  <c r="M1324" i="1"/>
  <c r="W1324" i="1"/>
  <c r="X2371" i="1"/>
  <c r="T2371" i="1"/>
  <c r="U2371" i="1"/>
  <c r="I2371" i="1"/>
  <c r="M2371" i="1"/>
  <c r="W2371" i="1"/>
  <c r="T3148" i="1"/>
  <c r="U3148" i="1"/>
  <c r="I3148" i="1"/>
  <c r="M3148" i="1"/>
  <c r="W3148" i="1"/>
  <c r="X3148" i="1"/>
  <c r="T1673" i="1"/>
  <c r="U1673" i="1"/>
  <c r="I1673" i="1"/>
  <c r="M1673" i="1"/>
  <c r="W1673" i="1"/>
  <c r="X1673" i="1"/>
  <c r="T1919" i="1"/>
  <c r="U1919" i="1"/>
  <c r="I1919" i="1"/>
  <c r="M1919" i="1"/>
  <c r="W1919" i="1"/>
  <c r="X1919" i="1"/>
  <c r="T2971" i="1"/>
  <c r="U2971" i="1"/>
  <c r="I2971" i="1"/>
  <c r="M2971" i="1"/>
  <c r="W2971" i="1"/>
  <c r="X2971" i="1"/>
  <c r="T2953" i="1"/>
  <c r="U2953" i="1"/>
  <c r="I2953" i="1"/>
  <c r="M2953" i="1"/>
  <c r="W2953" i="1"/>
  <c r="X2953" i="1"/>
  <c r="T2947" i="1"/>
  <c r="U2947" i="1"/>
  <c r="I2947" i="1"/>
  <c r="M2947" i="1"/>
  <c r="W2947" i="1"/>
  <c r="X2947" i="1"/>
  <c r="T1641" i="1"/>
  <c r="U1641" i="1"/>
  <c r="I1641" i="1"/>
  <c r="M1641" i="1"/>
  <c r="W1641" i="1"/>
  <c r="X1641" i="1"/>
  <c r="T2895" i="1"/>
  <c r="U2895" i="1"/>
  <c r="I2895" i="1"/>
  <c r="M2895" i="1"/>
  <c r="W2895" i="1"/>
  <c r="X2895" i="1"/>
  <c r="T1366" i="1"/>
  <c r="U1366" i="1"/>
  <c r="I1366" i="1"/>
  <c r="M1366" i="1"/>
  <c r="W1366" i="1"/>
  <c r="X1366" i="1"/>
  <c r="T2928" i="1"/>
  <c r="U2928" i="1"/>
  <c r="I2928" i="1"/>
  <c r="M2928" i="1"/>
  <c r="W2928" i="1"/>
  <c r="X2928" i="1"/>
  <c r="T2351" i="1"/>
  <c r="U2351" i="1"/>
  <c r="I2351" i="1"/>
  <c r="M2351" i="1"/>
  <c r="W2351" i="1"/>
  <c r="X2351" i="1"/>
  <c r="T1647" i="1"/>
  <c r="U1647" i="1"/>
  <c r="I1647" i="1"/>
  <c r="M1647" i="1"/>
  <c r="W1647" i="1"/>
  <c r="X1647" i="1"/>
  <c r="X2162" i="1"/>
  <c r="T2162" i="1"/>
  <c r="U2162" i="1"/>
  <c r="I2162" i="1"/>
  <c r="M2162" i="1"/>
  <c r="W2162" i="1"/>
  <c r="X2228" i="1"/>
  <c r="W2228" i="1"/>
  <c r="U2228" i="1"/>
  <c r="I2228" i="1"/>
  <c r="M2228" i="1"/>
  <c r="T2228" i="1"/>
  <c r="X1890" i="1"/>
  <c r="W1890" i="1"/>
  <c r="U1890" i="1"/>
  <c r="I1890" i="1"/>
  <c r="M1890" i="1"/>
  <c r="T1890" i="1"/>
  <c r="X2095" i="1"/>
  <c r="W2095" i="1"/>
  <c r="U2095" i="1"/>
  <c r="I2095" i="1"/>
  <c r="M2095" i="1"/>
  <c r="T2095" i="1"/>
  <c r="T2728" i="1"/>
  <c r="U2728" i="1"/>
  <c r="I2728" i="1"/>
  <c r="M2728" i="1"/>
  <c r="W2728" i="1"/>
  <c r="X2728" i="1"/>
  <c r="X2070" i="1"/>
  <c r="W2070" i="1"/>
  <c r="U2070" i="1"/>
  <c r="I2070" i="1"/>
  <c r="M2070" i="1"/>
  <c r="T2070" i="1"/>
  <c r="X3213" i="1"/>
  <c r="W3213" i="1"/>
  <c r="U3213" i="1"/>
  <c r="I3213" i="1"/>
  <c r="M3213" i="1"/>
  <c r="T3213" i="1"/>
  <c r="X2022" i="1"/>
  <c r="W2022" i="1"/>
  <c r="U2022" i="1"/>
  <c r="I2022" i="1"/>
  <c r="M2022" i="1"/>
  <c r="T2022" i="1"/>
  <c r="X1927" i="1"/>
  <c r="W1927" i="1"/>
  <c r="U1927" i="1"/>
  <c r="I1927" i="1"/>
  <c r="M1927" i="1"/>
  <c r="T1927" i="1"/>
  <c r="X2463" i="1"/>
  <c r="W2463" i="1"/>
  <c r="U2463" i="1"/>
  <c r="I2463" i="1"/>
  <c r="M2463" i="1"/>
  <c r="T2463" i="1"/>
  <c r="X2352" i="1"/>
  <c r="W2352" i="1"/>
  <c r="U2352" i="1"/>
  <c r="I2352" i="1"/>
  <c r="M2352" i="1"/>
  <c r="T2352" i="1"/>
  <c r="X1624" i="1"/>
  <c r="W1624" i="1"/>
  <c r="U1624" i="1"/>
  <c r="I1624" i="1"/>
  <c r="M1624" i="1"/>
  <c r="T1624" i="1"/>
  <c r="X1895" i="1"/>
  <c r="W1895" i="1"/>
  <c r="U1895" i="1"/>
  <c r="I1895" i="1"/>
  <c r="M1895" i="1"/>
  <c r="T1895" i="1"/>
  <c r="X3543" i="1"/>
  <c r="W3543" i="1"/>
  <c r="U3543" i="1"/>
  <c r="I3543" i="1"/>
  <c r="M3543" i="1"/>
  <c r="T3543" i="1"/>
  <c r="X3621" i="1"/>
  <c r="W3621" i="1"/>
  <c r="U3621" i="1"/>
  <c r="I3621" i="1"/>
  <c r="M3621" i="1"/>
  <c r="T3621" i="1"/>
  <c r="X2500" i="1"/>
  <c r="W2500" i="1"/>
  <c r="U2500" i="1"/>
  <c r="I2500" i="1"/>
  <c r="M2500" i="1"/>
  <c r="T2500" i="1"/>
  <c r="X2074" i="1"/>
  <c r="W2074" i="1"/>
  <c r="U2074" i="1"/>
  <c r="I2074" i="1"/>
  <c r="M2074" i="1"/>
  <c r="T2074" i="1"/>
  <c r="X2815" i="1"/>
  <c r="W2815" i="1"/>
  <c r="U2815" i="1"/>
  <c r="I2815" i="1"/>
  <c r="M2815" i="1"/>
  <c r="T2815" i="1"/>
  <c r="X1663" i="1"/>
  <c r="W1663" i="1"/>
  <c r="U1663" i="1"/>
  <c r="I1663" i="1"/>
  <c r="M1663" i="1"/>
  <c r="T1663" i="1"/>
  <c r="X2462" i="1"/>
  <c r="W2462" i="1"/>
  <c r="U2462" i="1"/>
  <c r="I2462" i="1"/>
  <c r="M2462" i="1"/>
  <c r="T2462" i="1"/>
  <c r="X3383" i="1"/>
  <c r="W3383" i="1"/>
  <c r="U3383" i="1"/>
  <c r="I3383" i="1"/>
  <c r="M3383" i="1"/>
  <c r="T3383" i="1"/>
  <c r="X3515" i="1"/>
  <c r="W3515" i="1"/>
  <c r="U3515" i="1"/>
  <c r="I3515" i="1"/>
  <c r="M3515" i="1"/>
  <c r="T3515" i="1"/>
  <c r="X3061" i="1"/>
  <c r="W3061" i="1"/>
  <c r="U3061" i="1"/>
  <c r="I3061" i="1"/>
  <c r="M3061" i="1"/>
  <c r="T3061" i="1"/>
  <c r="X3433" i="1"/>
  <c r="W3433" i="1"/>
  <c r="U3433" i="1"/>
  <c r="I3433" i="1"/>
  <c r="M3433" i="1"/>
  <c r="T3433" i="1"/>
  <c r="X1706" i="1"/>
  <c r="W1706" i="1"/>
  <c r="U1706" i="1"/>
  <c r="I1706" i="1"/>
  <c r="M1706" i="1"/>
  <c r="T1706" i="1"/>
  <c r="X1227" i="1"/>
  <c r="W1227" i="1"/>
  <c r="U1227" i="1"/>
  <c r="I1227" i="1"/>
  <c r="M1227" i="1"/>
  <c r="T1227" i="1"/>
  <c r="X1369" i="1"/>
  <c r="W1369" i="1"/>
  <c r="U1369" i="1"/>
  <c r="I1369" i="1"/>
  <c r="M1369" i="1"/>
  <c r="T1369" i="1"/>
  <c r="X2226" i="1"/>
  <c r="W2226" i="1"/>
  <c r="U2226" i="1"/>
  <c r="I2226" i="1"/>
  <c r="M2226" i="1"/>
  <c r="T2226" i="1"/>
  <c r="X1480" i="1"/>
  <c r="W1480" i="1"/>
  <c r="U1480" i="1"/>
  <c r="I1480" i="1"/>
  <c r="M1480" i="1"/>
  <c r="T1480" i="1"/>
  <c r="X2181" i="1"/>
  <c r="W2181" i="1"/>
  <c r="U2181" i="1"/>
  <c r="I2181" i="1"/>
  <c r="M2181" i="1"/>
  <c r="T2181" i="1"/>
  <c r="X2234" i="1"/>
  <c r="W2234" i="1"/>
  <c r="U2234" i="1"/>
  <c r="I2234" i="1"/>
  <c r="M2234" i="1"/>
  <c r="T2234" i="1"/>
  <c r="X2963" i="1"/>
  <c r="W2963" i="1"/>
  <c r="U2963" i="1"/>
  <c r="I2963" i="1"/>
  <c r="M2963" i="1"/>
  <c r="T2963" i="1"/>
  <c r="X1386" i="1"/>
  <c r="W1386" i="1"/>
  <c r="U1386" i="1"/>
  <c r="I1386" i="1"/>
  <c r="M1386" i="1"/>
  <c r="T1386" i="1"/>
  <c r="X1657" i="1"/>
  <c r="W1657" i="1"/>
  <c r="U1657" i="1"/>
  <c r="I1657" i="1"/>
  <c r="M1657" i="1"/>
  <c r="T1657" i="1"/>
  <c r="X1643" i="1"/>
  <c r="W1643" i="1"/>
  <c r="U1643" i="1"/>
  <c r="I1643" i="1"/>
  <c r="M1643" i="1"/>
  <c r="T1643" i="1"/>
  <c r="X1529" i="1"/>
  <c r="W1529" i="1"/>
  <c r="U1529" i="1"/>
  <c r="I1529" i="1"/>
  <c r="M1529" i="1"/>
  <c r="T1529" i="1"/>
  <c r="X3548" i="1"/>
  <c r="W3548" i="1"/>
  <c r="U3548" i="1"/>
  <c r="I3548" i="1"/>
  <c r="M3548" i="1"/>
  <c r="T3548" i="1"/>
  <c r="X3426" i="1"/>
  <c r="W3426" i="1"/>
  <c r="U3426" i="1"/>
  <c r="I3426" i="1"/>
  <c r="M3426" i="1"/>
  <c r="T3426" i="1"/>
  <c r="T2460" i="1"/>
  <c r="U2460" i="1"/>
  <c r="I2460" i="1"/>
  <c r="M2460" i="1"/>
  <c r="W2460" i="1"/>
  <c r="X2460" i="1"/>
  <c r="T1669" i="1"/>
  <c r="U1669" i="1"/>
  <c r="I1669" i="1"/>
  <c r="M1669" i="1"/>
  <c r="W1669" i="1"/>
  <c r="X1669" i="1"/>
  <c r="T2831" i="1"/>
  <c r="U2831" i="1"/>
  <c r="I2831" i="1"/>
  <c r="M2831" i="1"/>
  <c r="W2831" i="1"/>
  <c r="X2831" i="1"/>
  <c r="T2259" i="1"/>
  <c r="U2259" i="1"/>
  <c r="I2259" i="1"/>
  <c r="M2259" i="1"/>
  <c r="W2259" i="1"/>
  <c r="X2259" i="1"/>
  <c r="T2466" i="1"/>
  <c r="U2466" i="1"/>
  <c r="I2466" i="1"/>
  <c r="M2466" i="1"/>
  <c r="W2466" i="1"/>
  <c r="X2466" i="1"/>
  <c r="T3532" i="1"/>
  <c r="U3532" i="1"/>
  <c r="I3532" i="1"/>
  <c r="M3532" i="1"/>
  <c r="W3532" i="1"/>
  <c r="X3532" i="1"/>
  <c r="T3569" i="1"/>
  <c r="U3569" i="1"/>
  <c r="I3569" i="1"/>
  <c r="M3569" i="1"/>
  <c r="W3569" i="1"/>
  <c r="X3569" i="1"/>
  <c r="T2076" i="1"/>
  <c r="U2076" i="1"/>
  <c r="I2076" i="1"/>
  <c r="M2076" i="1"/>
  <c r="W2076" i="1"/>
  <c r="X2076" i="1"/>
  <c r="T2881" i="1"/>
  <c r="U2881" i="1"/>
  <c r="I2881" i="1"/>
  <c r="M2881" i="1"/>
  <c r="W2881" i="1"/>
  <c r="X2881" i="1"/>
  <c r="T3039" i="1"/>
  <c r="U3039" i="1"/>
  <c r="I3039" i="1"/>
  <c r="M3039" i="1"/>
  <c r="W3039" i="1"/>
  <c r="X3039" i="1"/>
  <c r="T3250" i="1"/>
  <c r="U3250" i="1"/>
  <c r="I3250" i="1"/>
  <c r="M3250" i="1"/>
  <c r="W3250" i="1"/>
  <c r="X3250" i="1"/>
  <c r="T3477" i="1"/>
  <c r="U3477" i="1"/>
  <c r="I3477" i="1"/>
  <c r="M3477" i="1"/>
  <c r="W3477" i="1"/>
  <c r="X3477" i="1"/>
  <c r="T1675" i="1"/>
  <c r="U1675" i="1"/>
  <c r="I1675" i="1"/>
  <c r="M1675" i="1"/>
  <c r="W1675" i="1"/>
  <c r="X1675" i="1"/>
  <c r="T2202" i="1"/>
  <c r="U2202" i="1"/>
  <c r="I2202" i="1"/>
  <c r="M2202" i="1"/>
  <c r="W2202" i="1"/>
  <c r="X2202" i="1"/>
  <c r="T3348" i="1"/>
  <c r="U3348" i="1"/>
  <c r="I3348" i="1"/>
  <c r="M3348" i="1"/>
  <c r="W3348" i="1"/>
  <c r="X3348" i="1"/>
  <c r="T3110" i="1"/>
  <c r="U3110" i="1"/>
  <c r="I3110" i="1"/>
  <c r="M3110" i="1"/>
  <c r="W3110" i="1"/>
  <c r="X3110" i="1"/>
  <c r="T2028" i="1"/>
  <c r="U2028" i="1"/>
  <c r="I2028" i="1"/>
  <c r="M2028" i="1"/>
  <c r="W2028" i="1"/>
  <c r="X2028" i="1"/>
  <c r="T2388" i="1"/>
  <c r="U2388" i="1"/>
  <c r="I2388" i="1"/>
  <c r="M2388" i="1"/>
  <c r="W2388" i="1"/>
  <c r="X2388" i="1"/>
  <c r="T1595" i="1"/>
  <c r="U1595" i="1"/>
  <c r="I1595" i="1"/>
  <c r="M1595" i="1"/>
  <c r="W1595" i="1"/>
  <c r="X1595" i="1"/>
  <c r="T1538" i="1"/>
  <c r="U1538" i="1"/>
  <c r="I1538" i="1"/>
  <c r="M1538" i="1"/>
  <c r="W1538" i="1"/>
  <c r="X1538" i="1"/>
  <c r="T3279" i="1"/>
  <c r="U3279" i="1"/>
  <c r="I3279" i="1"/>
  <c r="M3279" i="1"/>
  <c r="W3279" i="1"/>
  <c r="X3279" i="1"/>
  <c r="T2046" i="1"/>
  <c r="U2046" i="1"/>
  <c r="I2046" i="1"/>
  <c r="M2046" i="1"/>
  <c r="W2046" i="1"/>
  <c r="X2046" i="1"/>
  <c r="T1363" i="1"/>
  <c r="U1363" i="1"/>
  <c r="I1363" i="1"/>
  <c r="M1363" i="1"/>
  <c r="W1363" i="1"/>
  <c r="X1363" i="1"/>
  <c r="T3501" i="1"/>
  <c r="U3501" i="1"/>
  <c r="I3501" i="1"/>
  <c r="M3501" i="1"/>
  <c r="W3501" i="1"/>
  <c r="X3501" i="1"/>
  <c r="T1210" i="1"/>
  <c r="U1210" i="1"/>
  <c r="I1210" i="1"/>
  <c r="M1210" i="1"/>
  <c r="W1210" i="1"/>
  <c r="X1210" i="1"/>
  <c r="T1628" i="1"/>
  <c r="U1628" i="1"/>
  <c r="I1628" i="1"/>
  <c r="M1628" i="1"/>
  <c r="W1628" i="1"/>
  <c r="X1628" i="1"/>
  <c r="T1549" i="1"/>
  <c r="U1549" i="1"/>
  <c r="I1549" i="1"/>
  <c r="M1549" i="1"/>
  <c r="W1549" i="1"/>
  <c r="X1549" i="1"/>
  <c r="T2105" i="1"/>
  <c r="U2105" i="1"/>
  <c r="I2105" i="1"/>
  <c r="M2105" i="1"/>
  <c r="W2105" i="1"/>
  <c r="X2105" i="1"/>
  <c r="T3198" i="1"/>
  <c r="U3198" i="1"/>
  <c r="I3198" i="1"/>
  <c r="M3198" i="1"/>
  <c r="W3198" i="1"/>
  <c r="X3198" i="1"/>
  <c r="T2798" i="1"/>
  <c r="U2798" i="1"/>
  <c r="I2798" i="1"/>
  <c r="M2798" i="1"/>
  <c r="W2798" i="1"/>
  <c r="X2798" i="1"/>
  <c r="T2891" i="1"/>
  <c r="U2891" i="1"/>
  <c r="I2891" i="1"/>
  <c r="M2891" i="1"/>
  <c r="W2891" i="1"/>
  <c r="X2891" i="1"/>
  <c r="T2167" i="1"/>
  <c r="U2167" i="1"/>
  <c r="I2167" i="1"/>
  <c r="M2167" i="1"/>
  <c r="W2167" i="1"/>
  <c r="X2167" i="1"/>
  <c r="T1360" i="1"/>
  <c r="U1360" i="1"/>
  <c r="I1360" i="1"/>
  <c r="M1360" i="1"/>
  <c r="W1360" i="1"/>
  <c r="X1360" i="1"/>
  <c r="T3580" i="1"/>
  <c r="U3580" i="1"/>
  <c r="I3580" i="1"/>
  <c r="M3580" i="1"/>
  <c r="W3580" i="1"/>
  <c r="X3580" i="1"/>
  <c r="T1535" i="1"/>
  <c r="U1535" i="1"/>
  <c r="I1535" i="1"/>
  <c r="M1535" i="1"/>
  <c r="W1535" i="1"/>
  <c r="X1535" i="1"/>
  <c r="T1633" i="1"/>
  <c r="U1633" i="1"/>
  <c r="I1633" i="1"/>
  <c r="M1633" i="1"/>
  <c r="W1633" i="1"/>
  <c r="X1633" i="1"/>
  <c r="T3600" i="1"/>
  <c r="U3600" i="1"/>
  <c r="I3600" i="1"/>
  <c r="M3600" i="1"/>
  <c r="W3600" i="1"/>
  <c r="X3600" i="1"/>
  <c r="T1711" i="1"/>
  <c r="U1711" i="1"/>
  <c r="I1711" i="1"/>
  <c r="M1711" i="1"/>
  <c r="W1711" i="1"/>
  <c r="X1711" i="1"/>
  <c r="T1312" i="1"/>
  <c r="U1312" i="1"/>
  <c r="I1312" i="1"/>
  <c r="M1312" i="1"/>
  <c r="W1312" i="1"/>
  <c r="X1312" i="1"/>
  <c r="T2593" i="1"/>
  <c r="U2593" i="1"/>
  <c r="I2593" i="1"/>
  <c r="M2593" i="1"/>
  <c r="W2593" i="1"/>
  <c r="X2593" i="1"/>
  <c r="X2594" i="1"/>
  <c r="T2594" i="1"/>
  <c r="U2594" i="1"/>
  <c r="I2594" i="1"/>
  <c r="M2594" i="1"/>
  <c r="W2594" i="1"/>
  <c r="X3399" i="1"/>
  <c r="T3399" i="1"/>
  <c r="U3399" i="1"/>
  <c r="I3399" i="1"/>
  <c r="M3399" i="1"/>
  <c r="W3399" i="1"/>
  <c r="X3303" i="1"/>
  <c r="T3303" i="1"/>
  <c r="U3303" i="1"/>
  <c r="I3303" i="1"/>
  <c r="M3303" i="1"/>
  <c r="W3303" i="1"/>
  <c r="X3330" i="1"/>
  <c r="T3330" i="1"/>
  <c r="U3330" i="1"/>
  <c r="I3330" i="1"/>
  <c r="M3330" i="1"/>
  <c r="W3330" i="1"/>
  <c r="X2762" i="1"/>
  <c r="T2762" i="1"/>
  <c r="U2762" i="1"/>
  <c r="I2762" i="1"/>
  <c r="M2762" i="1"/>
  <c r="W2762" i="1"/>
  <c r="T1569" i="1"/>
  <c r="U1569" i="1"/>
  <c r="I1569" i="1"/>
  <c r="M1569" i="1"/>
  <c r="W1569" i="1"/>
  <c r="X1569" i="1"/>
  <c r="T3428" i="1"/>
  <c r="U3428" i="1"/>
  <c r="I3428" i="1"/>
  <c r="M3428" i="1"/>
  <c r="W3428" i="1"/>
  <c r="X3428" i="1"/>
  <c r="T2379" i="1"/>
  <c r="U2379" i="1"/>
  <c r="I2379" i="1"/>
  <c r="M2379" i="1"/>
  <c r="W2379" i="1"/>
  <c r="X2379" i="1"/>
  <c r="T3563" i="1"/>
  <c r="U3563" i="1"/>
  <c r="I3563" i="1"/>
  <c r="M3563" i="1"/>
  <c r="W3563" i="1"/>
  <c r="X3563" i="1"/>
  <c r="X1173" i="1"/>
  <c r="T1173" i="1"/>
  <c r="U1173" i="1"/>
  <c r="I1173" i="1"/>
  <c r="M1173" i="1"/>
  <c r="W1173" i="1"/>
  <c r="T1554" i="1"/>
  <c r="U1554" i="1"/>
  <c r="I1554" i="1"/>
  <c r="M1554" i="1"/>
  <c r="W1554" i="1"/>
  <c r="X1554" i="1"/>
  <c r="X3195" i="1"/>
  <c r="T3195" i="1"/>
  <c r="U3195" i="1"/>
  <c r="I3195" i="1"/>
  <c r="M3195" i="1"/>
  <c r="W3195" i="1"/>
  <c r="X1278" i="1"/>
  <c r="T1278" i="1"/>
  <c r="U1278" i="1"/>
  <c r="I1278" i="1"/>
  <c r="M1278" i="1"/>
  <c r="W1278" i="1"/>
  <c r="X3455" i="1"/>
  <c r="T3455" i="1"/>
  <c r="U3455" i="1"/>
  <c r="I3455" i="1"/>
  <c r="M3455" i="1"/>
  <c r="W3455" i="1"/>
  <c r="X2954" i="1"/>
  <c r="T2954" i="1"/>
  <c r="U2954" i="1"/>
  <c r="I2954" i="1"/>
  <c r="M2954" i="1"/>
  <c r="W2954" i="1"/>
  <c r="X1437" i="1"/>
  <c r="T1437" i="1"/>
  <c r="U1437" i="1"/>
  <c r="I1437" i="1"/>
  <c r="M1437" i="1"/>
  <c r="W1437" i="1"/>
  <c r="X3430" i="1"/>
  <c r="T3430" i="1"/>
  <c r="U3430" i="1"/>
  <c r="I3430" i="1"/>
  <c r="M3430" i="1"/>
  <c r="W3430" i="1"/>
  <c r="X3197" i="1"/>
  <c r="T3197" i="1"/>
  <c r="U3197" i="1"/>
  <c r="I3197" i="1"/>
  <c r="M3197" i="1"/>
  <c r="W3197" i="1"/>
  <c r="X2415" i="1"/>
  <c r="T2415" i="1"/>
  <c r="U2415" i="1"/>
  <c r="I2415" i="1"/>
  <c r="M2415" i="1"/>
  <c r="W2415" i="1"/>
  <c r="X2480" i="1"/>
  <c r="T2480" i="1"/>
  <c r="U2480" i="1"/>
  <c r="I2480" i="1"/>
  <c r="M2480" i="1"/>
  <c r="W2480" i="1"/>
  <c r="T2024" i="1"/>
  <c r="U2024" i="1"/>
  <c r="I2024" i="1"/>
  <c r="M2024" i="1"/>
  <c r="W2024" i="1"/>
  <c r="X2024" i="1"/>
  <c r="T1212" i="1"/>
  <c r="U1212" i="1"/>
  <c r="I1212" i="1"/>
  <c r="M1212" i="1"/>
  <c r="W1212" i="1"/>
  <c r="X1212" i="1"/>
  <c r="T1427" i="1"/>
  <c r="U1427" i="1"/>
  <c r="I1427" i="1"/>
  <c r="M1427" i="1"/>
  <c r="W1427" i="1"/>
  <c r="X1427" i="1"/>
  <c r="T3023" i="1"/>
  <c r="U3023" i="1"/>
  <c r="I3023" i="1"/>
  <c r="M3023" i="1"/>
  <c r="W3023" i="1"/>
  <c r="X3023" i="1"/>
  <c r="T2490" i="1"/>
  <c r="U2490" i="1"/>
  <c r="I2490" i="1"/>
  <c r="M2490" i="1"/>
  <c r="W2490" i="1"/>
  <c r="X2490" i="1"/>
  <c r="T2975" i="1"/>
  <c r="U2975" i="1"/>
  <c r="I2975" i="1"/>
  <c r="M2975" i="1"/>
  <c r="W2975" i="1"/>
  <c r="X2975" i="1"/>
  <c r="T3375" i="1"/>
  <c r="U3375" i="1"/>
  <c r="I3375" i="1"/>
  <c r="M3375" i="1"/>
  <c r="W3375" i="1"/>
  <c r="X3375" i="1"/>
  <c r="T1458" i="1"/>
  <c r="U1458" i="1"/>
  <c r="I1458" i="1"/>
  <c r="M1458" i="1"/>
  <c r="W1458" i="1"/>
  <c r="X1458" i="1"/>
  <c r="T3662" i="1"/>
  <c r="U3662" i="1"/>
  <c r="I3662" i="1"/>
  <c r="M3662" i="1"/>
  <c r="W3662" i="1"/>
  <c r="X3662" i="1"/>
  <c r="T2829" i="1"/>
  <c r="U2829" i="1"/>
  <c r="I2829" i="1"/>
  <c r="M2829" i="1"/>
  <c r="W2829" i="1"/>
  <c r="X2829" i="1"/>
  <c r="T2088" i="1"/>
  <c r="U2088" i="1"/>
  <c r="I2088" i="1"/>
  <c r="M2088" i="1"/>
  <c r="W2088" i="1"/>
  <c r="X2088" i="1"/>
  <c r="T3101" i="1"/>
  <c r="U3101" i="1"/>
  <c r="I3101" i="1"/>
  <c r="M3101" i="1"/>
  <c r="W3101" i="1"/>
  <c r="X3101" i="1"/>
  <c r="T2856" i="1"/>
  <c r="U2856" i="1"/>
  <c r="I2856" i="1"/>
  <c r="M2856" i="1"/>
  <c r="W2856" i="1"/>
  <c r="X2856" i="1"/>
  <c r="T2185" i="1"/>
  <c r="U2185" i="1"/>
  <c r="I2185" i="1"/>
  <c r="M2185" i="1"/>
  <c r="W2185" i="1"/>
  <c r="X2185" i="1"/>
  <c r="T2165" i="1"/>
  <c r="U2165" i="1"/>
  <c r="I2165" i="1"/>
  <c r="M2165" i="1"/>
  <c r="W2165" i="1"/>
  <c r="X2165" i="1"/>
  <c r="T1354" i="1"/>
  <c r="U1354" i="1"/>
  <c r="I1354" i="1"/>
  <c r="M1354" i="1"/>
  <c r="W1354" i="1"/>
  <c r="X1354" i="1"/>
  <c r="T3550" i="1"/>
  <c r="U3550" i="1"/>
  <c r="I3550" i="1"/>
  <c r="M3550" i="1"/>
  <c r="W3550" i="1"/>
  <c r="X3550" i="1"/>
  <c r="T2192" i="1"/>
  <c r="U2192" i="1"/>
  <c r="I2192" i="1"/>
  <c r="M2192" i="1"/>
  <c r="W2192" i="1"/>
  <c r="X2192" i="1"/>
  <c r="T2691" i="1"/>
  <c r="U2691" i="1"/>
  <c r="I2691" i="1"/>
  <c r="M2691" i="1"/>
  <c r="W2691" i="1"/>
  <c r="X2691" i="1"/>
  <c r="T3472" i="1"/>
  <c r="U3472" i="1"/>
  <c r="I3472" i="1"/>
  <c r="M3472" i="1"/>
  <c r="W3472" i="1"/>
  <c r="X3472" i="1"/>
  <c r="T2023" i="1"/>
  <c r="U2023" i="1"/>
  <c r="I2023" i="1"/>
  <c r="M2023" i="1"/>
  <c r="W2023" i="1"/>
  <c r="X2023" i="1"/>
  <c r="X3436" i="1"/>
  <c r="T3436" i="1"/>
  <c r="U3436" i="1"/>
  <c r="I3436" i="1"/>
  <c r="M3436" i="1"/>
  <c r="W3436" i="1"/>
  <c r="T3474" i="1"/>
  <c r="U3474" i="1"/>
  <c r="I3474" i="1"/>
  <c r="M3474" i="1"/>
  <c r="W3474" i="1"/>
  <c r="X3474" i="1"/>
  <c r="X2956" i="1"/>
  <c r="T2956" i="1"/>
  <c r="U2956" i="1"/>
  <c r="I2956" i="1"/>
  <c r="M2956" i="1"/>
  <c r="W2956" i="1"/>
  <c r="T1997" i="1"/>
  <c r="U1997" i="1"/>
  <c r="I1997" i="1"/>
  <c r="M1997" i="1"/>
  <c r="W1997" i="1"/>
  <c r="X1997" i="1"/>
  <c r="T3379" i="1"/>
  <c r="U3379" i="1"/>
  <c r="I3379" i="1"/>
  <c r="M3379" i="1"/>
  <c r="W3379" i="1"/>
  <c r="X3379" i="1"/>
  <c r="T3080" i="1"/>
  <c r="U3080" i="1"/>
  <c r="I3080" i="1"/>
  <c r="M3080" i="1"/>
  <c r="W3080" i="1"/>
  <c r="X3080" i="1"/>
  <c r="T1340" i="1"/>
  <c r="U1340" i="1"/>
  <c r="I1340" i="1"/>
  <c r="M1340" i="1"/>
  <c r="W1340" i="1"/>
  <c r="X1340" i="1"/>
  <c r="T1882" i="1"/>
  <c r="U1882" i="1"/>
  <c r="I1882" i="1"/>
  <c r="M1882" i="1"/>
  <c r="W1882" i="1"/>
  <c r="X1882" i="1"/>
  <c r="T3009" i="1"/>
  <c r="U3009" i="1"/>
  <c r="I3009" i="1"/>
  <c r="M3009" i="1"/>
  <c r="W3009" i="1"/>
  <c r="X3009" i="1"/>
  <c r="X3323" i="1"/>
  <c r="T3323" i="1"/>
  <c r="U3323" i="1"/>
  <c r="I3323" i="1"/>
  <c r="M3323" i="1"/>
  <c r="W3323" i="1"/>
</calcChain>
</file>

<file path=xl/sharedStrings.xml><?xml version="1.0" encoding="utf-8"?>
<sst xmlns="http://schemas.openxmlformats.org/spreadsheetml/2006/main" count="13990" uniqueCount="2460">
  <si>
    <t>Type</t>
  </si>
  <si>
    <t>Category</t>
  </si>
  <si>
    <t>Title</t>
  </si>
  <si>
    <t>Description</t>
  </si>
  <si>
    <t>Brand</t>
  </si>
  <si>
    <t>Keywords</t>
  </si>
  <si>
    <t>Unit</t>
  </si>
  <si>
    <t>Unit Tag</t>
  </si>
  <si>
    <t>Picture</t>
  </si>
  <si>
    <t>Media</t>
  </si>
  <si>
    <t>Pricing 1</t>
  </si>
  <si>
    <t>Pricing Ref 1</t>
  </si>
  <si>
    <t>PRODUCT</t>
  </si>
  <si>
    <t>playa;sol;arena;verano</t>
  </si>
  <si>
    <t>Pieza</t>
  </si>
  <si>
    <t>Code</t>
  </si>
  <si>
    <t>Entradas</t>
  </si>
  <si>
    <t>Salidas</t>
  </si>
  <si>
    <t>Stock Actual</t>
  </si>
  <si>
    <t>Costo Unitario (MXN)</t>
  </si>
  <si>
    <t>Costo Unitario (USD)</t>
  </si>
  <si>
    <t>Precio Venta Ideal</t>
  </si>
  <si>
    <t>Precio Venta Final</t>
  </si>
  <si>
    <t>Ganancia</t>
  </si>
  <si>
    <t>Peso (g)</t>
  </si>
  <si>
    <t>USD -&gt; MXN</t>
  </si>
  <si>
    <t>Precio Envío Kilogramo (USD)</t>
  </si>
  <si>
    <t>Fecha</t>
  </si>
  <si>
    <t>Cantidad</t>
  </si>
  <si>
    <t>Costo Envío (USD)</t>
  </si>
  <si>
    <t>Costo Total (USD)</t>
  </si>
  <si>
    <t>C0001</t>
  </si>
  <si>
    <t>C0002</t>
  </si>
  <si>
    <t>C0003</t>
  </si>
  <si>
    <t>C0004</t>
  </si>
  <si>
    <t>C0005</t>
  </si>
  <si>
    <t>C0006</t>
  </si>
  <si>
    <t>C0007</t>
  </si>
  <si>
    <t>C0008</t>
  </si>
  <si>
    <t>C0009</t>
  </si>
  <si>
    <t>C0010</t>
  </si>
  <si>
    <t>C0011</t>
  </si>
  <si>
    <t>Cliente</t>
  </si>
  <si>
    <t>Descripcion</t>
  </si>
  <si>
    <t>Precio Venta</t>
  </si>
  <si>
    <t>Costo</t>
  </si>
  <si>
    <t>Daylin</t>
  </si>
  <si>
    <t>T0001</t>
  </si>
  <si>
    <t>T0002</t>
  </si>
  <si>
    <t>T0003</t>
  </si>
  <si>
    <t>Vestidos</t>
  </si>
  <si>
    <t>Traje de bano Ninas</t>
  </si>
  <si>
    <t>Blusas</t>
  </si>
  <si>
    <t>Conjuntos</t>
  </si>
  <si>
    <t>Jumsuits</t>
  </si>
  <si>
    <t>T0004</t>
  </si>
  <si>
    <t>T0005</t>
  </si>
  <si>
    <t>T0006</t>
  </si>
  <si>
    <t>T0007</t>
  </si>
  <si>
    <t>T0008</t>
  </si>
  <si>
    <t>T0009</t>
  </si>
  <si>
    <t>T0010</t>
  </si>
  <si>
    <t>T0011</t>
  </si>
  <si>
    <t>T0012</t>
  </si>
  <si>
    <t>T0013</t>
  </si>
  <si>
    <t>T0014</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</si>
  <si>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</si>
  <si>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</si>
  <si>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</si>
  <si>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</si>
  <si>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</si>
  <si>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</si>
  <si>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</si>
  <si>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</si>
  <si>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</si>
  <si>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</si>
  <si>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</si>
  <si>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</si>
  <si>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</si>
  <si>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</si>
  <si>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</si>
  <si>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</si>
  <si>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</si>
  <si>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</si>
  <si>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</si>
  <si>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</si>
  <si>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V0001</t>
  </si>
  <si>
    <t>V0002</t>
  </si>
  <si>
    <t>V0003</t>
  </si>
  <si>
    <t>P0001</t>
  </si>
  <si>
    <t>P0002</t>
  </si>
  <si>
    <t>P0003</t>
  </si>
  <si>
    <t>P0004</t>
  </si>
  <si>
    <t>V0004</t>
  </si>
  <si>
    <t>V0005</t>
  </si>
  <si>
    <t>V0006</t>
  </si>
  <si>
    <t>V0008</t>
  </si>
  <si>
    <t>V0009</t>
  </si>
  <si>
    <t>V0010</t>
  </si>
  <si>
    <t>V0011</t>
  </si>
  <si>
    <t>B0001</t>
  </si>
  <si>
    <t>B0002</t>
  </si>
  <si>
    <t>B0003</t>
  </si>
  <si>
    <t>B0004</t>
  </si>
  <si>
    <t>B0005</t>
  </si>
  <si>
    <t>P0005</t>
  </si>
  <si>
    <t>P0006</t>
  </si>
  <si>
    <t>P0007</t>
  </si>
  <si>
    <t>P0008</t>
  </si>
  <si>
    <t>P0009</t>
  </si>
  <si>
    <t>V0012</t>
  </si>
  <si>
    <t>V0013</t>
  </si>
  <si>
    <t>V0014</t>
  </si>
  <si>
    <t>V0015</t>
  </si>
  <si>
    <t>V0016</t>
  </si>
  <si>
    <t>B0006</t>
  </si>
  <si>
    <t>V0017</t>
  </si>
  <si>
    <t>V0018</t>
  </si>
  <si>
    <t>P0010</t>
  </si>
  <si>
    <t>V0019</t>
  </si>
  <si>
    <t>B0007</t>
  </si>
  <si>
    <t>B0008</t>
  </si>
  <si>
    <t>V0020</t>
  </si>
  <si>
    <t>V0021</t>
  </si>
  <si>
    <t>V0022</t>
  </si>
  <si>
    <t>V0024</t>
  </si>
  <si>
    <t>B0009</t>
  </si>
  <si>
    <t>B0010</t>
  </si>
  <si>
    <t>B0011</t>
  </si>
  <si>
    <t>V0025</t>
  </si>
  <si>
    <t>V0026</t>
  </si>
  <si>
    <t>B0012</t>
  </si>
  <si>
    <t>B0013</t>
  </si>
  <si>
    <t>B0014</t>
  </si>
  <si>
    <t>B0015</t>
  </si>
  <si>
    <t>B0016</t>
  </si>
  <si>
    <t>B0017</t>
  </si>
  <si>
    <t>V0027</t>
  </si>
  <si>
    <t>V0028</t>
  </si>
  <si>
    <t>V0029</t>
  </si>
  <si>
    <t>V0030</t>
  </si>
  <si>
    <t>V0031</t>
  </si>
  <si>
    <t>V0032</t>
  </si>
  <si>
    <t>V0033</t>
  </si>
  <si>
    <t>B0018</t>
  </si>
  <si>
    <t>P0011</t>
  </si>
  <si>
    <t>V0034</t>
  </si>
  <si>
    <t>J0001</t>
  </si>
  <si>
    <t>J0002</t>
  </si>
  <si>
    <t>J0003</t>
  </si>
  <si>
    <t>V0035</t>
  </si>
  <si>
    <t>V0036</t>
  </si>
  <si>
    <t>V0037</t>
  </si>
  <si>
    <t>C0012</t>
  </si>
  <si>
    <t>P0012</t>
  </si>
  <si>
    <t>SHEIN Vestido niña ceremonia de tirantes bajo con malla con lazo grande_98CM</t>
  </si>
  <si>
    <t>SHEIN VCAY Vestido ajustado con estampado de corazón de confeti de hombros descubiertos ribete fruncido_S</t>
  </si>
  <si>
    <t>SHEIN Belle Vestido de dama de honor de hombros descubiertos fruncido cruzado_S</t>
  </si>
  <si>
    <t>SHEIN Felegant Vestido ajustado con estampado de leopardo_M</t>
  </si>
  <si>
    <t>Cinturón con hebilla_Unitalla</t>
  </si>
  <si>
    <t>Bolsa cartera con manija_Negro</t>
  </si>
  <si>
    <t>Bolsa cartera con solapa con lagartija_Caqui</t>
  </si>
  <si>
    <t>Bolsa cartera de cocodrilo_Naranja Quemada</t>
  </si>
  <si>
    <t>EMERY ROSE Vestido Volante rígido Floral Sencillo_L</t>
  </si>
  <si>
    <t>SHEIN</t>
  </si>
  <si>
    <t>Bañador una pieza tropical_XL</t>
  </si>
  <si>
    <t>Bañador una pieza tropical_L</t>
  </si>
  <si>
    <t>Bañador una pieza tropical_M</t>
  </si>
  <si>
    <t>Bañador bikini tropical con estampado de hoja de talle alto_L</t>
  </si>
  <si>
    <t>Bañador bikini tropical con estampado de hoja de talle alto_M</t>
  </si>
  <si>
    <t>Bañador bikini con estampado tropical_M</t>
  </si>
  <si>
    <t>Bañador bikini con estampado tropical con nudo de talle alto_M</t>
  </si>
  <si>
    <t>SHEIN Vestido de hombros descubiertos con botón falso de cintura fruncido de manga farol_S</t>
  </si>
  <si>
    <t>Bañador bikini push up de cuadros girante_M</t>
  </si>
  <si>
    <t>Bañador bikini con nudo delantero bajo fruncido tropical_S</t>
  </si>
  <si>
    <t>EMERY ROSE Vestido Plantas Bohemio_XL</t>
  </si>
  <si>
    <t>Rizador de pelo de color al azar 10 piezas</t>
  </si>
  <si>
    <t>Sandalias de tiras con diseño de diamante de imitación con tacón grueso Plateado_MX24</t>
  </si>
  <si>
    <t>SHEIN Felegant Shorts PU de cintura con volante con cordón Negro_5</t>
  </si>
  <si>
    <t>Falda con abertura alta_XS</t>
  </si>
  <si>
    <t>V0038</t>
  </si>
  <si>
    <t>V0039</t>
  </si>
  <si>
    <t>V0040</t>
  </si>
  <si>
    <t>V0041</t>
  </si>
  <si>
    <t>V0042</t>
  </si>
  <si>
    <t>V0043</t>
  </si>
  <si>
    <t>V0044</t>
  </si>
  <si>
    <t>V0045</t>
  </si>
  <si>
    <t>V0046</t>
  </si>
  <si>
    <t>V0047</t>
  </si>
  <si>
    <t>V0048</t>
  </si>
  <si>
    <t>V0049</t>
  </si>
  <si>
    <t>Accesorios</t>
  </si>
  <si>
    <t>V0050</t>
  </si>
  <si>
    <t>V0051</t>
  </si>
  <si>
    <t>V0052</t>
  </si>
  <si>
    <t>V0053</t>
  </si>
  <si>
    <t>V0054</t>
  </si>
  <si>
    <t>Vestido Niñas</t>
  </si>
  <si>
    <t>V0055</t>
  </si>
  <si>
    <t>V0056</t>
  </si>
  <si>
    <t>V0057</t>
  </si>
  <si>
    <t>V0058</t>
  </si>
  <si>
    <t>V0059</t>
  </si>
  <si>
    <t>A0005</t>
  </si>
  <si>
    <t>A0001</t>
  </si>
  <si>
    <t>Bolsos</t>
  </si>
  <si>
    <t>A0002</t>
  </si>
  <si>
    <t>Belleza</t>
  </si>
  <si>
    <t>A0003</t>
  </si>
  <si>
    <t>A0004</t>
  </si>
  <si>
    <t>V0060</t>
  </si>
  <si>
    <t>V0061</t>
  </si>
  <si>
    <t>V0062</t>
  </si>
  <si>
    <t>V0063</t>
  </si>
  <si>
    <t>Calzado</t>
  </si>
  <si>
    <t>Vestido de espalda abierta de manga farol_S</t>
  </si>
  <si>
    <t>Vestido de espalda abierta de manga farol_XS</t>
  </si>
  <si>
    <t>Vestido de manga farol de cuello cuadrado_L</t>
  </si>
  <si>
    <t>Vestido de manga farol de cuello cuadrado_M</t>
  </si>
  <si>
    <t>Vestido de manga farol de cuello cuadrado_S</t>
  </si>
  <si>
    <t>Vestido de manga farol de cuello cuadrado_XS</t>
  </si>
  <si>
    <t>Top de hombros descubiertos unicolor ribete con fruncido_S</t>
  </si>
  <si>
    <t>SHEIN SXY Camiseta corta unicolor con abertura_XS</t>
  </si>
  <si>
    <t>SHEIN SXY Top corto con nudo con abertura de manga farol_S</t>
  </si>
  <si>
    <t>SHEIN SXY Top corto con nudo con abertura de manga farol_M</t>
  </si>
  <si>
    <t>SHEIN Vestido con estampado floral pecho con fruncido con nudo delantero bajo con fruncido_L</t>
  </si>
  <si>
    <t>SHEIN Vestido fruncido de cuello con cordón de manga con volante de lunares_XS</t>
  </si>
  <si>
    <t>SHEIN Vestido fruncido de cuello con cordón de manga con volante de lunares_M</t>
  </si>
  <si>
    <t>Vestido pecho con fruncido cruzado cintura con estampado floral_S</t>
  </si>
  <si>
    <t>Vestido pecho con fruncido cruzado cintura con estampado floral_M</t>
  </si>
  <si>
    <t>Vestido pecho con fruncido cruzado cintura con estampado floral_L</t>
  </si>
  <si>
    <t>SHEIN Vestido con estampado floral con nudo delantero de manga farol_L</t>
  </si>
  <si>
    <t>Vestido floral de manga farol escote corazón con cordón lateral_S</t>
  </si>
  <si>
    <t>Vestido floral de manga farol de espalda abierta con cordón bajo con fruncido_XS</t>
  </si>
  <si>
    <t>Vestido floral de manga farol de espalda abierta con cordón bajo con fruncido_S</t>
  </si>
  <si>
    <t>Vestido floral de manga farol de espalda abierta con cordón bajo con fruncido_M</t>
  </si>
  <si>
    <t>Vestido floral de manga farol de espalda abierta con cordón bajo con fruncido_L</t>
  </si>
  <si>
    <t>SHEIN Vestido lencero floral de muslo con abertura_XS</t>
  </si>
  <si>
    <t>SHEIN Vestido lencero floral de muslo con abertura_S</t>
  </si>
  <si>
    <t>SHEIN SXY Camiseta con abertura de malla_M</t>
  </si>
  <si>
    <t>SHEIN SXY Camiseta con abertura de malla_S</t>
  </si>
  <si>
    <t>SHEIN SXY Camiseta con abertura de malla_XS</t>
  </si>
  <si>
    <t>SHEIN Frenchy Vestido de leopardo &amp; piel de tigre con estampado de manga mariposa sin cinturón_S</t>
  </si>
  <si>
    <t>Vestido de espalda abierta de manga farol_L</t>
  </si>
  <si>
    <t>Vestido de espalda abierta de manga farol_M</t>
  </si>
  <si>
    <t>V0064</t>
  </si>
  <si>
    <t>V0065</t>
  </si>
  <si>
    <t>V0066</t>
  </si>
  <si>
    <t>V0067</t>
  </si>
  <si>
    <t>V0068</t>
  </si>
  <si>
    <t>V0069</t>
  </si>
  <si>
    <t>V0070</t>
  </si>
  <si>
    <t>Lencería</t>
  </si>
  <si>
    <t>V0071</t>
  </si>
  <si>
    <t>V0072</t>
  </si>
  <si>
    <t>V0073</t>
  </si>
  <si>
    <t>V0074</t>
  </si>
  <si>
    <t>V0075</t>
  </si>
  <si>
    <t>V0076</t>
  </si>
  <si>
    <t>V0077</t>
  </si>
  <si>
    <t>V0078</t>
  </si>
  <si>
    <t>V0079</t>
  </si>
  <si>
    <t>V0080</t>
  </si>
  <si>
    <t>V0081</t>
  </si>
  <si>
    <t>V0083</t>
  </si>
  <si>
    <t>V0084</t>
  </si>
  <si>
    <t>V0085</t>
  </si>
  <si>
    <t>V0086</t>
  </si>
  <si>
    <t>V0087</t>
  </si>
  <si>
    <t>V0088</t>
  </si>
  <si>
    <t>V0089</t>
  </si>
  <si>
    <t>V0090</t>
  </si>
  <si>
    <t>V0091</t>
  </si>
  <si>
    <t>V0092</t>
  </si>
  <si>
    <t>V0093</t>
  </si>
  <si>
    <t>V0094</t>
  </si>
  <si>
    <t>V0095</t>
  </si>
  <si>
    <t>V0096</t>
  </si>
  <si>
    <t>V0097</t>
  </si>
  <si>
    <t>V0098</t>
  </si>
  <si>
    <t>V0099</t>
  </si>
  <si>
    <t>V0100</t>
  </si>
  <si>
    <t>V0101</t>
  </si>
  <si>
    <t>V0102</t>
  </si>
  <si>
    <t>V0103</t>
  </si>
  <si>
    <t>V0104</t>
  </si>
  <si>
    <t>V0105</t>
  </si>
  <si>
    <t>V0106</t>
  </si>
  <si>
    <t>V0107</t>
  </si>
  <si>
    <t>V0108</t>
  </si>
  <si>
    <t>V0109</t>
  </si>
  <si>
    <t>V0110</t>
  </si>
  <si>
    <t>V0111</t>
  </si>
  <si>
    <t>V0112</t>
  </si>
  <si>
    <t>V0113</t>
  </si>
  <si>
    <t>V0114</t>
  </si>
  <si>
    <t>V0115</t>
  </si>
  <si>
    <t>V0116</t>
  </si>
  <si>
    <t>V0117</t>
  </si>
  <si>
    <t>V0118</t>
  </si>
  <si>
    <t>V0119</t>
  </si>
  <si>
    <t>A0006</t>
  </si>
  <si>
    <t>A0007</t>
  </si>
  <si>
    <t>A0008</t>
  </si>
  <si>
    <t>A0009</t>
  </si>
  <si>
    <t>A0010</t>
  </si>
  <si>
    <t>A0011</t>
  </si>
  <si>
    <t>A0012</t>
  </si>
  <si>
    <t>B0019</t>
  </si>
  <si>
    <t>B0020</t>
  </si>
  <si>
    <t>B0021</t>
  </si>
  <si>
    <t>B0022</t>
  </si>
  <si>
    <t>B0023</t>
  </si>
  <si>
    <t>B0024</t>
  </si>
  <si>
    <t>B0025</t>
  </si>
  <si>
    <t>B0026</t>
  </si>
  <si>
    <t>B0027</t>
  </si>
  <si>
    <t>B0028</t>
  </si>
  <si>
    <t>B0029</t>
  </si>
  <si>
    <t>B0030</t>
  </si>
  <si>
    <t>B0031</t>
  </si>
  <si>
    <t>B0032</t>
  </si>
  <si>
    <t>B0033</t>
  </si>
  <si>
    <t>B0034</t>
  </si>
  <si>
    <t>B0035</t>
  </si>
  <si>
    <t>B0036</t>
  </si>
  <si>
    <t>B0037</t>
  </si>
  <si>
    <t>B0038</t>
  </si>
  <si>
    <t>B0039</t>
  </si>
  <si>
    <t>B0040</t>
  </si>
  <si>
    <t>B0041</t>
  </si>
  <si>
    <t>B0042</t>
  </si>
  <si>
    <t>B0043</t>
  </si>
  <si>
    <t>B0044</t>
  </si>
  <si>
    <t>B0045</t>
  </si>
  <si>
    <t>B0046</t>
  </si>
  <si>
    <t>B0047</t>
  </si>
  <si>
    <t>B0048</t>
  </si>
  <si>
    <t>CA0001</t>
  </si>
  <si>
    <t>CA0002</t>
  </si>
  <si>
    <t>CA0003</t>
  </si>
  <si>
    <t>CA0004</t>
  </si>
  <si>
    <t>CA0005</t>
  </si>
  <si>
    <t>Adriana</t>
  </si>
  <si>
    <t>OTRO</t>
  </si>
  <si>
    <t>P0013</t>
  </si>
  <si>
    <t>P0014</t>
  </si>
  <si>
    <t>P0015</t>
  </si>
  <si>
    <t>BE0001</t>
  </si>
  <si>
    <t>BE0002</t>
  </si>
  <si>
    <t>BE0003</t>
  </si>
  <si>
    <t>BE0004</t>
  </si>
  <si>
    <t>BE0005</t>
  </si>
  <si>
    <t>BI0001</t>
  </si>
  <si>
    <t>BI0002</t>
  </si>
  <si>
    <t>BI0003</t>
  </si>
  <si>
    <t>BI0004</t>
  </si>
  <si>
    <t>BI0005</t>
  </si>
  <si>
    <t>BI0006</t>
  </si>
  <si>
    <t>BI0007</t>
  </si>
  <si>
    <t>BI0008</t>
  </si>
  <si>
    <t>BI0009</t>
  </si>
  <si>
    <t>BI0010</t>
  </si>
  <si>
    <t>BI0011</t>
  </si>
  <si>
    <t>BI0012</t>
  </si>
  <si>
    <t>BI0013</t>
  </si>
  <si>
    <t>BI0014</t>
  </si>
  <si>
    <t>BI0015</t>
  </si>
  <si>
    <t>BI0016</t>
  </si>
  <si>
    <t>BI0017</t>
  </si>
  <si>
    <t>BI0018</t>
  </si>
  <si>
    <t>BI0019</t>
  </si>
  <si>
    <t>BI0020</t>
  </si>
  <si>
    <t>BI0021</t>
  </si>
  <si>
    <t>BI0022</t>
  </si>
  <si>
    <t>BI0023</t>
  </si>
  <si>
    <t>BI0024</t>
  </si>
  <si>
    <t>BI0025</t>
  </si>
  <si>
    <t>BI0026</t>
  </si>
  <si>
    <t>BI0027</t>
  </si>
  <si>
    <t>B0049</t>
  </si>
  <si>
    <t>P0016</t>
  </si>
  <si>
    <t>P0017</t>
  </si>
  <si>
    <t>P0018</t>
  </si>
  <si>
    <t>P0019</t>
  </si>
  <si>
    <t>P0020</t>
  </si>
  <si>
    <t>V0007</t>
  </si>
  <si>
    <t>V0120</t>
  </si>
  <si>
    <t>V0121</t>
  </si>
  <si>
    <t>B0050</t>
  </si>
  <si>
    <t>PA0001</t>
  </si>
  <si>
    <t>PA0002</t>
  </si>
  <si>
    <t>PA0003</t>
  </si>
  <si>
    <t>BI0028</t>
  </si>
  <si>
    <t>BI0029</t>
  </si>
  <si>
    <t>PA0004</t>
  </si>
  <si>
    <t>PA0005</t>
  </si>
  <si>
    <t>PA0006</t>
  </si>
  <si>
    <t>PA0007</t>
  </si>
  <si>
    <t>jean boyfrend;campana;ancho;jean a la cintura</t>
  </si>
  <si>
    <t>EP0001</t>
  </si>
  <si>
    <t>EP0002</t>
  </si>
  <si>
    <t>SB0001</t>
  </si>
  <si>
    <t>SB0002</t>
  </si>
  <si>
    <t>SB0003</t>
  </si>
  <si>
    <t>SB0004</t>
  </si>
  <si>
    <t>A0015</t>
  </si>
  <si>
    <t>VN0001</t>
  </si>
  <si>
    <t>J0004</t>
  </si>
  <si>
    <t>J0005</t>
  </si>
  <si>
    <t>BO0001</t>
  </si>
  <si>
    <t>BO0002</t>
  </si>
  <si>
    <t>V0122</t>
  </si>
  <si>
    <t>V0123</t>
  </si>
  <si>
    <t>Trajes de baño</t>
  </si>
  <si>
    <t>Hombre</t>
  </si>
  <si>
    <t>H0001</t>
  </si>
  <si>
    <t>L0001</t>
  </si>
  <si>
    <t>P0021</t>
  </si>
  <si>
    <t>V00124</t>
  </si>
  <si>
    <t>V0125</t>
  </si>
  <si>
    <t>V0126</t>
  </si>
  <si>
    <t>V0127</t>
  </si>
  <si>
    <t>Foto</t>
  </si>
  <si>
    <t>V0128</t>
  </si>
  <si>
    <t>H&amp;M</t>
  </si>
  <si>
    <t>B0051</t>
  </si>
  <si>
    <t>B0052</t>
  </si>
  <si>
    <t>V0129</t>
  </si>
  <si>
    <t>V0130</t>
  </si>
  <si>
    <t>V0131</t>
  </si>
  <si>
    <t>B0053</t>
  </si>
  <si>
    <t>B0054</t>
  </si>
  <si>
    <t>B0055</t>
  </si>
  <si>
    <t>B0056</t>
  </si>
  <si>
    <t>V0132</t>
  </si>
  <si>
    <t>V0133</t>
  </si>
  <si>
    <t>V0134</t>
  </si>
  <si>
    <t>V0135</t>
  </si>
  <si>
    <t>V0136</t>
  </si>
  <si>
    <t>TN0001</t>
  </si>
  <si>
    <t>TN0002</t>
  </si>
  <si>
    <t>TN0003</t>
  </si>
  <si>
    <t>TN0004</t>
  </si>
  <si>
    <t>TN0005</t>
  </si>
  <si>
    <t>TN0006</t>
  </si>
  <si>
    <t>TN0007</t>
  </si>
  <si>
    <t>TN0008</t>
  </si>
  <si>
    <t>TN0009</t>
  </si>
  <si>
    <t>TN0010</t>
  </si>
  <si>
    <t>TN0012</t>
  </si>
  <si>
    <t>V00138</t>
  </si>
  <si>
    <t>V00139</t>
  </si>
  <si>
    <t>B0057</t>
  </si>
  <si>
    <t>P0022</t>
  </si>
  <si>
    <t>A0013</t>
  </si>
  <si>
    <t>A0014</t>
  </si>
  <si>
    <t>H0002</t>
  </si>
  <si>
    <t>H0003</t>
  </si>
  <si>
    <t>H0004</t>
  </si>
  <si>
    <t>CA0006</t>
  </si>
  <si>
    <t>CA0007</t>
  </si>
  <si>
    <t>CA0008</t>
  </si>
  <si>
    <t>CA0009</t>
  </si>
  <si>
    <t>CA0010</t>
  </si>
  <si>
    <t>CA0011</t>
  </si>
  <si>
    <t>CA0012</t>
  </si>
  <si>
    <t>CA0013</t>
  </si>
  <si>
    <t>CA0014</t>
  </si>
  <si>
    <t>CA0015</t>
  </si>
  <si>
    <t>CA0016</t>
  </si>
  <si>
    <t>B00058</t>
  </si>
  <si>
    <t>Vestido;elegancia;blanco;manga larga</t>
  </si>
  <si>
    <t>playa;sol;arena;verano;pareo</t>
  </si>
  <si>
    <t>Bañador color combinado con cremallera_S</t>
  </si>
  <si>
    <t xml:space="preserve">vestido blanco; casual; </t>
  </si>
  <si>
    <t>vestido;abertura pierna;manga farol</t>
  </si>
  <si>
    <t>vestido;casual;maxi;rosa;manga farol</t>
  </si>
  <si>
    <t>vestido;elegante;beige;ajustado</t>
  </si>
  <si>
    <t>blusa elegante;amarillo;manga farol</t>
  </si>
  <si>
    <t>blusa elegante;rosa pálido;manga larga</t>
  </si>
  <si>
    <t>pantaloneta;negra;ancha;casual</t>
  </si>
  <si>
    <t>falda;empresaria;oficina;negro</t>
  </si>
  <si>
    <t>vestido;ajustado;salir de noche;media pierna</t>
  </si>
  <si>
    <t>vestido;ajustado;salir de noche;corto</t>
  </si>
  <si>
    <t>vestido elegante;largo;azul</t>
  </si>
  <si>
    <t>vestido;elegante;naranja</t>
  </si>
  <si>
    <t>elegante;pullover</t>
  </si>
  <si>
    <t>vestido maxi;rojo;evento</t>
  </si>
  <si>
    <t>vestido;rojo;ajustado;evento</t>
  </si>
  <si>
    <t>vestido elegante;corto;verde</t>
  </si>
  <si>
    <t>pantalón ancho;elegante;ancho</t>
  </si>
  <si>
    <t>vestido verde;abertura pierna;casual;bohemio</t>
  </si>
  <si>
    <t>blusa negra;estampada;elegante</t>
  </si>
  <si>
    <t>blusa con cuello elegante;negra y blanca</t>
  </si>
  <si>
    <t>vestido;elegante;cinturón;ajustado</t>
  </si>
  <si>
    <t>vestido corto;manga farol;rojo</t>
  </si>
  <si>
    <t>blusa;manga larga;elegante</t>
  </si>
  <si>
    <t>vestido;casual;azul;media pierna</t>
  </si>
  <si>
    <t>blusa elegante;blanca;manga larga</t>
  </si>
  <si>
    <t>blusa elegante;negra</t>
  </si>
  <si>
    <t>blusa elegante;casual;bohemia;floreada;manga farol</t>
  </si>
  <si>
    <t>vestido casual;tirantes;puntos</t>
  </si>
  <si>
    <t>vestido;casual;negro;pullover;media pierna</t>
  </si>
  <si>
    <t>vestido;casual;naranja;pullover;media pierna</t>
  </si>
  <si>
    <t>falda;saya;elegante;vinyl</t>
  </si>
  <si>
    <t>blusa;extra grande;rojo</t>
  </si>
  <si>
    <t>conjunto;moda;pantalón;cuadros</t>
  </si>
  <si>
    <t>vestido;elegante;negro;malla;transparente</t>
  </si>
  <si>
    <t>blusa;elegante;negra;transparente</t>
  </si>
  <si>
    <t>vestido elegante;largo;ajustado;evento;transparente</t>
  </si>
  <si>
    <t>conjunto;verano;blanco;falda;top</t>
  </si>
  <si>
    <t>conjunto;negro;falda;saya;elegante</t>
  </si>
  <si>
    <t>conjunto;elegante;pantalón;blusa;estampada;evento;trabajo</t>
  </si>
  <si>
    <t>conjunto;elegante;falda;saya;blusa;estampada;evento;trabajo</t>
  </si>
  <si>
    <t>mono;jumpsuit;verano;elegante</t>
  </si>
  <si>
    <t>conjunto;verano;elegante;verde;</t>
  </si>
  <si>
    <t>conjunto;trabajo;evento;negro</t>
  </si>
  <si>
    <t>vestido;largo;negro;elegante;casual;ajustado</t>
  </si>
  <si>
    <t>vestido;rosa;elegante;coctel;linea a</t>
  </si>
  <si>
    <t>conjunto;elegante;</t>
  </si>
  <si>
    <t>conjunto;pantalon;elegante</t>
  </si>
  <si>
    <t>T0039</t>
  </si>
  <si>
    <t>T0040</t>
  </si>
  <si>
    <t>Pricing 2</t>
  </si>
  <si>
    <t>Pricing Ref 2</t>
  </si>
  <si>
    <t>Pricing 3</t>
  </si>
  <si>
    <t>Pricing Ref 3</t>
  </si>
  <si>
    <t>Pricing 4</t>
  </si>
  <si>
    <t>Pricing Ref 4</t>
  </si>
  <si>
    <t>Minimum</t>
  </si>
  <si>
    <t>Maximum</t>
  </si>
  <si>
    <t>Stock Type</t>
  </si>
  <si>
    <t>Stock</t>
  </si>
  <si>
    <t>Shipping Weight</t>
  </si>
  <si>
    <t>Top</t>
  </si>
  <si>
    <t>Active</t>
  </si>
  <si>
    <t>Comment</t>
  </si>
  <si>
    <t>Comment is required</t>
  </si>
  <si>
    <t>Comment Instructions</t>
  </si>
  <si>
    <t>Time</t>
  </si>
  <si>
    <t>Minutes</t>
  </si>
  <si>
    <t>Qualify</t>
  </si>
  <si>
    <t>Exclude promotion</t>
  </si>
  <si>
    <t>SKU</t>
  </si>
  <si>
    <t>Order</t>
  </si>
  <si>
    <t>Variables</t>
  </si>
  <si>
    <t>VAR1 Title</t>
  </si>
  <si>
    <t>VAR1 Type</t>
  </si>
  <si>
    <t>VAR1 Max</t>
  </si>
  <si>
    <t>VAR1 VAL1</t>
  </si>
  <si>
    <t>VAR1 PRICING1</t>
  </si>
  <si>
    <t>VAR1 VAL2</t>
  </si>
  <si>
    <t>VAR1 PRICING2</t>
  </si>
  <si>
    <t>VAR1 VAL3</t>
  </si>
  <si>
    <t>VAR1 PRICING3</t>
  </si>
  <si>
    <t>VAR1 VAL4</t>
  </si>
  <si>
    <t>VAR1 PRICING4</t>
  </si>
  <si>
    <t>VAR1 VAL5</t>
  </si>
  <si>
    <t>VAR1 PRICING5</t>
  </si>
  <si>
    <t>VAR2 Title</t>
  </si>
  <si>
    <t>VAR2 Type</t>
  </si>
  <si>
    <t>VAR2 Max</t>
  </si>
  <si>
    <t>VAR2 VAL1</t>
  </si>
  <si>
    <t>VAR2 PRICING1</t>
  </si>
  <si>
    <t>VAR2 VAL2</t>
  </si>
  <si>
    <t>VAR2 PRICING2</t>
  </si>
  <si>
    <t>VAR2 VAL3</t>
  </si>
  <si>
    <t>VAR2 PRICING3</t>
  </si>
  <si>
    <t>VAR2 VAL4</t>
  </si>
  <si>
    <t>VAR2 PRICING4</t>
  </si>
  <si>
    <t>VAR2 VAL5</t>
  </si>
  <si>
    <t>VAR2 PRICING5</t>
  </si>
  <si>
    <t>VAR3 Title</t>
  </si>
  <si>
    <t>VAR3 Type</t>
  </si>
  <si>
    <t>VAR3 Max</t>
  </si>
  <si>
    <t>VAR3 VAL1</t>
  </si>
  <si>
    <t>VAR3 PRICING1</t>
  </si>
  <si>
    <t>VAR3 VAL2</t>
  </si>
  <si>
    <t>VAR3 PRICING2</t>
  </si>
  <si>
    <t>VAR3 VAL3</t>
  </si>
  <si>
    <t>VAR3 PRICING3</t>
  </si>
  <si>
    <t>VAR3 VAL4</t>
  </si>
  <si>
    <t>VAR3 PRICING4</t>
  </si>
  <si>
    <t>VAR3 VAL5</t>
  </si>
  <si>
    <t>VAR3 PRICING5</t>
  </si>
  <si>
    <t>VAR4 Title</t>
  </si>
  <si>
    <t>VAR4 Type</t>
  </si>
  <si>
    <t>VAR4 Max</t>
  </si>
  <si>
    <t>VAR4 VAL1</t>
  </si>
  <si>
    <t>VAR4 PRICING1</t>
  </si>
  <si>
    <t>VAR4 VAL2</t>
  </si>
  <si>
    <t>VAR4 PRICING2</t>
  </si>
  <si>
    <t>VAR4 VAL3</t>
  </si>
  <si>
    <t>VAR4 PRICING3</t>
  </si>
  <si>
    <t>VAR4 VAL4</t>
  </si>
  <si>
    <t>VAR4 PRICING4</t>
  </si>
  <si>
    <t>VAR4 VAL5</t>
  </si>
  <si>
    <t>VAR4 PRICING5</t>
  </si>
  <si>
    <t>VAR5 Title</t>
  </si>
  <si>
    <t>VAR5 Type</t>
  </si>
  <si>
    <t>VAR5 Max</t>
  </si>
  <si>
    <t>VAR5 VAL1</t>
  </si>
  <si>
    <t>VAR5 PRICING1</t>
  </si>
  <si>
    <t>VAR5 VAL2</t>
  </si>
  <si>
    <t>VAR5 PRICING2</t>
  </si>
  <si>
    <t>VAR5 VAL3</t>
  </si>
  <si>
    <t>VAR5 PRICING3</t>
  </si>
  <si>
    <t>VAR5 VAL4</t>
  </si>
  <si>
    <t>VAR5 PRICING4</t>
  </si>
  <si>
    <t>VAR5 VAL5</t>
  </si>
  <si>
    <t>VAR5 PRICING5</t>
  </si>
  <si>
    <t>falda;mezclilla;denim;casual;elegante</t>
  </si>
  <si>
    <t>Yudi</t>
  </si>
  <si>
    <t>Yudidi</t>
  </si>
  <si>
    <t>Alejandro</t>
  </si>
  <si>
    <t>Livia</t>
  </si>
  <si>
    <t>livia</t>
  </si>
  <si>
    <t>vestido;manga karga;estampado;cinturón</t>
  </si>
  <si>
    <t xml:space="preserve">vestido;verano;naranja;sin tirante;ajustado;abertura </t>
  </si>
  <si>
    <t>talla grande;vestido;floral;cinturón</t>
  </si>
  <si>
    <t>vestido;rojo;bohemio;abierto;verano</t>
  </si>
  <si>
    <t>vestido evento;boda;dama de honor;rosa viejo;largo</t>
  </si>
  <si>
    <t>blusa;ajustada;elegante;encaje;lencería</t>
  </si>
  <si>
    <t>vestido;corto;manga larga;rosado;bar</t>
  </si>
  <si>
    <t>vestido;manga larga;azul;satén</t>
  </si>
  <si>
    <t>accesorio;pañuelo;cartera</t>
  </si>
  <si>
    <t>vestido casual;verde;boda;evento</t>
  </si>
  <si>
    <t>vestido;boda;evento;dama honor;malva;violeta;morado</t>
  </si>
  <si>
    <t>B0059</t>
  </si>
  <si>
    <t>B0060</t>
  </si>
  <si>
    <t>B0061</t>
  </si>
  <si>
    <t>Top manga corta_S</t>
  </si>
  <si>
    <t>B0062</t>
  </si>
  <si>
    <t>B0063</t>
  </si>
  <si>
    <t>A0016</t>
  </si>
  <si>
    <t>A0017</t>
  </si>
  <si>
    <t>P0023</t>
  </si>
  <si>
    <t>P0024</t>
  </si>
  <si>
    <t>T0036</t>
  </si>
  <si>
    <t>T0037</t>
  </si>
  <si>
    <t>T0038</t>
  </si>
  <si>
    <t>P0025</t>
  </si>
  <si>
    <t>V01230</t>
  </si>
  <si>
    <t>T0041</t>
  </si>
  <si>
    <t>V00140</t>
  </si>
  <si>
    <t>B00059</t>
  </si>
  <si>
    <t>B00060</t>
  </si>
  <si>
    <t>B00061</t>
  </si>
  <si>
    <t>B00062</t>
  </si>
  <si>
    <t>T0042</t>
  </si>
  <si>
    <t>T0043</t>
  </si>
  <si>
    <t>T0044</t>
  </si>
  <si>
    <t>V00100</t>
  </si>
  <si>
    <t>BE0006</t>
  </si>
  <si>
    <t>Rubor Rosa</t>
  </si>
  <si>
    <t>V00101</t>
  </si>
  <si>
    <t>B0064</t>
  </si>
  <si>
    <t>T0045</t>
  </si>
  <si>
    <t>B0065</t>
  </si>
  <si>
    <t>B0066</t>
  </si>
  <si>
    <t>B0067</t>
  </si>
  <si>
    <t>P0026</t>
  </si>
  <si>
    <t>T0046</t>
  </si>
  <si>
    <t>V00102</t>
  </si>
  <si>
    <t>Cinturón ancho casual</t>
  </si>
  <si>
    <t>A0018</t>
  </si>
  <si>
    <t>A0019</t>
  </si>
  <si>
    <t>Gafas anchas de moda</t>
  </si>
  <si>
    <t>V00103</t>
  </si>
  <si>
    <t>V00104</t>
  </si>
  <si>
    <t>B0068</t>
  </si>
  <si>
    <t>B0069</t>
  </si>
  <si>
    <t>V0138</t>
  </si>
  <si>
    <t>B0079</t>
  </si>
  <si>
    <t>CA0017</t>
  </si>
  <si>
    <t>J0006</t>
  </si>
  <si>
    <t>H0005</t>
  </si>
  <si>
    <t>CA0018</t>
  </si>
  <si>
    <t>L0002</t>
  </si>
  <si>
    <t>Brasier de encaje_Negro Unitalla</t>
  </si>
  <si>
    <t>L0003</t>
  </si>
  <si>
    <t>Brasier de encaje_Blanco Unitalla</t>
  </si>
  <si>
    <t>L0004</t>
  </si>
  <si>
    <t>BE0007</t>
  </si>
  <si>
    <t>P0027</t>
  </si>
  <si>
    <t>Falda lápiz con estampado de leopardo</t>
  </si>
  <si>
    <t>L0005</t>
  </si>
  <si>
    <t>Dasli</t>
  </si>
  <si>
    <t>Yanet</t>
  </si>
  <si>
    <t>UniTalla</t>
  </si>
  <si>
    <t>Talla XS</t>
  </si>
  <si>
    <t>Talla XL</t>
  </si>
  <si>
    <t>Bañador bikini floral</t>
  </si>
  <si>
    <t>Talla S</t>
  </si>
  <si>
    <t>Pareo pantalón en malla</t>
  </si>
  <si>
    <t>Talla M</t>
  </si>
  <si>
    <t>Talla L</t>
  </si>
  <si>
    <t>Talla 2XL</t>
  </si>
  <si>
    <t>Talla 11 Años</t>
  </si>
  <si>
    <t>Talla 10-11 Años</t>
  </si>
  <si>
    <t>Talla 14 Años</t>
  </si>
  <si>
    <t>Talla 4 Años</t>
  </si>
  <si>
    <t>Talla 10 Años</t>
  </si>
  <si>
    <t>Talla 6 Años</t>
  </si>
  <si>
    <t>Bermuda denim</t>
  </si>
  <si>
    <t>Bañador atado a los lados</t>
  </si>
  <si>
    <t>Bañador floreado</t>
  </si>
  <si>
    <t>Bañador estampado animal print</t>
  </si>
  <si>
    <t>Short corto con cordón lateral</t>
  </si>
  <si>
    <t>Talla Única</t>
  </si>
  <si>
    <t>Talla 36</t>
  </si>
  <si>
    <t>Talla 40</t>
  </si>
  <si>
    <t>Talla 38</t>
  </si>
  <si>
    <t>Talla 36/37</t>
  </si>
  <si>
    <t>Talla 41</t>
  </si>
  <si>
    <t>Alpargatas a cuadros</t>
  </si>
  <si>
    <t>Talla 30X32</t>
  </si>
  <si>
    <t>Talla 32</t>
  </si>
  <si>
    <t>Talla 34B</t>
  </si>
  <si>
    <t>Sostén Push-up</t>
  </si>
  <si>
    <t>Vestido ajustado con diseño de cadena</t>
  </si>
  <si>
    <t>Vestido con estampado de cereza</t>
  </si>
  <si>
    <t>Vestido slip de rayas de cebra</t>
  </si>
  <si>
    <t xml:space="preserve"> Vestido ajustado con estampado de dragón</t>
  </si>
  <si>
    <t>Vestido corto de punto</t>
  </si>
  <si>
    <t>Body High-leg</t>
  </si>
  <si>
    <t>Top bandeau</t>
  </si>
  <si>
    <t>Pantalón de satín</t>
  </si>
  <si>
    <t>Vestido con cordón de ajuste</t>
  </si>
  <si>
    <t>Vestido bodycon</t>
  </si>
  <si>
    <t>Top acanalado sin mangas</t>
  </si>
  <si>
    <t>Vestido acanalado de un hombro</t>
  </si>
  <si>
    <t>Vestido Azul Real</t>
  </si>
  <si>
    <t>Pants Regular Fit</t>
  </si>
  <si>
    <t>Shorts Regular Denim</t>
  </si>
  <si>
    <t>Sandalias Trenzadas</t>
  </si>
  <si>
    <t>Bañador de una pieza con degradado</t>
  </si>
  <si>
    <t>Bañador con estampado floral</t>
  </si>
  <si>
    <t>Bikini con cordón lateral</t>
  </si>
  <si>
    <t>Bañador una pieza de malla en contraste</t>
  </si>
  <si>
    <t>Sets de Bikini Casual</t>
  </si>
  <si>
    <t xml:space="preserve">Bañador estampado de planta </t>
  </si>
  <si>
    <t>Bañador estampado de planta</t>
  </si>
  <si>
    <t xml:space="preserve">Bañador con tira cruzada </t>
  </si>
  <si>
    <t>Bañador color combinado</t>
  </si>
  <si>
    <t>Bañador una pieza tropical</t>
  </si>
  <si>
    <t>Bañador chicas con estampado de letra con cremallera</t>
  </si>
  <si>
    <t>Bikini chicas estampado tropical</t>
  </si>
  <si>
    <t>Bibiki niñitas con estampado de pez</t>
  </si>
  <si>
    <t>Chicas con estampado de mariposa</t>
  </si>
  <si>
    <t>Bañador con estampado de girasol con cover up</t>
  </si>
  <si>
    <t>Bikini niñitas con estampado de sandía</t>
  </si>
  <si>
    <t>Talla 7 Años</t>
  </si>
  <si>
    <t>Camisetaen contraste tejido canalé</t>
  </si>
  <si>
    <t>Vestido de muslo con abertura de cuello halter</t>
  </si>
  <si>
    <t>Vestido con estampado de planta manga con volante</t>
  </si>
  <si>
    <t>Vestido de satén ajustado de tirantes fruncido</t>
  </si>
  <si>
    <t>Falda de lápiz unicolor de cintura ancha</t>
  </si>
  <si>
    <t>Pantalones de pierna ancha de talle alto con abertura</t>
  </si>
  <si>
    <t xml:space="preserve"> Top de espalda cruzada</t>
  </si>
  <si>
    <t>Top de espalda cruzada</t>
  </si>
  <si>
    <t>Top de manga farol con abertura en espald</t>
  </si>
  <si>
    <t>Vestido con estampado floral con abertura alta</t>
  </si>
  <si>
    <t>Vestido de manga farol con cordón delantero</t>
  </si>
  <si>
    <t>Bañador niñitas  con estampado floral con cover up</t>
  </si>
  <si>
    <t>Vestido floral de cuello cuadrado</t>
  </si>
  <si>
    <t>Bañador una pieza con mariposa</t>
  </si>
  <si>
    <t>Jeans de pierna recta desgarro</t>
  </si>
  <si>
    <t>Bikini niñitas con estampado de dibujos animados</t>
  </si>
  <si>
    <t>Bañador Niñitas con estampado floral con cremallera</t>
  </si>
  <si>
    <t>Bañador en contraste con cremallera</t>
  </si>
  <si>
    <t>Bañador con cremallera</t>
  </si>
  <si>
    <t xml:space="preserve">Bañador con cremallera </t>
  </si>
  <si>
    <t>Top de manga farol con abertura en espalda</t>
  </si>
  <si>
    <t>Vestido cruzado con abertura con nudo delantero</t>
  </si>
  <si>
    <t>Camiseta unicolor de malla</t>
  </si>
  <si>
    <t>Vestido slip abertura de espalda abierta de cuello desbocado</t>
  </si>
  <si>
    <t>Vestido ajustado de tirantes con abertura</t>
  </si>
  <si>
    <t>Bikini de arcoíris &amp; con estampado de tie dye</t>
  </si>
  <si>
    <t xml:space="preserve">Vestido cruzado con abertura con nudo delantero </t>
  </si>
  <si>
    <t xml:space="preserve"> Pantalón pierna ancha con cinturón</t>
  </si>
  <si>
    <t>TallaM</t>
  </si>
  <si>
    <t>Top de cuello con cordón de lunares</t>
  </si>
  <si>
    <t>Top estampado de cuello con cordón</t>
  </si>
  <si>
    <t>Vestido tank tejido de canalé con cinturón</t>
  </si>
  <si>
    <t>Vestido de cuello cuadrado de espalda abierta</t>
  </si>
  <si>
    <t>Blusa de manga mariposa escote V</t>
  </si>
  <si>
    <t>Talla XXL</t>
  </si>
  <si>
    <t>Vestido ajustado de tirantes</t>
  </si>
  <si>
    <t>Pantalón pierna ancha con cinturón</t>
  </si>
  <si>
    <t>Vestido con escote de cintura con fruncido</t>
  </si>
  <si>
    <t>Talla 3XL</t>
  </si>
  <si>
    <t>Bolsa cartera con manija</t>
  </si>
  <si>
    <t>3 piezas Bañador bikini triángulo halter con estampado geométrico con pantalones cover up</t>
  </si>
  <si>
    <t>3 piezas Bañador bikini push up con estampado tropical con falda de playa</t>
  </si>
  <si>
    <t>Talla C</t>
  </si>
  <si>
    <t>Cubierta de pezón de metal vinculado</t>
  </si>
  <si>
    <t>Botines con tacón con cordón</t>
  </si>
  <si>
    <t>Talla L 38</t>
  </si>
  <si>
    <t>Sandalias con diseño de diamante de imitación</t>
  </si>
  <si>
    <t>Vestido  cruzado de espalda abierta</t>
  </si>
  <si>
    <t>Shorts de cintura con cordón</t>
  </si>
  <si>
    <t>Cinturón trenzado con hebilla redonda</t>
  </si>
  <si>
    <t>Top de cuello cruzado con nudo lateral</t>
  </si>
  <si>
    <t>Blusa floral de manga farol</t>
  </si>
  <si>
    <t>Sandalias prácticas</t>
  </si>
  <si>
    <t xml:space="preserve">Sandalias atadas </t>
  </si>
  <si>
    <t xml:space="preserve"> Bañador espalda descubierta</t>
  </si>
  <si>
    <t>Bañador a rayas con lazo</t>
  </si>
  <si>
    <t>Bañador estampado contraste</t>
  </si>
  <si>
    <t>Vestido slip de espalda corrida</t>
  </si>
  <si>
    <t>Top de cuello asimétrico</t>
  </si>
  <si>
    <t>Blusa verde menta vuelos</t>
  </si>
  <si>
    <t>Blusa atada bohemia</t>
  </si>
  <si>
    <t>Blusa estampada amplia</t>
  </si>
  <si>
    <t>Bikini Satinado</t>
  </si>
  <si>
    <t>Bikini cintura alta</t>
  </si>
  <si>
    <t>Set de bikini malva</t>
  </si>
  <si>
    <t>Vestido estampado malva</t>
  </si>
  <si>
    <t>Vestido pasión</t>
  </si>
  <si>
    <t>Blusa naranja electra</t>
  </si>
  <si>
    <t>Pareo corazón</t>
  </si>
  <si>
    <t>Top de malla sexy</t>
  </si>
  <si>
    <t>Top escote corazón</t>
  </si>
  <si>
    <t>Falda rosa brillante</t>
  </si>
  <si>
    <t>Kimono Maxi elegante</t>
  </si>
  <si>
    <t>Vestido esmeralda</t>
  </si>
  <si>
    <t>Bikini Push Up</t>
  </si>
  <si>
    <t>Vestido puerina</t>
  </si>
  <si>
    <t>Sandalias tacón grueso</t>
  </si>
  <si>
    <t>Color Nude</t>
  </si>
  <si>
    <t>Braguitas invisibles</t>
  </si>
  <si>
    <t>Falda ajustada</t>
  </si>
  <si>
    <t>Base para maquillaje</t>
  </si>
  <si>
    <t>Cocaleca animal print</t>
  </si>
  <si>
    <t>Calzado hombre dos tonos</t>
  </si>
  <si>
    <t>Mono Short a rayas</t>
  </si>
  <si>
    <t>Bikini Rosa canalé</t>
  </si>
  <si>
    <t>Vestido Ajustado brillo</t>
  </si>
  <si>
    <t>Jeans Slim</t>
  </si>
  <si>
    <t>Top con nudo lateral de cuello cruzado</t>
  </si>
  <si>
    <t>Vestido con estampado floral</t>
  </si>
  <si>
    <t>Vestido floral escote corazón</t>
  </si>
  <si>
    <t>Vestido floral con abertura trasera</t>
  </si>
  <si>
    <t>Vestido ajustado con malla con cordón delantero</t>
  </si>
  <si>
    <t>Vestido de tirantes unicolor con abertura</t>
  </si>
  <si>
    <t>Camiseta corta de manga farol</t>
  </si>
  <si>
    <t>Camiseta corta de cuadros</t>
  </si>
  <si>
    <t>Vestido con estampado floral pecho con fruncido</t>
  </si>
  <si>
    <t>Top de cuello cuadrado con puntada</t>
  </si>
  <si>
    <t>Top corto manga farol</t>
  </si>
  <si>
    <t>SHEIN SXY Camiseta corta unicolor con abertura</t>
  </si>
  <si>
    <t>Vestido de tirantes con estampado con fruncido con nudo de espalda abierta</t>
  </si>
  <si>
    <t>Bolso cartera con solapa transparente</t>
  </si>
  <si>
    <t>Bolsa cartera de cocodrilo</t>
  </si>
  <si>
    <t>Bañador bikini de manga raglán con cordón floral</t>
  </si>
  <si>
    <t>Top con lentejuelas en contraste de manga con abertura</t>
  </si>
  <si>
    <t>Vestido con abertura con botón floral de margarita</t>
  </si>
  <si>
    <t>Top unicolor de hombros con almohadilla</t>
  </si>
  <si>
    <t>Blusas Botón Floral Casual</t>
  </si>
  <si>
    <t>Vestido de  lunares de cintura con cordó</t>
  </si>
  <si>
    <t>Vestido Malla en contraste Lunares Elegante</t>
  </si>
  <si>
    <t>Vestido camiseta bajo con abertura</t>
  </si>
  <si>
    <t>Falda de muslo con abertura material</t>
  </si>
  <si>
    <t>Top de cuello V media manga</t>
  </si>
  <si>
    <t>Conjunto con estampado de cuadros ribete en contrast</t>
  </si>
  <si>
    <t>Vestido lápiz de manga con malla fina</t>
  </si>
  <si>
    <t>Conjunto de cuello profundo con girante delantero con falda</t>
  </si>
  <si>
    <t xml:space="preserve"> Conjunto top de canalé con falda</t>
  </si>
  <si>
    <t xml:space="preserve">Conjunto Pantalones con top  estampado geométrico </t>
  </si>
  <si>
    <t>Jumpsuit palazzo de tie dye</t>
  </si>
  <si>
    <t>Vestido línea A con cremallera trasera</t>
  </si>
  <si>
    <t>Vestido línea A unicolor con cremallera trasera</t>
  </si>
  <si>
    <t>Conjunto Top corto &amp; Falda bajo con abertura</t>
  </si>
  <si>
    <t>Falda en mezclilla de talle alto con abertura</t>
  </si>
  <si>
    <t>Conjunto Top tubo corto &amp; Pantalones</t>
  </si>
  <si>
    <t>Vestido Tie-Dye Bohemio</t>
  </si>
  <si>
    <t>Vestido camisero con cinturón</t>
  </si>
  <si>
    <t>Vestido tubo con abertura de muslo con abertura</t>
  </si>
  <si>
    <t xml:space="preserve">Vestido cruzado de lunares </t>
  </si>
  <si>
    <t>Vestido healter dama de honor</t>
  </si>
  <si>
    <t xml:space="preserve"> Body de encaje</t>
  </si>
  <si>
    <t>Vestido con diseño de cadena</t>
  </si>
  <si>
    <t>SHEIN Belle Vestido de dama de honor de hombros descubiertos fruncido cruzado de satén</t>
  </si>
  <si>
    <t>Vestido bajo cruzado de tie dye</t>
  </si>
  <si>
    <t>Pañuelo con estampado de paisley</t>
  </si>
  <si>
    <t>EMERY ROSE Vestido maxi floral con estampado de pañuelo de manga farol bajo con fruncido</t>
  </si>
  <si>
    <t xml:space="preserve">Pantalones tejido de rayas </t>
  </si>
  <si>
    <t>Jeans</t>
  </si>
  <si>
    <t>Pantalonetas</t>
  </si>
  <si>
    <t>Faldas</t>
  </si>
  <si>
    <t xml:space="preserve">Vestido bajo con abertura </t>
  </si>
  <si>
    <t>Vestido de un hombro con nudo</t>
  </si>
  <si>
    <t>Elegant Vestido ajustado con estampado de leopardo</t>
  </si>
  <si>
    <t>Vestido Lunares Elegante</t>
  </si>
  <si>
    <t>Brocha para maquillaje</t>
  </si>
  <si>
    <t>Cinturones Casual</t>
  </si>
  <si>
    <t>Unitalla</t>
  </si>
  <si>
    <t xml:space="preserve">Vestido Volante rígido Floral </t>
  </si>
  <si>
    <t xml:space="preserve">Vestido slip bajo de sirena a capas </t>
  </si>
  <si>
    <t>Vestido Plantas Bohemio</t>
  </si>
  <si>
    <t xml:space="preserve">Bañador una pieza de color combinado </t>
  </si>
  <si>
    <t xml:space="preserve">Vestido con cordón de espalda abierta </t>
  </si>
  <si>
    <t>Vestido cruzado de lunares</t>
  </si>
  <si>
    <t>Vestido con escote de corazón</t>
  </si>
  <si>
    <t xml:space="preserve">Vestido de cuello desbocado </t>
  </si>
  <si>
    <t xml:space="preserve">Bolsa cuadrada mini geométrico </t>
  </si>
  <si>
    <t>Bikini estampado cebra</t>
  </si>
  <si>
    <t xml:space="preserve">Bañador bikini con nudo delantero </t>
  </si>
  <si>
    <t>Capucha de dos tonos</t>
  </si>
  <si>
    <t>Estuche para gafas transparente</t>
  </si>
  <si>
    <t xml:space="preserve"> Mocasines con puntada</t>
  </si>
  <si>
    <t xml:space="preserve">Puff de maquillaje </t>
  </si>
  <si>
    <t xml:space="preserve">Alisador de cabello </t>
  </si>
  <si>
    <t xml:space="preserve">Esponja de maquillaje </t>
  </si>
  <si>
    <t xml:space="preserve">Shorts bajo de doblez de cintura </t>
  </si>
  <si>
    <t>Camiseta corta unicolor con abertura</t>
  </si>
  <si>
    <t xml:space="preserve">Vestido pecho con fruncido </t>
  </si>
  <si>
    <t>Vestido con estampado jungla</t>
  </si>
  <si>
    <t>Pareos</t>
  </si>
  <si>
    <t>Shorts</t>
  </si>
  <si>
    <t>Bermudas</t>
  </si>
  <si>
    <t>s</t>
  </si>
  <si>
    <t>Vestido Amanecer</t>
  </si>
  <si>
    <t>recibido yenma correos 8mayo</t>
  </si>
  <si>
    <t>Column1</t>
  </si>
  <si>
    <t>Greter</t>
  </si>
  <si>
    <t>Magdalena</t>
  </si>
  <si>
    <t>Camila</t>
  </si>
  <si>
    <t>Estrella</t>
  </si>
  <si>
    <t>otro</t>
  </si>
  <si>
    <t>swtee07200703392</t>
  </si>
  <si>
    <t>$MXN76.00</t>
  </si>
  <si>
    <t>swtee07200822474</t>
  </si>
  <si>
    <t>$MXN75.00</t>
  </si>
  <si>
    <t>Bañador una pieza con malla con cremallera floral</t>
  </si>
  <si>
    <t>swswim03201203372</t>
  </si>
  <si>
    <t>$MXN191.50</t>
  </si>
  <si>
    <t>Vestido línea A maxi bajo fruncido con fruncido delantero</t>
  </si>
  <si>
    <t>swdress23210302735</t>
  </si>
  <si>
    <t>$MXN238.50</t>
  </si>
  <si>
    <t>swswim03200930845</t>
  </si>
  <si>
    <t>$MXN203.00</t>
  </si>
  <si>
    <t>swtop07210531810</t>
  </si>
  <si>
    <t>$MXN101.00</t>
  </si>
  <si>
    <t>Bañador de surf tropical de malla en contraste manga larga con cremallera delantera</t>
  </si>
  <si>
    <t>st2303132240400549</t>
  </si>
  <si>
    <t>$MXN190.00</t>
  </si>
  <si>
    <t>Bañador una pieza con cremallera delantera de pierna alta</t>
  </si>
  <si>
    <t>sw2106302121853227</t>
  </si>
  <si>
    <t>$MXN173.50</t>
  </si>
  <si>
    <t>sw2205245878100600</t>
  </si>
  <si>
    <t>$MXN124.50</t>
  </si>
  <si>
    <t>sw2205267227779976</t>
  </si>
  <si>
    <t>$MXN184.00</t>
  </si>
  <si>
    <t>sw2302147331606610</t>
  </si>
  <si>
    <t>$MXN94.00</t>
  </si>
  <si>
    <t>sw2207285242053787</t>
  </si>
  <si>
    <t>$MXN136.50</t>
  </si>
  <si>
    <t>skirtmmc171108701</t>
  </si>
  <si>
    <t>$MXN89.00</t>
  </si>
  <si>
    <t>Bañador una pieza de rayas de cebra con cremallera delantera</t>
  </si>
  <si>
    <t>sw2301051078106993</t>
  </si>
  <si>
    <t>$MXN264.00</t>
  </si>
  <si>
    <t>sw2203298939855164</t>
  </si>
  <si>
    <t>$MXN233.00</t>
  </si>
  <si>
    <t>sw2211168777319390</t>
  </si>
  <si>
    <t>$MXN172.00</t>
  </si>
  <si>
    <t>sw2211224474338218</t>
  </si>
  <si>
    <t>$MXN81.50</t>
  </si>
  <si>
    <t>$MXN163.00</t>
  </si>
  <si>
    <t>sw2212216926465749</t>
  </si>
  <si>
    <t>Niñas 3 piezas Bañador bikini de rayas combinadas con abertura con kimono</t>
  </si>
  <si>
    <t>Multicolor/140CM</t>
  </si>
  <si>
    <t>sk2205100377557436</t>
  </si>
  <si>
    <t>$MXN157.00</t>
  </si>
  <si>
    <t>Bañador una pieza con mariposa aplique fruncido</t>
  </si>
  <si>
    <t>sw2201213321636444</t>
  </si>
  <si>
    <t>$MXN150.50</t>
  </si>
  <si>
    <t>sw2209210146079873</t>
  </si>
  <si>
    <t>$MXN246.00</t>
  </si>
  <si>
    <t>sz2303071090901123</t>
  </si>
  <si>
    <t>Bañador una pieza simple de cuello cisne</t>
  </si>
  <si>
    <t>sw2107219887054051</t>
  </si>
  <si>
    <t>$MXN160.50</t>
  </si>
  <si>
    <t>sk2212099264664274</t>
  </si>
  <si>
    <t>$MXN178.50</t>
  </si>
  <si>
    <t>sw2302157965291471</t>
  </si>
  <si>
    <t>$MXN73.00</t>
  </si>
  <si>
    <t>sz2303153661508381</t>
  </si>
  <si>
    <t>sw2106212962312228</t>
  </si>
  <si>
    <t>$MXN162.00</t>
  </si>
  <si>
    <t>sS2008210072893007</t>
  </si>
  <si>
    <t>$MXN98.50</t>
  </si>
  <si>
    <t>sw2205267227744517</t>
  </si>
  <si>
    <t>$MXN180.00</t>
  </si>
  <si>
    <t>Bañador una pieza con estampado de planta cremallera</t>
  </si>
  <si>
    <t>sw2109039332386364</t>
  </si>
  <si>
    <t>$MXN167.50</t>
  </si>
  <si>
    <t>Negro/164CM</t>
  </si>
  <si>
    <t>sk2211151270088420</t>
  </si>
  <si>
    <t>$MXN299.00</t>
  </si>
  <si>
    <t>sw2302077045650690</t>
  </si>
  <si>
    <t>$MXN272.00</t>
  </si>
  <si>
    <t>Set de sujetador con tira ajustable 2 paquetes</t>
  </si>
  <si>
    <t>swbra03190923078</t>
  </si>
  <si>
    <t>$MXN96.50</t>
  </si>
  <si>
    <t>swtee07191119171</t>
  </si>
  <si>
    <t>$MXN88.50</t>
  </si>
  <si>
    <t>Sujetador unicolor inconsútil</t>
  </si>
  <si>
    <t>swbra03191121059</t>
  </si>
  <si>
    <t>$MXN49.00</t>
  </si>
  <si>
    <t>$MXN98.00</t>
  </si>
  <si>
    <t>swskirt07200109710</t>
  </si>
  <si>
    <t>$MXN105.50</t>
  </si>
  <si>
    <t>swtee07200213633</t>
  </si>
  <si>
    <t>swtop07200518916</t>
  </si>
  <si>
    <t>Top de manga farol de cuello V</t>
  </si>
  <si>
    <t xml:space="preserve"> Top de manga farol de cuello V</t>
  </si>
  <si>
    <t>Camiseta de manga corta con estampado de letra</t>
  </si>
  <si>
    <t xml:space="preserve"> Top tejido de canalé ribete con encaje de manga farol</t>
  </si>
  <si>
    <t>Top tejido de canalé ribete con encaje de manga farol</t>
  </si>
  <si>
    <t>Top tejido de canalé de cuello alto</t>
  </si>
  <si>
    <t xml:space="preserve"> Top tejido de canalé de cuello alto</t>
  </si>
  <si>
    <t>Camiseta con estampado de figura</t>
  </si>
  <si>
    <t>Vestido de tirantes de lunares con nudo delantero de muslo con abertura</t>
  </si>
  <si>
    <t>Camiseta de rayas escote corazón</t>
  </si>
  <si>
    <t>Pantalones de pierna ancha unicolor de talle alto</t>
  </si>
  <si>
    <t xml:space="preserve"> Falda ajustada a la rodilla</t>
  </si>
  <si>
    <t>Falda ajustada a la rodilla</t>
  </si>
  <si>
    <t>Vestido de tirantes con estampado tropical de muslo con abertura</t>
  </si>
  <si>
    <t xml:space="preserve"> Vestido de tirantes con estampado tropical de muslo con abertura</t>
  </si>
  <si>
    <t>Vestido unicolor de cuello cruzado bajo sirena</t>
  </si>
  <si>
    <t xml:space="preserve"> Top de tirantes unicolor</t>
  </si>
  <si>
    <t xml:space="preserve"> Pantalones de talle alto unicolor</t>
  </si>
  <si>
    <t>Frenchy Pantalones de talle alto unicolor</t>
  </si>
  <si>
    <t>Pantalones de talle alto unicolor</t>
  </si>
  <si>
    <t>Pantalones de pierna ancha de talle alto</t>
  </si>
  <si>
    <t xml:space="preserve"> Pantalones de pierna ancha de talle alto</t>
  </si>
  <si>
    <t>Top de tirantes unicolor</t>
  </si>
  <si>
    <t xml:space="preserve"> Top tank crop ribete con fruncido</t>
  </si>
  <si>
    <t>Top tank crop ribete con fruncido</t>
  </si>
  <si>
    <t>Talla 1XL</t>
  </si>
  <si>
    <t>Camiseta de cuello alto unicolor tejido de canalé</t>
  </si>
  <si>
    <t xml:space="preserve"> Camiseta de cuello alto unicolor tejido de canalé</t>
  </si>
  <si>
    <t xml:space="preserve"> Vestido de tirantes de lunares con nudo delantero de muslo con abertura</t>
  </si>
  <si>
    <t>Vestido línea A maxi unicolor con bolsillo oculto</t>
  </si>
  <si>
    <t xml:space="preserve"> Vestido línea A maxi unicolor con bolsillo oculto</t>
  </si>
  <si>
    <t xml:space="preserve"> Bañador una pieza con estampado de letra con cremallera delantera</t>
  </si>
  <si>
    <t>Top de manga corta con letra y dibujo</t>
  </si>
  <si>
    <t>Falda con estampado de margarita con diseño de cremallera</t>
  </si>
  <si>
    <t xml:space="preserve"> bikini con estampado de escamas de pescado con Pantalones playeros ribete con fruncido</t>
  </si>
  <si>
    <t>ok</t>
  </si>
  <si>
    <t>Vestido de tirantes con estampado de girasol</t>
  </si>
  <si>
    <t>120 gr</t>
  </si>
  <si>
    <t>215gr</t>
  </si>
  <si>
    <t>460gr</t>
  </si>
  <si>
    <t>345 gr</t>
  </si>
  <si>
    <t>130gr</t>
  </si>
  <si>
    <t>175 gr</t>
  </si>
  <si>
    <t>180gr</t>
  </si>
  <si>
    <t>200 gr</t>
  </si>
  <si>
    <t>330gr</t>
  </si>
  <si>
    <t>150gr</t>
  </si>
  <si>
    <t>240gr</t>
  </si>
  <si>
    <t xml:space="preserve">435 gr </t>
  </si>
  <si>
    <t>125gr</t>
  </si>
  <si>
    <t>385gr5</t>
  </si>
  <si>
    <t>120gr</t>
  </si>
  <si>
    <t>105 gr</t>
  </si>
  <si>
    <t>55gr</t>
  </si>
  <si>
    <t>Bikini Floral</t>
  </si>
  <si>
    <t>Bañador con adorno de malla</t>
  </si>
  <si>
    <t>Maxi Vestido Fruncido</t>
  </si>
  <si>
    <t>Bañador Surf</t>
  </si>
  <si>
    <t>encargo</t>
  </si>
  <si>
    <t>Bañador de pierna alta</t>
  </si>
  <si>
    <t>Camiseta con figura</t>
  </si>
  <si>
    <t>Vestido Lunares Marrón</t>
  </si>
  <si>
    <t>Pantaloneta Roja</t>
  </si>
  <si>
    <t>Falda Godines</t>
  </si>
  <si>
    <t>ENCARGOS</t>
  </si>
  <si>
    <t>Vestido Tropical</t>
  </si>
  <si>
    <t>Vestido ajustado bajo sirena</t>
  </si>
  <si>
    <t xml:space="preserve"> Pantaloneta Verde</t>
  </si>
  <si>
    <t>Pantalón Business Básico</t>
  </si>
  <si>
    <t>Bañador Cisne Espalda descubierta</t>
  </si>
  <si>
    <t>Bikini niña 3 piezas</t>
  </si>
  <si>
    <t xml:space="preserve"> Top Mangas Fruncidas</t>
  </si>
  <si>
    <t>Vestido con abertura</t>
  </si>
  <si>
    <t>Vestido Girasol</t>
  </si>
  <si>
    <t xml:space="preserve"> Top Básico Business Crema</t>
  </si>
  <si>
    <t xml:space="preserve"> Top Básico Business Rosa</t>
  </si>
  <si>
    <t xml:space="preserve"> Top Básico Business Negro</t>
  </si>
  <si>
    <t>Recibido Freddy 12Mayo</t>
  </si>
  <si>
    <t>ENCARGOS/Recibido Freddy 12Mayo</t>
  </si>
  <si>
    <t>Top Cisne Blanco</t>
  </si>
  <si>
    <t>Top Cuello encaje</t>
  </si>
  <si>
    <t>Top Cisne Rojo</t>
  </si>
  <si>
    <t xml:space="preserve"> Vestido Lunares Negro</t>
  </si>
  <si>
    <t>Maxi Vestido con Bolsillo</t>
  </si>
  <si>
    <t>Top Dreamer Negro</t>
  </si>
  <si>
    <t>Falda Margarita</t>
  </si>
  <si>
    <t>Sujetador Básico</t>
  </si>
  <si>
    <t>Top Dreamer Blanco</t>
  </si>
  <si>
    <t>Trajes de baño niñas</t>
  </si>
  <si>
    <t>Recibido Freddy 12Mayo (2u)</t>
  </si>
  <si>
    <t>Top cuello V Blanco</t>
  </si>
  <si>
    <t xml:space="preserve"> Top Cuello V Verde</t>
  </si>
  <si>
    <t>B0080</t>
  </si>
  <si>
    <t>B0081</t>
  </si>
  <si>
    <t>B0082</t>
  </si>
  <si>
    <t>T0047</t>
  </si>
  <si>
    <t>T0048</t>
  </si>
  <si>
    <t>T0049</t>
  </si>
  <si>
    <t>V00110</t>
  </si>
  <si>
    <t>V00111</t>
  </si>
  <si>
    <t>V00112</t>
  </si>
  <si>
    <t>T0050</t>
  </si>
  <si>
    <t>T0051</t>
  </si>
  <si>
    <t>B0083</t>
  </si>
  <si>
    <t>T0052</t>
  </si>
  <si>
    <t>T0053</t>
  </si>
  <si>
    <t>B0084</t>
  </si>
  <si>
    <t>B0085</t>
  </si>
  <si>
    <t>V00113</t>
  </si>
  <si>
    <t>V00114</t>
  </si>
  <si>
    <t>P0028</t>
  </si>
  <si>
    <t>P0029</t>
  </si>
  <si>
    <t>P0030</t>
  </si>
  <si>
    <t>P0031</t>
  </si>
  <si>
    <t>P0032</t>
  </si>
  <si>
    <t>P0033</t>
  </si>
  <si>
    <t>P0034</t>
  </si>
  <si>
    <t>T0054</t>
  </si>
  <si>
    <t>T0055</t>
  </si>
  <si>
    <t>T0057</t>
  </si>
  <si>
    <t>T0058</t>
  </si>
  <si>
    <t>T0059</t>
  </si>
  <si>
    <t>T0060</t>
  </si>
  <si>
    <t>V00115</t>
  </si>
  <si>
    <t>V00116</t>
  </si>
  <si>
    <t>V00117</t>
  </si>
  <si>
    <t>V00118</t>
  </si>
  <si>
    <t>V00119</t>
  </si>
  <si>
    <t>B0086</t>
  </si>
  <si>
    <t>B0087</t>
  </si>
  <si>
    <t>P0035</t>
  </si>
  <si>
    <t>P0036</t>
  </si>
  <si>
    <t>P0037</t>
  </si>
  <si>
    <t>P0038</t>
  </si>
  <si>
    <t>P0039</t>
  </si>
  <si>
    <t>P0040</t>
  </si>
  <si>
    <t>P0041</t>
  </si>
  <si>
    <t>B0088</t>
  </si>
  <si>
    <t>B0089</t>
  </si>
  <si>
    <t>B0090</t>
  </si>
  <si>
    <t>B0091</t>
  </si>
  <si>
    <t>B0092</t>
  </si>
  <si>
    <t>B0093</t>
  </si>
  <si>
    <t>V00120</t>
  </si>
  <si>
    <t>V00121</t>
  </si>
  <si>
    <t>V00122</t>
  </si>
  <si>
    <t>V00123</t>
  </si>
  <si>
    <t>V00125</t>
  </si>
  <si>
    <t>V00126</t>
  </si>
  <si>
    <t>V00127</t>
  </si>
  <si>
    <t>V00128</t>
  </si>
  <si>
    <t>V00129</t>
  </si>
  <si>
    <t>B0070</t>
  </si>
  <si>
    <t>B0071</t>
  </si>
  <si>
    <t>B0072</t>
  </si>
  <si>
    <t>P0042</t>
  </si>
  <si>
    <t>P0043</t>
  </si>
  <si>
    <t>P0044</t>
  </si>
  <si>
    <t>GRETER</t>
  </si>
  <si>
    <t>B0095</t>
  </si>
  <si>
    <t>B0096</t>
  </si>
  <si>
    <t>B0097</t>
  </si>
  <si>
    <t>B0098</t>
  </si>
  <si>
    <t>L0006</t>
  </si>
  <si>
    <t>B0099</t>
  </si>
  <si>
    <t>B0100</t>
  </si>
  <si>
    <t>B0101</t>
  </si>
  <si>
    <t>B0102</t>
  </si>
  <si>
    <t>B0103</t>
  </si>
  <si>
    <t>B0104</t>
  </si>
  <si>
    <t>P0045</t>
  </si>
  <si>
    <t>P0046</t>
  </si>
  <si>
    <t>P0050</t>
  </si>
  <si>
    <t>Trabajo Leo</t>
  </si>
  <si>
    <t>Eduardo</t>
  </si>
  <si>
    <t>Encargo</t>
  </si>
  <si>
    <t>Jenas Ajustados Oscuro</t>
  </si>
  <si>
    <t xml:space="preserve">Falda Fruncida </t>
  </si>
  <si>
    <t>Jeans Elastizados Pierna Ancha</t>
  </si>
  <si>
    <t>Jeans Ajustados Claro</t>
  </si>
  <si>
    <t xml:space="preserve">Talla S </t>
  </si>
  <si>
    <t>P0047</t>
  </si>
  <si>
    <t>P0048</t>
  </si>
  <si>
    <t>P0049</t>
  </si>
  <si>
    <t>P0051</t>
  </si>
  <si>
    <t>P0052</t>
  </si>
  <si>
    <t>P0053</t>
  </si>
  <si>
    <t xml:space="preserve">Pantalones </t>
  </si>
  <si>
    <t>Calcetines unicolor</t>
  </si>
  <si>
    <t>Talla XXS</t>
  </si>
  <si>
    <t>Monos</t>
  </si>
  <si>
    <t>Pantalones</t>
  </si>
  <si>
    <t>P0054</t>
  </si>
  <si>
    <t>P0055</t>
  </si>
  <si>
    <t>P0056</t>
  </si>
  <si>
    <t>Pantaloneta Camel</t>
  </si>
  <si>
    <t>Vestido en Punto Rosa</t>
  </si>
  <si>
    <t>V0139</t>
  </si>
  <si>
    <t>V0140</t>
  </si>
  <si>
    <t>V0141</t>
  </si>
  <si>
    <t>Pareo pantalón</t>
  </si>
  <si>
    <t>Pareo Pantalón</t>
  </si>
  <si>
    <t>L0007</t>
  </si>
  <si>
    <t>Lisbetty</t>
  </si>
  <si>
    <t>Maire</t>
  </si>
  <si>
    <t>Day y un vestido de 15 a precio de costo</t>
  </si>
  <si>
    <t>Yanelsy</t>
  </si>
  <si>
    <t>Saylin</t>
  </si>
  <si>
    <t>Yesica</t>
  </si>
  <si>
    <t>Yami</t>
  </si>
  <si>
    <t>Yenma 19 Mayo</t>
  </si>
  <si>
    <t>Deivis</t>
  </si>
  <si>
    <t>Khaila</t>
  </si>
  <si>
    <t>Conjunto de  top y pantalón</t>
  </si>
  <si>
    <t>Conjunto short, camisa y top</t>
  </si>
  <si>
    <t>Conjunto falda y blusa</t>
  </si>
  <si>
    <t>Vestido ajustado de titrantes finos</t>
  </si>
  <si>
    <t>Conjuntot Top corto &amp; Pantalones</t>
  </si>
  <si>
    <t xml:space="preserve">Vestido ajustado con abertura de muslo </t>
  </si>
  <si>
    <t>Vestido floral con cinturón</t>
  </si>
  <si>
    <t>Vestido  fruncido de espalda cruzada</t>
  </si>
  <si>
    <t>Vestido elegante espalda corrida</t>
  </si>
  <si>
    <t>Vestido manga larga con cinturón</t>
  </si>
  <si>
    <t>Bikini halter con estampado floral</t>
  </si>
  <si>
    <t>Bikini tropical con estampado de hoja</t>
  </si>
  <si>
    <t xml:space="preserve">Mono Bohemiocon cinturón </t>
  </si>
  <si>
    <t>Vestido con cordón de espalda cruzada</t>
  </si>
  <si>
    <t xml:space="preserve">Camisa amplia con dibujo multicolor </t>
  </si>
  <si>
    <t>Top halter cuello cisne</t>
  </si>
  <si>
    <t xml:space="preserve">Top corto de cuello cuadrado </t>
  </si>
  <si>
    <t xml:space="preserve">Skort asimétrico floral </t>
  </si>
  <si>
    <t>Bikini de manga y short floreado</t>
  </si>
  <si>
    <t>Bolso pequeño guateado con perla artificial</t>
  </si>
  <si>
    <t>Bikini halter con estampado geométrico y pantalones</t>
  </si>
  <si>
    <t xml:space="preserve">Gafas minimalista de moda </t>
  </si>
  <si>
    <t xml:space="preserve">Body de un hombro manga farol </t>
  </si>
  <si>
    <t>Vestido de muslo con abertura .</t>
  </si>
  <si>
    <t>Gaby</t>
  </si>
  <si>
    <t>Ely</t>
  </si>
  <si>
    <t>Yaney</t>
  </si>
  <si>
    <t>Talla S NEGRO</t>
  </si>
  <si>
    <t>Talla S VERDE</t>
  </si>
  <si>
    <t>Amanda</t>
  </si>
  <si>
    <t>Falda Plisada con cadena</t>
  </si>
  <si>
    <t>Top Cuadros</t>
  </si>
  <si>
    <t>Top cami negro</t>
  </si>
  <si>
    <t>Top corto Blanco</t>
  </si>
  <si>
    <t>cliente day</t>
  </si>
  <si>
    <t xml:space="preserve">Pareo Falda </t>
  </si>
  <si>
    <t>Vestido Camisero Elegante</t>
  </si>
  <si>
    <t>Enguatada Solera sin parte de abajo</t>
  </si>
  <si>
    <t>Bañador Elegante con Lazo</t>
  </si>
  <si>
    <t>Bikini Elegante con Herrajes</t>
  </si>
  <si>
    <t>Bañador Floral Verde</t>
  </si>
  <si>
    <t>Malla para Playa</t>
  </si>
  <si>
    <t>Enguatada solera sin parte de abajo</t>
  </si>
  <si>
    <t>Bikini Mangas Negro</t>
  </si>
  <si>
    <t>Bikini Mangas Fuccia</t>
  </si>
  <si>
    <t>Bañador con Cremallera</t>
  </si>
  <si>
    <t xml:space="preserve">Vestido Fruncido </t>
  </si>
  <si>
    <t xml:space="preserve">Zapatillas con cordón </t>
  </si>
  <si>
    <t xml:space="preserve">Bikini push up tropical </t>
  </si>
  <si>
    <t>Vestido  Bohemio</t>
  </si>
  <si>
    <t>Vestido de un hombro</t>
  </si>
  <si>
    <t>Sandalias Rojas</t>
  </si>
  <si>
    <t>Sandalias Anudadas</t>
  </si>
  <si>
    <t>Top Manga Corta Rojo</t>
  </si>
  <si>
    <t>Top Manga Corta Amarillo</t>
  </si>
  <si>
    <t>Top Manga Corta Negro</t>
  </si>
  <si>
    <t>Visera Rosa</t>
  </si>
  <si>
    <t>Gorra de Malla</t>
  </si>
  <si>
    <t>Vestido Slip Satinado</t>
  </si>
  <si>
    <t>Niurka Encargo</t>
  </si>
  <si>
    <t>Camiseta con Dibujo</t>
  </si>
  <si>
    <t>Otro</t>
  </si>
  <si>
    <t>Talla S/M</t>
  </si>
  <si>
    <t>Pantalones ajustados con cadena</t>
  </si>
  <si>
    <t>Blusa camisa colores</t>
  </si>
  <si>
    <t>Trusa Leopardo</t>
  </si>
  <si>
    <t>Malla paredo set 2 piezas</t>
  </si>
  <si>
    <t>Traje de baño niña</t>
  </si>
  <si>
    <t>14 años</t>
  </si>
  <si>
    <t>Vestido floreado a un hombro</t>
  </si>
  <si>
    <t>TN0013</t>
  </si>
  <si>
    <t>TN0014</t>
  </si>
  <si>
    <t>Recibido Freddy 24Mayo</t>
  </si>
  <si>
    <t>P0057</t>
  </si>
  <si>
    <t>P0058</t>
  </si>
  <si>
    <t>KO Mercado</t>
  </si>
  <si>
    <t>B00063</t>
  </si>
  <si>
    <t>B00064</t>
  </si>
  <si>
    <t>T0061</t>
  </si>
  <si>
    <t xml:space="preserve">Niurka </t>
  </si>
  <si>
    <t>T0062</t>
  </si>
  <si>
    <t>TN0015</t>
  </si>
  <si>
    <t>Amy</t>
  </si>
  <si>
    <t>Yuyi</t>
  </si>
  <si>
    <t>V0142</t>
  </si>
  <si>
    <t>V0143</t>
  </si>
  <si>
    <t>P0060</t>
  </si>
  <si>
    <t>B00105</t>
  </si>
  <si>
    <t>B00106</t>
  </si>
  <si>
    <t>B00107</t>
  </si>
  <si>
    <t>B00108</t>
  </si>
  <si>
    <t>Top cami rojo con slogan de carrera</t>
  </si>
  <si>
    <t>Vestido Esmeralda Fruncido</t>
  </si>
  <si>
    <t>Tony mensajero</t>
  </si>
  <si>
    <t>Ivelice</t>
  </si>
  <si>
    <t>Rachel</t>
  </si>
  <si>
    <t>Yudith</t>
  </si>
  <si>
    <t>Camisero blanco con pinzas</t>
  </si>
  <si>
    <t>Malla fina Pareo</t>
  </si>
  <si>
    <t>Bikini Short con cordón de ajuste</t>
  </si>
  <si>
    <t>Bañador en contraste azul</t>
  </si>
  <si>
    <t>Sandalias crema</t>
  </si>
  <si>
    <t>Jean con roto sencillo</t>
  </si>
  <si>
    <t>Jumpsuit culotte</t>
  </si>
  <si>
    <t>Mono Oblicuo con bolsillo</t>
  </si>
  <si>
    <t>Bolso de mimbre</t>
  </si>
  <si>
    <t>Vestido elegante ajustado corte sirena</t>
  </si>
  <si>
    <t xml:space="preserve">Set de lencería </t>
  </si>
  <si>
    <t>Set de lencería de encaje</t>
  </si>
  <si>
    <t>ENCARGOSRecibido Freddy 24Mayo</t>
  </si>
  <si>
    <t>Sandalias de tacón con tiras de moda</t>
  </si>
  <si>
    <t>Blusa elegante de cuello blanco</t>
  </si>
  <si>
    <t>Blusa elegante de cuello negro</t>
  </si>
  <si>
    <t>Talla 37</t>
  </si>
  <si>
    <t>Maxi Vestido espalda corrida</t>
  </si>
  <si>
    <t>Madelyn</t>
  </si>
  <si>
    <t>Yisley</t>
  </si>
  <si>
    <t>Ismaray</t>
  </si>
  <si>
    <t>UB0001</t>
  </si>
  <si>
    <t>UB0002</t>
  </si>
  <si>
    <t>UB0003</t>
  </si>
  <si>
    <t>UB0004</t>
  </si>
  <si>
    <t>UB0005</t>
  </si>
  <si>
    <t>UB0006</t>
  </si>
  <si>
    <t>UB0007</t>
  </si>
  <si>
    <t>UB0008</t>
  </si>
  <si>
    <t>UB0009</t>
  </si>
  <si>
    <t>UB0010</t>
  </si>
  <si>
    <t>UB0011</t>
  </si>
  <si>
    <t>UB0012</t>
  </si>
  <si>
    <t>UB0013</t>
  </si>
  <si>
    <t>UB0014</t>
  </si>
  <si>
    <t>UB0015</t>
  </si>
  <si>
    <t>UB0016</t>
  </si>
  <si>
    <t>UB0017</t>
  </si>
  <si>
    <t>UB0018</t>
  </si>
  <si>
    <t>UB0019</t>
  </si>
  <si>
    <t>UB0020</t>
  </si>
  <si>
    <t>UB0021</t>
  </si>
  <si>
    <t>UB0022</t>
  </si>
  <si>
    <t>UB0023</t>
  </si>
  <si>
    <t>UB0024</t>
  </si>
  <si>
    <t>UB0025</t>
  </si>
  <si>
    <t>UB0026</t>
  </si>
  <si>
    <t>UB0027</t>
  </si>
  <si>
    <t>UB0028</t>
  </si>
  <si>
    <t>UB0029</t>
  </si>
  <si>
    <t>UB0030</t>
  </si>
  <si>
    <t>UB0031</t>
  </si>
  <si>
    <t>UB0032</t>
  </si>
  <si>
    <t>UB0033</t>
  </si>
  <si>
    <t>UB0034</t>
  </si>
  <si>
    <t>UB0035</t>
  </si>
  <si>
    <t>UB0036</t>
  </si>
  <si>
    <t>UB0037</t>
  </si>
  <si>
    <t>UB0038</t>
  </si>
  <si>
    <t>UB0039</t>
  </si>
  <si>
    <t>UB0040</t>
  </si>
  <si>
    <t>UB0041</t>
  </si>
  <si>
    <t>UB0042</t>
  </si>
  <si>
    <t>UB0043</t>
  </si>
  <si>
    <t>UB0044</t>
  </si>
  <si>
    <t>UB0045</t>
  </si>
  <si>
    <t>UB0046</t>
  </si>
  <si>
    <t>UB0047</t>
  </si>
  <si>
    <t>UB0048</t>
  </si>
  <si>
    <t>UB0049</t>
  </si>
  <si>
    <t>UB0050</t>
  </si>
  <si>
    <t>UB0055</t>
  </si>
  <si>
    <t>UB0056</t>
  </si>
  <si>
    <t>UB0057</t>
  </si>
  <si>
    <t>UB0058</t>
  </si>
  <si>
    <t>UB0059</t>
  </si>
  <si>
    <t>UB0060</t>
  </si>
  <si>
    <t>UB0061</t>
  </si>
  <si>
    <t>UB0062</t>
  </si>
  <si>
    <t>UB0063</t>
  </si>
  <si>
    <t>UB0064</t>
  </si>
  <si>
    <t>UB0065</t>
  </si>
  <si>
    <t>UB0066</t>
  </si>
  <si>
    <t>UB0067</t>
  </si>
  <si>
    <t>UB0068</t>
  </si>
  <si>
    <t>UB0069</t>
  </si>
  <si>
    <t>UB0070</t>
  </si>
  <si>
    <t>UB0071</t>
  </si>
  <si>
    <t>UB0072</t>
  </si>
  <si>
    <t>UB0073</t>
  </si>
  <si>
    <t>UB0074</t>
  </si>
  <si>
    <t>UB0075</t>
  </si>
  <si>
    <t>UB0076</t>
  </si>
  <si>
    <t>UB0077</t>
  </si>
  <si>
    <t>UB0078</t>
  </si>
  <si>
    <t>UB0079</t>
  </si>
  <si>
    <t>UB0080</t>
  </si>
  <si>
    <t>UB0081</t>
  </si>
  <si>
    <t>UB0082</t>
  </si>
  <si>
    <t>UB0083</t>
  </si>
  <si>
    <t>UB0084</t>
  </si>
  <si>
    <t>UB0085</t>
  </si>
  <si>
    <t>UB0086</t>
  </si>
  <si>
    <t>UB0087</t>
  </si>
  <si>
    <t>UB0088</t>
  </si>
  <si>
    <t>UB0089</t>
  </si>
  <si>
    <t>UB0090</t>
  </si>
  <si>
    <t>UB0091</t>
  </si>
  <si>
    <t>UB0092</t>
  </si>
  <si>
    <t>UB0093</t>
  </si>
  <si>
    <t>UB0094</t>
  </si>
  <si>
    <t>UB0095</t>
  </si>
  <si>
    <t>UB0096</t>
  </si>
  <si>
    <t>UB0097</t>
  </si>
  <si>
    <t>UB0098</t>
  </si>
  <si>
    <t>UB0099</t>
  </si>
  <si>
    <t>UB0100</t>
  </si>
  <si>
    <t>UB0101</t>
  </si>
  <si>
    <t>UB0102</t>
  </si>
  <si>
    <t>UB0103</t>
  </si>
  <si>
    <t>UB0104</t>
  </si>
  <si>
    <t>UB0105</t>
  </si>
  <si>
    <t>UB0106</t>
  </si>
  <si>
    <t>UB0107</t>
  </si>
  <si>
    <t>UB0108</t>
  </si>
  <si>
    <t>UB0109</t>
  </si>
  <si>
    <t>UB0110</t>
  </si>
  <si>
    <t>UB0111</t>
  </si>
  <si>
    <t>UB0112</t>
  </si>
  <si>
    <t>UB0113</t>
  </si>
  <si>
    <t>UB0114</t>
  </si>
  <si>
    <t>UB0115</t>
  </si>
  <si>
    <t>UB0116</t>
  </si>
  <si>
    <t>UB0117</t>
  </si>
  <si>
    <t>UB0118</t>
  </si>
  <si>
    <t>UB0119</t>
  </si>
  <si>
    <t>UB0120</t>
  </si>
  <si>
    <t>UB0121</t>
  </si>
  <si>
    <t>UB0122</t>
  </si>
  <si>
    <t>UB0123</t>
  </si>
  <si>
    <t>UB0124</t>
  </si>
  <si>
    <t>UB0125</t>
  </si>
  <si>
    <t>UB0126</t>
  </si>
  <si>
    <t>UB0127</t>
  </si>
  <si>
    <t>UB0128</t>
  </si>
  <si>
    <t>UB0129</t>
  </si>
  <si>
    <t>UB0130</t>
  </si>
  <si>
    <t>UB0131</t>
  </si>
  <si>
    <t>UB0132</t>
  </si>
  <si>
    <t>UB0133</t>
  </si>
  <si>
    <t>UB0134</t>
  </si>
  <si>
    <t>UB0135</t>
  </si>
  <si>
    <t>UB0136</t>
  </si>
  <si>
    <t>UB0137</t>
  </si>
  <si>
    <t>UB0138</t>
  </si>
  <si>
    <t>UB0139</t>
  </si>
  <si>
    <t>UB0140</t>
  </si>
  <si>
    <t>UB0141</t>
  </si>
  <si>
    <t>UB0142</t>
  </si>
  <si>
    <t>UB0143</t>
  </si>
  <si>
    <t>UB0144</t>
  </si>
  <si>
    <t>UB0145</t>
  </si>
  <si>
    <t>UB0146</t>
  </si>
  <si>
    <t>UB0147</t>
  </si>
  <si>
    <t>UB0148</t>
  </si>
  <si>
    <t>UB0149</t>
  </si>
  <si>
    <t>UB0150</t>
  </si>
  <si>
    <t>UB0151</t>
  </si>
  <si>
    <t>UB0152</t>
  </si>
  <si>
    <t>UB0153</t>
  </si>
  <si>
    <t>UB0154</t>
  </si>
  <si>
    <t>UB0155</t>
  </si>
  <si>
    <t>UB0156</t>
  </si>
  <si>
    <t>UB0157</t>
  </si>
  <si>
    <t>UB0158</t>
  </si>
  <si>
    <t>UB0159</t>
  </si>
  <si>
    <t>UB0160</t>
  </si>
  <si>
    <t>UB0161</t>
  </si>
  <si>
    <t>UB0162</t>
  </si>
  <si>
    <t>UB0163</t>
  </si>
  <si>
    <t>UB0164</t>
  </si>
  <si>
    <t>UB0165</t>
  </si>
  <si>
    <t>UB0166</t>
  </si>
  <si>
    <t>UB0167</t>
  </si>
  <si>
    <t>UB0168</t>
  </si>
  <si>
    <t>UB0169</t>
  </si>
  <si>
    <t>UB0170</t>
  </si>
  <si>
    <t>UB0171</t>
  </si>
  <si>
    <t>UB0172</t>
  </si>
  <si>
    <t>UB0173</t>
  </si>
  <si>
    <t>UB0174</t>
  </si>
  <si>
    <t>UB0175</t>
  </si>
  <si>
    <t>UB0176</t>
  </si>
  <si>
    <t>UB0177</t>
  </si>
  <si>
    <t>UB0178</t>
  </si>
  <si>
    <t>UB0179</t>
  </si>
  <si>
    <t>UB0180</t>
  </si>
  <si>
    <t>UB0181</t>
  </si>
  <si>
    <t>UB0182</t>
  </si>
  <si>
    <t>UB0183</t>
  </si>
  <si>
    <t>UB0184</t>
  </si>
  <si>
    <t>UB0185</t>
  </si>
  <si>
    <t>UB0186</t>
  </si>
  <si>
    <t>UB0187</t>
  </si>
  <si>
    <t>UB0188</t>
  </si>
  <si>
    <t>UB0189</t>
  </si>
  <si>
    <t>UB0190</t>
  </si>
  <si>
    <t>UB0191</t>
  </si>
  <si>
    <t>UB0192</t>
  </si>
  <si>
    <t>UB0193</t>
  </si>
  <si>
    <t>UB0194</t>
  </si>
  <si>
    <t>UB0195</t>
  </si>
  <si>
    <t>UB0196</t>
  </si>
  <si>
    <t>UB0197</t>
  </si>
  <si>
    <t>UB0198</t>
  </si>
  <si>
    <t>UB0199</t>
  </si>
  <si>
    <t>UB0200</t>
  </si>
  <si>
    <t>UB0201</t>
  </si>
  <si>
    <t>UB0202</t>
  </si>
  <si>
    <t>UB0203</t>
  </si>
  <si>
    <t>UB0204</t>
  </si>
  <si>
    <t>UB0205</t>
  </si>
  <si>
    <t>UB0206</t>
  </si>
  <si>
    <t>UB0207</t>
  </si>
  <si>
    <t>UB0208</t>
  </si>
  <si>
    <t>UB0209</t>
  </si>
  <si>
    <t>UB0210</t>
  </si>
  <si>
    <t>UB0211</t>
  </si>
  <si>
    <t>UB0212</t>
  </si>
  <si>
    <t>UB0213</t>
  </si>
  <si>
    <t>UB0214</t>
  </si>
  <si>
    <t>UB0215</t>
  </si>
  <si>
    <t>UB0216</t>
  </si>
  <si>
    <t>UB0217</t>
  </si>
  <si>
    <t>UB0218</t>
  </si>
  <si>
    <t>UB0219</t>
  </si>
  <si>
    <t>UB0220</t>
  </si>
  <si>
    <t>UB0221</t>
  </si>
  <si>
    <t>UB0222</t>
  </si>
  <si>
    <t>UB0223</t>
  </si>
  <si>
    <t>UB0224</t>
  </si>
  <si>
    <t>UB0225</t>
  </si>
  <si>
    <t>UB0226</t>
  </si>
  <si>
    <t>UB0227</t>
  </si>
  <si>
    <t>UB0228</t>
  </si>
  <si>
    <t>UB0229</t>
  </si>
  <si>
    <t>UB0230</t>
  </si>
  <si>
    <t>UB0231</t>
  </si>
  <si>
    <t>UB0232</t>
  </si>
  <si>
    <t>UB0233</t>
  </si>
  <si>
    <t>UB0234</t>
  </si>
  <si>
    <t>UB0235</t>
  </si>
  <si>
    <t>UB0236</t>
  </si>
  <si>
    <t>UB0237</t>
  </si>
  <si>
    <t>UB0238</t>
  </si>
  <si>
    <t>UB0239</t>
  </si>
  <si>
    <t>UB0240</t>
  </si>
  <si>
    <t>UB0241</t>
  </si>
  <si>
    <t>UB0243</t>
  </si>
  <si>
    <t>UB0242</t>
  </si>
  <si>
    <t>UB0244</t>
  </si>
  <si>
    <t>UB0245</t>
  </si>
  <si>
    <t>UB0246</t>
  </si>
  <si>
    <t>UB0247</t>
  </si>
  <si>
    <t>UB0248</t>
  </si>
  <si>
    <t>UB0249</t>
  </si>
  <si>
    <t>UB0250</t>
  </si>
  <si>
    <t>UB0251</t>
  </si>
  <si>
    <t>UB0252</t>
  </si>
  <si>
    <t>UB0253</t>
  </si>
  <si>
    <t>UB0254</t>
  </si>
  <si>
    <t>UB0255</t>
  </si>
  <si>
    <t>UB0256</t>
  </si>
  <si>
    <t>UB0257</t>
  </si>
  <si>
    <t>UB0258</t>
  </si>
  <si>
    <t>UB0259</t>
  </si>
  <si>
    <t>UB0260</t>
  </si>
  <si>
    <t>UB0261</t>
  </si>
  <si>
    <t>UB0262</t>
  </si>
  <si>
    <t>UB0263</t>
  </si>
  <si>
    <t>UB0264</t>
  </si>
  <si>
    <t>UB0265</t>
  </si>
  <si>
    <t>UB0266</t>
  </si>
  <si>
    <t>UB0267</t>
  </si>
  <si>
    <t>UB0268</t>
  </si>
  <si>
    <t>UB0269</t>
  </si>
  <si>
    <t>BU0272</t>
  </si>
  <si>
    <t>BU0270</t>
  </si>
  <si>
    <t>BU0271</t>
  </si>
  <si>
    <t>BU0273</t>
  </si>
  <si>
    <t>BU0274</t>
  </si>
  <si>
    <t>BU0275</t>
  </si>
  <si>
    <t>BU0276</t>
  </si>
  <si>
    <t>BU0277</t>
  </si>
  <si>
    <t>BU0278</t>
  </si>
  <si>
    <t>BU0279</t>
  </si>
  <si>
    <t>BU0280</t>
  </si>
  <si>
    <t>BU0281</t>
  </si>
  <si>
    <t>BU0282</t>
  </si>
  <si>
    <t>BU0283</t>
  </si>
  <si>
    <t>BU0284</t>
  </si>
  <si>
    <t>BU0285</t>
  </si>
  <si>
    <t>BU0286</t>
  </si>
  <si>
    <t>BU0287</t>
  </si>
  <si>
    <t>BU0288</t>
  </si>
  <si>
    <t>BU0289</t>
  </si>
  <si>
    <t>BU0290</t>
  </si>
  <si>
    <t>BU0291</t>
  </si>
  <si>
    <t>BU0292</t>
  </si>
  <si>
    <t>BU0293</t>
  </si>
  <si>
    <t>BU0294</t>
  </si>
  <si>
    <t>BU0298</t>
  </si>
  <si>
    <t>BU0299</t>
  </si>
  <si>
    <t>BU0300</t>
  </si>
  <si>
    <t>BU0301</t>
  </si>
  <si>
    <t>BU0302</t>
  </si>
  <si>
    <t>BU0303</t>
  </si>
  <si>
    <t>BU0304</t>
  </si>
  <si>
    <t>BU0305</t>
  </si>
  <si>
    <t>BU0306</t>
  </si>
  <si>
    <t>BU0307</t>
  </si>
  <si>
    <t>BU0308</t>
  </si>
  <si>
    <t>BU0309</t>
  </si>
  <si>
    <t>BU0310</t>
  </si>
  <si>
    <t>BU0311</t>
  </si>
  <si>
    <t>BU0322</t>
  </si>
  <si>
    <t>BU0312</t>
  </si>
  <si>
    <t>BU0313</t>
  </si>
  <si>
    <t>BU0314</t>
  </si>
  <si>
    <t>BU0315</t>
  </si>
  <si>
    <t>BU0316</t>
  </si>
  <si>
    <t>BU0317</t>
  </si>
  <si>
    <t>BU0318</t>
  </si>
  <si>
    <t>BU0319</t>
  </si>
  <si>
    <t>BU0320</t>
  </si>
  <si>
    <t>BU0321</t>
  </si>
  <si>
    <t>BU0323</t>
  </si>
  <si>
    <t>BU0324</t>
  </si>
  <si>
    <t>BU0325</t>
  </si>
  <si>
    <t>BU0326</t>
  </si>
  <si>
    <t>BU0327</t>
  </si>
  <si>
    <t>BU0328</t>
  </si>
  <si>
    <t>BU0329</t>
  </si>
  <si>
    <t>BU0330</t>
  </si>
  <si>
    <t>BU0331</t>
  </si>
  <si>
    <t>BU0332</t>
  </si>
  <si>
    <t>BU0333</t>
  </si>
  <si>
    <t>BU0334</t>
  </si>
  <si>
    <t>BU0335</t>
  </si>
  <si>
    <t>BU0336</t>
  </si>
  <si>
    <t>BU0337</t>
  </si>
  <si>
    <t>BU0338</t>
  </si>
  <si>
    <t>BU0339</t>
  </si>
  <si>
    <t>BU0340</t>
  </si>
  <si>
    <t>BU0341</t>
  </si>
  <si>
    <t>BU0342</t>
  </si>
  <si>
    <t>BU0343</t>
  </si>
  <si>
    <t>BU0344</t>
  </si>
  <si>
    <t>BU0345</t>
  </si>
  <si>
    <t>BU0346</t>
  </si>
  <si>
    <t>BU0347</t>
  </si>
  <si>
    <t>BU0348</t>
  </si>
  <si>
    <t>BU0349</t>
  </si>
  <si>
    <t>BU0350</t>
  </si>
  <si>
    <t>BU0351</t>
  </si>
  <si>
    <t>BU0352</t>
  </si>
  <si>
    <t>BU0353</t>
  </si>
  <si>
    <t>BU0354</t>
  </si>
  <si>
    <t>BU0355</t>
  </si>
  <si>
    <t>BU0356</t>
  </si>
  <si>
    <t>BU0357</t>
  </si>
  <si>
    <t>BU0358</t>
  </si>
  <si>
    <t>BU0359</t>
  </si>
  <si>
    <t>BU0360</t>
  </si>
  <si>
    <t>BU0361</t>
  </si>
  <si>
    <t>BU0362</t>
  </si>
  <si>
    <t>BU0363</t>
  </si>
  <si>
    <t>BU0364</t>
  </si>
  <si>
    <t>BU0365</t>
  </si>
  <si>
    <t>BU0366</t>
  </si>
  <si>
    <t>BU0367</t>
  </si>
  <si>
    <t>BU0368</t>
  </si>
  <si>
    <t>BU0369</t>
  </si>
  <si>
    <t>BU0370</t>
  </si>
  <si>
    <t>BU0371</t>
  </si>
  <si>
    <t>BU0372</t>
  </si>
  <si>
    <t>BU0373</t>
  </si>
  <si>
    <t>BU0374</t>
  </si>
  <si>
    <t>BU0375</t>
  </si>
  <si>
    <t>BU0376</t>
  </si>
  <si>
    <t>BU0377</t>
  </si>
  <si>
    <t>BU0378</t>
  </si>
  <si>
    <t>BU0379</t>
  </si>
  <si>
    <t>BU0380</t>
  </si>
  <si>
    <t>BU386</t>
  </si>
  <si>
    <t>BU391</t>
  </si>
  <si>
    <t>BU0382</t>
  </si>
  <si>
    <t>BU0384</t>
  </si>
  <si>
    <t>BU0385</t>
  </si>
  <si>
    <t>BU0387</t>
  </si>
  <si>
    <t>BU0388</t>
  </si>
  <si>
    <t>BU0389</t>
  </si>
  <si>
    <t>BU0390</t>
  </si>
  <si>
    <t>BU0392</t>
  </si>
  <si>
    <t>BU0393</t>
  </si>
  <si>
    <t>BU0394</t>
  </si>
  <si>
    <t>BU0395</t>
  </si>
  <si>
    <t>BU0396</t>
  </si>
  <si>
    <t>BU0397</t>
  </si>
  <si>
    <t>BU0398</t>
  </si>
  <si>
    <t>BU0399</t>
  </si>
  <si>
    <t>BU0400</t>
  </si>
  <si>
    <t>BU0401</t>
  </si>
  <si>
    <t>BU0402</t>
  </si>
  <si>
    <t>BU0403</t>
  </si>
  <si>
    <t>BU0404</t>
  </si>
  <si>
    <t>BU0405</t>
  </si>
  <si>
    <t>BU0406</t>
  </si>
  <si>
    <t>BU0407</t>
  </si>
  <si>
    <t>BU0408</t>
  </si>
  <si>
    <t>BU0409</t>
  </si>
  <si>
    <t>BU0410</t>
  </si>
  <si>
    <t>BU0411</t>
  </si>
  <si>
    <t>BU0412</t>
  </si>
  <si>
    <t>BU0413</t>
  </si>
  <si>
    <t>BU0414</t>
  </si>
  <si>
    <t>BU0415</t>
  </si>
  <si>
    <t>BU0416</t>
  </si>
  <si>
    <t>BU0417</t>
  </si>
  <si>
    <t>BU0418</t>
  </si>
  <si>
    <t>BU0419</t>
  </si>
  <si>
    <t>BU0420</t>
  </si>
  <si>
    <t>BU0421</t>
  </si>
  <si>
    <t>BU0383</t>
  </si>
  <si>
    <t>Bolso grande de playa</t>
  </si>
  <si>
    <t>Vestido ajustado Mora</t>
  </si>
  <si>
    <t>Lianet</t>
  </si>
  <si>
    <t>Jenny</t>
  </si>
  <si>
    <t>Vestido rojo asimétrico</t>
  </si>
  <si>
    <t>Siulen</t>
  </si>
  <si>
    <t>Clienta Adri</t>
  </si>
  <si>
    <t>Traje de baño niñas</t>
  </si>
  <si>
    <t>UB0297</t>
  </si>
  <si>
    <t>UB0296</t>
  </si>
  <si>
    <t>UB0295</t>
  </si>
  <si>
    <t>Babydoll</t>
  </si>
  <si>
    <t>Cover Up de encaje</t>
  </si>
  <si>
    <t xml:space="preserve">Short de playa </t>
  </si>
  <si>
    <t>Playera de Peanut</t>
  </si>
  <si>
    <t>Camisa MTV</t>
  </si>
  <si>
    <t>Sandalias de tacón grueso</t>
  </si>
  <si>
    <t>Sandalias de tiras de tacón cuadrado</t>
  </si>
  <si>
    <t>BU0422</t>
  </si>
  <si>
    <t>BU0423</t>
  </si>
  <si>
    <t>BU0424</t>
  </si>
  <si>
    <t>Maxi Vestido con bajo floral</t>
  </si>
  <si>
    <t>Yaumara</t>
  </si>
  <si>
    <t>Ailyn</t>
  </si>
  <si>
    <t>Jackelin</t>
  </si>
  <si>
    <t>Dayme</t>
  </si>
  <si>
    <t>Keylee</t>
  </si>
  <si>
    <t>Amalia</t>
  </si>
  <si>
    <t>Talla única</t>
  </si>
  <si>
    <t>Claudia</t>
  </si>
  <si>
    <t>Gretel</t>
  </si>
  <si>
    <t>amiga Day</t>
  </si>
  <si>
    <t>Recibido Freddy 12 junio</t>
  </si>
  <si>
    <t>airn regalo</t>
  </si>
  <si>
    <t>Top negro tipo cami</t>
  </si>
  <si>
    <t>Viaje a México</t>
  </si>
  <si>
    <t>pantalon</t>
  </si>
  <si>
    <t>Pullover negro cuello redondo</t>
  </si>
  <si>
    <t>BU0425</t>
  </si>
  <si>
    <t>BU0426</t>
  </si>
  <si>
    <t>Pezoneras de silicona</t>
  </si>
  <si>
    <t>BU0427</t>
  </si>
  <si>
    <t>Short de mezclilla oscura con doblez</t>
  </si>
  <si>
    <t>BU0428</t>
  </si>
  <si>
    <t>BU0429</t>
  </si>
  <si>
    <t>BU0430</t>
  </si>
  <si>
    <t>Pullover blanco cuello redondo</t>
  </si>
  <si>
    <t>BU0431</t>
  </si>
  <si>
    <t>BU0432</t>
  </si>
  <si>
    <t>BU0433</t>
  </si>
  <si>
    <t>BU0434</t>
  </si>
  <si>
    <t>BU0435</t>
  </si>
  <si>
    <t>Vestido niña encargo KarlaGarage</t>
  </si>
  <si>
    <t>BU0436</t>
  </si>
  <si>
    <t>BU0437</t>
  </si>
  <si>
    <t>Vestido encaje amarillo KarlaGarage</t>
  </si>
  <si>
    <t>BU0438</t>
  </si>
  <si>
    <t>Short de mezclilla clara con doblez</t>
  </si>
  <si>
    <t>BU0439</t>
  </si>
  <si>
    <t>BU0440</t>
  </si>
  <si>
    <t>Vestido niña KarlaGarage</t>
  </si>
  <si>
    <t>BU0441</t>
  </si>
  <si>
    <t>Top healter en capas color beige</t>
  </si>
  <si>
    <t>BU0442</t>
  </si>
  <si>
    <t>BU0443</t>
  </si>
  <si>
    <t>Vestido ajustado Unicolor con diseño de pluma</t>
  </si>
  <si>
    <t>BU0444</t>
  </si>
  <si>
    <t>BU0445</t>
  </si>
  <si>
    <t>BU0446</t>
  </si>
  <si>
    <t>Conjunto blanco top healter y falda cruzada</t>
  </si>
  <si>
    <t>BU0447</t>
  </si>
  <si>
    <t>BU0448</t>
  </si>
  <si>
    <t>Sujetador adhesivo de silicona</t>
  </si>
  <si>
    <t>BU0449</t>
  </si>
  <si>
    <t>Camisa Blanca</t>
  </si>
  <si>
    <t>BU0450</t>
  </si>
  <si>
    <t>M</t>
  </si>
  <si>
    <t>BU0451</t>
  </si>
  <si>
    <t>BU0452</t>
  </si>
  <si>
    <t>BU0453</t>
  </si>
  <si>
    <t>BU0454</t>
  </si>
  <si>
    <t>BU0455</t>
  </si>
  <si>
    <t>Pantaloneta roja</t>
  </si>
  <si>
    <t>BU0456</t>
  </si>
  <si>
    <t>BU0457</t>
  </si>
  <si>
    <t>BU0458</t>
  </si>
  <si>
    <t>Falda negra con flores y abertura</t>
  </si>
  <si>
    <t>BU0459</t>
  </si>
  <si>
    <t>BU0460</t>
  </si>
  <si>
    <t>BU0461</t>
  </si>
  <si>
    <t>BU0462</t>
  </si>
  <si>
    <t>BU0463</t>
  </si>
  <si>
    <t>BU0464</t>
  </si>
  <si>
    <t>BU0465</t>
  </si>
  <si>
    <t>BU0466</t>
  </si>
  <si>
    <t>BU0467</t>
  </si>
  <si>
    <t>BU0468</t>
  </si>
  <si>
    <t>BU0469</t>
  </si>
  <si>
    <t>BU0470</t>
  </si>
  <si>
    <t>BU0471</t>
  </si>
  <si>
    <t>BU0472</t>
  </si>
  <si>
    <t>BU0473</t>
  </si>
  <si>
    <t>BU0474</t>
  </si>
  <si>
    <t>Cortina plateada encargo Day</t>
  </si>
  <si>
    <t>Calzado tacón negro</t>
  </si>
  <si>
    <t>Diadema con tira decorativa Day</t>
  </si>
  <si>
    <t>Letrero de cumpleaños Day</t>
  </si>
  <si>
    <t>Cartel para cake Day</t>
  </si>
  <si>
    <t>Globo número Day</t>
  </si>
  <si>
    <t>Cinturón carmelita con hebilla dorada</t>
  </si>
  <si>
    <t>Cinturón negro con hebilla dorada</t>
  </si>
  <si>
    <t>Cinturón blanco con hebilla dorada</t>
  </si>
  <si>
    <t>Pantalón beige de pierna ancha</t>
  </si>
  <si>
    <t>BU0475</t>
  </si>
  <si>
    <t>BU0476</t>
  </si>
  <si>
    <t>BU0477</t>
  </si>
  <si>
    <t>BU0478</t>
  </si>
  <si>
    <t>BU0479</t>
  </si>
  <si>
    <t>BU0480</t>
  </si>
  <si>
    <t>BU0481</t>
  </si>
  <si>
    <t>BU0482</t>
  </si>
  <si>
    <t>Blusa amarilla Greter encargo</t>
  </si>
  <si>
    <t>Blusa roja Greter encargo</t>
  </si>
  <si>
    <t>Pantaloneta verde</t>
  </si>
  <si>
    <t>Maxi vestido playero rojo</t>
  </si>
  <si>
    <t>Maxi vestido playero naranja quemada</t>
  </si>
  <si>
    <t>Pantaloneta negra con abertura</t>
  </si>
  <si>
    <t>BU0483</t>
  </si>
  <si>
    <t>BU0484</t>
  </si>
  <si>
    <t>BU0485</t>
  </si>
  <si>
    <t>BU0486</t>
  </si>
  <si>
    <t>BU0487</t>
  </si>
  <si>
    <t>BU0488</t>
  </si>
  <si>
    <t>BU0489</t>
  </si>
  <si>
    <t>BU0490</t>
  </si>
  <si>
    <t>BU0491</t>
  </si>
  <si>
    <t>BU0492</t>
  </si>
  <si>
    <t>BU0493</t>
  </si>
  <si>
    <t>BU0494</t>
  </si>
  <si>
    <t>BU0495</t>
  </si>
  <si>
    <t>BU0496</t>
  </si>
  <si>
    <t>BU0497</t>
  </si>
  <si>
    <t>BU0498</t>
  </si>
  <si>
    <t>BU0499</t>
  </si>
  <si>
    <t>BU0500</t>
  </si>
  <si>
    <t>BU0501</t>
  </si>
  <si>
    <t>BU0502</t>
  </si>
  <si>
    <t>BU0503</t>
  </si>
  <si>
    <t>BU0504</t>
  </si>
  <si>
    <t>BU0505</t>
  </si>
  <si>
    <t>BU0506</t>
  </si>
  <si>
    <t>BU0507</t>
  </si>
  <si>
    <t>BU0508</t>
  </si>
  <si>
    <t>BU0509</t>
  </si>
  <si>
    <t>BU0510</t>
  </si>
  <si>
    <t>BU0511</t>
  </si>
  <si>
    <t>BU0512</t>
  </si>
  <si>
    <t>BU0514</t>
  </si>
  <si>
    <t>BU0515</t>
  </si>
  <si>
    <t>BU0516</t>
  </si>
  <si>
    <t>BU0517</t>
  </si>
  <si>
    <t>BU0518</t>
  </si>
  <si>
    <t>BU0519</t>
  </si>
  <si>
    <t>BU0520</t>
  </si>
  <si>
    <t>BU0521</t>
  </si>
  <si>
    <t>BU0522</t>
  </si>
  <si>
    <t>BU0523</t>
  </si>
  <si>
    <t>BU0524</t>
  </si>
  <si>
    <t>BU0525</t>
  </si>
  <si>
    <t>Top asimétrico blanco</t>
  </si>
  <si>
    <t>Top blanco cuello V con encaje</t>
  </si>
  <si>
    <t>Pantalón rosado fuccia</t>
  </si>
  <si>
    <t>Top asimétrico negro</t>
  </si>
  <si>
    <t>eUB0094Ω</t>
  </si>
  <si>
    <t>2-Ago</t>
  </si>
  <si>
    <t>Karen</t>
  </si>
  <si>
    <t>Pau</t>
  </si>
  <si>
    <t>Yoa</t>
  </si>
  <si>
    <t>3-Ago</t>
  </si>
  <si>
    <t>Pago Mayo Daylin</t>
  </si>
  <si>
    <t>Pago Junio Daylin</t>
  </si>
  <si>
    <t>Corte cobro Day</t>
  </si>
  <si>
    <t>Pago Yasser envíos</t>
  </si>
  <si>
    <t>Pago Yane Junio</t>
  </si>
  <si>
    <t>Pago Adry Junio</t>
  </si>
  <si>
    <t>Daylin/Pendiente</t>
  </si>
  <si>
    <t>7-Ago</t>
  </si>
  <si>
    <t>Liz</t>
  </si>
  <si>
    <t>9-Ago</t>
  </si>
  <si>
    <t>Pago Agosto Daylin</t>
  </si>
  <si>
    <t>Noslen</t>
  </si>
  <si>
    <t>Deborah</t>
  </si>
  <si>
    <t>14-Ago</t>
  </si>
  <si>
    <t>Greydi</t>
  </si>
  <si>
    <t>Lily</t>
  </si>
  <si>
    <t>F21</t>
  </si>
  <si>
    <t>Marianne</t>
  </si>
  <si>
    <t>Katherine</t>
  </si>
  <si>
    <t>Arianna</t>
  </si>
  <si>
    <t>Mabel</t>
  </si>
  <si>
    <t>15-Ago</t>
  </si>
  <si>
    <t>16-Ago</t>
  </si>
  <si>
    <t>Amanda HNC</t>
  </si>
  <si>
    <t>Yadita</t>
  </si>
  <si>
    <t>17-Ago</t>
  </si>
  <si>
    <t>Dayana</t>
  </si>
  <si>
    <t>Zamirys</t>
  </si>
  <si>
    <t>19-Ago</t>
  </si>
  <si>
    <t>pdte pago</t>
  </si>
  <si>
    <t>Lorena</t>
  </si>
  <si>
    <t>Nazay</t>
  </si>
  <si>
    <t>Producto sorpresa</t>
  </si>
  <si>
    <t>Luna</t>
  </si>
  <si>
    <t>Zuleira</t>
  </si>
  <si>
    <t>Yiell</t>
  </si>
  <si>
    <t>20-Ago</t>
  </si>
  <si>
    <t>Yaquelin</t>
  </si>
  <si>
    <t>Irasema</t>
  </si>
  <si>
    <t>Haydee</t>
  </si>
  <si>
    <t>22-Ago</t>
  </si>
  <si>
    <t>Pantaloneta azul de rayas con cinturón</t>
  </si>
  <si>
    <t>Maday</t>
  </si>
  <si>
    <t>23-Ago</t>
  </si>
  <si>
    <t>Anabel</t>
  </si>
  <si>
    <t>Mami</t>
  </si>
  <si>
    <t>Mar</t>
  </si>
  <si>
    <t>Mari Banco</t>
  </si>
  <si>
    <t>Monik</t>
  </si>
  <si>
    <t>25-Ago</t>
  </si>
  <si>
    <t>Tania amiga mamá</t>
  </si>
  <si>
    <t>Sandalias rosadas Forever21</t>
  </si>
  <si>
    <t>Clieta</t>
  </si>
  <si>
    <t>26-Ago</t>
  </si>
  <si>
    <t>Pujalte</t>
  </si>
  <si>
    <t>27-Ago</t>
  </si>
  <si>
    <t>Kira</t>
  </si>
  <si>
    <t>Jean ajustado claro</t>
  </si>
  <si>
    <t>Alicia</t>
  </si>
  <si>
    <t>30-Ago</t>
  </si>
  <si>
    <t>28-Ago</t>
  </si>
  <si>
    <t>Karla</t>
  </si>
  <si>
    <t>Betzabeth</t>
  </si>
  <si>
    <t>Mercedes</t>
  </si>
  <si>
    <t>31-Ago</t>
  </si>
  <si>
    <t>Wendy</t>
  </si>
  <si>
    <t>Hija Yasser</t>
  </si>
  <si>
    <t>Sandalias blancas</t>
  </si>
  <si>
    <t>Greysi</t>
  </si>
  <si>
    <t>Short rosa con cinturón</t>
  </si>
  <si>
    <t>Yolaisys</t>
  </si>
  <si>
    <t>Costo total</t>
  </si>
  <si>
    <t>Daylin(top blanco devolver)</t>
  </si>
  <si>
    <t>artículo sin entrar</t>
  </si>
  <si>
    <t>Yole</t>
  </si>
  <si>
    <t>Omi</t>
  </si>
  <si>
    <t>erly</t>
  </si>
  <si>
    <t>Blusa Negra Manga Larga Cruzada</t>
  </si>
  <si>
    <t>Blazer Crema</t>
  </si>
  <si>
    <t>Blazer Carmelita con textura</t>
  </si>
  <si>
    <t>Blazer Carmelita oscuro</t>
  </si>
  <si>
    <t>Camisa rayas verde</t>
  </si>
  <si>
    <t>Inventario</t>
  </si>
  <si>
    <t>Blusa de manga acampanada blanca</t>
  </si>
  <si>
    <t>Blusa de manga acampanada negra</t>
  </si>
  <si>
    <t>Blusa Camisa de puño largo</t>
  </si>
  <si>
    <t>Camisa entallada dazy</t>
  </si>
  <si>
    <t>BU0526</t>
  </si>
  <si>
    <t>BU0527</t>
  </si>
  <si>
    <t>BU0528</t>
  </si>
  <si>
    <t>BU0529</t>
  </si>
  <si>
    <t>BU0530</t>
  </si>
  <si>
    <t>BU0531</t>
  </si>
  <si>
    <t>BU0532</t>
  </si>
  <si>
    <t>Cardigan Amarillo</t>
  </si>
  <si>
    <t>BU0533</t>
  </si>
  <si>
    <t>BU0534</t>
  </si>
  <si>
    <t>BU0535</t>
  </si>
  <si>
    <t>BU0536</t>
  </si>
  <si>
    <t>Pullover Oversize estampado rosado</t>
  </si>
  <si>
    <t>Sweater rosa con mangas abiertas</t>
  </si>
  <si>
    <t>Chaleco Tejido</t>
  </si>
  <si>
    <t>Sweater de Lana naranja quemada</t>
  </si>
  <si>
    <t>BU0537</t>
  </si>
  <si>
    <t>BU0538</t>
  </si>
  <si>
    <t>BU0539</t>
  </si>
  <si>
    <t>BU0540</t>
  </si>
  <si>
    <t>BU0541</t>
  </si>
  <si>
    <t>BU0542</t>
  </si>
  <si>
    <t>BU0543</t>
  </si>
  <si>
    <t>BU0544</t>
  </si>
  <si>
    <t>BU0545</t>
  </si>
  <si>
    <t>BU0546</t>
  </si>
  <si>
    <t>BU0547</t>
  </si>
  <si>
    <t>BU0548</t>
  </si>
  <si>
    <t>BU0550</t>
  </si>
  <si>
    <t>BU0551</t>
  </si>
  <si>
    <t>BU0552</t>
  </si>
  <si>
    <t>BU0553</t>
  </si>
  <si>
    <t>BU0554</t>
  </si>
  <si>
    <t>BU0555</t>
  </si>
  <si>
    <t>BU0556</t>
  </si>
  <si>
    <t>BU0557</t>
  </si>
  <si>
    <t>BU0558</t>
  </si>
  <si>
    <t>BU0559</t>
  </si>
  <si>
    <t>BU0560</t>
  </si>
  <si>
    <t>BU0561</t>
  </si>
  <si>
    <t>BU0562</t>
  </si>
  <si>
    <t>BU0563</t>
  </si>
  <si>
    <t>BU0564</t>
  </si>
  <si>
    <t>BU0565</t>
  </si>
  <si>
    <t>BU0566</t>
  </si>
  <si>
    <t>BU0568</t>
  </si>
  <si>
    <t>BU0569</t>
  </si>
  <si>
    <t>BU0570</t>
  </si>
  <si>
    <t>BU0571</t>
  </si>
  <si>
    <t>BU0572</t>
  </si>
  <si>
    <t>BU0573</t>
  </si>
  <si>
    <t>BU0574</t>
  </si>
  <si>
    <t>BU0575</t>
  </si>
  <si>
    <t>BU0576</t>
  </si>
  <si>
    <t>BU0578</t>
  </si>
  <si>
    <t>BU0579</t>
  </si>
  <si>
    <t>BU0580</t>
  </si>
  <si>
    <t>BU0581</t>
  </si>
  <si>
    <t>BU0582</t>
  </si>
  <si>
    <t>BU0583</t>
  </si>
  <si>
    <t>BU0584</t>
  </si>
  <si>
    <t>BU0585</t>
  </si>
  <si>
    <t>Falda de cuadros Plisada</t>
  </si>
  <si>
    <t>Corbatín de mujer</t>
  </si>
  <si>
    <t>Camisa blanca entallada H&amp;M</t>
  </si>
  <si>
    <t>BU0426 </t>
  </si>
  <si>
    <t>Vestido camisero con estampado y cinturón </t>
  </si>
  <si>
    <t>Blusa negra con estampado floral </t>
  </si>
  <si>
    <t>Vestido  KarlaGarage</t>
  </si>
  <si>
    <t>Short beich de pierna ancha </t>
  </si>
  <si>
    <t>Blusa Verde Greter  encargo</t>
  </si>
  <si>
    <t>Top negro  cuello V con encaje</t>
  </si>
  <si>
    <t>Short beiche de pierna ancha </t>
  </si>
  <si>
    <t>Sandalias negras de hebilla </t>
  </si>
  <si>
    <t>Camisa Azul </t>
  </si>
  <si>
    <t>Sweater blanco escote cuadrado</t>
  </si>
  <si>
    <t>Ajustador beige talla 34 </t>
  </si>
  <si>
    <t>Medias pantys negras H&amp;M</t>
  </si>
  <si>
    <t>Medias de mallas</t>
  </si>
  <si>
    <t>Leggings negros acanalados</t>
  </si>
  <si>
    <t>Playera negra de cuello cisne</t>
  </si>
  <si>
    <t> Vestido Rojo con eberturas</t>
  </si>
  <si>
    <t>Camiseta acanalada oblicua blanca</t>
  </si>
  <si>
    <t>Camiseta acanalada oblicua naranja</t>
  </si>
  <si>
    <t>Top Bustier tipo corset coral</t>
  </si>
  <si>
    <t>Vestido acanalado cruzado color crema</t>
  </si>
  <si>
    <t>Short crema con cinturón</t>
  </si>
  <si>
    <t>Sandalias blancas cruzadas</t>
  </si>
  <si>
    <t>Sandalias de velcro</t>
  </si>
  <si>
    <t>Sandalias negras acolchadas</t>
  </si>
  <si>
    <t>Mocasín con herrajes</t>
  </si>
  <si>
    <t>BU0586</t>
  </si>
  <si>
    <t>BU0587</t>
  </si>
  <si>
    <t>Sandalias minimalistas de plataforma</t>
  </si>
  <si>
    <t>BU0588</t>
  </si>
  <si>
    <t>BU0589</t>
  </si>
  <si>
    <t>BU0590</t>
  </si>
  <si>
    <t>BU0591</t>
  </si>
  <si>
    <t>BU0592</t>
  </si>
  <si>
    <t>BU0593</t>
  </si>
  <si>
    <t>BU0594</t>
  </si>
  <si>
    <t>BU0595</t>
  </si>
  <si>
    <t>BU0596</t>
  </si>
  <si>
    <t>BU0597</t>
  </si>
  <si>
    <t>Pantalón Cargo Verde H&amp;M</t>
  </si>
  <si>
    <t>BU0599</t>
  </si>
  <si>
    <t>Bermuda negra denim</t>
  </si>
  <si>
    <t>BU0600</t>
  </si>
  <si>
    <t>BU0601</t>
  </si>
  <si>
    <t>Sandalias con tira tobillera de punta cuadrada</t>
  </si>
  <si>
    <t>Compra 7/12/2023</t>
  </si>
  <si>
    <t>BU0602</t>
  </si>
  <si>
    <t>Camiseta Dazy Negro</t>
  </si>
  <si>
    <t>BU0603</t>
  </si>
  <si>
    <t>Vestido Dazy con abertura</t>
  </si>
  <si>
    <t>BU0604</t>
  </si>
  <si>
    <t>Camiseta Dazy Blanco</t>
  </si>
  <si>
    <t>BU0605</t>
  </si>
  <si>
    <t>Pantalón negro acampanado</t>
  </si>
  <si>
    <t>BU0606</t>
  </si>
  <si>
    <t>Botas negras de zíper</t>
  </si>
  <si>
    <t>BU0607</t>
  </si>
  <si>
    <t>Sandalias de tacón fino</t>
  </si>
  <si>
    <t>BU0608</t>
  </si>
  <si>
    <t>Vestido Camisero flores</t>
  </si>
  <si>
    <t>BU0609</t>
  </si>
  <si>
    <t>BU0610</t>
  </si>
  <si>
    <t>Pullover cuello redondo</t>
  </si>
  <si>
    <t>BU0611</t>
  </si>
  <si>
    <t>Top Tank Margarita</t>
  </si>
  <si>
    <t>BU0612</t>
  </si>
  <si>
    <t>Sandalias Albaricoque</t>
  </si>
  <si>
    <t>BU0613</t>
  </si>
  <si>
    <t>Zapato de Tacón Cuadrado</t>
  </si>
  <si>
    <t>BU0614</t>
  </si>
  <si>
    <t>BU0615</t>
  </si>
  <si>
    <t>BU0616</t>
  </si>
  <si>
    <t>BU0617</t>
  </si>
  <si>
    <t>Chaleco blanco botones</t>
  </si>
  <si>
    <t>BU0618</t>
  </si>
  <si>
    <t>BU0619</t>
  </si>
  <si>
    <t>BU0620</t>
  </si>
  <si>
    <t>BU0621</t>
  </si>
  <si>
    <t>Vestido Frenchy</t>
  </si>
  <si>
    <t>BU0622</t>
  </si>
  <si>
    <t>BU0623</t>
  </si>
  <si>
    <t>Pantalón Blanco Acampanado</t>
  </si>
  <si>
    <t>BU0624</t>
  </si>
  <si>
    <t>BU0625</t>
  </si>
  <si>
    <t>Pantalón Negro Acampanado</t>
  </si>
  <si>
    <t>BU0626</t>
  </si>
  <si>
    <t>Top Bustier encaje</t>
  </si>
  <si>
    <t>BU0627</t>
  </si>
  <si>
    <t>Vestido Verde Mangas</t>
  </si>
  <si>
    <t>BU0628</t>
  </si>
  <si>
    <t>Vestido verde Mangas</t>
  </si>
  <si>
    <t>BU0629</t>
  </si>
  <si>
    <t>BU0630</t>
  </si>
  <si>
    <t>BU0631</t>
  </si>
  <si>
    <t>BU0632</t>
  </si>
  <si>
    <t>BU0633</t>
  </si>
  <si>
    <t>BU0634</t>
  </si>
  <si>
    <t>Saya de Mezclilla a la Cintura</t>
  </si>
  <si>
    <t>BU0635</t>
  </si>
  <si>
    <t>BU0636</t>
  </si>
  <si>
    <t>BU0637</t>
  </si>
  <si>
    <t>BU0638</t>
  </si>
  <si>
    <t>BU0639</t>
  </si>
  <si>
    <t>BU0640</t>
  </si>
  <si>
    <t>BU0641</t>
  </si>
  <si>
    <t>Bolso Grande de Mimbre</t>
  </si>
  <si>
    <t>BU0642</t>
  </si>
  <si>
    <t>Top Bustier Encaje</t>
  </si>
  <si>
    <t>BU0643</t>
  </si>
  <si>
    <t>BU0644</t>
  </si>
  <si>
    <t>BU0645</t>
  </si>
  <si>
    <t>Falda de mezclilla negra a la cintura</t>
  </si>
  <si>
    <t>BU0646</t>
  </si>
  <si>
    <t>Encargo Baby</t>
  </si>
  <si>
    <t>Gafas de sol Dama</t>
  </si>
  <si>
    <t>Única</t>
  </si>
  <si>
    <t>BU0647</t>
  </si>
  <si>
    <t>BU0648</t>
  </si>
  <si>
    <t>BU0649</t>
  </si>
  <si>
    <t>BU0650</t>
  </si>
  <si>
    <t>Limpia botellas</t>
  </si>
  <si>
    <t>BU0651</t>
  </si>
  <si>
    <t>Batidor</t>
  </si>
  <si>
    <t>BU0652</t>
  </si>
  <si>
    <t>BU0653</t>
  </si>
  <si>
    <t>BU0654</t>
  </si>
  <si>
    <t>Comisión 10%</t>
  </si>
  <si>
    <t>Precio</t>
  </si>
  <si>
    <t>Nombre del artículo</t>
  </si>
  <si>
    <t>Talla</t>
  </si>
  <si>
    <t>Código del producto Vendido</t>
  </si>
  <si>
    <t>Nombre del Cliente</t>
  </si>
  <si>
    <t>Nombre del Gestor</t>
  </si>
  <si>
    <t>(Datos a intoducir por el gestor cuando se hace una venta)</t>
  </si>
  <si>
    <t>Entrar datos manual</t>
  </si>
  <si>
    <t>Diciembre</t>
  </si>
  <si>
    <t>Total</t>
  </si>
  <si>
    <t>Ganancia Unitaria</t>
  </si>
  <si>
    <t>Ganancia x Cant Ventas</t>
  </si>
  <si>
    <t>Detalles de la Entrada</t>
  </si>
  <si>
    <t>Inventario Enero 2024</t>
  </si>
  <si>
    <t>Precio Final</t>
  </si>
  <si>
    <t>Precio Venta Ideal (x1.5)</t>
  </si>
  <si>
    <t>Blusa Geométrica</t>
  </si>
  <si>
    <t>Mocasín de Punta Fina</t>
  </si>
  <si>
    <t>Botas Chalsesa</t>
  </si>
  <si>
    <t>Blusa Blanca Abombada</t>
  </si>
  <si>
    <t>BU0655</t>
  </si>
  <si>
    <t>BU0656</t>
  </si>
  <si>
    <t>BU0657</t>
  </si>
  <si>
    <t>BU0658</t>
  </si>
  <si>
    <t>BU0659</t>
  </si>
  <si>
    <t>BU0660</t>
  </si>
  <si>
    <t>BU0661</t>
  </si>
  <si>
    <t>BU0662</t>
  </si>
  <si>
    <t>BU0663</t>
  </si>
  <si>
    <t>BU0664</t>
  </si>
  <si>
    <t>BU0665</t>
  </si>
  <si>
    <t>BU0666</t>
  </si>
  <si>
    <t>Vestido Negro Corsetero</t>
  </si>
  <si>
    <t>Leggins bikers</t>
  </si>
  <si>
    <t xml:space="preserve">Blazer Azul </t>
  </si>
  <si>
    <t>Conjunto Skort &amp; top Floreado</t>
  </si>
  <si>
    <t>Viaje Agosto</t>
  </si>
  <si>
    <t>Body Traslúcido Verde Floreado</t>
  </si>
  <si>
    <t>Pantalón Naranja con Trabillas</t>
  </si>
  <si>
    <t>Sandalias Blancas de Tiras</t>
  </si>
  <si>
    <t>Sandalias Blancas  de Tiras</t>
  </si>
  <si>
    <t>Sandalias Anudadas Beige</t>
  </si>
  <si>
    <t>Sandalias Pop Verdes</t>
  </si>
  <si>
    <t>Sandalias Carmelitas de Hebilla</t>
  </si>
  <si>
    <t xml:space="preserve">Jean Oscuro Skinny </t>
  </si>
  <si>
    <t>BU0667</t>
  </si>
  <si>
    <t>BU0668</t>
  </si>
  <si>
    <t>BU0669</t>
  </si>
  <si>
    <t>BU0670</t>
  </si>
  <si>
    <t>BU0671</t>
  </si>
  <si>
    <t>BU0672</t>
  </si>
  <si>
    <t>BU0673</t>
  </si>
  <si>
    <t>BU0674</t>
  </si>
  <si>
    <t>BU0675</t>
  </si>
  <si>
    <t>BU0676</t>
  </si>
  <si>
    <t>BU0677</t>
  </si>
  <si>
    <t>BU0678</t>
  </si>
  <si>
    <t>BU0679</t>
  </si>
  <si>
    <t>BU0680</t>
  </si>
  <si>
    <t>BU0681</t>
  </si>
  <si>
    <t>BU0682</t>
  </si>
  <si>
    <t>BU0683</t>
  </si>
  <si>
    <t>BU0684</t>
  </si>
  <si>
    <t>BU0685</t>
  </si>
  <si>
    <t>BU0686</t>
  </si>
  <si>
    <t>BU0687</t>
  </si>
  <si>
    <t>BU0688</t>
  </si>
  <si>
    <t>BU0689</t>
  </si>
  <si>
    <t>BU0690</t>
  </si>
  <si>
    <t>BU0691</t>
  </si>
  <si>
    <t>BU0692</t>
  </si>
  <si>
    <t>BU0693</t>
  </si>
  <si>
    <t>BU0694</t>
  </si>
  <si>
    <t>BU0695</t>
  </si>
  <si>
    <t>BU0696</t>
  </si>
  <si>
    <t>BU0697</t>
  </si>
  <si>
    <t>BU0698</t>
  </si>
  <si>
    <t>BU0699</t>
  </si>
  <si>
    <t>BU0700</t>
  </si>
  <si>
    <t>BU0701</t>
  </si>
  <si>
    <t>BU0702</t>
  </si>
  <si>
    <t>BU0703</t>
  </si>
  <si>
    <t>BU0704</t>
  </si>
  <si>
    <t>BU0705</t>
  </si>
  <si>
    <t>BU0706</t>
  </si>
  <si>
    <t>BU0707</t>
  </si>
  <si>
    <t>BU0708</t>
  </si>
  <si>
    <t>BU0709</t>
  </si>
  <si>
    <t>BU0710</t>
  </si>
  <si>
    <t>BU0711</t>
  </si>
  <si>
    <t>BU0712</t>
  </si>
  <si>
    <t>BU0713</t>
  </si>
  <si>
    <t>BU0714</t>
  </si>
  <si>
    <t>BU0715</t>
  </si>
  <si>
    <t>BU0716</t>
  </si>
  <si>
    <t>BU0717</t>
  </si>
  <si>
    <t>BU0718</t>
  </si>
  <si>
    <t>BU0719</t>
  </si>
  <si>
    <t>BU0722</t>
  </si>
  <si>
    <t>BU0723</t>
  </si>
  <si>
    <t>BU0724</t>
  </si>
  <si>
    <t>BU0725</t>
  </si>
  <si>
    <t>BU0726</t>
  </si>
  <si>
    <t>BU0727</t>
  </si>
  <si>
    <t>BU0728</t>
  </si>
  <si>
    <t>BU0729</t>
  </si>
  <si>
    <t>BU0730</t>
  </si>
  <si>
    <t>BU0731</t>
  </si>
  <si>
    <t>BU0732</t>
  </si>
  <si>
    <t>BU0733</t>
  </si>
  <si>
    <t>BU0734</t>
  </si>
  <si>
    <t>BU0735</t>
  </si>
  <si>
    <t>BU0736</t>
  </si>
  <si>
    <t>BU0737</t>
  </si>
  <si>
    <t>BU0738</t>
  </si>
  <si>
    <t>BU0739</t>
  </si>
  <si>
    <t>BU0740</t>
  </si>
  <si>
    <t>BU0741</t>
  </si>
  <si>
    <t>Sandalias Rosadas Flip Plataformas</t>
  </si>
  <si>
    <t>Sandalias Naranjas Flip Plataformas</t>
  </si>
  <si>
    <t>Sandalias Negras Flip Plataformas</t>
  </si>
  <si>
    <t>Sandalias Negras Flip PLataformas</t>
  </si>
  <si>
    <t>COMPRA F21</t>
  </si>
  <si>
    <t>Compra 9/12/2023</t>
  </si>
  <si>
    <t>Cardigan Classy</t>
  </si>
  <si>
    <t>SHEiN</t>
  </si>
  <si>
    <t>Sandalias de tacón Grueso</t>
  </si>
  <si>
    <t>Vestido Camisa Modely</t>
  </si>
  <si>
    <t>Camisa Blanca Modely</t>
  </si>
  <si>
    <t>Vestido Espalda Descubierta Cruzada</t>
  </si>
  <si>
    <t>Vestido Tarsha</t>
  </si>
  <si>
    <t>Top Asimétrico Acanalado</t>
  </si>
  <si>
    <t>Kimono Floral</t>
  </si>
  <si>
    <t>Kimono FLoral</t>
  </si>
  <si>
    <t>Mono Dazy Abullonado</t>
  </si>
  <si>
    <t>Vestido Franchy Drapeado</t>
  </si>
  <si>
    <t>Suéter cuello de Cisne</t>
  </si>
  <si>
    <t>Top healter negro</t>
  </si>
  <si>
    <t>Top Healter negro</t>
  </si>
  <si>
    <t>Mono Con Botón Delantero</t>
  </si>
  <si>
    <t>Vestido Cruzado</t>
  </si>
  <si>
    <t>Conjunto Albaricoque</t>
  </si>
  <si>
    <t>Conjunto Beis</t>
  </si>
  <si>
    <t>Enero</t>
  </si>
  <si>
    <t>Adry</t>
  </si>
  <si>
    <t>Poner aquí detalle de compra</t>
  </si>
  <si>
    <t>Detalle de compra</t>
  </si>
  <si>
    <t>Compra 11 dic 2023</t>
  </si>
  <si>
    <t>Viaje Cancún</t>
  </si>
  <si>
    <t>Viaje La Paz</t>
  </si>
  <si>
    <t>Compra Halloween</t>
  </si>
  <si>
    <t>Forever21</t>
  </si>
  <si>
    <t>Vestido negro de mangas largas en contraste</t>
  </si>
  <si>
    <t>Jaqueline</t>
  </si>
  <si>
    <t>Yane</t>
  </si>
  <si>
    <t>yo</t>
  </si>
  <si>
    <t>Daniela</t>
  </si>
  <si>
    <t>Baby</t>
  </si>
  <si>
    <t>4 febrero</t>
  </si>
  <si>
    <t>2 febrero</t>
  </si>
  <si>
    <t>Mady</t>
  </si>
  <si>
    <t>Ani</t>
  </si>
  <si>
    <t>UB234</t>
  </si>
  <si>
    <t>gafas azules con cadena</t>
  </si>
  <si>
    <t>Mono verde con cinturón</t>
  </si>
  <si>
    <t>yuniel</t>
  </si>
  <si>
    <t>BUI000</t>
  </si>
  <si>
    <t>Zapato de trabajo de punta fina y Tacón Cuadrado</t>
  </si>
  <si>
    <t>Bléiser</t>
  </si>
  <si>
    <t>inventario</t>
  </si>
  <si>
    <t>Chaleco gris de traje</t>
  </si>
  <si>
    <t>Pullover Dazy Blanco</t>
  </si>
  <si>
    <t>3 Febrero</t>
  </si>
  <si>
    <t>Orieta</t>
  </si>
  <si>
    <t>Blusa Lettuche</t>
  </si>
  <si>
    <t>Chaleco corto de traje cuadros</t>
  </si>
  <si>
    <t>Jeans MOM con rotos</t>
  </si>
  <si>
    <t>Jean ajustado Claro</t>
  </si>
  <si>
    <t>Jean Mom con bajo descosido</t>
  </si>
  <si>
    <t>Shorts con rotos</t>
  </si>
  <si>
    <t>Talla 11_Años</t>
  </si>
  <si>
    <t>Talla 10_11Años</t>
  </si>
  <si>
    <t>Talla 4_Años</t>
  </si>
  <si>
    <t>Talla 14_Años</t>
  </si>
  <si>
    <t>Talla 10_Años</t>
  </si>
  <si>
    <t>Talla 6_Años</t>
  </si>
  <si>
    <t>Talla 7_Años</t>
  </si>
  <si>
    <t>Talla 140CM Color Multicolor</t>
  </si>
  <si>
    <t>Talla Grande</t>
  </si>
  <si>
    <t>Talla Xs</t>
  </si>
  <si>
    <t>Talla Unitalla</t>
  </si>
  <si>
    <t>Talla 39</t>
  </si>
  <si>
    <t>Talla EG</t>
  </si>
  <si>
    <t>Talla G</t>
  </si>
  <si>
    <t>Talla 38.5</t>
  </si>
  <si>
    <t>Talla 36.5</t>
  </si>
  <si>
    <t>Partes-de-abajo</t>
  </si>
  <si>
    <t xml:space="preserve">Partes-de-abajo </t>
  </si>
  <si>
    <t>Vestido Estampado de Plantas Bohemio</t>
  </si>
  <si>
    <t>Vestido Orchid</t>
  </si>
  <si>
    <t xml:space="preserve">Vestido Burdeos </t>
  </si>
  <si>
    <t>Vestidos Burdeos</t>
  </si>
  <si>
    <t xml:space="preserve">Vestido Privé </t>
  </si>
  <si>
    <t>Vestido Privé</t>
  </si>
  <si>
    <t xml:space="preserve">Vestido Frenchy </t>
  </si>
  <si>
    <t>Vestido Margarita</t>
  </si>
  <si>
    <t>Vestido Desgarre</t>
  </si>
  <si>
    <t>Pajarita en forma de flor</t>
  </si>
  <si>
    <t>Vestido espalda escotada</t>
  </si>
  <si>
    <t xml:space="preserve">Pullover Dazy </t>
  </si>
  <si>
    <t>Chaleco de traje</t>
  </si>
  <si>
    <t xml:space="preserve">Gafas de Sol </t>
  </si>
  <si>
    <t>Gafas de Sol</t>
  </si>
  <si>
    <t>Vestido Denim</t>
  </si>
  <si>
    <t>Vestido Asimétrico con lazos</t>
  </si>
  <si>
    <t>Vestido Ajustado de puntos</t>
  </si>
  <si>
    <t>Vestido Línea A</t>
  </si>
  <si>
    <t xml:space="preserve">Blusa de manga acampanada </t>
  </si>
  <si>
    <t>Vestido Becka</t>
  </si>
  <si>
    <t>Vestido Frente Drapeado</t>
  </si>
  <si>
    <t>Vestido ajustado con abertura de manga larga</t>
  </si>
  <si>
    <t xml:space="preserve">Talla M </t>
  </si>
  <si>
    <t>Vestido acanalado de manga larga</t>
  </si>
  <si>
    <t>Vestido Asimétrico con cuerdas</t>
  </si>
  <si>
    <t>Vestido ajustado de puntos</t>
  </si>
  <si>
    <t>Vestido de botones y manga abullonada</t>
  </si>
  <si>
    <t>BU0742</t>
  </si>
  <si>
    <t>BU0743</t>
  </si>
  <si>
    <t>BU0744</t>
  </si>
  <si>
    <t>Vestido ajustado en rosas</t>
  </si>
  <si>
    <t>Vestido negro corte A</t>
  </si>
  <si>
    <t>Vestido Terciopelo</t>
  </si>
  <si>
    <t>Talla 27 M</t>
  </si>
  <si>
    <t>Talla 25 S</t>
  </si>
  <si>
    <t>Pantalón negro de traje</t>
  </si>
  <si>
    <t>Pantalón de viscosa y zíper</t>
  </si>
  <si>
    <t xml:space="preserve">Jean ajustado oscuro </t>
  </si>
  <si>
    <t xml:space="preserve">Falda satinada línea A </t>
  </si>
  <si>
    <t>Pantalón alto de bajo elegante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</si>
</sst>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_-&quot;$&quot;* #,##0.00_-;\-&quot;$&quot;* #,##0.00_-;_-&quot;$&quot;* &quot;-&quot;??_-;_-@_-"/>
    <numFmt numFmtId="166" formatCode="&quot;$&quot;#,##0.0"/>
  </numFmts>
  <fonts count="26" x14ac:knownFonts="1">
    <font>
      <sz val="10"/>
      <color indexed="8"/>
      <name val="Helvetica Neue"/>
    </font>
    <font>
      <sz val="12"/>
      <color theme="1"/>
      <name val="Helvetica Neue"/>
      <family val="2"/>
      <scheme val="minor"/>
    </font>
    <font>
      <b/>
      <sz val="10"/>
      <color indexed="8"/>
      <name val="Helvetica Neue"/>
      <family val="2"/>
    </font>
    <font>
      <sz val="10"/>
      <color rgb="FF000000"/>
      <name val="Helvetica Neue"/>
      <family val="2"/>
    </font>
    <font>
      <sz val="10"/>
      <color rgb="FF000000"/>
      <name val="Helvetica Neue"/>
      <family val="2"/>
      <scheme val="major"/>
    </font>
    <font>
      <sz val="10"/>
      <color theme="1"/>
      <name val="Helvetica Neue"/>
      <family val="2"/>
      <scheme val="major"/>
    </font>
    <font>
      <sz val="10"/>
      <color indexed="8"/>
      <name val="Helvetica Neue"/>
      <family val="2"/>
    </font>
    <font>
      <b/>
      <sz val="10"/>
      <color theme="0"/>
      <name val="Helvetica Neue"/>
      <family val="2"/>
    </font>
    <font>
      <sz val="8"/>
      <name val="Helvetica Neue"/>
      <family val="2"/>
    </font>
    <font>
      <sz val="10"/>
      <color indexed="8"/>
      <name val="Helvetica Neue"/>
      <family val="2"/>
      <scheme val="major"/>
    </font>
    <font>
      <b/>
      <sz val="10"/>
      <color rgb="FF000000"/>
      <name val="Helvetica Neue"/>
      <family val="2"/>
      <scheme val="major"/>
    </font>
    <font>
      <sz val="12"/>
      <color rgb="FF000000"/>
      <name val="Calibri"/>
      <family val="2"/>
    </font>
    <font>
      <sz val="10"/>
      <color indexed="8"/>
      <name val="Arial"/>
      <family val="2"/>
    </font>
    <font>
      <sz val="10"/>
      <color rgb="FFFA6338"/>
      <name val="Arial"/>
      <family val="2"/>
    </font>
    <font>
      <sz val="14"/>
      <color rgb="FF222222"/>
      <name val="Arial"/>
      <family val="2"/>
    </font>
    <font>
      <sz val="12"/>
      <color rgb="FF222222"/>
      <name val="Arial"/>
      <family val="2"/>
    </font>
    <font>
      <b/>
      <sz val="14"/>
      <color rgb="FF222222"/>
      <name val="Arial"/>
      <family val="2"/>
    </font>
    <font>
      <sz val="10"/>
      <color rgb="FF000000"/>
      <name val="Arial"/>
      <family val="2"/>
    </font>
    <font>
      <b/>
      <sz val="10"/>
      <color indexed="8"/>
      <name val="Helvetica Neue"/>
      <family val="2"/>
      <scheme val="minor"/>
    </font>
    <font>
      <sz val="10"/>
      <color rgb="FF000000"/>
      <name val="Helvetica Neue"/>
      <family val="2"/>
      <scheme val="minor"/>
    </font>
    <font>
      <sz val="10"/>
      <color indexed="8"/>
      <name val="Helvetica Neue"/>
      <family val="2"/>
      <scheme val="minor"/>
    </font>
    <font>
      <sz val="10"/>
      <color theme="1"/>
      <name val="Helvetica Neue"/>
      <family val="2"/>
      <scheme val="minor"/>
    </font>
    <font>
      <sz val="10"/>
      <color theme="1"/>
      <name val="Helvetica Neue"/>
      <family val="2"/>
    </font>
    <font>
      <b/>
      <sz val="14"/>
      <color theme="2" tint="-0.89999084444715716"/>
      <name val="Helvetica Neue"/>
      <family val="2"/>
      <scheme val="minor"/>
    </font>
    <font>
      <sz val="14"/>
      <color theme="2" tint="-0.89999084444715716"/>
      <name val="Helvetica Neue"/>
      <family val="2"/>
      <scheme val="minor"/>
    </font>
    <font>
      <sz val="10"/>
      <color indexed="8"/>
      <name val="Helvetica Neue"/>
    </font>
  </fonts>
  <fills count="27">
    <fill>
      <patternFill patternType="none"/>
    </fill>
    <fill>
      <patternFill patternType="gray125"/>
    </fill>
    <fill>
      <patternFill patternType="solid">
        <fgColor indexed="9"/>
        <bgColor auto="1"/>
      </patternFill>
    </fill>
    <fill>
      <patternFill patternType="solid">
        <fgColor theme="9"/>
        <bgColor indexed="64"/>
      </patternFill>
    </fill>
    <fill>
      <patternFill patternType="solid">
        <fgColor rgb="FF0070C0"/>
        <bgColor indexed="64"/>
      </patternFill>
    </fill>
    <fill>
      <patternFill patternType="solid">
        <fgColor theme="7"/>
        <bgColor indexed="64"/>
      </patternFill>
    </fill>
    <fill>
      <patternFill patternType="solid">
        <fgColor indexed="9"/>
        <bgColor indexed="64"/>
      </patternFill>
    </fill>
    <fill>
      <patternFill patternType="solid">
        <fgColor rgb="FFCEFBF5"/>
        <bgColor rgb="FFCEFBF5"/>
      </patternFill>
    </fill>
    <fill>
      <patternFill patternType="solid">
        <fgColor theme="0"/>
        <bgColor rgb="FFCEFBF5"/>
      </patternFill>
    </fill>
    <fill>
      <patternFill patternType="solid">
        <fgColor theme="0"/>
        <bgColor theme="4" tint="0.79998168889431442"/>
      </patternFill>
    </fill>
    <fill>
      <patternFill patternType="solid">
        <fgColor theme="5" tint="0.79998168889431442"/>
        <bgColor rgb="FFCEFBF5"/>
      </patternFill>
    </fill>
    <fill>
      <patternFill patternType="solid">
        <fgColor rgb="FFFFFF00"/>
        <bgColor indexed="64"/>
      </patternFill>
    </fill>
    <fill>
      <patternFill patternType="solid">
        <fgColor rgb="FFFFFF00"/>
        <bgColor rgb="FFCEFBF5"/>
      </patternFill>
    </fill>
    <fill>
      <patternFill patternType="solid">
        <fgColor theme="0"/>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0" tint="-0.249977111117893"/>
        <bgColor indexed="64"/>
      </patternFill>
    </fill>
    <fill>
      <patternFill patternType="solid">
        <fgColor theme="5" tint="0.79998168889431442"/>
        <bgColor theme="4" tint="0.79998168889431442"/>
      </patternFill>
    </fill>
    <fill>
      <patternFill patternType="solid">
        <fgColor theme="7"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8" tint="0.39997558519241921"/>
        <bgColor rgb="FFCEFBF5"/>
      </patternFill>
    </fill>
    <fill>
      <patternFill patternType="solid">
        <fgColor theme="8"/>
        <bgColor indexed="64"/>
      </patternFill>
    </fill>
    <fill>
      <patternFill patternType="solid">
        <fgColor theme="6" tint="0.79998168889431442"/>
        <bgColor indexed="64"/>
      </patternFill>
    </fill>
    <fill>
      <patternFill patternType="solid">
        <fgColor rgb="FF00B050"/>
        <bgColor indexed="64"/>
      </patternFill>
    </fill>
    <fill>
      <patternFill patternType="solid">
        <fgColor theme="6" tint="0.39997558519241921"/>
        <bgColor indexed="64"/>
      </patternFill>
    </fill>
    <fill>
      <patternFill patternType="solid">
        <fgColor theme="6" tint="-0.249977111117893"/>
        <bgColor indexed="64"/>
      </patternFill>
    </fill>
  </fills>
  <borders count="27">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theme="0" tint="-0.499984740745262"/>
      </left>
      <right style="thin">
        <color theme="0" tint="-0.499984740745262"/>
      </right>
      <top/>
      <bottom style="thin">
        <color theme="0" tint="-0.499984740745262"/>
      </bottom>
      <diagonal/>
    </border>
    <border>
      <left style="thin">
        <color rgb="FFF2F2F2"/>
      </left>
      <right style="thin">
        <color rgb="FFF2F2F2"/>
      </right>
      <top style="thin">
        <color rgb="FF72F1E1"/>
      </top>
      <bottom style="thin">
        <color rgb="FFF2F2F2"/>
      </bottom>
      <diagonal/>
    </border>
    <border>
      <left style="thin">
        <color rgb="FFF2F2F2"/>
      </left>
      <right style="thin">
        <color rgb="FFF2F2F2"/>
      </right>
      <top style="thin">
        <color rgb="FFF2F2F2"/>
      </top>
      <bottom style="thin">
        <color rgb="FFF2F2F2"/>
      </bottom>
      <diagonal/>
    </border>
    <border>
      <left/>
      <right style="thin">
        <color theme="0" tint="-4.9989318521683403E-2"/>
      </right>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3" tint="0.79998168889431442"/>
      </right>
      <top style="thin">
        <color theme="0" tint="-4.9989318521683403E-2"/>
      </top>
      <bottom style="thin">
        <color theme="0" tint="-4.9989318521683403E-2"/>
      </bottom>
      <diagonal/>
    </border>
    <border>
      <left/>
      <right style="thin">
        <color theme="0" tint="-4.9989318521683403E-2"/>
      </right>
      <top style="thin">
        <color theme="0" tint="-4.9989318521683403E-2"/>
      </top>
      <bottom/>
      <diagonal/>
    </border>
    <border>
      <left style="thin">
        <color theme="3" tint="0.79998168889431442"/>
      </left>
      <right style="thin">
        <color theme="3" tint="0.79998168889431442"/>
      </right>
      <top/>
      <bottom/>
      <diagonal/>
    </border>
    <border>
      <left style="thin">
        <color theme="3" tint="0.79998168889431442"/>
      </left>
      <right style="thin">
        <color theme="3" tint="0.79998168889431442"/>
      </right>
      <top/>
      <bottom style="thin">
        <color theme="3" tint="0.79998168889431442"/>
      </bottom>
      <diagonal/>
    </border>
    <border>
      <left style="thin">
        <color theme="0" tint="-4.9989318521683403E-2"/>
      </left>
      <right style="thin">
        <color theme="3" tint="0.79998168889431442"/>
      </right>
      <top style="thin">
        <color theme="0" tint="-0.499984740745262"/>
      </top>
      <bottom style="thin">
        <color theme="0" tint="-4.9989318521683403E-2"/>
      </bottom>
      <diagonal/>
    </border>
    <border>
      <left/>
      <right style="thin">
        <color theme="3" tint="0.79998168889431442"/>
      </right>
      <top style="thin">
        <color theme="3" tint="0.79998168889431442"/>
      </top>
      <bottom style="thin">
        <color theme="0" tint="-4.9989318521683403E-2"/>
      </bottom>
      <diagonal/>
    </border>
    <border>
      <left/>
      <right style="thin">
        <color theme="3" tint="0.79998168889431442"/>
      </right>
      <top style="thin">
        <color theme="0" tint="-4.9989318521683403E-2"/>
      </top>
      <bottom style="thin">
        <color theme="0" tint="-4.9989318521683403E-2"/>
      </bottom>
      <diagonal/>
    </border>
    <border>
      <left/>
      <right style="thin">
        <color theme="3" tint="0.79998168889431442"/>
      </right>
      <top style="thin">
        <color theme="0" tint="-4.9989318521683403E-2"/>
      </top>
      <bottom style="thin">
        <color theme="3" tint="0.79998168889431442"/>
      </bottom>
      <diagonal/>
    </border>
    <border>
      <left/>
      <right style="thin">
        <color theme="3" tint="0.79998168889431442"/>
      </right>
      <top/>
      <bottom/>
      <diagonal/>
    </border>
    <border>
      <left style="thin">
        <color theme="0" tint="-4.9989318521683403E-2"/>
      </left>
      <right style="thin">
        <color theme="3" tint="0.79998168889431442"/>
      </right>
      <top/>
      <bottom/>
      <diagonal/>
    </border>
    <border>
      <left style="thin">
        <color theme="0" tint="-4.9989318521683403E-2"/>
      </left>
      <right style="thin">
        <color theme="3" tint="0.79998168889431442"/>
      </right>
      <top style="thin">
        <color rgb="FF72F1E1"/>
      </top>
      <bottom style="thin">
        <color rgb="FF72F1E1"/>
      </bottom>
      <diagonal/>
    </border>
    <border>
      <left style="thin">
        <color theme="0" tint="-4.9989318521683403E-2"/>
      </left>
      <right/>
      <top style="thin">
        <color theme="0" tint="-4.9989318521683403E-2"/>
      </top>
      <bottom style="thin">
        <color theme="0" tint="-4.9989318521683403E-2"/>
      </bottom>
      <diagonal/>
    </border>
    <border>
      <left style="thin">
        <color rgb="FFA0E886"/>
      </left>
      <right style="thin">
        <color theme="3" tint="0.79998168889431442"/>
      </right>
      <top style="thin">
        <color rgb="FFA0E886"/>
      </top>
      <bottom style="thin">
        <color rgb="FFA0E886"/>
      </bottom>
      <diagonal/>
    </border>
    <border>
      <left/>
      <right/>
      <top style="thin">
        <color rgb="FFA0E886"/>
      </top>
      <bottom style="thin">
        <color rgb="FFA0E886"/>
      </bottom>
      <diagonal/>
    </border>
    <border>
      <left style="thin">
        <color theme="0" tint="-4.9989318521683403E-2"/>
      </left>
      <right style="thin">
        <color theme="0" tint="-4.9989318521683403E-2"/>
      </right>
      <top style="thin">
        <color theme="0" tint="-4.9989318521683403E-2"/>
      </top>
      <bottom/>
      <diagonal/>
    </border>
    <border>
      <left style="thin">
        <color theme="3" tint="0.7999816888943144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3" tint="0.79998168889431442"/>
      </right>
      <top style="thin">
        <color theme="0" tint="-4.9989318521683403E-2"/>
      </top>
      <bottom/>
      <diagonal/>
    </border>
    <border>
      <left style="thin">
        <color theme="0" tint="-4.9989318521683403E-2"/>
      </left>
      <right style="thin">
        <color theme="0" tint="-4.9989318521683403E-2"/>
      </right>
      <top/>
      <bottom/>
      <diagonal/>
    </border>
    <border>
      <left style="thin">
        <color theme="3" tint="0.79998168889431442"/>
      </left>
      <right style="thin">
        <color theme="0" tint="-4.9989318521683403E-2"/>
      </right>
      <top style="thin">
        <color theme="0" tint="-4.9989318521683403E-2"/>
      </top>
      <bottom/>
      <diagonal/>
    </border>
  </borders>
  <cellStyleXfs count="5">
    <xf numFmtId="0" fontId="0" fillId="0" borderId="0" applyNumberFormat="0" applyFill="0" applyBorder="0" applyProtection="0">
      <alignment vertical="top" wrapText="1"/>
    </xf>
    <xf numFmtId="0" fontId="1" fillId="0" borderId="0"/>
    <xf numFmtId="165" fontId="1" fillId="0" borderId="0" applyFont="0" applyFill="0" applyBorder="0" applyAlignment="0" applyProtection="0"/>
    <xf numFmtId="0" fontId="6" fillId="0" borderId="0" applyNumberFormat="0" applyFill="0" applyBorder="0" applyProtection="0">
      <alignment vertical="top" wrapText="1"/>
    </xf>
    <xf numFmtId="44" fontId="25" fillId="0" borderId="0" applyFont="0" applyFill="0" applyBorder="0" applyAlignment="0" applyProtection="0"/>
  </cellStyleXfs>
  <cellXfs count="220">
    <xf numFmtId="0" fontId="0" fillId="0" borderId="0" xfId="0">
      <alignment vertical="top" wrapText="1"/>
    </xf>
    <xf numFmtId="0" fontId="0" fillId="0" borderId="0" xfId="0" applyNumberFormat="1" applyAlignment="1">
      <alignment vertical="top"/>
    </xf>
    <xf numFmtId="0" fontId="0" fillId="4" borderId="0" xfId="0" applyNumberFormat="1" applyFill="1" applyAlignment="1">
      <alignment vertical="top"/>
    </xf>
    <xf numFmtId="0" fontId="0" fillId="5" borderId="0" xfId="0" applyNumberFormat="1" applyFill="1" applyAlignment="1">
      <alignment vertical="top"/>
    </xf>
    <xf numFmtId="0" fontId="0" fillId="0" borderId="0" xfId="0" applyNumberFormat="1">
      <alignment vertical="top" wrapText="1"/>
    </xf>
    <xf numFmtId="164" fontId="0" fillId="0" borderId="0" xfId="0" applyNumberFormat="1" applyAlignment="1">
      <alignment vertical="top"/>
    </xf>
    <xf numFmtId="0" fontId="6" fillId="0" borderId="0" xfId="0" applyFont="1">
      <alignment vertical="top" wrapText="1"/>
    </xf>
    <xf numFmtId="164" fontId="0" fillId="5" borderId="0" xfId="0" applyNumberFormat="1" applyFill="1" applyAlignment="1">
      <alignment vertical="top"/>
    </xf>
    <xf numFmtId="0" fontId="6" fillId="3" borderId="3" xfId="0" applyNumberFormat="1" applyFont="1" applyFill="1" applyBorder="1">
      <alignment vertical="top" wrapText="1"/>
    </xf>
    <xf numFmtId="49" fontId="2" fillId="2" borderId="3" xfId="0" applyNumberFormat="1" applyFont="1" applyFill="1" applyBorder="1">
      <alignment vertical="top" wrapText="1"/>
    </xf>
    <xf numFmtId="164" fontId="2" fillId="2" borderId="3" xfId="0" applyNumberFormat="1" applyFont="1" applyFill="1" applyBorder="1">
      <alignment vertical="top" wrapText="1"/>
    </xf>
    <xf numFmtId="164" fontId="2" fillId="6" borderId="3" xfId="0" applyNumberFormat="1" applyFont="1" applyFill="1" applyBorder="1">
      <alignment vertical="top" wrapText="1"/>
    </xf>
    <xf numFmtId="164" fontId="6" fillId="0" borderId="0" xfId="0" applyNumberFormat="1" applyFont="1">
      <alignment vertical="top" wrapText="1"/>
    </xf>
    <xf numFmtId="164" fontId="0" fillId="0" borderId="0" xfId="0" applyNumberFormat="1">
      <alignment vertical="top" wrapText="1"/>
    </xf>
    <xf numFmtId="0" fontId="0" fillId="5" borderId="0" xfId="0" applyNumberFormat="1" applyFill="1">
      <alignment vertical="top" wrapText="1"/>
    </xf>
    <xf numFmtId="0" fontId="9" fillId="0" borderId="2" xfId="0" applyNumberFormat="1" applyFont="1" applyFill="1" applyBorder="1" applyAlignment="1">
      <alignment vertical="top"/>
    </xf>
    <xf numFmtId="0" fontId="10" fillId="0" borderId="2" xfId="0" applyFont="1" applyFill="1" applyBorder="1">
      <alignment vertical="top" wrapText="1"/>
    </xf>
    <xf numFmtId="0" fontId="9" fillId="0" borderId="2" xfId="0" applyFont="1" applyBorder="1">
      <alignment vertical="top" wrapText="1"/>
    </xf>
    <xf numFmtId="0" fontId="4" fillId="0" borderId="2" xfId="0" applyFont="1" applyBorder="1">
      <alignment vertical="top" wrapText="1"/>
    </xf>
    <xf numFmtId="164" fontId="4" fillId="0" borderId="2" xfId="0" applyNumberFormat="1" applyFont="1" applyBorder="1">
      <alignment vertical="top" wrapText="1"/>
    </xf>
    <xf numFmtId="164" fontId="9" fillId="0" borderId="1" xfId="0" applyNumberFormat="1" applyFont="1" applyBorder="1" applyAlignment="1">
      <alignment vertical="top"/>
    </xf>
    <xf numFmtId="0" fontId="9" fillId="0" borderId="1" xfId="0" applyNumberFormat="1" applyFont="1" applyBorder="1" applyAlignment="1">
      <alignment vertical="top"/>
    </xf>
    <xf numFmtId="0" fontId="10" fillId="0" borderId="1" xfId="0" applyFont="1" applyFill="1" applyBorder="1">
      <alignment vertical="top" wrapText="1"/>
    </xf>
    <xf numFmtId="164" fontId="9" fillId="0" borderId="1" xfId="0" applyNumberFormat="1" applyFont="1" applyFill="1" applyBorder="1" applyAlignment="1">
      <alignment vertical="top"/>
    </xf>
    <xf numFmtId="0" fontId="3" fillId="7" borderId="4" xfId="0" applyFont="1" applyFill="1" applyBorder="1" applyAlignment="1">
      <alignment vertical="top"/>
    </xf>
    <xf numFmtId="0" fontId="3" fillId="8" borderId="4" xfId="0" applyFont="1" applyFill="1" applyBorder="1" applyAlignment="1">
      <alignment vertical="top"/>
    </xf>
    <xf numFmtId="164" fontId="3" fillId="7" borderId="5" xfId="0" applyNumberFormat="1" applyFont="1" applyFill="1" applyBorder="1" applyAlignment="1">
      <alignment vertical="top"/>
    </xf>
    <xf numFmtId="164" fontId="4" fillId="0" borderId="2" xfId="0" applyNumberFormat="1" applyFont="1" applyBorder="1" applyAlignment="1">
      <alignment vertical="top"/>
    </xf>
    <xf numFmtId="0" fontId="9" fillId="0" borderId="1" xfId="0" applyFont="1" applyFill="1" applyBorder="1" applyAlignment="1">
      <alignment vertical="top"/>
    </xf>
    <xf numFmtId="0" fontId="9" fillId="0" borderId="1" xfId="0" applyFont="1" applyBorder="1" applyAlignment="1">
      <alignment vertical="top"/>
    </xf>
    <xf numFmtId="0" fontId="0" fillId="0" borderId="0" xfId="0" applyAlignment="1">
      <alignment vertical="top"/>
    </xf>
    <xf numFmtId="0" fontId="10" fillId="0" borderId="1" xfId="0" applyFont="1" applyFill="1" applyBorder="1" applyAlignment="1">
      <alignment vertical="top"/>
    </xf>
    <xf numFmtId="164" fontId="6" fillId="0" borderId="0" xfId="0" applyNumberFormat="1" applyFont="1" applyAlignment="1">
      <alignment vertical="top"/>
    </xf>
    <xf numFmtId="0" fontId="6" fillId="0" borderId="0" xfId="0" applyFont="1" applyAlignment="1">
      <alignment vertical="top"/>
    </xf>
    <xf numFmtId="164" fontId="3" fillId="0" borderId="5" xfId="0" applyNumberFormat="1" applyFont="1" applyBorder="1" applyAlignment="1">
      <alignment vertical="top"/>
    </xf>
    <xf numFmtId="0" fontId="3" fillId="0" borderId="5" xfId="0" applyFont="1" applyBorder="1" applyAlignment="1">
      <alignment vertical="top"/>
    </xf>
    <xf numFmtId="0" fontId="3" fillId="10" borderId="4" xfId="0" applyFont="1" applyFill="1" applyBorder="1" applyAlignment="1">
      <alignment vertical="top"/>
    </xf>
    <xf numFmtId="0" fontId="3" fillId="8" borderId="4" xfId="0" applyFont="1" applyFill="1" applyBorder="1">
      <alignment vertical="top" wrapText="1"/>
    </xf>
    <xf numFmtId="164" fontId="3" fillId="8" borderId="5" xfId="0" applyNumberFormat="1" applyFont="1" applyFill="1" applyBorder="1" applyAlignment="1">
      <alignment vertical="top"/>
    </xf>
    <xf numFmtId="164" fontId="9" fillId="11" borderId="1" xfId="0" applyNumberFormat="1" applyFont="1" applyFill="1" applyBorder="1" applyAlignment="1">
      <alignment vertical="top"/>
    </xf>
    <xf numFmtId="0" fontId="9" fillId="13" borderId="2" xfId="0" applyNumberFormat="1" applyFont="1" applyFill="1" applyBorder="1" applyAlignment="1">
      <alignment vertical="top"/>
    </xf>
    <xf numFmtId="164" fontId="3" fillId="12" borderId="5" xfId="0" applyNumberFormat="1" applyFont="1" applyFill="1" applyBorder="1" applyAlignment="1">
      <alignment vertical="top"/>
    </xf>
    <xf numFmtId="164" fontId="9" fillId="13" borderId="1" xfId="0" applyNumberFormat="1" applyFont="1" applyFill="1" applyBorder="1" applyAlignment="1">
      <alignment vertical="top"/>
    </xf>
    <xf numFmtId="164" fontId="9" fillId="15" borderId="1" xfId="0" applyNumberFormat="1" applyFont="1" applyFill="1" applyBorder="1" applyAlignment="1">
      <alignment vertical="top"/>
    </xf>
    <xf numFmtId="0" fontId="6" fillId="0" borderId="0" xfId="3">
      <alignment vertical="top" wrapText="1"/>
    </xf>
    <xf numFmtId="164" fontId="9" fillId="5" borderId="1" xfId="0" applyNumberFormat="1" applyFont="1" applyFill="1" applyBorder="1" applyAlignment="1">
      <alignment vertical="top"/>
    </xf>
    <xf numFmtId="0" fontId="11" fillId="0" borderId="0" xfId="0" applyFont="1" applyAlignment="1"/>
    <xf numFmtId="164" fontId="9" fillId="16" borderId="1" xfId="0" applyNumberFormat="1" applyFont="1" applyFill="1" applyBorder="1" applyAlignment="1">
      <alignment vertical="top"/>
    </xf>
    <xf numFmtId="49" fontId="0" fillId="0" borderId="0" xfId="0" applyNumberFormat="1">
      <alignment vertical="top" wrapText="1"/>
    </xf>
    <xf numFmtId="49" fontId="6" fillId="0" borderId="0" xfId="3" applyNumberFormat="1">
      <alignment vertical="top" wrapText="1"/>
    </xf>
    <xf numFmtId="164" fontId="9" fillId="0" borderId="2" xfId="0" applyNumberFormat="1" applyFont="1" applyBorder="1" applyAlignment="1">
      <alignment vertical="top"/>
    </xf>
    <xf numFmtId="0" fontId="12" fillId="0" borderId="0" xfId="0" applyFont="1">
      <alignment vertical="top" wrapText="1"/>
    </xf>
    <xf numFmtId="0" fontId="14" fillId="0" borderId="0" xfId="0" applyFont="1">
      <alignment vertical="top" wrapText="1"/>
    </xf>
    <xf numFmtId="0" fontId="15" fillId="0" borderId="0" xfId="0" applyFont="1">
      <alignment vertical="top" wrapText="1"/>
    </xf>
    <xf numFmtId="0" fontId="16" fillId="0" borderId="0" xfId="0" applyFont="1">
      <alignment vertical="top" wrapText="1"/>
    </xf>
    <xf numFmtId="0" fontId="17" fillId="0" borderId="0" xfId="0" applyFont="1">
      <alignment vertical="top" wrapText="1"/>
    </xf>
    <xf numFmtId="0" fontId="6" fillId="11" borderId="0" xfId="0" applyFont="1" applyFill="1">
      <alignment vertical="top" wrapText="1"/>
    </xf>
    <xf numFmtId="0" fontId="0" fillId="11" borderId="0" xfId="0" applyFill="1">
      <alignment vertical="top" wrapText="1"/>
    </xf>
    <xf numFmtId="0" fontId="17" fillId="11" borderId="0" xfId="0" applyFont="1" applyFill="1">
      <alignment vertical="top" wrapText="1"/>
    </xf>
    <xf numFmtId="0" fontId="12" fillId="11" borderId="0" xfId="0" applyFont="1" applyFill="1">
      <alignment vertical="top" wrapText="1"/>
    </xf>
    <xf numFmtId="0" fontId="13" fillId="11" borderId="0" xfId="0" applyFont="1" applyFill="1">
      <alignment vertical="top" wrapText="1"/>
    </xf>
    <xf numFmtId="164" fontId="9" fillId="0" borderId="1" xfId="0" applyNumberFormat="1" applyFont="1" applyBorder="1" applyAlignment="1">
      <alignment horizontal="right" vertical="top"/>
    </xf>
    <xf numFmtId="0" fontId="0" fillId="11" borderId="0" xfId="0" applyFill="1" applyAlignment="1">
      <alignment horizontal="left" vertical="top" wrapText="1"/>
    </xf>
    <xf numFmtId="0" fontId="4" fillId="0" borderId="6" xfId="0" applyFont="1" applyFill="1" applyBorder="1">
      <alignment vertical="top" wrapText="1"/>
    </xf>
    <xf numFmtId="0" fontId="4" fillId="0" borderId="7" xfId="0" applyFont="1" applyFill="1" applyBorder="1">
      <alignment vertical="top" wrapText="1"/>
    </xf>
    <xf numFmtId="0" fontId="4" fillId="0" borderId="8" xfId="0" applyFont="1" applyFill="1" applyBorder="1">
      <alignment vertical="top" wrapText="1"/>
    </xf>
    <xf numFmtId="0" fontId="9" fillId="0" borderId="7" xfId="0" applyNumberFormat="1" applyFont="1" applyBorder="1" applyAlignment="1">
      <alignment vertical="top"/>
    </xf>
    <xf numFmtId="0" fontId="9" fillId="0" borderId="7" xfId="0" applyFont="1" applyBorder="1" applyAlignment="1">
      <alignment vertical="top"/>
    </xf>
    <xf numFmtId="0" fontId="4" fillId="0" borderId="9" xfId="0" applyFont="1" applyFill="1" applyBorder="1">
      <alignment vertical="top" wrapText="1"/>
    </xf>
    <xf numFmtId="0" fontId="0" fillId="0" borderId="10" xfId="0" applyNumberFormat="1" applyBorder="1">
      <alignment vertical="top" wrapText="1"/>
    </xf>
    <xf numFmtId="0" fontId="0" fillId="0" borderId="11" xfId="0" applyNumberFormat="1" applyBorder="1">
      <alignment vertical="top" wrapText="1"/>
    </xf>
    <xf numFmtId="0" fontId="4" fillId="0" borderId="13" xfId="0" applyFont="1" applyFill="1" applyBorder="1">
      <alignment vertical="top" wrapText="1"/>
    </xf>
    <xf numFmtId="0" fontId="4" fillId="0" borderId="14" xfId="0" applyFont="1" applyFill="1" applyBorder="1">
      <alignment vertical="top" wrapText="1"/>
    </xf>
    <xf numFmtId="0" fontId="4" fillId="0" borderId="15" xfId="0" applyFont="1" applyFill="1" applyBorder="1">
      <alignment vertical="top" wrapText="1"/>
    </xf>
    <xf numFmtId="0" fontId="12" fillId="0" borderId="16" xfId="0" applyFont="1" applyBorder="1">
      <alignment vertical="top" wrapText="1"/>
    </xf>
    <xf numFmtId="0" fontId="17" fillId="0" borderId="16" xfId="0" applyFont="1" applyBorder="1">
      <alignment vertical="top" wrapText="1"/>
    </xf>
    <xf numFmtId="0" fontId="4" fillId="0" borderId="12" xfId="0" applyFont="1" applyFill="1" applyBorder="1">
      <alignment vertical="top" wrapText="1"/>
    </xf>
    <xf numFmtId="0" fontId="5" fillId="0" borderId="8" xfId="0" applyFont="1" applyFill="1" applyBorder="1">
      <alignment vertical="top" wrapText="1"/>
    </xf>
    <xf numFmtId="0" fontId="4" fillId="9" borderId="8" xfId="0" applyFont="1" applyFill="1" applyBorder="1">
      <alignment vertical="top" wrapText="1"/>
    </xf>
    <xf numFmtId="0" fontId="6" fillId="0" borderId="17" xfId="0" applyFont="1" applyBorder="1">
      <alignment vertical="top" wrapText="1"/>
    </xf>
    <xf numFmtId="0" fontId="0" fillId="0" borderId="17" xfId="0" applyBorder="1">
      <alignment vertical="top" wrapText="1"/>
    </xf>
    <xf numFmtId="0" fontId="4" fillId="14" borderId="8" xfId="0" applyFont="1" applyFill="1" applyBorder="1">
      <alignment vertical="top" wrapText="1"/>
    </xf>
    <xf numFmtId="0" fontId="6" fillId="0" borderId="17" xfId="0" applyFont="1" applyBorder="1" applyAlignment="1">
      <alignment horizontal="left" vertical="top" wrapText="1"/>
    </xf>
    <xf numFmtId="0" fontId="4" fillId="17" borderId="8" xfId="0" applyFont="1" applyFill="1" applyBorder="1">
      <alignment vertical="top" wrapText="1"/>
    </xf>
    <xf numFmtId="0" fontId="4" fillId="17" borderId="1" xfId="0" applyFont="1" applyFill="1" applyBorder="1">
      <alignment vertical="top" wrapText="1"/>
    </xf>
    <xf numFmtId="164" fontId="9" fillId="18" borderId="1" xfId="0" applyNumberFormat="1" applyFont="1" applyFill="1" applyBorder="1" applyAlignment="1">
      <alignment vertical="top"/>
    </xf>
    <xf numFmtId="0" fontId="4" fillId="9" borderId="1" xfId="0" applyFont="1" applyFill="1" applyBorder="1">
      <alignment vertical="top" wrapText="1"/>
    </xf>
    <xf numFmtId="0" fontId="4" fillId="0" borderId="2" xfId="0" applyFont="1" applyFill="1" applyBorder="1" applyAlignment="1">
      <alignment horizontal="right" vertical="center"/>
    </xf>
    <xf numFmtId="0" fontId="4" fillId="0" borderId="1" xfId="0" applyFont="1" applyFill="1" applyBorder="1" applyAlignment="1">
      <alignment horizontal="right" vertical="center"/>
    </xf>
    <xf numFmtId="0" fontId="9" fillId="0" borderId="1" xfId="0" applyNumberFormat="1" applyFont="1" applyFill="1" applyBorder="1" applyAlignment="1">
      <alignment horizontal="right" vertical="top"/>
    </xf>
    <xf numFmtId="0" fontId="9" fillId="0" borderId="1" xfId="0" applyFont="1" applyFill="1" applyBorder="1" applyAlignment="1">
      <alignment horizontal="right" vertical="top"/>
    </xf>
    <xf numFmtId="0" fontId="0" fillId="0" borderId="0" xfId="0" applyAlignment="1">
      <alignment horizontal="right" vertical="top"/>
    </xf>
    <xf numFmtId="0" fontId="9" fillId="0" borderId="1" xfId="0" applyFont="1" applyBorder="1" applyAlignment="1">
      <alignment horizontal="right" vertical="top"/>
    </xf>
    <xf numFmtId="0" fontId="6" fillId="19" borderId="0" xfId="0" applyFont="1" applyFill="1">
      <alignment vertical="top" wrapText="1"/>
    </xf>
    <xf numFmtId="0" fontId="0" fillId="19" borderId="0" xfId="0" applyFill="1">
      <alignment vertical="top" wrapText="1"/>
    </xf>
    <xf numFmtId="0" fontId="0" fillId="19" borderId="0" xfId="0" applyNumberFormat="1" applyFill="1">
      <alignment vertical="top" wrapText="1"/>
    </xf>
    <xf numFmtId="164" fontId="0" fillId="19" borderId="0" xfId="0" applyNumberFormat="1" applyFill="1">
      <alignment vertical="top" wrapText="1"/>
    </xf>
    <xf numFmtId="164" fontId="3" fillId="10" borderId="5" xfId="0" applyNumberFormat="1" applyFont="1" applyFill="1" applyBorder="1" applyAlignment="1">
      <alignment vertical="top"/>
    </xf>
    <xf numFmtId="0" fontId="18" fillId="5" borderId="0" xfId="0" applyNumberFormat="1" applyFont="1" applyFill="1" applyAlignment="1">
      <alignment vertical="top"/>
    </xf>
    <xf numFmtId="49" fontId="18" fillId="2" borderId="3" xfId="0" applyNumberFormat="1" applyFont="1" applyFill="1" applyBorder="1">
      <alignment vertical="top" wrapText="1"/>
    </xf>
    <xf numFmtId="0" fontId="18" fillId="0" borderId="0" xfId="0" applyNumberFormat="1" applyFont="1" applyAlignment="1">
      <alignment vertical="top"/>
    </xf>
    <xf numFmtId="0" fontId="19" fillId="0" borderId="2" xfId="0" applyFont="1" applyFill="1" applyBorder="1" applyAlignment="1">
      <alignment horizontal="left" vertical="top" wrapText="1"/>
    </xf>
    <xf numFmtId="0" fontId="20" fillId="0" borderId="1" xfId="0" applyNumberFormat="1" applyFont="1" applyFill="1" applyBorder="1" applyAlignment="1">
      <alignment horizontal="left" vertical="top"/>
    </xf>
    <xf numFmtId="0" fontId="20" fillId="0" borderId="1" xfId="0" applyFont="1" applyFill="1" applyBorder="1" applyAlignment="1">
      <alignment horizontal="left" vertical="top"/>
    </xf>
    <xf numFmtId="164" fontId="3" fillId="20" borderId="5" xfId="0" applyNumberFormat="1" applyFont="1" applyFill="1" applyBorder="1" applyAlignment="1">
      <alignment vertical="top"/>
    </xf>
    <xf numFmtId="0" fontId="3" fillId="10" borderId="18" xfId="0" applyFont="1" applyFill="1" applyBorder="1">
      <alignment vertical="top" wrapText="1"/>
    </xf>
    <xf numFmtId="0" fontId="3" fillId="21" borderId="4" xfId="0" applyFont="1" applyFill="1" applyBorder="1">
      <alignment vertical="top" wrapText="1"/>
    </xf>
    <xf numFmtId="0" fontId="10" fillId="0" borderId="19" xfId="0" applyNumberFormat="1" applyFont="1" applyFill="1" applyBorder="1" applyAlignment="1">
      <alignment vertical="top"/>
    </xf>
    <xf numFmtId="0" fontId="9" fillId="13" borderId="2" xfId="0" applyFont="1" applyFill="1" applyBorder="1">
      <alignment vertical="top" wrapText="1"/>
    </xf>
    <xf numFmtId="0" fontId="9" fillId="13" borderId="1" xfId="0" applyFont="1" applyFill="1" applyBorder="1" applyAlignment="1">
      <alignment vertical="top"/>
    </xf>
    <xf numFmtId="0" fontId="9" fillId="13" borderId="1" xfId="0" applyNumberFormat="1" applyFont="1" applyFill="1" applyBorder="1" applyAlignment="1">
      <alignment vertical="top"/>
    </xf>
    <xf numFmtId="0" fontId="9" fillId="15" borderId="2" xfId="0" applyFont="1" applyFill="1" applyBorder="1">
      <alignment vertical="top" wrapText="1"/>
    </xf>
    <xf numFmtId="0" fontId="9" fillId="15" borderId="1" xfId="0" applyNumberFormat="1" applyFont="1" applyFill="1" applyBorder="1" applyAlignment="1">
      <alignment vertical="top"/>
    </xf>
    <xf numFmtId="0" fontId="10" fillId="0" borderId="19" xfId="0" applyFont="1" applyFill="1" applyBorder="1">
      <alignment vertical="top" wrapText="1"/>
    </xf>
    <xf numFmtId="0" fontId="4" fillId="9" borderId="14" xfId="0" applyFont="1" applyFill="1" applyBorder="1">
      <alignment vertical="top" wrapText="1"/>
    </xf>
    <xf numFmtId="0" fontId="4" fillId="14" borderId="14" xfId="0" applyFont="1" applyFill="1" applyBorder="1">
      <alignment vertical="top" wrapText="1"/>
    </xf>
    <xf numFmtId="0" fontId="4" fillId="14" borderId="1" xfId="0" applyFont="1" applyFill="1" applyBorder="1">
      <alignment vertical="top" wrapText="1"/>
    </xf>
    <xf numFmtId="0" fontId="4" fillId="17" borderId="14" xfId="0" applyFont="1" applyFill="1" applyBorder="1">
      <alignment vertical="top" wrapText="1"/>
    </xf>
    <xf numFmtId="0" fontId="6" fillId="5" borderId="0" xfId="0" applyFont="1" applyFill="1">
      <alignment vertical="top" wrapText="1"/>
    </xf>
    <xf numFmtId="1" fontId="0" fillId="0" borderId="0" xfId="0" applyNumberFormat="1">
      <alignment vertical="top" wrapText="1"/>
    </xf>
    <xf numFmtId="0" fontId="21" fillId="0" borderId="1" xfId="0" applyNumberFormat="1" applyFont="1" applyFill="1" applyBorder="1" applyAlignment="1">
      <alignment horizontal="left" vertical="top"/>
    </xf>
    <xf numFmtId="1" fontId="9" fillId="13" borderId="1" xfId="0" applyNumberFormat="1" applyFont="1" applyFill="1" applyBorder="1" applyAlignment="1">
      <alignment vertical="top"/>
    </xf>
    <xf numFmtId="1" fontId="9" fillId="15" borderId="1" xfId="0" applyNumberFormat="1" applyFont="1" applyFill="1" applyBorder="1" applyAlignment="1">
      <alignment vertical="top"/>
    </xf>
    <xf numFmtId="0" fontId="0" fillId="22" borderId="0" xfId="0" applyFill="1">
      <alignment vertical="top" wrapText="1"/>
    </xf>
    <xf numFmtId="0" fontId="0" fillId="0" borderId="16" xfId="0" applyBorder="1">
      <alignment vertical="top" wrapText="1"/>
    </xf>
    <xf numFmtId="16" fontId="6" fillId="0" borderId="16" xfId="0" applyNumberFormat="1" applyFont="1" applyBorder="1">
      <alignment vertical="top" wrapText="1"/>
    </xf>
    <xf numFmtId="16" fontId="0" fillId="0" borderId="16" xfId="0" applyNumberFormat="1" applyBorder="1">
      <alignment vertical="top" wrapText="1"/>
    </xf>
    <xf numFmtId="16" fontId="6" fillId="19" borderId="16" xfId="0" applyNumberFormat="1" applyFont="1" applyFill="1" applyBorder="1">
      <alignment vertical="top" wrapText="1"/>
    </xf>
    <xf numFmtId="16" fontId="3" fillId="0" borderId="20" xfId="0" applyNumberFormat="1" applyFont="1" applyBorder="1">
      <alignment vertical="top" wrapText="1"/>
    </xf>
    <xf numFmtId="16" fontId="0" fillId="19" borderId="16" xfId="0" applyNumberFormat="1" applyFill="1" applyBorder="1">
      <alignment vertical="top" wrapText="1"/>
    </xf>
    <xf numFmtId="16" fontId="6" fillId="0" borderId="16" xfId="0" applyNumberFormat="1" applyFont="1" applyBorder="1" applyAlignment="1">
      <alignment horizontal="right" vertical="top" wrapText="1"/>
    </xf>
    <xf numFmtId="16" fontId="0" fillId="0" borderId="16" xfId="0" applyNumberFormat="1" applyBorder="1" applyAlignment="1">
      <alignment horizontal="right" vertical="top" wrapText="1"/>
    </xf>
    <xf numFmtId="16" fontId="3" fillId="0" borderId="20" xfId="0" applyNumberFormat="1" applyFont="1" applyBorder="1" applyAlignment="1">
      <alignment horizontal="right" vertical="top" wrapText="1"/>
    </xf>
    <xf numFmtId="16" fontId="6" fillId="13" borderId="16" xfId="0" applyNumberFormat="1" applyFont="1" applyFill="1" applyBorder="1" applyAlignment="1">
      <alignment horizontal="right" vertical="top" wrapText="1"/>
    </xf>
    <xf numFmtId="16" fontId="3" fillId="0" borderId="16" xfId="0" applyNumberFormat="1" applyFont="1" applyBorder="1" applyAlignment="1">
      <alignment horizontal="right" vertical="top" wrapText="1"/>
    </xf>
    <xf numFmtId="16" fontId="3" fillId="22" borderId="16" xfId="0" applyNumberFormat="1" applyFont="1" applyFill="1" applyBorder="1" applyAlignment="1">
      <alignment horizontal="right" vertical="top" wrapText="1"/>
    </xf>
    <xf numFmtId="0" fontId="0" fillId="22" borderId="16" xfId="0" applyFill="1" applyBorder="1">
      <alignment vertical="top" wrapText="1"/>
    </xf>
    <xf numFmtId="16" fontId="0" fillId="13" borderId="16" xfId="0" applyNumberFormat="1" applyFill="1" applyBorder="1">
      <alignment vertical="top" wrapText="1"/>
    </xf>
    <xf numFmtId="16" fontId="0" fillId="23" borderId="16" xfId="0" applyNumberFormat="1" applyFill="1" applyBorder="1">
      <alignment vertical="top" wrapText="1"/>
    </xf>
    <xf numFmtId="0" fontId="0" fillId="13" borderId="16" xfId="0" applyFill="1" applyBorder="1">
      <alignment vertical="top" wrapText="1"/>
    </xf>
    <xf numFmtId="16" fontId="0" fillId="13" borderId="16" xfId="0" applyNumberFormat="1" applyFill="1" applyBorder="1" applyAlignment="1">
      <alignment horizontal="right" vertical="top" wrapText="1"/>
    </xf>
    <xf numFmtId="16" fontId="0" fillId="23" borderId="16" xfId="0" applyNumberFormat="1" applyFill="1" applyBorder="1" applyAlignment="1">
      <alignment horizontal="right" vertical="top" wrapText="1"/>
    </xf>
    <xf numFmtId="16" fontId="6" fillId="23" borderId="16" xfId="0" applyNumberFormat="1" applyFont="1" applyFill="1" applyBorder="1" applyAlignment="1">
      <alignment horizontal="right" vertical="top" wrapText="1"/>
    </xf>
    <xf numFmtId="164" fontId="9" fillId="19" borderId="1" xfId="0" applyNumberFormat="1" applyFont="1" applyFill="1" applyBorder="1" applyAlignment="1">
      <alignment vertical="top"/>
    </xf>
    <xf numFmtId="16" fontId="0" fillId="19" borderId="16" xfId="0" applyNumberFormat="1" applyFill="1" applyBorder="1" applyAlignment="1">
      <alignment horizontal="right" vertical="top" wrapText="1"/>
    </xf>
    <xf numFmtId="16" fontId="6" fillId="24" borderId="16" xfId="0" applyNumberFormat="1" applyFont="1" applyFill="1" applyBorder="1" applyAlignment="1">
      <alignment horizontal="right" vertical="top" wrapText="1"/>
    </xf>
    <xf numFmtId="0" fontId="6" fillId="24" borderId="0" xfId="0" applyFont="1" applyFill="1">
      <alignment vertical="top" wrapText="1"/>
    </xf>
    <xf numFmtId="0" fontId="0" fillId="24" borderId="0" xfId="0" applyFill="1">
      <alignment vertical="top" wrapText="1"/>
    </xf>
    <xf numFmtId="164" fontId="9" fillId="24" borderId="1" xfId="0" applyNumberFormat="1" applyFont="1" applyFill="1" applyBorder="1" applyAlignment="1">
      <alignment vertical="top"/>
    </xf>
    <xf numFmtId="0" fontId="0" fillId="24" borderId="0" xfId="0" applyNumberFormat="1" applyFill="1">
      <alignment vertical="top" wrapText="1"/>
    </xf>
    <xf numFmtId="164" fontId="0" fillId="24" borderId="0" xfId="0" applyNumberFormat="1" applyFill="1">
      <alignment vertical="top" wrapText="1"/>
    </xf>
    <xf numFmtId="16" fontId="0" fillId="24" borderId="16" xfId="0" applyNumberFormat="1" applyFill="1" applyBorder="1">
      <alignment vertical="top" wrapText="1"/>
    </xf>
    <xf numFmtId="0" fontId="3" fillId="0" borderId="21" xfId="0" applyFont="1" applyBorder="1">
      <alignment vertical="top" wrapText="1"/>
    </xf>
    <xf numFmtId="164" fontId="9" fillId="0" borderId="0" xfId="0" applyNumberFormat="1" applyFont="1" applyFill="1" applyBorder="1" applyAlignment="1">
      <alignment vertical="top"/>
    </xf>
    <xf numFmtId="164" fontId="9" fillId="0" borderId="2" xfId="0" applyNumberFormat="1" applyFont="1" applyBorder="1">
      <alignment vertical="top" wrapText="1"/>
    </xf>
    <xf numFmtId="1" fontId="9" fillId="0" borderId="1" xfId="0" applyNumberFormat="1" applyFont="1" applyBorder="1" applyAlignment="1">
      <alignment vertical="top"/>
    </xf>
    <xf numFmtId="0" fontId="7" fillId="13" borderId="0" xfId="0" applyFont="1" applyFill="1">
      <alignment vertical="top" wrapText="1"/>
    </xf>
    <xf numFmtId="164" fontId="0" fillId="13" borderId="0" xfId="0" applyNumberFormat="1" applyFill="1">
      <alignment vertical="top" wrapText="1"/>
    </xf>
    <xf numFmtId="0" fontId="22" fillId="25" borderId="0" xfId="0" applyNumberFormat="1" applyFont="1" applyFill="1" applyAlignment="1">
      <alignment horizontal="center" vertical="top" wrapText="1"/>
    </xf>
    <xf numFmtId="0" fontId="6" fillId="26" borderId="16" xfId="0" applyFont="1" applyFill="1" applyBorder="1" applyAlignment="1">
      <alignment vertical="center" wrapText="1"/>
    </xf>
    <xf numFmtId="0" fontId="6" fillId="26" borderId="0" xfId="0" applyFont="1" applyFill="1" applyAlignment="1">
      <alignment vertical="center" wrapText="1"/>
    </xf>
    <xf numFmtId="0" fontId="6" fillId="26" borderId="0" xfId="0" applyNumberFormat="1" applyFont="1" applyFill="1" applyAlignment="1">
      <alignment vertical="center" wrapText="1"/>
    </xf>
    <xf numFmtId="164" fontId="6" fillId="26" borderId="0" xfId="0" applyNumberFormat="1" applyFont="1" applyFill="1" applyAlignment="1">
      <alignment vertical="center" wrapText="1"/>
    </xf>
    <xf numFmtId="0" fontId="0" fillId="26" borderId="0" xfId="0" applyFill="1" applyAlignment="1">
      <alignment vertical="center" wrapText="1"/>
    </xf>
    <xf numFmtId="164" fontId="23" fillId="19" borderId="3" xfId="0" applyNumberFormat="1" applyFont="1" applyFill="1" applyBorder="1" applyAlignment="1">
      <alignment horizontal="center" vertical="center" wrapText="1"/>
    </xf>
    <xf numFmtId="0" fontId="24" fillId="19" borderId="3" xfId="0" applyNumberFormat="1" applyFont="1" applyFill="1" applyBorder="1" applyAlignment="1">
      <alignment horizontal="center" vertical="center" wrapText="1"/>
    </xf>
    <xf numFmtId="49" fontId="23" fillId="19" borderId="3" xfId="0" applyNumberFormat="1" applyFont="1" applyFill="1" applyBorder="1" applyAlignment="1">
      <alignment horizontal="center" vertical="center" wrapText="1"/>
    </xf>
    <xf numFmtId="49" fontId="23" fillId="19" borderId="3" xfId="0" applyNumberFormat="1" applyFont="1" applyFill="1" applyBorder="1" applyAlignment="1">
      <alignment horizontal="left" vertical="center" wrapText="1"/>
    </xf>
    <xf numFmtId="164" fontId="23" fillId="19" borderId="3" xfId="0" applyNumberFormat="1" applyFont="1" applyFill="1" applyBorder="1" applyAlignment="1">
      <alignment horizontal="left" vertical="center" wrapText="1"/>
    </xf>
    <xf numFmtId="0" fontId="24" fillId="19" borderId="0" xfId="0" applyNumberFormat="1" applyFont="1" applyFill="1" applyAlignment="1">
      <alignment horizontal="left" vertical="center" wrapText="1"/>
    </xf>
    <xf numFmtId="164" fontId="9" fillId="0" borderId="22" xfId="0" applyNumberFormat="1" applyFont="1" applyBorder="1" applyAlignment="1">
      <alignment vertical="top"/>
    </xf>
    <xf numFmtId="0" fontId="9" fillId="0" borderId="1" xfId="0" applyNumberFormat="1" applyFont="1" applyFill="1" applyBorder="1" applyAlignment="1">
      <alignment horizontal="left" vertical="top"/>
    </xf>
    <xf numFmtId="164" fontId="9" fillId="0" borderId="1" xfId="0" applyNumberFormat="1" applyFont="1" applyFill="1" applyBorder="1" applyAlignment="1">
      <alignment horizontal="left" vertical="top"/>
    </xf>
    <xf numFmtId="164" fontId="4" fillId="17" borderId="8" xfId="0" applyNumberFormat="1" applyFont="1" applyFill="1" applyBorder="1">
      <alignment vertical="top" wrapText="1"/>
    </xf>
    <xf numFmtId="164" fontId="4" fillId="9" borderId="8" xfId="0" applyNumberFormat="1" applyFont="1" applyFill="1" applyBorder="1">
      <alignment vertical="top" wrapText="1"/>
    </xf>
    <xf numFmtId="166" fontId="23" fillId="19" borderId="3" xfId="0" applyNumberFormat="1" applyFont="1" applyFill="1" applyBorder="1" applyAlignment="1">
      <alignment horizontal="left" vertical="center" wrapText="1"/>
    </xf>
    <xf numFmtId="166" fontId="4" fillId="17" borderId="8" xfId="0" applyNumberFormat="1" applyFont="1" applyFill="1" applyBorder="1">
      <alignment vertical="top" wrapText="1"/>
    </xf>
    <xf numFmtId="166" fontId="4" fillId="9" borderId="8" xfId="0" applyNumberFormat="1" applyFont="1" applyFill="1" applyBorder="1">
      <alignment vertical="top" wrapText="1"/>
    </xf>
    <xf numFmtId="166" fontId="0" fillId="0" borderId="0" xfId="0" applyNumberFormat="1" applyAlignment="1">
      <alignment vertical="top"/>
    </xf>
    <xf numFmtId="164" fontId="4" fillId="9" borderId="8" xfId="4" applyNumberFormat="1" applyFont="1" applyFill="1" applyBorder="1" applyAlignment="1">
      <alignment vertical="top" wrapText="1"/>
    </xf>
    <xf numFmtId="164" fontId="4" fillId="17" borderId="8" xfId="4" applyNumberFormat="1" applyFont="1" applyFill="1" applyBorder="1" applyAlignment="1">
      <alignment vertical="top" wrapText="1"/>
    </xf>
    <xf numFmtId="164" fontId="9" fillId="15" borderId="1" xfId="0" applyNumberFormat="1" applyFont="1" applyFill="1" applyBorder="1" applyAlignment="1">
      <alignment horizontal="left" vertical="top"/>
    </xf>
    <xf numFmtId="0" fontId="10" fillId="15" borderId="1" xfId="0" applyFont="1" applyFill="1" applyBorder="1">
      <alignment vertical="top" wrapText="1"/>
    </xf>
    <xf numFmtId="164" fontId="9" fillId="15" borderId="2" xfId="0" applyNumberFormat="1" applyFont="1" applyFill="1" applyBorder="1">
      <alignment vertical="top" wrapText="1"/>
    </xf>
    <xf numFmtId="164" fontId="9" fillId="15" borderId="2" xfId="0" applyNumberFormat="1" applyFont="1" applyFill="1" applyBorder="1" applyAlignment="1">
      <alignment vertical="top"/>
    </xf>
    <xf numFmtId="164" fontId="9" fillId="13" borderId="1" xfId="0" applyNumberFormat="1" applyFont="1" applyFill="1" applyBorder="1" applyAlignment="1">
      <alignment horizontal="left" vertical="top"/>
    </xf>
    <xf numFmtId="0" fontId="10" fillId="13" borderId="1" xfId="0" applyFont="1" applyFill="1" applyBorder="1">
      <alignment vertical="top" wrapText="1"/>
    </xf>
    <xf numFmtId="164" fontId="9" fillId="13" borderId="2" xfId="0" applyNumberFormat="1" applyFont="1" applyFill="1" applyBorder="1">
      <alignment vertical="top" wrapText="1"/>
    </xf>
    <xf numFmtId="164" fontId="9" fillId="13" borderId="2" xfId="0" applyNumberFormat="1" applyFont="1" applyFill="1" applyBorder="1" applyAlignment="1">
      <alignment vertical="top"/>
    </xf>
    <xf numFmtId="44" fontId="9" fillId="15" borderId="1" xfId="4" applyFont="1" applyFill="1" applyBorder="1" applyAlignment="1">
      <alignment vertical="top"/>
    </xf>
    <xf numFmtId="44" fontId="9" fillId="13" borderId="1" xfId="4" applyFont="1" applyFill="1" applyBorder="1" applyAlignment="1">
      <alignment vertical="top"/>
    </xf>
    <xf numFmtId="44" fontId="9" fillId="0" borderId="1" xfId="4" applyFont="1" applyBorder="1" applyAlignment="1">
      <alignment vertical="top"/>
    </xf>
    <xf numFmtId="44" fontId="4" fillId="17" borderId="8" xfId="4" applyFont="1" applyFill="1" applyBorder="1" applyAlignment="1">
      <alignment vertical="top" wrapText="1"/>
    </xf>
    <xf numFmtId="44" fontId="4" fillId="9" borderId="8" xfId="4" applyFont="1" applyFill="1" applyBorder="1" applyAlignment="1">
      <alignment vertical="top" wrapText="1"/>
    </xf>
    <xf numFmtId="0" fontId="4" fillId="14" borderId="8" xfId="0" applyFont="1" applyFill="1" applyBorder="1" applyAlignment="1">
      <alignment vertical="top" wrapText="1"/>
    </xf>
    <xf numFmtId="49" fontId="4" fillId="14" borderId="1" xfId="0" applyNumberFormat="1" applyFont="1" applyFill="1" applyBorder="1" applyAlignment="1">
      <alignment vertical="top" wrapText="1"/>
    </xf>
    <xf numFmtId="0" fontId="9" fillId="9" borderId="1" xfId="0" applyNumberFormat="1" applyFont="1" applyFill="1" applyBorder="1" applyAlignment="1">
      <alignment vertical="top"/>
    </xf>
    <xf numFmtId="164" fontId="9" fillId="9" borderId="1" xfId="0" applyNumberFormat="1" applyFont="1" applyFill="1" applyBorder="1" applyAlignment="1">
      <alignment vertical="top"/>
    </xf>
    <xf numFmtId="164" fontId="4" fillId="9" borderId="2" xfId="0" applyNumberFormat="1" applyFont="1" applyFill="1" applyBorder="1">
      <alignment vertical="top" wrapText="1"/>
    </xf>
    <xf numFmtId="44" fontId="9" fillId="9" borderId="1" xfId="4" applyFont="1" applyFill="1" applyBorder="1" applyAlignment="1">
      <alignment vertical="top"/>
    </xf>
    <xf numFmtId="164" fontId="9" fillId="9" borderId="1" xfId="4" applyNumberFormat="1" applyFont="1" applyFill="1" applyBorder="1" applyAlignment="1">
      <alignment vertical="top"/>
    </xf>
    <xf numFmtId="164" fontId="9" fillId="0" borderId="23" xfId="0" applyNumberFormat="1" applyFont="1" applyBorder="1" applyAlignment="1">
      <alignment vertical="top"/>
    </xf>
    <xf numFmtId="0" fontId="9" fillId="0" borderId="22" xfId="0" applyNumberFormat="1" applyFont="1" applyFill="1" applyBorder="1" applyAlignment="1">
      <alignment horizontal="left" vertical="top"/>
    </xf>
    <xf numFmtId="0" fontId="10" fillId="0" borderId="22" xfId="0" applyFont="1" applyFill="1" applyBorder="1">
      <alignment vertical="top" wrapText="1"/>
    </xf>
    <xf numFmtId="0" fontId="21" fillId="0" borderId="22" xfId="0" applyNumberFormat="1" applyFont="1" applyFill="1" applyBorder="1" applyAlignment="1">
      <alignment horizontal="left" vertical="top"/>
    </xf>
    <xf numFmtId="0" fontId="4" fillId="14" borderId="24" xfId="0" applyFont="1" applyFill="1" applyBorder="1" applyAlignment="1">
      <alignment vertical="top" wrapText="1"/>
    </xf>
    <xf numFmtId="49" fontId="4" fillId="14" borderId="22" xfId="0" applyNumberFormat="1" applyFont="1" applyFill="1" applyBorder="1" applyAlignment="1">
      <alignment vertical="top" wrapText="1"/>
    </xf>
    <xf numFmtId="0" fontId="9" fillId="17" borderId="22" xfId="0" applyNumberFormat="1" applyFont="1" applyFill="1" applyBorder="1" applyAlignment="1">
      <alignment vertical="top"/>
    </xf>
    <xf numFmtId="164" fontId="9" fillId="17" borderId="22" xfId="0" applyNumberFormat="1" applyFont="1" applyFill="1" applyBorder="1" applyAlignment="1">
      <alignment vertical="top"/>
    </xf>
    <xf numFmtId="164" fontId="4" fillId="17" borderId="25" xfId="0" applyNumberFormat="1" applyFont="1" applyFill="1" applyBorder="1">
      <alignment vertical="top" wrapText="1"/>
    </xf>
    <xf numFmtId="1" fontId="9" fillId="13" borderId="22" xfId="0" applyNumberFormat="1" applyFont="1" applyFill="1" applyBorder="1" applyAlignment="1">
      <alignment vertical="top"/>
    </xf>
    <xf numFmtId="164" fontId="9" fillId="17" borderId="22" xfId="4" applyNumberFormat="1" applyFont="1" applyFill="1" applyBorder="1" applyAlignment="1">
      <alignment vertical="top"/>
    </xf>
    <xf numFmtId="164" fontId="9" fillId="0" borderId="26" xfId="0" applyNumberFormat="1" applyFont="1" applyBorder="1" applyAlignment="1">
      <alignment vertical="top"/>
    </xf>
    <xf numFmtId="0" fontId="9" fillId="9" borderId="22" xfId="0" applyNumberFormat="1" applyFont="1" applyFill="1" applyBorder="1" applyAlignment="1">
      <alignment vertical="top"/>
    </xf>
    <xf numFmtId="164" fontId="9" fillId="9" borderId="22" xfId="0" applyNumberFormat="1" applyFont="1" applyFill="1" applyBorder="1" applyAlignment="1">
      <alignment vertical="top"/>
    </xf>
    <xf numFmtId="164" fontId="4" fillId="9" borderId="25" xfId="0" applyNumberFormat="1" applyFont="1" applyFill="1" applyBorder="1">
      <alignment vertical="top" wrapText="1"/>
    </xf>
    <xf numFmtId="164" fontId="9" fillId="9" borderId="22" xfId="4" applyNumberFormat="1" applyFont="1" applyFill="1" applyBorder="1" applyAlignment="1">
      <alignment vertical="top"/>
    </xf>
    <xf numFmtId="0" fontId="22" fillId="25" borderId="0" xfId="0" applyFont="1" applyFill="1" applyAlignment="1">
      <alignment horizontal="center" vertical="top" wrapText="1"/>
    </xf>
    <xf numFmtId="0" fontId="22" fillId="25" borderId="0" xfId="0" applyNumberFormat="1" applyFont="1" applyFill="1" applyAlignment="1">
      <alignment horizontal="center" vertical="top" wrapText="1"/>
    </xf>
    <xf numFmtId="0" fontId="12" fillId="0" borderId="0" xfId="0" applyFont="1">
      <alignment vertical="top" wrapText="1"/>
    </xf>
  </cellXfs>
  <cellStyles count="5">
    <cellStyle name="Currency" xfId="4" builtinId="4"/>
    <cellStyle name="Currency 2" xfId="2" xr:uid="{3BB60D71-5B20-1D4A-893B-8DF17A09D58A}"/>
    <cellStyle name="Normal" xfId="0" builtinId="0"/>
    <cellStyle name="Normal 2" xfId="1" xr:uid="{BCF8F76E-382B-8349-B625-085B3CC588FE}"/>
    <cellStyle name="Normal 3" xfId="3" xr:uid="{5F3D975B-D499-0B4A-BC52-CB2EEB35894A}"/>
  </cellStyles>
  <dxfs count="137">
    <dxf>
      <numFmt numFmtId="30" formatCode="@"/>
    </dxf>
    <dxf>
      <font>
        <b val="0"/>
        <i val="0"/>
        <strike val="0"/>
        <condense val="0"/>
        <extend val="0"/>
        <outline val="0"/>
        <shadow val="0"/>
        <u val="none"/>
        <vertAlign val="baseline"/>
        <sz val="10"/>
        <color indexed="8"/>
        <name val="Helvetica Neue"/>
        <family val="2"/>
        <scheme val="none"/>
      </font>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fill>
        <patternFill patternType="solid">
          <fgColor indexed="64"/>
          <bgColor theme="0"/>
        </patternFill>
      </fil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164" formatCode="&quot;$&quot;#,##0.00"/>
      <border diagonalUp="0" diagonalDown="0" outline="0">
        <left style="thin">
          <color theme="0" tint="-4.9989318521683403E-2"/>
        </left>
        <right style="thin">
          <color theme="0" tint="-4.9989318521683403E-2"/>
        </right>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right style="thin">
          <color theme="3" tint="0.7999816888943144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inor"/>
      </font>
      <numFmt numFmtId="0" formatCode="General"/>
      <alignment horizontal="lef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i val="0"/>
        <strike val="0"/>
        <condense val="0"/>
        <extend val="0"/>
        <outline val="0"/>
        <shadow val="0"/>
        <u val="none"/>
        <vertAlign val="baseline"/>
        <sz val="10"/>
        <color rgb="FF000000"/>
        <name val="Helvetica Neue"/>
        <family val="2"/>
        <scheme val="major"/>
      </font>
      <fill>
        <patternFill patternType="none">
          <fgColor indexed="64"/>
          <bgColor indexed="65"/>
        </patternFill>
      </fill>
      <border diagonalUp="0" diagonalDown="0" outline="0">
        <left style="thin">
          <color theme="0" tint="-4.9989318521683403E-2"/>
        </left>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righ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border outline="0">
        <top style="thin">
          <color theme="0" tint="-0.499984740745262"/>
        </top>
        <bottom style="thin">
          <color theme="0" tint="-4.9989318521683403E-2"/>
        </bottom>
      </border>
    </dxf>
    <dxf>
      <font>
        <b val="0"/>
        <i val="0"/>
        <strike val="0"/>
        <condense val="0"/>
        <extend val="0"/>
        <outline val="0"/>
        <shadow val="0"/>
        <u val="none"/>
        <vertAlign val="baseline"/>
        <sz val="10"/>
        <color indexed="8"/>
        <name val="Helvetica Neue"/>
        <family val="2"/>
        <scheme val="major"/>
      </font>
      <alignment horizontal="general" vertical="top" textRotation="0" wrapText="0" indent="0" justifyLastLine="0" shrinkToFit="0" readingOrder="0"/>
    </dxf>
    <dxf>
      <border outline="0">
        <bottom style="thin">
          <color theme="0" tint="-0.499984740745262"/>
        </bottom>
      </border>
    </dxf>
    <dxf>
      <font>
        <b/>
        <i val="0"/>
        <strike val="0"/>
        <condense val="0"/>
        <extend val="0"/>
        <outline val="0"/>
        <shadow val="0"/>
        <u val="none"/>
        <vertAlign val="baseline"/>
        <sz val="10"/>
        <color indexed="8"/>
        <name val="Helvetica Neue"/>
        <family val="2"/>
        <scheme val="none"/>
      </font>
      <numFmt numFmtId="164" formatCode="&quot;$&quot;#,##0.00"/>
      <fill>
        <patternFill patternType="solid">
          <fgColor indexed="64"/>
          <bgColor indexed="9"/>
        </patternFill>
      </fill>
      <border diagonalUp="0" diagonalDown="0" outline="0">
        <left style="thin">
          <color theme="0" tint="-0.499984740745262"/>
        </left>
        <right style="thin">
          <color theme="0" tint="-0.499984740745262"/>
        </right>
        <top/>
        <bottom/>
      </border>
    </dxf>
    <dxf>
      <font>
        <color rgb="FF9C0006"/>
      </font>
      <fill>
        <patternFill>
          <bgColor rgb="FFFFC7CE"/>
        </patternFill>
      </fill>
    </dxf>
    <dxf>
      <font>
        <color rgb="FF9C0006"/>
      </font>
    </dxf>
    <dxf>
      <font>
        <color rgb="FF9C0006"/>
      </font>
      <fill>
        <patternFill>
          <bgColor rgb="FFFFC7CE"/>
        </patternFill>
      </fill>
    </dxf>
    <dxf>
      <fill>
        <patternFill>
          <bgColor theme="8" tint="0.39994506668294322"/>
        </patternFill>
      </fill>
    </dxf>
    <dxf>
      <fill>
        <patternFill>
          <bgColor theme="8" tint="0.39994506668294322"/>
        </patternFill>
      </fill>
    </dxf>
    <dxf>
      <font>
        <color rgb="FF9C5700"/>
      </font>
      <fill>
        <patternFill>
          <bgColor rgb="FFFFEB9C"/>
        </patternFill>
      </fill>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border diagonalUp="0" diagonalDown="0">
        <right style="thin">
          <color theme="3" tint="0.79998168889431442"/>
        </right>
        <vertical/>
      </border>
    </dxf>
    <dxf>
      <font>
        <b val="0"/>
        <i val="0"/>
        <strike val="0"/>
        <condense val="0"/>
        <extend val="0"/>
        <outline val="0"/>
        <shadow val="0"/>
        <u val="none"/>
        <vertAlign val="baseline"/>
        <sz val="10"/>
        <color indexed="8"/>
        <name val="Helvetica Neue"/>
        <family val="2"/>
        <scheme val="none"/>
      </font>
      <fill>
        <patternFill patternType="solid">
          <fgColor indexed="64"/>
          <bgColor theme="6" tint="-0.249977111117893"/>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ont>
        <color rgb="FF9C5700"/>
      </font>
      <fill>
        <patternFill>
          <bgColor rgb="FFFFEB9C"/>
        </patternFill>
      </fill>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vertical/>
        <horizontal/>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3" tint="0.7999816888943144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vertical/>
        <horizontal/>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 formatCode="0"/>
      <fill>
        <patternFill patternType="solid">
          <fgColor indexed="64"/>
          <bgColor theme="0"/>
        </patternFill>
      </fil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164" formatCode="&quot;$&quot;#,##0.00"/>
      <border diagonalUp="0" diagonalDown="0" outline="0">
        <left style="thin">
          <color theme="0" tint="-4.9989318521683403E-2"/>
        </left>
        <right style="thin">
          <color theme="0" tint="-4.9989318521683403E-2"/>
        </right>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30" formatCode="@"/>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3" tint="0.79998168889431442"/>
        </right>
        <top style="thin">
          <color theme="0" tint="-4.9989318521683403E-2"/>
        </top>
        <bottom style="thin">
          <color theme="0" tint="-4.9989318521683403E-2"/>
        </bottom>
      </border>
    </dxf>
    <dxf>
      <font>
        <b val="0"/>
        <i val="0"/>
        <strike val="0"/>
        <condense val="0"/>
        <extend val="0"/>
        <outline val="0"/>
        <shadow val="0"/>
        <u val="none"/>
        <vertAlign val="baseline"/>
        <sz val="10"/>
        <color theme="1"/>
        <name val="Helvetica Neue"/>
        <family val="2"/>
        <scheme val="minor"/>
      </font>
      <numFmt numFmtId="0" formatCode="General"/>
      <alignment horizontal="lef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i val="0"/>
        <strike val="0"/>
        <condense val="0"/>
        <extend val="0"/>
        <outline val="0"/>
        <shadow val="0"/>
        <u val="none"/>
        <vertAlign val="baseline"/>
        <sz val="10"/>
        <color rgb="FF000000"/>
        <name val="Helvetica Neue"/>
        <family val="2"/>
        <scheme val="major"/>
      </font>
      <fill>
        <patternFill patternType="none">
          <fgColor indexed="64"/>
          <bgColor indexed="65"/>
        </patternFill>
      </fill>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lef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border outline="0">
        <top style="thin">
          <color theme="0" tint="-0.499984740745262"/>
        </top>
        <bottom style="thin">
          <color theme="0" tint="-4.9989318521683403E-2"/>
        </bottom>
      </border>
    </dxf>
    <dxf>
      <font>
        <b val="0"/>
        <i val="0"/>
        <strike val="0"/>
        <condense val="0"/>
        <extend val="0"/>
        <outline val="0"/>
        <shadow val="0"/>
        <u val="none"/>
        <vertAlign val="baseline"/>
        <sz val="10"/>
        <color indexed="8"/>
        <name val="Helvetica Neue"/>
        <family val="2"/>
        <scheme val="major"/>
      </font>
      <alignment horizontal="general" vertical="top" textRotation="0" wrapText="0" indent="0" justifyLastLine="0" shrinkToFit="0" readingOrder="0"/>
    </dxf>
    <dxf>
      <border outline="0">
        <bottom style="thin">
          <color theme="0" tint="-0.499984740745262"/>
        </bottom>
      </border>
    </dxf>
    <dxf>
      <font>
        <b/>
        <i val="0"/>
        <strike val="0"/>
        <condense val="0"/>
        <extend val="0"/>
        <outline val="0"/>
        <shadow val="0"/>
        <u val="none"/>
        <vertAlign val="baseline"/>
        <sz val="14"/>
        <color theme="2" tint="-0.89999084444715716"/>
        <name val="Helvetica Neue"/>
        <family val="2"/>
        <scheme val="minor"/>
      </font>
      <numFmt numFmtId="164" formatCode="&quot;$&quot;#,##0.00"/>
      <fill>
        <patternFill patternType="solid">
          <fgColor indexed="64"/>
          <bgColor theme="7" tint="0.39997558519241921"/>
        </patternFill>
      </fill>
      <alignment horizontal="left" vertical="center" textRotation="0" wrapText="1" indent="0" justifyLastLine="0" shrinkToFit="0" readingOrder="0"/>
      <border diagonalUp="0" diagonalDown="0" outline="0">
        <left style="thin">
          <color theme="0" tint="-0.499984740745262"/>
        </left>
        <right style="thin">
          <color theme="0" tint="-0.499984740745262"/>
        </right>
        <top/>
        <bottom/>
      </border>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ill>
        <patternFill>
          <bgColor theme="8" tint="0.39994506668294322"/>
        </patternFill>
      </fill>
    </dxf>
    <dxf>
      <font>
        <color rgb="FF9C0006"/>
      </font>
      <fill>
        <patternFill>
          <bgColor rgb="FFFFC7CE"/>
        </patternFill>
      </fill>
    </dxf>
    <dxf>
      <font>
        <color rgb="FF9C0006"/>
      </font>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ill>
        <patternFill>
          <bgColor theme="8" tint="0.39994506668294322"/>
        </patternFill>
      </fill>
    </dxf>
    <dxf>
      <font>
        <color rgb="FF9C0006"/>
      </font>
      <fill>
        <patternFill>
          <bgColor rgb="FFFFC7CE"/>
        </patternFill>
      </fill>
    </dxf>
    <dxf>
      <font>
        <color rgb="FF9C0006"/>
      </font>
    </dxf>
    <dxf>
      <font>
        <color rgb="FF9C0006"/>
      </font>
      <fill>
        <patternFill>
          <bgColor rgb="FFFFC7CE"/>
        </patternFill>
      </fill>
    </dxf>
    <dxf>
      <fill>
        <patternFill>
          <bgColor theme="8" tint="0.39994506668294322"/>
        </patternFill>
      </fill>
    </dxf>
    <dxf>
      <fill>
        <patternFill>
          <bgColor theme="8" tint="0.39994506668294322"/>
        </patternFill>
      </fill>
    </dxf>
    <dxf>
      <fill>
        <patternFill>
          <bgColor theme="8" tint="0.39994506668294322"/>
        </patternFill>
      </fill>
    </dxf>
    <dxf>
      <font>
        <color rgb="FF9C5700"/>
      </font>
      <fill>
        <patternFill>
          <bgColor rgb="FFFFEB9C"/>
        </patternFill>
      </fill>
    </dxf>
    <dxf>
      <fill>
        <patternFill>
          <bgColor theme="8" tint="0.39994506668294322"/>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ont>
        <color rgb="FF9C5700"/>
      </font>
      <fill>
        <patternFill>
          <bgColor rgb="FFFFEB9C"/>
        </patternFill>
      </fill>
    </dxf>
    <dxf>
      <fill>
        <patternFill>
          <bgColor theme="8" tint="0.39994506668294322"/>
        </patternFill>
      </fill>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ont>
        <color rgb="FF9C0006"/>
      </font>
      <fill>
        <patternFill>
          <bgColor rgb="FFFFC7CE"/>
        </patternFill>
      </fill>
    </dxf>
    <dxf>
      <font>
        <color rgb="FF9C0006"/>
      </font>
    </dxf>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99" Type="http://schemas.openxmlformats.org/officeDocument/2006/relationships/image" Target="../media/image299.jpg"/><Relationship Id="rId21" Type="http://schemas.openxmlformats.org/officeDocument/2006/relationships/image" Target="../media/image21.jpg"/><Relationship Id="rId63" Type="http://schemas.openxmlformats.org/officeDocument/2006/relationships/image" Target="../media/image63.jpg"/><Relationship Id="rId159" Type="http://schemas.openxmlformats.org/officeDocument/2006/relationships/image" Target="../media/image159.jpeg"/><Relationship Id="rId324" Type="http://schemas.openxmlformats.org/officeDocument/2006/relationships/image" Target="../media/image324.jpg"/><Relationship Id="rId366" Type="http://schemas.openxmlformats.org/officeDocument/2006/relationships/image" Target="../media/image366.jpeg"/><Relationship Id="rId170" Type="http://schemas.openxmlformats.org/officeDocument/2006/relationships/image" Target="../media/image170.jpeg"/><Relationship Id="rId226" Type="http://schemas.openxmlformats.org/officeDocument/2006/relationships/image" Target="../media/image226.jpeg"/><Relationship Id="rId433" Type="http://schemas.openxmlformats.org/officeDocument/2006/relationships/image" Target="../media/image433.jpg"/><Relationship Id="rId268" Type="http://schemas.openxmlformats.org/officeDocument/2006/relationships/image" Target="../media/image268.jpg"/><Relationship Id="rId475" Type="http://schemas.openxmlformats.org/officeDocument/2006/relationships/image" Target="../media/image475.jpg"/><Relationship Id="rId32" Type="http://schemas.openxmlformats.org/officeDocument/2006/relationships/image" Target="../media/image32.jpg"/><Relationship Id="rId74" Type="http://schemas.openxmlformats.org/officeDocument/2006/relationships/image" Target="../media/image74.jpg"/><Relationship Id="rId128" Type="http://schemas.openxmlformats.org/officeDocument/2006/relationships/image" Target="../media/image128.jpeg"/><Relationship Id="rId335" Type="http://schemas.openxmlformats.org/officeDocument/2006/relationships/image" Target="../media/image335.jpg"/><Relationship Id="rId377" Type="http://schemas.openxmlformats.org/officeDocument/2006/relationships/image" Target="../media/image377.jpeg"/><Relationship Id="rId5" Type="http://schemas.openxmlformats.org/officeDocument/2006/relationships/image" Target="../media/image5.jpg"/><Relationship Id="rId181" Type="http://schemas.openxmlformats.org/officeDocument/2006/relationships/image" Target="../media/image181.jpeg"/><Relationship Id="rId237" Type="http://schemas.openxmlformats.org/officeDocument/2006/relationships/image" Target="../media/image237.jpeg"/><Relationship Id="rId402" Type="http://schemas.openxmlformats.org/officeDocument/2006/relationships/image" Target="../media/image402.jpeg"/><Relationship Id="rId279" Type="http://schemas.openxmlformats.org/officeDocument/2006/relationships/image" Target="../media/image279.jpg"/><Relationship Id="rId444" Type="http://schemas.openxmlformats.org/officeDocument/2006/relationships/image" Target="../media/image444.jpg"/><Relationship Id="rId43" Type="http://schemas.openxmlformats.org/officeDocument/2006/relationships/image" Target="../media/image43.jpg"/><Relationship Id="rId139" Type="http://schemas.openxmlformats.org/officeDocument/2006/relationships/image" Target="../media/image139.jpeg"/><Relationship Id="rId290" Type="http://schemas.openxmlformats.org/officeDocument/2006/relationships/image" Target="../media/image290.jpg"/><Relationship Id="rId304" Type="http://schemas.openxmlformats.org/officeDocument/2006/relationships/image" Target="../media/image304.jpg"/><Relationship Id="rId346" Type="http://schemas.openxmlformats.org/officeDocument/2006/relationships/image" Target="../media/image346.jpeg"/><Relationship Id="rId388" Type="http://schemas.openxmlformats.org/officeDocument/2006/relationships/image" Target="../media/image388.jpeg"/><Relationship Id="rId85" Type="http://schemas.openxmlformats.org/officeDocument/2006/relationships/image" Target="../media/image85.jpg"/><Relationship Id="rId150" Type="http://schemas.openxmlformats.org/officeDocument/2006/relationships/image" Target="../media/image150.jpe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jpg"/><Relationship Id="rId248" Type="http://schemas.openxmlformats.org/officeDocument/2006/relationships/image" Target="../media/image248.jpeg"/><Relationship Id="rId455" Type="http://schemas.openxmlformats.org/officeDocument/2006/relationships/image" Target="../media/image455.jpg"/><Relationship Id="rId12" Type="http://schemas.openxmlformats.org/officeDocument/2006/relationships/image" Target="../media/image12.jpg"/><Relationship Id="rId108" Type="http://schemas.openxmlformats.org/officeDocument/2006/relationships/image" Target="../media/image108.jpeg"/><Relationship Id="rId315" Type="http://schemas.openxmlformats.org/officeDocument/2006/relationships/image" Target="../media/image315.jpg"/><Relationship Id="rId357" Type="http://schemas.openxmlformats.org/officeDocument/2006/relationships/image" Target="../media/image357.jpeg"/><Relationship Id="rId54" Type="http://schemas.openxmlformats.org/officeDocument/2006/relationships/image" Target="../media/image54.jpg"/><Relationship Id="rId96" Type="http://schemas.openxmlformats.org/officeDocument/2006/relationships/image" Target="../media/image96.png"/><Relationship Id="rId161" Type="http://schemas.openxmlformats.org/officeDocument/2006/relationships/image" Target="../media/image161.jpeg"/><Relationship Id="rId217" Type="http://schemas.openxmlformats.org/officeDocument/2006/relationships/image" Target="../media/image217.png"/><Relationship Id="rId399" Type="http://schemas.openxmlformats.org/officeDocument/2006/relationships/image" Target="../media/image399.jpeg"/><Relationship Id="rId259" Type="http://schemas.openxmlformats.org/officeDocument/2006/relationships/image" Target="../media/image259.jpeg"/><Relationship Id="rId424" Type="http://schemas.openxmlformats.org/officeDocument/2006/relationships/image" Target="../media/image424.jpg"/><Relationship Id="rId466" Type="http://schemas.openxmlformats.org/officeDocument/2006/relationships/image" Target="../media/image466.jpg"/><Relationship Id="rId23" Type="http://schemas.openxmlformats.org/officeDocument/2006/relationships/image" Target="../media/image23.jpg"/><Relationship Id="rId119" Type="http://schemas.openxmlformats.org/officeDocument/2006/relationships/image" Target="../media/image119.jpeg"/><Relationship Id="rId270" Type="http://schemas.openxmlformats.org/officeDocument/2006/relationships/image" Target="../media/image270.jpg"/><Relationship Id="rId326" Type="http://schemas.openxmlformats.org/officeDocument/2006/relationships/image" Target="../media/image326.jpg"/><Relationship Id="rId65" Type="http://schemas.openxmlformats.org/officeDocument/2006/relationships/image" Target="../media/image65.jpg"/><Relationship Id="rId130" Type="http://schemas.openxmlformats.org/officeDocument/2006/relationships/image" Target="../media/image130.jpeg"/><Relationship Id="rId368" Type="http://schemas.openxmlformats.org/officeDocument/2006/relationships/image" Target="../media/image368.jpeg"/><Relationship Id="rId172" Type="http://schemas.openxmlformats.org/officeDocument/2006/relationships/image" Target="../media/image172.jpeg"/><Relationship Id="rId228" Type="http://schemas.openxmlformats.org/officeDocument/2006/relationships/image" Target="../media/image228.jpeg"/><Relationship Id="rId435" Type="http://schemas.openxmlformats.org/officeDocument/2006/relationships/image" Target="../media/image435.jpg"/><Relationship Id="rId477" Type="http://schemas.openxmlformats.org/officeDocument/2006/relationships/image" Target="../media/image477.jpg"/><Relationship Id="rId281" Type="http://schemas.openxmlformats.org/officeDocument/2006/relationships/image" Target="../media/image281.jpg"/><Relationship Id="rId337" Type="http://schemas.openxmlformats.org/officeDocument/2006/relationships/image" Target="../media/image337.jpeg"/><Relationship Id="rId34" Type="http://schemas.openxmlformats.org/officeDocument/2006/relationships/image" Target="../media/image34.jpg"/><Relationship Id="rId76" Type="http://schemas.openxmlformats.org/officeDocument/2006/relationships/image" Target="../media/image76.jpg"/><Relationship Id="rId141" Type="http://schemas.openxmlformats.org/officeDocument/2006/relationships/image" Target="../media/image141.jpeg"/><Relationship Id="rId379" Type="http://schemas.openxmlformats.org/officeDocument/2006/relationships/image" Target="../media/image379.jpeg"/><Relationship Id="rId7" Type="http://schemas.openxmlformats.org/officeDocument/2006/relationships/image" Target="../media/image7.jpg"/><Relationship Id="rId183" Type="http://schemas.openxmlformats.org/officeDocument/2006/relationships/image" Target="../media/image183.jpeg"/><Relationship Id="rId239" Type="http://schemas.openxmlformats.org/officeDocument/2006/relationships/image" Target="../media/image239.jpeg"/><Relationship Id="rId390" Type="http://schemas.openxmlformats.org/officeDocument/2006/relationships/image" Target="../media/image390.jpeg"/><Relationship Id="rId404" Type="http://schemas.openxmlformats.org/officeDocument/2006/relationships/image" Target="../media/image404.jpeg"/><Relationship Id="rId446" Type="http://schemas.openxmlformats.org/officeDocument/2006/relationships/image" Target="../media/image446.jpeg"/><Relationship Id="rId250" Type="http://schemas.openxmlformats.org/officeDocument/2006/relationships/image" Target="../media/image250.jpeg"/><Relationship Id="rId292" Type="http://schemas.openxmlformats.org/officeDocument/2006/relationships/image" Target="../media/image292.jpg"/><Relationship Id="rId306" Type="http://schemas.openxmlformats.org/officeDocument/2006/relationships/image" Target="../media/image306.jpg"/><Relationship Id="rId45" Type="http://schemas.openxmlformats.org/officeDocument/2006/relationships/image" Target="../media/image45.jpg"/><Relationship Id="rId87" Type="http://schemas.openxmlformats.org/officeDocument/2006/relationships/image" Target="../media/image87.jpg"/><Relationship Id="rId110" Type="http://schemas.openxmlformats.org/officeDocument/2006/relationships/image" Target="../media/image110.jpeg"/><Relationship Id="rId348" Type="http://schemas.openxmlformats.org/officeDocument/2006/relationships/image" Target="../media/image348.jpeg"/><Relationship Id="rId152" Type="http://schemas.openxmlformats.org/officeDocument/2006/relationships/image" Target="../media/image152.png"/><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5.jpg"/><Relationship Id="rId457" Type="http://schemas.openxmlformats.org/officeDocument/2006/relationships/image" Target="../media/image457.jpg"/><Relationship Id="rId261" Type="http://schemas.openxmlformats.org/officeDocument/2006/relationships/image" Target="../media/image261.jpeg"/><Relationship Id="rId14" Type="http://schemas.openxmlformats.org/officeDocument/2006/relationships/image" Target="../media/image14.jpg"/><Relationship Id="rId56" Type="http://schemas.openxmlformats.org/officeDocument/2006/relationships/image" Target="../media/image56.jpg"/><Relationship Id="rId317" Type="http://schemas.openxmlformats.org/officeDocument/2006/relationships/image" Target="../media/image317.jpg"/><Relationship Id="rId359" Type="http://schemas.openxmlformats.org/officeDocument/2006/relationships/image" Target="../media/image359.jpeg"/><Relationship Id="rId98" Type="http://schemas.openxmlformats.org/officeDocument/2006/relationships/image" Target="../media/image98.png"/><Relationship Id="rId121" Type="http://schemas.openxmlformats.org/officeDocument/2006/relationships/image" Target="../media/image121.jpeg"/><Relationship Id="rId163" Type="http://schemas.openxmlformats.org/officeDocument/2006/relationships/image" Target="../media/image163.jpeg"/><Relationship Id="rId219" Type="http://schemas.openxmlformats.org/officeDocument/2006/relationships/image" Target="../media/image219.jpeg"/><Relationship Id="rId370" Type="http://schemas.openxmlformats.org/officeDocument/2006/relationships/image" Target="../media/image370.jpeg"/><Relationship Id="rId426" Type="http://schemas.openxmlformats.org/officeDocument/2006/relationships/image" Target="../media/image426.jpg"/><Relationship Id="rId230" Type="http://schemas.openxmlformats.org/officeDocument/2006/relationships/image" Target="../media/image230.jpg"/><Relationship Id="rId468" Type="http://schemas.openxmlformats.org/officeDocument/2006/relationships/image" Target="../media/image468.jpg"/><Relationship Id="rId25" Type="http://schemas.openxmlformats.org/officeDocument/2006/relationships/image" Target="../media/image25.jpg"/><Relationship Id="rId67" Type="http://schemas.openxmlformats.org/officeDocument/2006/relationships/image" Target="../media/image67.jpg"/><Relationship Id="rId272" Type="http://schemas.openxmlformats.org/officeDocument/2006/relationships/image" Target="../media/image272.jpg"/><Relationship Id="rId328" Type="http://schemas.openxmlformats.org/officeDocument/2006/relationships/image" Target="../media/image328.jpg"/><Relationship Id="rId132" Type="http://schemas.openxmlformats.org/officeDocument/2006/relationships/image" Target="../media/image132.jpeg"/><Relationship Id="rId174" Type="http://schemas.openxmlformats.org/officeDocument/2006/relationships/image" Target="../media/image174.jpeg"/><Relationship Id="rId381" Type="http://schemas.openxmlformats.org/officeDocument/2006/relationships/image" Target="../media/image381.jpeg"/><Relationship Id="rId241" Type="http://schemas.openxmlformats.org/officeDocument/2006/relationships/image" Target="../media/image241.jpeg"/><Relationship Id="rId437" Type="http://schemas.openxmlformats.org/officeDocument/2006/relationships/image" Target="../media/image437.jpg"/><Relationship Id="rId36" Type="http://schemas.openxmlformats.org/officeDocument/2006/relationships/image" Target="../media/image36.jpg"/><Relationship Id="rId283" Type="http://schemas.openxmlformats.org/officeDocument/2006/relationships/image" Target="../media/image283.jpg"/><Relationship Id="rId339" Type="http://schemas.openxmlformats.org/officeDocument/2006/relationships/image" Target="../media/image339.jpg"/><Relationship Id="rId78" Type="http://schemas.openxmlformats.org/officeDocument/2006/relationships/image" Target="../media/image78.jpg"/><Relationship Id="rId101" Type="http://schemas.openxmlformats.org/officeDocument/2006/relationships/image" Target="../media/image101.jpeg"/><Relationship Id="rId143" Type="http://schemas.openxmlformats.org/officeDocument/2006/relationships/image" Target="../media/image143.jpeg"/><Relationship Id="rId185" Type="http://schemas.openxmlformats.org/officeDocument/2006/relationships/image" Target="../media/image185.jpeg"/><Relationship Id="rId350" Type="http://schemas.openxmlformats.org/officeDocument/2006/relationships/image" Target="../media/image350.jpeg"/><Relationship Id="rId406" Type="http://schemas.openxmlformats.org/officeDocument/2006/relationships/image" Target="../media/image406.jpeg"/><Relationship Id="rId9" Type="http://schemas.openxmlformats.org/officeDocument/2006/relationships/image" Target="../media/image9.jpg"/><Relationship Id="rId210" Type="http://schemas.openxmlformats.org/officeDocument/2006/relationships/image" Target="../media/image210.jpeg"/><Relationship Id="rId392" Type="http://schemas.openxmlformats.org/officeDocument/2006/relationships/image" Target="../media/image392.jpeg"/><Relationship Id="rId448" Type="http://schemas.openxmlformats.org/officeDocument/2006/relationships/image" Target="../media/image448.jpeg"/><Relationship Id="rId252" Type="http://schemas.openxmlformats.org/officeDocument/2006/relationships/image" Target="../media/image252.png"/><Relationship Id="rId294" Type="http://schemas.openxmlformats.org/officeDocument/2006/relationships/image" Target="../media/image294.jpg"/><Relationship Id="rId308" Type="http://schemas.openxmlformats.org/officeDocument/2006/relationships/image" Target="../media/image308.jpg"/><Relationship Id="rId47" Type="http://schemas.openxmlformats.org/officeDocument/2006/relationships/image" Target="../media/image47.jpg"/><Relationship Id="rId89" Type="http://schemas.openxmlformats.org/officeDocument/2006/relationships/image" Target="../media/image89.jpg"/><Relationship Id="rId112" Type="http://schemas.openxmlformats.org/officeDocument/2006/relationships/image" Target="../media/image112.jpeg"/><Relationship Id="rId154" Type="http://schemas.openxmlformats.org/officeDocument/2006/relationships/image" Target="../media/image154.jpeg"/><Relationship Id="rId361" Type="http://schemas.openxmlformats.org/officeDocument/2006/relationships/image" Target="../media/image361.png"/><Relationship Id="rId196" Type="http://schemas.openxmlformats.org/officeDocument/2006/relationships/image" Target="../media/image196.jpeg"/><Relationship Id="rId417" Type="http://schemas.openxmlformats.org/officeDocument/2006/relationships/image" Target="../media/image417.jpeg"/><Relationship Id="rId459" Type="http://schemas.openxmlformats.org/officeDocument/2006/relationships/image" Target="../media/image459.jpg"/><Relationship Id="rId16" Type="http://schemas.openxmlformats.org/officeDocument/2006/relationships/image" Target="../media/image16.jpg"/><Relationship Id="rId221" Type="http://schemas.openxmlformats.org/officeDocument/2006/relationships/image" Target="../media/image221.png"/><Relationship Id="rId263" Type="http://schemas.openxmlformats.org/officeDocument/2006/relationships/image" Target="../media/image263.jpeg"/><Relationship Id="rId319" Type="http://schemas.openxmlformats.org/officeDocument/2006/relationships/image" Target="../media/image319.jpg"/><Relationship Id="rId470" Type="http://schemas.openxmlformats.org/officeDocument/2006/relationships/image" Target="../media/image470.jpg"/><Relationship Id="rId58" Type="http://schemas.openxmlformats.org/officeDocument/2006/relationships/image" Target="../media/image58.jpg"/><Relationship Id="rId123" Type="http://schemas.openxmlformats.org/officeDocument/2006/relationships/image" Target="../media/image123.jpeg"/><Relationship Id="rId330" Type="http://schemas.openxmlformats.org/officeDocument/2006/relationships/image" Target="../media/image330.jpg"/><Relationship Id="rId165" Type="http://schemas.openxmlformats.org/officeDocument/2006/relationships/image" Target="../media/image165.jpeg"/><Relationship Id="rId372" Type="http://schemas.openxmlformats.org/officeDocument/2006/relationships/image" Target="../media/image372.jpeg"/><Relationship Id="rId428" Type="http://schemas.openxmlformats.org/officeDocument/2006/relationships/image" Target="../media/image428.jpg"/><Relationship Id="rId232" Type="http://schemas.openxmlformats.org/officeDocument/2006/relationships/image" Target="../media/image232.jpg"/><Relationship Id="rId274" Type="http://schemas.openxmlformats.org/officeDocument/2006/relationships/image" Target="../media/image274.jpg"/><Relationship Id="rId27" Type="http://schemas.openxmlformats.org/officeDocument/2006/relationships/image" Target="../media/image27.jpg"/><Relationship Id="rId69" Type="http://schemas.openxmlformats.org/officeDocument/2006/relationships/image" Target="../media/image69.jpg"/><Relationship Id="rId134" Type="http://schemas.openxmlformats.org/officeDocument/2006/relationships/image" Target="../media/image134.png"/><Relationship Id="rId80" Type="http://schemas.openxmlformats.org/officeDocument/2006/relationships/image" Target="../media/image80.jpg"/><Relationship Id="rId176" Type="http://schemas.openxmlformats.org/officeDocument/2006/relationships/image" Target="../media/image176.jpeg"/><Relationship Id="rId341" Type="http://schemas.openxmlformats.org/officeDocument/2006/relationships/image" Target="../media/image341.jpeg"/><Relationship Id="rId383" Type="http://schemas.openxmlformats.org/officeDocument/2006/relationships/image" Target="../media/image383.jpeg"/><Relationship Id="rId439" Type="http://schemas.openxmlformats.org/officeDocument/2006/relationships/image" Target="../media/image439.jpg"/><Relationship Id="rId201" Type="http://schemas.openxmlformats.org/officeDocument/2006/relationships/image" Target="../media/image201.jpeg"/><Relationship Id="rId243" Type="http://schemas.openxmlformats.org/officeDocument/2006/relationships/image" Target="../media/image243.jpeg"/><Relationship Id="rId285" Type="http://schemas.openxmlformats.org/officeDocument/2006/relationships/image" Target="../media/image285.jpg"/><Relationship Id="rId450" Type="http://schemas.openxmlformats.org/officeDocument/2006/relationships/image" Target="../media/image450.JPG"/><Relationship Id="rId38" Type="http://schemas.openxmlformats.org/officeDocument/2006/relationships/image" Target="../media/image38.jpg"/><Relationship Id="rId103" Type="http://schemas.openxmlformats.org/officeDocument/2006/relationships/image" Target="../media/image103.png"/><Relationship Id="rId310" Type="http://schemas.openxmlformats.org/officeDocument/2006/relationships/image" Target="../media/image310.jpg"/><Relationship Id="rId91" Type="http://schemas.openxmlformats.org/officeDocument/2006/relationships/image" Target="../media/image91.jpg"/><Relationship Id="rId145" Type="http://schemas.openxmlformats.org/officeDocument/2006/relationships/image" Target="../media/image145.jpeg"/><Relationship Id="rId187" Type="http://schemas.openxmlformats.org/officeDocument/2006/relationships/image" Target="../media/image187.png"/><Relationship Id="rId352" Type="http://schemas.openxmlformats.org/officeDocument/2006/relationships/image" Target="../media/image352.jpeg"/><Relationship Id="rId394" Type="http://schemas.openxmlformats.org/officeDocument/2006/relationships/image" Target="../media/image394.jpeg"/><Relationship Id="rId408" Type="http://schemas.openxmlformats.org/officeDocument/2006/relationships/image" Target="../media/image408.jpeg"/><Relationship Id="rId212" Type="http://schemas.openxmlformats.org/officeDocument/2006/relationships/image" Target="../media/image212.jpeg"/><Relationship Id="rId254" Type="http://schemas.openxmlformats.org/officeDocument/2006/relationships/image" Target="../media/image254.jpeg"/><Relationship Id="rId49" Type="http://schemas.openxmlformats.org/officeDocument/2006/relationships/image" Target="../media/image49.jpg"/><Relationship Id="rId114" Type="http://schemas.openxmlformats.org/officeDocument/2006/relationships/image" Target="../media/image114.jpeg"/><Relationship Id="rId296" Type="http://schemas.openxmlformats.org/officeDocument/2006/relationships/image" Target="../media/image296.jpg"/><Relationship Id="rId461" Type="http://schemas.openxmlformats.org/officeDocument/2006/relationships/image" Target="../media/image461.jpg"/><Relationship Id="rId60" Type="http://schemas.openxmlformats.org/officeDocument/2006/relationships/image" Target="../media/image60.jpg"/><Relationship Id="rId156" Type="http://schemas.openxmlformats.org/officeDocument/2006/relationships/image" Target="../media/image156.jpeg"/><Relationship Id="rId198" Type="http://schemas.openxmlformats.org/officeDocument/2006/relationships/image" Target="../media/image198.jpeg"/><Relationship Id="rId321" Type="http://schemas.openxmlformats.org/officeDocument/2006/relationships/image" Target="../media/image321.jpg"/><Relationship Id="rId363" Type="http://schemas.openxmlformats.org/officeDocument/2006/relationships/image" Target="../media/image363.jpeg"/><Relationship Id="rId419" Type="http://schemas.openxmlformats.org/officeDocument/2006/relationships/image" Target="../media/image419.jpg"/><Relationship Id="rId223" Type="http://schemas.openxmlformats.org/officeDocument/2006/relationships/image" Target="../media/image223.png"/><Relationship Id="rId430" Type="http://schemas.openxmlformats.org/officeDocument/2006/relationships/image" Target="../media/image430.jpg"/><Relationship Id="rId18" Type="http://schemas.openxmlformats.org/officeDocument/2006/relationships/image" Target="../media/image18.jpg"/><Relationship Id="rId265" Type="http://schemas.openxmlformats.org/officeDocument/2006/relationships/image" Target="../media/image265.jpeg"/><Relationship Id="rId472" Type="http://schemas.openxmlformats.org/officeDocument/2006/relationships/image" Target="../media/image472.jpg"/><Relationship Id="rId125" Type="http://schemas.openxmlformats.org/officeDocument/2006/relationships/image" Target="../media/image125.jpeg"/><Relationship Id="rId167" Type="http://schemas.openxmlformats.org/officeDocument/2006/relationships/image" Target="../media/image167.jpeg"/><Relationship Id="rId332" Type="http://schemas.openxmlformats.org/officeDocument/2006/relationships/image" Target="../media/image332.jpg"/><Relationship Id="rId374" Type="http://schemas.openxmlformats.org/officeDocument/2006/relationships/image" Target="../media/image374.jpeg"/><Relationship Id="rId71" Type="http://schemas.openxmlformats.org/officeDocument/2006/relationships/image" Target="../media/image71.jpg"/><Relationship Id="rId234" Type="http://schemas.openxmlformats.org/officeDocument/2006/relationships/image" Target="../media/image234.jpeg"/><Relationship Id="rId2" Type="http://schemas.openxmlformats.org/officeDocument/2006/relationships/image" Target="../media/image2.jpg"/><Relationship Id="rId29" Type="http://schemas.openxmlformats.org/officeDocument/2006/relationships/image" Target="../media/image29.jpg"/><Relationship Id="rId276" Type="http://schemas.openxmlformats.org/officeDocument/2006/relationships/image" Target="../media/image276.jpg"/><Relationship Id="rId441" Type="http://schemas.openxmlformats.org/officeDocument/2006/relationships/image" Target="../media/image441.jpeg"/><Relationship Id="rId40" Type="http://schemas.openxmlformats.org/officeDocument/2006/relationships/image" Target="../media/image40.jpg"/><Relationship Id="rId136" Type="http://schemas.openxmlformats.org/officeDocument/2006/relationships/image" Target="../media/image136.png"/><Relationship Id="rId178" Type="http://schemas.openxmlformats.org/officeDocument/2006/relationships/image" Target="../media/image178.jpeg"/><Relationship Id="rId301" Type="http://schemas.openxmlformats.org/officeDocument/2006/relationships/image" Target="../media/image301.jpg"/><Relationship Id="rId343" Type="http://schemas.openxmlformats.org/officeDocument/2006/relationships/image" Target="../media/image343.jpeg"/><Relationship Id="rId82" Type="http://schemas.openxmlformats.org/officeDocument/2006/relationships/image" Target="../media/image82.jpg"/><Relationship Id="rId203" Type="http://schemas.openxmlformats.org/officeDocument/2006/relationships/image" Target="../media/image203.jpeg"/><Relationship Id="rId385" Type="http://schemas.openxmlformats.org/officeDocument/2006/relationships/image" Target="../media/image385.jpeg"/><Relationship Id="rId245" Type="http://schemas.openxmlformats.org/officeDocument/2006/relationships/image" Target="../media/image245.jpeg"/><Relationship Id="rId287" Type="http://schemas.openxmlformats.org/officeDocument/2006/relationships/image" Target="../media/image287.jpg"/><Relationship Id="rId410" Type="http://schemas.openxmlformats.org/officeDocument/2006/relationships/image" Target="../media/image410.jpg"/><Relationship Id="rId452" Type="http://schemas.openxmlformats.org/officeDocument/2006/relationships/image" Target="../media/image452.jpeg"/><Relationship Id="rId105" Type="http://schemas.openxmlformats.org/officeDocument/2006/relationships/image" Target="../media/image105.jpeg"/><Relationship Id="rId147" Type="http://schemas.openxmlformats.org/officeDocument/2006/relationships/image" Target="../media/image147.jpeg"/><Relationship Id="rId312" Type="http://schemas.openxmlformats.org/officeDocument/2006/relationships/image" Target="../media/image312.jpg"/><Relationship Id="rId354" Type="http://schemas.openxmlformats.org/officeDocument/2006/relationships/image" Target="../media/image354.jpe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eg"/><Relationship Id="rId189" Type="http://schemas.openxmlformats.org/officeDocument/2006/relationships/image" Target="../media/image189.jpeg"/><Relationship Id="rId375" Type="http://schemas.openxmlformats.org/officeDocument/2006/relationships/image" Target="../media/image375.jpeg"/><Relationship Id="rId396" Type="http://schemas.openxmlformats.org/officeDocument/2006/relationships/image" Target="../media/image396.jpeg"/><Relationship Id="rId3" Type="http://schemas.openxmlformats.org/officeDocument/2006/relationships/image" Target="../media/image3.jpg"/><Relationship Id="rId214" Type="http://schemas.openxmlformats.org/officeDocument/2006/relationships/image" Target="../media/image214.png"/><Relationship Id="rId235" Type="http://schemas.openxmlformats.org/officeDocument/2006/relationships/image" Target="../media/image235.jpeg"/><Relationship Id="rId256" Type="http://schemas.openxmlformats.org/officeDocument/2006/relationships/image" Target="../media/image256.jpeg"/><Relationship Id="rId277" Type="http://schemas.openxmlformats.org/officeDocument/2006/relationships/image" Target="../media/image277.jpg"/><Relationship Id="rId298" Type="http://schemas.openxmlformats.org/officeDocument/2006/relationships/image" Target="../media/image298.jpg"/><Relationship Id="rId400" Type="http://schemas.openxmlformats.org/officeDocument/2006/relationships/image" Target="../media/image400.jpeg"/><Relationship Id="rId421" Type="http://schemas.openxmlformats.org/officeDocument/2006/relationships/image" Target="../media/image421.jpg"/><Relationship Id="rId442" Type="http://schemas.openxmlformats.org/officeDocument/2006/relationships/image" Target="../media/image442.jpg"/><Relationship Id="rId463" Type="http://schemas.openxmlformats.org/officeDocument/2006/relationships/image" Target="../media/image463.jp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png"/><Relationship Id="rId302" Type="http://schemas.openxmlformats.org/officeDocument/2006/relationships/image" Target="../media/image302.jpg"/><Relationship Id="rId323" Type="http://schemas.openxmlformats.org/officeDocument/2006/relationships/image" Target="../media/image323.jpg"/><Relationship Id="rId344" Type="http://schemas.openxmlformats.org/officeDocument/2006/relationships/image" Target="../media/image344.jpe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9.jpeg"/><Relationship Id="rId365" Type="http://schemas.openxmlformats.org/officeDocument/2006/relationships/image" Target="../media/image365.jpeg"/><Relationship Id="rId386" Type="http://schemas.openxmlformats.org/officeDocument/2006/relationships/image" Target="../media/image386.jpeg"/><Relationship Id="rId190" Type="http://schemas.openxmlformats.org/officeDocument/2006/relationships/image" Target="../media/image190.png"/><Relationship Id="rId204" Type="http://schemas.openxmlformats.org/officeDocument/2006/relationships/image" Target="../media/image204.jpe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jpg"/><Relationship Id="rId288" Type="http://schemas.openxmlformats.org/officeDocument/2006/relationships/image" Target="../media/image288.jpg"/><Relationship Id="rId411" Type="http://schemas.openxmlformats.org/officeDocument/2006/relationships/image" Target="../media/image411.jpg"/><Relationship Id="rId432" Type="http://schemas.openxmlformats.org/officeDocument/2006/relationships/image" Target="../media/image432.jpg"/><Relationship Id="rId453" Type="http://schemas.openxmlformats.org/officeDocument/2006/relationships/image" Target="../media/image453.jpg"/><Relationship Id="rId474" Type="http://schemas.openxmlformats.org/officeDocument/2006/relationships/image" Target="../media/image474.jpg"/><Relationship Id="rId106" Type="http://schemas.openxmlformats.org/officeDocument/2006/relationships/image" Target="../media/image106.jpeg"/><Relationship Id="rId127" Type="http://schemas.openxmlformats.org/officeDocument/2006/relationships/image" Target="../media/image127.jpeg"/><Relationship Id="rId313" Type="http://schemas.openxmlformats.org/officeDocument/2006/relationships/image" Target="../media/image313.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94" Type="http://schemas.openxmlformats.org/officeDocument/2006/relationships/image" Target="../media/image94.jpeg"/><Relationship Id="rId148" Type="http://schemas.openxmlformats.org/officeDocument/2006/relationships/image" Target="../media/image148.jpeg"/><Relationship Id="rId169" Type="http://schemas.openxmlformats.org/officeDocument/2006/relationships/image" Target="../media/image169.jpeg"/><Relationship Id="rId334" Type="http://schemas.openxmlformats.org/officeDocument/2006/relationships/image" Target="../media/image334.jpg"/><Relationship Id="rId355" Type="http://schemas.openxmlformats.org/officeDocument/2006/relationships/image" Target="../media/image355.jpeg"/><Relationship Id="rId376" Type="http://schemas.openxmlformats.org/officeDocument/2006/relationships/image" Target="../media/image376.jpeg"/><Relationship Id="rId397" Type="http://schemas.openxmlformats.org/officeDocument/2006/relationships/image" Target="../media/image397.jpeg"/><Relationship Id="rId4" Type="http://schemas.openxmlformats.org/officeDocument/2006/relationships/image" Target="../media/image4.jpg"/><Relationship Id="rId180" Type="http://schemas.openxmlformats.org/officeDocument/2006/relationships/image" Target="../media/image180.jpeg"/><Relationship Id="rId215" Type="http://schemas.openxmlformats.org/officeDocument/2006/relationships/image" Target="../media/image215.jpeg"/><Relationship Id="rId236" Type="http://schemas.openxmlformats.org/officeDocument/2006/relationships/image" Target="../media/image236.jpeg"/><Relationship Id="rId257" Type="http://schemas.openxmlformats.org/officeDocument/2006/relationships/image" Target="../media/image257.png"/><Relationship Id="rId278" Type="http://schemas.openxmlformats.org/officeDocument/2006/relationships/image" Target="../media/image278.jpg"/><Relationship Id="rId401" Type="http://schemas.openxmlformats.org/officeDocument/2006/relationships/image" Target="../media/image401.jpeg"/><Relationship Id="rId422" Type="http://schemas.openxmlformats.org/officeDocument/2006/relationships/image" Target="../media/image422.jpg"/><Relationship Id="rId443" Type="http://schemas.openxmlformats.org/officeDocument/2006/relationships/image" Target="../media/image443.jpg"/><Relationship Id="rId464" Type="http://schemas.openxmlformats.org/officeDocument/2006/relationships/image" Target="../media/image464.jpg"/><Relationship Id="rId303" Type="http://schemas.openxmlformats.org/officeDocument/2006/relationships/image" Target="../media/image303.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138.jpeg"/><Relationship Id="rId345" Type="http://schemas.openxmlformats.org/officeDocument/2006/relationships/image" Target="../media/image345.jpeg"/><Relationship Id="rId387" Type="http://schemas.openxmlformats.org/officeDocument/2006/relationships/image" Target="../media/image387.jpeg"/><Relationship Id="rId191" Type="http://schemas.openxmlformats.org/officeDocument/2006/relationships/image" Target="../media/image191.pn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jpg"/><Relationship Id="rId107" Type="http://schemas.openxmlformats.org/officeDocument/2006/relationships/image" Target="../media/image107.jpeg"/><Relationship Id="rId289" Type="http://schemas.openxmlformats.org/officeDocument/2006/relationships/image" Target="../media/image289.jpg"/><Relationship Id="rId454" Type="http://schemas.openxmlformats.org/officeDocument/2006/relationships/image" Target="../media/image454.jp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149.jpeg"/><Relationship Id="rId314" Type="http://schemas.openxmlformats.org/officeDocument/2006/relationships/image" Target="../media/image314.jpg"/><Relationship Id="rId356" Type="http://schemas.openxmlformats.org/officeDocument/2006/relationships/image" Target="../media/image356.jpeg"/><Relationship Id="rId398" Type="http://schemas.openxmlformats.org/officeDocument/2006/relationships/image" Target="../media/image398.jpe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jpeg"/><Relationship Id="rId423" Type="http://schemas.openxmlformats.org/officeDocument/2006/relationships/image" Target="../media/image423.jpg"/><Relationship Id="rId258" Type="http://schemas.openxmlformats.org/officeDocument/2006/relationships/image" Target="../media/image258.jpeg"/><Relationship Id="rId465" Type="http://schemas.openxmlformats.org/officeDocument/2006/relationships/image" Target="../media/image465.jpg"/><Relationship Id="rId22" Type="http://schemas.openxmlformats.org/officeDocument/2006/relationships/image" Target="../media/image22.jpg"/><Relationship Id="rId64" Type="http://schemas.openxmlformats.org/officeDocument/2006/relationships/image" Target="../media/image64.jpg"/><Relationship Id="rId118" Type="http://schemas.openxmlformats.org/officeDocument/2006/relationships/image" Target="../media/image118.jpeg"/><Relationship Id="rId325" Type="http://schemas.openxmlformats.org/officeDocument/2006/relationships/image" Target="../media/image325.jpg"/><Relationship Id="rId367" Type="http://schemas.openxmlformats.org/officeDocument/2006/relationships/image" Target="../media/image367.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g"/><Relationship Id="rId434" Type="http://schemas.openxmlformats.org/officeDocument/2006/relationships/image" Target="../media/image434.jpg"/><Relationship Id="rId476" Type="http://schemas.openxmlformats.org/officeDocument/2006/relationships/image" Target="../media/image476.jpg"/><Relationship Id="rId33" Type="http://schemas.openxmlformats.org/officeDocument/2006/relationships/image" Target="../media/image33.jpg"/><Relationship Id="rId129" Type="http://schemas.openxmlformats.org/officeDocument/2006/relationships/image" Target="../media/image129.jpeg"/><Relationship Id="rId280" Type="http://schemas.openxmlformats.org/officeDocument/2006/relationships/image" Target="../media/image280.jpg"/><Relationship Id="rId336" Type="http://schemas.openxmlformats.org/officeDocument/2006/relationships/image" Target="../media/image336.jpeg"/><Relationship Id="rId75" Type="http://schemas.openxmlformats.org/officeDocument/2006/relationships/image" Target="../media/image75.jpg"/><Relationship Id="rId140" Type="http://schemas.openxmlformats.org/officeDocument/2006/relationships/image" Target="../media/image140.jpeg"/><Relationship Id="rId182" Type="http://schemas.openxmlformats.org/officeDocument/2006/relationships/image" Target="../media/image182.png"/><Relationship Id="rId378" Type="http://schemas.openxmlformats.org/officeDocument/2006/relationships/image" Target="../media/image378.jpeg"/><Relationship Id="rId403" Type="http://schemas.openxmlformats.org/officeDocument/2006/relationships/image" Target="../media/image403.jpeg"/><Relationship Id="rId6" Type="http://schemas.openxmlformats.org/officeDocument/2006/relationships/image" Target="../media/image6.jpg"/><Relationship Id="rId238" Type="http://schemas.openxmlformats.org/officeDocument/2006/relationships/image" Target="../media/image238.jpeg"/><Relationship Id="rId445" Type="http://schemas.openxmlformats.org/officeDocument/2006/relationships/image" Target="../media/image445.jpeg"/><Relationship Id="rId291" Type="http://schemas.openxmlformats.org/officeDocument/2006/relationships/image" Target="../media/image291.jpg"/><Relationship Id="rId305" Type="http://schemas.openxmlformats.org/officeDocument/2006/relationships/image" Target="../media/image305.jpg"/><Relationship Id="rId347" Type="http://schemas.openxmlformats.org/officeDocument/2006/relationships/image" Target="../media/image347.jpeg"/><Relationship Id="rId44" Type="http://schemas.openxmlformats.org/officeDocument/2006/relationships/image" Target="../media/image44.jpg"/><Relationship Id="rId86" Type="http://schemas.openxmlformats.org/officeDocument/2006/relationships/image" Target="../media/image86.jpg"/><Relationship Id="rId151" Type="http://schemas.openxmlformats.org/officeDocument/2006/relationships/image" Target="../media/image151.png"/><Relationship Id="rId389" Type="http://schemas.openxmlformats.org/officeDocument/2006/relationships/image" Target="../media/image389.jpeg"/><Relationship Id="rId193" Type="http://schemas.openxmlformats.org/officeDocument/2006/relationships/image" Target="../media/image193.pn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jpg"/><Relationship Id="rId456" Type="http://schemas.openxmlformats.org/officeDocument/2006/relationships/image" Target="../media/image456.jpg"/><Relationship Id="rId13" Type="http://schemas.openxmlformats.org/officeDocument/2006/relationships/image" Target="../media/image13.jpg"/><Relationship Id="rId109" Type="http://schemas.openxmlformats.org/officeDocument/2006/relationships/image" Target="../media/image109.jpeg"/><Relationship Id="rId260" Type="http://schemas.openxmlformats.org/officeDocument/2006/relationships/image" Target="../media/image260.jpeg"/><Relationship Id="rId316" Type="http://schemas.openxmlformats.org/officeDocument/2006/relationships/image" Target="../media/image316.jpg"/><Relationship Id="rId55" Type="http://schemas.openxmlformats.org/officeDocument/2006/relationships/image" Target="../media/image55.jpg"/><Relationship Id="rId97" Type="http://schemas.openxmlformats.org/officeDocument/2006/relationships/image" Target="../media/image97.png"/><Relationship Id="rId120" Type="http://schemas.openxmlformats.org/officeDocument/2006/relationships/image" Target="../media/image120.jpeg"/><Relationship Id="rId358" Type="http://schemas.openxmlformats.org/officeDocument/2006/relationships/image" Target="../media/image358.jpe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jpg"/><Relationship Id="rId467" Type="http://schemas.openxmlformats.org/officeDocument/2006/relationships/image" Target="../media/image467.jpg"/><Relationship Id="rId271" Type="http://schemas.openxmlformats.org/officeDocument/2006/relationships/image" Target="../media/image271.jpg"/><Relationship Id="rId24" Type="http://schemas.openxmlformats.org/officeDocument/2006/relationships/image" Target="../media/image24.jpg"/><Relationship Id="rId66" Type="http://schemas.openxmlformats.org/officeDocument/2006/relationships/image" Target="../media/image66.jpg"/><Relationship Id="rId131" Type="http://schemas.openxmlformats.org/officeDocument/2006/relationships/image" Target="../media/image131.jpeg"/><Relationship Id="rId327" Type="http://schemas.openxmlformats.org/officeDocument/2006/relationships/image" Target="../media/image327.jpg"/><Relationship Id="rId369" Type="http://schemas.openxmlformats.org/officeDocument/2006/relationships/image" Target="../media/image369.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jpeg"/><Relationship Id="rId436" Type="http://schemas.openxmlformats.org/officeDocument/2006/relationships/image" Target="../media/image436.jpg"/><Relationship Id="rId240" Type="http://schemas.openxmlformats.org/officeDocument/2006/relationships/image" Target="../media/image240.jpeg"/><Relationship Id="rId478" Type="http://schemas.openxmlformats.org/officeDocument/2006/relationships/image" Target="../media/image478.jpg"/><Relationship Id="rId35" Type="http://schemas.openxmlformats.org/officeDocument/2006/relationships/image" Target="../media/image35.jpg"/><Relationship Id="rId77" Type="http://schemas.openxmlformats.org/officeDocument/2006/relationships/image" Target="../media/image77.jpg"/><Relationship Id="rId100" Type="http://schemas.openxmlformats.org/officeDocument/2006/relationships/image" Target="../media/image100.jpeg"/><Relationship Id="rId282" Type="http://schemas.openxmlformats.org/officeDocument/2006/relationships/image" Target="../media/image282.jpg"/><Relationship Id="rId338" Type="http://schemas.openxmlformats.org/officeDocument/2006/relationships/image" Target="../media/image338.jpg"/><Relationship Id="rId8" Type="http://schemas.openxmlformats.org/officeDocument/2006/relationships/image" Target="../media/image8.jp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391.jpeg"/><Relationship Id="rId405" Type="http://schemas.openxmlformats.org/officeDocument/2006/relationships/image" Target="../media/image405.jpeg"/><Relationship Id="rId447" Type="http://schemas.openxmlformats.org/officeDocument/2006/relationships/image" Target="../media/image447.jpeg"/><Relationship Id="rId251" Type="http://schemas.openxmlformats.org/officeDocument/2006/relationships/image" Target="../media/image251.jpeg"/><Relationship Id="rId46" Type="http://schemas.openxmlformats.org/officeDocument/2006/relationships/image" Target="../media/image46.jpg"/><Relationship Id="rId293" Type="http://schemas.openxmlformats.org/officeDocument/2006/relationships/image" Target="../media/image293.jpg"/><Relationship Id="rId307" Type="http://schemas.openxmlformats.org/officeDocument/2006/relationships/image" Target="../media/image307.jpg"/><Relationship Id="rId349" Type="http://schemas.openxmlformats.org/officeDocument/2006/relationships/image" Target="../media/image349.jpeg"/><Relationship Id="rId88" Type="http://schemas.openxmlformats.org/officeDocument/2006/relationships/image" Target="../media/image88.jpg"/><Relationship Id="rId111" Type="http://schemas.openxmlformats.org/officeDocument/2006/relationships/image" Target="../media/image111.jpe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jpeg"/><Relationship Id="rId360" Type="http://schemas.openxmlformats.org/officeDocument/2006/relationships/image" Target="../media/image360.png"/><Relationship Id="rId416" Type="http://schemas.openxmlformats.org/officeDocument/2006/relationships/image" Target="../media/image416.jpeg"/><Relationship Id="rId220" Type="http://schemas.openxmlformats.org/officeDocument/2006/relationships/image" Target="../media/image220.jpeg"/><Relationship Id="rId458" Type="http://schemas.openxmlformats.org/officeDocument/2006/relationships/image" Target="../media/image458.jpg"/><Relationship Id="rId15" Type="http://schemas.openxmlformats.org/officeDocument/2006/relationships/image" Target="../media/image15.jpg"/><Relationship Id="rId57" Type="http://schemas.openxmlformats.org/officeDocument/2006/relationships/image" Target="../media/image57.jpg"/><Relationship Id="rId262" Type="http://schemas.openxmlformats.org/officeDocument/2006/relationships/image" Target="../media/image262.jpeg"/><Relationship Id="rId318" Type="http://schemas.openxmlformats.org/officeDocument/2006/relationships/image" Target="../media/image318.jpg"/><Relationship Id="rId99" Type="http://schemas.openxmlformats.org/officeDocument/2006/relationships/image" Target="../media/image99.jpe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jpeg"/><Relationship Id="rId427" Type="http://schemas.openxmlformats.org/officeDocument/2006/relationships/image" Target="../media/image427.jpg"/><Relationship Id="rId469" Type="http://schemas.openxmlformats.org/officeDocument/2006/relationships/image" Target="../media/image469.jpg"/><Relationship Id="rId26" Type="http://schemas.openxmlformats.org/officeDocument/2006/relationships/image" Target="../media/image26.jpg"/><Relationship Id="rId231" Type="http://schemas.openxmlformats.org/officeDocument/2006/relationships/image" Target="../media/image231.jpg"/><Relationship Id="rId273" Type="http://schemas.openxmlformats.org/officeDocument/2006/relationships/image" Target="../media/image273.jpg"/><Relationship Id="rId329" Type="http://schemas.openxmlformats.org/officeDocument/2006/relationships/image" Target="../media/image329.jpg"/><Relationship Id="rId68" Type="http://schemas.openxmlformats.org/officeDocument/2006/relationships/image" Target="../media/image68.jpg"/><Relationship Id="rId133" Type="http://schemas.openxmlformats.org/officeDocument/2006/relationships/image" Target="../media/image133.png"/><Relationship Id="rId175" Type="http://schemas.openxmlformats.org/officeDocument/2006/relationships/image" Target="../media/image175.jpeg"/><Relationship Id="rId340" Type="http://schemas.openxmlformats.org/officeDocument/2006/relationships/image" Target="../media/image340.jpg"/><Relationship Id="rId200" Type="http://schemas.openxmlformats.org/officeDocument/2006/relationships/image" Target="../media/image200.jpeg"/><Relationship Id="rId382" Type="http://schemas.openxmlformats.org/officeDocument/2006/relationships/image" Target="../media/image382.jpeg"/><Relationship Id="rId438" Type="http://schemas.openxmlformats.org/officeDocument/2006/relationships/image" Target="../media/image438.jpeg"/><Relationship Id="rId242" Type="http://schemas.openxmlformats.org/officeDocument/2006/relationships/image" Target="../media/image242.jpeg"/><Relationship Id="rId284" Type="http://schemas.openxmlformats.org/officeDocument/2006/relationships/image" Target="../media/image284.jpg"/><Relationship Id="rId37" Type="http://schemas.openxmlformats.org/officeDocument/2006/relationships/image" Target="../media/image37.jpg"/><Relationship Id="rId79" Type="http://schemas.openxmlformats.org/officeDocument/2006/relationships/image" Target="../media/image79.jpg"/><Relationship Id="rId102" Type="http://schemas.openxmlformats.org/officeDocument/2006/relationships/image" Target="../media/image102.png"/><Relationship Id="rId144" Type="http://schemas.openxmlformats.org/officeDocument/2006/relationships/image" Target="../media/image144.jpeg"/><Relationship Id="rId90" Type="http://schemas.openxmlformats.org/officeDocument/2006/relationships/image" Target="../media/image90.jpg"/><Relationship Id="rId186" Type="http://schemas.openxmlformats.org/officeDocument/2006/relationships/image" Target="../media/image186.jpeg"/><Relationship Id="rId351" Type="http://schemas.openxmlformats.org/officeDocument/2006/relationships/image" Target="../media/image351.jpeg"/><Relationship Id="rId393" Type="http://schemas.openxmlformats.org/officeDocument/2006/relationships/image" Target="../media/image393.jpeg"/><Relationship Id="rId407" Type="http://schemas.openxmlformats.org/officeDocument/2006/relationships/image" Target="../media/image407.jpeg"/><Relationship Id="rId449" Type="http://schemas.openxmlformats.org/officeDocument/2006/relationships/image" Target="../media/image449.jpeg"/><Relationship Id="rId211" Type="http://schemas.openxmlformats.org/officeDocument/2006/relationships/image" Target="../media/image211.jpeg"/><Relationship Id="rId253" Type="http://schemas.openxmlformats.org/officeDocument/2006/relationships/image" Target="../media/image253.png"/><Relationship Id="rId295" Type="http://schemas.openxmlformats.org/officeDocument/2006/relationships/image" Target="../media/image295.jpg"/><Relationship Id="rId309" Type="http://schemas.openxmlformats.org/officeDocument/2006/relationships/image" Target="../media/image309.jpg"/><Relationship Id="rId460" Type="http://schemas.openxmlformats.org/officeDocument/2006/relationships/image" Target="../media/image460.jpg"/><Relationship Id="rId48" Type="http://schemas.openxmlformats.org/officeDocument/2006/relationships/image" Target="../media/image48.jpg"/><Relationship Id="rId113" Type="http://schemas.openxmlformats.org/officeDocument/2006/relationships/image" Target="../media/image113.jpeg"/><Relationship Id="rId320" Type="http://schemas.openxmlformats.org/officeDocument/2006/relationships/image" Target="../media/image320.jpg"/><Relationship Id="rId155" Type="http://schemas.openxmlformats.org/officeDocument/2006/relationships/image" Target="../media/image155.png"/><Relationship Id="rId197" Type="http://schemas.openxmlformats.org/officeDocument/2006/relationships/image" Target="../media/image197.jpeg"/><Relationship Id="rId362" Type="http://schemas.openxmlformats.org/officeDocument/2006/relationships/image" Target="../media/image362.png"/><Relationship Id="rId418" Type="http://schemas.openxmlformats.org/officeDocument/2006/relationships/image" Target="../media/image418.jpg"/><Relationship Id="rId222" Type="http://schemas.openxmlformats.org/officeDocument/2006/relationships/image" Target="../media/image222.png"/><Relationship Id="rId264" Type="http://schemas.openxmlformats.org/officeDocument/2006/relationships/image" Target="../media/image264.jpeg"/><Relationship Id="rId471" Type="http://schemas.openxmlformats.org/officeDocument/2006/relationships/image" Target="../media/image471.jpg"/><Relationship Id="rId17" Type="http://schemas.openxmlformats.org/officeDocument/2006/relationships/image" Target="../media/image17.jpg"/><Relationship Id="rId59" Type="http://schemas.openxmlformats.org/officeDocument/2006/relationships/image" Target="../media/image59.jpg"/><Relationship Id="rId124" Type="http://schemas.openxmlformats.org/officeDocument/2006/relationships/image" Target="../media/image124.jpeg"/><Relationship Id="rId70" Type="http://schemas.openxmlformats.org/officeDocument/2006/relationships/image" Target="../media/image70.jpg"/><Relationship Id="rId166" Type="http://schemas.openxmlformats.org/officeDocument/2006/relationships/image" Target="../media/image166.jpeg"/><Relationship Id="rId331" Type="http://schemas.openxmlformats.org/officeDocument/2006/relationships/image" Target="../media/image331.jpg"/><Relationship Id="rId373" Type="http://schemas.openxmlformats.org/officeDocument/2006/relationships/image" Target="../media/image373.jpeg"/><Relationship Id="rId429" Type="http://schemas.openxmlformats.org/officeDocument/2006/relationships/image" Target="../media/image429.jpg"/><Relationship Id="rId1" Type="http://schemas.openxmlformats.org/officeDocument/2006/relationships/image" Target="../media/image1.jpg"/><Relationship Id="rId233" Type="http://schemas.openxmlformats.org/officeDocument/2006/relationships/image" Target="../media/image233.jpg"/><Relationship Id="rId440" Type="http://schemas.openxmlformats.org/officeDocument/2006/relationships/image" Target="../media/image440.jpg"/><Relationship Id="rId28" Type="http://schemas.openxmlformats.org/officeDocument/2006/relationships/image" Target="../media/image28.jpg"/><Relationship Id="rId275" Type="http://schemas.openxmlformats.org/officeDocument/2006/relationships/image" Target="../media/image275.jpg"/><Relationship Id="rId300" Type="http://schemas.openxmlformats.org/officeDocument/2006/relationships/image" Target="../media/image300.jpg"/><Relationship Id="rId81" Type="http://schemas.openxmlformats.org/officeDocument/2006/relationships/image" Target="../media/image81.jpg"/><Relationship Id="rId135" Type="http://schemas.openxmlformats.org/officeDocument/2006/relationships/image" Target="../media/image135.png"/><Relationship Id="rId177" Type="http://schemas.openxmlformats.org/officeDocument/2006/relationships/image" Target="../media/image177.jpeg"/><Relationship Id="rId342" Type="http://schemas.openxmlformats.org/officeDocument/2006/relationships/image" Target="../media/image342.jpeg"/><Relationship Id="rId384" Type="http://schemas.openxmlformats.org/officeDocument/2006/relationships/image" Target="../media/image384.jpeg"/><Relationship Id="rId202" Type="http://schemas.openxmlformats.org/officeDocument/2006/relationships/image" Target="../media/image202.jpeg"/><Relationship Id="rId244" Type="http://schemas.openxmlformats.org/officeDocument/2006/relationships/image" Target="../media/image244.jpeg"/><Relationship Id="rId39" Type="http://schemas.openxmlformats.org/officeDocument/2006/relationships/image" Target="../media/image39.jpg"/><Relationship Id="rId286" Type="http://schemas.openxmlformats.org/officeDocument/2006/relationships/image" Target="../media/image286.jpg"/><Relationship Id="rId451" Type="http://schemas.openxmlformats.org/officeDocument/2006/relationships/image" Target="../media/image451.jpg"/><Relationship Id="rId50" Type="http://schemas.openxmlformats.org/officeDocument/2006/relationships/image" Target="../media/image50.jpg"/><Relationship Id="rId104" Type="http://schemas.openxmlformats.org/officeDocument/2006/relationships/image" Target="../media/image104.png"/><Relationship Id="rId146" Type="http://schemas.openxmlformats.org/officeDocument/2006/relationships/image" Target="../media/image146.jpeg"/><Relationship Id="rId188" Type="http://schemas.openxmlformats.org/officeDocument/2006/relationships/image" Target="../media/image188.jpeg"/><Relationship Id="rId311" Type="http://schemas.openxmlformats.org/officeDocument/2006/relationships/image" Target="../media/image311.jpg"/><Relationship Id="rId353" Type="http://schemas.openxmlformats.org/officeDocument/2006/relationships/image" Target="../media/image353.jpeg"/><Relationship Id="rId395" Type="http://schemas.openxmlformats.org/officeDocument/2006/relationships/image" Target="../media/image395.jpeg"/><Relationship Id="rId409" Type="http://schemas.openxmlformats.org/officeDocument/2006/relationships/image" Target="../media/image409.png"/><Relationship Id="rId92" Type="http://schemas.openxmlformats.org/officeDocument/2006/relationships/image" Target="../media/image92.jpeg"/><Relationship Id="rId213" Type="http://schemas.openxmlformats.org/officeDocument/2006/relationships/image" Target="../media/image213.jpeg"/><Relationship Id="rId420" Type="http://schemas.openxmlformats.org/officeDocument/2006/relationships/image" Target="../media/image420.jpg"/><Relationship Id="rId255" Type="http://schemas.openxmlformats.org/officeDocument/2006/relationships/image" Target="../media/image255.jpeg"/><Relationship Id="rId297" Type="http://schemas.openxmlformats.org/officeDocument/2006/relationships/image" Target="../media/image297.jpg"/><Relationship Id="rId462" Type="http://schemas.openxmlformats.org/officeDocument/2006/relationships/image" Target="../media/image462.jpg"/><Relationship Id="rId115" Type="http://schemas.openxmlformats.org/officeDocument/2006/relationships/image" Target="../media/image115.jpeg"/><Relationship Id="rId157" Type="http://schemas.openxmlformats.org/officeDocument/2006/relationships/image" Target="../media/image157.jpeg"/><Relationship Id="rId322" Type="http://schemas.openxmlformats.org/officeDocument/2006/relationships/image" Target="../media/image322.jpg"/><Relationship Id="rId364" Type="http://schemas.openxmlformats.org/officeDocument/2006/relationships/image" Target="../media/image364.jpeg"/><Relationship Id="rId61" Type="http://schemas.openxmlformats.org/officeDocument/2006/relationships/image" Target="../media/image61.jpg"/><Relationship Id="rId199" Type="http://schemas.openxmlformats.org/officeDocument/2006/relationships/image" Target="../media/image199.jpeg"/><Relationship Id="rId19" Type="http://schemas.openxmlformats.org/officeDocument/2006/relationships/image" Target="../media/image19.jpg"/><Relationship Id="rId224" Type="http://schemas.openxmlformats.org/officeDocument/2006/relationships/image" Target="../media/image224.png"/><Relationship Id="rId266" Type="http://schemas.openxmlformats.org/officeDocument/2006/relationships/image" Target="../media/image266.jpeg"/><Relationship Id="rId431" Type="http://schemas.openxmlformats.org/officeDocument/2006/relationships/image" Target="../media/image431.jpg"/><Relationship Id="rId473" Type="http://schemas.openxmlformats.org/officeDocument/2006/relationships/image" Target="../media/image473.jpg"/><Relationship Id="rId30" Type="http://schemas.openxmlformats.org/officeDocument/2006/relationships/image" Target="../media/image30.jpg"/><Relationship Id="rId126" Type="http://schemas.openxmlformats.org/officeDocument/2006/relationships/image" Target="../media/image126.jpeg"/><Relationship Id="rId168" Type="http://schemas.openxmlformats.org/officeDocument/2006/relationships/image" Target="../media/image168.jpeg"/><Relationship Id="rId333" Type="http://schemas.openxmlformats.org/officeDocument/2006/relationships/image" Target="../media/image333.jpeg"/></Relationships>
</file>

<file path=xl/drawings/_rels/drawing2.xml.rels><?xml version="1.0" encoding="UTF-8" standalone="yes"?>
<Relationships xmlns="http://schemas.openxmlformats.org/package/2006/relationships"><Relationship Id="rId117" Type="http://schemas.openxmlformats.org/officeDocument/2006/relationships/image" Target="../media/image492.jpeg"/><Relationship Id="rId299" Type="http://schemas.openxmlformats.org/officeDocument/2006/relationships/image" Target="../media/image298.jpg"/><Relationship Id="rId21" Type="http://schemas.openxmlformats.org/officeDocument/2006/relationships/image" Target="../media/image21.jpg"/><Relationship Id="rId63" Type="http://schemas.openxmlformats.org/officeDocument/2006/relationships/image" Target="../media/image63.jpg"/><Relationship Id="rId159" Type="http://schemas.openxmlformats.org/officeDocument/2006/relationships/image" Target="../media/image524.jpeg"/><Relationship Id="rId324" Type="http://schemas.openxmlformats.org/officeDocument/2006/relationships/image" Target="../media/image323.jpg"/><Relationship Id="rId366" Type="http://schemas.openxmlformats.org/officeDocument/2006/relationships/image" Target="../media/image628.jpeg"/><Relationship Id="rId170" Type="http://schemas.openxmlformats.org/officeDocument/2006/relationships/image" Target="../media/image535.jpeg"/><Relationship Id="rId226" Type="http://schemas.openxmlformats.org/officeDocument/2006/relationships/image" Target="../media/image567.jpeg"/><Relationship Id="rId268" Type="http://schemas.openxmlformats.org/officeDocument/2006/relationships/image" Target="../media/image267.jpg"/><Relationship Id="rId32" Type="http://schemas.openxmlformats.org/officeDocument/2006/relationships/image" Target="../media/image32.jpg"/><Relationship Id="rId74" Type="http://schemas.openxmlformats.org/officeDocument/2006/relationships/image" Target="../media/image74.jpg"/><Relationship Id="rId128" Type="http://schemas.openxmlformats.org/officeDocument/2006/relationships/image" Target="../media/image500.jpeg"/><Relationship Id="rId335" Type="http://schemas.openxmlformats.org/officeDocument/2006/relationships/image" Target="../media/image334.jpg"/><Relationship Id="rId377" Type="http://schemas.openxmlformats.org/officeDocument/2006/relationships/image" Target="../media/image639.jpeg"/><Relationship Id="rId5" Type="http://schemas.openxmlformats.org/officeDocument/2006/relationships/image" Target="../media/image4.jpg"/><Relationship Id="rId181" Type="http://schemas.openxmlformats.org/officeDocument/2006/relationships/image" Target="../media/image181.jpeg"/><Relationship Id="rId237" Type="http://schemas.openxmlformats.org/officeDocument/2006/relationships/image" Target="../media/image574.jpeg"/><Relationship Id="rId402" Type="http://schemas.openxmlformats.org/officeDocument/2006/relationships/image" Target="../media/image415.jpg"/><Relationship Id="rId279" Type="http://schemas.openxmlformats.org/officeDocument/2006/relationships/image" Target="../media/image278.jpg"/><Relationship Id="rId43" Type="http://schemas.openxmlformats.org/officeDocument/2006/relationships/image" Target="../media/image43.jpg"/><Relationship Id="rId139" Type="http://schemas.openxmlformats.org/officeDocument/2006/relationships/image" Target="../media/image511.jpeg"/><Relationship Id="rId290" Type="http://schemas.openxmlformats.org/officeDocument/2006/relationships/image" Target="../media/image289.jpg"/><Relationship Id="rId304" Type="http://schemas.openxmlformats.org/officeDocument/2006/relationships/image" Target="../media/image303.jpg"/><Relationship Id="rId346" Type="http://schemas.openxmlformats.org/officeDocument/2006/relationships/image" Target="../media/image608.jpeg"/><Relationship Id="rId388" Type="http://schemas.openxmlformats.org/officeDocument/2006/relationships/image" Target="../media/image650.jpeg"/><Relationship Id="rId85" Type="http://schemas.openxmlformats.org/officeDocument/2006/relationships/image" Target="../media/image85.jpg"/><Relationship Id="rId150" Type="http://schemas.openxmlformats.org/officeDocument/2006/relationships/image" Target="../media/image150.jpeg"/><Relationship Id="rId192" Type="http://schemas.openxmlformats.org/officeDocument/2006/relationships/image" Target="../media/image192.png"/><Relationship Id="rId206" Type="http://schemas.openxmlformats.org/officeDocument/2006/relationships/image" Target="../media/image547.png"/><Relationship Id="rId248" Type="http://schemas.openxmlformats.org/officeDocument/2006/relationships/image" Target="../media/image585.png"/><Relationship Id="rId12" Type="http://schemas.openxmlformats.org/officeDocument/2006/relationships/image" Target="../media/image12.jpg"/><Relationship Id="rId108" Type="http://schemas.openxmlformats.org/officeDocument/2006/relationships/image" Target="../media/image485.jpeg"/><Relationship Id="rId315" Type="http://schemas.openxmlformats.org/officeDocument/2006/relationships/image" Target="../media/image314.jpg"/><Relationship Id="rId357" Type="http://schemas.openxmlformats.org/officeDocument/2006/relationships/image" Target="../media/image619.jpeg"/><Relationship Id="rId54" Type="http://schemas.openxmlformats.org/officeDocument/2006/relationships/image" Target="../media/image54.jpg"/><Relationship Id="rId96" Type="http://schemas.openxmlformats.org/officeDocument/2006/relationships/image" Target="../media/image96.png"/><Relationship Id="rId161" Type="http://schemas.openxmlformats.org/officeDocument/2006/relationships/image" Target="../media/image526.jpeg"/><Relationship Id="rId217" Type="http://schemas.openxmlformats.org/officeDocument/2006/relationships/image" Target="../media/image558.png"/><Relationship Id="rId399" Type="http://schemas.openxmlformats.org/officeDocument/2006/relationships/image" Target="../media/image412.jpg"/><Relationship Id="rId259" Type="http://schemas.openxmlformats.org/officeDocument/2006/relationships/image" Target="../media/image596.jpeg"/><Relationship Id="rId23" Type="http://schemas.openxmlformats.org/officeDocument/2006/relationships/image" Target="../media/image23.jpg"/><Relationship Id="rId119" Type="http://schemas.openxmlformats.org/officeDocument/2006/relationships/image" Target="../media/image493.jpeg"/><Relationship Id="rId270" Type="http://schemas.openxmlformats.org/officeDocument/2006/relationships/image" Target="../media/image269.jpg"/><Relationship Id="rId326" Type="http://schemas.openxmlformats.org/officeDocument/2006/relationships/image" Target="../media/image325.jpg"/><Relationship Id="rId65" Type="http://schemas.openxmlformats.org/officeDocument/2006/relationships/image" Target="../media/image65.jpg"/><Relationship Id="rId130" Type="http://schemas.openxmlformats.org/officeDocument/2006/relationships/image" Target="../media/image502.jpeg"/><Relationship Id="rId368" Type="http://schemas.openxmlformats.org/officeDocument/2006/relationships/image" Target="../media/image630.jpeg"/><Relationship Id="rId172" Type="http://schemas.openxmlformats.org/officeDocument/2006/relationships/image" Target="../media/image172.jpeg"/><Relationship Id="rId228" Type="http://schemas.openxmlformats.org/officeDocument/2006/relationships/image" Target="../media/image230.jpg"/><Relationship Id="rId281" Type="http://schemas.openxmlformats.org/officeDocument/2006/relationships/image" Target="../media/image280.jpg"/><Relationship Id="rId337" Type="http://schemas.openxmlformats.org/officeDocument/2006/relationships/image" Target="../media/image336.jpeg"/><Relationship Id="rId34" Type="http://schemas.openxmlformats.org/officeDocument/2006/relationships/image" Target="../media/image34.jpg"/><Relationship Id="rId76" Type="http://schemas.openxmlformats.org/officeDocument/2006/relationships/image" Target="../media/image76.jpg"/><Relationship Id="rId141" Type="http://schemas.openxmlformats.org/officeDocument/2006/relationships/image" Target="../media/image512.jpeg"/><Relationship Id="rId379" Type="http://schemas.openxmlformats.org/officeDocument/2006/relationships/image" Target="../media/image641.jpeg"/><Relationship Id="rId7" Type="http://schemas.openxmlformats.org/officeDocument/2006/relationships/image" Target="../media/image6.jpg"/><Relationship Id="rId183" Type="http://schemas.openxmlformats.org/officeDocument/2006/relationships/image" Target="../media/image183.jpeg"/><Relationship Id="rId239" Type="http://schemas.openxmlformats.org/officeDocument/2006/relationships/image" Target="../media/image576.jpeg"/><Relationship Id="rId390" Type="http://schemas.openxmlformats.org/officeDocument/2006/relationships/image" Target="../media/image652.jpeg"/><Relationship Id="rId404" Type="http://schemas.openxmlformats.org/officeDocument/2006/relationships/image" Target="../media/image660.jpeg"/><Relationship Id="rId250" Type="http://schemas.openxmlformats.org/officeDocument/2006/relationships/image" Target="../media/image587.jpeg"/><Relationship Id="rId292" Type="http://schemas.openxmlformats.org/officeDocument/2006/relationships/image" Target="../media/image291.jpg"/><Relationship Id="rId306" Type="http://schemas.openxmlformats.org/officeDocument/2006/relationships/image" Target="../media/image305.jpg"/><Relationship Id="rId45" Type="http://schemas.openxmlformats.org/officeDocument/2006/relationships/image" Target="../media/image45.jpg"/><Relationship Id="rId87" Type="http://schemas.openxmlformats.org/officeDocument/2006/relationships/image" Target="../media/image87.jpg"/><Relationship Id="rId110" Type="http://schemas.openxmlformats.org/officeDocument/2006/relationships/image" Target="../media/image487.jpeg"/><Relationship Id="rId348" Type="http://schemas.openxmlformats.org/officeDocument/2006/relationships/image" Target="../media/image610.jpeg"/><Relationship Id="rId152" Type="http://schemas.openxmlformats.org/officeDocument/2006/relationships/image" Target="../media/image518.png"/><Relationship Id="rId194" Type="http://schemas.openxmlformats.org/officeDocument/2006/relationships/image" Target="../media/image194.jpeg"/><Relationship Id="rId208" Type="http://schemas.openxmlformats.org/officeDocument/2006/relationships/image" Target="../media/image549.jpeg"/><Relationship Id="rId261" Type="http://schemas.openxmlformats.org/officeDocument/2006/relationships/image" Target="../media/image598.jpeg"/><Relationship Id="rId14" Type="http://schemas.openxmlformats.org/officeDocument/2006/relationships/image" Target="../media/image14.jpg"/><Relationship Id="rId56" Type="http://schemas.openxmlformats.org/officeDocument/2006/relationships/image" Target="../media/image56.jpg"/><Relationship Id="rId317" Type="http://schemas.openxmlformats.org/officeDocument/2006/relationships/image" Target="../media/image316.jpg"/><Relationship Id="rId359" Type="http://schemas.openxmlformats.org/officeDocument/2006/relationships/image" Target="../media/image621.png"/><Relationship Id="rId98" Type="http://schemas.openxmlformats.org/officeDocument/2006/relationships/image" Target="../media/image98.png"/><Relationship Id="rId121" Type="http://schemas.openxmlformats.org/officeDocument/2006/relationships/image" Target="../media/image122.jpeg"/><Relationship Id="rId163" Type="http://schemas.openxmlformats.org/officeDocument/2006/relationships/image" Target="../media/image528.jpeg"/><Relationship Id="rId219" Type="http://schemas.openxmlformats.org/officeDocument/2006/relationships/image" Target="../media/image560.jpeg"/><Relationship Id="rId370" Type="http://schemas.openxmlformats.org/officeDocument/2006/relationships/image" Target="../media/image632.jpeg"/><Relationship Id="rId230" Type="http://schemas.openxmlformats.org/officeDocument/2006/relationships/image" Target="../media/image232.jpg"/><Relationship Id="rId25" Type="http://schemas.openxmlformats.org/officeDocument/2006/relationships/image" Target="../media/image25.jpg"/><Relationship Id="rId67" Type="http://schemas.openxmlformats.org/officeDocument/2006/relationships/image" Target="../media/image67.jpg"/><Relationship Id="rId272" Type="http://schemas.openxmlformats.org/officeDocument/2006/relationships/image" Target="../media/image271.jpg"/><Relationship Id="rId328" Type="http://schemas.openxmlformats.org/officeDocument/2006/relationships/image" Target="../media/image327.jpg"/><Relationship Id="rId132" Type="http://schemas.openxmlformats.org/officeDocument/2006/relationships/image" Target="../media/image504.png"/><Relationship Id="rId174" Type="http://schemas.openxmlformats.org/officeDocument/2006/relationships/image" Target="../media/image174.jpeg"/><Relationship Id="rId381" Type="http://schemas.openxmlformats.org/officeDocument/2006/relationships/image" Target="../media/image643.jpeg"/><Relationship Id="rId241" Type="http://schemas.openxmlformats.org/officeDocument/2006/relationships/image" Target="../media/image578.jpeg"/><Relationship Id="rId36" Type="http://schemas.openxmlformats.org/officeDocument/2006/relationships/image" Target="../media/image36.jpg"/><Relationship Id="rId283" Type="http://schemas.openxmlformats.org/officeDocument/2006/relationships/image" Target="../media/image282.jpg"/><Relationship Id="rId339" Type="http://schemas.openxmlformats.org/officeDocument/2006/relationships/image" Target="../media/image338.jpg"/><Relationship Id="rId78" Type="http://schemas.openxmlformats.org/officeDocument/2006/relationships/image" Target="../media/image78.jpg"/><Relationship Id="rId101" Type="http://schemas.openxmlformats.org/officeDocument/2006/relationships/image" Target="../media/image480.png"/><Relationship Id="rId143" Type="http://schemas.openxmlformats.org/officeDocument/2006/relationships/image" Target="../media/image513.jpeg"/><Relationship Id="rId185" Type="http://schemas.openxmlformats.org/officeDocument/2006/relationships/image" Target="../media/image185.jpeg"/><Relationship Id="rId350" Type="http://schemas.openxmlformats.org/officeDocument/2006/relationships/image" Target="../media/image612.jpeg"/><Relationship Id="rId9" Type="http://schemas.openxmlformats.org/officeDocument/2006/relationships/image" Target="../media/image9.jpg"/><Relationship Id="rId210" Type="http://schemas.openxmlformats.org/officeDocument/2006/relationships/image" Target="../media/image551.jpeg"/><Relationship Id="rId392" Type="http://schemas.openxmlformats.org/officeDocument/2006/relationships/image" Target="../media/image654.jpeg"/><Relationship Id="rId252" Type="http://schemas.openxmlformats.org/officeDocument/2006/relationships/image" Target="../media/image589.jpeg"/><Relationship Id="rId294" Type="http://schemas.openxmlformats.org/officeDocument/2006/relationships/image" Target="../media/image293.jpg"/><Relationship Id="rId308" Type="http://schemas.openxmlformats.org/officeDocument/2006/relationships/image" Target="../media/image307.jpg"/><Relationship Id="rId47" Type="http://schemas.openxmlformats.org/officeDocument/2006/relationships/image" Target="../media/image47.jpg"/><Relationship Id="rId89" Type="http://schemas.openxmlformats.org/officeDocument/2006/relationships/image" Target="../media/image89.jpg"/><Relationship Id="rId112" Type="http://schemas.openxmlformats.org/officeDocument/2006/relationships/image" Target="../media/image489.jpeg"/><Relationship Id="rId154" Type="http://schemas.openxmlformats.org/officeDocument/2006/relationships/image" Target="../media/image520.jpeg"/><Relationship Id="rId361" Type="http://schemas.openxmlformats.org/officeDocument/2006/relationships/image" Target="../media/image623.jpeg"/><Relationship Id="rId196" Type="http://schemas.openxmlformats.org/officeDocument/2006/relationships/image" Target="../media/image537.jpeg"/><Relationship Id="rId16" Type="http://schemas.openxmlformats.org/officeDocument/2006/relationships/image" Target="../media/image16.jpg"/><Relationship Id="rId221" Type="http://schemas.openxmlformats.org/officeDocument/2006/relationships/image" Target="../media/image562.png"/><Relationship Id="rId263" Type="http://schemas.openxmlformats.org/officeDocument/2006/relationships/image" Target="../media/image600.jpeg"/><Relationship Id="rId319" Type="http://schemas.openxmlformats.org/officeDocument/2006/relationships/image" Target="../media/image318.jpg"/><Relationship Id="rId58" Type="http://schemas.openxmlformats.org/officeDocument/2006/relationships/image" Target="../media/image58.jpg"/><Relationship Id="rId123" Type="http://schemas.openxmlformats.org/officeDocument/2006/relationships/image" Target="../media/image495.jpeg"/><Relationship Id="rId330" Type="http://schemas.openxmlformats.org/officeDocument/2006/relationships/image" Target="../media/image329.jpg"/><Relationship Id="rId90" Type="http://schemas.openxmlformats.org/officeDocument/2006/relationships/image" Target="../media/image90.jpg"/><Relationship Id="rId165" Type="http://schemas.openxmlformats.org/officeDocument/2006/relationships/image" Target="../media/image530.jpeg"/><Relationship Id="rId186" Type="http://schemas.openxmlformats.org/officeDocument/2006/relationships/image" Target="../media/image186.jpeg"/><Relationship Id="rId351" Type="http://schemas.openxmlformats.org/officeDocument/2006/relationships/image" Target="../media/image613.jpeg"/><Relationship Id="rId372" Type="http://schemas.openxmlformats.org/officeDocument/2006/relationships/image" Target="../media/image634.jpeg"/><Relationship Id="rId393" Type="http://schemas.openxmlformats.org/officeDocument/2006/relationships/image" Target="../media/image655.jpeg"/><Relationship Id="rId211" Type="http://schemas.openxmlformats.org/officeDocument/2006/relationships/image" Target="../media/image552.jpeg"/><Relationship Id="rId232" Type="http://schemas.openxmlformats.org/officeDocument/2006/relationships/image" Target="../media/image569.jpeg"/><Relationship Id="rId253" Type="http://schemas.openxmlformats.org/officeDocument/2006/relationships/image" Target="../media/image590.jpeg"/><Relationship Id="rId274" Type="http://schemas.openxmlformats.org/officeDocument/2006/relationships/image" Target="../media/image273.jpg"/><Relationship Id="rId295" Type="http://schemas.openxmlformats.org/officeDocument/2006/relationships/image" Target="../media/image294.jpg"/><Relationship Id="rId309" Type="http://schemas.openxmlformats.org/officeDocument/2006/relationships/image" Target="../media/image308.jpg"/><Relationship Id="rId27" Type="http://schemas.openxmlformats.org/officeDocument/2006/relationships/image" Target="../media/image27.jpg"/><Relationship Id="rId48" Type="http://schemas.openxmlformats.org/officeDocument/2006/relationships/image" Target="../media/image48.jpg"/><Relationship Id="rId69" Type="http://schemas.openxmlformats.org/officeDocument/2006/relationships/image" Target="../media/image69.jpg"/><Relationship Id="rId113" Type="http://schemas.openxmlformats.org/officeDocument/2006/relationships/image" Target="../media/image115.jpeg"/><Relationship Id="rId134" Type="http://schemas.openxmlformats.org/officeDocument/2006/relationships/image" Target="../media/image506.png"/><Relationship Id="rId320" Type="http://schemas.openxmlformats.org/officeDocument/2006/relationships/image" Target="../media/image319.jpg"/><Relationship Id="rId80" Type="http://schemas.openxmlformats.org/officeDocument/2006/relationships/image" Target="../media/image80.jpg"/><Relationship Id="rId155" Type="http://schemas.openxmlformats.org/officeDocument/2006/relationships/image" Target="../media/image155.png"/><Relationship Id="rId176" Type="http://schemas.openxmlformats.org/officeDocument/2006/relationships/image" Target="../media/image176.jpeg"/><Relationship Id="rId197" Type="http://schemas.openxmlformats.org/officeDocument/2006/relationships/image" Target="../media/image538.jpeg"/><Relationship Id="rId341" Type="http://schemas.openxmlformats.org/officeDocument/2006/relationships/image" Target="../media/image340.jpg"/><Relationship Id="rId362" Type="http://schemas.openxmlformats.org/officeDocument/2006/relationships/image" Target="../media/image624.jpeg"/><Relationship Id="rId383" Type="http://schemas.openxmlformats.org/officeDocument/2006/relationships/image" Target="../media/image645.jpeg"/><Relationship Id="rId201" Type="http://schemas.openxmlformats.org/officeDocument/2006/relationships/image" Target="../media/image542.jpeg"/><Relationship Id="rId222" Type="http://schemas.openxmlformats.org/officeDocument/2006/relationships/image" Target="../media/image563.png"/><Relationship Id="rId243" Type="http://schemas.openxmlformats.org/officeDocument/2006/relationships/image" Target="../media/image580.jpeg"/><Relationship Id="rId264" Type="http://schemas.openxmlformats.org/officeDocument/2006/relationships/image" Target="../media/image601.jpeg"/><Relationship Id="rId285" Type="http://schemas.openxmlformats.org/officeDocument/2006/relationships/image" Target="../media/image284.jpg"/><Relationship Id="rId17" Type="http://schemas.openxmlformats.org/officeDocument/2006/relationships/image" Target="../media/image17.jpg"/><Relationship Id="rId38" Type="http://schemas.openxmlformats.org/officeDocument/2006/relationships/image" Target="../media/image38.jpg"/><Relationship Id="rId59" Type="http://schemas.openxmlformats.org/officeDocument/2006/relationships/image" Target="../media/image59.jpg"/><Relationship Id="rId103" Type="http://schemas.openxmlformats.org/officeDocument/2006/relationships/image" Target="../media/image482.jpeg"/><Relationship Id="rId124" Type="http://schemas.openxmlformats.org/officeDocument/2006/relationships/image" Target="../media/image496.jpeg"/><Relationship Id="rId310" Type="http://schemas.openxmlformats.org/officeDocument/2006/relationships/image" Target="../media/image309.jpg"/><Relationship Id="rId70" Type="http://schemas.openxmlformats.org/officeDocument/2006/relationships/image" Target="../media/image70.jpg"/><Relationship Id="rId91" Type="http://schemas.openxmlformats.org/officeDocument/2006/relationships/image" Target="../media/image91.jpg"/><Relationship Id="rId145" Type="http://schemas.openxmlformats.org/officeDocument/2006/relationships/image" Target="../media/image514.jpeg"/><Relationship Id="rId166" Type="http://schemas.openxmlformats.org/officeDocument/2006/relationships/image" Target="../media/image531.jpeg"/><Relationship Id="rId187" Type="http://schemas.openxmlformats.org/officeDocument/2006/relationships/image" Target="../media/image187.png"/><Relationship Id="rId331" Type="http://schemas.openxmlformats.org/officeDocument/2006/relationships/image" Target="../media/image330.jpg"/><Relationship Id="rId352" Type="http://schemas.openxmlformats.org/officeDocument/2006/relationships/image" Target="../media/image614.jpeg"/><Relationship Id="rId373" Type="http://schemas.openxmlformats.org/officeDocument/2006/relationships/image" Target="../media/image635.jpeg"/><Relationship Id="rId394" Type="http://schemas.openxmlformats.org/officeDocument/2006/relationships/image" Target="../media/image656.jpeg"/><Relationship Id="rId1" Type="http://schemas.openxmlformats.org/officeDocument/2006/relationships/image" Target="../media/image1.jpg"/><Relationship Id="rId212" Type="http://schemas.openxmlformats.org/officeDocument/2006/relationships/image" Target="../media/image553.jpeg"/><Relationship Id="rId233" Type="http://schemas.openxmlformats.org/officeDocument/2006/relationships/image" Target="../media/image570.jpeg"/><Relationship Id="rId254" Type="http://schemas.openxmlformats.org/officeDocument/2006/relationships/image" Target="../media/image591.png"/><Relationship Id="rId28" Type="http://schemas.openxmlformats.org/officeDocument/2006/relationships/image" Target="../media/image28.jpg"/><Relationship Id="rId49" Type="http://schemas.openxmlformats.org/officeDocument/2006/relationships/image" Target="../media/image49.jpg"/><Relationship Id="rId114" Type="http://schemas.openxmlformats.org/officeDocument/2006/relationships/image" Target="../media/image490.jpeg"/><Relationship Id="rId275" Type="http://schemas.openxmlformats.org/officeDocument/2006/relationships/image" Target="../media/image274.jpg"/><Relationship Id="rId296" Type="http://schemas.openxmlformats.org/officeDocument/2006/relationships/image" Target="../media/image295.jpg"/><Relationship Id="rId300" Type="http://schemas.openxmlformats.org/officeDocument/2006/relationships/image" Target="../media/image299.jpg"/><Relationship Id="rId60" Type="http://schemas.openxmlformats.org/officeDocument/2006/relationships/image" Target="../media/image60.jpg"/><Relationship Id="rId81" Type="http://schemas.openxmlformats.org/officeDocument/2006/relationships/image" Target="../media/image81.jpg"/><Relationship Id="rId135" Type="http://schemas.openxmlformats.org/officeDocument/2006/relationships/image" Target="../media/image507.png"/><Relationship Id="rId156" Type="http://schemas.openxmlformats.org/officeDocument/2006/relationships/image" Target="../media/image521.jpeg"/><Relationship Id="rId177" Type="http://schemas.openxmlformats.org/officeDocument/2006/relationships/image" Target="../media/image177.jpeg"/><Relationship Id="rId198" Type="http://schemas.openxmlformats.org/officeDocument/2006/relationships/image" Target="../media/image539.jpeg"/><Relationship Id="rId321" Type="http://schemas.openxmlformats.org/officeDocument/2006/relationships/image" Target="../media/image320.jpg"/><Relationship Id="rId342" Type="http://schemas.openxmlformats.org/officeDocument/2006/relationships/image" Target="../media/image341.jpeg"/><Relationship Id="rId363" Type="http://schemas.openxmlformats.org/officeDocument/2006/relationships/image" Target="../media/image625.jpeg"/><Relationship Id="rId384" Type="http://schemas.openxmlformats.org/officeDocument/2006/relationships/image" Target="../media/image646.jpeg"/><Relationship Id="rId202" Type="http://schemas.openxmlformats.org/officeDocument/2006/relationships/image" Target="../media/image543.jpeg"/><Relationship Id="rId223" Type="http://schemas.openxmlformats.org/officeDocument/2006/relationships/image" Target="../media/image564.png"/><Relationship Id="rId244" Type="http://schemas.openxmlformats.org/officeDocument/2006/relationships/image" Target="../media/image581.jpeg"/><Relationship Id="rId18" Type="http://schemas.openxmlformats.org/officeDocument/2006/relationships/image" Target="../media/image18.jpg"/><Relationship Id="rId39" Type="http://schemas.openxmlformats.org/officeDocument/2006/relationships/image" Target="../media/image39.jpg"/><Relationship Id="rId265" Type="http://schemas.openxmlformats.org/officeDocument/2006/relationships/image" Target="../media/image602.jpeg"/><Relationship Id="rId286" Type="http://schemas.openxmlformats.org/officeDocument/2006/relationships/image" Target="../media/image285.jpg"/><Relationship Id="rId50" Type="http://schemas.openxmlformats.org/officeDocument/2006/relationships/image" Target="../media/image50.jpg"/><Relationship Id="rId104" Type="http://schemas.openxmlformats.org/officeDocument/2006/relationships/image" Target="../media/image483.jpeg"/><Relationship Id="rId125" Type="http://schemas.openxmlformats.org/officeDocument/2006/relationships/image" Target="../media/image497.jpeg"/><Relationship Id="rId146" Type="http://schemas.openxmlformats.org/officeDocument/2006/relationships/image" Target="../media/image146.jpeg"/><Relationship Id="rId167" Type="http://schemas.openxmlformats.org/officeDocument/2006/relationships/image" Target="../media/image532.jpeg"/><Relationship Id="rId188" Type="http://schemas.openxmlformats.org/officeDocument/2006/relationships/image" Target="../media/image188.jpeg"/><Relationship Id="rId311" Type="http://schemas.openxmlformats.org/officeDocument/2006/relationships/image" Target="../media/image310.jpg"/><Relationship Id="rId332" Type="http://schemas.openxmlformats.org/officeDocument/2006/relationships/image" Target="../media/image331.jpg"/><Relationship Id="rId353" Type="http://schemas.openxmlformats.org/officeDocument/2006/relationships/image" Target="../media/image615.jpeg"/><Relationship Id="rId374" Type="http://schemas.openxmlformats.org/officeDocument/2006/relationships/image" Target="../media/image636.jpeg"/><Relationship Id="rId395" Type="http://schemas.openxmlformats.org/officeDocument/2006/relationships/image" Target="../media/image657.jpeg"/><Relationship Id="rId71" Type="http://schemas.openxmlformats.org/officeDocument/2006/relationships/image" Target="../media/image71.jpg"/><Relationship Id="rId92" Type="http://schemas.openxmlformats.org/officeDocument/2006/relationships/image" Target="../media/image92.jpeg"/><Relationship Id="rId213" Type="http://schemas.openxmlformats.org/officeDocument/2006/relationships/image" Target="../media/image554.jpeg"/><Relationship Id="rId234" Type="http://schemas.openxmlformats.org/officeDocument/2006/relationships/image" Target="../media/image571.jpeg"/><Relationship Id="rId2" Type="http://schemas.openxmlformats.org/officeDocument/2006/relationships/image" Target="../media/image2.jpg"/><Relationship Id="rId29" Type="http://schemas.openxmlformats.org/officeDocument/2006/relationships/image" Target="../media/image29.jpg"/><Relationship Id="rId255" Type="http://schemas.openxmlformats.org/officeDocument/2006/relationships/image" Target="../media/image592.png"/><Relationship Id="rId276" Type="http://schemas.openxmlformats.org/officeDocument/2006/relationships/image" Target="../media/image275.jpg"/><Relationship Id="rId297" Type="http://schemas.openxmlformats.org/officeDocument/2006/relationships/image" Target="../media/image296.jpg"/><Relationship Id="rId40" Type="http://schemas.openxmlformats.org/officeDocument/2006/relationships/image" Target="../media/image40.jpg"/><Relationship Id="rId115" Type="http://schemas.openxmlformats.org/officeDocument/2006/relationships/image" Target="../media/image491.jpeg"/><Relationship Id="rId136" Type="http://schemas.openxmlformats.org/officeDocument/2006/relationships/image" Target="../media/image508.jpeg"/><Relationship Id="rId157" Type="http://schemas.openxmlformats.org/officeDocument/2006/relationships/image" Target="../media/image522.jpeg"/><Relationship Id="rId178" Type="http://schemas.openxmlformats.org/officeDocument/2006/relationships/image" Target="../media/image178.jpeg"/><Relationship Id="rId301" Type="http://schemas.openxmlformats.org/officeDocument/2006/relationships/image" Target="../media/image300.jpg"/><Relationship Id="rId322" Type="http://schemas.openxmlformats.org/officeDocument/2006/relationships/image" Target="../media/image321.jpg"/><Relationship Id="rId343" Type="http://schemas.openxmlformats.org/officeDocument/2006/relationships/image" Target="../media/image605.jpeg"/><Relationship Id="rId364" Type="http://schemas.openxmlformats.org/officeDocument/2006/relationships/image" Target="../media/image626.jpeg"/><Relationship Id="rId61" Type="http://schemas.openxmlformats.org/officeDocument/2006/relationships/image" Target="../media/image61.jpg"/><Relationship Id="rId82" Type="http://schemas.openxmlformats.org/officeDocument/2006/relationships/image" Target="../media/image82.jpg"/><Relationship Id="rId199" Type="http://schemas.openxmlformats.org/officeDocument/2006/relationships/image" Target="../media/image540.jpeg"/><Relationship Id="rId203" Type="http://schemas.openxmlformats.org/officeDocument/2006/relationships/image" Target="../media/image544.jpeg"/><Relationship Id="rId385" Type="http://schemas.openxmlformats.org/officeDocument/2006/relationships/image" Target="../media/image647.jpeg"/><Relationship Id="rId19" Type="http://schemas.openxmlformats.org/officeDocument/2006/relationships/image" Target="../media/image19.jpg"/><Relationship Id="rId224" Type="http://schemas.openxmlformats.org/officeDocument/2006/relationships/image" Target="../media/image565.png"/><Relationship Id="rId245" Type="http://schemas.openxmlformats.org/officeDocument/2006/relationships/image" Target="../media/image582.jpeg"/><Relationship Id="rId266" Type="http://schemas.openxmlformats.org/officeDocument/2006/relationships/image" Target="../media/image603.jpeg"/><Relationship Id="rId287" Type="http://schemas.openxmlformats.org/officeDocument/2006/relationships/image" Target="../media/image286.jpg"/><Relationship Id="rId30" Type="http://schemas.openxmlformats.org/officeDocument/2006/relationships/image" Target="../media/image30.jpg"/><Relationship Id="rId105" Type="http://schemas.openxmlformats.org/officeDocument/2006/relationships/image" Target="../media/image107.jpeg"/><Relationship Id="rId126" Type="http://schemas.openxmlformats.org/officeDocument/2006/relationships/image" Target="../media/image498.jpeg"/><Relationship Id="rId147" Type="http://schemas.openxmlformats.org/officeDocument/2006/relationships/image" Target="../media/image515.jpeg"/><Relationship Id="rId168" Type="http://schemas.openxmlformats.org/officeDocument/2006/relationships/image" Target="../media/image533.jpeg"/><Relationship Id="rId312" Type="http://schemas.openxmlformats.org/officeDocument/2006/relationships/image" Target="../media/image311.jpg"/><Relationship Id="rId333" Type="http://schemas.openxmlformats.org/officeDocument/2006/relationships/image" Target="../media/image332.jpg"/><Relationship Id="rId354" Type="http://schemas.openxmlformats.org/officeDocument/2006/relationships/image" Target="../media/image616.jpe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eg"/><Relationship Id="rId189" Type="http://schemas.openxmlformats.org/officeDocument/2006/relationships/image" Target="../media/image189.jpeg"/><Relationship Id="rId375" Type="http://schemas.openxmlformats.org/officeDocument/2006/relationships/image" Target="../media/image637.jpeg"/><Relationship Id="rId396" Type="http://schemas.openxmlformats.org/officeDocument/2006/relationships/image" Target="../media/image658.png"/><Relationship Id="rId3" Type="http://schemas.openxmlformats.org/officeDocument/2006/relationships/image" Target="../media/image3.jpg"/><Relationship Id="rId214" Type="http://schemas.openxmlformats.org/officeDocument/2006/relationships/image" Target="../media/image555.png"/><Relationship Id="rId235" Type="http://schemas.openxmlformats.org/officeDocument/2006/relationships/image" Target="../media/image572.jpeg"/><Relationship Id="rId256" Type="http://schemas.openxmlformats.org/officeDocument/2006/relationships/image" Target="../media/image593.png"/><Relationship Id="rId277" Type="http://schemas.openxmlformats.org/officeDocument/2006/relationships/image" Target="../media/image276.jpg"/><Relationship Id="rId298" Type="http://schemas.openxmlformats.org/officeDocument/2006/relationships/image" Target="../media/image297.jpg"/><Relationship Id="rId400" Type="http://schemas.openxmlformats.org/officeDocument/2006/relationships/image" Target="../media/image413.jpg"/><Relationship Id="rId116" Type="http://schemas.openxmlformats.org/officeDocument/2006/relationships/image" Target="../media/image118.jpeg"/><Relationship Id="rId137" Type="http://schemas.openxmlformats.org/officeDocument/2006/relationships/image" Target="../media/image509.jpeg"/><Relationship Id="rId158" Type="http://schemas.openxmlformats.org/officeDocument/2006/relationships/image" Target="../media/image523.png"/><Relationship Id="rId302" Type="http://schemas.openxmlformats.org/officeDocument/2006/relationships/image" Target="../media/image301.jpg"/><Relationship Id="rId323" Type="http://schemas.openxmlformats.org/officeDocument/2006/relationships/image" Target="../media/image322.jpg"/><Relationship Id="rId344" Type="http://schemas.openxmlformats.org/officeDocument/2006/relationships/image" Target="../media/image606.jpe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9.jpeg"/><Relationship Id="rId365" Type="http://schemas.openxmlformats.org/officeDocument/2006/relationships/image" Target="../media/image627.jpeg"/><Relationship Id="rId386" Type="http://schemas.openxmlformats.org/officeDocument/2006/relationships/image" Target="../media/image648.jpeg"/><Relationship Id="rId190" Type="http://schemas.openxmlformats.org/officeDocument/2006/relationships/image" Target="../media/image190.png"/><Relationship Id="rId204" Type="http://schemas.openxmlformats.org/officeDocument/2006/relationships/image" Target="../media/image545.jpeg"/><Relationship Id="rId225" Type="http://schemas.openxmlformats.org/officeDocument/2006/relationships/image" Target="../media/image566.jpeg"/><Relationship Id="rId246" Type="http://schemas.openxmlformats.org/officeDocument/2006/relationships/image" Target="../media/image583.jpeg"/><Relationship Id="rId267" Type="http://schemas.openxmlformats.org/officeDocument/2006/relationships/image" Target="../media/image604.jpeg"/><Relationship Id="rId288" Type="http://schemas.openxmlformats.org/officeDocument/2006/relationships/image" Target="../media/image287.jpg"/><Relationship Id="rId106" Type="http://schemas.openxmlformats.org/officeDocument/2006/relationships/image" Target="../media/image484.jpeg"/><Relationship Id="rId127" Type="http://schemas.openxmlformats.org/officeDocument/2006/relationships/image" Target="../media/image499.jpeg"/><Relationship Id="rId313" Type="http://schemas.openxmlformats.org/officeDocument/2006/relationships/image" Target="../media/image312.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94" Type="http://schemas.openxmlformats.org/officeDocument/2006/relationships/image" Target="../media/image94.jpeg"/><Relationship Id="rId148" Type="http://schemas.openxmlformats.org/officeDocument/2006/relationships/image" Target="../media/image148.jpeg"/><Relationship Id="rId169" Type="http://schemas.openxmlformats.org/officeDocument/2006/relationships/image" Target="../media/image534.jpeg"/><Relationship Id="rId334" Type="http://schemas.openxmlformats.org/officeDocument/2006/relationships/image" Target="../media/image333.jpeg"/><Relationship Id="rId355" Type="http://schemas.openxmlformats.org/officeDocument/2006/relationships/image" Target="../media/image617.jpeg"/><Relationship Id="rId376" Type="http://schemas.openxmlformats.org/officeDocument/2006/relationships/image" Target="../media/image638.jpeg"/><Relationship Id="rId397" Type="http://schemas.openxmlformats.org/officeDocument/2006/relationships/image" Target="../media/image410.jpg"/><Relationship Id="rId4" Type="http://schemas.openxmlformats.org/officeDocument/2006/relationships/image" Target="../media/image7.jpg"/><Relationship Id="rId180" Type="http://schemas.openxmlformats.org/officeDocument/2006/relationships/image" Target="../media/image180.jpeg"/><Relationship Id="rId215" Type="http://schemas.openxmlformats.org/officeDocument/2006/relationships/image" Target="../media/image556.jpeg"/><Relationship Id="rId236" Type="http://schemas.openxmlformats.org/officeDocument/2006/relationships/image" Target="../media/image573.jpeg"/><Relationship Id="rId257" Type="http://schemas.openxmlformats.org/officeDocument/2006/relationships/image" Target="../media/image594.jpeg"/><Relationship Id="rId278" Type="http://schemas.openxmlformats.org/officeDocument/2006/relationships/image" Target="../media/image277.jpg"/><Relationship Id="rId401" Type="http://schemas.openxmlformats.org/officeDocument/2006/relationships/image" Target="../media/image414.jpg"/><Relationship Id="rId303" Type="http://schemas.openxmlformats.org/officeDocument/2006/relationships/image" Target="../media/image302.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510.jpeg"/><Relationship Id="rId345" Type="http://schemas.openxmlformats.org/officeDocument/2006/relationships/image" Target="../media/image607.jpeg"/><Relationship Id="rId387" Type="http://schemas.openxmlformats.org/officeDocument/2006/relationships/image" Target="../media/image649.jpeg"/><Relationship Id="rId191" Type="http://schemas.openxmlformats.org/officeDocument/2006/relationships/image" Target="../media/image191.png"/><Relationship Id="rId205" Type="http://schemas.openxmlformats.org/officeDocument/2006/relationships/image" Target="../media/image546.jpeg"/><Relationship Id="rId247" Type="http://schemas.openxmlformats.org/officeDocument/2006/relationships/image" Target="../media/image584.jpeg"/><Relationship Id="rId107" Type="http://schemas.openxmlformats.org/officeDocument/2006/relationships/image" Target="../media/image109.jpeg"/><Relationship Id="rId289" Type="http://schemas.openxmlformats.org/officeDocument/2006/relationships/image" Target="../media/image288.jp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516.jpeg"/><Relationship Id="rId314" Type="http://schemas.openxmlformats.org/officeDocument/2006/relationships/image" Target="../media/image313.jpg"/><Relationship Id="rId356" Type="http://schemas.openxmlformats.org/officeDocument/2006/relationships/image" Target="../media/image618.jpeg"/><Relationship Id="rId398" Type="http://schemas.openxmlformats.org/officeDocument/2006/relationships/image" Target="../media/image411.jpg"/><Relationship Id="rId95" Type="http://schemas.openxmlformats.org/officeDocument/2006/relationships/image" Target="../media/image95.png"/><Relationship Id="rId160" Type="http://schemas.openxmlformats.org/officeDocument/2006/relationships/image" Target="../media/image525.png"/><Relationship Id="rId216" Type="http://schemas.openxmlformats.org/officeDocument/2006/relationships/image" Target="../media/image557.jpeg"/><Relationship Id="rId258" Type="http://schemas.openxmlformats.org/officeDocument/2006/relationships/image" Target="../media/image595.jpeg"/><Relationship Id="rId22" Type="http://schemas.openxmlformats.org/officeDocument/2006/relationships/image" Target="../media/image22.jpg"/><Relationship Id="rId64" Type="http://schemas.openxmlformats.org/officeDocument/2006/relationships/image" Target="../media/image64.jpg"/><Relationship Id="rId118" Type="http://schemas.openxmlformats.org/officeDocument/2006/relationships/image" Target="../media/image120.jpeg"/><Relationship Id="rId325" Type="http://schemas.openxmlformats.org/officeDocument/2006/relationships/image" Target="../media/image324.jpg"/><Relationship Id="rId367" Type="http://schemas.openxmlformats.org/officeDocument/2006/relationships/image" Target="../media/image629.jpeg"/><Relationship Id="rId171" Type="http://schemas.openxmlformats.org/officeDocument/2006/relationships/image" Target="../media/image536.jpeg"/><Relationship Id="rId227" Type="http://schemas.openxmlformats.org/officeDocument/2006/relationships/image" Target="../media/image568.jpeg"/><Relationship Id="rId269" Type="http://schemas.openxmlformats.org/officeDocument/2006/relationships/image" Target="../media/image268.jpg"/><Relationship Id="rId33" Type="http://schemas.openxmlformats.org/officeDocument/2006/relationships/image" Target="../media/image33.jpg"/><Relationship Id="rId129" Type="http://schemas.openxmlformats.org/officeDocument/2006/relationships/image" Target="../media/image501.jpeg"/><Relationship Id="rId280" Type="http://schemas.openxmlformats.org/officeDocument/2006/relationships/image" Target="../media/image279.jpg"/><Relationship Id="rId336" Type="http://schemas.openxmlformats.org/officeDocument/2006/relationships/image" Target="../media/image335.jpg"/><Relationship Id="rId75" Type="http://schemas.openxmlformats.org/officeDocument/2006/relationships/image" Target="../media/image75.jpg"/><Relationship Id="rId140" Type="http://schemas.openxmlformats.org/officeDocument/2006/relationships/image" Target="../media/image140.jpeg"/><Relationship Id="rId182" Type="http://schemas.openxmlformats.org/officeDocument/2006/relationships/image" Target="../media/image182.png"/><Relationship Id="rId378" Type="http://schemas.openxmlformats.org/officeDocument/2006/relationships/image" Target="../media/image640.jpeg"/><Relationship Id="rId403" Type="http://schemas.openxmlformats.org/officeDocument/2006/relationships/image" Target="../media/image659.jpeg"/><Relationship Id="rId6" Type="http://schemas.openxmlformats.org/officeDocument/2006/relationships/image" Target="../media/image5.jpg"/><Relationship Id="rId238" Type="http://schemas.openxmlformats.org/officeDocument/2006/relationships/image" Target="../media/image575.jpeg"/><Relationship Id="rId291" Type="http://schemas.openxmlformats.org/officeDocument/2006/relationships/image" Target="../media/image290.jpg"/><Relationship Id="rId305" Type="http://schemas.openxmlformats.org/officeDocument/2006/relationships/image" Target="../media/image304.jpg"/><Relationship Id="rId347" Type="http://schemas.openxmlformats.org/officeDocument/2006/relationships/image" Target="../media/image609.jpeg"/><Relationship Id="rId44" Type="http://schemas.openxmlformats.org/officeDocument/2006/relationships/image" Target="../media/image44.jpg"/><Relationship Id="rId86" Type="http://schemas.openxmlformats.org/officeDocument/2006/relationships/image" Target="../media/image86.jpg"/><Relationship Id="rId151" Type="http://schemas.openxmlformats.org/officeDocument/2006/relationships/image" Target="../media/image517.jpeg"/><Relationship Id="rId389" Type="http://schemas.openxmlformats.org/officeDocument/2006/relationships/image" Target="../media/image651.jpeg"/><Relationship Id="rId193" Type="http://schemas.openxmlformats.org/officeDocument/2006/relationships/image" Target="../media/image193.png"/><Relationship Id="rId207" Type="http://schemas.openxmlformats.org/officeDocument/2006/relationships/image" Target="../media/image548.jpeg"/><Relationship Id="rId249" Type="http://schemas.openxmlformats.org/officeDocument/2006/relationships/image" Target="../media/image586.jpeg"/><Relationship Id="rId13" Type="http://schemas.openxmlformats.org/officeDocument/2006/relationships/image" Target="../media/image13.jpg"/><Relationship Id="rId109" Type="http://schemas.openxmlformats.org/officeDocument/2006/relationships/image" Target="../media/image486.jpeg"/><Relationship Id="rId260" Type="http://schemas.openxmlformats.org/officeDocument/2006/relationships/image" Target="../media/image597.png"/><Relationship Id="rId316" Type="http://schemas.openxmlformats.org/officeDocument/2006/relationships/image" Target="../media/image315.jpg"/><Relationship Id="rId55" Type="http://schemas.openxmlformats.org/officeDocument/2006/relationships/image" Target="../media/image55.jpg"/><Relationship Id="rId97" Type="http://schemas.openxmlformats.org/officeDocument/2006/relationships/image" Target="../media/image97.png"/><Relationship Id="rId120" Type="http://schemas.openxmlformats.org/officeDocument/2006/relationships/image" Target="../media/image494.jpeg"/><Relationship Id="rId358" Type="http://schemas.openxmlformats.org/officeDocument/2006/relationships/image" Target="../media/image620.png"/><Relationship Id="rId162" Type="http://schemas.openxmlformats.org/officeDocument/2006/relationships/image" Target="../media/image527.png"/><Relationship Id="rId218" Type="http://schemas.openxmlformats.org/officeDocument/2006/relationships/image" Target="../media/image559.jpeg"/><Relationship Id="rId271" Type="http://schemas.openxmlformats.org/officeDocument/2006/relationships/image" Target="../media/image270.jpg"/><Relationship Id="rId24" Type="http://schemas.openxmlformats.org/officeDocument/2006/relationships/image" Target="../media/image24.jpg"/><Relationship Id="rId66" Type="http://schemas.openxmlformats.org/officeDocument/2006/relationships/image" Target="../media/image66.jpg"/><Relationship Id="rId131" Type="http://schemas.openxmlformats.org/officeDocument/2006/relationships/image" Target="../media/image503.jpeg"/><Relationship Id="rId327" Type="http://schemas.openxmlformats.org/officeDocument/2006/relationships/image" Target="../media/image326.jpg"/><Relationship Id="rId369" Type="http://schemas.openxmlformats.org/officeDocument/2006/relationships/image" Target="../media/image631.jpeg"/><Relationship Id="rId173" Type="http://schemas.openxmlformats.org/officeDocument/2006/relationships/image" Target="../media/image173.jpeg"/><Relationship Id="rId229" Type="http://schemas.openxmlformats.org/officeDocument/2006/relationships/image" Target="../media/image231.jpg"/><Relationship Id="rId380" Type="http://schemas.openxmlformats.org/officeDocument/2006/relationships/image" Target="../media/image642.jpeg"/><Relationship Id="rId240" Type="http://schemas.openxmlformats.org/officeDocument/2006/relationships/image" Target="../media/image577.jpeg"/><Relationship Id="rId35" Type="http://schemas.openxmlformats.org/officeDocument/2006/relationships/image" Target="../media/image35.jpg"/><Relationship Id="rId77" Type="http://schemas.openxmlformats.org/officeDocument/2006/relationships/image" Target="../media/image77.jpg"/><Relationship Id="rId100" Type="http://schemas.openxmlformats.org/officeDocument/2006/relationships/image" Target="../media/image479.jpeg"/><Relationship Id="rId282" Type="http://schemas.openxmlformats.org/officeDocument/2006/relationships/image" Target="../media/image281.jpg"/><Relationship Id="rId338" Type="http://schemas.openxmlformats.org/officeDocument/2006/relationships/image" Target="../media/image337.jpeg"/><Relationship Id="rId8" Type="http://schemas.openxmlformats.org/officeDocument/2006/relationships/image" Target="../media/image8.jp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653.jpeg"/><Relationship Id="rId251" Type="http://schemas.openxmlformats.org/officeDocument/2006/relationships/image" Target="../media/image588.jpeg"/><Relationship Id="rId46" Type="http://schemas.openxmlformats.org/officeDocument/2006/relationships/image" Target="../media/image46.jpg"/><Relationship Id="rId293" Type="http://schemas.openxmlformats.org/officeDocument/2006/relationships/image" Target="../media/image292.jpg"/><Relationship Id="rId307" Type="http://schemas.openxmlformats.org/officeDocument/2006/relationships/image" Target="../media/image306.jpg"/><Relationship Id="rId349" Type="http://schemas.openxmlformats.org/officeDocument/2006/relationships/image" Target="../media/image611.jpeg"/><Relationship Id="rId88" Type="http://schemas.openxmlformats.org/officeDocument/2006/relationships/image" Target="../media/image88.jpg"/><Relationship Id="rId111" Type="http://schemas.openxmlformats.org/officeDocument/2006/relationships/image" Target="../media/image488.jpeg"/><Relationship Id="rId153" Type="http://schemas.openxmlformats.org/officeDocument/2006/relationships/image" Target="../media/image519.png"/><Relationship Id="rId195" Type="http://schemas.openxmlformats.org/officeDocument/2006/relationships/image" Target="../media/image195.png"/><Relationship Id="rId209" Type="http://schemas.openxmlformats.org/officeDocument/2006/relationships/image" Target="../media/image550.jpeg"/><Relationship Id="rId360" Type="http://schemas.openxmlformats.org/officeDocument/2006/relationships/image" Target="../media/image622.png"/><Relationship Id="rId220" Type="http://schemas.openxmlformats.org/officeDocument/2006/relationships/image" Target="../media/image561.png"/><Relationship Id="rId15" Type="http://schemas.openxmlformats.org/officeDocument/2006/relationships/image" Target="../media/image15.jpg"/><Relationship Id="rId57" Type="http://schemas.openxmlformats.org/officeDocument/2006/relationships/image" Target="../media/image57.jpg"/><Relationship Id="rId262" Type="http://schemas.openxmlformats.org/officeDocument/2006/relationships/image" Target="../media/image599.jpeg"/><Relationship Id="rId318" Type="http://schemas.openxmlformats.org/officeDocument/2006/relationships/image" Target="../media/image317.jpg"/><Relationship Id="rId99" Type="http://schemas.openxmlformats.org/officeDocument/2006/relationships/image" Target="../media/image99.jpeg"/><Relationship Id="rId122" Type="http://schemas.openxmlformats.org/officeDocument/2006/relationships/image" Target="../media/image123.jpeg"/><Relationship Id="rId164" Type="http://schemas.openxmlformats.org/officeDocument/2006/relationships/image" Target="../media/image529.jpeg"/><Relationship Id="rId371" Type="http://schemas.openxmlformats.org/officeDocument/2006/relationships/image" Target="../media/image633.jpeg"/><Relationship Id="rId26" Type="http://schemas.openxmlformats.org/officeDocument/2006/relationships/image" Target="../media/image26.jpg"/><Relationship Id="rId231" Type="http://schemas.openxmlformats.org/officeDocument/2006/relationships/image" Target="../media/image233.jpg"/><Relationship Id="rId273" Type="http://schemas.openxmlformats.org/officeDocument/2006/relationships/image" Target="../media/image272.jpg"/><Relationship Id="rId329" Type="http://schemas.openxmlformats.org/officeDocument/2006/relationships/image" Target="../media/image328.jpg"/><Relationship Id="rId68" Type="http://schemas.openxmlformats.org/officeDocument/2006/relationships/image" Target="../media/image68.jpg"/><Relationship Id="rId133" Type="http://schemas.openxmlformats.org/officeDocument/2006/relationships/image" Target="../media/image505.png"/><Relationship Id="rId175" Type="http://schemas.openxmlformats.org/officeDocument/2006/relationships/image" Target="../media/image175.jpeg"/><Relationship Id="rId340" Type="http://schemas.openxmlformats.org/officeDocument/2006/relationships/image" Target="../media/image339.jpg"/><Relationship Id="rId200" Type="http://schemas.openxmlformats.org/officeDocument/2006/relationships/image" Target="../media/image541.jpeg"/><Relationship Id="rId382" Type="http://schemas.openxmlformats.org/officeDocument/2006/relationships/image" Target="../media/image644.jpeg"/><Relationship Id="rId242" Type="http://schemas.openxmlformats.org/officeDocument/2006/relationships/image" Target="../media/image579.jpeg"/><Relationship Id="rId284" Type="http://schemas.openxmlformats.org/officeDocument/2006/relationships/image" Target="../media/image283.jpg"/><Relationship Id="rId37" Type="http://schemas.openxmlformats.org/officeDocument/2006/relationships/image" Target="../media/image37.jpg"/><Relationship Id="rId79" Type="http://schemas.openxmlformats.org/officeDocument/2006/relationships/image" Target="../media/image79.jpg"/><Relationship Id="rId102" Type="http://schemas.openxmlformats.org/officeDocument/2006/relationships/image" Target="../media/image481.png"/><Relationship Id="rId144" Type="http://schemas.openxmlformats.org/officeDocument/2006/relationships/image" Target="../media/image144.jpeg"/></Relationships>
</file>

<file path=xl/drawings/_rels/drawing3.xml.rels><?xml version="1.0" encoding="UTF-8" standalone="yes"?>
<Relationships xmlns="http://schemas.openxmlformats.org/package/2006/relationships"><Relationship Id="rId26" Type="http://schemas.openxmlformats.org/officeDocument/2006/relationships/image" Target="../media/image686.png"/><Relationship Id="rId21" Type="http://schemas.openxmlformats.org/officeDocument/2006/relationships/image" Target="../media/image681.jpeg"/><Relationship Id="rId42" Type="http://schemas.openxmlformats.org/officeDocument/2006/relationships/image" Target="../media/image702.jpeg"/><Relationship Id="rId47" Type="http://schemas.openxmlformats.org/officeDocument/2006/relationships/image" Target="../media/image707.jpeg"/><Relationship Id="rId63" Type="http://schemas.openxmlformats.org/officeDocument/2006/relationships/image" Target="../media/image723.jpeg"/><Relationship Id="rId68" Type="http://schemas.openxmlformats.org/officeDocument/2006/relationships/image" Target="../media/image728.jpeg"/><Relationship Id="rId16" Type="http://schemas.openxmlformats.org/officeDocument/2006/relationships/image" Target="../media/image676.jpeg"/><Relationship Id="rId11" Type="http://schemas.openxmlformats.org/officeDocument/2006/relationships/image" Target="../media/image671.jpeg"/><Relationship Id="rId32" Type="http://schemas.openxmlformats.org/officeDocument/2006/relationships/image" Target="../media/image692.jpeg"/><Relationship Id="rId37" Type="http://schemas.openxmlformats.org/officeDocument/2006/relationships/image" Target="../media/image697.jpeg"/><Relationship Id="rId53" Type="http://schemas.openxmlformats.org/officeDocument/2006/relationships/image" Target="../media/image713.jpeg"/><Relationship Id="rId58" Type="http://schemas.openxmlformats.org/officeDocument/2006/relationships/image" Target="../media/image718.png"/><Relationship Id="rId74" Type="http://schemas.openxmlformats.org/officeDocument/2006/relationships/image" Target="../media/image734.jpeg"/><Relationship Id="rId79" Type="http://schemas.openxmlformats.org/officeDocument/2006/relationships/image" Target="../media/image739.jpeg"/><Relationship Id="rId5" Type="http://schemas.openxmlformats.org/officeDocument/2006/relationships/image" Target="../media/image665.jpeg"/><Relationship Id="rId61" Type="http://schemas.openxmlformats.org/officeDocument/2006/relationships/image" Target="../media/image721.jpeg"/><Relationship Id="rId19" Type="http://schemas.openxmlformats.org/officeDocument/2006/relationships/image" Target="../media/image679.jpeg"/><Relationship Id="rId14" Type="http://schemas.openxmlformats.org/officeDocument/2006/relationships/image" Target="../media/image674.jpeg"/><Relationship Id="rId22" Type="http://schemas.openxmlformats.org/officeDocument/2006/relationships/image" Target="../media/image682.jpeg"/><Relationship Id="rId27" Type="http://schemas.openxmlformats.org/officeDocument/2006/relationships/image" Target="../media/image687.png"/><Relationship Id="rId30" Type="http://schemas.openxmlformats.org/officeDocument/2006/relationships/image" Target="../media/image690.jpeg"/><Relationship Id="rId35" Type="http://schemas.openxmlformats.org/officeDocument/2006/relationships/image" Target="../media/image695.png"/><Relationship Id="rId43" Type="http://schemas.openxmlformats.org/officeDocument/2006/relationships/image" Target="../media/image703.jpeg"/><Relationship Id="rId48" Type="http://schemas.openxmlformats.org/officeDocument/2006/relationships/image" Target="../media/image708.jpeg"/><Relationship Id="rId56" Type="http://schemas.openxmlformats.org/officeDocument/2006/relationships/image" Target="../media/image716.jpeg"/><Relationship Id="rId64" Type="http://schemas.openxmlformats.org/officeDocument/2006/relationships/image" Target="../media/image724.jpeg"/><Relationship Id="rId69" Type="http://schemas.openxmlformats.org/officeDocument/2006/relationships/image" Target="../media/image729.jpeg"/><Relationship Id="rId77" Type="http://schemas.openxmlformats.org/officeDocument/2006/relationships/image" Target="../media/image737.jpeg"/><Relationship Id="rId8" Type="http://schemas.openxmlformats.org/officeDocument/2006/relationships/image" Target="../media/image668.jpeg"/><Relationship Id="rId51" Type="http://schemas.openxmlformats.org/officeDocument/2006/relationships/image" Target="../media/image711.jpeg"/><Relationship Id="rId72" Type="http://schemas.openxmlformats.org/officeDocument/2006/relationships/image" Target="../media/image732.jpeg"/><Relationship Id="rId80" Type="http://schemas.openxmlformats.org/officeDocument/2006/relationships/image" Target="../media/image740.jpeg"/><Relationship Id="rId3" Type="http://schemas.openxmlformats.org/officeDocument/2006/relationships/image" Target="../media/image663.jpeg"/><Relationship Id="rId12" Type="http://schemas.openxmlformats.org/officeDocument/2006/relationships/image" Target="../media/image672.jpeg"/><Relationship Id="rId17" Type="http://schemas.openxmlformats.org/officeDocument/2006/relationships/image" Target="../media/image677.jpeg"/><Relationship Id="rId25" Type="http://schemas.openxmlformats.org/officeDocument/2006/relationships/image" Target="../media/image685.png"/><Relationship Id="rId33" Type="http://schemas.openxmlformats.org/officeDocument/2006/relationships/image" Target="../media/image693.png"/><Relationship Id="rId38" Type="http://schemas.openxmlformats.org/officeDocument/2006/relationships/image" Target="../media/image698.jpeg"/><Relationship Id="rId46" Type="http://schemas.openxmlformats.org/officeDocument/2006/relationships/image" Target="../media/image706.jpeg"/><Relationship Id="rId59" Type="http://schemas.openxmlformats.org/officeDocument/2006/relationships/image" Target="../media/image719.jpeg"/><Relationship Id="rId67" Type="http://schemas.openxmlformats.org/officeDocument/2006/relationships/image" Target="../media/image727.jpeg"/><Relationship Id="rId20" Type="http://schemas.openxmlformats.org/officeDocument/2006/relationships/image" Target="../media/image680.png"/><Relationship Id="rId41" Type="http://schemas.openxmlformats.org/officeDocument/2006/relationships/image" Target="../media/image701.jpeg"/><Relationship Id="rId54" Type="http://schemas.openxmlformats.org/officeDocument/2006/relationships/image" Target="../media/image714.jpeg"/><Relationship Id="rId62" Type="http://schemas.openxmlformats.org/officeDocument/2006/relationships/image" Target="../media/image722.jpeg"/><Relationship Id="rId70" Type="http://schemas.openxmlformats.org/officeDocument/2006/relationships/image" Target="../media/image730.jpeg"/><Relationship Id="rId75" Type="http://schemas.openxmlformats.org/officeDocument/2006/relationships/image" Target="../media/image735.png"/><Relationship Id="rId1" Type="http://schemas.openxmlformats.org/officeDocument/2006/relationships/image" Target="../media/image661.jpeg"/><Relationship Id="rId6" Type="http://schemas.openxmlformats.org/officeDocument/2006/relationships/image" Target="../media/image666.jpeg"/><Relationship Id="rId15" Type="http://schemas.openxmlformats.org/officeDocument/2006/relationships/image" Target="../media/image675.jpeg"/><Relationship Id="rId23" Type="http://schemas.openxmlformats.org/officeDocument/2006/relationships/image" Target="../media/image683.png"/><Relationship Id="rId28" Type="http://schemas.openxmlformats.org/officeDocument/2006/relationships/image" Target="../media/image688.jpeg"/><Relationship Id="rId36" Type="http://schemas.openxmlformats.org/officeDocument/2006/relationships/image" Target="../media/image696.jpeg"/><Relationship Id="rId49" Type="http://schemas.openxmlformats.org/officeDocument/2006/relationships/image" Target="../media/image709.jpeg"/><Relationship Id="rId57" Type="http://schemas.openxmlformats.org/officeDocument/2006/relationships/image" Target="../media/image717.jpeg"/><Relationship Id="rId10" Type="http://schemas.openxmlformats.org/officeDocument/2006/relationships/image" Target="../media/image670.jpeg"/><Relationship Id="rId31" Type="http://schemas.openxmlformats.org/officeDocument/2006/relationships/image" Target="../media/image691.jpeg"/><Relationship Id="rId44" Type="http://schemas.openxmlformats.org/officeDocument/2006/relationships/image" Target="../media/image704.jpeg"/><Relationship Id="rId52" Type="http://schemas.openxmlformats.org/officeDocument/2006/relationships/image" Target="../media/image712.jpeg"/><Relationship Id="rId60" Type="http://schemas.openxmlformats.org/officeDocument/2006/relationships/image" Target="../media/image720.jpeg"/><Relationship Id="rId65" Type="http://schemas.openxmlformats.org/officeDocument/2006/relationships/image" Target="../media/image725.jpeg"/><Relationship Id="rId73" Type="http://schemas.openxmlformats.org/officeDocument/2006/relationships/image" Target="../media/image733.jpeg"/><Relationship Id="rId78" Type="http://schemas.openxmlformats.org/officeDocument/2006/relationships/image" Target="../media/image738.jpeg"/><Relationship Id="rId81" Type="http://schemas.openxmlformats.org/officeDocument/2006/relationships/image" Target="../media/image741.jpeg"/><Relationship Id="rId4" Type="http://schemas.openxmlformats.org/officeDocument/2006/relationships/image" Target="../media/image664.jpeg"/><Relationship Id="rId9" Type="http://schemas.openxmlformats.org/officeDocument/2006/relationships/image" Target="../media/image669.jpeg"/><Relationship Id="rId13" Type="http://schemas.openxmlformats.org/officeDocument/2006/relationships/image" Target="../media/image673.jpeg"/><Relationship Id="rId18" Type="http://schemas.openxmlformats.org/officeDocument/2006/relationships/image" Target="../media/image678.jpeg"/><Relationship Id="rId39" Type="http://schemas.openxmlformats.org/officeDocument/2006/relationships/image" Target="../media/image699.jpeg"/><Relationship Id="rId34" Type="http://schemas.openxmlformats.org/officeDocument/2006/relationships/image" Target="../media/image694.jpeg"/><Relationship Id="rId50" Type="http://schemas.openxmlformats.org/officeDocument/2006/relationships/image" Target="../media/image710.jpeg"/><Relationship Id="rId55" Type="http://schemas.openxmlformats.org/officeDocument/2006/relationships/image" Target="../media/image715.jpeg"/><Relationship Id="rId76" Type="http://schemas.openxmlformats.org/officeDocument/2006/relationships/image" Target="../media/image736.jpeg"/><Relationship Id="rId7" Type="http://schemas.openxmlformats.org/officeDocument/2006/relationships/image" Target="../media/image667.jpeg"/><Relationship Id="rId71" Type="http://schemas.openxmlformats.org/officeDocument/2006/relationships/image" Target="../media/image731.jpeg"/><Relationship Id="rId2" Type="http://schemas.openxmlformats.org/officeDocument/2006/relationships/image" Target="../media/image662.jpeg"/><Relationship Id="rId29" Type="http://schemas.openxmlformats.org/officeDocument/2006/relationships/image" Target="../media/image689.jpeg"/><Relationship Id="rId24" Type="http://schemas.openxmlformats.org/officeDocument/2006/relationships/image" Target="../media/image684.png"/><Relationship Id="rId40" Type="http://schemas.openxmlformats.org/officeDocument/2006/relationships/image" Target="../media/image700.jpeg"/><Relationship Id="rId45" Type="http://schemas.openxmlformats.org/officeDocument/2006/relationships/image" Target="../media/image705.jpeg"/><Relationship Id="rId66" Type="http://schemas.openxmlformats.org/officeDocument/2006/relationships/image" Target="../media/image726.jpeg"/></Relationships>
</file>

<file path=xl/drawings/drawing1.xml><?xml version="1.0" encoding="utf-8"?>
<xdr:wsDr xmlns:xdr="http://schemas.openxmlformats.org/drawingml/2006/spreadsheetDrawing" xmlns:a="http://schemas.openxmlformats.org/drawingml/2006/main">
  <xdr:twoCellAnchor>
    <xdr:from>
      <xdr:col>1</xdr:col>
      <xdr:colOff>170139</xdr:colOff>
      <xdr:row>3</xdr:row>
      <xdr:rowOff>29231</xdr:rowOff>
    </xdr:from>
    <xdr:to>
      <xdr:col>1</xdr:col>
      <xdr:colOff>748636</xdr:colOff>
      <xdr:row>4</xdr:row>
      <xdr:rowOff>13432</xdr:rowOff>
    </xdr:to>
    <xdr:pic>
      <xdr:nvPicPr>
        <xdr:cNvPr id="146" name="Picture 145">
          <a:extLst>
            <a:ext uri="{FF2B5EF4-FFF2-40B4-BE49-F238E27FC236}">
              <a16:creationId xmlns:a16="http://schemas.microsoft.com/office/drawing/2014/main" id="{F1E944E7-2B56-A741-BEED-D4161FF34678}"/>
            </a:ext>
          </a:extLst>
        </xdr:cNvPr>
        <xdr:cNvPicPr>
          <a:picLocks noChangeAspect="1"/>
        </xdr:cNvPicPr>
      </xdr:nvPicPr>
      <xdr:blipFill>
        <a:blip xmlns:r="http://schemas.openxmlformats.org/officeDocument/2006/relationships" r:embed="rId1"/>
        <a:stretch>
          <a:fillRect/>
        </a:stretch>
      </xdr:blipFill>
      <xdr:spPr>
        <a:xfrm>
          <a:off x="1122639" y="2124731"/>
          <a:ext cx="578497" cy="682701"/>
        </a:xfrm>
        <a:prstGeom prst="rect">
          <a:avLst/>
        </a:prstGeom>
      </xdr:spPr>
    </xdr:pic>
    <xdr:clientData/>
  </xdr:twoCellAnchor>
  <xdr:twoCellAnchor>
    <xdr:from>
      <xdr:col>1</xdr:col>
      <xdr:colOff>186670</xdr:colOff>
      <xdr:row>2</xdr:row>
      <xdr:rowOff>15120</xdr:rowOff>
    </xdr:from>
    <xdr:to>
      <xdr:col>1</xdr:col>
      <xdr:colOff>788119</xdr:colOff>
      <xdr:row>3</xdr:row>
      <xdr:rowOff>6389</xdr:rowOff>
    </xdr:to>
    <xdr:pic>
      <xdr:nvPicPr>
        <xdr:cNvPr id="147" name="Picture 146">
          <a:extLst>
            <a:ext uri="{FF2B5EF4-FFF2-40B4-BE49-F238E27FC236}">
              <a16:creationId xmlns:a16="http://schemas.microsoft.com/office/drawing/2014/main" id="{7E49BA15-4917-564C-93C9-627BDF1AF879}"/>
            </a:ext>
          </a:extLst>
        </xdr:cNvPr>
        <xdr:cNvPicPr>
          <a:picLocks noChangeAspect="1"/>
        </xdr:cNvPicPr>
      </xdr:nvPicPr>
      <xdr:blipFill>
        <a:blip xmlns:r="http://schemas.openxmlformats.org/officeDocument/2006/relationships" r:embed="rId1"/>
        <a:stretch>
          <a:fillRect/>
        </a:stretch>
      </xdr:blipFill>
      <xdr:spPr>
        <a:xfrm>
          <a:off x="1139170" y="1412120"/>
          <a:ext cx="601449" cy="689769"/>
        </a:xfrm>
        <a:prstGeom prst="rect">
          <a:avLst/>
        </a:prstGeom>
      </xdr:spPr>
    </xdr:pic>
    <xdr:clientData/>
  </xdr:twoCellAnchor>
  <xdr:twoCellAnchor>
    <xdr:from>
      <xdr:col>1</xdr:col>
      <xdr:colOff>171955</xdr:colOff>
      <xdr:row>1</xdr:row>
      <xdr:rowOff>33062</xdr:rowOff>
    </xdr:from>
    <xdr:to>
      <xdr:col>1</xdr:col>
      <xdr:colOff>764125</xdr:colOff>
      <xdr:row>2</xdr:row>
      <xdr:rowOff>6526</xdr:rowOff>
    </xdr:to>
    <xdr:pic>
      <xdr:nvPicPr>
        <xdr:cNvPr id="148" name="Picture 147">
          <a:extLst>
            <a:ext uri="{FF2B5EF4-FFF2-40B4-BE49-F238E27FC236}">
              <a16:creationId xmlns:a16="http://schemas.microsoft.com/office/drawing/2014/main" id="{D3CC41E3-4946-904B-8C64-2FBE82DEB7B3}"/>
            </a:ext>
          </a:extLst>
        </xdr:cNvPr>
        <xdr:cNvPicPr>
          <a:picLocks noChangeAspect="1"/>
        </xdr:cNvPicPr>
      </xdr:nvPicPr>
      <xdr:blipFill>
        <a:blip xmlns:r="http://schemas.openxmlformats.org/officeDocument/2006/relationships" r:embed="rId2"/>
        <a:stretch>
          <a:fillRect/>
        </a:stretch>
      </xdr:blipFill>
      <xdr:spPr>
        <a:xfrm>
          <a:off x="1124455" y="731562"/>
          <a:ext cx="592170" cy="671964"/>
        </a:xfrm>
        <a:prstGeom prst="rect">
          <a:avLst/>
        </a:prstGeom>
      </xdr:spPr>
    </xdr:pic>
    <xdr:clientData/>
  </xdr:twoCellAnchor>
  <xdr:twoCellAnchor>
    <xdr:from>
      <xdr:col>1</xdr:col>
      <xdr:colOff>137283</xdr:colOff>
      <xdr:row>4</xdr:row>
      <xdr:rowOff>27617</xdr:rowOff>
    </xdr:from>
    <xdr:to>
      <xdr:col>1</xdr:col>
      <xdr:colOff>734550</xdr:colOff>
      <xdr:row>4</xdr:row>
      <xdr:rowOff>614796</xdr:rowOff>
    </xdr:to>
    <xdr:pic>
      <xdr:nvPicPr>
        <xdr:cNvPr id="149" name="Picture 148">
          <a:extLst>
            <a:ext uri="{FF2B5EF4-FFF2-40B4-BE49-F238E27FC236}">
              <a16:creationId xmlns:a16="http://schemas.microsoft.com/office/drawing/2014/main" id="{1C3EC98A-DBCB-5840-9B42-D3737CCACB01}"/>
            </a:ext>
          </a:extLst>
        </xdr:cNvPr>
        <xdr:cNvPicPr>
          <a:picLocks noChangeAspect="1"/>
        </xdr:cNvPicPr>
      </xdr:nvPicPr>
      <xdr:blipFill>
        <a:blip xmlns:r="http://schemas.openxmlformats.org/officeDocument/2006/relationships" r:embed="rId3"/>
        <a:stretch>
          <a:fillRect/>
        </a:stretch>
      </xdr:blipFill>
      <xdr:spPr>
        <a:xfrm>
          <a:off x="1089783" y="2821617"/>
          <a:ext cx="597267" cy="587179"/>
        </a:xfrm>
        <a:prstGeom prst="rect">
          <a:avLst/>
        </a:prstGeom>
      </xdr:spPr>
    </xdr:pic>
    <xdr:clientData/>
  </xdr:twoCellAnchor>
  <xdr:twoCellAnchor>
    <xdr:from>
      <xdr:col>1</xdr:col>
      <xdr:colOff>137281</xdr:colOff>
      <xdr:row>5</xdr:row>
      <xdr:rowOff>78417</xdr:rowOff>
    </xdr:from>
    <xdr:to>
      <xdr:col>1</xdr:col>
      <xdr:colOff>734548</xdr:colOff>
      <xdr:row>5</xdr:row>
      <xdr:rowOff>665596</xdr:rowOff>
    </xdr:to>
    <xdr:pic>
      <xdr:nvPicPr>
        <xdr:cNvPr id="150" name="Picture 149">
          <a:extLst>
            <a:ext uri="{FF2B5EF4-FFF2-40B4-BE49-F238E27FC236}">
              <a16:creationId xmlns:a16="http://schemas.microsoft.com/office/drawing/2014/main" id="{02A82092-717D-214F-89A2-265E824ADF73}"/>
            </a:ext>
          </a:extLst>
        </xdr:cNvPr>
        <xdr:cNvPicPr>
          <a:picLocks noChangeAspect="1"/>
        </xdr:cNvPicPr>
      </xdr:nvPicPr>
      <xdr:blipFill>
        <a:blip xmlns:r="http://schemas.openxmlformats.org/officeDocument/2006/relationships" r:embed="rId3"/>
        <a:stretch>
          <a:fillRect/>
        </a:stretch>
      </xdr:blipFill>
      <xdr:spPr>
        <a:xfrm>
          <a:off x="1089781" y="3570917"/>
          <a:ext cx="597267" cy="587179"/>
        </a:xfrm>
        <a:prstGeom prst="rect">
          <a:avLst/>
        </a:prstGeom>
      </xdr:spPr>
    </xdr:pic>
    <xdr:clientData/>
  </xdr:twoCellAnchor>
  <xdr:twoCellAnchor>
    <xdr:from>
      <xdr:col>1</xdr:col>
      <xdr:colOff>112285</xdr:colOff>
      <xdr:row>8</xdr:row>
      <xdr:rowOff>71160</xdr:rowOff>
    </xdr:from>
    <xdr:to>
      <xdr:col>1</xdr:col>
      <xdr:colOff>694474</xdr:colOff>
      <xdr:row>9</xdr:row>
      <xdr:rowOff>48707</xdr:rowOff>
    </xdr:to>
    <xdr:pic>
      <xdr:nvPicPr>
        <xdr:cNvPr id="152" name="Picture 151">
          <a:extLst>
            <a:ext uri="{FF2B5EF4-FFF2-40B4-BE49-F238E27FC236}">
              <a16:creationId xmlns:a16="http://schemas.microsoft.com/office/drawing/2014/main" id="{B67AC938-1077-0146-AE9B-D97D033BE3EE}"/>
            </a:ext>
          </a:extLst>
        </xdr:cNvPr>
        <xdr:cNvPicPr>
          <a:picLocks noChangeAspect="1"/>
        </xdr:cNvPicPr>
      </xdr:nvPicPr>
      <xdr:blipFill>
        <a:blip xmlns:r="http://schemas.openxmlformats.org/officeDocument/2006/relationships" r:embed="rId4"/>
        <a:stretch>
          <a:fillRect/>
        </a:stretch>
      </xdr:blipFill>
      <xdr:spPr>
        <a:xfrm>
          <a:off x="1064785" y="5659160"/>
          <a:ext cx="582189" cy="676047"/>
        </a:xfrm>
        <a:prstGeom prst="rect">
          <a:avLst/>
        </a:prstGeom>
      </xdr:spPr>
    </xdr:pic>
    <xdr:clientData/>
  </xdr:twoCellAnchor>
  <xdr:twoCellAnchor>
    <xdr:from>
      <xdr:col>1</xdr:col>
      <xdr:colOff>132443</xdr:colOff>
      <xdr:row>9</xdr:row>
      <xdr:rowOff>71160</xdr:rowOff>
    </xdr:from>
    <xdr:to>
      <xdr:col>1</xdr:col>
      <xdr:colOff>688434</xdr:colOff>
      <xdr:row>10</xdr:row>
      <xdr:rowOff>48707</xdr:rowOff>
    </xdr:to>
    <xdr:pic>
      <xdr:nvPicPr>
        <xdr:cNvPr id="154" name="Picture 153">
          <a:extLst>
            <a:ext uri="{FF2B5EF4-FFF2-40B4-BE49-F238E27FC236}">
              <a16:creationId xmlns:a16="http://schemas.microsoft.com/office/drawing/2014/main" id="{93835243-FA43-1944-A418-101FFACC2DD7}"/>
            </a:ext>
          </a:extLst>
        </xdr:cNvPr>
        <xdr:cNvPicPr>
          <a:picLocks noChangeAspect="1"/>
        </xdr:cNvPicPr>
      </xdr:nvPicPr>
      <xdr:blipFill>
        <a:blip xmlns:r="http://schemas.openxmlformats.org/officeDocument/2006/relationships" r:embed="rId4"/>
        <a:stretch>
          <a:fillRect/>
        </a:stretch>
      </xdr:blipFill>
      <xdr:spPr>
        <a:xfrm>
          <a:off x="1084943" y="6357660"/>
          <a:ext cx="555991" cy="676047"/>
        </a:xfrm>
        <a:prstGeom prst="rect">
          <a:avLst/>
        </a:prstGeom>
      </xdr:spPr>
    </xdr:pic>
    <xdr:clientData/>
  </xdr:twoCellAnchor>
  <xdr:twoCellAnchor>
    <xdr:from>
      <xdr:col>1</xdr:col>
      <xdr:colOff>116315</xdr:colOff>
      <xdr:row>10</xdr:row>
      <xdr:rowOff>76805</xdr:rowOff>
    </xdr:from>
    <xdr:to>
      <xdr:col>1</xdr:col>
      <xdr:colOff>653800</xdr:colOff>
      <xdr:row>10</xdr:row>
      <xdr:rowOff>671192</xdr:rowOff>
    </xdr:to>
    <xdr:pic>
      <xdr:nvPicPr>
        <xdr:cNvPr id="155" name="Picture 154">
          <a:extLst>
            <a:ext uri="{FF2B5EF4-FFF2-40B4-BE49-F238E27FC236}">
              <a16:creationId xmlns:a16="http://schemas.microsoft.com/office/drawing/2014/main" id="{72BC6AD2-7B8F-0146-8B77-1536E69E8496}"/>
            </a:ext>
          </a:extLst>
        </xdr:cNvPr>
        <xdr:cNvPicPr>
          <a:picLocks noChangeAspect="1"/>
        </xdr:cNvPicPr>
      </xdr:nvPicPr>
      <xdr:blipFill>
        <a:blip xmlns:r="http://schemas.openxmlformats.org/officeDocument/2006/relationships" r:embed="rId5"/>
        <a:stretch>
          <a:fillRect/>
        </a:stretch>
      </xdr:blipFill>
      <xdr:spPr>
        <a:xfrm>
          <a:off x="1068815" y="7061805"/>
          <a:ext cx="537485" cy="594387"/>
        </a:xfrm>
        <a:prstGeom prst="rect">
          <a:avLst/>
        </a:prstGeom>
      </xdr:spPr>
    </xdr:pic>
    <xdr:clientData/>
  </xdr:twoCellAnchor>
  <xdr:twoCellAnchor>
    <xdr:from>
      <xdr:col>1</xdr:col>
      <xdr:colOff>165501</xdr:colOff>
      <xdr:row>11</xdr:row>
      <xdr:rowOff>37005</xdr:rowOff>
    </xdr:from>
    <xdr:to>
      <xdr:col>1</xdr:col>
      <xdr:colOff>679076</xdr:colOff>
      <xdr:row>12</xdr:row>
      <xdr:rowOff>2415</xdr:rowOff>
    </xdr:to>
    <xdr:pic>
      <xdr:nvPicPr>
        <xdr:cNvPr id="156" name="Picture 155">
          <a:extLst>
            <a:ext uri="{FF2B5EF4-FFF2-40B4-BE49-F238E27FC236}">
              <a16:creationId xmlns:a16="http://schemas.microsoft.com/office/drawing/2014/main" id="{85D8231B-410A-F844-9513-E7E21424D8BD}"/>
            </a:ext>
          </a:extLst>
        </xdr:cNvPr>
        <xdr:cNvPicPr>
          <a:picLocks noChangeAspect="1"/>
        </xdr:cNvPicPr>
      </xdr:nvPicPr>
      <xdr:blipFill>
        <a:blip xmlns:r="http://schemas.openxmlformats.org/officeDocument/2006/relationships" r:embed="rId6"/>
        <a:stretch>
          <a:fillRect/>
        </a:stretch>
      </xdr:blipFill>
      <xdr:spPr>
        <a:xfrm>
          <a:off x="1118001" y="7720505"/>
          <a:ext cx="513575" cy="663910"/>
        </a:xfrm>
        <a:prstGeom prst="rect">
          <a:avLst/>
        </a:prstGeom>
      </xdr:spPr>
    </xdr:pic>
    <xdr:clientData/>
  </xdr:twoCellAnchor>
  <xdr:twoCellAnchor>
    <xdr:from>
      <xdr:col>1</xdr:col>
      <xdr:colOff>171955</xdr:colOff>
      <xdr:row>6</xdr:row>
      <xdr:rowOff>66925</xdr:rowOff>
    </xdr:from>
    <xdr:to>
      <xdr:col>1</xdr:col>
      <xdr:colOff>726459</xdr:colOff>
      <xdr:row>6</xdr:row>
      <xdr:rowOff>658473</xdr:rowOff>
    </xdr:to>
    <xdr:pic>
      <xdr:nvPicPr>
        <xdr:cNvPr id="410" name="Picture 409">
          <a:extLst>
            <a:ext uri="{FF2B5EF4-FFF2-40B4-BE49-F238E27FC236}">
              <a16:creationId xmlns:a16="http://schemas.microsoft.com/office/drawing/2014/main" id="{7315E005-F33E-9649-922D-D57825047233}"/>
            </a:ext>
          </a:extLst>
        </xdr:cNvPr>
        <xdr:cNvPicPr>
          <a:picLocks noChangeAspect="1"/>
        </xdr:cNvPicPr>
      </xdr:nvPicPr>
      <xdr:blipFill>
        <a:blip xmlns:r="http://schemas.openxmlformats.org/officeDocument/2006/relationships" r:embed="rId7"/>
        <a:stretch>
          <a:fillRect/>
        </a:stretch>
      </xdr:blipFill>
      <xdr:spPr>
        <a:xfrm>
          <a:off x="1124455" y="4257925"/>
          <a:ext cx="554504" cy="591548"/>
        </a:xfrm>
        <a:prstGeom prst="rect">
          <a:avLst/>
        </a:prstGeom>
      </xdr:spPr>
    </xdr:pic>
    <xdr:clientData/>
  </xdr:twoCellAnchor>
  <xdr:twoCellAnchor>
    <xdr:from>
      <xdr:col>1</xdr:col>
      <xdr:colOff>148570</xdr:colOff>
      <xdr:row>7</xdr:row>
      <xdr:rowOff>49389</xdr:rowOff>
    </xdr:from>
    <xdr:to>
      <xdr:col>1</xdr:col>
      <xdr:colOff>730759</xdr:colOff>
      <xdr:row>8</xdr:row>
      <xdr:rowOff>53134</xdr:rowOff>
    </xdr:to>
    <xdr:pic>
      <xdr:nvPicPr>
        <xdr:cNvPr id="412" name="Picture 411">
          <a:extLst>
            <a:ext uri="{FF2B5EF4-FFF2-40B4-BE49-F238E27FC236}">
              <a16:creationId xmlns:a16="http://schemas.microsoft.com/office/drawing/2014/main" id="{97A8FD96-3197-BD42-B6A3-2FBADFB2ADEB}"/>
            </a:ext>
          </a:extLst>
        </xdr:cNvPr>
        <xdr:cNvPicPr>
          <a:picLocks noChangeAspect="1"/>
        </xdr:cNvPicPr>
      </xdr:nvPicPr>
      <xdr:blipFill>
        <a:blip xmlns:r="http://schemas.openxmlformats.org/officeDocument/2006/relationships" r:embed="rId4"/>
        <a:stretch>
          <a:fillRect/>
        </a:stretch>
      </xdr:blipFill>
      <xdr:spPr>
        <a:xfrm>
          <a:off x="1101070" y="4938889"/>
          <a:ext cx="582189" cy="702245"/>
        </a:xfrm>
        <a:prstGeom prst="rect">
          <a:avLst/>
        </a:prstGeom>
      </xdr:spPr>
    </xdr:pic>
    <xdr:clientData/>
  </xdr:twoCellAnchor>
  <xdr:twoCellAnchor>
    <xdr:from>
      <xdr:col>1</xdr:col>
      <xdr:colOff>127604</xdr:colOff>
      <xdr:row>12</xdr:row>
      <xdr:rowOff>35391</xdr:rowOff>
    </xdr:from>
    <xdr:to>
      <xdr:col>1</xdr:col>
      <xdr:colOff>654279</xdr:colOff>
      <xdr:row>13</xdr:row>
      <xdr:rowOff>801</xdr:rowOff>
    </xdr:to>
    <xdr:pic>
      <xdr:nvPicPr>
        <xdr:cNvPr id="416" name="Picture 415">
          <a:extLst>
            <a:ext uri="{FF2B5EF4-FFF2-40B4-BE49-F238E27FC236}">
              <a16:creationId xmlns:a16="http://schemas.microsoft.com/office/drawing/2014/main" id="{2D6FC71D-8462-A742-B133-403AF8C439D1}"/>
            </a:ext>
          </a:extLst>
        </xdr:cNvPr>
        <xdr:cNvPicPr>
          <a:picLocks noChangeAspect="1"/>
        </xdr:cNvPicPr>
      </xdr:nvPicPr>
      <xdr:blipFill>
        <a:blip xmlns:r="http://schemas.openxmlformats.org/officeDocument/2006/relationships" r:embed="rId6"/>
        <a:stretch>
          <a:fillRect/>
        </a:stretch>
      </xdr:blipFill>
      <xdr:spPr>
        <a:xfrm>
          <a:off x="1080104" y="8417391"/>
          <a:ext cx="526675" cy="663910"/>
        </a:xfrm>
        <a:prstGeom prst="rect">
          <a:avLst/>
        </a:prstGeom>
      </xdr:spPr>
    </xdr:pic>
    <xdr:clientData/>
  </xdr:twoCellAnchor>
  <xdr:twoCellAnchor>
    <xdr:from>
      <xdr:col>1</xdr:col>
      <xdr:colOff>123573</xdr:colOff>
      <xdr:row>13</xdr:row>
      <xdr:rowOff>38703</xdr:rowOff>
    </xdr:from>
    <xdr:to>
      <xdr:col>1</xdr:col>
      <xdr:colOff>657940</xdr:colOff>
      <xdr:row>13</xdr:row>
      <xdr:rowOff>631080</xdr:rowOff>
    </xdr:to>
    <xdr:pic>
      <xdr:nvPicPr>
        <xdr:cNvPr id="417" name="Picture 416">
          <a:extLst>
            <a:ext uri="{FF2B5EF4-FFF2-40B4-BE49-F238E27FC236}">
              <a16:creationId xmlns:a16="http://schemas.microsoft.com/office/drawing/2014/main" id="{B7316B08-6311-9F4C-A9EA-8A65F06A66FC}"/>
            </a:ext>
          </a:extLst>
        </xdr:cNvPr>
        <xdr:cNvPicPr>
          <a:picLocks noChangeAspect="1"/>
        </xdr:cNvPicPr>
      </xdr:nvPicPr>
      <xdr:blipFill>
        <a:blip xmlns:r="http://schemas.openxmlformats.org/officeDocument/2006/relationships" r:embed="rId8"/>
        <a:stretch>
          <a:fillRect/>
        </a:stretch>
      </xdr:blipFill>
      <xdr:spPr>
        <a:xfrm>
          <a:off x="1076073" y="9119203"/>
          <a:ext cx="534367" cy="592377"/>
        </a:xfrm>
        <a:prstGeom prst="rect">
          <a:avLst/>
        </a:prstGeom>
      </xdr:spPr>
    </xdr:pic>
    <xdr:clientData/>
  </xdr:twoCellAnchor>
  <xdr:twoCellAnchor>
    <xdr:from>
      <xdr:col>1</xdr:col>
      <xdr:colOff>117928</xdr:colOff>
      <xdr:row>14</xdr:row>
      <xdr:rowOff>31447</xdr:rowOff>
    </xdr:from>
    <xdr:to>
      <xdr:col>1</xdr:col>
      <xdr:colOff>672916</xdr:colOff>
      <xdr:row>14</xdr:row>
      <xdr:rowOff>619667</xdr:rowOff>
    </xdr:to>
    <xdr:pic>
      <xdr:nvPicPr>
        <xdr:cNvPr id="418" name="Picture 417">
          <a:extLst>
            <a:ext uri="{FF2B5EF4-FFF2-40B4-BE49-F238E27FC236}">
              <a16:creationId xmlns:a16="http://schemas.microsoft.com/office/drawing/2014/main" id="{40802FA4-F07E-C447-8B46-7434FAEB3CF8}"/>
            </a:ext>
          </a:extLst>
        </xdr:cNvPr>
        <xdr:cNvPicPr>
          <a:picLocks noChangeAspect="1"/>
        </xdr:cNvPicPr>
      </xdr:nvPicPr>
      <xdr:blipFill>
        <a:blip xmlns:r="http://schemas.openxmlformats.org/officeDocument/2006/relationships" r:embed="rId9"/>
        <a:stretch>
          <a:fillRect/>
        </a:stretch>
      </xdr:blipFill>
      <xdr:spPr>
        <a:xfrm>
          <a:off x="1070428" y="9810447"/>
          <a:ext cx="554988" cy="588220"/>
        </a:xfrm>
        <a:prstGeom prst="rect">
          <a:avLst/>
        </a:prstGeom>
      </xdr:spPr>
    </xdr:pic>
    <xdr:clientData/>
  </xdr:twoCellAnchor>
  <xdr:twoCellAnchor>
    <xdr:from>
      <xdr:col>1</xdr:col>
      <xdr:colOff>168728</xdr:colOff>
      <xdr:row>15</xdr:row>
      <xdr:rowOff>45620</xdr:rowOff>
    </xdr:from>
    <xdr:to>
      <xdr:col>1</xdr:col>
      <xdr:colOff>670243</xdr:colOff>
      <xdr:row>16</xdr:row>
      <xdr:rowOff>971</xdr:rowOff>
    </xdr:to>
    <xdr:pic>
      <xdr:nvPicPr>
        <xdr:cNvPr id="419" name="Picture 418">
          <a:extLst>
            <a:ext uri="{FF2B5EF4-FFF2-40B4-BE49-F238E27FC236}">
              <a16:creationId xmlns:a16="http://schemas.microsoft.com/office/drawing/2014/main" id="{E62A763E-723A-A948-BD8F-E87950E8D744}"/>
            </a:ext>
          </a:extLst>
        </xdr:cNvPr>
        <xdr:cNvPicPr>
          <a:picLocks noChangeAspect="1"/>
        </xdr:cNvPicPr>
      </xdr:nvPicPr>
      <xdr:blipFill>
        <a:blip xmlns:r="http://schemas.openxmlformats.org/officeDocument/2006/relationships" r:embed="rId10"/>
        <a:stretch>
          <a:fillRect/>
        </a:stretch>
      </xdr:blipFill>
      <xdr:spPr>
        <a:xfrm>
          <a:off x="1121228" y="10523120"/>
          <a:ext cx="501515" cy="653851"/>
        </a:xfrm>
        <a:prstGeom prst="rect">
          <a:avLst/>
        </a:prstGeom>
      </xdr:spPr>
    </xdr:pic>
    <xdr:clientData/>
  </xdr:twoCellAnchor>
  <xdr:twoCellAnchor>
    <xdr:from>
      <xdr:col>1</xdr:col>
      <xdr:colOff>172760</xdr:colOff>
      <xdr:row>16</xdr:row>
      <xdr:rowOff>45798</xdr:rowOff>
    </xdr:from>
    <xdr:to>
      <xdr:col>1</xdr:col>
      <xdr:colOff>677602</xdr:colOff>
      <xdr:row>17</xdr:row>
      <xdr:rowOff>9698</xdr:rowOff>
    </xdr:to>
    <xdr:pic>
      <xdr:nvPicPr>
        <xdr:cNvPr id="420" name="Picture 419">
          <a:extLst>
            <a:ext uri="{FF2B5EF4-FFF2-40B4-BE49-F238E27FC236}">
              <a16:creationId xmlns:a16="http://schemas.microsoft.com/office/drawing/2014/main" id="{DAE66FC8-8489-044B-868B-9F24254CB491}"/>
            </a:ext>
          </a:extLst>
        </xdr:cNvPr>
        <xdr:cNvPicPr>
          <a:picLocks noChangeAspect="1"/>
        </xdr:cNvPicPr>
      </xdr:nvPicPr>
      <xdr:blipFill>
        <a:blip xmlns:r="http://schemas.openxmlformats.org/officeDocument/2006/relationships" r:embed="rId10"/>
        <a:stretch>
          <a:fillRect/>
        </a:stretch>
      </xdr:blipFill>
      <xdr:spPr>
        <a:xfrm>
          <a:off x="1125260" y="11221798"/>
          <a:ext cx="504842" cy="662400"/>
        </a:xfrm>
        <a:prstGeom prst="rect">
          <a:avLst/>
        </a:prstGeom>
      </xdr:spPr>
    </xdr:pic>
    <xdr:clientData/>
  </xdr:twoCellAnchor>
  <xdr:twoCellAnchor>
    <xdr:from>
      <xdr:col>1</xdr:col>
      <xdr:colOff>152604</xdr:colOff>
      <xdr:row>17</xdr:row>
      <xdr:rowOff>27417</xdr:rowOff>
    </xdr:from>
    <xdr:to>
      <xdr:col>1</xdr:col>
      <xdr:colOff>653921</xdr:colOff>
      <xdr:row>17</xdr:row>
      <xdr:rowOff>612933</xdr:rowOff>
    </xdr:to>
    <xdr:pic>
      <xdr:nvPicPr>
        <xdr:cNvPr id="421" name="Picture 420">
          <a:extLst>
            <a:ext uri="{FF2B5EF4-FFF2-40B4-BE49-F238E27FC236}">
              <a16:creationId xmlns:a16="http://schemas.microsoft.com/office/drawing/2014/main" id="{C9595487-36B3-E940-9AE3-67978A6BB371}"/>
            </a:ext>
          </a:extLst>
        </xdr:cNvPr>
        <xdr:cNvPicPr>
          <a:picLocks noChangeAspect="1"/>
        </xdr:cNvPicPr>
      </xdr:nvPicPr>
      <xdr:blipFill>
        <a:blip xmlns:r="http://schemas.openxmlformats.org/officeDocument/2006/relationships" r:embed="rId11"/>
        <a:stretch>
          <a:fillRect/>
        </a:stretch>
      </xdr:blipFill>
      <xdr:spPr>
        <a:xfrm>
          <a:off x="1105104" y="11901917"/>
          <a:ext cx="501317" cy="585516"/>
        </a:xfrm>
        <a:prstGeom prst="rect">
          <a:avLst/>
        </a:prstGeom>
      </xdr:spPr>
    </xdr:pic>
    <xdr:clientData/>
  </xdr:twoCellAnchor>
  <xdr:twoCellAnchor>
    <xdr:from>
      <xdr:col>1</xdr:col>
      <xdr:colOff>145344</xdr:colOff>
      <xdr:row>18</xdr:row>
      <xdr:rowOff>25802</xdr:rowOff>
    </xdr:from>
    <xdr:to>
      <xdr:col>1</xdr:col>
      <xdr:colOff>685116</xdr:colOff>
      <xdr:row>19</xdr:row>
      <xdr:rowOff>4153</xdr:rowOff>
    </xdr:to>
    <xdr:pic>
      <xdr:nvPicPr>
        <xdr:cNvPr id="422" name="Picture 421">
          <a:extLst>
            <a:ext uri="{FF2B5EF4-FFF2-40B4-BE49-F238E27FC236}">
              <a16:creationId xmlns:a16="http://schemas.microsoft.com/office/drawing/2014/main" id="{89A23C6F-3516-6446-9410-0F830412CAD3}"/>
            </a:ext>
          </a:extLst>
        </xdr:cNvPr>
        <xdr:cNvPicPr>
          <a:picLocks noChangeAspect="1"/>
        </xdr:cNvPicPr>
      </xdr:nvPicPr>
      <xdr:blipFill>
        <a:blip xmlns:r="http://schemas.openxmlformats.org/officeDocument/2006/relationships" r:embed="rId12"/>
        <a:stretch>
          <a:fillRect/>
        </a:stretch>
      </xdr:blipFill>
      <xdr:spPr>
        <a:xfrm>
          <a:off x="1097844" y="12598802"/>
          <a:ext cx="539772" cy="676851"/>
        </a:xfrm>
        <a:prstGeom prst="rect">
          <a:avLst/>
        </a:prstGeom>
      </xdr:spPr>
    </xdr:pic>
    <xdr:clientData/>
  </xdr:twoCellAnchor>
  <xdr:twoCellAnchor>
    <xdr:from>
      <xdr:col>1</xdr:col>
      <xdr:colOff>185662</xdr:colOff>
      <xdr:row>19</xdr:row>
      <xdr:rowOff>55234</xdr:rowOff>
    </xdr:from>
    <xdr:to>
      <xdr:col>1</xdr:col>
      <xdr:colOff>712335</xdr:colOff>
      <xdr:row>19</xdr:row>
      <xdr:rowOff>655486</xdr:rowOff>
    </xdr:to>
    <xdr:pic>
      <xdr:nvPicPr>
        <xdr:cNvPr id="423" name="Picture 422">
          <a:extLst>
            <a:ext uri="{FF2B5EF4-FFF2-40B4-BE49-F238E27FC236}">
              <a16:creationId xmlns:a16="http://schemas.microsoft.com/office/drawing/2014/main" id="{70919DF1-75A3-6541-859F-DED748A8885D}"/>
            </a:ext>
          </a:extLst>
        </xdr:cNvPr>
        <xdr:cNvPicPr>
          <a:picLocks noChangeAspect="1"/>
        </xdr:cNvPicPr>
      </xdr:nvPicPr>
      <xdr:blipFill>
        <a:blip xmlns:r="http://schemas.openxmlformats.org/officeDocument/2006/relationships" r:embed="rId12"/>
        <a:stretch>
          <a:fillRect/>
        </a:stretch>
      </xdr:blipFill>
      <xdr:spPr>
        <a:xfrm>
          <a:off x="1138162" y="13326734"/>
          <a:ext cx="526673" cy="600252"/>
        </a:xfrm>
        <a:prstGeom prst="rect">
          <a:avLst/>
        </a:prstGeom>
      </xdr:spPr>
    </xdr:pic>
    <xdr:clientData/>
  </xdr:twoCellAnchor>
  <xdr:twoCellAnchor>
    <xdr:from>
      <xdr:col>1</xdr:col>
      <xdr:colOff>192920</xdr:colOff>
      <xdr:row>19</xdr:row>
      <xdr:rowOff>680760</xdr:rowOff>
    </xdr:from>
    <xdr:to>
      <xdr:col>1</xdr:col>
      <xdr:colOff>685703</xdr:colOff>
      <xdr:row>20</xdr:row>
      <xdr:rowOff>652912</xdr:rowOff>
    </xdr:to>
    <xdr:pic>
      <xdr:nvPicPr>
        <xdr:cNvPr id="424" name="Picture 423">
          <a:extLst>
            <a:ext uri="{FF2B5EF4-FFF2-40B4-BE49-F238E27FC236}">
              <a16:creationId xmlns:a16="http://schemas.microsoft.com/office/drawing/2014/main" id="{8D938DCD-122D-5A4D-AE25-276B0DCB6D99}"/>
            </a:ext>
          </a:extLst>
        </xdr:cNvPr>
        <xdr:cNvPicPr>
          <a:picLocks noChangeAspect="1"/>
        </xdr:cNvPicPr>
      </xdr:nvPicPr>
      <xdr:blipFill>
        <a:blip xmlns:r="http://schemas.openxmlformats.org/officeDocument/2006/relationships" r:embed="rId13"/>
        <a:stretch>
          <a:fillRect/>
        </a:stretch>
      </xdr:blipFill>
      <xdr:spPr>
        <a:xfrm>
          <a:off x="1145420" y="13952260"/>
          <a:ext cx="492783" cy="670652"/>
        </a:xfrm>
        <a:prstGeom prst="rect">
          <a:avLst/>
        </a:prstGeom>
      </xdr:spPr>
    </xdr:pic>
    <xdr:clientData/>
  </xdr:twoCellAnchor>
  <xdr:twoCellAnchor>
    <xdr:from>
      <xdr:col>1</xdr:col>
      <xdr:colOff>203400</xdr:colOff>
      <xdr:row>21</xdr:row>
      <xdr:rowOff>64104</xdr:rowOff>
    </xdr:from>
    <xdr:to>
      <xdr:col>1</xdr:col>
      <xdr:colOff>740885</xdr:colOff>
      <xdr:row>21</xdr:row>
      <xdr:rowOff>658491</xdr:rowOff>
    </xdr:to>
    <xdr:pic>
      <xdr:nvPicPr>
        <xdr:cNvPr id="425" name="Picture 424">
          <a:extLst>
            <a:ext uri="{FF2B5EF4-FFF2-40B4-BE49-F238E27FC236}">
              <a16:creationId xmlns:a16="http://schemas.microsoft.com/office/drawing/2014/main" id="{5AD35102-2B87-EA40-927A-8655D565ADA5}"/>
            </a:ext>
          </a:extLst>
        </xdr:cNvPr>
        <xdr:cNvPicPr>
          <a:picLocks noChangeAspect="1"/>
        </xdr:cNvPicPr>
      </xdr:nvPicPr>
      <xdr:blipFill>
        <a:blip xmlns:r="http://schemas.openxmlformats.org/officeDocument/2006/relationships" r:embed="rId5"/>
        <a:stretch>
          <a:fillRect/>
        </a:stretch>
      </xdr:blipFill>
      <xdr:spPr>
        <a:xfrm>
          <a:off x="1155900" y="14732604"/>
          <a:ext cx="537485" cy="594387"/>
        </a:xfrm>
        <a:prstGeom prst="rect">
          <a:avLst/>
        </a:prstGeom>
      </xdr:spPr>
    </xdr:pic>
    <xdr:clientData/>
  </xdr:twoCellAnchor>
  <xdr:twoCellAnchor>
    <xdr:from>
      <xdr:col>1</xdr:col>
      <xdr:colOff>168730</xdr:colOff>
      <xdr:row>22</xdr:row>
      <xdr:rowOff>51203</xdr:rowOff>
    </xdr:from>
    <xdr:to>
      <xdr:col>1</xdr:col>
      <xdr:colOff>680824</xdr:colOff>
      <xdr:row>22</xdr:row>
      <xdr:rowOff>673100</xdr:rowOff>
    </xdr:to>
    <xdr:pic>
      <xdr:nvPicPr>
        <xdr:cNvPr id="426" name="Picture 425">
          <a:extLst>
            <a:ext uri="{FF2B5EF4-FFF2-40B4-BE49-F238E27FC236}">
              <a16:creationId xmlns:a16="http://schemas.microsoft.com/office/drawing/2014/main" id="{75CC9DC9-DF3B-274D-B602-BE437CB4F949}"/>
            </a:ext>
          </a:extLst>
        </xdr:cNvPr>
        <xdr:cNvPicPr>
          <a:picLocks noChangeAspect="1"/>
        </xdr:cNvPicPr>
      </xdr:nvPicPr>
      <xdr:blipFill>
        <a:blip xmlns:r="http://schemas.openxmlformats.org/officeDocument/2006/relationships" r:embed="rId14"/>
        <a:stretch>
          <a:fillRect/>
        </a:stretch>
      </xdr:blipFill>
      <xdr:spPr>
        <a:xfrm>
          <a:off x="1121230" y="15418203"/>
          <a:ext cx="512094" cy="621897"/>
        </a:xfrm>
        <a:prstGeom prst="rect">
          <a:avLst/>
        </a:prstGeom>
      </xdr:spPr>
    </xdr:pic>
    <xdr:clientData/>
  </xdr:twoCellAnchor>
  <xdr:twoCellAnchor>
    <xdr:from>
      <xdr:col>1</xdr:col>
      <xdr:colOff>214691</xdr:colOff>
      <xdr:row>23</xdr:row>
      <xdr:rowOff>43946</xdr:rowOff>
    </xdr:from>
    <xdr:to>
      <xdr:col>1</xdr:col>
      <xdr:colOff>707474</xdr:colOff>
      <xdr:row>23</xdr:row>
      <xdr:rowOff>651098</xdr:rowOff>
    </xdr:to>
    <xdr:pic>
      <xdr:nvPicPr>
        <xdr:cNvPr id="427" name="Picture 426">
          <a:extLst>
            <a:ext uri="{FF2B5EF4-FFF2-40B4-BE49-F238E27FC236}">
              <a16:creationId xmlns:a16="http://schemas.microsoft.com/office/drawing/2014/main" id="{FBE28DA5-D7FD-D94B-A10C-171E781D360E}"/>
            </a:ext>
          </a:extLst>
        </xdr:cNvPr>
        <xdr:cNvPicPr>
          <a:picLocks noChangeAspect="1"/>
        </xdr:cNvPicPr>
      </xdr:nvPicPr>
      <xdr:blipFill>
        <a:blip xmlns:r="http://schemas.openxmlformats.org/officeDocument/2006/relationships" r:embed="rId13"/>
        <a:stretch>
          <a:fillRect/>
        </a:stretch>
      </xdr:blipFill>
      <xdr:spPr>
        <a:xfrm>
          <a:off x="1167191" y="16109446"/>
          <a:ext cx="492783" cy="607152"/>
        </a:xfrm>
        <a:prstGeom prst="rect">
          <a:avLst/>
        </a:prstGeom>
      </xdr:spPr>
    </xdr:pic>
    <xdr:clientData/>
  </xdr:twoCellAnchor>
  <xdr:twoCellAnchor>
    <xdr:from>
      <xdr:col>1</xdr:col>
      <xdr:colOff>232430</xdr:colOff>
      <xdr:row>24</xdr:row>
      <xdr:rowOff>56847</xdr:rowOff>
    </xdr:from>
    <xdr:to>
      <xdr:col>1</xdr:col>
      <xdr:colOff>766797</xdr:colOff>
      <xdr:row>24</xdr:row>
      <xdr:rowOff>649224</xdr:rowOff>
    </xdr:to>
    <xdr:pic>
      <xdr:nvPicPr>
        <xdr:cNvPr id="428" name="Picture 427">
          <a:extLst>
            <a:ext uri="{FF2B5EF4-FFF2-40B4-BE49-F238E27FC236}">
              <a16:creationId xmlns:a16="http://schemas.microsoft.com/office/drawing/2014/main" id="{2149F507-AEB8-5D4B-8722-54705B4A21B0}"/>
            </a:ext>
          </a:extLst>
        </xdr:cNvPr>
        <xdr:cNvPicPr>
          <a:picLocks noChangeAspect="1"/>
        </xdr:cNvPicPr>
      </xdr:nvPicPr>
      <xdr:blipFill>
        <a:blip xmlns:r="http://schemas.openxmlformats.org/officeDocument/2006/relationships" r:embed="rId8"/>
        <a:stretch>
          <a:fillRect/>
        </a:stretch>
      </xdr:blipFill>
      <xdr:spPr>
        <a:xfrm>
          <a:off x="1184930" y="16820847"/>
          <a:ext cx="534367" cy="592377"/>
        </a:xfrm>
        <a:prstGeom prst="rect">
          <a:avLst/>
        </a:prstGeom>
      </xdr:spPr>
    </xdr:pic>
    <xdr:clientData/>
  </xdr:twoCellAnchor>
  <xdr:twoCellAnchor>
    <xdr:from>
      <xdr:col>1</xdr:col>
      <xdr:colOff>139700</xdr:colOff>
      <xdr:row>25</xdr:row>
      <xdr:rowOff>62288</xdr:rowOff>
    </xdr:from>
    <xdr:to>
      <xdr:col>1</xdr:col>
      <xdr:colOff>645443</xdr:colOff>
      <xdr:row>25</xdr:row>
      <xdr:rowOff>660400</xdr:rowOff>
    </xdr:to>
    <xdr:pic>
      <xdr:nvPicPr>
        <xdr:cNvPr id="429" name="Picture 428">
          <a:extLst>
            <a:ext uri="{FF2B5EF4-FFF2-40B4-BE49-F238E27FC236}">
              <a16:creationId xmlns:a16="http://schemas.microsoft.com/office/drawing/2014/main" id="{EC4F587B-C862-434D-BA56-D0E06699DD02}"/>
            </a:ext>
          </a:extLst>
        </xdr:cNvPr>
        <xdr:cNvPicPr>
          <a:picLocks noChangeAspect="1"/>
        </xdr:cNvPicPr>
      </xdr:nvPicPr>
      <xdr:blipFill>
        <a:blip xmlns:r="http://schemas.openxmlformats.org/officeDocument/2006/relationships" r:embed="rId15"/>
        <a:stretch>
          <a:fillRect/>
        </a:stretch>
      </xdr:blipFill>
      <xdr:spPr>
        <a:xfrm>
          <a:off x="1092200" y="17524788"/>
          <a:ext cx="505743" cy="598112"/>
        </a:xfrm>
        <a:prstGeom prst="rect">
          <a:avLst/>
        </a:prstGeom>
      </xdr:spPr>
    </xdr:pic>
    <xdr:clientData/>
  </xdr:twoCellAnchor>
  <xdr:twoCellAnchor>
    <xdr:from>
      <xdr:col>1</xdr:col>
      <xdr:colOff>248557</xdr:colOff>
      <xdr:row>26</xdr:row>
      <xdr:rowOff>76803</xdr:rowOff>
    </xdr:from>
    <xdr:to>
      <xdr:col>1</xdr:col>
      <xdr:colOff>742027</xdr:colOff>
      <xdr:row>26</xdr:row>
      <xdr:rowOff>660400</xdr:rowOff>
    </xdr:to>
    <xdr:pic>
      <xdr:nvPicPr>
        <xdr:cNvPr id="430" name="Picture 429">
          <a:extLst>
            <a:ext uri="{FF2B5EF4-FFF2-40B4-BE49-F238E27FC236}">
              <a16:creationId xmlns:a16="http://schemas.microsoft.com/office/drawing/2014/main" id="{D78F7D7F-A4CC-2F4A-84F0-67A7CD03E342}"/>
            </a:ext>
          </a:extLst>
        </xdr:cNvPr>
        <xdr:cNvPicPr>
          <a:picLocks noChangeAspect="1"/>
        </xdr:cNvPicPr>
      </xdr:nvPicPr>
      <xdr:blipFill>
        <a:blip xmlns:r="http://schemas.openxmlformats.org/officeDocument/2006/relationships" r:embed="rId15"/>
        <a:stretch>
          <a:fillRect/>
        </a:stretch>
      </xdr:blipFill>
      <xdr:spPr>
        <a:xfrm>
          <a:off x="1201057" y="18237803"/>
          <a:ext cx="493470" cy="583597"/>
        </a:xfrm>
        <a:prstGeom prst="rect">
          <a:avLst/>
        </a:prstGeom>
      </xdr:spPr>
    </xdr:pic>
    <xdr:clientData/>
  </xdr:twoCellAnchor>
  <xdr:twoCellAnchor>
    <xdr:from>
      <xdr:col>1</xdr:col>
      <xdr:colOff>288875</xdr:colOff>
      <xdr:row>27</xdr:row>
      <xdr:rowOff>85877</xdr:rowOff>
    </xdr:from>
    <xdr:to>
      <xdr:col>1</xdr:col>
      <xdr:colOff>774701</xdr:colOff>
      <xdr:row>28</xdr:row>
      <xdr:rowOff>1954</xdr:rowOff>
    </xdr:to>
    <xdr:pic>
      <xdr:nvPicPr>
        <xdr:cNvPr id="431" name="Picture 430">
          <a:extLst>
            <a:ext uri="{FF2B5EF4-FFF2-40B4-BE49-F238E27FC236}">
              <a16:creationId xmlns:a16="http://schemas.microsoft.com/office/drawing/2014/main" id="{6B85DB1C-D9D6-CE4C-9315-5A13BD5B896F}"/>
            </a:ext>
          </a:extLst>
        </xdr:cNvPr>
        <xdr:cNvPicPr>
          <a:picLocks noChangeAspect="1"/>
        </xdr:cNvPicPr>
      </xdr:nvPicPr>
      <xdr:blipFill>
        <a:blip xmlns:r="http://schemas.openxmlformats.org/officeDocument/2006/relationships" r:embed="rId16"/>
        <a:stretch>
          <a:fillRect/>
        </a:stretch>
      </xdr:blipFill>
      <xdr:spPr>
        <a:xfrm>
          <a:off x="1241375" y="18945377"/>
          <a:ext cx="485826" cy="614577"/>
        </a:xfrm>
        <a:prstGeom prst="rect">
          <a:avLst/>
        </a:prstGeom>
      </xdr:spPr>
    </xdr:pic>
    <xdr:clientData/>
  </xdr:twoCellAnchor>
  <xdr:twoCellAnchor>
    <xdr:from>
      <xdr:col>1</xdr:col>
      <xdr:colOff>329193</xdr:colOff>
      <xdr:row>28</xdr:row>
      <xdr:rowOff>43875</xdr:rowOff>
    </xdr:from>
    <xdr:to>
      <xdr:col>1</xdr:col>
      <xdr:colOff>749625</xdr:colOff>
      <xdr:row>28</xdr:row>
      <xdr:rowOff>673100</xdr:rowOff>
    </xdr:to>
    <xdr:pic>
      <xdr:nvPicPr>
        <xdr:cNvPr id="432" name="Picture 431">
          <a:extLst>
            <a:ext uri="{FF2B5EF4-FFF2-40B4-BE49-F238E27FC236}">
              <a16:creationId xmlns:a16="http://schemas.microsoft.com/office/drawing/2014/main" id="{D895649F-0FA7-3E42-8718-C28EB867EF8F}"/>
            </a:ext>
          </a:extLst>
        </xdr:cNvPr>
        <xdr:cNvPicPr>
          <a:picLocks noChangeAspect="1"/>
        </xdr:cNvPicPr>
      </xdr:nvPicPr>
      <xdr:blipFill>
        <a:blip xmlns:r="http://schemas.openxmlformats.org/officeDocument/2006/relationships" r:embed="rId17"/>
        <a:stretch>
          <a:fillRect/>
        </a:stretch>
      </xdr:blipFill>
      <xdr:spPr>
        <a:xfrm>
          <a:off x="1281693" y="19601875"/>
          <a:ext cx="420432" cy="629225"/>
        </a:xfrm>
        <a:prstGeom prst="rect">
          <a:avLst/>
        </a:prstGeom>
      </xdr:spPr>
    </xdr:pic>
    <xdr:clientData/>
  </xdr:twoCellAnchor>
  <xdr:twoCellAnchor>
    <xdr:from>
      <xdr:col>1</xdr:col>
      <xdr:colOff>309032</xdr:colOff>
      <xdr:row>29</xdr:row>
      <xdr:rowOff>25401</xdr:rowOff>
    </xdr:from>
    <xdr:to>
      <xdr:col>1</xdr:col>
      <xdr:colOff>747611</xdr:colOff>
      <xdr:row>29</xdr:row>
      <xdr:rowOff>673101</xdr:rowOff>
    </xdr:to>
    <xdr:pic>
      <xdr:nvPicPr>
        <xdr:cNvPr id="433" name="Picture 432">
          <a:extLst>
            <a:ext uri="{FF2B5EF4-FFF2-40B4-BE49-F238E27FC236}">
              <a16:creationId xmlns:a16="http://schemas.microsoft.com/office/drawing/2014/main" id="{18ECF257-A465-FC40-B7E3-24810C3B454C}"/>
            </a:ext>
          </a:extLst>
        </xdr:cNvPr>
        <xdr:cNvPicPr>
          <a:picLocks noChangeAspect="1"/>
        </xdr:cNvPicPr>
      </xdr:nvPicPr>
      <xdr:blipFill>
        <a:blip xmlns:r="http://schemas.openxmlformats.org/officeDocument/2006/relationships" r:embed="rId18"/>
        <a:stretch>
          <a:fillRect/>
        </a:stretch>
      </xdr:blipFill>
      <xdr:spPr>
        <a:xfrm>
          <a:off x="1261532" y="20281901"/>
          <a:ext cx="438579" cy="647700"/>
        </a:xfrm>
        <a:prstGeom prst="rect">
          <a:avLst/>
        </a:prstGeom>
      </xdr:spPr>
    </xdr:pic>
    <xdr:clientData/>
  </xdr:twoCellAnchor>
  <xdr:twoCellAnchor>
    <xdr:from>
      <xdr:col>1</xdr:col>
      <xdr:colOff>312260</xdr:colOff>
      <xdr:row>30</xdr:row>
      <xdr:rowOff>37093</xdr:rowOff>
    </xdr:from>
    <xdr:to>
      <xdr:col>1</xdr:col>
      <xdr:colOff>745066</xdr:colOff>
      <xdr:row>30</xdr:row>
      <xdr:rowOff>673893</xdr:rowOff>
    </xdr:to>
    <xdr:pic>
      <xdr:nvPicPr>
        <xdr:cNvPr id="434" name="Picture 433">
          <a:extLst>
            <a:ext uri="{FF2B5EF4-FFF2-40B4-BE49-F238E27FC236}">
              <a16:creationId xmlns:a16="http://schemas.microsoft.com/office/drawing/2014/main" id="{A45FE74A-2A04-E44C-ABBD-2207B08E1FAC}"/>
            </a:ext>
          </a:extLst>
        </xdr:cNvPr>
        <xdr:cNvPicPr>
          <a:picLocks noChangeAspect="1"/>
        </xdr:cNvPicPr>
      </xdr:nvPicPr>
      <xdr:blipFill>
        <a:blip xmlns:r="http://schemas.openxmlformats.org/officeDocument/2006/relationships" r:embed="rId19"/>
        <a:stretch>
          <a:fillRect/>
        </a:stretch>
      </xdr:blipFill>
      <xdr:spPr>
        <a:xfrm>
          <a:off x="1260527" y="20865093"/>
          <a:ext cx="432806" cy="636800"/>
        </a:xfrm>
        <a:prstGeom prst="rect">
          <a:avLst/>
        </a:prstGeom>
      </xdr:spPr>
    </xdr:pic>
    <xdr:clientData/>
  </xdr:twoCellAnchor>
  <xdr:twoCellAnchor>
    <xdr:from>
      <xdr:col>1</xdr:col>
      <xdr:colOff>315083</xdr:colOff>
      <xdr:row>31</xdr:row>
      <xdr:rowOff>31448</xdr:rowOff>
    </xdr:from>
    <xdr:to>
      <xdr:col>1</xdr:col>
      <xdr:colOff>750379</xdr:colOff>
      <xdr:row>31</xdr:row>
      <xdr:rowOff>685801</xdr:rowOff>
    </xdr:to>
    <xdr:pic>
      <xdr:nvPicPr>
        <xdr:cNvPr id="435" name="Picture 434">
          <a:extLst>
            <a:ext uri="{FF2B5EF4-FFF2-40B4-BE49-F238E27FC236}">
              <a16:creationId xmlns:a16="http://schemas.microsoft.com/office/drawing/2014/main" id="{F1EAB777-F6E7-E845-8DAA-0932D0D854A9}"/>
            </a:ext>
          </a:extLst>
        </xdr:cNvPr>
        <xdr:cNvPicPr>
          <a:picLocks noChangeAspect="1"/>
        </xdr:cNvPicPr>
      </xdr:nvPicPr>
      <xdr:blipFill>
        <a:blip xmlns:r="http://schemas.openxmlformats.org/officeDocument/2006/relationships" r:embed="rId19"/>
        <a:stretch>
          <a:fillRect/>
        </a:stretch>
      </xdr:blipFill>
      <xdr:spPr>
        <a:xfrm>
          <a:off x="1271816" y="21816181"/>
          <a:ext cx="435296" cy="654353"/>
        </a:xfrm>
        <a:prstGeom prst="rect">
          <a:avLst/>
        </a:prstGeom>
      </xdr:spPr>
    </xdr:pic>
    <xdr:clientData/>
  </xdr:twoCellAnchor>
  <xdr:twoCellAnchor>
    <xdr:from>
      <xdr:col>1</xdr:col>
      <xdr:colOff>314679</xdr:colOff>
      <xdr:row>32</xdr:row>
      <xdr:rowOff>34269</xdr:rowOff>
    </xdr:from>
    <xdr:to>
      <xdr:col>1</xdr:col>
      <xdr:colOff>762399</xdr:colOff>
      <xdr:row>32</xdr:row>
      <xdr:rowOff>678165</xdr:rowOff>
    </xdr:to>
    <xdr:pic>
      <xdr:nvPicPr>
        <xdr:cNvPr id="436" name="Picture 435">
          <a:extLst>
            <a:ext uri="{FF2B5EF4-FFF2-40B4-BE49-F238E27FC236}">
              <a16:creationId xmlns:a16="http://schemas.microsoft.com/office/drawing/2014/main" id="{9675F53B-3DE9-384D-9C23-B3BD9192FA8F}"/>
            </a:ext>
          </a:extLst>
        </xdr:cNvPr>
        <xdr:cNvPicPr>
          <a:picLocks noChangeAspect="1"/>
        </xdr:cNvPicPr>
      </xdr:nvPicPr>
      <xdr:blipFill>
        <a:blip xmlns:r="http://schemas.openxmlformats.org/officeDocument/2006/relationships" r:embed="rId19"/>
        <a:stretch>
          <a:fillRect/>
        </a:stretch>
      </xdr:blipFill>
      <xdr:spPr>
        <a:xfrm>
          <a:off x="1271412" y="22521736"/>
          <a:ext cx="447720" cy="643896"/>
        </a:xfrm>
        <a:prstGeom prst="rect">
          <a:avLst/>
        </a:prstGeom>
      </xdr:spPr>
    </xdr:pic>
    <xdr:clientData/>
  </xdr:twoCellAnchor>
  <xdr:twoCellAnchor>
    <xdr:from>
      <xdr:col>1</xdr:col>
      <xdr:colOff>292101</xdr:colOff>
      <xdr:row>33</xdr:row>
      <xdr:rowOff>31850</xdr:rowOff>
    </xdr:from>
    <xdr:to>
      <xdr:col>1</xdr:col>
      <xdr:colOff>759545</xdr:colOff>
      <xdr:row>33</xdr:row>
      <xdr:rowOff>672031</xdr:rowOff>
    </xdr:to>
    <xdr:pic>
      <xdr:nvPicPr>
        <xdr:cNvPr id="437" name="Picture 436">
          <a:extLst>
            <a:ext uri="{FF2B5EF4-FFF2-40B4-BE49-F238E27FC236}">
              <a16:creationId xmlns:a16="http://schemas.microsoft.com/office/drawing/2014/main" id="{77449C96-6AA0-9043-A6B3-88E4C9D818A3}"/>
            </a:ext>
          </a:extLst>
        </xdr:cNvPr>
        <xdr:cNvPicPr>
          <a:picLocks noChangeAspect="1"/>
        </xdr:cNvPicPr>
      </xdr:nvPicPr>
      <xdr:blipFill>
        <a:blip xmlns:r="http://schemas.openxmlformats.org/officeDocument/2006/relationships" r:embed="rId13"/>
        <a:stretch>
          <a:fillRect/>
        </a:stretch>
      </xdr:blipFill>
      <xdr:spPr>
        <a:xfrm>
          <a:off x="1248834" y="23222050"/>
          <a:ext cx="467444" cy="640181"/>
        </a:xfrm>
        <a:prstGeom prst="rect">
          <a:avLst/>
        </a:prstGeom>
      </xdr:spPr>
    </xdr:pic>
    <xdr:clientData/>
  </xdr:twoCellAnchor>
  <xdr:twoCellAnchor>
    <xdr:from>
      <xdr:col>1</xdr:col>
      <xdr:colOff>312258</xdr:colOff>
      <xdr:row>34</xdr:row>
      <xdr:rowOff>31848</xdr:rowOff>
    </xdr:from>
    <xdr:to>
      <xdr:col>1</xdr:col>
      <xdr:colOff>756043</xdr:colOff>
      <xdr:row>34</xdr:row>
      <xdr:rowOff>677334</xdr:rowOff>
    </xdr:to>
    <xdr:pic>
      <xdr:nvPicPr>
        <xdr:cNvPr id="438" name="Picture 437">
          <a:extLst>
            <a:ext uri="{FF2B5EF4-FFF2-40B4-BE49-F238E27FC236}">
              <a16:creationId xmlns:a16="http://schemas.microsoft.com/office/drawing/2014/main" id="{9C0E0C8D-EEA8-8346-B987-9C5A63B85A48}"/>
            </a:ext>
          </a:extLst>
        </xdr:cNvPr>
        <xdr:cNvPicPr>
          <a:picLocks noChangeAspect="1"/>
        </xdr:cNvPicPr>
      </xdr:nvPicPr>
      <xdr:blipFill>
        <a:blip xmlns:r="http://schemas.openxmlformats.org/officeDocument/2006/relationships" r:embed="rId20"/>
        <a:stretch>
          <a:fillRect/>
        </a:stretch>
      </xdr:blipFill>
      <xdr:spPr>
        <a:xfrm>
          <a:off x="1268991" y="23924781"/>
          <a:ext cx="443785" cy="645486"/>
        </a:xfrm>
        <a:prstGeom prst="rect">
          <a:avLst/>
        </a:prstGeom>
      </xdr:spPr>
    </xdr:pic>
    <xdr:clientData/>
  </xdr:twoCellAnchor>
  <xdr:twoCellAnchor>
    <xdr:from>
      <xdr:col>1</xdr:col>
      <xdr:colOff>196143</xdr:colOff>
      <xdr:row>35</xdr:row>
      <xdr:rowOff>78176</xdr:rowOff>
    </xdr:from>
    <xdr:to>
      <xdr:col>1</xdr:col>
      <xdr:colOff>671460</xdr:colOff>
      <xdr:row>35</xdr:row>
      <xdr:rowOff>613834</xdr:rowOff>
    </xdr:to>
    <xdr:pic>
      <xdr:nvPicPr>
        <xdr:cNvPr id="439" name="Picture 438">
          <a:extLst>
            <a:ext uri="{FF2B5EF4-FFF2-40B4-BE49-F238E27FC236}">
              <a16:creationId xmlns:a16="http://schemas.microsoft.com/office/drawing/2014/main" id="{4F3E6BE2-A21A-314D-AAD8-0607144B549F}"/>
            </a:ext>
          </a:extLst>
        </xdr:cNvPr>
        <xdr:cNvPicPr>
          <a:picLocks noChangeAspect="1"/>
        </xdr:cNvPicPr>
      </xdr:nvPicPr>
      <xdr:blipFill>
        <a:blip xmlns:r="http://schemas.openxmlformats.org/officeDocument/2006/relationships" r:embed="rId21"/>
        <a:stretch>
          <a:fillRect/>
        </a:stretch>
      </xdr:blipFill>
      <xdr:spPr>
        <a:xfrm>
          <a:off x="1144410" y="24377509"/>
          <a:ext cx="475317" cy="535658"/>
        </a:xfrm>
        <a:prstGeom prst="rect">
          <a:avLst/>
        </a:prstGeom>
      </xdr:spPr>
    </xdr:pic>
    <xdr:clientData/>
  </xdr:twoCellAnchor>
  <xdr:twoCellAnchor>
    <xdr:from>
      <xdr:col>1</xdr:col>
      <xdr:colOff>217914</xdr:colOff>
      <xdr:row>36</xdr:row>
      <xdr:rowOff>78176</xdr:rowOff>
    </xdr:from>
    <xdr:to>
      <xdr:col>1</xdr:col>
      <xdr:colOff>693231</xdr:colOff>
      <xdr:row>36</xdr:row>
      <xdr:rowOff>606348</xdr:rowOff>
    </xdr:to>
    <xdr:pic>
      <xdr:nvPicPr>
        <xdr:cNvPr id="440" name="Picture 439">
          <a:extLst>
            <a:ext uri="{FF2B5EF4-FFF2-40B4-BE49-F238E27FC236}">
              <a16:creationId xmlns:a16="http://schemas.microsoft.com/office/drawing/2014/main" id="{3A13E1BB-F24F-294B-89E7-5E445619B59F}"/>
            </a:ext>
          </a:extLst>
        </xdr:cNvPr>
        <xdr:cNvPicPr>
          <a:picLocks noChangeAspect="1"/>
        </xdr:cNvPicPr>
      </xdr:nvPicPr>
      <xdr:blipFill>
        <a:blip xmlns:r="http://schemas.openxmlformats.org/officeDocument/2006/relationships" r:embed="rId21"/>
        <a:stretch>
          <a:fillRect/>
        </a:stretch>
      </xdr:blipFill>
      <xdr:spPr>
        <a:xfrm>
          <a:off x="1166181" y="25071776"/>
          <a:ext cx="475317" cy="528172"/>
        </a:xfrm>
        <a:prstGeom prst="rect">
          <a:avLst/>
        </a:prstGeom>
      </xdr:spPr>
    </xdr:pic>
    <xdr:clientData/>
  </xdr:twoCellAnchor>
  <xdr:twoCellAnchor>
    <xdr:from>
      <xdr:col>1</xdr:col>
      <xdr:colOff>292100</xdr:colOff>
      <xdr:row>37</xdr:row>
      <xdr:rowOff>33822</xdr:rowOff>
    </xdr:from>
    <xdr:to>
      <xdr:col>1</xdr:col>
      <xdr:colOff>745402</xdr:colOff>
      <xdr:row>37</xdr:row>
      <xdr:rowOff>681142</xdr:rowOff>
    </xdr:to>
    <xdr:pic>
      <xdr:nvPicPr>
        <xdr:cNvPr id="441" name="Picture 440">
          <a:extLst>
            <a:ext uri="{FF2B5EF4-FFF2-40B4-BE49-F238E27FC236}">
              <a16:creationId xmlns:a16="http://schemas.microsoft.com/office/drawing/2014/main" id="{C754DB32-6E24-4948-A918-4E685A73B229}"/>
            </a:ext>
          </a:extLst>
        </xdr:cNvPr>
        <xdr:cNvPicPr>
          <a:picLocks noChangeAspect="1"/>
        </xdr:cNvPicPr>
      </xdr:nvPicPr>
      <xdr:blipFill>
        <a:blip xmlns:r="http://schemas.openxmlformats.org/officeDocument/2006/relationships" r:embed="rId22"/>
        <a:stretch>
          <a:fillRect/>
        </a:stretch>
      </xdr:blipFill>
      <xdr:spPr>
        <a:xfrm>
          <a:off x="1248833" y="26034955"/>
          <a:ext cx="453302" cy="647320"/>
        </a:xfrm>
        <a:prstGeom prst="rect">
          <a:avLst/>
        </a:prstGeom>
      </xdr:spPr>
    </xdr:pic>
    <xdr:clientData/>
  </xdr:twoCellAnchor>
  <xdr:twoCellAnchor>
    <xdr:from>
      <xdr:col>1</xdr:col>
      <xdr:colOff>292100</xdr:colOff>
      <xdr:row>38</xdr:row>
      <xdr:rowOff>33823</xdr:rowOff>
    </xdr:from>
    <xdr:to>
      <xdr:col>1</xdr:col>
      <xdr:colOff>745403</xdr:colOff>
      <xdr:row>38</xdr:row>
      <xdr:rowOff>679238</xdr:rowOff>
    </xdr:to>
    <xdr:pic>
      <xdr:nvPicPr>
        <xdr:cNvPr id="442" name="Picture 441">
          <a:extLst>
            <a:ext uri="{FF2B5EF4-FFF2-40B4-BE49-F238E27FC236}">
              <a16:creationId xmlns:a16="http://schemas.microsoft.com/office/drawing/2014/main" id="{9835CB63-A534-FA40-8B3D-A5AB002F0657}"/>
            </a:ext>
          </a:extLst>
        </xdr:cNvPr>
        <xdr:cNvPicPr>
          <a:picLocks noChangeAspect="1"/>
        </xdr:cNvPicPr>
      </xdr:nvPicPr>
      <xdr:blipFill>
        <a:blip xmlns:r="http://schemas.openxmlformats.org/officeDocument/2006/relationships" r:embed="rId22"/>
        <a:stretch>
          <a:fillRect/>
        </a:stretch>
      </xdr:blipFill>
      <xdr:spPr>
        <a:xfrm>
          <a:off x="1248833" y="26737690"/>
          <a:ext cx="453303" cy="645415"/>
        </a:xfrm>
        <a:prstGeom prst="rect">
          <a:avLst/>
        </a:prstGeom>
      </xdr:spPr>
    </xdr:pic>
    <xdr:clientData/>
  </xdr:twoCellAnchor>
  <xdr:twoCellAnchor>
    <xdr:from>
      <xdr:col>1</xdr:col>
      <xdr:colOff>283229</xdr:colOff>
      <xdr:row>39</xdr:row>
      <xdr:rowOff>44753</xdr:rowOff>
    </xdr:from>
    <xdr:to>
      <xdr:col>1</xdr:col>
      <xdr:colOff>748527</xdr:colOff>
      <xdr:row>39</xdr:row>
      <xdr:rowOff>677351</xdr:rowOff>
    </xdr:to>
    <xdr:pic>
      <xdr:nvPicPr>
        <xdr:cNvPr id="444" name="Picture 443">
          <a:extLst>
            <a:ext uri="{FF2B5EF4-FFF2-40B4-BE49-F238E27FC236}">
              <a16:creationId xmlns:a16="http://schemas.microsoft.com/office/drawing/2014/main" id="{3BE7F464-5459-EE4A-8CD4-2175E2745007}"/>
            </a:ext>
          </a:extLst>
        </xdr:cNvPr>
        <xdr:cNvPicPr>
          <a:picLocks noChangeAspect="1"/>
        </xdr:cNvPicPr>
      </xdr:nvPicPr>
      <xdr:blipFill>
        <a:blip xmlns:r="http://schemas.openxmlformats.org/officeDocument/2006/relationships" r:embed="rId1"/>
        <a:stretch>
          <a:fillRect/>
        </a:stretch>
      </xdr:blipFill>
      <xdr:spPr>
        <a:xfrm>
          <a:off x="1239962" y="27451353"/>
          <a:ext cx="465298" cy="632598"/>
        </a:xfrm>
        <a:prstGeom prst="rect">
          <a:avLst/>
        </a:prstGeom>
      </xdr:spPr>
    </xdr:pic>
    <xdr:clientData/>
  </xdr:twoCellAnchor>
  <xdr:twoCellAnchor>
    <xdr:from>
      <xdr:col>1</xdr:col>
      <xdr:colOff>271941</xdr:colOff>
      <xdr:row>40</xdr:row>
      <xdr:rowOff>57251</xdr:rowOff>
    </xdr:from>
    <xdr:to>
      <xdr:col>1</xdr:col>
      <xdr:colOff>740095</xdr:colOff>
      <xdr:row>40</xdr:row>
      <xdr:rowOff>685800</xdr:rowOff>
    </xdr:to>
    <xdr:pic>
      <xdr:nvPicPr>
        <xdr:cNvPr id="445" name="Picture 444">
          <a:extLst>
            <a:ext uri="{FF2B5EF4-FFF2-40B4-BE49-F238E27FC236}">
              <a16:creationId xmlns:a16="http://schemas.microsoft.com/office/drawing/2014/main" id="{48241BFD-925E-1D45-8391-070BA8F0BA49}"/>
            </a:ext>
          </a:extLst>
        </xdr:cNvPr>
        <xdr:cNvPicPr>
          <a:picLocks noChangeAspect="1"/>
        </xdr:cNvPicPr>
      </xdr:nvPicPr>
      <xdr:blipFill>
        <a:blip xmlns:r="http://schemas.openxmlformats.org/officeDocument/2006/relationships" r:embed="rId23"/>
        <a:stretch>
          <a:fillRect/>
        </a:stretch>
      </xdr:blipFill>
      <xdr:spPr>
        <a:xfrm>
          <a:off x="1228674" y="28166584"/>
          <a:ext cx="468154" cy="628549"/>
        </a:xfrm>
        <a:prstGeom prst="rect">
          <a:avLst/>
        </a:prstGeom>
      </xdr:spPr>
    </xdr:pic>
    <xdr:clientData/>
  </xdr:twoCellAnchor>
  <xdr:twoCellAnchor>
    <xdr:from>
      <xdr:col>1</xdr:col>
      <xdr:colOff>113091</xdr:colOff>
      <xdr:row>41</xdr:row>
      <xdr:rowOff>46063</xdr:rowOff>
    </xdr:from>
    <xdr:to>
      <xdr:col>1</xdr:col>
      <xdr:colOff>698753</xdr:colOff>
      <xdr:row>41</xdr:row>
      <xdr:rowOff>629814</xdr:rowOff>
    </xdr:to>
    <xdr:pic>
      <xdr:nvPicPr>
        <xdr:cNvPr id="446" name="Picture 445">
          <a:extLst>
            <a:ext uri="{FF2B5EF4-FFF2-40B4-BE49-F238E27FC236}">
              <a16:creationId xmlns:a16="http://schemas.microsoft.com/office/drawing/2014/main" id="{5C03E9E7-833F-E14C-B616-1AFE8D656394}"/>
            </a:ext>
          </a:extLst>
        </xdr:cNvPr>
        <xdr:cNvPicPr>
          <a:picLocks noChangeAspect="1"/>
        </xdr:cNvPicPr>
      </xdr:nvPicPr>
      <xdr:blipFill>
        <a:blip xmlns:r="http://schemas.openxmlformats.org/officeDocument/2006/relationships" r:embed="rId24"/>
        <a:stretch>
          <a:fillRect/>
        </a:stretch>
      </xdr:blipFill>
      <xdr:spPr>
        <a:xfrm>
          <a:off x="1061358" y="28510996"/>
          <a:ext cx="585662" cy="583751"/>
        </a:xfrm>
        <a:prstGeom prst="rect">
          <a:avLst/>
        </a:prstGeom>
      </xdr:spPr>
    </xdr:pic>
    <xdr:clientData/>
  </xdr:twoCellAnchor>
  <xdr:twoCellAnchor>
    <xdr:from>
      <xdr:col>1</xdr:col>
      <xdr:colOff>178404</xdr:colOff>
      <xdr:row>42</xdr:row>
      <xdr:rowOff>81675</xdr:rowOff>
    </xdr:from>
    <xdr:to>
      <xdr:col>1</xdr:col>
      <xdr:colOff>674927</xdr:colOff>
      <xdr:row>42</xdr:row>
      <xdr:rowOff>623234</xdr:rowOff>
    </xdr:to>
    <xdr:pic>
      <xdr:nvPicPr>
        <xdr:cNvPr id="447" name="Picture 446">
          <a:extLst>
            <a:ext uri="{FF2B5EF4-FFF2-40B4-BE49-F238E27FC236}">
              <a16:creationId xmlns:a16="http://schemas.microsoft.com/office/drawing/2014/main" id="{EF0562C2-7651-C64E-BB09-1B5498E33611}"/>
            </a:ext>
          </a:extLst>
        </xdr:cNvPr>
        <xdr:cNvPicPr>
          <a:picLocks noChangeAspect="1"/>
        </xdr:cNvPicPr>
      </xdr:nvPicPr>
      <xdr:blipFill>
        <a:blip xmlns:r="http://schemas.openxmlformats.org/officeDocument/2006/relationships" r:embed="rId25"/>
        <a:stretch>
          <a:fillRect/>
        </a:stretch>
      </xdr:blipFill>
      <xdr:spPr>
        <a:xfrm>
          <a:off x="1126671" y="29240875"/>
          <a:ext cx="496523" cy="541559"/>
        </a:xfrm>
        <a:prstGeom prst="rect">
          <a:avLst/>
        </a:prstGeom>
      </xdr:spPr>
    </xdr:pic>
    <xdr:clientData/>
  </xdr:twoCellAnchor>
  <xdr:twoCellAnchor>
    <xdr:from>
      <xdr:col>1</xdr:col>
      <xdr:colOff>231624</xdr:colOff>
      <xdr:row>43</xdr:row>
      <xdr:rowOff>74050</xdr:rowOff>
    </xdr:from>
    <xdr:to>
      <xdr:col>1</xdr:col>
      <xdr:colOff>731138</xdr:colOff>
      <xdr:row>43</xdr:row>
      <xdr:rowOff>613962</xdr:rowOff>
    </xdr:to>
    <xdr:pic>
      <xdr:nvPicPr>
        <xdr:cNvPr id="448" name="Picture 447">
          <a:extLst>
            <a:ext uri="{FF2B5EF4-FFF2-40B4-BE49-F238E27FC236}">
              <a16:creationId xmlns:a16="http://schemas.microsoft.com/office/drawing/2014/main" id="{81824910-E071-B043-A601-EC45C354C2F4}"/>
            </a:ext>
          </a:extLst>
        </xdr:cNvPr>
        <xdr:cNvPicPr>
          <a:picLocks noChangeAspect="1"/>
        </xdr:cNvPicPr>
      </xdr:nvPicPr>
      <xdr:blipFill>
        <a:blip xmlns:r="http://schemas.openxmlformats.org/officeDocument/2006/relationships" r:embed="rId26"/>
        <a:stretch>
          <a:fillRect/>
        </a:stretch>
      </xdr:blipFill>
      <xdr:spPr>
        <a:xfrm>
          <a:off x="1179891" y="29927517"/>
          <a:ext cx="499514" cy="539912"/>
        </a:xfrm>
        <a:prstGeom prst="rect">
          <a:avLst/>
        </a:prstGeom>
      </xdr:spPr>
    </xdr:pic>
    <xdr:clientData/>
  </xdr:twoCellAnchor>
  <xdr:twoCellAnchor>
    <xdr:from>
      <xdr:col>1</xdr:col>
      <xdr:colOff>140507</xdr:colOff>
      <xdr:row>44</xdr:row>
      <xdr:rowOff>108046</xdr:rowOff>
    </xdr:from>
    <xdr:to>
      <xdr:col>1</xdr:col>
      <xdr:colOff>615685</xdr:colOff>
      <xdr:row>44</xdr:row>
      <xdr:rowOff>615421</xdr:rowOff>
    </xdr:to>
    <xdr:pic>
      <xdr:nvPicPr>
        <xdr:cNvPr id="449" name="Picture 448">
          <a:extLst>
            <a:ext uri="{FF2B5EF4-FFF2-40B4-BE49-F238E27FC236}">
              <a16:creationId xmlns:a16="http://schemas.microsoft.com/office/drawing/2014/main" id="{80EE1023-7256-6C43-98E7-C0F80BC39B51}"/>
            </a:ext>
          </a:extLst>
        </xdr:cNvPr>
        <xdr:cNvPicPr>
          <a:picLocks noChangeAspect="1"/>
        </xdr:cNvPicPr>
      </xdr:nvPicPr>
      <xdr:blipFill>
        <a:blip xmlns:r="http://schemas.openxmlformats.org/officeDocument/2006/relationships" r:embed="rId27"/>
        <a:stretch>
          <a:fillRect/>
        </a:stretch>
      </xdr:blipFill>
      <xdr:spPr>
        <a:xfrm>
          <a:off x="1088774" y="30655779"/>
          <a:ext cx="475178" cy="507375"/>
        </a:xfrm>
        <a:prstGeom prst="rect">
          <a:avLst/>
        </a:prstGeom>
      </xdr:spPr>
    </xdr:pic>
    <xdr:clientData/>
  </xdr:twoCellAnchor>
  <xdr:twoCellAnchor>
    <xdr:from>
      <xdr:col>1</xdr:col>
      <xdr:colOff>200981</xdr:colOff>
      <xdr:row>45</xdr:row>
      <xdr:rowOff>118943</xdr:rowOff>
    </xdr:from>
    <xdr:to>
      <xdr:col>1</xdr:col>
      <xdr:colOff>672320</xdr:colOff>
      <xdr:row>46</xdr:row>
      <xdr:rowOff>4111</xdr:rowOff>
    </xdr:to>
    <xdr:pic>
      <xdr:nvPicPr>
        <xdr:cNvPr id="450" name="Picture 449">
          <a:extLst>
            <a:ext uri="{FF2B5EF4-FFF2-40B4-BE49-F238E27FC236}">
              <a16:creationId xmlns:a16="http://schemas.microsoft.com/office/drawing/2014/main" id="{ED24F72D-77E3-924A-AA51-B5F2C59FA263}"/>
            </a:ext>
          </a:extLst>
        </xdr:cNvPr>
        <xdr:cNvPicPr>
          <a:picLocks noChangeAspect="1"/>
        </xdr:cNvPicPr>
      </xdr:nvPicPr>
      <xdr:blipFill>
        <a:blip xmlns:r="http://schemas.openxmlformats.org/officeDocument/2006/relationships" r:embed="rId28"/>
        <a:stretch>
          <a:fillRect/>
        </a:stretch>
      </xdr:blipFill>
      <xdr:spPr>
        <a:xfrm>
          <a:off x="1149248" y="31360943"/>
          <a:ext cx="471339" cy="579435"/>
        </a:xfrm>
        <a:prstGeom prst="rect">
          <a:avLst/>
        </a:prstGeom>
      </xdr:spPr>
    </xdr:pic>
    <xdr:clientData/>
  </xdr:twoCellAnchor>
  <xdr:twoCellAnchor>
    <xdr:from>
      <xdr:col>1</xdr:col>
      <xdr:colOff>200983</xdr:colOff>
      <xdr:row>46</xdr:row>
      <xdr:rowOff>124849</xdr:rowOff>
    </xdr:from>
    <xdr:to>
      <xdr:col>1</xdr:col>
      <xdr:colOff>665588</xdr:colOff>
      <xdr:row>47</xdr:row>
      <xdr:rowOff>9420</xdr:rowOff>
    </xdr:to>
    <xdr:pic>
      <xdr:nvPicPr>
        <xdr:cNvPr id="451" name="Picture 450">
          <a:extLst>
            <a:ext uri="{FF2B5EF4-FFF2-40B4-BE49-F238E27FC236}">
              <a16:creationId xmlns:a16="http://schemas.microsoft.com/office/drawing/2014/main" id="{B433FCC1-BA50-434C-842F-AD061BB82282}"/>
            </a:ext>
          </a:extLst>
        </xdr:cNvPr>
        <xdr:cNvPicPr>
          <a:picLocks noChangeAspect="1"/>
        </xdr:cNvPicPr>
      </xdr:nvPicPr>
      <xdr:blipFill>
        <a:blip xmlns:r="http://schemas.openxmlformats.org/officeDocument/2006/relationships" r:embed="rId29"/>
        <a:stretch>
          <a:fillRect/>
        </a:stretch>
      </xdr:blipFill>
      <xdr:spPr>
        <a:xfrm>
          <a:off x="1149250" y="32061116"/>
          <a:ext cx="464605" cy="578837"/>
        </a:xfrm>
        <a:prstGeom prst="rect">
          <a:avLst/>
        </a:prstGeom>
      </xdr:spPr>
    </xdr:pic>
    <xdr:clientData/>
  </xdr:twoCellAnchor>
  <xdr:twoCellAnchor>
    <xdr:from>
      <xdr:col>1</xdr:col>
      <xdr:colOff>169829</xdr:colOff>
      <xdr:row>47</xdr:row>
      <xdr:rowOff>128210</xdr:rowOff>
    </xdr:from>
    <xdr:to>
      <xdr:col>1</xdr:col>
      <xdr:colOff>667292</xdr:colOff>
      <xdr:row>48</xdr:row>
      <xdr:rowOff>9749</xdr:rowOff>
    </xdr:to>
    <xdr:pic>
      <xdr:nvPicPr>
        <xdr:cNvPr id="452" name="Picture 451">
          <a:extLst>
            <a:ext uri="{FF2B5EF4-FFF2-40B4-BE49-F238E27FC236}">
              <a16:creationId xmlns:a16="http://schemas.microsoft.com/office/drawing/2014/main" id="{81B77ECA-9A6B-0C4C-A9B8-B9D801D0A970}"/>
            </a:ext>
          </a:extLst>
        </xdr:cNvPr>
        <xdr:cNvPicPr>
          <a:picLocks noChangeAspect="1"/>
        </xdr:cNvPicPr>
      </xdr:nvPicPr>
      <xdr:blipFill>
        <a:blip xmlns:r="http://schemas.openxmlformats.org/officeDocument/2006/relationships" r:embed="rId30"/>
        <a:stretch>
          <a:fillRect/>
        </a:stretch>
      </xdr:blipFill>
      <xdr:spPr>
        <a:xfrm>
          <a:off x="1118096" y="32758743"/>
          <a:ext cx="497463" cy="575806"/>
        </a:xfrm>
        <a:prstGeom prst="rect">
          <a:avLst/>
        </a:prstGeom>
      </xdr:spPr>
    </xdr:pic>
    <xdr:clientData/>
  </xdr:twoCellAnchor>
  <xdr:twoCellAnchor>
    <xdr:from>
      <xdr:col>1</xdr:col>
      <xdr:colOff>200984</xdr:colOff>
      <xdr:row>48</xdr:row>
      <xdr:rowOff>93650</xdr:rowOff>
    </xdr:from>
    <xdr:to>
      <xdr:col>1</xdr:col>
      <xdr:colOff>671412</xdr:colOff>
      <xdr:row>48</xdr:row>
      <xdr:rowOff>693085</xdr:rowOff>
    </xdr:to>
    <xdr:pic>
      <xdr:nvPicPr>
        <xdr:cNvPr id="453" name="Picture 452">
          <a:extLst>
            <a:ext uri="{FF2B5EF4-FFF2-40B4-BE49-F238E27FC236}">
              <a16:creationId xmlns:a16="http://schemas.microsoft.com/office/drawing/2014/main" id="{39942F44-3361-8E4C-84CB-A9427969E3F5}"/>
            </a:ext>
          </a:extLst>
        </xdr:cNvPr>
        <xdr:cNvPicPr>
          <a:picLocks noChangeAspect="1"/>
        </xdr:cNvPicPr>
      </xdr:nvPicPr>
      <xdr:blipFill>
        <a:blip xmlns:r="http://schemas.openxmlformats.org/officeDocument/2006/relationships" r:embed="rId31"/>
        <a:stretch>
          <a:fillRect/>
        </a:stretch>
      </xdr:blipFill>
      <xdr:spPr>
        <a:xfrm>
          <a:off x="1149251" y="33418450"/>
          <a:ext cx="470428" cy="599435"/>
        </a:xfrm>
        <a:prstGeom prst="rect">
          <a:avLst/>
        </a:prstGeom>
      </xdr:spPr>
    </xdr:pic>
    <xdr:clientData/>
  </xdr:twoCellAnchor>
  <xdr:twoCellAnchor>
    <xdr:from>
      <xdr:col>1</xdr:col>
      <xdr:colOff>221141</xdr:colOff>
      <xdr:row>49</xdr:row>
      <xdr:rowOff>87890</xdr:rowOff>
    </xdr:from>
    <xdr:to>
      <xdr:col>1</xdr:col>
      <xdr:colOff>675373</xdr:colOff>
      <xdr:row>49</xdr:row>
      <xdr:rowOff>693593</xdr:rowOff>
    </xdr:to>
    <xdr:pic>
      <xdr:nvPicPr>
        <xdr:cNvPr id="454" name="Picture 453">
          <a:extLst>
            <a:ext uri="{FF2B5EF4-FFF2-40B4-BE49-F238E27FC236}">
              <a16:creationId xmlns:a16="http://schemas.microsoft.com/office/drawing/2014/main" id="{07798321-9102-C646-AA8F-16F610396699}"/>
            </a:ext>
          </a:extLst>
        </xdr:cNvPr>
        <xdr:cNvPicPr>
          <a:picLocks noChangeAspect="1"/>
        </xdr:cNvPicPr>
      </xdr:nvPicPr>
      <xdr:blipFill>
        <a:blip xmlns:r="http://schemas.openxmlformats.org/officeDocument/2006/relationships" r:embed="rId32"/>
        <a:stretch>
          <a:fillRect/>
        </a:stretch>
      </xdr:blipFill>
      <xdr:spPr>
        <a:xfrm>
          <a:off x="1169408" y="34106957"/>
          <a:ext cx="454232" cy="605703"/>
        </a:xfrm>
        <a:prstGeom prst="rect">
          <a:avLst/>
        </a:prstGeom>
      </xdr:spPr>
    </xdr:pic>
    <xdr:clientData/>
  </xdr:twoCellAnchor>
  <xdr:twoCellAnchor>
    <xdr:from>
      <xdr:col>1</xdr:col>
      <xdr:colOff>180825</xdr:colOff>
      <xdr:row>50</xdr:row>
      <xdr:rowOff>92325</xdr:rowOff>
    </xdr:from>
    <xdr:to>
      <xdr:col>1</xdr:col>
      <xdr:colOff>661992</xdr:colOff>
      <xdr:row>51</xdr:row>
      <xdr:rowOff>1525</xdr:rowOff>
    </xdr:to>
    <xdr:pic>
      <xdr:nvPicPr>
        <xdr:cNvPr id="455" name="Picture 454">
          <a:extLst>
            <a:ext uri="{FF2B5EF4-FFF2-40B4-BE49-F238E27FC236}">
              <a16:creationId xmlns:a16="http://schemas.microsoft.com/office/drawing/2014/main" id="{80707DEC-A5DB-BE4B-9182-74820069A654}"/>
            </a:ext>
          </a:extLst>
        </xdr:cNvPr>
        <xdr:cNvPicPr>
          <a:picLocks noChangeAspect="1"/>
        </xdr:cNvPicPr>
      </xdr:nvPicPr>
      <xdr:blipFill>
        <a:blip xmlns:r="http://schemas.openxmlformats.org/officeDocument/2006/relationships" r:embed="rId33"/>
        <a:stretch>
          <a:fillRect/>
        </a:stretch>
      </xdr:blipFill>
      <xdr:spPr>
        <a:xfrm>
          <a:off x="1129092" y="34805658"/>
          <a:ext cx="481167" cy="603467"/>
        </a:xfrm>
        <a:prstGeom prst="rect">
          <a:avLst/>
        </a:prstGeom>
      </xdr:spPr>
    </xdr:pic>
    <xdr:clientData/>
  </xdr:twoCellAnchor>
  <xdr:twoCellAnchor>
    <xdr:from>
      <xdr:col>1</xdr:col>
      <xdr:colOff>221142</xdr:colOff>
      <xdr:row>51</xdr:row>
      <xdr:rowOff>95956</xdr:rowOff>
    </xdr:from>
    <xdr:to>
      <xdr:col>1</xdr:col>
      <xdr:colOff>670642</xdr:colOff>
      <xdr:row>52</xdr:row>
      <xdr:rowOff>3546</xdr:rowOff>
    </xdr:to>
    <xdr:pic>
      <xdr:nvPicPr>
        <xdr:cNvPr id="456" name="Picture 455">
          <a:extLst>
            <a:ext uri="{FF2B5EF4-FFF2-40B4-BE49-F238E27FC236}">
              <a16:creationId xmlns:a16="http://schemas.microsoft.com/office/drawing/2014/main" id="{5BE7D6B3-0105-6E45-AA71-B8B3B1116A25}"/>
            </a:ext>
          </a:extLst>
        </xdr:cNvPr>
        <xdr:cNvPicPr>
          <a:picLocks noChangeAspect="1"/>
        </xdr:cNvPicPr>
      </xdr:nvPicPr>
      <xdr:blipFill>
        <a:blip xmlns:r="http://schemas.openxmlformats.org/officeDocument/2006/relationships" r:embed="rId34"/>
        <a:stretch>
          <a:fillRect/>
        </a:stretch>
      </xdr:blipFill>
      <xdr:spPr>
        <a:xfrm>
          <a:off x="1169409" y="35503556"/>
          <a:ext cx="449500" cy="601857"/>
        </a:xfrm>
        <a:prstGeom prst="rect">
          <a:avLst/>
        </a:prstGeom>
      </xdr:spPr>
    </xdr:pic>
    <xdr:clientData/>
  </xdr:twoCellAnchor>
  <xdr:twoCellAnchor>
    <xdr:from>
      <xdr:col>1</xdr:col>
      <xdr:colOff>221143</xdr:colOff>
      <xdr:row>52</xdr:row>
      <xdr:rowOff>95953</xdr:rowOff>
    </xdr:from>
    <xdr:to>
      <xdr:col>1</xdr:col>
      <xdr:colOff>670643</xdr:colOff>
      <xdr:row>52</xdr:row>
      <xdr:rowOff>692218</xdr:rowOff>
    </xdr:to>
    <xdr:pic>
      <xdr:nvPicPr>
        <xdr:cNvPr id="457" name="Picture 456">
          <a:extLst>
            <a:ext uri="{FF2B5EF4-FFF2-40B4-BE49-F238E27FC236}">
              <a16:creationId xmlns:a16="http://schemas.microsoft.com/office/drawing/2014/main" id="{A64F5816-E52B-514D-948E-10456E916500}"/>
            </a:ext>
          </a:extLst>
        </xdr:cNvPr>
        <xdr:cNvPicPr>
          <a:picLocks noChangeAspect="1"/>
        </xdr:cNvPicPr>
      </xdr:nvPicPr>
      <xdr:blipFill>
        <a:blip xmlns:r="http://schemas.openxmlformats.org/officeDocument/2006/relationships" r:embed="rId34"/>
        <a:stretch>
          <a:fillRect/>
        </a:stretch>
      </xdr:blipFill>
      <xdr:spPr>
        <a:xfrm>
          <a:off x="1169410" y="36197820"/>
          <a:ext cx="449500" cy="596265"/>
        </a:xfrm>
        <a:prstGeom prst="rect">
          <a:avLst/>
        </a:prstGeom>
      </xdr:spPr>
    </xdr:pic>
    <xdr:clientData/>
  </xdr:twoCellAnchor>
  <xdr:twoCellAnchor>
    <xdr:from>
      <xdr:col>1</xdr:col>
      <xdr:colOff>261461</xdr:colOff>
      <xdr:row>53</xdr:row>
      <xdr:rowOff>99988</xdr:rowOff>
    </xdr:from>
    <xdr:to>
      <xdr:col>1</xdr:col>
      <xdr:colOff>679295</xdr:colOff>
      <xdr:row>53</xdr:row>
      <xdr:rowOff>691078</xdr:rowOff>
    </xdr:to>
    <xdr:pic>
      <xdr:nvPicPr>
        <xdr:cNvPr id="458" name="Picture 457">
          <a:extLst>
            <a:ext uri="{FF2B5EF4-FFF2-40B4-BE49-F238E27FC236}">
              <a16:creationId xmlns:a16="http://schemas.microsoft.com/office/drawing/2014/main" id="{A1707390-CCF9-8A47-9B41-D7F021EB4A40}"/>
            </a:ext>
          </a:extLst>
        </xdr:cNvPr>
        <xdr:cNvPicPr>
          <a:picLocks noChangeAspect="1"/>
        </xdr:cNvPicPr>
      </xdr:nvPicPr>
      <xdr:blipFill>
        <a:blip xmlns:r="http://schemas.openxmlformats.org/officeDocument/2006/relationships" r:embed="rId35"/>
        <a:stretch>
          <a:fillRect/>
        </a:stretch>
      </xdr:blipFill>
      <xdr:spPr>
        <a:xfrm>
          <a:off x="1209728" y="36896121"/>
          <a:ext cx="417834" cy="591090"/>
        </a:xfrm>
        <a:prstGeom prst="rect">
          <a:avLst/>
        </a:prstGeom>
      </xdr:spPr>
    </xdr:pic>
    <xdr:clientData/>
  </xdr:twoCellAnchor>
  <xdr:twoCellAnchor>
    <xdr:from>
      <xdr:col>1</xdr:col>
      <xdr:colOff>221143</xdr:colOff>
      <xdr:row>54</xdr:row>
      <xdr:rowOff>155996</xdr:rowOff>
    </xdr:from>
    <xdr:to>
      <xdr:col>1</xdr:col>
      <xdr:colOff>667548</xdr:colOff>
      <xdr:row>55</xdr:row>
      <xdr:rowOff>12448</xdr:rowOff>
    </xdr:to>
    <xdr:pic>
      <xdr:nvPicPr>
        <xdr:cNvPr id="459" name="Picture 458">
          <a:extLst>
            <a:ext uri="{FF2B5EF4-FFF2-40B4-BE49-F238E27FC236}">
              <a16:creationId xmlns:a16="http://schemas.microsoft.com/office/drawing/2014/main" id="{B7C385B7-AB0E-5944-A7E7-98A22B8914B3}"/>
            </a:ext>
          </a:extLst>
        </xdr:cNvPr>
        <xdr:cNvPicPr>
          <a:picLocks noChangeAspect="1"/>
        </xdr:cNvPicPr>
      </xdr:nvPicPr>
      <xdr:blipFill>
        <a:blip xmlns:r="http://schemas.openxmlformats.org/officeDocument/2006/relationships" r:embed="rId36"/>
        <a:stretch>
          <a:fillRect/>
        </a:stretch>
      </xdr:blipFill>
      <xdr:spPr>
        <a:xfrm>
          <a:off x="1169410" y="37646396"/>
          <a:ext cx="446405" cy="550719"/>
        </a:xfrm>
        <a:prstGeom prst="rect">
          <a:avLst/>
        </a:prstGeom>
      </xdr:spPr>
    </xdr:pic>
    <xdr:clientData/>
  </xdr:twoCellAnchor>
  <xdr:twoCellAnchor>
    <xdr:from>
      <xdr:col>1</xdr:col>
      <xdr:colOff>180824</xdr:colOff>
      <xdr:row>55</xdr:row>
      <xdr:rowOff>94607</xdr:rowOff>
    </xdr:from>
    <xdr:to>
      <xdr:col>1</xdr:col>
      <xdr:colOff>664720</xdr:colOff>
      <xdr:row>55</xdr:row>
      <xdr:rowOff>692311</xdr:rowOff>
    </xdr:to>
    <xdr:pic>
      <xdr:nvPicPr>
        <xdr:cNvPr id="460" name="Picture 459">
          <a:extLst>
            <a:ext uri="{FF2B5EF4-FFF2-40B4-BE49-F238E27FC236}">
              <a16:creationId xmlns:a16="http://schemas.microsoft.com/office/drawing/2014/main" id="{2C56F3B2-5E54-3343-B920-7E68BDBB5E10}"/>
            </a:ext>
          </a:extLst>
        </xdr:cNvPr>
        <xdr:cNvPicPr>
          <a:picLocks noChangeAspect="1"/>
        </xdr:cNvPicPr>
      </xdr:nvPicPr>
      <xdr:blipFill>
        <a:blip xmlns:r="http://schemas.openxmlformats.org/officeDocument/2006/relationships" r:embed="rId37"/>
        <a:stretch>
          <a:fillRect/>
        </a:stretch>
      </xdr:blipFill>
      <xdr:spPr>
        <a:xfrm>
          <a:off x="1129091" y="38279274"/>
          <a:ext cx="483896" cy="597704"/>
        </a:xfrm>
        <a:prstGeom prst="rect">
          <a:avLst/>
        </a:prstGeom>
      </xdr:spPr>
    </xdr:pic>
    <xdr:clientData/>
  </xdr:twoCellAnchor>
  <xdr:twoCellAnchor>
    <xdr:from>
      <xdr:col>1</xdr:col>
      <xdr:colOff>180824</xdr:colOff>
      <xdr:row>56</xdr:row>
      <xdr:rowOff>94608</xdr:rowOff>
    </xdr:from>
    <xdr:to>
      <xdr:col>1</xdr:col>
      <xdr:colOff>664720</xdr:colOff>
      <xdr:row>56</xdr:row>
      <xdr:rowOff>692312</xdr:rowOff>
    </xdr:to>
    <xdr:pic>
      <xdr:nvPicPr>
        <xdr:cNvPr id="461" name="Picture 460">
          <a:extLst>
            <a:ext uri="{FF2B5EF4-FFF2-40B4-BE49-F238E27FC236}">
              <a16:creationId xmlns:a16="http://schemas.microsoft.com/office/drawing/2014/main" id="{1E0833CC-7D33-FF40-9445-C255C212148B}"/>
            </a:ext>
          </a:extLst>
        </xdr:cNvPr>
        <xdr:cNvPicPr>
          <a:picLocks noChangeAspect="1"/>
        </xdr:cNvPicPr>
      </xdr:nvPicPr>
      <xdr:blipFill>
        <a:blip xmlns:r="http://schemas.openxmlformats.org/officeDocument/2006/relationships" r:embed="rId37"/>
        <a:stretch>
          <a:fillRect/>
        </a:stretch>
      </xdr:blipFill>
      <xdr:spPr>
        <a:xfrm>
          <a:off x="1129091" y="38973541"/>
          <a:ext cx="483896" cy="597704"/>
        </a:xfrm>
        <a:prstGeom prst="rect">
          <a:avLst/>
        </a:prstGeom>
      </xdr:spPr>
    </xdr:pic>
    <xdr:clientData/>
  </xdr:twoCellAnchor>
  <xdr:twoCellAnchor>
    <xdr:from>
      <xdr:col>1</xdr:col>
      <xdr:colOff>173569</xdr:colOff>
      <xdr:row>57</xdr:row>
      <xdr:rowOff>96562</xdr:rowOff>
    </xdr:from>
    <xdr:to>
      <xdr:col>1</xdr:col>
      <xdr:colOff>668930</xdr:colOff>
      <xdr:row>58</xdr:row>
      <xdr:rowOff>-1</xdr:rowOff>
    </xdr:to>
    <xdr:pic>
      <xdr:nvPicPr>
        <xdr:cNvPr id="462" name="Picture 461">
          <a:extLst>
            <a:ext uri="{FF2B5EF4-FFF2-40B4-BE49-F238E27FC236}">
              <a16:creationId xmlns:a16="http://schemas.microsoft.com/office/drawing/2014/main" id="{1096C8A8-E8EB-8B4C-BCFA-1E39511967E8}"/>
            </a:ext>
          </a:extLst>
        </xdr:cNvPr>
        <xdr:cNvPicPr>
          <a:picLocks noChangeAspect="1"/>
        </xdr:cNvPicPr>
      </xdr:nvPicPr>
      <xdr:blipFill>
        <a:blip xmlns:r="http://schemas.openxmlformats.org/officeDocument/2006/relationships" r:embed="rId37"/>
        <a:stretch>
          <a:fillRect/>
        </a:stretch>
      </xdr:blipFill>
      <xdr:spPr>
        <a:xfrm>
          <a:off x="1121836" y="39669762"/>
          <a:ext cx="495361" cy="597704"/>
        </a:xfrm>
        <a:prstGeom prst="rect">
          <a:avLst/>
        </a:prstGeom>
      </xdr:spPr>
    </xdr:pic>
    <xdr:clientData/>
  </xdr:twoCellAnchor>
  <xdr:twoCellAnchor>
    <xdr:from>
      <xdr:col>1</xdr:col>
      <xdr:colOff>173569</xdr:colOff>
      <xdr:row>58</xdr:row>
      <xdr:rowOff>96560</xdr:rowOff>
    </xdr:from>
    <xdr:to>
      <xdr:col>1</xdr:col>
      <xdr:colOff>668930</xdr:colOff>
      <xdr:row>58</xdr:row>
      <xdr:rowOff>694265</xdr:rowOff>
    </xdr:to>
    <xdr:pic>
      <xdr:nvPicPr>
        <xdr:cNvPr id="463" name="Picture 462">
          <a:extLst>
            <a:ext uri="{FF2B5EF4-FFF2-40B4-BE49-F238E27FC236}">
              <a16:creationId xmlns:a16="http://schemas.microsoft.com/office/drawing/2014/main" id="{A77A5BED-219D-0942-BC51-99C3D822A26E}"/>
            </a:ext>
          </a:extLst>
        </xdr:cNvPr>
        <xdr:cNvPicPr>
          <a:picLocks noChangeAspect="1"/>
        </xdr:cNvPicPr>
      </xdr:nvPicPr>
      <xdr:blipFill>
        <a:blip xmlns:r="http://schemas.openxmlformats.org/officeDocument/2006/relationships" r:embed="rId37"/>
        <a:stretch>
          <a:fillRect/>
        </a:stretch>
      </xdr:blipFill>
      <xdr:spPr>
        <a:xfrm>
          <a:off x="1121836" y="40364027"/>
          <a:ext cx="495361" cy="597705"/>
        </a:xfrm>
        <a:prstGeom prst="rect">
          <a:avLst/>
        </a:prstGeom>
      </xdr:spPr>
    </xdr:pic>
    <xdr:clientData/>
  </xdr:twoCellAnchor>
  <xdr:twoCellAnchor>
    <xdr:from>
      <xdr:col>1</xdr:col>
      <xdr:colOff>148572</xdr:colOff>
      <xdr:row>59</xdr:row>
      <xdr:rowOff>40318</xdr:rowOff>
    </xdr:from>
    <xdr:to>
      <xdr:col>1</xdr:col>
      <xdr:colOff>738870</xdr:colOff>
      <xdr:row>60</xdr:row>
      <xdr:rowOff>14329</xdr:rowOff>
    </xdr:to>
    <xdr:pic>
      <xdr:nvPicPr>
        <xdr:cNvPr id="464" name="Picture 463">
          <a:extLst>
            <a:ext uri="{FF2B5EF4-FFF2-40B4-BE49-F238E27FC236}">
              <a16:creationId xmlns:a16="http://schemas.microsoft.com/office/drawing/2014/main" id="{AB035BCD-B0D5-6142-96C6-E088DD6972EB}"/>
            </a:ext>
          </a:extLst>
        </xdr:cNvPr>
        <xdr:cNvPicPr>
          <a:picLocks noChangeAspect="1"/>
        </xdr:cNvPicPr>
      </xdr:nvPicPr>
      <xdr:blipFill>
        <a:blip xmlns:r="http://schemas.openxmlformats.org/officeDocument/2006/relationships" r:embed="rId38"/>
        <a:stretch>
          <a:fillRect/>
        </a:stretch>
      </xdr:blipFill>
      <xdr:spPr>
        <a:xfrm>
          <a:off x="1096839" y="41002051"/>
          <a:ext cx="590298" cy="668278"/>
        </a:xfrm>
        <a:prstGeom prst="rect">
          <a:avLst/>
        </a:prstGeom>
      </xdr:spPr>
    </xdr:pic>
    <xdr:clientData/>
  </xdr:twoCellAnchor>
  <xdr:twoCellAnchor>
    <xdr:from>
      <xdr:col>1</xdr:col>
      <xdr:colOff>160666</xdr:colOff>
      <xdr:row>60</xdr:row>
      <xdr:rowOff>60477</xdr:rowOff>
    </xdr:from>
    <xdr:to>
      <xdr:col>1</xdr:col>
      <xdr:colOff>737450</xdr:colOff>
      <xdr:row>61</xdr:row>
      <xdr:rowOff>26972</xdr:rowOff>
    </xdr:to>
    <xdr:pic>
      <xdr:nvPicPr>
        <xdr:cNvPr id="465" name="Picture 464">
          <a:extLst>
            <a:ext uri="{FF2B5EF4-FFF2-40B4-BE49-F238E27FC236}">
              <a16:creationId xmlns:a16="http://schemas.microsoft.com/office/drawing/2014/main" id="{BF2E6E0C-E62B-4F49-83D6-F505DB361732}"/>
            </a:ext>
          </a:extLst>
        </xdr:cNvPr>
        <xdr:cNvPicPr>
          <a:picLocks noChangeAspect="1"/>
        </xdr:cNvPicPr>
      </xdr:nvPicPr>
      <xdr:blipFill>
        <a:blip xmlns:r="http://schemas.openxmlformats.org/officeDocument/2006/relationships" r:embed="rId39"/>
        <a:stretch>
          <a:fillRect/>
        </a:stretch>
      </xdr:blipFill>
      <xdr:spPr>
        <a:xfrm>
          <a:off x="1108933" y="41716477"/>
          <a:ext cx="576784" cy="660762"/>
        </a:xfrm>
        <a:prstGeom prst="rect">
          <a:avLst/>
        </a:prstGeom>
      </xdr:spPr>
    </xdr:pic>
    <xdr:clientData/>
  </xdr:twoCellAnchor>
  <xdr:twoCellAnchor>
    <xdr:from>
      <xdr:col>1</xdr:col>
      <xdr:colOff>154214</xdr:colOff>
      <xdr:row>61</xdr:row>
      <xdr:rowOff>6451</xdr:rowOff>
    </xdr:from>
    <xdr:to>
      <xdr:col>1</xdr:col>
      <xdr:colOff>774870</xdr:colOff>
      <xdr:row>61</xdr:row>
      <xdr:rowOff>682927</xdr:rowOff>
    </xdr:to>
    <xdr:pic>
      <xdr:nvPicPr>
        <xdr:cNvPr id="466" name="Picture 465">
          <a:extLst>
            <a:ext uri="{FF2B5EF4-FFF2-40B4-BE49-F238E27FC236}">
              <a16:creationId xmlns:a16="http://schemas.microsoft.com/office/drawing/2014/main" id="{A242AE61-8B91-5E48-9E3B-0BDA65DB741B}"/>
            </a:ext>
          </a:extLst>
        </xdr:cNvPr>
        <xdr:cNvPicPr>
          <a:picLocks noChangeAspect="1"/>
        </xdr:cNvPicPr>
      </xdr:nvPicPr>
      <xdr:blipFill>
        <a:blip xmlns:r="http://schemas.openxmlformats.org/officeDocument/2006/relationships" r:embed="rId40"/>
        <a:stretch>
          <a:fillRect/>
        </a:stretch>
      </xdr:blipFill>
      <xdr:spPr>
        <a:xfrm>
          <a:off x="1102481" y="42356718"/>
          <a:ext cx="620656" cy="676476"/>
        </a:xfrm>
        <a:prstGeom prst="rect">
          <a:avLst/>
        </a:prstGeom>
      </xdr:spPr>
    </xdr:pic>
    <xdr:clientData/>
  </xdr:twoCellAnchor>
  <xdr:twoCellAnchor>
    <xdr:from>
      <xdr:col>1</xdr:col>
      <xdr:colOff>210458</xdr:colOff>
      <xdr:row>62</xdr:row>
      <xdr:rowOff>1607</xdr:rowOff>
    </xdr:from>
    <xdr:to>
      <xdr:col>1</xdr:col>
      <xdr:colOff>745269</xdr:colOff>
      <xdr:row>63</xdr:row>
      <xdr:rowOff>5242</xdr:rowOff>
    </xdr:to>
    <xdr:pic>
      <xdr:nvPicPr>
        <xdr:cNvPr id="467" name="Picture 466">
          <a:extLst>
            <a:ext uri="{FF2B5EF4-FFF2-40B4-BE49-F238E27FC236}">
              <a16:creationId xmlns:a16="http://schemas.microsoft.com/office/drawing/2014/main" id="{262F915C-CB4B-F44C-90AD-C549A5E13798}"/>
            </a:ext>
          </a:extLst>
        </xdr:cNvPr>
        <xdr:cNvPicPr>
          <a:picLocks noChangeAspect="1"/>
        </xdr:cNvPicPr>
      </xdr:nvPicPr>
      <xdr:blipFill>
        <a:blip xmlns:r="http://schemas.openxmlformats.org/officeDocument/2006/relationships" r:embed="rId41"/>
        <a:stretch>
          <a:fillRect/>
        </a:stretch>
      </xdr:blipFill>
      <xdr:spPr>
        <a:xfrm>
          <a:off x="1158725" y="43046140"/>
          <a:ext cx="534811" cy="697902"/>
        </a:xfrm>
        <a:prstGeom prst="rect">
          <a:avLst/>
        </a:prstGeom>
      </xdr:spPr>
    </xdr:pic>
    <xdr:clientData/>
  </xdr:twoCellAnchor>
  <xdr:twoCellAnchor>
    <xdr:from>
      <xdr:col>1</xdr:col>
      <xdr:colOff>200982</xdr:colOff>
      <xdr:row>63</xdr:row>
      <xdr:rowOff>40318</xdr:rowOff>
    </xdr:from>
    <xdr:to>
      <xdr:col>1</xdr:col>
      <xdr:colOff>738468</xdr:colOff>
      <xdr:row>64</xdr:row>
      <xdr:rowOff>23756</xdr:rowOff>
    </xdr:to>
    <xdr:pic>
      <xdr:nvPicPr>
        <xdr:cNvPr id="468" name="Picture 467">
          <a:extLst>
            <a:ext uri="{FF2B5EF4-FFF2-40B4-BE49-F238E27FC236}">
              <a16:creationId xmlns:a16="http://schemas.microsoft.com/office/drawing/2014/main" id="{CA45D53B-8E6B-B246-9DAB-2B9799364D8F}"/>
            </a:ext>
          </a:extLst>
        </xdr:cNvPr>
        <xdr:cNvPicPr>
          <a:picLocks noChangeAspect="1"/>
        </xdr:cNvPicPr>
      </xdr:nvPicPr>
      <xdr:blipFill>
        <a:blip xmlns:r="http://schemas.openxmlformats.org/officeDocument/2006/relationships" r:embed="rId42"/>
        <a:stretch>
          <a:fillRect/>
        </a:stretch>
      </xdr:blipFill>
      <xdr:spPr>
        <a:xfrm>
          <a:off x="1149249" y="43779118"/>
          <a:ext cx="537486" cy="677705"/>
        </a:xfrm>
        <a:prstGeom prst="rect">
          <a:avLst/>
        </a:prstGeom>
      </xdr:spPr>
    </xdr:pic>
    <xdr:clientData/>
  </xdr:twoCellAnchor>
  <xdr:twoCellAnchor>
    <xdr:from>
      <xdr:col>1</xdr:col>
      <xdr:colOff>200982</xdr:colOff>
      <xdr:row>64</xdr:row>
      <xdr:rowOff>20158</xdr:rowOff>
    </xdr:from>
    <xdr:to>
      <xdr:col>1</xdr:col>
      <xdr:colOff>729943</xdr:colOff>
      <xdr:row>65</xdr:row>
      <xdr:rowOff>22529</xdr:rowOff>
    </xdr:to>
    <xdr:pic>
      <xdr:nvPicPr>
        <xdr:cNvPr id="469" name="Picture 468">
          <a:extLst>
            <a:ext uri="{FF2B5EF4-FFF2-40B4-BE49-F238E27FC236}">
              <a16:creationId xmlns:a16="http://schemas.microsoft.com/office/drawing/2014/main" id="{4441FC34-001B-B140-99E0-FB48C92041A5}"/>
            </a:ext>
          </a:extLst>
        </xdr:cNvPr>
        <xdr:cNvPicPr>
          <a:picLocks noChangeAspect="1"/>
        </xdr:cNvPicPr>
      </xdr:nvPicPr>
      <xdr:blipFill>
        <a:blip xmlns:r="http://schemas.openxmlformats.org/officeDocument/2006/relationships" r:embed="rId43"/>
        <a:stretch>
          <a:fillRect/>
        </a:stretch>
      </xdr:blipFill>
      <xdr:spPr>
        <a:xfrm>
          <a:off x="1149249" y="44453225"/>
          <a:ext cx="528961" cy="696637"/>
        </a:xfrm>
        <a:prstGeom prst="rect">
          <a:avLst/>
        </a:prstGeom>
      </xdr:spPr>
    </xdr:pic>
    <xdr:clientData/>
  </xdr:twoCellAnchor>
  <xdr:twoCellAnchor>
    <xdr:from>
      <xdr:col>1</xdr:col>
      <xdr:colOff>200983</xdr:colOff>
      <xdr:row>65</xdr:row>
      <xdr:rowOff>28647</xdr:rowOff>
    </xdr:from>
    <xdr:to>
      <xdr:col>1</xdr:col>
      <xdr:colOff>740755</xdr:colOff>
      <xdr:row>66</xdr:row>
      <xdr:rowOff>19074</xdr:rowOff>
    </xdr:to>
    <xdr:pic>
      <xdr:nvPicPr>
        <xdr:cNvPr id="470" name="Picture 469">
          <a:extLst>
            <a:ext uri="{FF2B5EF4-FFF2-40B4-BE49-F238E27FC236}">
              <a16:creationId xmlns:a16="http://schemas.microsoft.com/office/drawing/2014/main" id="{0ACF0ABF-9ABA-4649-9256-4AA8CC05FBD4}"/>
            </a:ext>
          </a:extLst>
        </xdr:cNvPr>
        <xdr:cNvPicPr>
          <a:picLocks noChangeAspect="1"/>
        </xdr:cNvPicPr>
      </xdr:nvPicPr>
      <xdr:blipFill>
        <a:blip xmlns:r="http://schemas.openxmlformats.org/officeDocument/2006/relationships" r:embed="rId44"/>
        <a:stretch>
          <a:fillRect/>
        </a:stretch>
      </xdr:blipFill>
      <xdr:spPr>
        <a:xfrm>
          <a:off x="1149250" y="45155980"/>
          <a:ext cx="539772" cy="684694"/>
        </a:xfrm>
        <a:prstGeom prst="rect">
          <a:avLst/>
        </a:prstGeom>
      </xdr:spPr>
    </xdr:pic>
    <xdr:clientData/>
  </xdr:twoCellAnchor>
  <xdr:twoCellAnchor>
    <xdr:from>
      <xdr:col>1</xdr:col>
      <xdr:colOff>221143</xdr:colOff>
      <xdr:row>66</xdr:row>
      <xdr:rowOff>5930</xdr:rowOff>
    </xdr:from>
    <xdr:to>
      <xdr:col>1</xdr:col>
      <xdr:colOff>733470</xdr:colOff>
      <xdr:row>67</xdr:row>
      <xdr:rowOff>25184</xdr:rowOff>
    </xdr:to>
    <xdr:pic>
      <xdr:nvPicPr>
        <xdr:cNvPr id="471" name="Picture 470">
          <a:extLst>
            <a:ext uri="{FF2B5EF4-FFF2-40B4-BE49-F238E27FC236}">
              <a16:creationId xmlns:a16="http://schemas.microsoft.com/office/drawing/2014/main" id="{65209325-8ADA-484A-8D62-A06B68F9A23C}"/>
            </a:ext>
          </a:extLst>
        </xdr:cNvPr>
        <xdr:cNvPicPr>
          <a:picLocks noChangeAspect="1"/>
        </xdr:cNvPicPr>
      </xdr:nvPicPr>
      <xdr:blipFill>
        <a:blip xmlns:r="http://schemas.openxmlformats.org/officeDocument/2006/relationships" r:embed="rId45"/>
        <a:stretch>
          <a:fillRect/>
        </a:stretch>
      </xdr:blipFill>
      <xdr:spPr>
        <a:xfrm>
          <a:off x="1169410" y="45827530"/>
          <a:ext cx="512327" cy="713521"/>
        </a:xfrm>
        <a:prstGeom prst="rect">
          <a:avLst/>
        </a:prstGeom>
      </xdr:spPr>
    </xdr:pic>
    <xdr:clientData/>
  </xdr:twoCellAnchor>
  <xdr:twoCellAnchor>
    <xdr:from>
      <xdr:col>1</xdr:col>
      <xdr:colOff>271943</xdr:colOff>
      <xdr:row>67</xdr:row>
      <xdr:rowOff>71647</xdr:rowOff>
    </xdr:from>
    <xdr:to>
      <xdr:col>1</xdr:col>
      <xdr:colOff>694266</xdr:colOff>
      <xdr:row>67</xdr:row>
      <xdr:rowOff>614057</xdr:rowOff>
    </xdr:to>
    <xdr:pic>
      <xdr:nvPicPr>
        <xdr:cNvPr id="472" name="Picture 471">
          <a:extLst>
            <a:ext uri="{FF2B5EF4-FFF2-40B4-BE49-F238E27FC236}">
              <a16:creationId xmlns:a16="http://schemas.microsoft.com/office/drawing/2014/main" id="{ABCE7E11-079F-834D-BA8C-4681119C0AA0}"/>
            </a:ext>
          </a:extLst>
        </xdr:cNvPr>
        <xdr:cNvPicPr>
          <a:picLocks noChangeAspect="1"/>
        </xdr:cNvPicPr>
      </xdr:nvPicPr>
      <xdr:blipFill>
        <a:blip xmlns:r="http://schemas.openxmlformats.org/officeDocument/2006/relationships" r:embed="rId46"/>
        <a:stretch>
          <a:fillRect/>
        </a:stretch>
      </xdr:blipFill>
      <xdr:spPr>
        <a:xfrm>
          <a:off x="1220210" y="46587514"/>
          <a:ext cx="422323" cy="542410"/>
        </a:xfrm>
        <a:prstGeom prst="rect">
          <a:avLst/>
        </a:prstGeom>
      </xdr:spPr>
    </xdr:pic>
    <xdr:clientData/>
  </xdr:twoCellAnchor>
  <xdr:twoCellAnchor>
    <xdr:from>
      <xdr:col>1</xdr:col>
      <xdr:colOff>271943</xdr:colOff>
      <xdr:row>68</xdr:row>
      <xdr:rowOff>71648</xdr:rowOff>
    </xdr:from>
    <xdr:to>
      <xdr:col>1</xdr:col>
      <xdr:colOff>694266</xdr:colOff>
      <xdr:row>68</xdr:row>
      <xdr:rowOff>614058</xdr:rowOff>
    </xdr:to>
    <xdr:pic>
      <xdr:nvPicPr>
        <xdr:cNvPr id="473" name="Picture 472">
          <a:extLst>
            <a:ext uri="{FF2B5EF4-FFF2-40B4-BE49-F238E27FC236}">
              <a16:creationId xmlns:a16="http://schemas.microsoft.com/office/drawing/2014/main" id="{8D0EBF2F-EE5D-7D44-99EA-D8D808DDF4B5}"/>
            </a:ext>
          </a:extLst>
        </xdr:cNvPr>
        <xdr:cNvPicPr>
          <a:picLocks noChangeAspect="1"/>
        </xdr:cNvPicPr>
      </xdr:nvPicPr>
      <xdr:blipFill>
        <a:blip xmlns:r="http://schemas.openxmlformats.org/officeDocument/2006/relationships" r:embed="rId46"/>
        <a:stretch>
          <a:fillRect/>
        </a:stretch>
      </xdr:blipFill>
      <xdr:spPr>
        <a:xfrm>
          <a:off x="1220210" y="47281781"/>
          <a:ext cx="422323" cy="542410"/>
        </a:xfrm>
        <a:prstGeom prst="rect">
          <a:avLst/>
        </a:prstGeom>
      </xdr:spPr>
    </xdr:pic>
    <xdr:clientData/>
  </xdr:twoCellAnchor>
  <xdr:twoCellAnchor>
    <xdr:from>
      <xdr:col>1</xdr:col>
      <xdr:colOff>271943</xdr:colOff>
      <xdr:row>69</xdr:row>
      <xdr:rowOff>67233</xdr:rowOff>
    </xdr:from>
    <xdr:to>
      <xdr:col>1</xdr:col>
      <xdr:colOff>697119</xdr:colOff>
      <xdr:row>69</xdr:row>
      <xdr:rowOff>642269</xdr:rowOff>
    </xdr:to>
    <xdr:pic>
      <xdr:nvPicPr>
        <xdr:cNvPr id="474" name="Picture 473">
          <a:extLst>
            <a:ext uri="{FF2B5EF4-FFF2-40B4-BE49-F238E27FC236}">
              <a16:creationId xmlns:a16="http://schemas.microsoft.com/office/drawing/2014/main" id="{2314D870-DA40-3841-8F2F-1A2B50CCE0B4}"/>
            </a:ext>
          </a:extLst>
        </xdr:cNvPr>
        <xdr:cNvPicPr>
          <a:picLocks noChangeAspect="1"/>
        </xdr:cNvPicPr>
      </xdr:nvPicPr>
      <xdr:blipFill>
        <a:blip xmlns:r="http://schemas.openxmlformats.org/officeDocument/2006/relationships" r:embed="rId47"/>
        <a:stretch>
          <a:fillRect/>
        </a:stretch>
      </xdr:blipFill>
      <xdr:spPr>
        <a:xfrm>
          <a:off x="1220210" y="47971633"/>
          <a:ext cx="425176" cy="575036"/>
        </a:xfrm>
        <a:prstGeom prst="rect">
          <a:avLst/>
        </a:prstGeom>
      </xdr:spPr>
    </xdr:pic>
    <xdr:clientData/>
  </xdr:twoCellAnchor>
  <xdr:twoCellAnchor>
    <xdr:from>
      <xdr:col>1</xdr:col>
      <xdr:colOff>271943</xdr:colOff>
      <xdr:row>70</xdr:row>
      <xdr:rowOff>66874</xdr:rowOff>
    </xdr:from>
    <xdr:to>
      <xdr:col>1</xdr:col>
      <xdr:colOff>697120</xdr:colOff>
      <xdr:row>70</xdr:row>
      <xdr:rowOff>640191</xdr:rowOff>
    </xdr:to>
    <xdr:pic>
      <xdr:nvPicPr>
        <xdr:cNvPr id="475" name="Picture 474">
          <a:extLst>
            <a:ext uri="{FF2B5EF4-FFF2-40B4-BE49-F238E27FC236}">
              <a16:creationId xmlns:a16="http://schemas.microsoft.com/office/drawing/2014/main" id="{B3FA9F11-E190-6243-8951-DBA8C33F4FEC}"/>
            </a:ext>
          </a:extLst>
        </xdr:cNvPr>
        <xdr:cNvPicPr>
          <a:picLocks noChangeAspect="1"/>
        </xdr:cNvPicPr>
      </xdr:nvPicPr>
      <xdr:blipFill>
        <a:blip xmlns:r="http://schemas.openxmlformats.org/officeDocument/2006/relationships" r:embed="rId47"/>
        <a:stretch>
          <a:fillRect/>
        </a:stretch>
      </xdr:blipFill>
      <xdr:spPr>
        <a:xfrm>
          <a:off x="1220210" y="48665541"/>
          <a:ext cx="425177" cy="573317"/>
        </a:xfrm>
        <a:prstGeom prst="rect">
          <a:avLst/>
        </a:prstGeom>
      </xdr:spPr>
    </xdr:pic>
    <xdr:clientData/>
  </xdr:twoCellAnchor>
  <xdr:twoCellAnchor>
    <xdr:from>
      <xdr:col>1</xdr:col>
      <xdr:colOff>262468</xdr:colOff>
      <xdr:row>71</xdr:row>
      <xdr:rowOff>35084</xdr:rowOff>
    </xdr:from>
    <xdr:to>
      <xdr:col>1</xdr:col>
      <xdr:colOff>698490</xdr:colOff>
      <xdr:row>71</xdr:row>
      <xdr:rowOff>680877</xdr:rowOff>
    </xdr:to>
    <xdr:pic>
      <xdr:nvPicPr>
        <xdr:cNvPr id="476" name="Picture 475">
          <a:extLst>
            <a:ext uri="{FF2B5EF4-FFF2-40B4-BE49-F238E27FC236}">
              <a16:creationId xmlns:a16="http://schemas.microsoft.com/office/drawing/2014/main" id="{39F9802B-8717-9249-A4F3-F8D8FB7DBE52}"/>
            </a:ext>
          </a:extLst>
        </xdr:cNvPr>
        <xdr:cNvPicPr>
          <a:picLocks noChangeAspect="1"/>
        </xdr:cNvPicPr>
      </xdr:nvPicPr>
      <xdr:blipFill>
        <a:blip xmlns:r="http://schemas.openxmlformats.org/officeDocument/2006/relationships" r:embed="rId47"/>
        <a:stretch>
          <a:fillRect/>
        </a:stretch>
      </xdr:blipFill>
      <xdr:spPr>
        <a:xfrm>
          <a:off x="1210735" y="49328017"/>
          <a:ext cx="436022" cy="645793"/>
        </a:xfrm>
        <a:prstGeom prst="rect">
          <a:avLst/>
        </a:prstGeom>
      </xdr:spPr>
    </xdr:pic>
    <xdr:clientData/>
  </xdr:twoCellAnchor>
  <xdr:twoCellAnchor>
    <xdr:from>
      <xdr:col>1</xdr:col>
      <xdr:colOff>271942</xdr:colOff>
      <xdr:row>72</xdr:row>
      <xdr:rowOff>55586</xdr:rowOff>
    </xdr:from>
    <xdr:to>
      <xdr:col>1</xdr:col>
      <xdr:colOff>701595</xdr:colOff>
      <xdr:row>73</xdr:row>
      <xdr:rowOff>4893</xdr:rowOff>
    </xdr:to>
    <xdr:pic>
      <xdr:nvPicPr>
        <xdr:cNvPr id="477" name="Picture 476">
          <a:extLst>
            <a:ext uri="{FF2B5EF4-FFF2-40B4-BE49-F238E27FC236}">
              <a16:creationId xmlns:a16="http://schemas.microsoft.com/office/drawing/2014/main" id="{BF11869D-CF9B-AA4C-8EF3-B35C5B16AF19}"/>
            </a:ext>
          </a:extLst>
        </xdr:cNvPr>
        <xdr:cNvPicPr>
          <a:picLocks noChangeAspect="1"/>
        </xdr:cNvPicPr>
      </xdr:nvPicPr>
      <xdr:blipFill>
        <a:blip xmlns:r="http://schemas.openxmlformats.org/officeDocument/2006/relationships" r:embed="rId48"/>
        <a:stretch>
          <a:fillRect/>
        </a:stretch>
      </xdr:blipFill>
      <xdr:spPr>
        <a:xfrm>
          <a:off x="1220209" y="50042786"/>
          <a:ext cx="429653" cy="643574"/>
        </a:xfrm>
        <a:prstGeom prst="rect">
          <a:avLst/>
        </a:prstGeom>
      </xdr:spPr>
    </xdr:pic>
    <xdr:clientData/>
  </xdr:twoCellAnchor>
  <xdr:twoCellAnchor>
    <xdr:from>
      <xdr:col>1</xdr:col>
      <xdr:colOff>271942</xdr:colOff>
      <xdr:row>73</xdr:row>
      <xdr:rowOff>55228</xdr:rowOff>
    </xdr:from>
    <xdr:to>
      <xdr:col>1</xdr:col>
      <xdr:colOff>701595</xdr:colOff>
      <xdr:row>74</xdr:row>
      <xdr:rowOff>2815</xdr:rowOff>
    </xdr:to>
    <xdr:pic>
      <xdr:nvPicPr>
        <xdr:cNvPr id="478" name="Picture 477">
          <a:extLst>
            <a:ext uri="{FF2B5EF4-FFF2-40B4-BE49-F238E27FC236}">
              <a16:creationId xmlns:a16="http://schemas.microsoft.com/office/drawing/2014/main" id="{E3B972B9-F7E1-7C4C-8468-144F367717BC}"/>
            </a:ext>
          </a:extLst>
        </xdr:cNvPr>
        <xdr:cNvPicPr>
          <a:picLocks noChangeAspect="1"/>
        </xdr:cNvPicPr>
      </xdr:nvPicPr>
      <xdr:blipFill>
        <a:blip xmlns:r="http://schemas.openxmlformats.org/officeDocument/2006/relationships" r:embed="rId48"/>
        <a:stretch>
          <a:fillRect/>
        </a:stretch>
      </xdr:blipFill>
      <xdr:spPr>
        <a:xfrm>
          <a:off x="1220209" y="50736695"/>
          <a:ext cx="429653" cy="641853"/>
        </a:xfrm>
        <a:prstGeom prst="rect">
          <a:avLst/>
        </a:prstGeom>
      </xdr:spPr>
    </xdr:pic>
    <xdr:clientData/>
  </xdr:twoCellAnchor>
  <xdr:twoCellAnchor>
    <xdr:from>
      <xdr:col>1</xdr:col>
      <xdr:colOff>312260</xdr:colOff>
      <xdr:row>74</xdr:row>
      <xdr:rowOff>57563</xdr:rowOff>
    </xdr:from>
    <xdr:to>
      <xdr:col>1</xdr:col>
      <xdr:colOff>698534</xdr:colOff>
      <xdr:row>74</xdr:row>
      <xdr:rowOff>629186</xdr:rowOff>
    </xdr:to>
    <xdr:pic>
      <xdr:nvPicPr>
        <xdr:cNvPr id="479" name="Picture 478">
          <a:extLst>
            <a:ext uri="{FF2B5EF4-FFF2-40B4-BE49-F238E27FC236}">
              <a16:creationId xmlns:a16="http://schemas.microsoft.com/office/drawing/2014/main" id="{559DBB47-7218-294A-9B91-1F4D5DBCAE79}"/>
            </a:ext>
          </a:extLst>
        </xdr:cNvPr>
        <xdr:cNvPicPr>
          <a:picLocks noChangeAspect="1"/>
        </xdr:cNvPicPr>
      </xdr:nvPicPr>
      <xdr:blipFill>
        <a:blip xmlns:r="http://schemas.openxmlformats.org/officeDocument/2006/relationships" r:embed="rId49"/>
        <a:stretch>
          <a:fillRect/>
        </a:stretch>
      </xdr:blipFill>
      <xdr:spPr>
        <a:xfrm>
          <a:off x="1260527" y="51433296"/>
          <a:ext cx="386274" cy="571623"/>
        </a:xfrm>
        <a:prstGeom prst="rect">
          <a:avLst/>
        </a:prstGeom>
      </xdr:spPr>
    </xdr:pic>
    <xdr:clientData/>
  </xdr:twoCellAnchor>
  <xdr:twoCellAnchor>
    <xdr:from>
      <xdr:col>1</xdr:col>
      <xdr:colOff>312259</xdr:colOff>
      <xdr:row>75</xdr:row>
      <xdr:rowOff>57205</xdr:rowOff>
    </xdr:from>
    <xdr:to>
      <xdr:col>1</xdr:col>
      <xdr:colOff>698534</xdr:colOff>
      <xdr:row>75</xdr:row>
      <xdr:rowOff>627107</xdr:rowOff>
    </xdr:to>
    <xdr:pic>
      <xdr:nvPicPr>
        <xdr:cNvPr id="480" name="Picture 479">
          <a:extLst>
            <a:ext uri="{FF2B5EF4-FFF2-40B4-BE49-F238E27FC236}">
              <a16:creationId xmlns:a16="http://schemas.microsoft.com/office/drawing/2014/main" id="{D5125F31-6FA3-A247-9A63-C2BDC8B6571F}"/>
            </a:ext>
          </a:extLst>
        </xdr:cNvPr>
        <xdr:cNvPicPr>
          <a:picLocks noChangeAspect="1"/>
        </xdr:cNvPicPr>
      </xdr:nvPicPr>
      <xdr:blipFill>
        <a:blip xmlns:r="http://schemas.openxmlformats.org/officeDocument/2006/relationships" r:embed="rId49"/>
        <a:stretch>
          <a:fillRect/>
        </a:stretch>
      </xdr:blipFill>
      <xdr:spPr>
        <a:xfrm>
          <a:off x="1260526" y="52127205"/>
          <a:ext cx="386275" cy="569902"/>
        </a:xfrm>
        <a:prstGeom prst="rect">
          <a:avLst/>
        </a:prstGeom>
      </xdr:spPr>
    </xdr:pic>
    <xdr:clientData/>
  </xdr:twoCellAnchor>
  <xdr:twoCellAnchor>
    <xdr:from>
      <xdr:col>1</xdr:col>
      <xdr:colOff>312259</xdr:colOff>
      <xdr:row>76</xdr:row>
      <xdr:rowOff>57203</xdr:rowOff>
    </xdr:from>
    <xdr:to>
      <xdr:col>1</xdr:col>
      <xdr:colOff>698534</xdr:colOff>
      <xdr:row>76</xdr:row>
      <xdr:rowOff>627106</xdr:rowOff>
    </xdr:to>
    <xdr:pic>
      <xdr:nvPicPr>
        <xdr:cNvPr id="481" name="Picture 480">
          <a:extLst>
            <a:ext uri="{FF2B5EF4-FFF2-40B4-BE49-F238E27FC236}">
              <a16:creationId xmlns:a16="http://schemas.microsoft.com/office/drawing/2014/main" id="{006DDA54-D826-0F4B-BBF3-8B429B50175F}"/>
            </a:ext>
          </a:extLst>
        </xdr:cNvPr>
        <xdr:cNvPicPr>
          <a:picLocks noChangeAspect="1"/>
        </xdr:cNvPicPr>
      </xdr:nvPicPr>
      <xdr:blipFill>
        <a:blip xmlns:r="http://schemas.openxmlformats.org/officeDocument/2006/relationships" r:embed="rId49"/>
        <a:stretch>
          <a:fillRect/>
        </a:stretch>
      </xdr:blipFill>
      <xdr:spPr>
        <a:xfrm>
          <a:off x="1260526" y="52821470"/>
          <a:ext cx="386275" cy="569903"/>
        </a:xfrm>
        <a:prstGeom prst="rect">
          <a:avLst/>
        </a:prstGeom>
      </xdr:spPr>
    </xdr:pic>
    <xdr:clientData/>
  </xdr:twoCellAnchor>
  <xdr:twoCellAnchor>
    <xdr:from>
      <xdr:col>1</xdr:col>
      <xdr:colOff>312260</xdr:colOff>
      <xdr:row>77</xdr:row>
      <xdr:rowOff>53742</xdr:rowOff>
    </xdr:from>
    <xdr:to>
      <xdr:col>1</xdr:col>
      <xdr:colOff>698534</xdr:colOff>
      <xdr:row>77</xdr:row>
      <xdr:rowOff>606995</xdr:rowOff>
    </xdr:to>
    <xdr:pic>
      <xdr:nvPicPr>
        <xdr:cNvPr id="482" name="Picture 481">
          <a:extLst>
            <a:ext uri="{FF2B5EF4-FFF2-40B4-BE49-F238E27FC236}">
              <a16:creationId xmlns:a16="http://schemas.microsoft.com/office/drawing/2014/main" id="{86A20AA1-340B-8941-97B1-2F23BB03DE1E}"/>
            </a:ext>
          </a:extLst>
        </xdr:cNvPr>
        <xdr:cNvPicPr>
          <a:picLocks noChangeAspect="1"/>
        </xdr:cNvPicPr>
      </xdr:nvPicPr>
      <xdr:blipFill>
        <a:blip xmlns:r="http://schemas.openxmlformats.org/officeDocument/2006/relationships" r:embed="rId50"/>
        <a:stretch>
          <a:fillRect/>
        </a:stretch>
      </xdr:blipFill>
      <xdr:spPr>
        <a:xfrm>
          <a:off x="1260527" y="53512275"/>
          <a:ext cx="386274" cy="553253"/>
        </a:xfrm>
        <a:prstGeom prst="rect">
          <a:avLst/>
        </a:prstGeom>
      </xdr:spPr>
    </xdr:pic>
    <xdr:clientData/>
  </xdr:twoCellAnchor>
  <xdr:twoCellAnchor>
    <xdr:from>
      <xdr:col>1</xdr:col>
      <xdr:colOff>312260</xdr:colOff>
      <xdr:row>78</xdr:row>
      <xdr:rowOff>53742</xdr:rowOff>
    </xdr:from>
    <xdr:to>
      <xdr:col>1</xdr:col>
      <xdr:colOff>698534</xdr:colOff>
      <xdr:row>78</xdr:row>
      <xdr:rowOff>606994</xdr:rowOff>
    </xdr:to>
    <xdr:pic>
      <xdr:nvPicPr>
        <xdr:cNvPr id="483" name="Picture 482">
          <a:extLst>
            <a:ext uri="{FF2B5EF4-FFF2-40B4-BE49-F238E27FC236}">
              <a16:creationId xmlns:a16="http://schemas.microsoft.com/office/drawing/2014/main" id="{B3B283F5-2CC3-514B-836B-D0413295186B}"/>
            </a:ext>
          </a:extLst>
        </xdr:cNvPr>
        <xdr:cNvPicPr>
          <a:picLocks noChangeAspect="1"/>
        </xdr:cNvPicPr>
      </xdr:nvPicPr>
      <xdr:blipFill>
        <a:blip xmlns:r="http://schemas.openxmlformats.org/officeDocument/2006/relationships" r:embed="rId50"/>
        <a:stretch>
          <a:fillRect/>
        </a:stretch>
      </xdr:blipFill>
      <xdr:spPr>
        <a:xfrm>
          <a:off x="1260527" y="54206542"/>
          <a:ext cx="386274" cy="553252"/>
        </a:xfrm>
        <a:prstGeom prst="rect">
          <a:avLst/>
        </a:prstGeom>
      </xdr:spPr>
    </xdr:pic>
    <xdr:clientData/>
  </xdr:twoCellAnchor>
  <xdr:twoCellAnchor>
    <xdr:from>
      <xdr:col>1</xdr:col>
      <xdr:colOff>332420</xdr:colOff>
      <xdr:row>79</xdr:row>
      <xdr:rowOff>26423</xdr:rowOff>
    </xdr:from>
    <xdr:to>
      <xdr:col>1</xdr:col>
      <xdr:colOff>707850</xdr:colOff>
      <xdr:row>79</xdr:row>
      <xdr:rowOff>615034</xdr:rowOff>
    </xdr:to>
    <xdr:pic>
      <xdr:nvPicPr>
        <xdr:cNvPr id="484" name="Picture 483">
          <a:extLst>
            <a:ext uri="{FF2B5EF4-FFF2-40B4-BE49-F238E27FC236}">
              <a16:creationId xmlns:a16="http://schemas.microsoft.com/office/drawing/2014/main" id="{D234CBBC-705C-2344-8AEE-4A47229AA58C}"/>
            </a:ext>
          </a:extLst>
        </xdr:cNvPr>
        <xdr:cNvPicPr>
          <a:picLocks noChangeAspect="1"/>
        </xdr:cNvPicPr>
      </xdr:nvPicPr>
      <xdr:blipFill>
        <a:blip xmlns:r="http://schemas.openxmlformats.org/officeDocument/2006/relationships" r:embed="rId51"/>
        <a:stretch>
          <a:fillRect/>
        </a:stretch>
      </xdr:blipFill>
      <xdr:spPr>
        <a:xfrm>
          <a:off x="1280687" y="54873490"/>
          <a:ext cx="375430" cy="588611"/>
        </a:xfrm>
        <a:prstGeom prst="rect">
          <a:avLst/>
        </a:prstGeom>
      </xdr:spPr>
    </xdr:pic>
    <xdr:clientData/>
  </xdr:twoCellAnchor>
  <xdr:twoCellAnchor>
    <xdr:from>
      <xdr:col>1</xdr:col>
      <xdr:colOff>312260</xdr:colOff>
      <xdr:row>80</xdr:row>
      <xdr:rowOff>28031</xdr:rowOff>
    </xdr:from>
    <xdr:to>
      <xdr:col>1</xdr:col>
      <xdr:colOff>703871</xdr:colOff>
      <xdr:row>80</xdr:row>
      <xdr:rowOff>610702</xdr:rowOff>
    </xdr:to>
    <xdr:pic>
      <xdr:nvPicPr>
        <xdr:cNvPr id="485" name="Picture 484">
          <a:extLst>
            <a:ext uri="{FF2B5EF4-FFF2-40B4-BE49-F238E27FC236}">
              <a16:creationId xmlns:a16="http://schemas.microsoft.com/office/drawing/2014/main" id="{A9B6DF5C-DAF6-2B44-A0F2-D8DBA6CB5990}"/>
            </a:ext>
          </a:extLst>
        </xdr:cNvPr>
        <xdr:cNvPicPr>
          <a:picLocks noChangeAspect="1"/>
        </xdr:cNvPicPr>
      </xdr:nvPicPr>
      <xdr:blipFill>
        <a:blip xmlns:r="http://schemas.openxmlformats.org/officeDocument/2006/relationships" r:embed="rId52"/>
        <a:stretch>
          <a:fillRect/>
        </a:stretch>
      </xdr:blipFill>
      <xdr:spPr>
        <a:xfrm>
          <a:off x="1260527" y="55569364"/>
          <a:ext cx="391611" cy="582671"/>
        </a:xfrm>
        <a:prstGeom prst="rect">
          <a:avLst/>
        </a:prstGeom>
      </xdr:spPr>
    </xdr:pic>
    <xdr:clientData/>
  </xdr:twoCellAnchor>
  <xdr:twoCellAnchor>
    <xdr:from>
      <xdr:col>1</xdr:col>
      <xdr:colOff>312260</xdr:colOff>
      <xdr:row>81</xdr:row>
      <xdr:rowOff>28031</xdr:rowOff>
    </xdr:from>
    <xdr:to>
      <xdr:col>1</xdr:col>
      <xdr:colOff>703871</xdr:colOff>
      <xdr:row>81</xdr:row>
      <xdr:rowOff>610701</xdr:rowOff>
    </xdr:to>
    <xdr:pic>
      <xdr:nvPicPr>
        <xdr:cNvPr id="486" name="Picture 485">
          <a:extLst>
            <a:ext uri="{FF2B5EF4-FFF2-40B4-BE49-F238E27FC236}">
              <a16:creationId xmlns:a16="http://schemas.microsoft.com/office/drawing/2014/main" id="{9F071948-5A8D-D44F-AD2B-CA1DD940B532}"/>
            </a:ext>
          </a:extLst>
        </xdr:cNvPr>
        <xdr:cNvPicPr>
          <a:picLocks noChangeAspect="1"/>
        </xdr:cNvPicPr>
      </xdr:nvPicPr>
      <xdr:blipFill>
        <a:blip xmlns:r="http://schemas.openxmlformats.org/officeDocument/2006/relationships" r:embed="rId52"/>
        <a:stretch>
          <a:fillRect/>
        </a:stretch>
      </xdr:blipFill>
      <xdr:spPr>
        <a:xfrm>
          <a:off x="1260527" y="56263631"/>
          <a:ext cx="391611" cy="582670"/>
        </a:xfrm>
        <a:prstGeom prst="rect">
          <a:avLst/>
        </a:prstGeom>
      </xdr:spPr>
    </xdr:pic>
    <xdr:clientData/>
  </xdr:twoCellAnchor>
  <xdr:twoCellAnchor>
    <xdr:from>
      <xdr:col>1</xdr:col>
      <xdr:colOff>352578</xdr:colOff>
      <xdr:row>82</xdr:row>
      <xdr:rowOff>54196</xdr:rowOff>
    </xdr:from>
    <xdr:to>
      <xdr:col>1</xdr:col>
      <xdr:colOff>710794</xdr:colOff>
      <xdr:row>82</xdr:row>
      <xdr:rowOff>609631</xdr:rowOff>
    </xdr:to>
    <xdr:pic>
      <xdr:nvPicPr>
        <xdr:cNvPr id="487" name="Picture 486">
          <a:extLst>
            <a:ext uri="{FF2B5EF4-FFF2-40B4-BE49-F238E27FC236}">
              <a16:creationId xmlns:a16="http://schemas.microsoft.com/office/drawing/2014/main" id="{7E0E10E5-5268-E84B-B189-9DDC20E00DBC}"/>
            </a:ext>
          </a:extLst>
        </xdr:cNvPr>
        <xdr:cNvPicPr>
          <a:picLocks noChangeAspect="1"/>
        </xdr:cNvPicPr>
      </xdr:nvPicPr>
      <xdr:blipFill>
        <a:blip xmlns:r="http://schemas.openxmlformats.org/officeDocument/2006/relationships" r:embed="rId53"/>
        <a:stretch>
          <a:fillRect/>
        </a:stretch>
      </xdr:blipFill>
      <xdr:spPr>
        <a:xfrm>
          <a:off x="1300845" y="56984063"/>
          <a:ext cx="358216" cy="555435"/>
        </a:xfrm>
        <a:prstGeom prst="rect">
          <a:avLst/>
        </a:prstGeom>
      </xdr:spPr>
    </xdr:pic>
    <xdr:clientData/>
  </xdr:twoCellAnchor>
  <xdr:twoCellAnchor>
    <xdr:from>
      <xdr:col>1</xdr:col>
      <xdr:colOff>352578</xdr:colOff>
      <xdr:row>83</xdr:row>
      <xdr:rowOff>54197</xdr:rowOff>
    </xdr:from>
    <xdr:to>
      <xdr:col>1</xdr:col>
      <xdr:colOff>710794</xdr:colOff>
      <xdr:row>83</xdr:row>
      <xdr:rowOff>609632</xdr:rowOff>
    </xdr:to>
    <xdr:pic>
      <xdr:nvPicPr>
        <xdr:cNvPr id="488" name="Picture 487">
          <a:extLst>
            <a:ext uri="{FF2B5EF4-FFF2-40B4-BE49-F238E27FC236}">
              <a16:creationId xmlns:a16="http://schemas.microsoft.com/office/drawing/2014/main" id="{C78EE79C-872E-A14B-BBB2-0851B2D3332D}"/>
            </a:ext>
          </a:extLst>
        </xdr:cNvPr>
        <xdr:cNvPicPr>
          <a:picLocks noChangeAspect="1"/>
        </xdr:cNvPicPr>
      </xdr:nvPicPr>
      <xdr:blipFill>
        <a:blip xmlns:r="http://schemas.openxmlformats.org/officeDocument/2006/relationships" r:embed="rId53"/>
        <a:stretch>
          <a:fillRect/>
        </a:stretch>
      </xdr:blipFill>
      <xdr:spPr>
        <a:xfrm>
          <a:off x="1300845" y="57678330"/>
          <a:ext cx="358216" cy="555435"/>
        </a:xfrm>
        <a:prstGeom prst="rect">
          <a:avLst/>
        </a:prstGeom>
      </xdr:spPr>
    </xdr:pic>
    <xdr:clientData/>
  </xdr:twoCellAnchor>
  <xdr:twoCellAnchor>
    <xdr:from>
      <xdr:col>1</xdr:col>
      <xdr:colOff>352578</xdr:colOff>
      <xdr:row>84</xdr:row>
      <xdr:rowOff>54197</xdr:rowOff>
    </xdr:from>
    <xdr:to>
      <xdr:col>1</xdr:col>
      <xdr:colOff>710794</xdr:colOff>
      <xdr:row>84</xdr:row>
      <xdr:rowOff>609631</xdr:rowOff>
    </xdr:to>
    <xdr:pic>
      <xdr:nvPicPr>
        <xdr:cNvPr id="489" name="Picture 488">
          <a:extLst>
            <a:ext uri="{FF2B5EF4-FFF2-40B4-BE49-F238E27FC236}">
              <a16:creationId xmlns:a16="http://schemas.microsoft.com/office/drawing/2014/main" id="{CE1818A5-2E9A-7F4D-B7E1-3DFAE181CF44}"/>
            </a:ext>
          </a:extLst>
        </xdr:cNvPr>
        <xdr:cNvPicPr>
          <a:picLocks noChangeAspect="1"/>
        </xdr:cNvPicPr>
      </xdr:nvPicPr>
      <xdr:blipFill>
        <a:blip xmlns:r="http://schemas.openxmlformats.org/officeDocument/2006/relationships" r:embed="rId53"/>
        <a:stretch>
          <a:fillRect/>
        </a:stretch>
      </xdr:blipFill>
      <xdr:spPr>
        <a:xfrm>
          <a:off x="1300845" y="58372597"/>
          <a:ext cx="358216" cy="555434"/>
        </a:xfrm>
        <a:prstGeom prst="rect">
          <a:avLst/>
        </a:prstGeom>
      </xdr:spPr>
    </xdr:pic>
    <xdr:clientData/>
  </xdr:twoCellAnchor>
  <xdr:twoCellAnchor>
    <xdr:from>
      <xdr:col>1</xdr:col>
      <xdr:colOff>332418</xdr:colOff>
      <xdr:row>85</xdr:row>
      <xdr:rowOff>54672</xdr:rowOff>
    </xdr:from>
    <xdr:to>
      <xdr:col>1</xdr:col>
      <xdr:colOff>711018</xdr:colOff>
      <xdr:row>85</xdr:row>
      <xdr:rowOff>612403</xdr:rowOff>
    </xdr:to>
    <xdr:pic>
      <xdr:nvPicPr>
        <xdr:cNvPr id="490" name="Picture 489">
          <a:extLst>
            <a:ext uri="{FF2B5EF4-FFF2-40B4-BE49-F238E27FC236}">
              <a16:creationId xmlns:a16="http://schemas.microsoft.com/office/drawing/2014/main" id="{9DCCCBE8-A2C5-4E42-85AE-5FF5FD47F099}"/>
            </a:ext>
          </a:extLst>
        </xdr:cNvPr>
        <xdr:cNvPicPr>
          <a:picLocks noChangeAspect="1"/>
        </xdr:cNvPicPr>
      </xdr:nvPicPr>
      <xdr:blipFill>
        <a:blip xmlns:r="http://schemas.openxmlformats.org/officeDocument/2006/relationships" r:embed="rId54"/>
        <a:stretch>
          <a:fillRect/>
        </a:stretch>
      </xdr:blipFill>
      <xdr:spPr>
        <a:xfrm>
          <a:off x="1280685" y="59067339"/>
          <a:ext cx="378600" cy="557731"/>
        </a:xfrm>
        <a:prstGeom prst="rect">
          <a:avLst/>
        </a:prstGeom>
      </xdr:spPr>
    </xdr:pic>
    <xdr:clientData/>
  </xdr:twoCellAnchor>
  <xdr:twoCellAnchor>
    <xdr:from>
      <xdr:col>1</xdr:col>
      <xdr:colOff>332418</xdr:colOff>
      <xdr:row>86</xdr:row>
      <xdr:rowOff>54673</xdr:rowOff>
    </xdr:from>
    <xdr:to>
      <xdr:col>1</xdr:col>
      <xdr:colOff>711018</xdr:colOff>
      <xdr:row>86</xdr:row>
      <xdr:rowOff>612404</xdr:rowOff>
    </xdr:to>
    <xdr:pic>
      <xdr:nvPicPr>
        <xdr:cNvPr id="491" name="Picture 490">
          <a:extLst>
            <a:ext uri="{FF2B5EF4-FFF2-40B4-BE49-F238E27FC236}">
              <a16:creationId xmlns:a16="http://schemas.microsoft.com/office/drawing/2014/main" id="{3CE99155-15B6-8E4F-B5E8-7170A57EE6A7}"/>
            </a:ext>
          </a:extLst>
        </xdr:cNvPr>
        <xdr:cNvPicPr>
          <a:picLocks noChangeAspect="1"/>
        </xdr:cNvPicPr>
      </xdr:nvPicPr>
      <xdr:blipFill>
        <a:blip xmlns:r="http://schemas.openxmlformats.org/officeDocument/2006/relationships" r:embed="rId54"/>
        <a:stretch>
          <a:fillRect/>
        </a:stretch>
      </xdr:blipFill>
      <xdr:spPr>
        <a:xfrm>
          <a:off x="1280685" y="59761606"/>
          <a:ext cx="378600" cy="557731"/>
        </a:xfrm>
        <a:prstGeom prst="rect">
          <a:avLst/>
        </a:prstGeom>
      </xdr:spPr>
    </xdr:pic>
    <xdr:clientData/>
  </xdr:twoCellAnchor>
  <xdr:twoCellAnchor>
    <xdr:from>
      <xdr:col>1</xdr:col>
      <xdr:colOff>251782</xdr:colOff>
      <xdr:row>87</xdr:row>
      <xdr:rowOff>54314</xdr:rowOff>
    </xdr:from>
    <xdr:to>
      <xdr:col>1</xdr:col>
      <xdr:colOff>698649</xdr:colOff>
      <xdr:row>87</xdr:row>
      <xdr:rowOff>610312</xdr:rowOff>
    </xdr:to>
    <xdr:pic>
      <xdr:nvPicPr>
        <xdr:cNvPr id="492" name="Picture 491">
          <a:extLst>
            <a:ext uri="{FF2B5EF4-FFF2-40B4-BE49-F238E27FC236}">
              <a16:creationId xmlns:a16="http://schemas.microsoft.com/office/drawing/2014/main" id="{4C856090-8050-0444-8FDE-2E275511EF52}"/>
            </a:ext>
          </a:extLst>
        </xdr:cNvPr>
        <xdr:cNvPicPr>
          <a:picLocks noChangeAspect="1"/>
        </xdr:cNvPicPr>
      </xdr:nvPicPr>
      <xdr:blipFill>
        <a:blip xmlns:r="http://schemas.openxmlformats.org/officeDocument/2006/relationships" r:embed="rId55"/>
        <a:stretch>
          <a:fillRect/>
        </a:stretch>
      </xdr:blipFill>
      <xdr:spPr>
        <a:xfrm>
          <a:off x="1200049" y="60455514"/>
          <a:ext cx="446867" cy="555998"/>
        </a:xfrm>
        <a:prstGeom prst="rect">
          <a:avLst/>
        </a:prstGeom>
      </xdr:spPr>
    </xdr:pic>
    <xdr:clientData/>
  </xdr:twoCellAnchor>
  <xdr:twoCellAnchor>
    <xdr:from>
      <xdr:col>1</xdr:col>
      <xdr:colOff>271942</xdr:colOff>
      <xdr:row>88</xdr:row>
      <xdr:rowOff>56344</xdr:rowOff>
    </xdr:from>
    <xdr:to>
      <xdr:col>1</xdr:col>
      <xdr:colOff>696087</xdr:colOff>
      <xdr:row>88</xdr:row>
      <xdr:rowOff>614016</xdr:rowOff>
    </xdr:to>
    <xdr:pic>
      <xdr:nvPicPr>
        <xdr:cNvPr id="493" name="Picture 492">
          <a:extLst>
            <a:ext uri="{FF2B5EF4-FFF2-40B4-BE49-F238E27FC236}">
              <a16:creationId xmlns:a16="http://schemas.microsoft.com/office/drawing/2014/main" id="{85ADDC91-BC58-D240-AAB4-4EDD48822FAC}"/>
            </a:ext>
          </a:extLst>
        </xdr:cNvPr>
        <xdr:cNvPicPr>
          <a:picLocks noChangeAspect="1"/>
        </xdr:cNvPicPr>
      </xdr:nvPicPr>
      <xdr:blipFill>
        <a:blip xmlns:r="http://schemas.openxmlformats.org/officeDocument/2006/relationships" r:embed="rId56"/>
        <a:stretch>
          <a:fillRect/>
        </a:stretch>
      </xdr:blipFill>
      <xdr:spPr>
        <a:xfrm>
          <a:off x="1220209" y="61151811"/>
          <a:ext cx="424145" cy="557672"/>
        </a:xfrm>
        <a:prstGeom prst="rect">
          <a:avLst/>
        </a:prstGeom>
      </xdr:spPr>
    </xdr:pic>
    <xdr:clientData/>
  </xdr:twoCellAnchor>
  <xdr:twoCellAnchor>
    <xdr:from>
      <xdr:col>1</xdr:col>
      <xdr:colOff>251783</xdr:colOff>
      <xdr:row>89</xdr:row>
      <xdr:rowOff>22375</xdr:rowOff>
    </xdr:from>
    <xdr:to>
      <xdr:col>1</xdr:col>
      <xdr:colOff>694174</xdr:colOff>
      <xdr:row>89</xdr:row>
      <xdr:rowOff>618654</xdr:rowOff>
    </xdr:to>
    <xdr:pic>
      <xdr:nvPicPr>
        <xdr:cNvPr id="494" name="Picture 493">
          <a:extLst>
            <a:ext uri="{FF2B5EF4-FFF2-40B4-BE49-F238E27FC236}">
              <a16:creationId xmlns:a16="http://schemas.microsoft.com/office/drawing/2014/main" id="{0B9BF3F8-0988-714A-90DF-E14028E24EC4}"/>
            </a:ext>
          </a:extLst>
        </xdr:cNvPr>
        <xdr:cNvPicPr>
          <a:picLocks noChangeAspect="1"/>
        </xdr:cNvPicPr>
      </xdr:nvPicPr>
      <xdr:blipFill>
        <a:blip xmlns:r="http://schemas.openxmlformats.org/officeDocument/2006/relationships" r:embed="rId57"/>
        <a:stretch>
          <a:fillRect/>
        </a:stretch>
      </xdr:blipFill>
      <xdr:spPr>
        <a:xfrm>
          <a:off x="1200050" y="61812108"/>
          <a:ext cx="442391" cy="596279"/>
        </a:xfrm>
        <a:prstGeom prst="rect">
          <a:avLst/>
        </a:prstGeom>
      </xdr:spPr>
    </xdr:pic>
    <xdr:clientData/>
  </xdr:twoCellAnchor>
  <xdr:twoCellAnchor>
    <xdr:from>
      <xdr:col>1</xdr:col>
      <xdr:colOff>231625</xdr:colOff>
      <xdr:row>90</xdr:row>
      <xdr:rowOff>70915</xdr:rowOff>
    </xdr:from>
    <xdr:to>
      <xdr:col>1</xdr:col>
      <xdr:colOff>691230</xdr:colOff>
      <xdr:row>90</xdr:row>
      <xdr:rowOff>609796</xdr:rowOff>
    </xdr:to>
    <xdr:pic>
      <xdr:nvPicPr>
        <xdr:cNvPr id="495" name="Picture 494">
          <a:extLst>
            <a:ext uri="{FF2B5EF4-FFF2-40B4-BE49-F238E27FC236}">
              <a16:creationId xmlns:a16="http://schemas.microsoft.com/office/drawing/2014/main" id="{99C9F228-3EE3-AD4C-8E7B-EB90833C558C}"/>
            </a:ext>
          </a:extLst>
        </xdr:cNvPr>
        <xdr:cNvPicPr>
          <a:picLocks noChangeAspect="1"/>
        </xdr:cNvPicPr>
      </xdr:nvPicPr>
      <xdr:blipFill>
        <a:blip xmlns:r="http://schemas.openxmlformats.org/officeDocument/2006/relationships" r:embed="rId58"/>
        <a:stretch>
          <a:fillRect/>
        </a:stretch>
      </xdr:blipFill>
      <xdr:spPr>
        <a:xfrm>
          <a:off x="1179892" y="62554915"/>
          <a:ext cx="459605" cy="538881"/>
        </a:xfrm>
        <a:prstGeom prst="rect">
          <a:avLst/>
        </a:prstGeom>
      </xdr:spPr>
    </xdr:pic>
    <xdr:clientData/>
  </xdr:twoCellAnchor>
  <xdr:twoCellAnchor>
    <xdr:from>
      <xdr:col>1</xdr:col>
      <xdr:colOff>271943</xdr:colOff>
      <xdr:row>91</xdr:row>
      <xdr:rowOff>37916</xdr:rowOff>
    </xdr:from>
    <xdr:to>
      <xdr:col>1</xdr:col>
      <xdr:colOff>695227</xdr:colOff>
      <xdr:row>91</xdr:row>
      <xdr:rowOff>612007</xdr:rowOff>
    </xdr:to>
    <xdr:pic>
      <xdr:nvPicPr>
        <xdr:cNvPr id="496" name="Picture 495">
          <a:extLst>
            <a:ext uri="{FF2B5EF4-FFF2-40B4-BE49-F238E27FC236}">
              <a16:creationId xmlns:a16="http://schemas.microsoft.com/office/drawing/2014/main" id="{89E78F77-78FE-0741-85F4-65541E39B86A}"/>
            </a:ext>
          </a:extLst>
        </xdr:cNvPr>
        <xdr:cNvPicPr>
          <a:picLocks noChangeAspect="1"/>
        </xdr:cNvPicPr>
      </xdr:nvPicPr>
      <xdr:blipFill>
        <a:blip xmlns:r="http://schemas.openxmlformats.org/officeDocument/2006/relationships" r:embed="rId59"/>
        <a:stretch>
          <a:fillRect/>
        </a:stretch>
      </xdr:blipFill>
      <xdr:spPr>
        <a:xfrm>
          <a:off x="1220210" y="63216183"/>
          <a:ext cx="423284" cy="574091"/>
        </a:xfrm>
        <a:prstGeom prst="rect">
          <a:avLst/>
        </a:prstGeom>
      </xdr:spPr>
    </xdr:pic>
    <xdr:clientData/>
  </xdr:twoCellAnchor>
  <xdr:twoCellAnchor>
    <xdr:from>
      <xdr:col>1</xdr:col>
      <xdr:colOff>283232</xdr:colOff>
      <xdr:row>92</xdr:row>
      <xdr:rowOff>46950</xdr:rowOff>
    </xdr:from>
    <xdr:to>
      <xdr:col>1</xdr:col>
      <xdr:colOff>695672</xdr:colOff>
      <xdr:row>92</xdr:row>
      <xdr:rowOff>610199</xdr:rowOff>
    </xdr:to>
    <xdr:pic>
      <xdr:nvPicPr>
        <xdr:cNvPr id="497" name="Picture 496">
          <a:extLst>
            <a:ext uri="{FF2B5EF4-FFF2-40B4-BE49-F238E27FC236}">
              <a16:creationId xmlns:a16="http://schemas.microsoft.com/office/drawing/2014/main" id="{FF5BAFC8-7861-6246-BC54-84059D26F066}"/>
            </a:ext>
          </a:extLst>
        </xdr:cNvPr>
        <xdr:cNvPicPr>
          <a:picLocks noChangeAspect="1"/>
        </xdr:cNvPicPr>
      </xdr:nvPicPr>
      <xdr:blipFill>
        <a:blip xmlns:r="http://schemas.openxmlformats.org/officeDocument/2006/relationships" r:embed="rId59"/>
        <a:stretch>
          <a:fillRect/>
        </a:stretch>
      </xdr:blipFill>
      <xdr:spPr>
        <a:xfrm>
          <a:off x="1231499" y="63919483"/>
          <a:ext cx="412440" cy="563249"/>
        </a:xfrm>
        <a:prstGeom prst="rect">
          <a:avLst/>
        </a:prstGeom>
      </xdr:spPr>
    </xdr:pic>
    <xdr:clientData/>
  </xdr:twoCellAnchor>
  <xdr:twoCellAnchor>
    <xdr:from>
      <xdr:col>1</xdr:col>
      <xdr:colOff>231624</xdr:colOff>
      <xdr:row>93</xdr:row>
      <xdr:rowOff>20887</xdr:rowOff>
    </xdr:from>
    <xdr:to>
      <xdr:col>1</xdr:col>
      <xdr:colOff>688950</xdr:colOff>
      <xdr:row>93</xdr:row>
      <xdr:rowOff>610029</xdr:rowOff>
    </xdr:to>
    <xdr:pic>
      <xdr:nvPicPr>
        <xdr:cNvPr id="498" name="Picture 497">
          <a:extLst>
            <a:ext uri="{FF2B5EF4-FFF2-40B4-BE49-F238E27FC236}">
              <a16:creationId xmlns:a16="http://schemas.microsoft.com/office/drawing/2014/main" id="{8B5C07C6-67D8-F945-AE6B-831286CA76AA}"/>
            </a:ext>
          </a:extLst>
        </xdr:cNvPr>
        <xdr:cNvPicPr>
          <a:picLocks noChangeAspect="1"/>
        </xdr:cNvPicPr>
      </xdr:nvPicPr>
      <xdr:blipFill>
        <a:blip xmlns:r="http://schemas.openxmlformats.org/officeDocument/2006/relationships" r:embed="rId60"/>
        <a:stretch>
          <a:fillRect/>
        </a:stretch>
      </xdr:blipFill>
      <xdr:spPr>
        <a:xfrm>
          <a:off x="1179891" y="64587687"/>
          <a:ext cx="457326" cy="589142"/>
        </a:xfrm>
        <a:prstGeom prst="rect">
          <a:avLst/>
        </a:prstGeom>
      </xdr:spPr>
    </xdr:pic>
    <xdr:clientData/>
  </xdr:twoCellAnchor>
  <xdr:twoCellAnchor>
    <xdr:from>
      <xdr:col>1</xdr:col>
      <xdr:colOff>271942</xdr:colOff>
      <xdr:row>94</xdr:row>
      <xdr:rowOff>21160</xdr:rowOff>
    </xdr:from>
    <xdr:to>
      <xdr:col>1</xdr:col>
      <xdr:colOff>701595</xdr:colOff>
      <xdr:row>94</xdr:row>
      <xdr:rowOff>611615</xdr:rowOff>
    </xdr:to>
    <xdr:pic>
      <xdr:nvPicPr>
        <xdr:cNvPr id="499" name="Picture 498">
          <a:extLst>
            <a:ext uri="{FF2B5EF4-FFF2-40B4-BE49-F238E27FC236}">
              <a16:creationId xmlns:a16="http://schemas.microsoft.com/office/drawing/2014/main" id="{A6B33F8E-8324-BB41-AA2E-D647C6378EA3}"/>
            </a:ext>
          </a:extLst>
        </xdr:cNvPr>
        <xdr:cNvPicPr>
          <a:picLocks noChangeAspect="1"/>
        </xdr:cNvPicPr>
      </xdr:nvPicPr>
      <xdr:blipFill>
        <a:blip xmlns:r="http://schemas.openxmlformats.org/officeDocument/2006/relationships" r:embed="rId61"/>
        <a:stretch>
          <a:fillRect/>
        </a:stretch>
      </xdr:blipFill>
      <xdr:spPr>
        <a:xfrm>
          <a:off x="1220209" y="65282227"/>
          <a:ext cx="429653" cy="590455"/>
        </a:xfrm>
        <a:prstGeom prst="rect">
          <a:avLst/>
        </a:prstGeom>
      </xdr:spPr>
    </xdr:pic>
    <xdr:clientData/>
  </xdr:twoCellAnchor>
  <xdr:twoCellAnchor>
    <xdr:from>
      <xdr:col>1</xdr:col>
      <xdr:colOff>271942</xdr:colOff>
      <xdr:row>95</xdr:row>
      <xdr:rowOff>71648</xdr:rowOff>
    </xdr:from>
    <xdr:to>
      <xdr:col>1</xdr:col>
      <xdr:colOff>692644</xdr:colOff>
      <xdr:row>95</xdr:row>
      <xdr:rowOff>614057</xdr:rowOff>
    </xdr:to>
    <xdr:pic>
      <xdr:nvPicPr>
        <xdr:cNvPr id="500" name="Picture 499">
          <a:extLst>
            <a:ext uri="{FF2B5EF4-FFF2-40B4-BE49-F238E27FC236}">
              <a16:creationId xmlns:a16="http://schemas.microsoft.com/office/drawing/2014/main" id="{E5E2E57D-59F5-2547-B070-606E94E0F36D}"/>
            </a:ext>
          </a:extLst>
        </xdr:cNvPr>
        <xdr:cNvPicPr>
          <a:picLocks noChangeAspect="1"/>
        </xdr:cNvPicPr>
      </xdr:nvPicPr>
      <xdr:blipFill>
        <a:blip xmlns:r="http://schemas.openxmlformats.org/officeDocument/2006/relationships" r:embed="rId62"/>
        <a:stretch>
          <a:fillRect/>
        </a:stretch>
      </xdr:blipFill>
      <xdr:spPr>
        <a:xfrm>
          <a:off x="1220209" y="66026981"/>
          <a:ext cx="420702" cy="542409"/>
        </a:xfrm>
        <a:prstGeom prst="rect">
          <a:avLst/>
        </a:prstGeom>
      </xdr:spPr>
    </xdr:pic>
    <xdr:clientData/>
  </xdr:twoCellAnchor>
  <xdr:twoCellAnchor>
    <xdr:from>
      <xdr:col>1</xdr:col>
      <xdr:colOff>271942</xdr:colOff>
      <xdr:row>96</xdr:row>
      <xdr:rowOff>71648</xdr:rowOff>
    </xdr:from>
    <xdr:to>
      <xdr:col>1</xdr:col>
      <xdr:colOff>692644</xdr:colOff>
      <xdr:row>96</xdr:row>
      <xdr:rowOff>614056</xdr:rowOff>
    </xdr:to>
    <xdr:pic>
      <xdr:nvPicPr>
        <xdr:cNvPr id="501" name="Picture 500">
          <a:extLst>
            <a:ext uri="{FF2B5EF4-FFF2-40B4-BE49-F238E27FC236}">
              <a16:creationId xmlns:a16="http://schemas.microsoft.com/office/drawing/2014/main" id="{B0A778E0-4561-0B4E-86C1-4D256162DFF9}"/>
            </a:ext>
          </a:extLst>
        </xdr:cNvPr>
        <xdr:cNvPicPr>
          <a:picLocks noChangeAspect="1"/>
        </xdr:cNvPicPr>
      </xdr:nvPicPr>
      <xdr:blipFill>
        <a:blip xmlns:r="http://schemas.openxmlformats.org/officeDocument/2006/relationships" r:embed="rId62"/>
        <a:stretch>
          <a:fillRect/>
        </a:stretch>
      </xdr:blipFill>
      <xdr:spPr>
        <a:xfrm>
          <a:off x="1220209" y="66721248"/>
          <a:ext cx="420702" cy="542408"/>
        </a:xfrm>
        <a:prstGeom prst="rect">
          <a:avLst/>
        </a:prstGeom>
      </xdr:spPr>
    </xdr:pic>
    <xdr:clientData/>
  </xdr:twoCellAnchor>
  <xdr:twoCellAnchor>
    <xdr:from>
      <xdr:col>1</xdr:col>
      <xdr:colOff>271943</xdr:colOff>
      <xdr:row>97</xdr:row>
      <xdr:rowOff>40509</xdr:rowOff>
    </xdr:from>
    <xdr:to>
      <xdr:col>1</xdr:col>
      <xdr:colOff>699013</xdr:colOff>
      <xdr:row>97</xdr:row>
      <xdr:rowOff>627070</xdr:rowOff>
    </xdr:to>
    <xdr:pic>
      <xdr:nvPicPr>
        <xdr:cNvPr id="502" name="Picture 501">
          <a:extLst>
            <a:ext uri="{FF2B5EF4-FFF2-40B4-BE49-F238E27FC236}">
              <a16:creationId xmlns:a16="http://schemas.microsoft.com/office/drawing/2014/main" id="{D48FBD86-7DDB-144B-A699-AA4F113830B6}"/>
            </a:ext>
          </a:extLst>
        </xdr:cNvPr>
        <xdr:cNvPicPr>
          <a:picLocks noChangeAspect="1"/>
        </xdr:cNvPicPr>
      </xdr:nvPicPr>
      <xdr:blipFill>
        <a:blip xmlns:r="http://schemas.openxmlformats.org/officeDocument/2006/relationships" r:embed="rId63"/>
        <a:stretch>
          <a:fillRect/>
        </a:stretch>
      </xdr:blipFill>
      <xdr:spPr>
        <a:xfrm>
          <a:off x="1220210" y="67384376"/>
          <a:ext cx="427070" cy="586561"/>
        </a:xfrm>
        <a:prstGeom prst="rect">
          <a:avLst/>
        </a:prstGeom>
      </xdr:spPr>
    </xdr:pic>
    <xdr:clientData/>
  </xdr:twoCellAnchor>
  <xdr:twoCellAnchor>
    <xdr:from>
      <xdr:col>1</xdr:col>
      <xdr:colOff>271943</xdr:colOff>
      <xdr:row>98</xdr:row>
      <xdr:rowOff>37915</xdr:rowOff>
    </xdr:from>
    <xdr:to>
      <xdr:col>1</xdr:col>
      <xdr:colOff>699013</xdr:colOff>
      <xdr:row>98</xdr:row>
      <xdr:rowOff>611997</xdr:rowOff>
    </xdr:to>
    <xdr:pic>
      <xdr:nvPicPr>
        <xdr:cNvPr id="503" name="Picture 502">
          <a:extLst>
            <a:ext uri="{FF2B5EF4-FFF2-40B4-BE49-F238E27FC236}">
              <a16:creationId xmlns:a16="http://schemas.microsoft.com/office/drawing/2014/main" id="{F2959937-8945-324A-A0A2-9790570F4433}"/>
            </a:ext>
          </a:extLst>
        </xdr:cNvPr>
        <xdr:cNvPicPr>
          <a:picLocks noChangeAspect="1"/>
        </xdr:cNvPicPr>
      </xdr:nvPicPr>
      <xdr:blipFill>
        <a:blip xmlns:r="http://schemas.openxmlformats.org/officeDocument/2006/relationships" r:embed="rId63"/>
        <a:stretch>
          <a:fillRect/>
        </a:stretch>
      </xdr:blipFill>
      <xdr:spPr>
        <a:xfrm>
          <a:off x="1220210" y="68076048"/>
          <a:ext cx="427070" cy="574082"/>
        </a:xfrm>
        <a:prstGeom prst="rect">
          <a:avLst/>
        </a:prstGeom>
      </xdr:spPr>
    </xdr:pic>
    <xdr:clientData/>
  </xdr:twoCellAnchor>
  <xdr:twoCellAnchor>
    <xdr:from>
      <xdr:col>1</xdr:col>
      <xdr:colOff>423334</xdr:colOff>
      <xdr:row>99</xdr:row>
      <xdr:rowOff>0</xdr:rowOff>
    </xdr:from>
    <xdr:to>
      <xdr:col>1</xdr:col>
      <xdr:colOff>1068412</xdr:colOff>
      <xdr:row>99</xdr:row>
      <xdr:rowOff>3358</xdr:rowOff>
    </xdr:to>
    <xdr:pic>
      <xdr:nvPicPr>
        <xdr:cNvPr id="504" name="Picture 503">
          <a:extLst>
            <a:ext uri="{FF2B5EF4-FFF2-40B4-BE49-F238E27FC236}">
              <a16:creationId xmlns:a16="http://schemas.microsoft.com/office/drawing/2014/main" id="{53201052-32F9-724E-994B-A4CB5048F666}"/>
            </a:ext>
          </a:extLst>
        </xdr:cNvPr>
        <xdr:cNvPicPr>
          <a:picLocks noChangeAspect="1"/>
        </xdr:cNvPicPr>
      </xdr:nvPicPr>
      <xdr:blipFill>
        <a:blip xmlns:r="http://schemas.openxmlformats.org/officeDocument/2006/relationships" r:embed="rId64"/>
        <a:stretch>
          <a:fillRect/>
        </a:stretch>
      </xdr:blipFill>
      <xdr:spPr>
        <a:xfrm>
          <a:off x="423334" y="89999658"/>
          <a:ext cx="645078" cy="872200"/>
        </a:xfrm>
        <a:prstGeom prst="rect">
          <a:avLst/>
        </a:prstGeom>
      </xdr:spPr>
    </xdr:pic>
    <xdr:clientData/>
  </xdr:twoCellAnchor>
  <xdr:twoCellAnchor>
    <xdr:from>
      <xdr:col>1</xdr:col>
      <xdr:colOff>403175</xdr:colOff>
      <xdr:row>99</xdr:row>
      <xdr:rowOff>0</xdr:rowOff>
    </xdr:from>
    <xdr:to>
      <xdr:col>1</xdr:col>
      <xdr:colOff>1068413</xdr:colOff>
      <xdr:row>99</xdr:row>
      <xdr:rowOff>12600</xdr:rowOff>
    </xdr:to>
    <xdr:pic>
      <xdr:nvPicPr>
        <xdr:cNvPr id="505" name="Picture 504">
          <a:extLst>
            <a:ext uri="{FF2B5EF4-FFF2-40B4-BE49-F238E27FC236}">
              <a16:creationId xmlns:a16="http://schemas.microsoft.com/office/drawing/2014/main" id="{86CA490E-0B3C-4645-9C29-4588453EDE93}"/>
            </a:ext>
          </a:extLst>
        </xdr:cNvPr>
        <xdr:cNvPicPr>
          <a:picLocks noChangeAspect="1"/>
        </xdr:cNvPicPr>
      </xdr:nvPicPr>
      <xdr:blipFill>
        <a:blip xmlns:r="http://schemas.openxmlformats.org/officeDocument/2006/relationships" r:embed="rId63"/>
        <a:stretch>
          <a:fillRect/>
        </a:stretch>
      </xdr:blipFill>
      <xdr:spPr>
        <a:xfrm>
          <a:off x="403175" y="89999660"/>
          <a:ext cx="665238" cy="881440"/>
        </a:xfrm>
        <a:prstGeom prst="rect">
          <a:avLst/>
        </a:prstGeom>
      </xdr:spPr>
    </xdr:pic>
    <xdr:clientData/>
  </xdr:twoCellAnchor>
  <xdr:twoCellAnchor>
    <xdr:from>
      <xdr:col>1</xdr:col>
      <xdr:colOff>292102</xdr:colOff>
      <xdr:row>99</xdr:row>
      <xdr:rowOff>38619</xdr:rowOff>
    </xdr:from>
    <xdr:to>
      <xdr:col>1</xdr:col>
      <xdr:colOff>701958</xdr:colOff>
      <xdr:row>99</xdr:row>
      <xdr:rowOff>616085</xdr:rowOff>
    </xdr:to>
    <xdr:pic>
      <xdr:nvPicPr>
        <xdr:cNvPr id="506" name="Picture 505">
          <a:extLst>
            <a:ext uri="{FF2B5EF4-FFF2-40B4-BE49-F238E27FC236}">
              <a16:creationId xmlns:a16="http://schemas.microsoft.com/office/drawing/2014/main" id="{8B56489D-5937-CB42-9848-5267D56E65DF}"/>
            </a:ext>
          </a:extLst>
        </xdr:cNvPr>
        <xdr:cNvPicPr>
          <a:picLocks noChangeAspect="1"/>
        </xdr:cNvPicPr>
      </xdr:nvPicPr>
      <xdr:blipFill>
        <a:blip xmlns:r="http://schemas.openxmlformats.org/officeDocument/2006/relationships" r:embed="rId64"/>
        <a:stretch>
          <a:fillRect/>
        </a:stretch>
      </xdr:blipFill>
      <xdr:spPr>
        <a:xfrm>
          <a:off x="1240369" y="68771019"/>
          <a:ext cx="409856" cy="577466"/>
        </a:xfrm>
        <a:prstGeom prst="rect">
          <a:avLst/>
        </a:prstGeom>
      </xdr:spPr>
    </xdr:pic>
    <xdr:clientData/>
  </xdr:twoCellAnchor>
  <xdr:twoCellAnchor>
    <xdr:from>
      <xdr:col>1</xdr:col>
      <xdr:colOff>287868</xdr:colOff>
      <xdr:row>100</xdr:row>
      <xdr:rowOff>28579</xdr:rowOff>
    </xdr:from>
    <xdr:to>
      <xdr:col>1</xdr:col>
      <xdr:colOff>697724</xdr:colOff>
      <xdr:row>100</xdr:row>
      <xdr:rowOff>616890</xdr:rowOff>
    </xdr:to>
    <xdr:pic>
      <xdr:nvPicPr>
        <xdr:cNvPr id="507" name="Picture 506">
          <a:extLst>
            <a:ext uri="{FF2B5EF4-FFF2-40B4-BE49-F238E27FC236}">
              <a16:creationId xmlns:a16="http://schemas.microsoft.com/office/drawing/2014/main" id="{F3487B6C-B49C-EE41-B40F-6B93592E965E}"/>
            </a:ext>
          </a:extLst>
        </xdr:cNvPr>
        <xdr:cNvPicPr>
          <a:picLocks noChangeAspect="1"/>
        </xdr:cNvPicPr>
      </xdr:nvPicPr>
      <xdr:blipFill>
        <a:blip xmlns:r="http://schemas.openxmlformats.org/officeDocument/2006/relationships" r:embed="rId64"/>
        <a:stretch>
          <a:fillRect/>
        </a:stretch>
      </xdr:blipFill>
      <xdr:spPr>
        <a:xfrm>
          <a:off x="1236135" y="69455246"/>
          <a:ext cx="409856" cy="588311"/>
        </a:xfrm>
        <a:prstGeom prst="rect">
          <a:avLst/>
        </a:prstGeom>
      </xdr:spPr>
    </xdr:pic>
    <xdr:clientData/>
  </xdr:twoCellAnchor>
  <xdr:twoCellAnchor>
    <xdr:from>
      <xdr:col>1</xdr:col>
      <xdr:colOff>292101</xdr:colOff>
      <xdr:row>100</xdr:row>
      <xdr:rowOff>665654</xdr:rowOff>
    </xdr:from>
    <xdr:to>
      <xdr:col>1</xdr:col>
      <xdr:colOff>695591</xdr:colOff>
      <xdr:row>101</xdr:row>
      <xdr:rowOff>617226</xdr:rowOff>
    </xdr:to>
    <xdr:pic>
      <xdr:nvPicPr>
        <xdr:cNvPr id="508" name="Picture 507">
          <a:extLst>
            <a:ext uri="{FF2B5EF4-FFF2-40B4-BE49-F238E27FC236}">
              <a16:creationId xmlns:a16="http://schemas.microsoft.com/office/drawing/2014/main" id="{D704DC20-67BB-734B-8DDE-D66F621CAD8A}"/>
            </a:ext>
          </a:extLst>
        </xdr:cNvPr>
        <xdr:cNvPicPr>
          <a:picLocks noChangeAspect="1"/>
        </xdr:cNvPicPr>
      </xdr:nvPicPr>
      <xdr:blipFill>
        <a:blip xmlns:r="http://schemas.openxmlformats.org/officeDocument/2006/relationships" r:embed="rId65"/>
        <a:stretch>
          <a:fillRect/>
        </a:stretch>
      </xdr:blipFill>
      <xdr:spPr>
        <a:xfrm>
          <a:off x="1240368" y="70092321"/>
          <a:ext cx="403490" cy="645838"/>
        </a:xfrm>
        <a:prstGeom prst="rect">
          <a:avLst/>
        </a:prstGeom>
      </xdr:spPr>
    </xdr:pic>
    <xdr:clientData/>
  </xdr:twoCellAnchor>
  <xdr:twoCellAnchor>
    <xdr:from>
      <xdr:col>1</xdr:col>
      <xdr:colOff>312261</xdr:colOff>
      <xdr:row>102</xdr:row>
      <xdr:rowOff>71647</xdr:rowOff>
    </xdr:from>
    <xdr:to>
      <xdr:col>1</xdr:col>
      <xdr:colOff>705421</xdr:colOff>
      <xdr:row>102</xdr:row>
      <xdr:rowOff>614057</xdr:rowOff>
    </xdr:to>
    <xdr:pic>
      <xdr:nvPicPr>
        <xdr:cNvPr id="509" name="Picture 508">
          <a:extLst>
            <a:ext uri="{FF2B5EF4-FFF2-40B4-BE49-F238E27FC236}">
              <a16:creationId xmlns:a16="http://schemas.microsoft.com/office/drawing/2014/main" id="{1A26C66E-029D-0A42-B16F-7E5B310514F2}"/>
            </a:ext>
          </a:extLst>
        </xdr:cNvPr>
        <xdr:cNvPicPr>
          <a:picLocks noChangeAspect="1"/>
        </xdr:cNvPicPr>
      </xdr:nvPicPr>
      <xdr:blipFill>
        <a:blip xmlns:r="http://schemas.openxmlformats.org/officeDocument/2006/relationships" r:embed="rId66"/>
        <a:stretch>
          <a:fillRect/>
        </a:stretch>
      </xdr:blipFill>
      <xdr:spPr>
        <a:xfrm>
          <a:off x="1260528" y="70886847"/>
          <a:ext cx="393160" cy="542410"/>
        </a:xfrm>
        <a:prstGeom prst="rect">
          <a:avLst/>
        </a:prstGeom>
      </xdr:spPr>
    </xdr:pic>
    <xdr:clientData/>
  </xdr:twoCellAnchor>
  <xdr:twoCellAnchor>
    <xdr:from>
      <xdr:col>1</xdr:col>
      <xdr:colOff>271941</xdr:colOff>
      <xdr:row>103</xdr:row>
      <xdr:rowOff>53742</xdr:rowOff>
    </xdr:from>
    <xdr:to>
      <xdr:col>1</xdr:col>
      <xdr:colOff>695168</xdr:colOff>
      <xdr:row>103</xdr:row>
      <xdr:rowOff>606997</xdr:rowOff>
    </xdr:to>
    <xdr:pic>
      <xdr:nvPicPr>
        <xdr:cNvPr id="510" name="Picture 509">
          <a:extLst>
            <a:ext uri="{FF2B5EF4-FFF2-40B4-BE49-F238E27FC236}">
              <a16:creationId xmlns:a16="http://schemas.microsoft.com/office/drawing/2014/main" id="{F7DD5DB5-5D38-AB47-BD03-3C1CFB7CEBBC}"/>
            </a:ext>
          </a:extLst>
        </xdr:cNvPr>
        <xdr:cNvPicPr>
          <a:picLocks noChangeAspect="1"/>
        </xdr:cNvPicPr>
      </xdr:nvPicPr>
      <xdr:blipFill>
        <a:blip xmlns:r="http://schemas.openxmlformats.org/officeDocument/2006/relationships" r:embed="rId67"/>
        <a:stretch>
          <a:fillRect/>
        </a:stretch>
      </xdr:blipFill>
      <xdr:spPr>
        <a:xfrm>
          <a:off x="1220208" y="71563209"/>
          <a:ext cx="423227" cy="553255"/>
        </a:xfrm>
        <a:prstGeom prst="rect">
          <a:avLst/>
        </a:prstGeom>
      </xdr:spPr>
    </xdr:pic>
    <xdr:clientData/>
  </xdr:twoCellAnchor>
  <xdr:twoCellAnchor>
    <xdr:from>
      <xdr:col>1</xdr:col>
      <xdr:colOff>271941</xdr:colOff>
      <xdr:row>104</xdr:row>
      <xdr:rowOff>53743</xdr:rowOff>
    </xdr:from>
    <xdr:to>
      <xdr:col>1</xdr:col>
      <xdr:colOff>695168</xdr:colOff>
      <xdr:row>104</xdr:row>
      <xdr:rowOff>606998</xdr:rowOff>
    </xdr:to>
    <xdr:pic>
      <xdr:nvPicPr>
        <xdr:cNvPr id="511" name="Picture 510">
          <a:extLst>
            <a:ext uri="{FF2B5EF4-FFF2-40B4-BE49-F238E27FC236}">
              <a16:creationId xmlns:a16="http://schemas.microsoft.com/office/drawing/2014/main" id="{4096A665-1395-464F-8DD9-889CE2FE92C5}"/>
            </a:ext>
          </a:extLst>
        </xdr:cNvPr>
        <xdr:cNvPicPr>
          <a:picLocks noChangeAspect="1"/>
        </xdr:cNvPicPr>
      </xdr:nvPicPr>
      <xdr:blipFill>
        <a:blip xmlns:r="http://schemas.openxmlformats.org/officeDocument/2006/relationships" r:embed="rId67"/>
        <a:stretch>
          <a:fillRect/>
        </a:stretch>
      </xdr:blipFill>
      <xdr:spPr>
        <a:xfrm>
          <a:off x="1220208" y="72257476"/>
          <a:ext cx="423227" cy="553255"/>
        </a:xfrm>
        <a:prstGeom prst="rect">
          <a:avLst/>
        </a:prstGeom>
      </xdr:spPr>
    </xdr:pic>
    <xdr:clientData/>
  </xdr:twoCellAnchor>
  <xdr:twoCellAnchor>
    <xdr:from>
      <xdr:col>1</xdr:col>
      <xdr:colOff>222151</xdr:colOff>
      <xdr:row>105</xdr:row>
      <xdr:rowOff>43700</xdr:rowOff>
    </xdr:from>
    <xdr:to>
      <xdr:col>1</xdr:col>
      <xdr:colOff>688758</xdr:colOff>
      <xdr:row>105</xdr:row>
      <xdr:rowOff>607800</xdr:rowOff>
    </xdr:to>
    <xdr:pic>
      <xdr:nvPicPr>
        <xdr:cNvPr id="512" name="Picture 511">
          <a:extLst>
            <a:ext uri="{FF2B5EF4-FFF2-40B4-BE49-F238E27FC236}">
              <a16:creationId xmlns:a16="http://schemas.microsoft.com/office/drawing/2014/main" id="{E2400946-3381-774E-8E2A-027FCBBB779F}"/>
            </a:ext>
          </a:extLst>
        </xdr:cNvPr>
        <xdr:cNvPicPr>
          <a:picLocks noChangeAspect="1"/>
        </xdr:cNvPicPr>
      </xdr:nvPicPr>
      <xdr:blipFill>
        <a:blip xmlns:r="http://schemas.openxmlformats.org/officeDocument/2006/relationships" r:embed="rId67"/>
        <a:stretch>
          <a:fillRect/>
        </a:stretch>
      </xdr:blipFill>
      <xdr:spPr>
        <a:xfrm>
          <a:off x="1170418" y="72941700"/>
          <a:ext cx="466607" cy="564100"/>
        </a:xfrm>
        <a:prstGeom prst="rect">
          <a:avLst/>
        </a:prstGeom>
      </xdr:spPr>
    </xdr:pic>
    <xdr:clientData/>
  </xdr:twoCellAnchor>
  <xdr:twoCellAnchor>
    <xdr:from>
      <xdr:col>1</xdr:col>
      <xdr:colOff>292102</xdr:colOff>
      <xdr:row>106</xdr:row>
      <xdr:rowOff>55363</xdr:rowOff>
    </xdr:from>
    <xdr:to>
      <xdr:col>1</xdr:col>
      <xdr:colOff>704542</xdr:colOff>
      <xdr:row>106</xdr:row>
      <xdr:rowOff>616422</xdr:rowOff>
    </xdr:to>
    <xdr:pic>
      <xdr:nvPicPr>
        <xdr:cNvPr id="513" name="Picture 512">
          <a:extLst>
            <a:ext uri="{FF2B5EF4-FFF2-40B4-BE49-F238E27FC236}">
              <a16:creationId xmlns:a16="http://schemas.microsoft.com/office/drawing/2014/main" id="{62601AD7-641B-BD44-B919-4971527782DD}"/>
            </a:ext>
          </a:extLst>
        </xdr:cNvPr>
        <xdr:cNvPicPr>
          <a:picLocks noChangeAspect="1"/>
        </xdr:cNvPicPr>
      </xdr:nvPicPr>
      <xdr:blipFill>
        <a:blip xmlns:r="http://schemas.openxmlformats.org/officeDocument/2006/relationships" r:embed="rId68"/>
        <a:stretch>
          <a:fillRect/>
        </a:stretch>
      </xdr:blipFill>
      <xdr:spPr>
        <a:xfrm>
          <a:off x="1240369" y="73647630"/>
          <a:ext cx="412440" cy="561059"/>
        </a:xfrm>
        <a:prstGeom prst="rect">
          <a:avLst/>
        </a:prstGeom>
      </xdr:spPr>
    </xdr:pic>
    <xdr:clientData/>
  </xdr:twoCellAnchor>
  <xdr:twoCellAnchor>
    <xdr:from>
      <xdr:col>1</xdr:col>
      <xdr:colOff>292102</xdr:colOff>
      <xdr:row>107</xdr:row>
      <xdr:rowOff>55364</xdr:rowOff>
    </xdr:from>
    <xdr:to>
      <xdr:col>1</xdr:col>
      <xdr:colOff>704542</xdr:colOff>
      <xdr:row>107</xdr:row>
      <xdr:rowOff>616423</xdr:rowOff>
    </xdr:to>
    <xdr:pic>
      <xdr:nvPicPr>
        <xdr:cNvPr id="514" name="Picture 513">
          <a:extLst>
            <a:ext uri="{FF2B5EF4-FFF2-40B4-BE49-F238E27FC236}">
              <a16:creationId xmlns:a16="http://schemas.microsoft.com/office/drawing/2014/main" id="{5FC49121-EB05-E14A-860B-0C744BDA8555}"/>
            </a:ext>
          </a:extLst>
        </xdr:cNvPr>
        <xdr:cNvPicPr>
          <a:picLocks noChangeAspect="1"/>
        </xdr:cNvPicPr>
      </xdr:nvPicPr>
      <xdr:blipFill>
        <a:blip xmlns:r="http://schemas.openxmlformats.org/officeDocument/2006/relationships" r:embed="rId68"/>
        <a:stretch>
          <a:fillRect/>
        </a:stretch>
      </xdr:blipFill>
      <xdr:spPr>
        <a:xfrm>
          <a:off x="1240369" y="74341897"/>
          <a:ext cx="412440" cy="561059"/>
        </a:xfrm>
        <a:prstGeom prst="rect">
          <a:avLst/>
        </a:prstGeom>
      </xdr:spPr>
    </xdr:pic>
    <xdr:clientData/>
  </xdr:twoCellAnchor>
  <xdr:twoCellAnchor>
    <xdr:from>
      <xdr:col>1</xdr:col>
      <xdr:colOff>312259</xdr:colOff>
      <xdr:row>108</xdr:row>
      <xdr:rowOff>70386</xdr:rowOff>
    </xdr:from>
    <xdr:to>
      <xdr:col>1</xdr:col>
      <xdr:colOff>703010</xdr:colOff>
      <xdr:row>108</xdr:row>
      <xdr:rowOff>606733</xdr:rowOff>
    </xdr:to>
    <xdr:pic>
      <xdr:nvPicPr>
        <xdr:cNvPr id="515" name="Picture 514">
          <a:extLst>
            <a:ext uri="{FF2B5EF4-FFF2-40B4-BE49-F238E27FC236}">
              <a16:creationId xmlns:a16="http://schemas.microsoft.com/office/drawing/2014/main" id="{4CB5F036-55F2-B749-BDCB-A0FFB7737D09}"/>
            </a:ext>
          </a:extLst>
        </xdr:cNvPr>
        <xdr:cNvPicPr>
          <a:picLocks noChangeAspect="1"/>
        </xdr:cNvPicPr>
      </xdr:nvPicPr>
      <xdr:blipFill>
        <a:blip xmlns:r="http://schemas.openxmlformats.org/officeDocument/2006/relationships" r:embed="rId69"/>
        <a:stretch>
          <a:fillRect/>
        </a:stretch>
      </xdr:blipFill>
      <xdr:spPr>
        <a:xfrm>
          <a:off x="1260526" y="75051186"/>
          <a:ext cx="390751" cy="536347"/>
        </a:xfrm>
        <a:prstGeom prst="rect">
          <a:avLst/>
        </a:prstGeom>
      </xdr:spPr>
    </xdr:pic>
    <xdr:clientData/>
  </xdr:twoCellAnchor>
  <xdr:twoCellAnchor>
    <xdr:from>
      <xdr:col>1</xdr:col>
      <xdr:colOff>292101</xdr:colOff>
      <xdr:row>109</xdr:row>
      <xdr:rowOff>72384</xdr:rowOff>
    </xdr:from>
    <xdr:to>
      <xdr:col>1</xdr:col>
      <xdr:colOff>701958</xdr:colOff>
      <xdr:row>109</xdr:row>
      <xdr:rowOff>618337</xdr:rowOff>
    </xdr:to>
    <xdr:pic>
      <xdr:nvPicPr>
        <xdr:cNvPr id="516" name="Picture 515">
          <a:extLst>
            <a:ext uri="{FF2B5EF4-FFF2-40B4-BE49-F238E27FC236}">
              <a16:creationId xmlns:a16="http://schemas.microsoft.com/office/drawing/2014/main" id="{EB968AB9-B710-1D40-9FF4-D4D47CD7B0E0}"/>
            </a:ext>
          </a:extLst>
        </xdr:cNvPr>
        <xdr:cNvPicPr>
          <a:picLocks noChangeAspect="1"/>
        </xdr:cNvPicPr>
      </xdr:nvPicPr>
      <xdr:blipFill>
        <a:blip xmlns:r="http://schemas.openxmlformats.org/officeDocument/2006/relationships" r:embed="rId70"/>
        <a:stretch>
          <a:fillRect/>
        </a:stretch>
      </xdr:blipFill>
      <xdr:spPr>
        <a:xfrm>
          <a:off x="1240368" y="75747451"/>
          <a:ext cx="409857" cy="545953"/>
        </a:xfrm>
        <a:prstGeom prst="rect">
          <a:avLst/>
        </a:prstGeom>
      </xdr:spPr>
    </xdr:pic>
    <xdr:clientData/>
  </xdr:twoCellAnchor>
  <xdr:twoCellAnchor>
    <xdr:from>
      <xdr:col>1</xdr:col>
      <xdr:colOff>292101</xdr:colOff>
      <xdr:row>110</xdr:row>
      <xdr:rowOff>72028</xdr:rowOff>
    </xdr:from>
    <xdr:to>
      <xdr:col>1</xdr:col>
      <xdr:colOff>701959</xdr:colOff>
      <xdr:row>110</xdr:row>
      <xdr:rowOff>616260</xdr:rowOff>
    </xdr:to>
    <xdr:pic>
      <xdr:nvPicPr>
        <xdr:cNvPr id="517" name="Picture 516">
          <a:extLst>
            <a:ext uri="{FF2B5EF4-FFF2-40B4-BE49-F238E27FC236}">
              <a16:creationId xmlns:a16="http://schemas.microsoft.com/office/drawing/2014/main" id="{DED82CA3-6B7F-564B-A155-94A2C3B83C9F}"/>
            </a:ext>
          </a:extLst>
        </xdr:cNvPr>
        <xdr:cNvPicPr>
          <a:picLocks noChangeAspect="1"/>
        </xdr:cNvPicPr>
      </xdr:nvPicPr>
      <xdr:blipFill>
        <a:blip xmlns:r="http://schemas.openxmlformats.org/officeDocument/2006/relationships" r:embed="rId70"/>
        <a:stretch>
          <a:fillRect/>
        </a:stretch>
      </xdr:blipFill>
      <xdr:spPr>
        <a:xfrm>
          <a:off x="1240368" y="76441361"/>
          <a:ext cx="409858" cy="544232"/>
        </a:xfrm>
        <a:prstGeom prst="rect">
          <a:avLst/>
        </a:prstGeom>
      </xdr:spPr>
    </xdr:pic>
    <xdr:clientData/>
  </xdr:twoCellAnchor>
  <xdr:twoCellAnchor>
    <xdr:from>
      <xdr:col>1</xdr:col>
      <xdr:colOff>292101</xdr:colOff>
      <xdr:row>111</xdr:row>
      <xdr:rowOff>72028</xdr:rowOff>
    </xdr:from>
    <xdr:to>
      <xdr:col>1</xdr:col>
      <xdr:colOff>701959</xdr:colOff>
      <xdr:row>111</xdr:row>
      <xdr:rowOff>616260</xdr:rowOff>
    </xdr:to>
    <xdr:pic>
      <xdr:nvPicPr>
        <xdr:cNvPr id="518" name="Picture 517">
          <a:extLst>
            <a:ext uri="{FF2B5EF4-FFF2-40B4-BE49-F238E27FC236}">
              <a16:creationId xmlns:a16="http://schemas.microsoft.com/office/drawing/2014/main" id="{DE47DE4C-7725-2B44-AE41-B20E641F3087}"/>
            </a:ext>
          </a:extLst>
        </xdr:cNvPr>
        <xdr:cNvPicPr>
          <a:picLocks noChangeAspect="1"/>
        </xdr:cNvPicPr>
      </xdr:nvPicPr>
      <xdr:blipFill>
        <a:blip xmlns:r="http://schemas.openxmlformats.org/officeDocument/2006/relationships" r:embed="rId70"/>
        <a:stretch>
          <a:fillRect/>
        </a:stretch>
      </xdr:blipFill>
      <xdr:spPr>
        <a:xfrm>
          <a:off x="1240368" y="77135628"/>
          <a:ext cx="409858" cy="544232"/>
        </a:xfrm>
        <a:prstGeom prst="rect">
          <a:avLst/>
        </a:prstGeom>
      </xdr:spPr>
    </xdr:pic>
    <xdr:clientData/>
  </xdr:twoCellAnchor>
  <xdr:twoCellAnchor>
    <xdr:from>
      <xdr:col>1</xdr:col>
      <xdr:colOff>271942</xdr:colOff>
      <xdr:row>112</xdr:row>
      <xdr:rowOff>71645</xdr:rowOff>
    </xdr:from>
    <xdr:to>
      <xdr:col>1</xdr:col>
      <xdr:colOff>692460</xdr:colOff>
      <xdr:row>112</xdr:row>
      <xdr:rowOff>614056</xdr:rowOff>
    </xdr:to>
    <xdr:pic>
      <xdr:nvPicPr>
        <xdr:cNvPr id="519" name="Picture 518">
          <a:extLst>
            <a:ext uri="{FF2B5EF4-FFF2-40B4-BE49-F238E27FC236}">
              <a16:creationId xmlns:a16="http://schemas.microsoft.com/office/drawing/2014/main" id="{CF4CA0EB-A2F4-9942-AAE6-C195DFB27385}"/>
            </a:ext>
          </a:extLst>
        </xdr:cNvPr>
        <xdr:cNvPicPr>
          <a:picLocks noChangeAspect="1"/>
        </xdr:cNvPicPr>
      </xdr:nvPicPr>
      <xdr:blipFill>
        <a:blip xmlns:r="http://schemas.openxmlformats.org/officeDocument/2006/relationships" r:embed="rId71"/>
        <a:stretch>
          <a:fillRect/>
        </a:stretch>
      </xdr:blipFill>
      <xdr:spPr>
        <a:xfrm>
          <a:off x="1220209" y="77829512"/>
          <a:ext cx="420518" cy="542411"/>
        </a:xfrm>
        <a:prstGeom prst="rect">
          <a:avLst/>
        </a:prstGeom>
      </xdr:spPr>
    </xdr:pic>
    <xdr:clientData/>
  </xdr:twoCellAnchor>
  <xdr:twoCellAnchor>
    <xdr:from>
      <xdr:col>1</xdr:col>
      <xdr:colOff>292100</xdr:colOff>
      <xdr:row>113</xdr:row>
      <xdr:rowOff>37461</xdr:rowOff>
    </xdr:from>
    <xdr:to>
      <xdr:col>1</xdr:col>
      <xdr:colOff>704541</xdr:colOff>
      <xdr:row>113</xdr:row>
      <xdr:rowOff>609365</xdr:rowOff>
    </xdr:to>
    <xdr:pic>
      <xdr:nvPicPr>
        <xdr:cNvPr id="520" name="Picture 519">
          <a:extLst>
            <a:ext uri="{FF2B5EF4-FFF2-40B4-BE49-F238E27FC236}">
              <a16:creationId xmlns:a16="http://schemas.microsoft.com/office/drawing/2014/main" id="{2FD687E7-0B70-9845-8139-1C92D64DD311}"/>
            </a:ext>
          </a:extLst>
        </xdr:cNvPr>
        <xdr:cNvPicPr>
          <a:picLocks noChangeAspect="1"/>
        </xdr:cNvPicPr>
      </xdr:nvPicPr>
      <xdr:blipFill>
        <a:blip xmlns:r="http://schemas.openxmlformats.org/officeDocument/2006/relationships" r:embed="rId72"/>
        <a:stretch>
          <a:fillRect/>
        </a:stretch>
      </xdr:blipFill>
      <xdr:spPr>
        <a:xfrm>
          <a:off x="1240367" y="78489594"/>
          <a:ext cx="412441" cy="571904"/>
        </a:xfrm>
        <a:prstGeom prst="rect">
          <a:avLst/>
        </a:prstGeom>
      </xdr:spPr>
    </xdr:pic>
    <xdr:clientData/>
  </xdr:twoCellAnchor>
  <xdr:twoCellAnchor>
    <xdr:from>
      <xdr:col>1</xdr:col>
      <xdr:colOff>292100</xdr:colOff>
      <xdr:row>114</xdr:row>
      <xdr:rowOff>37460</xdr:rowOff>
    </xdr:from>
    <xdr:to>
      <xdr:col>1</xdr:col>
      <xdr:colOff>704541</xdr:colOff>
      <xdr:row>114</xdr:row>
      <xdr:rowOff>609363</xdr:rowOff>
    </xdr:to>
    <xdr:pic>
      <xdr:nvPicPr>
        <xdr:cNvPr id="521" name="Picture 520">
          <a:extLst>
            <a:ext uri="{FF2B5EF4-FFF2-40B4-BE49-F238E27FC236}">
              <a16:creationId xmlns:a16="http://schemas.microsoft.com/office/drawing/2014/main" id="{4F6CCFE5-CBA4-6F44-9EEC-6033F1F2C9C3}"/>
            </a:ext>
          </a:extLst>
        </xdr:cNvPr>
        <xdr:cNvPicPr>
          <a:picLocks noChangeAspect="1"/>
        </xdr:cNvPicPr>
      </xdr:nvPicPr>
      <xdr:blipFill>
        <a:blip xmlns:r="http://schemas.openxmlformats.org/officeDocument/2006/relationships" r:embed="rId72"/>
        <a:stretch>
          <a:fillRect/>
        </a:stretch>
      </xdr:blipFill>
      <xdr:spPr>
        <a:xfrm>
          <a:off x="1240367" y="79183860"/>
          <a:ext cx="412441" cy="571903"/>
        </a:xfrm>
        <a:prstGeom prst="rect">
          <a:avLst/>
        </a:prstGeom>
      </xdr:spPr>
    </xdr:pic>
    <xdr:clientData/>
  </xdr:twoCellAnchor>
  <xdr:twoCellAnchor>
    <xdr:from>
      <xdr:col>1</xdr:col>
      <xdr:colOff>312260</xdr:colOff>
      <xdr:row>115</xdr:row>
      <xdr:rowOff>38089</xdr:rowOff>
    </xdr:from>
    <xdr:to>
      <xdr:col>1</xdr:col>
      <xdr:colOff>703009</xdr:colOff>
      <xdr:row>115</xdr:row>
      <xdr:rowOff>613011</xdr:rowOff>
    </xdr:to>
    <xdr:pic>
      <xdr:nvPicPr>
        <xdr:cNvPr id="522" name="Picture 521">
          <a:extLst>
            <a:ext uri="{FF2B5EF4-FFF2-40B4-BE49-F238E27FC236}">
              <a16:creationId xmlns:a16="http://schemas.microsoft.com/office/drawing/2014/main" id="{EC046087-0646-0F43-837D-1DAD32C1FDFD}"/>
            </a:ext>
          </a:extLst>
        </xdr:cNvPr>
        <xdr:cNvPicPr>
          <a:picLocks noChangeAspect="1"/>
        </xdr:cNvPicPr>
      </xdr:nvPicPr>
      <xdr:blipFill>
        <a:blip xmlns:r="http://schemas.openxmlformats.org/officeDocument/2006/relationships" r:embed="rId73"/>
        <a:stretch>
          <a:fillRect/>
        </a:stretch>
      </xdr:blipFill>
      <xdr:spPr>
        <a:xfrm>
          <a:off x="1260527" y="79878756"/>
          <a:ext cx="390749" cy="574922"/>
        </a:xfrm>
        <a:prstGeom prst="rect">
          <a:avLst/>
        </a:prstGeom>
      </xdr:spPr>
    </xdr:pic>
    <xdr:clientData/>
  </xdr:twoCellAnchor>
  <xdr:twoCellAnchor>
    <xdr:from>
      <xdr:col>1</xdr:col>
      <xdr:colOff>312260</xdr:colOff>
      <xdr:row>116</xdr:row>
      <xdr:rowOff>38090</xdr:rowOff>
    </xdr:from>
    <xdr:to>
      <xdr:col>1</xdr:col>
      <xdr:colOff>703009</xdr:colOff>
      <xdr:row>116</xdr:row>
      <xdr:rowOff>613012</xdr:rowOff>
    </xdr:to>
    <xdr:pic>
      <xdr:nvPicPr>
        <xdr:cNvPr id="523" name="Picture 522">
          <a:extLst>
            <a:ext uri="{FF2B5EF4-FFF2-40B4-BE49-F238E27FC236}">
              <a16:creationId xmlns:a16="http://schemas.microsoft.com/office/drawing/2014/main" id="{32FD4C91-7008-BD46-94DF-9FB3C3B51B4E}"/>
            </a:ext>
          </a:extLst>
        </xdr:cNvPr>
        <xdr:cNvPicPr>
          <a:picLocks noChangeAspect="1"/>
        </xdr:cNvPicPr>
      </xdr:nvPicPr>
      <xdr:blipFill>
        <a:blip xmlns:r="http://schemas.openxmlformats.org/officeDocument/2006/relationships" r:embed="rId73"/>
        <a:stretch>
          <a:fillRect/>
        </a:stretch>
      </xdr:blipFill>
      <xdr:spPr>
        <a:xfrm>
          <a:off x="1260527" y="80573023"/>
          <a:ext cx="390749" cy="574922"/>
        </a:xfrm>
        <a:prstGeom prst="rect">
          <a:avLst/>
        </a:prstGeom>
      </xdr:spPr>
    </xdr:pic>
    <xdr:clientData/>
  </xdr:twoCellAnchor>
  <xdr:twoCellAnchor>
    <xdr:from>
      <xdr:col>1</xdr:col>
      <xdr:colOff>292100</xdr:colOff>
      <xdr:row>117</xdr:row>
      <xdr:rowOff>53416</xdr:rowOff>
    </xdr:from>
    <xdr:to>
      <xdr:col>1</xdr:col>
      <xdr:colOff>695589</xdr:colOff>
      <xdr:row>117</xdr:row>
      <xdr:rowOff>605094</xdr:rowOff>
    </xdr:to>
    <xdr:pic>
      <xdr:nvPicPr>
        <xdr:cNvPr id="524" name="Picture 523">
          <a:extLst>
            <a:ext uri="{FF2B5EF4-FFF2-40B4-BE49-F238E27FC236}">
              <a16:creationId xmlns:a16="http://schemas.microsoft.com/office/drawing/2014/main" id="{C9EA3D05-152E-DE45-856D-1F4E04DCFF7C}"/>
            </a:ext>
          </a:extLst>
        </xdr:cNvPr>
        <xdr:cNvPicPr>
          <a:picLocks noChangeAspect="1"/>
        </xdr:cNvPicPr>
      </xdr:nvPicPr>
      <xdr:blipFill>
        <a:blip xmlns:r="http://schemas.openxmlformats.org/officeDocument/2006/relationships" r:embed="rId74"/>
        <a:stretch>
          <a:fillRect/>
        </a:stretch>
      </xdr:blipFill>
      <xdr:spPr>
        <a:xfrm>
          <a:off x="1240367" y="81282616"/>
          <a:ext cx="403489" cy="551678"/>
        </a:xfrm>
        <a:prstGeom prst="rect">
          <a:avLst/>
        </a:prstGeom>
      </xdr:spPr>
    </xdr:pic>
    <xdr:clientData/>
  </xdr:twoCellAnchor>
  <xdr:twoCellAnchor>
    <xdr:from>
      <xdr:col>1</xdr:col>
      <xdr:colOff>283231</xdr:colOff>
      <xdr:row>118</xdr:row>
      <xdr:rowOff>46801</xdr:rowOff>
    </xdr:from>
    <xdr:to>
      <xdr:col>1</xdr:col>
      <xdr:colOff>697565</xdr:colOff>
      <xdr:row>118</xdr:row>
      <xdr:rowOff>609325</xdr:rowOff>
    </xdr:to>
    <xdr:pic>
      <xdr:nvPicPr>
        <xdr:cNvPr id="525" name="Picture 524">
          <a:extLst>
            <a:ext uri="{FF2B5EF4-FFF2-40B4-BE49-F238E27FC236}">
              <a16:creationId xmlns:a16="http://schemas.microsoft.com/office/drawing/2014/main" id="{B00ADAE9-311C-6B4D-888B-CEC51D04D364}"/>
            </a:ext>
          </a:extLst>
        </xdr:cNvPr>
        <xdr:cNvPicPr>
          <a:picLocks noChangeAspect="1"/>
        </xdr:cNvPicPr>
      </xdr:nvPicPr>
      <xdr:blipFill>
        <a:blip xmlns:r="http://schemas.openxmlformats.org/officeDocument/2006/relationships" r:embed="rId74"/>
        <a:stretch>
          <a:fillRect/>
        </a:stretch>
      </xdr:blipFill>
      <xdr:spPr>
        <a:xfrm>
          <a:off x="1231498" y="81970268"/>
          <a:ext cx="414334" cy="562524"/>
        </a:xfrm>
        <a:prstGeom prst="rect">
          <a:avLst/>
        </a:prstGeom>
      </xdr:spPr>
    </xdr:pic>
    <xdr:clientData/>
  </xdr:twoCellAnchor>
  <xdr:twoCellAnchor>
    <xdr:from>
      <xdr:col>1</xdr:col>
      <xdr:colOff>292100</xdr:colOff>
      <xdr:row>119</xdr:row>
      <xdr:rowOff>26987</xdr:rowOff>
    </xdr:from>
    <xdr:to>
      <xdr:col>1</xdr:col>
      <xdr:colOff>701957</xdr:colOff>
      <xdr:row>119</xdr:row>
      <xdr:rowOff>629951</xdr:rowOff>
    </xdr:to>
    <xdr:pic>
      <xdr:nvPicPr>
        <xdr:cNvPr id="526" name="Picture 525">
          <a:extLst>
            <a:ext uri="{FF2B5EF4-FFF2-40B4-BE49-F238E27FC236}">
              <a16:creationId xmlns:a16="http://schemas.microsoft.com/office/drawing/2014/main" id="{7AAC7792-6D1A-B64F-B9D5-7A32A8454420}"/>
            </a:ext>
          </a:extLst>
        </xdr:cNvPr>
        <xdr:cNvPicPr>
          <a:picLocks noChangeAspect="1"/>
        </xdr:cNvPicPr>
      </xdr:nvPicPr>
      <xdr:blipFill>
        <a:blip xmlns:r="http://schemas.openxmlformats.org/officeDocument/2006/relationships" r:embed="rId75"/>
        <a:stretch>
          <a:fillRect/>
        </a:stretch>
      </xdr:blipFill>
      <xdr:spPr>
        <a:xfrm>
          <a:off x="1240367" y="82644720"/>
          <a:ext cx="409857" cy="602964"/>
        </a:xfrm>
        <a:prstGeom prst="rect">
          <a:avLst/>
        </a:prstGeom>
      </xdr:spPr>
    </xdr:pic>
    <xdr:clientData/>
  </xdr:twoCellAnchor>
  <xdr:twoCellAnchor>
    <xdr:from>
      <xdr:col>1</xdr:col>
      <xdr:colOff>332417</xdr:colOff>
      <xdr:row>120</xdr:row>
      <xdr:rowOff>37155</xdr:rowOff>
    </xdr:from>
    <xdr:to>
      <xdr:col>1</xdr:col>
      <xdr:colOff>701478</xdr:colOff>
      <xdr:row>120</xdr:row>
      <xdr:rowOff>607573</xdr:rowOff>
    </xdr:to>
    <xdr:pic>
      <xdr:nvPicPr>
        <xdr:cNvPr id="527" name="Picture 526">
          <a:extLst>
            <a:ext uri="{FF2B5EF4-FFF2-40B4-BE49-F238E27FC236}">
              <a16:creationId xmlns:a16="http://schemas.microsoft.com/office/drawing/2014/main" id="{7D5C05BE-A4CB-A54B-A725-08606E8DE180}"/>
            </a:ext>
          </a:extLst>
        </xdr:cNvPr>
        <xdr:cNvPicPr>
          <a:picLocks noChangeAspect="1"/>
        </xdr:cNvPicPr>
      </xdr:nvPicPr>
      <xdr:blipFill>
        <a:blip xmlns:r="http://schemas.openxmlformats.org/officeDocument/2006/relationships" r:embed="rId76"/>
        <a:stretch>
          <a:fillRect/>
        </a:stretch>
      </xdr:blipFill>
      <xdr:spPr>
        <a:xfrm>
          <a:off x="1280684" y="83349155"/>
          <a:ext cx="369061" cy="570418"/>
        </a:xfrm>
        <a:prstGeom prst="rect">
          <a:avLst/>
        </a:prstGeom>
      </xdr:spPr>
    </xdr:pic>
    <xdr:clientData/>
  </xdr:twoCellAnchor>
  <xdr:twoCellAnchor>
    <xdr:from>
      <xdr:col>1</xdr:col>
      <xdr:colOff>292099</xdr:colOff>
      <xdr:row>121</xdr:row>
      <xdr:rowOff>38487</xdr:rowOff>
    </xdr:from>
    <xdr:to>
      <xdr:col>1</xdr:col>
      <xdr:colOff>704194</xdr:colOff>
      <xdr:row>121</xdr:row>
      <xdr:rowOff>615324</xdr:rowOff>
    </xdr:to>
    <xdr:pic>
      <xdr:nvPicPr>
        <xdr:cNvPr id="528" name="Picture 527">
          <a:extLst>
            <a:ext uri="{FF2B5EF4-FFF2-40B4-BE49-F238E27FC236}">
              <a16:creationId xmlns:a16="http://schemas.microsoft.com/office/drawing/2014/main" id="{11BA9287-CF9F-3D4D-B4C4-EE977A039AC4}"/>
            </a:ext>
          </a:extLst>
        </xdr:cNvPr>
        <xdr:cNvPicPr>
          <a:picLocks noChangeAspect="1"/>
        </xdr:cNvPicPr>
      </xdr:nvPicPr>
      <xdr:blipFill>
        <a:blip xmlns:r="http://schemas.openxmlformats.org/officeDocument/2006/relationships" r:embed="rId77"/>
        <a:stretch>
          <a:fillRect/>
        </a:stretch>
      </xdr:blipFill>
      <xdr:spPr>
        <a:xfrm>
          <a:off x="1240366" y="84044754"/>
          <a:ext cx="412095" cy="576837"/>
        </a:xfrm>
        <a:prstGeom prst="rect">
          <a:avLst/>
        </a:prstGeom>
      </xdr:spPr>
    </xdr:pic>
    <xdr:clientData/>
  </xdr:twoCellAnchor>
  <xdr:twoCellAnchor>
    <xdr:from>
      <xdr:col>1</xdr:col>
      <xdr:colOff>312261</xdr:colOff>
      <xdr:row>122</xdr:row>
      <xdr:rowOff>38102</xdr:rowOff>
    </xdr:from>
    <xdr:to>
      <xdr:col>1</xdr:col>
      <xdr:colOff>704904</xdr:colOff>
      <xdr:row>122</xdr:row>
      <xdr:rowOff>613076</xdr:rowOff>
    </xdr:to>
    <xdr:pic>
      <xdr:nvPicPr>
        <xdr:cNvPr id="529" name="Picture 528">
          <a:extLst>
            <a:ext uri="{FF2B5EF4-FFF2-40B4-BE49-F238E27FC236}">
              <a16:creationId xmlns:a16="http://schemas.microsoft.com/office/drawing/2014/main" id="{A69233CF-267F-F249-99E3-FA85AD94B3AF}"/>
            </a:ext>
          </a:extLst>
        </xdr:cNvPr>
        <xdr:cNvPicPr>
          <a:picLocks noChangeAspect="1"/>
        </xdr:cNvPicPr>
      </xdr:nvPicPr>
      <xdr:blipFill>
        <a:blip xmlns:r="http://schemas.openxmlformats.org/officeDocument/2006/relationships" r:embed="rId78"/>
        <a:stretch>
          <a:fillRect/>
        </a:stretch>
      </xdr:blipFill>
      <xdr:spPr>
        <a:xfrm>
          <a:off x="1260528" y="84738635"/>
          <a:ext cx="392643" cy="574974"/>
        </a:xfrm>
        <a:prstGeom prst="rect">
          <a:avLst/>
        </a:prstGeom>
      </xdr:spPr>
    </xdr:pic>
    <xdr:clientData/>
  </xdr:twoCellAnchor>
  <xdr:twoCellAnchor>
    <xdr:from>
      <xdr:col>1</xdr:col>
      <xdr:colOff>271941</xdr:colOff>
      <xdr:row>123</xdr:row>
      <xdr:rowOff>55066</xdr:rowOff>
    </xdr:from>
    <xdr:to>
      <xdr:col>1</xdr:col>
      <xdr:colOff>698841</xdr:colOff>
      <xdr:row>123</xdr:row>
      <xdr:rowOff>614689</xdr:rowOff>
    </xdr:to>
    <xdr:pic>
      <xdr:nvPicPr>
        <xdr:cNvPr id="530" name="Picture 529">
          <a:extLst>
            <a:ext uri="{FF2B5EF4-FFF2-40B4-BE49-F238E27FC236}">
              <a16:creationId xmlns:a16="http://schemas.microsoft.com/office/drawing/2014/main" id="{C8254799-B7D2-F645-B2B1-762D6D0252C4}"/>
            </a:ext>
          </a:extLst>
        </xdr:cNvPr>
        <xdr:cNvPicPr>
          <a:picLocks noChangeAspect="1"/>
        </xdr:cNvPicPr>
      </xdr:nvPicPr>
      <xdr:blipFill>
        <a:blip xmlns:r="http://schemas.openxmlformats.org/officeDocument/2006/relationships" r:embed="rId79"/>
        <a:stretch>
          <a:fillRect/>
        </a:stretch>
      </xdr:blipFill>
      <xdr:spPr>
        <a:xfrm>
          <a:off x="1220208" y="85449866"/>
          <a:ext cx="426900" cy="559623"/>
        </a:xfrm>
        <a:prstGeom prst="rect">
          <a:avLst/>
        </a:prstGeom>
      </xdr:spPr>
    </xdr:pic>
    <xdr:clientData/>
  </xdr:twoCellAnchor>
  <xdr:twoCellAnchor>
    <xdr:from>
      <xdr:col>1</xdr:col>
      <xdr:colOff>271941</xdr:colOff>
      <xdr:row>124</xdr:row>
      <xdr:rowOff>55065</xdr:rowOff>
    </xdr:from>
    <xdr:to>
      <xdr:col>1</xdr:col>
      <xdr:colOff>698841</xdr:colOff>
      <xdr:row>124</xdr:row>
      <xdr:rowOff>614689</xdr:rowOff>
    </xdr:to>
    <xdr:pic>
      <xdr:nvPicPr>
        <xdr:cNvPr id="531" name="Picture 530">
          <a:extLst>
            <a:ext uri="{FF2B5EF4-FFF2-40B4-BE49-F238E27FC236}">
              <a16:creationId xmlns:a16="http://schemas.microsoft.com/office/drawing/2014/main" id="{4D14AA02-8807-4E45-A844-9F858520D244}"/>
            </a:ext>
          </a:extLst>
        </xdr:cNvPr>
        <xdr:cNvPicPr>
          <a:picLocks noChangeAspect="1"/>
        </xdr:cNvPicPr>
      </xdr:nvPicPr>
      <xdr:blipFill>
        <a:blip xmlns:r="http://schemas.openxmlformats.org/officeDocument/2006/relationships" r:embed="rId79"/>
        <a:stretch>
          <a:fillRect/>
        </a:stretch>
      </xdr:blipFill>
      <xdr:spPr>
        <a:xfrm>
          <a:off x="1220208" y="86144132"/>
          <a:ext cx="426900" cy="559624"/>
        </a:xfrm>
        <a:prstGeom prst="rect">
          <a:avLst/>
        </a:prstGeom>
      </xdr:spPr>
    </xdr:pic>
    <xdr:clientData/>
  </xdr:twoCellAnchor>
  <xdr:twoCellAnchor>
    <xdr:from>
      <xdr:col>1</xdr:col>
      <xdr:colOff>292101</xdr:colOff>
      <xdr:row>125</xdr:row>
      <xdr:rowOff>53741</xdr:rowOff>
    </xdr:from>
    <xdr:to>
      <xdr:col>1</xdr:col>
      <xdr:colOff>700064</xdr:colOff>
      <xdr:row>125</xdr:row>
      <xdr:rowOff>606995</xdr:rowOff>
    </xdr:to>
    <xdr:pic>
      <xdr:nvPicPr>
        <xdr:cNvPr id="532" name="Picture 531">
          <a:extLst>
            <a:ext uri="{FF2B5EF4-FFF2-40B4-BE49-F238E27FC236}">
              <a16:creationId xmlns:a16="http://schemas.microsoft.com/office/drawing/2014/main" id="{1F5B50A4-C529-394B-9C27-D9FB73EA717A}"/>
            </a:ext>
          </a:extLst>
        </xdr:cNvPr>
        <xdr:cNvPicPr>
          <a:picLocks noChangeAspect="1"/>
        </xdr:cNvPicPr>
      </xdr:nvPicPr>
      <xdr:blipFill>
        <a:blip xmlns:r="http://schemas.openxmlformats.org/officeDocument/2006/relationships" r:embed="rId80"/>
        <a:stretch>
          <a:fillRect/>
        </a:stretch>
      </xdr:blipFill>
      <xdr:spPr>
        <a:xfrm>
          <a:off x="1240368" y="86837074"/>
          <a:ext cx="407963" cy="553254"/>
        </a:xfrm>
        <a:prstGeom prst="rect">
          <a:avLst/>
        </a:prstGeom>
      </xdr:spPr>
    </xdr:pic>
    <xdr:clientData/>
  </xdr:twoCellAnchor>
  <xdr:twoCellAnchor>
    <xdr:from>
      <xdr:col>1</xdr:col>
      <xdr:colOff>271942</xdr:colOff>
      <xdr:row>126</xdr:row>
      <xdr:rowOff>54852</xdr:rowOff>
    </xdr:from>
    <xdr:to>
      <xdr:col>1</xdr:col>
      <xdr:colOff>692644</xdr:colOff>
      <xdr:row>126</xdr:row>
      <xdr:rowOff>613442</xdr:rowOff>
    </xdr:to>
    <xdr:pic>
      <xdr:nvPicPr>
        <xdr:cNvPr id="533" name="Picture 532">
          <a:extLst>
            <a:ext uri="{FF2B5EF4-FFF2-40B4-BE49-F238E27FC236}">
              <a16:creationId xmlns:a16="http://schemas.microsoft.com/office/drawing/2014/main" id="{0CFBF5AB-8670-2645-8309-1A2C699581C1}"/>
            </a:ext>
          </a:extLst>
        </xdr:cNvPr>
        <xdr:cNvPicPr>
          <a:picLocks noChangeAspect="1"/>
        </xdr:cNvPicPr>
      </xdr:nvPicPr>
      <xdr:blipFill>
        <a:blip xmlns:r="http://schemas.openxmlformats.org/officeDocument/2006/relationships" r:embed="rId81"/>
        <a:stretch>
          <a:fillRect/>
        </a:stretch>
      </xdr:blipFill>
      <xdr:spPr>
        <a:xfrm>
          <a:off x="1220209" y="87532452"/>
          <a:ext cx="420702" cy="558590"/>
        </a:xfrm>
        <a:prstGeom prst="rect">
          <a:avLst/>
        </a:prstGeom>
      </xdr:spPr>
    </xdr:pic>
    <xdr:clientData/>
  </xdr:twoCellAnchor>
  <xdr:twoCellAnchor>
    <xdr:from>
      <xdr:col>1</xdr:col>
      <xdr:colOff>312259</xdr:colOff>
      <xdr:row>127</xdr:row>
      <xdr:rowOff>37921</xdr:rowOff>
    </xdr:from>
    <xdr:to>
      <xdr:col>1</xdr:col>
      <xdr:colOff>698534</xdr:colOff>
      <xdr:row>127</xdr:row>
      <xdr:rowOff>612041</xdr:rowOff>
    </xdr:to>
    <xdr:pic>
      <xdr:nvPicPr>
        <xdr:cNvPr id="534" name="Picture 533">
          <a:extLst>
            <a:ext uri="{FF2B5EF4-FFF2-40B4-BE49-F238E27FC236}">
              <a16:creationId xmlns:a16="http://schemas.microsoft.com/office/drawing/2014/main" id="{B0DE25FD-EE38-724B-B58A-6F15C80214E9}"/>
            </a:ext>
          </a:extLst>
        </xdr:cNvPr>
        <xdr:cNvPicPr>
          <a:picLocks noChangeAspect="1"/>
        </xdr:cNvPicPr>
      </xdr:nvPicPr>
      <xdr:blipFill>
        <a:blip xmlns:r="http://schemas.openxmlformats.org/officeDocument/2006/relationships" r:embed="rId82"/>
        <a:stretch>
          <a:fillRect/>
        </a:stretch>
      </xdr:blipFill>
      <xdr:spPr>
        <a:xfrm>
          <a:off x="1260526" y="88209788"/>
          <a:ext cx="386275" cy="574120"/>
        </a:xfrm>
        <a:prstGeom prst="rect">
          <a:avLst/>
        </a:prstGeom>
      </xdr:spPr>
    </xdr:pic>
    <xdr:clientData/>
  </xdr:twoCellAnchor>
  <xdr:twoCellAnchor>
    <xdr:from>
      <xdr:col>1</xdr:col>
      <xdr:colOff>352577</xdr:colOff>
      <xdr:row>128</xdr:row>
      <xdr:rowOff>37335</xdr:rowOff>
    </xdr:from>
    <xdr:to>
      <xdr:col>1</xdr:col>
      <xdr:colOff>706318</xdr:colOff>
      <xdr:row>128</xdr:row>
      <xdr:rowOff>608623</xdr:rowOff>
    </xdr:to>
    <xdr:pic>
      <xdr:nvPicPr>
        <xdr:cNvPr id="535" name="Picture 534">
          <a:extLst>
            <a:ext uri="{FF2B5EF4-FFF2-40B4-BE49-F238E27FC236}">
              <a16:creationId xmlns:a16="http://schemas.microsoft.com/office/drawing/2014/main" id="{75C2F77F-223F-4A4C-B5B6-EF787924F5D9}"/>
            </a:ext>
          </a:extLst>
        </xdr:cNvPr>
        <xdr:cNvPicPr>
          <a:picLocks noChangeAspect="1"/>
        </xdr:cNvPicPr>
      </xdr:nvPicPr>
      <xdr:blipFill>
        <a:blip xmlns:r="http://schemas.openxmlformats.org/officeDocument/2006/relationships" r:embed="rId83"/>
        <a:stretch>
          <a:fillRect/>
        </a:stretch>
      </xdr:blipFill>
      <xdr:spPr>
        <a:xfrm>
          <a:off x="1300844" y="88903468"/>
          <a:ext cx="353741" cy="571288"/>
        </a:xfrm>
        <a:prstGeom prst="rect">
          <a:avLst/>
        </a:prstGeom>
      </xdr:spPr>
    </xdr:pic>
    <xdr:clientData/>
  </xdr:twoCellAnchor>
  <xdr:twoCellAnchor>
    <xdr:from>
      <xdr:col>1</xdr:col>
      <xdr:colOff>352577</xdr:colOff>
      <xdr:row>129</xdr:row>
      <xdr:rowOff>37334</xdr:rowOff>
    </xdr:from>
    <xdr:to>
      <xdr:col>1</xdr:col>
      <xdr:colOff>706318</xdr:colOff>
      <xdr:row>129</xdr:row>
      <xdr:rowOff>608622</xdr:rowOff>
    </xdr:to>
    <xdr:pic>
      <xdr:nvPicPr>
        <xdr:cNvPr id="536" name="Picture 535">
          <a:extLst>
            <a:ext uri="{FF2B5EF4-FFF2-40B4-BE49-F238E27FC236}">
              <a16:creationId xmlns:a16="http://schemas.microsoft.com/office/drawing/2014/main" id="{BE66D7C9-246C-0240-9312-86A1B9D31525}"/>
            </a:ext>
          </a:extLst>
        </xdr:cNvPr>
        <xdr:cNvPicPr>
          <a:picLocks noChangeAspect="1"/>
        </xdr:cNvPicPr>
      </xdr:nvPicPr>
      <xdr:blipFill>
        <a:blip xmlns:r="http://schemas.openxmlformats.org/officeDocument/2006/relationships" r:embed="rId83"/>
        <a:stretch>
          <a:fillRect/>
        </a:stretch>
      </xdr:blipFill>
      <xdr:spPr>
        <a:xfrm>
          <a:off x="1300844" y="89597734"/>
          <a:ext cx="353741" cy="571288"/>
        </a:xfrm>
        <a:prstGeom prst="rect">
          <a:avLst/>
        </a:prstGeom>
      </xdr:spPr>
    </xdr:pic>
    <xdr:clientData/>
  </xdr:twoCellAnchor>
  <xdr:twoCellAnchor>
    <xdr:from>
      <xdr:col>1</xdr:col>
      <xdr:colOff>352577</xdr:colOff>
      <xdr:row>130</xdr:row>
      <xdr:rowOff>37334</xdr:rowOff>
    </xdr:from>
    <xdr:to>
      <xdr:col>1</xdr:col>
      <xdr:colOff>706318</xdr:colOff>
      <xdr:row>130</xdr:row>
      <xdr:rowOff>608622</xdr:rowOff>
    </xdr:to>
    <xdr:pic>
      <xdr:nvPicPr>
        <xdr:cNvPr id="537" name="Picture 536">
          <a:extLst>
            <a:ext uri="{FF2B5EF4-FFF2-40B4-BE49-F238E27FC236}">
              <a16:creationId xmlns:a16="http://schemas.microsoft.com/office/drawing/2014/main" id="{5ECFF991-BCD2-B44A-942E-9891D61614FE}"/>
            </a:ext>
          </a:extLst>
        </xdr:cNvPr>
        <xdr:cNvPicPr>
          <a:picLocks noChangeAspect="1"/>
        </xdr:cNvPicPr>
      </xdr:nvPicPr>
      <xdr:blipFill>
        <a:blip xmlns:r="http://schemas.openxmlformats.org/officeDocument/2006/relationships" r:embed="rId83"/>
        <a:stretch>
          <a:fillRect/>
        </a:stretch>
      </xdr:blipFill>
      <xdr:spPr>
        <a:xfrm>
          <a:off x="1300844" y="90292001"/>
          <a:ext cx="353741" cy="571288"/>
        </a:xfrm>
        <a:prstGeom prst="rect">
          <a:avLst/>
        </a:prstGeom>
      </xdr:spPr>
    </xdr:pic>
    <xdr:clientData/>
  </xdr:twoCellAnchor>
  <xdr:twoCellAnchor>
    <xdr:from>
      <xdr:col>1</xdr:col>
      <xdr:colOff>312260</xdr:colOff>
      <xdr:row>131</xdr:row>
      <xdr:rowOff>32318</xdr:rowOff>
    </xdr:from>
    <xdr:to>
      <xdr:col>1</xdr:col>
      <xdr:colOff>700428</xdr:colOff>
      <xdr:row>131</xdr:row>
      <xdr:rowOff>614516</xdr:rowOff>
    </xdr:to>
    <xdr:pic>
      <xdr:nvPicPr>
        <xdr:cNvPr id="538" name="Picture 537">
          <a:extLst>
            <a:ext uri="{FF2B5EF4-FFF2-40B4-BE49-F238E27FC236}">
              <a16:creationId xmlns:a16="http://schemas.microsoft.com/office/drawing/2014/main" id="{B4A67ACA-AB9A-A745-9A2E-76290D54FFC8}"/>
            </a:ext>
          </a:extLst>
        </xdr:cNvPr>
        <xdr:cNvPicPr>
          <a:picLocks noChangeAspect="1"/>
        </xdr:cNvPicPr>
      </xdr:nvPicPr>
      <xdr:blipFill>
        <a:blip xmlns:r="http://schemas.openxmlformats.org/officeDocument/2006/relationships" r:embed="rId84"/>
        <a:stretch>
          <a:fillRect/>
        </a:stretch>
      </xdr:blipFill>
      <xdr:spPr>
        <a:xfrm>
          <a:off x="1260527" y="90981251"/>
          <a:ext cx="388168" cy="582198"/>
        </a:xfrm>
        <a:prstGeom prst="rect">
          <a:avLst/>
        </a:prstGeom>
      </xdr:spPr>
    </xdr:pic>
    <xdr:clientData/>
  </xdr:twoCellAnchor>
  <xdr:twoCellAnchor>
    <xdr:from>
      <xdr:col>1</xdr:col>
      <xdr:colOff>312259</xdr:colOff>
      <xdr:row>132</xdr:row>
      <xdr:rowOff>32425</xdr:rowOff>
    </xdr:from>
    <xdr:to>
      <xdr:col>1</xdr:col>
      <xdr:colOff>700427</xdr:colOff>
      <xdr:row>132</xdr:row>
      <xdr:rowOff>615138</xdr:rowOff>
    </xdr:to>
    <xdr:pic>
      <xdr:nvPicPr>
        <xdr:cNvPr id="539" name="Picture 538">
          <a:extLst>
            <a:ext uri="{FF2B5EF4-FFF2-40B4-BE49-F238E27FC236}">
              <a16:creationId xmlns:a16="http://schemas.microsoft.com/office/drawing/2014/main" id="{9FFB8BEA-FC32-454E-856B-B6938E9431AF}"/>
            </a:ext>
          </a:extLst>
        </xdr:cNvPr>
        <xdr:cNvPicPr>
          <a:picLocks noChangeAspect="1"/>
        </xdr:cNvPicPr>
      </xdr:nvPicPr>
      <xdr:blipFill>
        <a:blip xmlns:r="http://schemas.openxmlformats.org/officeDocument/2006/relationships" r:embed="rId84"/>
        <a:stretch>
          <a:fillRect/>
        </a:stretch>
      </xdr:blipFill>
      <xdr:spPr>
        <a:xfrm>
          <a:off x="1260526" y="91675625"/>
          <a:ext cx="388168" cy="582713"/>
        </a:xfrm>
        <a:prstGeom prst="rect">
          <a:avLst/>
        </a:prstGeom>
      </xdr:spPr>
    </xdr:pic>
    <xdr:clientData/>
  </xdr:twoCellAnchor>
  <xdr:twoCellAnchor>
    <xdr:from>
      <xdr:col>1</xdr:col>
      <xdr:colOff>292100</xdr:colOff>
      <xdr:row>132</xdr:row>
      <xdr:rowOff>665836</xdr:rowOff>
    </xdr:from>
    <xdr:to>
      <xdr:col>1</xdr:col>
      <xdr:colOff>697483</xdr:colOff>
      <xdr:row>133</xdr:row>
      <xdr:rowOff>618272</xdr:rowOff>
    </xdr:to>
    <xdr:pic>
      <xdr:nvPicPr>
        <xdr:cNvPr id="540" name="Picture 539">
          <a:extLst>
            <a:ext uri="{FF2B5EF4-FFF2-40B4-BE49-F238E27FC236}">
              <a16:creationId xmlns:a16="http://schemas.microsoft.com/office/drawing/2014/main" id="{512A9F3D-5EC8-624C-85C8-938493BAA62C}"/>
            </a:ext>
          </a:extLst>
        </xdr:cNvPr>
        <xdr:cNvPicPr>
          <a:picLocks noChangeAspect="1"/>
        </xdr:cNvPicPr>
      </xdr:nvPicPr>
      <xdr:blipFill>
        <a:blip xmlns:r="http://schemas.openxmlformats.org/officeDocument/2006/relationships" r:embed="rId85"/>
        <a:stretch>
          <a:fillRect/>
        </a:stretch>
      </xdr:blipFill>
      <xdr:spPr>
        <a:xfrm>
          <a:off x="1240367" y="92309036"/>
          <a:ext cx="405383" cy="646703"/>
        </a:xfrm>
        <a:prstGeom prst="rect">
          <a:avLst/>
        </a:prstGeom>
      </xdr:spPr>
    </xdr:pic>
    <xdr:clientData/>
  </xdr:twoCellAnchor>
  <xdr:twoCellAnchor>
    <xdr:from>
      <xdr:col>1</xdr:col>
      <xdr:colOff>332418</xdr:colOff>
      <xdr:row>134</xdr:row>
      <xdr:rowOff>71100</xdr:rowOff>
    </xdr:from>
    <xdr:to>
      <xdr:col>1</xdr:col>
      <xdr:colOff>705955</xdr:colOff>
      <xdr:row>134</xdr:row>
      <xdr:rowOff>610882</xdr:rowOff>
    </xdr:to>
    <xdr:pic>
      <xdr:nvPicPr>
        <xdr:cNvPr id="541" name="Picture 540">
          <a:extLst>
            <a:ext uri="{FF2B5EF4-FFF2-40B4-BE49-F238E27FC236}">
              <a16:creationId xmlns:a16="http://schemas.microsoft.com/office/drawing/2014/main" id="{667DF2D6-AB4B-5045-AA42-6CB2092CBC46}"/>
            </a:ext>
          </a:extLst>
        </xdr:cNvPr>
        <xdr:cNvPicPr>
          <a:picLocks noChangeAspect="1"/>
        </xdr:cNvPicPr>
      </xdr:nvPicPr>
      <xdr:blipFill>
        <a:blip xmlns:r="http://schemas.openxmlformats.org/officeDocument/2006/relationships" r:embed="rId86"/>
        <a:stretch>
          <a:fillRect/>
        </a:stretch>
      </xdr:blipFill>
      <xdr:spPr>
        <a:xfrm>
          <a:off x="1280685" y="93102833"/>
          <a:ext cx="373537" cy="539782"/>
        </a:xfrm>
        <a:prstGeom prst="rect">
          <a:avLst/>
        </a:prstGeom>
      </xdr:spPr>
    </xdr:pic>
    <xdr:clientData/>
  </xdr:twoCellAnchor>
  <xdr:twoCellAnchor>
    <xdr:from>
      <xdr:col>1</xdr:col>
      <xdr:colOff>332419</xdr:colOff>
      <xdr:row>135</xdr:row>
      <xdr:rowOff>69999</xdr:rowOff>
    </xdr:from>
    <xdr:to>
      <xdr:col>1</xdr:col>
      <xdr:colOff>705955</xdr:colOff>
      <xdr:row>135</xdr:row>
      <xdr:rowOff>604490</xdr:rowOff>
    </xdr:to>
    <xdr:pic>
      <xdr:nvPicPr>
        <xdr:cNvPr id="542" name="Picture 541">
          <a:extLst>
            <a:ext uri="{FF2B5EF4-FFF2-40B4-BE49-F238E27FC236}">
              <a16:creationId xmlns:a16="http://schemas.microsoft.com/office/drawing/2014/main" id="{06F96327-A9AF-0E48-8012-7549DE46DCBC}"/>
            </a:ext>
          </a:extLst>
        </xdr:cNvPr>
        <xdr:cNvPicPr>
          <a:picLocks noChangeAspect="1"/>
        </xdr:cNvPicPr>
      </xdr:nvPicPr>
      <xdr:blipFill>
        <a:blip xmlns:r="http://schemas.openxmlformats.org/officeDocument/2006/relationships" r:embed="rId86"/>
        <a:stretch>
          <a:fillRect/>
        </a:stretch>
      </xdr:blipFill>
      <xdr:spPr>
        <a:xfrm>
          <a:off x="1280686" y="93795999"/>
          <a:ext cx="373536" cy="534491"/>
        </a:xfrm>
        <a:prstGeom prst="rect">
          <a:avLst/>
        </a:prstGeom>
      </xdr:spPr>
    </xdr:pic>
    <xdr:clientData/>
  </xdr:twoCellAnchor>
  <xdr:twoCellAnchor>
    <xdr:from>
      <xdr:col>1</xdr:col>
      <xdr:colOff>332419</xdr:colOff>
      <xdr:row>136</xdr:row>
      <xdr:rowOff>55542</xdr:rowOff>
    </xdr:from>
    <xdr:to>
      <xdr:col>1</xdr:col>
      <xdr:colOff>708921</xdr:colOff>
      <xdr:row>136</xdr:row>
      <xdr:rowOff>617448</xdr:rowOff>
    </xdr:to>
    <xdr:pic>
      <xdr:nvPicPr>
        <xdr:cNvPr id="543" name="Picture 542">
          <a:extLst>
            <a:ext uri="{FF2B5EF4-FFF2-40B4-BE49-F238E27FC236}">
              <a16:creationId xmlns:a16="http://schemas.microsoft.com/office/drawing/2014/main" id="{B7996E7E-1677-1146-A81A-AF3AE262B5F4}"/>
            </a:ext>
          </a:extLst>
        </xdr:cNvPr>
        <xdr:cNvPicPr>
          <a:picLocks noChangeAspect="1"/>
        </xdr:cNvPicPr>
      </xdr:nvPicPr>
      <xdr:blipFill>
        <a:blip xmlns:r="http://schemas.openxmlformats.org/officeDocument/2006/relationships" r:embed="rId87"/>
        <a:stretch>
          <a:fillRect/>
        </a:stretch>
      </xdr:blipFill>
      <xdr:spPr>
        <a:xfrm>
          <a:off x="1280686" y="94475809"/>
          <a:ext cx="376502" cy="561906"/>
        </a:xfrm>
        <a:prstGeom prst="rect">
          <a:avLst/>
        </a:prstGeom>
      </xdr:spPr>
    </xdr:pic>
    <xdr:clientData/>
  </xdr:twoCellAnchor>
  <xdr:twoCellAnchor>
    <xdr:from>
      <xdr:col>1</xdr:col>
      <xdr:colOff>332419</xdr:colOff>
      <xdr:row>137</xdr:row>
      <xdr:rowOff>54137</xdr:rowOff>
    </xdr:from>
    <xdr:to>
      <xdr:col>1</xdr:col>
      <xdr:colOff>708921</xdr:colOff>
      <xdr:row>137</xdr:row>
      <xdr:rowOff>609284</xdr:rowOff>
    </xdr:to>
    <xdr:pic>
      <xdr:nvPicPr>
        <xdr:cNvPr id="544" name="Picture 543">
          <a:extLst>
            <a:ext uri="{FF2B5EF4-FFF2-40B4-BE49-F238E27FC236}">
              <a16:creationId xmlns:a16="http://schemas.microsoft.com/office/drawing/2014/main" id="{A2CE561E-4F20-4244-9BC1-F619C463BF26}"/>
            </a:ext>
          </a:extLst>
        </xdr:cNvPr>
        <xdr:cNvPicPr>
          <a:picLocks noChangeAspect="1"/>
        </xdr:cNvPicPr>
      </xdr:nvPicPr>
      <xdr:blipFill>
        <a:blip xmlns:r="http://schemas.openxmlformats.org/officeDocument/2006/relationships" r:embed="rId87"/>
        <a:stretch>
          <a:fillRect/>
        </a:stretch>
      </xdr:blipFill>
      <xdr:spPr>
        <a:xfrm>
          <a:off x="1280686" y="95168670"/>
          <a:ext cx="376502" cy="555147"/>
        </a:xfrm>
        <a:prstGeom prst="rect">
          <a:avLst/>
        </a:prstGeom>
      </xdr:spPr>
    </xdr:pic>
    <xdr:clientData/>
  </xdr:twoCellAnchor>
  <xdr:twoCellAnchor>
    <xdr:from>
      <xdr:col>1</xdr:col>
      <xdr:colOff>312260</xdr:colOff>
      <xdr:row>138</xdr:row>
      <xdr:rowOff>54471</xdr:rowOff>
    </xdr:from>
    <xdr:to>
      <xdr:col>1</xdr:col>
      <xdr:colOff>698535</xdr:colOff>
      <xdr:row>138</xdr:row>
      <xdr:rowOff>611226</xdr:rowOff>
    </xdr:to>
    <xdr:pic>
      <xdr:nvPicPr>
        <xdr:cNvPr id="545" name="Picture 544">
          <a:extLst>
            <a:ext uri="{FF2B5EF4-FFF2-40B4-BE49-F238E27FC236}">
              <a16:creationId xmlns:a16="http://schemas.microsoft.com/office/drawing/2014/main" id="{D1C51259-69AF-D042-BD8E-52D19699242F}"/>
            </a:ext>
          </a:extLst>
        </xdr:cNvPr>
        <xdr:cNvPicPr>
          <a:picLocks noChangeAspect="1"/>
        </xdr:cNvPicPr>
      </xdr:nvPicPr>
      <xdr:blipFill>
        <a:blip xmlns:r="http://schemas.openxmlformats.org/officeDocument/2006/relationships" r:embed="rId88"/>
        <a:stretch>
          <a:fillRect/>
        </a:stretch>
      </xdr:blipFill>
      <xdr:spPr>
        <a:xfrm>
          <a:off x="1260527" y="95863271"/>
          <a:ext cx="386275" cy="556755"/>
        </a:xfrm>
        <a:prstGeom prst="rect">
          <a:avLst/>
        </a:prstGeom>
      </xdr:spPr>
    </xdr:pic>
    <xdr:clientData/>
  </xdr:twoCellAnchor>
  <xdr:twoCellAnchor>
    <xdr:from>
      <xdr:col>1</xdr:col>
      <xdr:colOff>332419</xdr:colOff>
      <xdr:row>139</xdr:row>
      <xdr:rowOff>71648</xdr:rowOff>
    </xdr:from>
    <xdr:to>
      <xdr:col>1</xdr:col>
      <xdr:colOff>701473</xdr:colOff>
      <xdr:row>139</xdr:row>
      <xdr:rowOff>614056</xdr:rowOff>
    </xdr:to>
    <xdr:pic>
      <xdr:nvPicPr>
        <xdr:cNvPr id="546" name="Picture 545">
          <a:extLst>
            <a:ext uri="{FF2B5EF4-FFF2-40B4-BE49-F238E27FC236}">
              <a16:creationId xmlns:a16="http://schemas.microsoft.com/office/drawing/2014/main" id="{CBB043D3-9436-F14D-8A53-CA42E14669EC}"/>
            </a:ext>
          </a:extLst>
        </xdr:cNvPr>
        <xdr:cNvPicPr>
          <a:picLocks noChangeAspect="1"/>
        </xdr:cNvPicPr>
      </xdr:nvPicPr>
      <xdr:blipFill>
        <a:blip xmlns:r="http://schemas.openxmlformats.org/officeDocument/2006/relationships" r:embed="rId89"/>
        <a:stretch>
          <a:fillRect/>
        </a:stretch>
      </xdr:blipFill>
      <xdr:spPr>
        <a:xfrm>
          <a:off x="1280686" y="96574715"/>
          <a:ext cx="369054" cy="542408"/>
        </a:xfrm>
        <a:prstGeom prst="rect">
          <a:avLst/>
        </a:prstGeom>
      </xdr:spPr>
    </xdr:pic>
    <xdr:clientData/>
  </xdr:twoCellAnchor>
  <xdr:twoCellAnchor>
    <xdr:from>
      <xdr:col>1</xdr:col>
      <xdr:colOff>352578</xdr:colOff>
      <xdr:row>140</xdr:row>
      <xdr:rowOff>54676</xdr:rowOff>
    </xdr:from>
    <xdr:to>
      <xdr:col>1</xdr:col>
      <xdr:colOff>708902</xdr:colOff>
      <xdr:row>140</xdr:row>
      <xdr:rowOff>612407</xdr:rowOff>
    </xdr:to>
    <xdr:pic>
      <xdr:nvPicPr>
        <xdr:cNvPr id="547" name="Picture 546">
          <a:extLst>
            <a:ext uri="{FF2B5EF4-FFF2-40B4-BE49-F238E27FC236}">
              <a16:creationId xmlns:a16="http://schemas.microsoft.com/office/drawing/2014/main" id="{194A3B67-AB15-224A-B6CF-25596879A451}"/>
            </a:ext>
          </a:extLst>
        </xdr:cNvPr>
        <xdr:cNvPicPr>
          <a:picLocks noChangeAspect="1"/>
        </xdr:cNvPicPr>
      </xdr:nvPicPr>
      <xdr:blipFill>
        <a:blip xmlns:r="http://schemas.openxmlformats.org/officeDocument/2006/relationships" r:embed="rId90"/>
        <a:stretch>
          <a:fillRect/>
        </a:stretch>
      </xdr:blipFill>
      <xdr:spPr>
        <a:xfrm>
          <a:off x="1300845" y="97252009"/>
          <a:ext cx="356324" cy="557731"/>
        </a:xfrm>
        <a:prstGeom prst="rect">
          <a:avLst/>
        </a:prstGeom>
      </xdr:spPr>
    </xdr:pic>
    <xdr:clientData/>
  </xdr:twoCellAnchor>
  <xdr:twoCellAnchor>
    <xdr:from>
      <xdr:col>1</xdr:col>
      <xdr:colOff>352577</xdr:colOff>
      <xdr:row>141</xdr:row>
      <xdr:rowOff>36386</xdr:rowOff>
    </xdr:from>
    <xdr:to>
      <xdr:col>1</xdr:col>
      <xdr:colOff>709760</xdr:colOff>
      <xdr:row>141</xdr:row>
      <xdr:rowOff>608079</xdr:rowOff>
    </xdr:to>
    <xdr:pic>
      <xdr:nvPicPr>
        <xdr:cNvPr id="548" name="Picture 547">
          <a:extLst>
            <a:ext uri="{FF2B5EF4-FFF2-40B4-BE49-F238E27FC236}">
              <a16:creationId xmlns:a16="http://schemas.microsoft.com/office/drawing/2014/main" id="{EF41D153-4539-D14C-9133-2E76B0F1FA41}"/>
            </a:ext>
          </a:extLst>
        </xdr:cNvPr>
        <xdr:cNvPicPr>
          <a:picLocks noChangeAspect="1"/>
        </xdr:cNvPicPr>
      </xdr:nvPicPr>
      <xdr:blipFill>
        <a:blip xmlns:r="http://schemas.openxmlformats.org/officeDocument/2006/relationships" r:embed="rId91"/>
        <a:stretch>
          <a:fillRect/>
        </a:stretch>
      </xdr:blipFill>
      <xdr:spPr>
        <a:xfrm>
          <a:off x="1300844" y="97927986"/>
          <a:ext cx="357183" cy="571693"/>
        </a:xfrm>
        <a:prstGeom prst="rect">
          <a:avLst/>
        </a:prstGeom>
      </xdr:spPr>
    </xdr:pic>
    <xdr:clientData/>
  </xdr:twoCellAnchor>
  <xdr:twoCellAnchor>
    <xdr:from>
      <xdr:col>1</xdr:col>
      <xdr:colOff>1</xdr:colOff>
      <xdr:row>193</xdr:row>
      <xdr:rowOff>0</xdr:rowOff>
    </xdr:from>
    <xdr:to>
      <xdr:col>1</xdr:col>
      <xdr:colOff>1</xdr:colOff>
      <xdr:row>193</xdr:row>
      <xdr:rowOff>0</xdr:rowOff>
    </xdr:to>
    <xdr:pic>
      <xdr:nvPicPr>
        <xdr:cNvPr id="393" name="Picture 392">
          <a:extLst>
            <a:ext uri="{FF2B5EF4-FFF2-40B4-BE49-F238E27FC236}">
              <a16:creationId xmlns:a16="http://schemas.microsoft.com/office/drawing/2014/main" id="{4BD31486-67E9-284E-943F-94585D7CAFA8}"/>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927101" y="9141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193</xdr:row>
      <xdr:rowOff>0</xdr:rowOff>
    </xdr:from>
    <xdr:to>
      <xdr:col>1</xdr:col>
      <xdr:colOff>1</xdr:colOff>
      <xdr:row>193</xdr:row>
      <xdr:rowOff>0</xdr:rowOff>
    </xdr:to>
    <xdr:pic>
      <xdr:nvPicPr>
        <xdr:cNvPr id="599" name="Picture 598">
          <a:extLst>
            <a:ext uri="{FF2B5EF4-FFF2-40B4-BE49-F238E27FC236}">
              <a16:creationId xmlns:a16="http://schemas.microsoft.com/office/drawing/2014/main" id="{0FC6F093-366F-094A-BF32-67517B9A2F54}"/>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927101" y="12697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194</xdr:row>
      <xdr:rowOff>381000</xdr:rowOff>
    </xdr:from>
    <xdr:to>
      <xdr:col>1</xdr:col>
      <xdr:colOff>1</xdr:colOff>
      <xdr:row>194</xdr:row>
      <xdr:rowOff>381000</xdr:rowOff>
    </xdr:to>
    <xdr:pic>
      <xdr:nvPicPr>
        <xdr:cNvPr id="600" name="Picture 599">
          <a:extLst>
            <a:ext uri="{FF2B5EF4-FFF2-40B4-BE49-F238E27FC236}">
              <a16:creationId xmlns:a16="http://schemas.microsoft.com/office/drawing/2014/main" id="{BF68F926-0116-7F4C-B543-9BCFF2D13B1F}"/>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927101" y="12799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196</xdr:row>
      <xdr:rowOff>127000</xdr:rowOff>
    </xdr:from>
    <xdr:to>
      <xdr:col>1</xdr:col>
      <xdr:colOff>1</xdr:colOff>
      <xdr:row>196</xdr:row>
      <xdr:rowOff>127000</xdr:rowOff>
    </xdr:to>
    <xdr:pic>
      <xdr:nvPicPr>
        <xdr:cNvPr id="601" name="Picture 600">
          <a:extLst>
            <a:ext uri="{FF2B5EF4-FFF2-40B4-BE49-F238E27FC236}">
              <a16:creationId xmlns:a16="http://schemas.microsoft.com/office/drawing/2014/main" id="{BFD325AC-D1B6-4845-A547-5E0831D2FFCA}"/>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927101" y="12900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197</xdr:row>
      <xdr:rowOff>508000</xdr:rowOff>
    </xdr:from>
    <xdr:to>
      <xdr:col>1</xdr:col>
      <xdr:colOff>1</xdr:colOff>
      <xdr:row>197</xdr:row>
      <xdr:rowOff>508000</xdr:rowOff>
    </xdr:to>
    <xdr:pic>
      <xdr:nvPicPr>
        <xdr:cNvPr id="602" name="Picture 601">
          <a:extLst>
            <a:ext uri="{FF2B5EF4-FFF2-40B4-BE49-F238E27FC236}">
              <a16:creationId xmlns:a16="http://schemas.microsoft.com/office/drawing/2014/main" id="{DF6A2B60-2C31-4648-A573-5AA50B275F12}"/>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927101" y="13002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199</xdr:row>
      <xdr:rowOff>254000</xdr:rowOff>
    </xdr:from>
    <xdr:to>
      <xdr:col>1</xdr:col>
      <xdr:colOff>1</xdr:colOff>
      <xdr:row>199</xdr:row>
      <xdr:rowOff>254000</xdr:rowOff>
    </xdr:to>
    <xdr:pic>
      <xdr:nvPicPr>
        <xdr:cNvPr id="603" name="Picture 602">
          <a:extLst>
            <a:ext uri="{FF2B5EF4-FFF2-40B4-BE49-F238E27FC236}">
              <a16:creationId xmlns:a16="http://schemas.microsoft.com/office/drawing/2014/main" id="{9D5A7C1D-99E3-1D46-84AA-5FBF0BA97BD3}"/>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927101" y="13103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200</xdr:row>
      <xdr:rowOff>0</xdr:rowOff>
    </xdr:from>
    <xdr:to>
      <xdr:col>1</xdr:col>
      <xdr:colOff>1</xdr:colOff>
      <xdr:row>200</xdr:row>
      <xdr:rowOff>0</xdr:rowOff>
    </xdr:to>
    <xdr:pic>
      <xdr:nvPicPr>
        <xdr:cNvPr id="604" name="Picture 603">
          <a:extLst>
            <a:ext uri="{FF2B5EF4-FFF2-40B4-BE49-F238E27FC236}">
              <a16:creationId xmlns:a16="http://schemas.microsoft.com/office/drawing/2014/main" id="{94B86A0B-34C0-5043-B2B0-11D0816BC4E5}"/>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927101" y="13205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200</xdr:row>
      <xdr:rowOff>381000</xdr:rowOff>
    </xdr:from>
    <xdr:to>
      <xdr:col>1</xdr:col>
      <xdr:colOff>1</xdr:colOff>
      <xdr:row>200</xdr:row>
      <xdr:rowOff>381000</xdr:rowOff>
    </xdr:to>
    <xdr:pic>
      <xdr:nvPicPr>
        <xdr:cNvPr id="605" name="Picture 604">
          <a:extLst>
            <a:ext uri="{FF2B5EF4-FFF2-40B4-BE49-F238E27FC236}">
              <a16:creationId xmlns:a16="http://schemas.microsoft.com/office/drawing/2014/main" id="{74EEB17F-E512-A445-B8CF-E0AD18C4FFA8}"/>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927101" y="13307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127000</xdr:rowOff>
    </xdr:from>
    <xdr:to>
      <xdr:col>1</xdr:col>
      <xdr:colOff>1</xdr:colOff>
      <xdr:row>201</xdr:row>
      <xdr:rowOff>127000</xdr:rowOff>
    </xdr:to>
    <xdr:pic>
      <xdr:nvPicPr>
        <xdr:cNvPr id="606" name="Picture 605">
          <a:extLst>
            <a:ext uri="{FF2B5EF4-FFF2-40B4-BE49-F238E27FC236}">
              <a16:creationId xmlns:a16="http://schemas.microsoft.com/office/drawing/2014/main" id="{9A39606C-4E15-0F46-BF79-230A657DB614}"/>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927101" y="13408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202</xdr:row>
      <xdr:rowOff>508000</xdr:rowOff>
    </xdr:from>
    <xdr:to>
      <xdr:col>1</xdr:col>
      <xdr:colOff>1</xdr:colOff>
      <xdr:row>202</xdr:row>
      <xdr:rowOff>508000</xdr:rowOff>
    </xdr:to>
    <xdr:pic>
      <xdr:nvPicPr>
        <xdr:cNvPr id="607" name="Picture 606">
          <a:extLst>
            <a:ext uri="{FF2B5EF4-FFF2-40B4-BE49-F238E27FC236}">
              <a16:creationId xmlns:a16="http://schemas.microsoft.com/office/drawing/2014/main" id="{8269A247-D997-064D-8105-24280D17388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927101" y="13510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193</xdr:row>
      <xdr:rowOff>0</xdr:rowOff>
    </xdr:from>
    <xdr:to>
      <xdr:col>1</xdr:col>
      <xdr:colOff>606241</xdr:colOff>
      <xdr:row>193</xdr:row>
      <xdr:rowOff>478</xdr:rowOff>
    </xdr:to>
    <xdr:pic>
      <xdr:nvPicPr>
        <xdr:cNvPr id="774" name="Picture 773">
          <a:extLst>
            <a:ext uri="{FF2B5EF4-FFF2-40B4-BE49-F238E27FC236}">
              <a16:creationId xmlns:a16="http://schemas.microsoft.com/office/drawing/2014/main" id="{2B4E9DDA-0AA8-A34D-82D8-921F5478DA26}"/>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927100" y="124436094"/>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365541</xdr:colOff>
      <xdr:row>193</xdr:row>
      <xdr:rowOff>84570</xdr:rowOff>
    </xdr:from>
    <xdr:to>
      <xdr:col>1</xdr:col>
      <xdr:colOff>796593</xdr:colOff>
      <xdr:row>193</xdr:row>
      <xdr:rowOff>628508</xdr:rowOff>
    </xdr:to>
    <xdr:pic>
      <xdr:nvPicPr>
        <xdr:cNvPr id="775" name="Picture 774">
          <a:extLst>
            <a:ext uri="{FF2B5EF4-FFF2-40B4-BE49-F238E27FC236}">
              <a16:creationId xmlns:a16="http://schemas.microsoft.com/office/drawing/2014/main" id="{120582D7-1AAB-5746-AAE1-CF4EF93F4358}"/>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318041" y="135960766"/>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365541</xdr:colOff>
      <xdr:row>194</xdr:row>
      <xdr:rowOff>84820</xdr:rowOff>
    </xdr:from>
    <xdr:to>
      <xdr:col>1</xdr:col>
      <xdr:colOff>796593</xdr:colOff>
      <xdr:row>194</xdr:row>
      <xdr:rowOff>628758</xdr:rowOff>
    </xdr:to>
    <xdr:pic>
      <xdr:nvPicPr>
        <xdr:cNvPr id="776" name="Picture 775">
          <a:extLst>
            <a:ext uri="{FF2B5EF4-FFF2-40B4-BE49-F238E27FC236}">
              <a16:creationId xmlns:a16="http://schemas.microsoft.com/office/drawing/2014/main" id="{2CD5FFAE-1C6E-F54E-B755-3876ECCAA6AF}"/>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1318041" y="136665037"/>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365541</xdr:colOff>
      <xdr:row>195</xdr:row>
      <xdr:rowOff>108229</xdr:rowOff>
    </xdr:from>
    <xdr:to>
      <xdr:col>1</xdr:col>
      <xdr:colOff>796593</xdr:colOff>
      <xdr:row>195</xdr:row>
      <xdr:rowOff>634194</xdr:rowOff>
    </xdr:to>
    <xdr:pic>
      <xdr:nvPicPr>
        <xdr:cNvPr id="777" name="Picture 776">
          <a:extLst>
            <a:ext uri="{FF2B5EF4-FFF2-40B4-BE49-F238E27FC236}">
              <a16:creationId xmlns:a16="http://schemas.microsoft.com/office/drawing/2014/main" id="{44B1FAF7-ACA0-DC4C-8806-0381AEFBCA56}"/>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318041" y="137392468"/>
          <a:ext cx="431052" cy="525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365541</xdr:colOff>
      <xdr:row>196</xdr:row>
      <xdr:rowOff>85318</xdr:rowOff>
    </xdr:from>
    <xdr:to>
      <xdr:col>1</xdr:col>
      <xdr:colOff>796593</xdr:colOff>
      <xdr:row>196</xdr:row>
      <xdr:rowOff>629255</xdr:rowOff>
    </xdr:to>
    <xdr:pic>
      <xdr:nvPicPr>
        <xdr:cNvPr id="778" name="Picture 777">
          <a:extLst>
            <a:ext uri="{FF2B5EF4-FFF2-40B4-BE49-F238E27FC236}">
              <a16:creationId xmlns:a16="http://schemas.microsoft.com/office/drawing/2014/main" id="{C61F4517-3ED1-1C48-8D86-6B6B5DB5BA12}"/>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1318041" y="138073579"/>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365540</xdr:colOff>
      <xdr:row>197</xdr:row>
      <xdr:rowOff>85565</xdr:rowOff>
    </xdr:from>
    <xdr:to>
      <xdr:col>1</xdr:col>
      <xdr:colOff>796592</xdr:colOff>
      <xdr:row>197</xdr:row>
      <xdr:rowOff>628166</xdr:rowOff>
    </xdr:to>
    <xdr:pic>
      <xdr:nvPicPr>
        <xdr:cNvPr id="779" name="Picture 778">
          <a:extLst>
            <a:ext uri="{FF2B5EF4-FFF2-40B4-BE49-F238E27FC236}">
              <a16:creationId xmlns:a16="http://schemas.microsoft.com/office/drawing/2014/main" id="{49F4B942-16D6-2048-B8BF-A96A43E4C5FE}"/>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318040" y="138777848"/>
          <a:ext cx="431052" cy="542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580996</xdr:colOff>
      <xdr:row>198</xdr:row>
      <xdr:rowOff>95528</xdr:rowOff>
    </xdr:from>
    <xdr:to>
      <xdr:col>1</xdr:col>
      <xdr:colOff>837592</xdr:colOff>
      <xdr:row>198</xdr:row>
      <xdr:rowOff>560124</xdr:rowOff>
    </xdr:to>
    <xdr:pic>
      <xdr:nvPicPr>
        <xdr:cNvPr id="780" name="Picture 779">
          <a:extLst>
            <a:ext uri="{FF2B5EF4-FFF2-40B4-BE49-F238E27FC236}">
              <a16:creationId xmlns:a16="http://schemas.microsoft.com/office/drawing/2014/main" id="{3D18D2C5-0B1A-BD48-911B-23703EF02C83}"/>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flipH="1">
          <a:off x="1533496" y="139491832"/>
          <a:ext cx="256596" cy="4645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384755</xdr:colOff>
      <xdr:row>199</xdr:row>
      <xdr:rowOff>133627</xdr:rowOff>
    </xdr:from>
    <xdr:to>
      <xdr:col>1</xdr:col>
      <xdr:colOff>791039</xdr:colOff>
      <xdr:row>199</xdr:row>
      <xdr:rowOff>567286</xdr:rowOff>
    </xdr:to>
    <xdr:pic>
      <xdr:nvPicPr>
        <xdr:cNvPr id="781" name="Picture 780">
          <a:extLst>
            <a:ext uri="{FF2B5EF4-FFF2-40B4-BE49-F238E27FC236}">
              <a16:creationId xmlns:a16="http://schemas.microsoft.com/office/drawing/2014/main" id="{B9A61FFD-F3DB-8F41-A27D-0EA6D367E152}"/>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1337255" y="140233953"/>
          <a:ext cx="406284" cy="433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200</xdr:row>
      <xdr:rowOff>0</xdr:rowOff>
    </xdr:from>
    <xdr:to>
      <xdr:col>1</xdr:col>
      <xdr:colOff>606241</xdr:colOff>
      <xdr:row>200</xdr:row>
      <xdr:rowOff>2719</xdr:rowOff>
    </xdr:to>
    <xdr:pic>
      <xdr:nvPicPr>
        <xdr:cNvPr id="783" name="Picture 782">
          <a:extLst>
            <a:ext uri="{FF2B5EF4-FFF2-40B4-BE49-F238E27FC236}">
              <a16:creationId xmlns:a16="http://schemas.microsoft.com/office/drawing/2014/main" id="{61461DB3-30A5-204B-A84B-33B5BF75FA34}"/>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927100" y="13015333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289340</xdr:colOff>
      <xdr:row>200</xdr:row>
      <xdr:rowOff>86813</xdr:rowOff>
    </xdr:from>
    <xdr:to>
      <xdr:col>1</xdr:col>
      <xdr:colOff>759816</xdr:colOff>
      <xdr:row>200</xdr:row>
      <xdr:rowOff>628447</xdr:rowOff>
    </xdr:to>
    <xdr:pic>
      <xdr:nvPicPr>
        <xdr:cNvPr id="784" name="Picture 783">
          <a:extLst>
            <a:ext uri="{FF2B5EF4-FFF2-40B4-BE49-F238E27FC236}">
              <a16:creationId xmlns:a16="http://schemas.microsoft.com/office/drawing/2014/main" id="{57EEFAE4-CF2E-934F-AA1A-085AF16095B7}"/>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1241840" y="140891161"/>
          <a:ext cx="470476" cy="5416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201</xdr:row>
      <xdr:rowOff>0</xdr:rowOff>
    </xdr:from>
    <xdr:to>
      <xdr:col>1</xdr:col>
      <xdr:colOff>606241</xdr:colOff>
      <xdr:row>201</xdr:row>
      <xdr:rowOff>3217</xdr:rowOff>
    </xdr:to>
    <xdr:pic>
      <xdr:nvPicPr>
        <xdr:cNvPr id="785" name="Picture 784">
          <a:extLst>
            <a:ext uri="{FF2B5EF4-FFF2-40B4-BE49-F238E27FC236}">
              <a16:creationId xmlns:a16="http://schemas.microsoft.com/office/drawing/2014/main" id="{2295B7C7-9B70-6D4E-85A6-7DA3B2D7C83A}"/>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927100" y="13142383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201</xdr:row>
      <xdr:rowOff>108227</xdr:rowOff>
    </xdr:from>
    <xdr:to>
      <xdr:col>1</xdr:col>
      <xdr:colOff>773798</xdr:colOff>
      <xdr:row>201</xdr:row>
      <xdr:rowOff>564937</xdr:rowOff>
    </xdr:to>
    <xdr:pic>
      <xdr:nvPicPr>
        <xdr:cNvPr id="786" name="Picture 785">
          <a:extLst>
            <a:ext uri="{FF2B5EF4-FFF2-40B4-BE49-F238E27FC236}">
              <a16:creationId xmlns:a16="http://schemas.microsoft.com/office/drawing/2014/main" id="{75FFE37E-9651-E948-9BB3-6972D3FD6ED9}"/>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1292639" y="141616597"/>
          <a:ext cx="433659" cy="456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340140</xdr:colOff>
      <xdr:row>202</xdr:row>
      <xdr:rowOff>87559</xdr:rowOff>
    </xdr:from>
    <xdr:to>
      <xdr:col>1</xdr:col>
      <xdr:colOff>781048</xdr:colOff>
      <xdr:row>202</xdr:row>
      <xdr:rowOff>628614</xdr:rowOff>
    </xdr:to>
    <xdr:pic>
      <xdr:nvPicPr>
        <xdr:cNvPr id="787" name="Picture 786">
          <a:extLst>
            <a:ext uri="{FF2B5EF4-FFF2-40B4-BE49-F238E27FC236}">
              <a16:creationId xmlns:a16="http://schemas.microsoft.com/office/drawing/2014/main" id="{BC250737-02C0-1340-969E-7ABDAB55B969}"/>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1292640" y="142299950"/>
          <a:ext cx="440908" cy="541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365541</xdr:colOff>
      <xdr:row>203</xdr:row>
      <xdr:rowOff>95528</xdr:rowOff>
    </xdr:from>
    <xdr:to>
      <xdr:col>1</xdr:col>
      <xdr:colOff>796593</xdr:colOff>
      <xdr:row>203</xdr:row>
      <xdr:rowOff>630398</xdr:rowOff>
    </xdr:to>
    <xdr:pic>
      <xdr:nvPicPr>
        <xdr:cNvPr id="800" name="Picture 799">
          <a:extLst>
            <a:ext uri="{FF2B5EF4-FFF2-40B4-BE49-F238E27FC236}">
              <a16:creationId xmlns:a16="http://schemas.microsoft.com/office/drawing/2014/main" id="{955B66CA-9CC8-5842-8704-298C9EC1BBC5}"/>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1318041" y="143011941"/>
          <a:ext cx="431052" cy="534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340140</xdr:colOff>
      <xdr:row>204</xdr:row>
      <xdr:rowOff>103744</xdr:rowOff>
    </xdr:from>
    <xdr:to>
      <xdr:col>1</xdr:col>
      <xdr:colOff>780369</xdr:colOff>
      <xdr:row>204</xdr:row>
      <xdr:rowOff>632237</xdr:rowOff>
    </xdr:to>
    <xdr:pic>
      <xdr:nvPicPr>
        <xdr:cNvPr id="801" name="Picture 800">
          <a:extLst>
            <a:ext uri="{FF2B5EF4-FFF2-40B4-BE49-F238E27FC236}">
              <a16:creationId xmlns:a16="http://schemas.microsoft.com/office/drawing/2014/main" id="{6CAB8BE5-E70A-C747-9989-8CA4AD15687B}"/>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1292640" y="143724179"/>
          <a:ext cx="440229" cy="528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289339</xdr:colOff>
      <xdr:row>205</xdr:row>
      <xdr:rowOff>91292</xdr:rowOff>
    </xdr:from>
    <xdr:to>
      <xdr:col>1</xdr:col>
      <xdr:colOff>759814</xdr:colOff>
      <xdr:row>205</xdr:row>
      <xdr:rowOff>629448</xdr:rowOff>
    </xdr:to>
    <xdr:pic>
      <xdr:nvPicPr>
        <xdr:cNvPr id="802" name="Picture 801">
          <a:extLst>
            <a:ext uri="{FF2B5EF4-FFF2-40B4-BE49-F238E27FC236}">
              <a16:creationId xmlns:a16="http://schemas.microsoft.com/office/drawing/2014/main" id="{6C07E61F-6E9A-7248-9C0E-771058608CF3}"/>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1241839" y="144415749"/>
          <a:ext cx="470475" cy="5381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206</xdr:row>
      <xdr:rowOff>0</xdr:rowOff>
    </xdr:from>
    <xdr:to>
      <xdr:col>1</xdr:col>
      <xdr:colOff>606241</xdr:colOff>
      <xdr:row>206</xdr:row>
      <xdr:rowOff>7699</xdr:rowOff>
    </xdr:to>
    <xdr:pic>
      <xdr:nvPicPr>
        <xdr:cNvPr id="803" name="Picture 802">
          <a:extLst>
            <a:ext uri="{FF2B5EF4-FFF2-40B4-BE49-F238E27FC236}">
              <a16:creationId xmlns:a16="http://schemas.microsoft.com/office/drawing/2014/main" id="{B36D65E3-3879-6B40-9F4C-8F5C68E5DC5B}"/>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927100" y="14285831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289340</xdr:colOff>
      <xdr:row>206</xdr:row>
      <xdr:rowOff>91791</xdr:rowOff>
    </xdr:from>
    <xdr:to>
      <xdr:col>1</xdr:col>
      <xdr:colOff>759816</xdr:colOff>
      <xdr:row>206</xdr:row>
      <xdr:rowOff>629562</xdr:rowOff>
    </xdr:to>
    <xdr:pic>
      <xdr:nvPicPr>
        <xdr:cNvPr id="804" name="Picture 803">
          <a:extLst>
            <a:ext uri="{FF2B5EF4-FFF2-40B4-BE49-F238E27FC236}">
              <a16:creationId xmlns:a16="http://schemas.microsoft.com/office/drawing/2014/main" id="{B5FEF4D8-D7FA-564E-9D69-F52CEAF4299D}"/>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241840" y="145120269"/>
          <a:ext cx="470476" cy="537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207</xdr:row>
      <xdr:rowOff>0</xdr:rowOff>
    </xdr:from>
    <xdr:to>
      <xdr:col>1</xdr:col>
      <xdr:colOff>606241</xdr:colOff>
      <xdr:row>207</xdr:row>
      <xdr:rowOff>8197</xdr:rowOff>
    </xdr:to>
    <xdr:pic>
      <xdr:nvPicPr>
        <xdr:cNvPr id="805" name="Picture 804">
          <a:extLst>
            <a:ext uri="{FF2B5EF4-FFF2-40B4-BE49-F238E27FC236}">
              <a16:creationId xmlns:a16="http://schemas.microsoft.com/office/drawing/2014/main" id="{B04BAB64-D240-A346-A0C0-19FED322BC73}"/>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927100" y="14412881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289339</xdr:colOff>
      <xdr:row>207</xdr:row>
      <xdr:rowOff>92289</xdr:rowOff>
    </xdr:from>
    <xdr:to>
      <xdr:col>1</xdr:col>
      <xdr:colOff>759814</xdr:colOff>
      <xdr:row>207</xdr:row>
      <xdr:rowOff>629671</xdr:rowOff>
    </xdr:to>
    <xdr:pic>
      <xdr:nvPicPr>
        <xdr:cNvPr id="806" name="Picture 805">
          <a:extLst>
            <a:ext uri="{FF2B5EF4-FFF2-40B4-BE49-F238E27FC236}">
              <a16:creationId xmlns:a16="http://schemas.microsoft.com/office/drawing/2014/main" id="{627D6D1F-0C23-A341-BCAD-EC38E2DA72D8}"/>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1241839" y="145824789"/>
          <a:ext cx="470475" cy="537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208</xdr:row>
      <xdr:rowOff>0</xdr:rowOff>
    </xdr:from>
    <xdr:to>
      <xdr:col>1</xdr:col>
      <xdr:colOff>606241</xdr:colOff>
      <xdr:row>208</xdr:row>
      <xdr:rowOff>10189</xdr:rowOff>
    </xdr:to>
    <xdr:pic>
      <xdr:nvPicPr>
        <xdr:cNvPr id="813" name="Picture 812">
          <a:extLst>
            <a:ext uri="{FF2B5EF4-FFF2-40B4-BE49-F238E27FC236}">
              <a16:creationId xmlns:a16="http://schemas.microsoft.com/office/drawing/2014/main" id="{0DEEA27B-EB07-6947-B3F8-CC7A2FFEC986}"/>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927100" y="14921080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289340</xdr:colOff>
      <xdr:row>208</xdr:row>
      <xdr:rowOff>94280</xdr:rowOff>
    </xdr:from>
    <xdr:to>
      <xdr:col>1</xdr:col>
      <xdr:colOff>759816</xdr:colOff>
      <xdr:row>208</xdr:row>
      <xdr:rowOff>630118</xdr:rowOff>
    </xdr:to>
    <xdr:pic>
      <xdr:nvPicPr>
        <xdr:cNvPr id="814" name="Picture 813">
          <a:extLst>
            <a:ext uri="{FF2B5EF4-FFF2-40B4-BE49-F238E27FC236}">
              <a16:creationId xmlns:a16="http://schemas.microsoft.com/office/drawing/2014/main" id="{1F1F30F1-8B77-BB46-AC98-C55DFF3741DB}"/>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1241840" y="146530802"/>
          <a:ext cx="470476" cy="535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209</xdr:row>
      <xdr:rowOff>0</xdr:rowOff>
    </xdr:from>
    <xdr:to>
      <xdr:col>1</xdr:col>
      <xdr:colOff>606241</xdr:colOff>
      <xdr:row>209</xdr:row>
      <xdr:rowOff>10687</xdr:rowOff>
    </xdr:to>
    <xdr:pic>
      <xdr:nvPicPr>
        <xdr:cNvPr id="815" name="Picture 814">
          <a:extLst>
            <a:ext uri="{FF2B5EF4-FFF2-40B4-BE49-F238E27FC236}">
              <a16:creationId xmlns:a16="http://schemas.microsoft.com/office/drawing/2014/main" id="{817B4A3A-5FA8-2149-9CBD-DA044246E27A}"/>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927100" y="15048130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289340</xdr:colOff>
      <xdr:row>209</xdr:row>
      <xdr:rowOff>94780</xdr:rowOff>
    </xdr:from>
    <xdr:to>
      <xdr:col>1</xdr:col>
      <xdr:colOff>759816</xdr:colOff>
      <xdr:row>209</xdr:row>
      <xdr:rowOff>630232</xdr:rowOff>
    </xdr:to>
    <xdr:pic>
      <xdr:nvPicPr>
        <xdr:cNvPr id="816" name="Picture 815">
          <a:extLst>
            <a:ext uri="{FF2B5EF4-FFF2-40B4-BE49-F238E27FC236}">
              <a16:creationId xmlns:a16="http://schemas.microsoft.com/office/drawing/2014/main" id="{9AF393CF-8143-D248-AAD6-7AC0AF6F9272}"/>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1241840" y="147235323"/>
          <a:ext cx="470476" cy="5354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xdr:row>
      <xdr:rowOff>0</xdr:rowOff>
    </xdr:from>
    <xdr:to>
      <xdr:col>1</xdr:col>
      <xdr:colOff>606241</xdr:colOff>
      <xdr:row>210</xdr:row>
      <xdr:rowOff>11185</xdr:rowOff>
    </xdr:to>
    <xdr:pic>
      <xdr:nvPicPr>
        <xdr:cNvPr id="817" name="Picture 816">
          <a:extLst>
            <a:ext uri="{FF2B5EF4-FFF2-40B4-BE49-F238E27FC236}">
              <a16:creationId xmlns:a16="http://schemas.microsoft.com/office/drawing/2014/main" id="{55453ECD-285D-0A41-AA13-6BB7FA84150D}"/>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927100" y="151751801"/>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289340</xdr:colOff>
      <xdr:row>210</xdr:row>
      <xdr:rowOff>95278</xdr:rowOff>
    </xdr:from>
    <xdr:to>
      <xdr:col>1</xdr:col>
      <xdr:colOff>759816</xdr:colOff>
      <xdr:row>210</xdr:row>
      <xdr:rowOff>630342</xdr:rowOff>
    </xdr:to>
    <xdr:pic>
      <xdr:nvPicPr>
        <xdr:cNvPr id="818" name="Picture 817">
          <a:extLst>
            <a:ext uri="{FF2B5EF4-FFF2-40B4-BE49-F238E27FC236}">
              <a16:creationId xmlns:a16="http://schemas.microsoft.com/office/drawing/2014/main" id="{87C6BFD6-202C-6940-92BB-60442C9D6476}"/>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241840" y="147939843"/>
          <a:ext cx="470476" cy="5350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211</xdr:row>
      <xdr:rowOff>0</xdr:rowOff>
    </xdr:from>
    <xdr:to>
      <xdr:col>1</xdr:col>
      <xdr:colOff>430750</xdr:colOff>
      <xdr:row>211</xdr:row>
      <xdr:rowOff>8636</xdr:rowOff>
    </xdr:to>
    <xdr:pic>
      <xdr:nvPicPr>
        <xdr:cNvPr id="819" name="Picture 818">
          <a:extLst>
            <a:ext uri="{FF2B5EF4-FFF2-40B4-BE49-F238E27FC236}">
              <a16:creationId xmlns:a16="http://schemas.microsoft.com/office/drawing/2014/main" id="{104DFC46-EF7C-4143-92BC-CC055316975E}"/>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927100" y="153022300"/>
          <a:ext cx="430750"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479841</xdr:colOff>
      <xdr:row>211</xdr:row>
      <xdr:rowOff>120927</xdr:rowOff>
    </xdr:from>
    <xdr:to>
      <xdr:col>1</xdr:col>
      <xdr:colOff>814941</xdr:colOff>
      <xdr:row>211</xdr:row>
      <xdr:rowOff>563260</xdr:rowOff>
    </xdr:to>
    <xdr:pic>
      <xdr:nvPicPr>
        <xdr:cNvPr id="820" name="Picture 819">
          <a:extLst>
            <a:ext uri="{FF2B5EF4-FFF2-40B4-BE49-F238E27FC236}">
              <a16:creationId xmlns:a16="http://schemas.microsoft.com/office/drawing/2014/main" id="{B0BB6D66-EFB0-F44B-83E3-8D970A64E66C}"/>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1432341" y="148669514"/>
          <a:ext cx="335100" cy="442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314740</xdr:colOff>
      <xdr:row>212</xdr:row>
      <xdr:rowOff>133626</xdr:rowOff>
    </xdr:from>
    <xdr:to>
      <xdr:col>1</xdr:col>
      <xdr:colOff>775948</xdr:colOff>
      <xdr:row>212</xdr:row>
      <xdr:rowOff>629073</xdr:rowOff>
    </xdr:to>
    <xdr:pic>
      <xdr:nvPicPr>
        <xdr:cNvPr id="822" name="Picture 821">
          <a:extLst>
            <a:ext uri="{FF2B5EF4-FFF2-40B4-BE49-F238E27FC236}">
              <a16:creationId xmlns:a16="http://schemas.microsoft.com/office/drawing/2014/main" id="{A6BF4C6C-ADD6-804F-8859-0556FB75104F}"/>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267240" y="149386235"/>
          <a:ext cx="461208" cy="4954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327440</xdr:colOff>
      <xdr:row>213</xdr:row>
      <xdr:rowOff>82828</xdr:rowOff>
    </xdr:from>
    <xdr:to>
      <xdr:col>1</xdr:col>
      <xdr:colOff>778793</xdr:colOff>
      <xdr:row>213</xdr:row>
      <xdr:rowOff>627555</xdr:rowOff>
    </xdr:to>
    <xdr:pic>
      <xdr:nvPicPr>
        <xdr:cNvPr id="823" name="Picture 822">
          <a:extLst>
            <a:ext uri="{FF2B5EF4-FFF2-40B4-BE49-F238E27FC236}">
              <a16:creationId xmlns:a16="http://schemas.microsoft.com/office/drawing/2014/main" id="{8AC26C44-9806-C645-A73E-AB5B9EABCAE2}"/>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279940" y="150039458"/>
          <a:ext cx="451353"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214</xdr:row>
      <xdr:rowOff>108228</xdr:rowOff>
    </xdr:from>
    <xdr:to>
      <xdr:col>1</xdr:col>
      <xdr:colOff>797180</xdr:colOff>
      <xdr:row>214</xdr:row>
      <xdr:rowOff>633243</xdr:rowOff>
    </xdr:to>
    <xdr:pic>
      <xdr:nvPicPr>
        <xdr:cNvPr id="824" name="Picture 823">
          <a:extLst>
            <a:ext uri="{FF2B5EF4-FFF2-40B4-BE49-F238E27FC236}">
              <a16:creationId xmlns:a16="http://schemas.microsoft.com/office/drawing/2014/main" id="{6F70BC84-EF42-7B42-BBF6-AC6831CC7585}"/>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1318039" y="150768880"/>
          <a:ext cx="431641" cy="525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215</xdr:row>
      <xdr:rowOff>82828</xdr:rowOff>
    </xdr:from>
    <xdr:to>
      <xdr:col>1</xdr:col>
      <xdr:colOff>797180</xdr:colOff>
      <xdr:row>215</xdr:row>
      <xdr:rowOff>627555</xdr:rowOff>
    </xdr:to>
    <xdr:pic>
      <xdr:nvPicPr>
        <xdr:cNvPr id="825" name="Picture 824">
          <a:extLst>
            <a:ext uri="{FF2B5EF4-FFF2-40B4-BE49-F238E27FC236}">
              <a16:creationId xmlns:a16="http://schemas.microsoft.com/office/drawing/2014/main" id="{6B2545BA-E789-6946-8807-1BAD84766A61}"/>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1318039" y="151447502"/>
          <a:ext cx="431641"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216</xdr:row>
      <xdr:rowOff>82827</xdr:rowOff>
    </xdr:from>
    <xdr:to>
      <xdr:col>1</xdr:col>
      <xdr:colOff>797180</xdr:colOff>
      <xdr:row>216</xdr:row>
      <xdr:rowOff>627555</xdr:rowOff>
    </xdr:to>
    <xdr:pic>
      <xdr:nvPicPr>
        <xdr:cNvPr id="826" name="Picture 825">
          <a:extLst>
            <a:ext uri="{FF2B5EF4-FFF2-40B4-BE49-F238E27FC236}">
              <a16:creationId xmlns:a16="http://schemas.microsoft.com/office/drawing/2014/main" id="{13E49886-94EB-4A4E-9181-55E272546DA9}"/>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1318039" y="152151523"/>
          <a:ext cx="431641" cy="544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217</xdr:row>
      <xdr:rowOff>82828</xdr:rowOff>
    </xdr:from>
    <xdr:to>
      <xdr:col>1</xdr:col>
      <xdr:colOff>797180</xdr:colOff>
      <xdr:row>217</xdr:row>
      <xdr:rowOff>627556</xdr:rowOff>
    </xdr:to>
    <xdr:pic>
      <xdr:nvPicPr>
        <xdr:cNvPr id="827" name="Picture 826">
          <a:extLst>
            <a:ext uri="{FF2B5EF4-FFF2-40B4-BE49-F238E27FC236}">
              <a16:creationId xmlns:a16="http://schemas.microsoft.com/office/drawing/2014/main" id="{E5A5E15F-DE55-1D44-B339-252D984F8353}"/>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1318039" y="152855545"/>
          <a:ext cx="431641" cy="544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218</xdr:row>
      <xdr:rowOff>82828</xdr:rowOff>
    </xdr:from>
    <xdr:to>
      <xdr:col>1</xdr:col>
      <xdr:colOff>797180</xdr:colOff>
      <xdr:row>218</xdr:row>
      <xdr:rowOff>627556</xdr:rowOff>
    </xdr:to>
    <xdr:pic>
      <xdr:nvPicPr>
        <xdr:cNvPr id="828" name="Picture 827">
          <a:extLst>
            <a:ext uri="{FF2B5EF4-FFF2-40B4-BE49-F238E27FC236}">
              <a16:creationId xmlns:a16="http://schemas.microsoft.com/office/drawing/2014/main" id="{23BAFD0F-6900-4640-9A78-DA75D6A3D37D}"/>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1318039" y="153559567"/>
          <a:ext cx="431641" cy="544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219</xdr:row>
      <xdr:rowOff>82828</xdr:rowOff>
    </xdr:from>
    <xdr:to>
      <xdr:col>1</xdr:col>
      <xdr:colOff>797180</xdr:colOff>
      <xdr:row>219</xdr:row>
      <xdr:rowOff>627555</xdr:rowOff>
    </xdr:to>
    <xdr:pic>
      <xdr:nvPicPr>
        <xdr:cNvPr id="829" name="Picture 828">
          <a:extLst>
            <a:ext uri="{FF2B5EF4-FFF2-40B4-BE49-F238E27FC236}">
              <a16:creationId xmlns:a16="http://schemas.microsoft.com/office/drawing/2014/main" id="{E1DFE0D8-D7B7-0747-B241-8EA857D8071A}"/>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1318039" y="154263589"/>
          <a:ext cx="431641"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220</xdr:row>
      <xdr:rowOff>82827</xdr:rowOff>
    </xdr:from>
    <xdr:to>
      <xdr:col>1</xdr:col>
      <xdr:colOff>797180</xdr:colOff>
      <xdr:row>220</xdr:row>
      <xdr:rowOff>627555</xdr:rowOff>
    </xdr:to>
    <xdr:pic>
      <xdr:nvPicPr>
        <xdr:cNvPr id="830" name="Picture 829">
          <a:extLst>
            <a:ext uri="{FF2B5EF4-FFF2-40B4-BE49-F238E27FC236}">
              <a16:creationId xmlns:a16="http://schemas.microsoft.com/office/drawing/2014/main" id="{89067BDA-268B-6C4B-A415-BDD4A7695971}"/>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318039" y="154967610"/>
          <a:ext cx="431641" cy="544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221</xdr:row>
      <xdr:rowOff>120928</xdr:rowOff>
    </xdr:from>
    <xdr:to>
      <xdr:col>1</xdr:col>
      <xdr:colOff>789342</xdr:colOff>
      <xdr:row>221</xdr:row>
      <xdr:rowOff>558858</xdr:rowOff>
    </xdr:to>
    <xdr:pic>
      <xdr:nvPicPr>
        <xdr:cNvPr id="831" name="Picture 830">
          <a:extLst>
            <a:ext uri="{FF2B5EF4-FFF2-40B4-BE49-F238E27FC236}">
              <a16:creationId xmlns:a16="http://schemas.microsoft.com/office/drawing/2014/main" id="{1510F33E-3123-E44F-ADF3-49E18A0F6166}"/>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1318039" y="155709732"/>
          <a:ext cx="423803" cy="4379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222</xdr:row>
      <xdr:rowOff>82828</xdr:rowOff>
    </xdr:from>
    <xdr:to>
      <xdr:col>1</xdr:col>
      <xdr:colOff>781636</xdr:colOff>
      <xdr:row>222</xdr:row>
      <xdr:rowOff>627555</xdr:rowOff>
    </xdr:to>
    <xdr:pic>
      <xdr:nvPicPr>
        <xdr:cNvPr id="833" name="Picture 832">
          <a:extLst>
            <a:ext uri="{FF2B5EF4-FFF2-40B4-BE49-F238E27FC236}">
              <a16:creationId xmlns:a16="http://schemas.microsoft.com/office/drawing/2014/main" id="{8C9D6AD1-4B7F-0247-9B2A-CD2C08EF1706}"/>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1292639" y="156375654"/>
          <a:ext cx="441497"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223</xdr:row>
      <xdr:rowOff>82829</xdr:rowOff>
    </xdr:from>
    <xdr:to>
      <xdr:col>1</xdr:col>
      <xdr:colOff>781636</xdr:colOff>
      <xdr:row>223</xdr:row>
      <xdr:rowOff>627555</xdr:rowOff>
    </xdr:to>
    <xdr:pic>
      <xdr:nvPicPr>
        <xdr:cNvPr id="835" name="Picture 834">
          <a:extLst>
            <a:ext uri="{FF2B5EF4-FFF2-40B4-BE49-F238E27FC236}">
              <a16:creationId xmlns:a16="http://schemas.microsoft.com/office/drawing/2014/main" id="{3A755A28-2A4A-B048-A6EF-E492DAB8AD2A}"/>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292639" y="157079677"/>
          <a:ext cx="441497" cy="544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224</xdr:row>
      <xdr:rowOff>82827</xdr:rowOff>
    </xdr:from>
    <xdr:to>
      <xdr:col>1</xdr:col>
      <xdr:colOff>781636</xdr:colOff>
      <xdr:row>224</xdr:row>
      <xdr:rowOff>627554</xdr:rowOff>
    </xdr:to>
    <xdr:pic>
      <xdr:nvPicPr>
        <xdr:cNvPr id="836" name="Picture 835">
          <a:extLst>
            <a:ext uri="{FF2B5EF4-FFF2-40B4-BE49-F238E27FC236}">
              <a16:creationId xmlns:a16="http://schemas.microsoft.com/office/drawing/2014/main" id="{1D76F201-C218-8F44-B957-E8BEA6627138}"/>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292639" y="157783697"/>
          <a:ext cx="441497"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225</xdr:row>
      <xdr:rowOff>82828</xdr:rowOff>
    </xdr:from>
    <xdr:to>
      <xdr:col>1</xdr:col>
      <xdr:colOff>781636</xdr:colOff>
      <xdr:row>225</xdr:row>
      <xdr:rowOff>627555</xdr:rowOff>
    </xdr:to>
    <xdr:pic>
      <xdr:nvPicPr>
        <xdr:cNvPr id="837" name="Picture 836">
          <a:extLst>
            <a:ext uri="{FF2B5EF4-FFF2-40B4-BE49-F238E27FC236}">
              <a16:creationId xmlns:a16="http://schemas.microsoft.com/office/drawing/2014/main" id="{092C16DB-E70E-5144-AA53-36B50A4AF271}"/>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292639" y="158487719"/>
          <a:ext cx="441497"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226</xdr:row>
      <xdr:rowOff>82828</xdr:rowOff>
    </xdr:from>
    <xdr:to>
      <xdr:col>1</xdr:col>
      <xdr:colOff>781636</xdr:colOff>
      <xdr:row>226</xdr:row>
      <xdr:rowOff>627555</xdr:rowOff>
    </xdr:to>
    <xdr:pic>
      <xdr:nvPicPr>
        <xdr:cNvPr id="839" name="Picture 838">
          <a:extLst>
            <a:ext uri="{FF2B5EF4-FFF2-40B4-BE49-F238E27FC236}">
              <a16:creationId xmlns:a16="http://schemas.microsoft.com/office/drawing/2014/main" id="{0A7CC3EE-A6E4-3C42-8740-4EA1825EDAEA}"/>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1292639" y="159191741"/>
          <a:ext cx="441497"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227</xdr:row>
      <xdr:rowOff>82829</xdr:rowOff>
    </xdr:from>
    <xdr:to>
      <xdr:col>1</xdr:col>
      <xdr:colOff>781636</xdr:colOff>
      <xdr:row>227</xdr:row>
      <xdr:rowOff>627555</xdr:rowOff>
    </xdr:to>
    <xdr:pic>
      <xdr:nvPicPr>
        <xdr:cNvPr id="842" name="Picture 841">
          <a:extLst>
            <a:ext uri="{FF2B5EF4-FFF2-40B4-BE49-F238E27FC236}">
              <a16:creationId xmlns:a16="http://schemas.microsoft.com/office/drawing/2014/main" id="{7DEB3EC5-43A0-134F-A89E-695E2FB532D7}"/>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1292639" y="159895764"/>
          <a:ext cx="441497" cy="544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228</xdr:row>
      <xdr:rowOff>82827</xdr:rowOff>
    </xdr:from>
    <xdr:to>
      <xdr:col>1</xdr:col>
      <xdr:colOff>781636</xdr:colOff>
      <xdr:row>228</xdr:row>
      <xdr:rowOff>627554</xdr:rowOff>
    </xdr:to>
    <xdr:pic>
      <xdr:nvPicPr>
        <xdr:cNvPr id="844" name="Picture 843">
          <a:extLst>
            <a:ext uri="{FF2B5EF4-FFF2-40B4-BE49-F238E27FC236}">
              <a16:creationId xmlns:a16="http://schemas.microsoft.com/office/drawing/2014/main" id="{A8DA5AB7-E18E-1345-8537-AAF7FD43FD17}"/>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1292639" y="160599784"/>
          <a:ext cx="441497"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229</xdr:row>
      <xdr:rowOff>82828</xdr:rowOff>
    </xdr:from>
    <xdr:to>
      <xdr:col>1</xdr:col>
      <xdr:colOff>781636</xdr:colOff>
      <xdr:row>229</xdr:row>
      <xdr:rowOff>627555</xdr:rowOff>
    </xdr:to>
    <xdr:pic>
      <xdr:nvPicPr>
        <xdr:cNvPr id="846" name="Picture 845">
          <a:extLst>
            <a:ext uri="{FF2B5EF4-FFF2-40B4-BE49-F238E27FC236}">
              <a16:creationId xmlns:a16="http://schemas.microsoft.com/office/drawing/2014/main" id="{AE58BDCD-D66C-3140-B48C-6DC9D5E1819C}"/>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1292639" y="161303806"/>
          <a:ext cx="441497"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230</xdr:row>
      <xdr:rowOff>82829</xdr:rowOff>
    </xdr:from>
    <xdr:to>
      <xdr:col>1</xdr:col>
      <xdr:colOff>781636</xdr:colOff>
      <xdr:row>230</xdr:row>
      <xdr:rowOff>627555</xdr:rowOff>
    </xdr:to>
    <xdr:pic>
      <xdr:nvPicPr>
        <xdr:cNvPr id="847" name="Picture 846">
          <a:extLst>
            <a:ext uri="{FF2B5EF4-FFF2-40B4-BE49-F238E27FC236}">
              <a16:creationId xmlns:a16="http://schemas.microsoft.com/office/drawing/2014/main" id="{C49FCF53-D651-E343-BDC8-4604C5EF863E}"/>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292639" y="162007829"/>
          <a:ext cx="441497" cy="544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231</xdr:row>
      <xdr:rowOff>82827</xdr:rowOff>
    </xdr:from>
    <xdr:to>
      <xdr:col>1</xdr:col>
      <xdr:colOff>797180</xdr:colOff>
      <xdr:row>231</xdr:row>
      <xdr:rowOff>627555</xdr:rowOff>
    </xdr:to>
    <xdr:pic>
      <xdr:nvPicPr>
        <xdr:cNvPr id="852" name="Picture 851">
          <a:extLst>
            <a:ext uri="{FF2B5EF4-FFF2-40B4-BE49-F238E27FC236}">
              <a16:creationId xmlns:a16="http://schemas.microsoft.com/office/drawing/2014/main" id="{CAEDF68C-575B-E640-877E-7CDE066B7B0E}"/>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1318039" y="162711849"/>
          <a:ext cx="431641" cy="544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403640</xdr:colOff>
      <xdr:row>232</xdr:row>
      <xdr:rowOff>82827</xdr:rowOff>
    </xdr:from>
    <xdr:to>
      <xdr:col>1</xdr:col>
      <xdr:colOff>805713</xdr:colOff>
      <xdr:row>232</xdr:row>
      <xdr:rowOff>627554</xdr:rowOff>
    </xdr:to>
    <xdr:pic>
      <xdr:nvPicPr>
        <xdr:cNvPr id="853" name="Picture 852">
          <a:extLst>
            <a:ext uri="{FF2B5EF4-FFF2-40B4-BE49-F238E27FC236}">
              <a16:creationId xmlns:a16="http://schemas.microsoft.com/office/drawing/2014/main" id="{D091CB3D-795E-CE4C-8712-9BA60C7FE447}"/>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1356140" y="163415870"/>
          <a:ext cx="402073"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233</xdr:row>
      <xdr:rowOff>0</xdr:rowOff>
    </xdr:from>
    <xdr:to>
      <xdr:col>1</xdr:col>
      <xdr:colOff>593540</xdr:colOff>
      <xdr:row>233</xdr:row>
      <xdr:rowOff>42</xdr:rowOff>
    </xdr:to>
    <xdr:pic>
      <xdr:nvPicPr>
        <xdr:cNvPr id="855" name="Picture 854">
          <a:extLst>
            <a:ext uri="{FF2B5EF4-FFF2-40B4-BE49-F238E27FC236}">
              <a16:creationId xmlns:a16="http://schemas.microsoft.com/office/drawing/2014/main" id="{568FB0ED-7D5A-704B-9978-1A7E6BE05416}"/>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927100" y="175870658"/>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233</xdr:row>
      <xdr:rowOff>84943</xdr:rowOff>
    </xdr:from>
    <xdr:to>
      <xdr:col>1</xdr:col>
      <xdr:colOff>783892</xdr:colOff>
      <xdr:row>233</xdr:row>
      <xdr:rowOff>628027</xdr:rowOff>
    </xdr:to>
    <xdr:pic>
      <xdr:nvPicPr>
        <xdr:cNvPr id="856" name="Picture 855">
          <a:extLst>
            <a:ext uri="{FF2B5EF4-FFF2-40B4-BE49-F238E27FC236}">
              <a16:creationId xmlns:a16="http://schemas.microsoft.com/office/drawing/2014/main" id="{8245049C-57C3-3A45-B6FF-1A43FB433932}"/>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1305340" y="164122008"/>
          <a:ext cx="431052" cy="543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0</xdr:rowOff>
    </xdr:from>
    <xdr:to>
      <xdr:col>1</xdr:col>
      <xdr:colOff>593540</xdr:colOff>
      <xdr:row>234</xdr:row>
      <xdr:rowOff>2158</xdr:rowOff>
    </xdr:to>
    <xdr:pic>
      <xdr:nvPicPr>
        <xdr:cNvPr id="857" name="Picture 856">
          <a:extLst>
            <a:ext uri="{FF2B5EF4-FFF2-40B4-BE49-F238E27FC236}">
              <a16:creationId xmlns:a16="http://schemas.microsoft.com/office/drawing/2014/main" id="{D47E4532-2EF9-D04C-A1A5-60D48630DB49}"/>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927100" y="177142774"/>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234</xdr:row>
      <xdr:rowOff>87060</xdr:rowOff>
    </xdr:from>
    <xdr:to>
      <xdr:col>1</xdr:col>
      <xdr:colOff>783892</xdr:colOff>
      <xdr:row>234</xdr:row>
      <xdr:rowOff>628502</xdr:rowOff>
    </xdr:to>
    <xdr:pic>
      <xdr:nvPicPr>
        <xdr:cNvPr id="858" name="Picture 857">
          <a:extLst>
            <a:ext uri="{FF2B5EF4-FFF2-40B4-BE49-F238E27FC236}">
              <a16:creationId xmlns:a16="http://schemas.microsoft.com/office/drawing/2014/main" id="{C4185204-5892-DE4E-B1AB-330614C70492}"/>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1305340" y="164828147"/>
          <a:ext cx="431052" cy="5414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235</xdr:row>
      <xdr:rowOff>0</xdr:rowOff>
    </xdr:from>
    <xdr:to>
      <xdr:col>1</xdr:col>
      <xdr:colOff>593540</xdr:colOff>
      <xdr:row>235</xdr:row>
      <xdr:rowOff>5332</xdr:rowOff>
    </xdr:to>
    <xdr:pic>
      <xdr:nvPicPr>
        <xdr:cNvPr id="860" name="Picture 859">
          <a:extLst>
            <a:ext uri="{FF2B5EF4-FFF2-40B4-BE49-F238E27FC236}">
              <a16:creationId xmlns:a16="http://schemas.microsoft.com/office/drawing/2014/main" id="{B5BDA29B-C6A4-B448-8E61-A4A15AD48102}"/>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927100" y="179050948"/>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235</xdr:row>
      <xdr:rowOff>90233</xdr:rowOff>
    </xdr:from>
    <xdr:to>
      <xdr:col>1</xdr:col>
      <xdr:colOff>783892</xdr:colOff>
      <xdr:row>235</xdr:row>
      <xdr:rowOff>629212</xdr:rowOff>
    </xdr:to>
    <xdr:pic>
      <xdr:nvPicPr>
        <xdr:cNvPr id="861" name="Picture 860">
          <a:extLst>
            <a:ext uri="{FF2B5EF4-FFF2-40B4-BE49-F238E27FC236}">
              <a16:creationId xmlns:a16="http://schemas.microsoft.com/office/drawing/2014/main" id="{0058F261-D110-FF4A-890F-3A894121F7C6}"/>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1305340" y="165535342"/>
          <a:ext cx="431052" cy="5389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236</xdr:row>
      <xdr:rowOff>0</xdr:rowOff>
    </xdr:from>
    <xdr:to>
      <xdr:col>1</xdr:col>
      <xdr:colOff>593540</xdr:colOff>
      <xdr:row>236</xdr:row>
      <xdr:rowOff>7448</xdr:rowOff>
    </xdr:to>
    <xdr:pic>
      <xdr:nvPicPr>
        <xdr:cNvPr id="862" name="Picture 861">
          <a:extLst>
            <a:ext uri="{FF2B5EF4-FFF2-40B4-BE49-F238E27FC236}">
              <a16:creationId xmlns:a16="http://schemas.microsoft.com/office/drawing/2014/main" id="{D7432DB6-1535-9A43-A7D7-264F6F345658}"/>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927100" y="180323064"/>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236</xdr:row>
      <xdr:rowOff>92349</xdr:rowOff>
    </xdr:from>
    <xdr:to>
      <xdr:col>1</xdr:col>
      <xdr:colOff>783892</xdr:colOff>
      <xdr:row>236</xdr:row>
      <xdr:rowOff>629686</xdr:rowOff>
    </xdr:to>
    <xdr:pic>
      <xdr:nvPicPr>
        <xdr:cNvPr id="863" name="Picture 862">
          <a:extLst>
            <a:ext uri="{FF2B5EF4-FFF2-40B4-BE49-F238E27FC236}">
              <a16:creationId xmlns:a16="http://schemas.microsoft.com/office/drawing/2014/main" id="{FE7174DF-E4A6-A54A-967A-4E248C69F2CE}"/>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1305340" y="166241479"/>
          <a:ext cx="431052" cy="537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237</xdr:row>
      <xdr:rowOff>0</xdr:rowOff>
    </xdr:from>
    <xdr:to>
      <xdr:col>1</xdr:col>
      <xdr:colOff>593540</xdr:colOff>
      <xdr:row>237</xdr:row>
      <xdr:rowOff>9564</xdr:rowOff>
    </xdr:to>
    <xdr:pic>
      <xdr:nvPicPr>
        <xdr:cNvPr id="864" name="Picture 863">
          <a:extLst>
            <a:ext uri="{FF2B5EF4-FFF2-40B4-BE49-F238E27FC236}">
              <a16:creationId xmlns:a16="http://schemas.microsoft.com/office/drawing/2014/main" id="{90BF14C5-7812-7C4C-9A9F-F50929C75E13}"/>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927100" y="181595180"/>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352839</xdr:colOff>
      <xdr:row>237</xdr:row>
      <xdr:rowOff>94466</xdr:rowOff>
    </xdr:from>
    <xdr:to>
      <xdr:col>1</xdr:col>
      <xdr:colOff>783891</xdr:colOff>
      <xdr:row>237</xdr:row>
      <xdr:rowOff>630162</xdr:rowOff>
    </xdr:to>
    <xdr:pic>
      <xdr:nvPicPr>
        <xdr:cNvPr id="865" name="Picture 864">
          <a:extLst>
            <a:ext uri="{FF2B5EF4-FFF2-40B4-BE49-F238E27FC236}">
              <a16:creationId xmlns:a16="http://schemas.microsoft.com/office/drawing/2014/main" id="{9FF6663E-343D-7A4F-BB81-68C4B8E407D5}"/>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1305339" y="166947618"/>
          <a:ext cx="431052" cy="535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238</xdr:row>
      <xdr:rowOff>0</xdr:rowOff>
    </xdr:from>
    <xdr:to>
      <xdr:col>1</xdr:col>
      <xdr:colOff>593540</xdr:colOff>
      <xdr:row>238</xdr:row>
      <xdr:rowOff>11684</xdr:rowOff>
    </xdr:to>
    <xdr:pic>
      <xdr:nvPicPr>
        <xdr:cNvPr id="866" name="Picture 865">
          <a:extLst>
            <a:ext uri="{FF2B5EF4-FFF2-40B4-BE49-F238E27FC236}">
              <a16:creationId xmlns:a16="http://schemas.microsoft.com/office/drawing/2014/main" id="{8C7FCD45-5794-FD4E-B442-99DCE3AB1FA2}"/>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927100" y="182867300"/>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238</xdr:row>
      <xdr:rowOff>82828</xdr:rowOff>
    </xdr:from>
    <xdr:to>
      <xdr:col>1</xdr:col>
      <xdr:colOff>761138</xdr:colOff>
      <xdr:row>238</xdr:row>
      <xdr:rowOff>626765</xdr:rowOff>
    </xdr:to>
    <xdr:pic>
      <xdr:nvPicPr>
        <xdr:cNvPr id="867" name="Picture 866">
          <a:extLst>
            <a:ext uri="{FF2B5EF4-FFF2-40B4-BE49-F238E27FC236}">
              <a16:creationId xmlns:a16="http://schemas.microsoft.com/office/drawing/2014/main" id="{DCB492C7-B4C2-1C41-A2C0-D4B2934512CD}"/>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1203740" y="167640002"/>
          <a:ext cx="509898"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239</xdr:row>
      <xdr:rowOff>84945</xdr:rowOff>
    </xdr:from>
    <xdr:to>
      <xdr:col>1</xdr:col>
      <xdr:colOff>761138</xdr:colOff>
      <xdr:row>239</xdr:row>
      <xdr:rowOff>628883</xdr:rowOff>
    </xdr:to>
    <xdr:pic>
      <xdr:nvPicPr>
        <xdr:cNvPr id="868" name="Picture 867">
          <a:extLst>
            <a:ext uri="{FF2B5EF4-FFF2-40B4-BE49-F238E27FC236}">
              <a16:creationId xmlns:a16="http://schemas.microsoft.com/office/drawing/2014/main" id="{63008A21-C834-574A-AF14-A4107416FF6B}"/>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1203740" y="168346141"/>
          <a:ext cx="509898"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240</xdr:row>
      <xdr:rowOff>87063</xdr:rowOff>
    </xdr:from>
    <xdr:to>
      <xdr:col>1</xdr:col>
      <xdr:colOff>761138</xdr:colOff>
      <xdr:row>240</xdr:row>
      <xdr:rowOff>631001</xdr:rowOff>
    </xdr:to>
    <xdr:pic>
      <xdr:nvPicPr>
        <xdr:cNvPr id="869" name="Picture 868">
          <a:extLst>
            <a:ext uri="{FF2B5EF4-FFF2-40B4-BE49-F238E27FC236}">
              <a16:creationId xmlns:a16="http://schemas.microsoft.com/office/drawing/2014/main" id="{E2FBAD28-5EB3-7D4F-BB5A-B00BC27A5CD2}"/>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1203740" y="169052280"/>
          <a:ext cx="509898"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241</xdr:row>
      <xdr:rowOff>89180</xdr:rowOff>
    </xdr:from>
    <xdr:to>
      <xdr:col>1</xdr:col>
      <xdr:colOff>761138</xdr:colOff>
      <xdr:row>241</xdr:row>
      <xdr:rowOff>633118</xdr:rowOff>
    </xdr:to>
    <xdr:pic>
      <xdr:nvPicPr>
        <xdr:cNvPr id="870" name="Picture 869">
          <a:extLst>
            <a:ext uri="{FF2B5EF4-FFF2-40B4-BE49-F238E27FC236}">
              <a16:creationId xmlns:a16="http://schemas.microsoft.com/office/drawing/2014/main" id="{A7CA9F96-8D48-6841-8223-A4F554021F3F}"/>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1203740" y="169758419"/>
          <a:ext cx="509898"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242</xdr:row>
      <xdr:rowOff>91296</xdr:rowOff>
    </xdr:from>
    <xdr:to>
      <xdr:col>1</xdr:col>
      <xdr:colOff>761138</xdr:colOff>
      <xdr:row>242</xdr:row>
      <xdr:rowOff>635233</xdr:rowOff>
    </xdr:to>
    <xdr:pic>
      <xdr:nvPicPr>
        <xdr:cNvPr id="871" name="Picture 870">
          <a:extLst>
            <a:ext uri="{FF2B5EF4-FFF2-40B4-BE49-F238E27FC236}">
              <a16:creationId xmlns:a16="http://schemas.microsoft.com/office/drawing/2014/main" id="{829440BF-BD78-C04B-AEA2-1DDD12FDBF7F}"/>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1203740" y="170464557"/>
          <a:ext cx="509898"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243</xdr:row>
      <xdr:rowOff>93413</xdr:rowOff>
    </xdr:from>
    <xdr:to>
      <xdr:col>1</xdr:col>
      <xdr:colOff>761138</xdr:colOff>
      <xdr:row>243</xdr:row>
      <xdr:rowOff>637351</xdr:rowOff>
    </xdr:to>
    <xdr:pic>
      <xdr:nvPicPr>
        <xdr:cNvPr id="872" name="Picture 871">
          <a:extLst>
            <a:ext uri="{FF2B5EF4-FFF2-40B4-BE49-F238E27FC236}">
              <a16:creationId xmlns:a16="http://schemas.microsoft.com/office/drawing/2014/main" id="{F04DDB62-77A0-BC4E-8D34-8651BCB557B1}"/>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1203740" y="171170696"/>
          <a:ext cx="509898"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251240</xdr:colOff>
      <xdr:row>244</xdr:row>
      <xdr:rowOff>95528</xdr:rowOff>
    </xdr:from>
    <xdr:to>
      <xdr:col>1</xdr:col>
      <xdr:colOff>761139</xdr:colOff>
      <xdr:row>244</xdr:row>
      <xdr:rowOff>630399</xdr:rowOff>
    </xdr:to>
    <xdr:pic>
      <xdr:nvPicPr>
        <xdr:cNvPr id="873" name="Picture 872">
          <a:extLst>
            <a:ext uri="{FF2B5EF4-FFF2-40B4-BE49-F238E27FC236}">
              <a16:creationId xmlns:a16="http://schemas.microsoft.com/office/drawing/2014/main" id="{4B0DF14F-21AF-424F-BC10-274F8110B209}"/>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1203740" y="171876832"/>
          <a:ext cx="509899" cy="534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467140</xdr:colOff>
      <xdr:row>245</xdr:row>
      <xdr:rowOff>82828</xdr:rowOff>
    </xdr:from>
    <xdr:to>
      <xdr:col>1</xdr:col>
      <xdr:colOff>813405</xdr:colOff>
      <xdr:row>245</xdr:row>
      <xdr:rowOff>624400</xdr:rowOff>
    </xdr:to>
    <xdr:pic>
      <xdr:nvPicPr>
        <xdr:cNvPr id="878" name="Picture 877">
          <a:extLst>
            <a:ext uri="{FF2B5EF4-FFF2-40B4-BE49-F238E27FC236}">
              <a16:creationId xmlns:a16="http://schemas.microsoft.com/office/drawing/2014/main" id="{B5ECFD18-585A-9F47-8B0C-C82A01FE3897}"/>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419640" y="172568154"/>
          <a:ext cx="346265" cy="541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479840</xdr:colOff>
      <xdr:row>246</xdr:row>
      <xdr:rowOff>108229</xdr:rowOff>
    </xdr:from>
    <xdr:to>
      <xdr:col>1</xdr:col>
      <xdr:colOff>816249</xdr:colOff>
      <xdr:row>246</xdr:row>
      <xdr:rowOff>630089</xdr:rowOff>
    </xdr:to>
    <xdr:pic>
      <xdr:nvPicPr>
        <xdr:cNvPr id="880" name="Picture 879">
          <a:extLst>
            <a:ext uri="{FF2B5EF4-FFF2-40B4-BE49-F238E27FC236}">
              <a16:creationId xmlns:a16="http://schemas.microsoft.com/office/drawing/2014/main" id="{488C8F15-FAAA-5644-B1F7-0E6F25FF0657}"/>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1432340" y="173297577"/>
          <a:ext cx="336409" cy="521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467140</xdr:colOff>
      <xdr:row>247</xdr:row>
      <xdr:rowOff>82827</xdr:rowOff>
    </xdr:from>
    <xdr:to>
      <xdr:col>1</xdr:col>
      <xdr:colOff>813405</xdr:colOff>
      <xdr:row>247</xdr:row>
      <xdr:rowOff>624399</xdr:rowOff>
    </xdr:to>
    <xdr:pic>
      <xdr:nvPicPr>
        <xdr:cNvPr id="881" name="Picture 880">
          <a:extLst>
            <a:ext uri="{FF2B5EF4-FFF2-40B4-BE49-F238E27FC236}">
              <a16:creationId xmlns:a16="http://schemas.microsoft.com/office/drawing/2014/main" id="{5DD07676-D47A-674A-84AD-B247E4209240}"/>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1419640" y="173976197"/>
          <a:ext cx="346265" cy="541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467140</xdr:colOff>
      <xdr:row>248</xdr:row>
      <xdr:rowOff>82828</xdr:rowOff>
    </xdr:from>
    <xdr:to>
      <xdr:col>1</xdr:col>
      <xdr:colOff>813405</xdr:colOff>
      <xdr:row>248</xdr:row>
      <xdr:rowOff>624400</xdr:rowOff>
    </xdr:to>
    <xdr:pic>
      <xdr:nvPicPr>
        <xdr:cNvPr id="882" name="Picture 881">
          <a:extLst>
            <a:ext uri="{FF2B5EF4-FFF2-40B4-BE49-F238E27FC236}">
              <a16:creationId xmlns:a16="http://schemas.microsoft.com/office/drawing/2014/main" id="{6C7E89C3-11F5-5F43-BB21-486729089054}"/>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1419640" y="174680219"/>
          <a:ext cx="346265" cy="5415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467140</xdr:colOff>
      <xdr:row>249</xdr:row>
      <xdr:rowOff>82828</xdr:rowOff>
    </xdr:from>
    <xdr:to>
      <xdr:col>1</xdr:col>
      <xdr:colOff>815762</xdr:colOff>
      <xdr:row>249</xdr:row>
      <xdr:rowOff>627554</xdr:rowOff>
    </xdr:to>
    <xdr:pic>
      <xdr:nvPicPr>
        <xdr:cNvPr id="884" name="Picture 883">
          <a:extLst>
            <a:ext uri="{FF2B5EF4-FFF2-40B4-BE49-F238E27FC236}">
              <a16:creationId xmlns:a16="http://schemas.microsoft.com/office/drawing/2014/main" id="{CD1DB069-FC7F-D34F-BA83-10DF6C614B85}"/>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1419640" y="175384241"/>
          <a:ext cx="348622" cy="544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467140</xdr:colOff>
      <xdr:row>250</xdr:row>
      <xdr:rowOff>82827</xdr:rowOff>
    </xdr:from>
    <xdr:to>
      <xdr:col>1</xdr:col>
      <xdr:colOff>815762</xdr:colOff>
      <xdr:row>250</xdr:row>
      <xdr:rowOff>627552</xdr:rowOff>
    </xdr:to>
    <xdr:pic>
      <xdr:nvPicPr>
        <xdr:cNvPr id="885" name="Picture 884">
          <a:extLst>
            <a:ext uri="{FF2B5EF4-FFF2-40B4-BE49-F238E27FC236}">
              <a16:creationId xmlns:a16="http://schemas.microsoft.com/office/drawing/2014/main" id="{BE4ADFAB-7449-B24C-952D-B2A474E779A6}"/>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1419640" y="176088262"/>
          <a:ext cx="348622" cy="544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251</xdr:row>
      <xdr:rowOff>82827</xdr:rowOff>
    </xdr:from>
    <xdr:to>
      <xdr:col>1</xdr:col>
      <xdr:colOff>787324</xdr:colOff>
      <xdr:row>251</xdr:row>
      <xdr:rowOff>627554</xdr:rowOff>
    </xdr:to>
    <xdr:pic>
      <xdr:nvPicPr>
        <xdr:cNvPr id="912" name="Picture 911">
          <a:extLst>
            <a:ext uri="{FF2B5EF4-FFF2-40B4-BE49-F238E27FC236}">
              <a16:creationId xmlns:a16="http://schemas.microsoft.com/office/drawing/2014/main" id="{7F57B87A-8DD2-E749-8B83-8AE479E7CF37}"/>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1318039" y="176792284"/>
          <a:ext cx="421785"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252</xdr:row>
      <xdr:rowOff>82828</xdr:rowOff>
    </xdr:from>
    <xdr:to>
      <xdr:col>1</xdr:col>
      <xdr:colOff>787324</xdr:colOff>
      <xdr:row>252</xdr:row>
      <xdr:rowOff>627555</xdr:rowOff>
    </xdr:to>
    <xdr:pic>
      <xdr:nvPicPr>
        <xdr:cNvPr id="914" name="Picture 913">
          <a:extLst>
            <a:ext uri="{FF2B5EF4-FFF2-40B4-BE49-F238E27FC236}">
              <a16:creationId xmlns:a16="http://schemas.microsoft.com/office/drawing/2014/main" id="{E14C3F4B-5E65-F649-A852-DA24042C9665}"/>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1318039" y="177496306"/>
          <a:ext cx="421785"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253</xdr:row>
      <xdr:rowOff>82829</xdr:rowOff>
    </xdr:from>
    <xdr:to>
      <xdr:col>1</xdr:col>
      <xdr:colOff>787324</xdr:colOff>
      <xdr:row>253</xdr:row>
      <xdr:rowOff>627555</xdr:rowOff>
    </xdr:to>
    <xdr:pic>
      <xdr:nvPicPr>
        <xdr:cNvPr id="916" name="Picture 915">
          <a:extLst>
            <a:ext uri="{FF2B5EF4-FFF2-40B4-BE49-F238E27FC236}">
              <a16:creationId xmlns:a16="http://schemas.microsoft.com/office/drawing/2014/main" id="{20D90B79-0F7E-124C-AED3-357B5DDFC604}"/>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1318039" y="178200329"/>
          <a:ext cx="421785" cy="544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254</xdr:row>
      <xdr:rowOff>82827</xdr:rowOff>
    </xdr:from>
    <xdr:to>
      <xdr:col>1</xdr:col>
      <xdr:colOff>787324</xdr:colOff>
      <xdr:row>254</xdr:row>
      <xdr:rowOff>627554</xdr:rowOff>
    </xdr:to>
    <xdr:pic>
      <xdr:nvPicPr>
        <xdr:cNvPr id="917" name="Picture 916">
          <a:extLst>
            <a:ext uri="{FF2B5EF4-FFF2-40B4-BE49-F238E27FC236}">
              <a16:creationId xmlns:a16="http://schemas.microsoft.com/office/drawing/2014/main" id="{52FC439A-B069-964F-AFD3-85D89F03E00A}"/>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1318039" y="178904349"/>
          <a:ext cx="421785"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255</xdr:row>
      <xdr:rowOff>82828</xdr:rowOff>
    </xdr:from>
    <xdr:to>
      <xdr:col>1</xdr:col>
      <xdr:colOff>787324</xdr:colOff>
      <xdr:row>255</xdr:row>
      <xdr:rowOff>627555</xdr:rowOff>
    </xdr:to>
    <xdr:pic>
      <xdr:nvPicPr>
        <xdr:cNvPr id="926" name="Picture 925">
          <a:extLst>
            <a:ext uri="{FF2B5EF4-FFF2-40B4-BE49-F238E27FC236}">
              <a16:creationId xmlns:a16="http://schemas.microsoft.com/office/drawing/2014/main" id="{06003953-E17E-D945-8BA7-3B9423D2A2CC}"/>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1318039" y="179608371"/>
          <a:ext cx="421785"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365540</xdr:colOff>
      <xdr:row>256</xdr:row>
      <xdr:rowOff>95528</xdr:rowOff>
    </xdr:from>
    <xdr:to>
      <xdr:col>1</xdr:col>
      <xdr:colOff>787324</xdr:colOff>
      <xdr:row>256</xdr:row>
      <xdr:rowOff>630398</xdr:rowOff>
    </xdr:to>
    <xdr:pic>
      <xdr:nvPicPr>
        <xdr:cNvPr id="927" name="Picture 926">
          <a:extLst>
            <a:ext uri="{FF2B5EF4-FFF2-40B4-BE49-F238E27FC236}">
              <a16:creationId xmlns:a16="http://schemas.microsoft.com/office/drawing/2014/main" id="{2076B5CB-2F37-0F46-AFC3-92889A1A6209}"/>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1318040" y="180325093"/>
          <a:ext cx="421784" cy="534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257</xdr:row>
      <xdr:rowOff>82829</xdr:rowOff>
    </xdr:from>
    <xdr:to>
      <xdr:col>1</xdr:col>
      <xdr:colOff>787324</xdr:colOff>
      <xdr:row>257</xdr:row>
      <xdr:rowOff>627555</xdr:rowOff>
    </xdr:to>
    <xdr:pic>
      <xdr:nvPicPr>
        <xdr:cNvPr id="928" name="Picture 927">
          <a:extLst>
            <a:ext uri="{FF2B5EF4-FFF2-40B4-BE49-F238E27FC236}">
              <a16:creationId xmlns:a16="http://schemas.microsoft.com/office/drawing/2014/main" id="{4EB397F3-9019-C14F-BFB8-3B91996A49AD}"/>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1318039" y="181016416"/>
          <a:ext cx="421785" cy="544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258</xdr:row>
      <xdr:rowOff>82827</xdr:rowOff>
    </xdr:from>
    <xdr:to>
      <xdr:col>1</xdr:col>
      <xdr:colOff>787324</xdr:colOff>
      <xdr:row>258</xdr:row>
      <xdr:rowOff>627554</xdr:rowOff>
    </xdr:to>
    <xdr:pic>
      <xdr:nvPicPr>
        <xdr:cNvPr id="929" name="Picture 928">
          <a:extLst>
            <a:ext uri="{FF2B5EF4-FFF2-40B4-BE49-F238E27FC236}">
              <a16:creationId xmlns:a16="http://schemas.microsoft.com/office/drawing/2014/main" id="{4BBE56F5-2994-6047-9A11-B124094623F6}"/>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1318039" y="181720436"/>
          <a:ext cx="421785" cy="54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143</xdr:row>
      <xdr:rowOff>381000</xdr:rowOff>
    </xdr:from>
    <xdr:to>
      <xdr:col>1</xdr:col>
      <xdr:colOff>1</xdr:colOff>
      <xdr:row>143</xdr:row>
      <xdr:rowOff>381000</xdr:rowOff>
    </xdr:to>
    <xdr:pic>
      <xdr:nvPicPr>
        <xdr:cNvPr id="934" name="Picture 933">
          <a:extLst>
            <a:ext uri="{FF2B5EF4-FFF2-40B4-BE49-F238E27FC236}">
              <a16:creationId xmlns:a16="http://schemas.microsoft.com/office/drawing/2014/main" id="{B3326D71-63DC-1F4B-A5DD-971E02C2E3A4}"/>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711201" y="9243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145</xdr:row>
      <xdr:rowOff>127000</xdr:rowOff>
    </xdr:from>
    <xdr:to>
      <xdr:col>1</xdr:col>
      <xdr:colOff>1</xdr:colOff>
      <xdr:row>145</xdr:row>
      <xdr:rowOff>127000</xdr:rowOff>
    </xdr:to>
    <xdr:pic>
      <xdr:nvPicPr>
        <xdr:cNvPr id="935" name="Picture 934">
          <a:extLst>
            <a:ext uri="{FF2B5EF4-FFF2-40B4-BE49-F238E27FC236}">
              <a16:creationId xmlns:a16="http://schemas.microsoft.com/office/drawing/2014/main" id="{C6BCF8AB-D07D-BC42-A7DB-0CD2D3D5958B}"/>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711201" y="9344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146</xdr:row>
      <xdr:rowOff>508000</xdr:rowOff>
    </xdr:from>
    <xdr:to>
      <xdr:col>1</xdr:col>
      <xdr:colOff>1</xdr:colOff>
      <xdr:row>146</xdr:row>
      <xdr:rowOff>508000</xdr:rowOff>
    </xdr:to>
    <xdr:pic>
      <xdr:nvPicPr>
        <xdr:cNvPr id="936" name="Picture 935">
          <a:extLst>
            <a:ext uri="{FF2B5EF4-FFF2-40B4-BE49-F238E27FC236}">
              <a16:creationId xmlns:a16="http://schemas.microsoft.com/office/drawing/2014/main" id="{E32CAF51-497F-C541-9984-EA8D4FA0B0FF}"/>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711201" y="9446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148</xdr:row>
      <xdr:rowOff>254000</xdr:rowOff>
    </xdr:from>
    <xdr:to>
      <xdr:col>1</xdr:col>
      <xdr:colOff>1</xdr:colOff>
      <xdr:row>148</xdr:row>
      <xdr:rowOff>254000</xdr:rowOff>
    </xdr:to>
    <xdr:pic>
      <xdr:nvPicPr>
        <xdr:cNvPr id="937" name="Picture 936">
          <a:extLst>
            <a:ext uri="{FF2B5EF4-FFF2-40B4-BE49-F238E27FC236}">
              <a16:creationId xmlns:a16="http://schemas.microsoft.com/office/drawing/2014/main" id="{FDB8834F-D6D8-3C44-8DA7-C7C82CB952B0}"/>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711201" y="9547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150</xdr:row>
      <xdr:rowOff>0</xdr:rowOff>
    </xdr:from>
    <xdr:to>
      <xdr:col>1</xdr:col>
      <xdr:colOff>1</xdr:colOff>
      <xdr:row>150</xdr:row>
      <xdr:rowOff>0</xdr:rowOff>
    </xdr:to>
    <xdr:pic>
      <xdr:nvPicPr>
        <xdr:cNvPr id="938" name="Picture 937">
          <a:extLst>
            <a:ext uri="{FF2B5EF4-FFF2-40B4-BE49-F238E27FC236}">
              <a16:creationId xmlns:a16="http://schemas.microsoft.com/office/drawing/2014/main" id="{0477C3CB-3235-6744-BB36-0ADD30F1460D}"/>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711201" y="9649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151</xdr:row>
      <xdr:rowOff>381000</xdr:rowOff>
    </xdr:from>
    <xdr:to>
      <xdr:col>1</xdr:col>
      <xdr:colOff>1</xdr:colOff>
      <xdr:row>151</xdr:row>
      <xdr:rowOff>381000</xdr:rowOff>
    </xdr:to>
    <xdr:pic>
      <xdr:nvPicPr>
        <xdr:cNvPr id="939" name="Picture 938">
          <a:extLst>
            <a:ext uri="{FF2B5EF4-FFF2-40B4-BE49-F238E27FC236}">
              <a16:creationId xmlns:a16="http://schemas.microsoft.com/office/drawing/2014/main" id="{DD0F9519-AE27-4347-8033-D8DAD9BF6A60}"/>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711201" y="9751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153</xdr:row>
      <xdr:rowOff>508000</xdr:rowOff>
    </xdr:from>
    <xdr:to>
      <xdr:col>1</xdr:col>
      <xdr:colOff>1</xdr:colOff>
      <xdr:row>153</xdr:row>
      <xdr:rowOff>508000</xdr:rowOff>
    </xdr:to>
    <xdr:pic>
      <xdr:nvPicPr>
        <xdr:cNvPr id="941" name="Picture 940">
          <a:extLst>
            <a:ext uri="{FF2B5EF4-FFF2-40B4-BE49-F238E27FC236}">
              <a16:creationId xmlns:a16="http://schemas.microsoft.com/office/drawing/2014/main" id="{61957206-3F11-F14D-AD19-B16F3D20CED0}"/>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711201" y="9954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154</xdr:row>
      <xdr:rowOff>254000</xdr:rowOff>
    </xdr:from>
    <xdr:to>
      <xdr:col>1</xdr:col>
      <xdr:colOff>1</xdr:colOff>
      <xdr:row>154</xdr:row>
      <xdr:rowOff>254000</xdr:rowOff>
    </xdr:to>
    <xdr:pic>
      <xdr:nvPicPr>
        <xdr:cNvPr id="942" name="Picture 941">
          <a:extLst>
            <a:ext uri="{FF2B5EF4-FFF2-40B4-BE49-F238E27FC236}">
              <a16:creationId xmlns:a16="http://schemas.microsoft.com/office/drawing/2014/main" id="{1B073945-42FD-4540-85F8-5267EEAE27D1}"/>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711201" y="99923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156</xdr:row>
      <xdr:rowOff>0</xdr:rowOff>
    </xdr:from>
    <xdr:to>
      <xdr:col>1</xdr:col>
      <xdr:colOff>1</xdr:colOff>
      <xdr:row>156</xdr:row>
      <xdr:rowOff>0</xdr:rowOff>
    </xdr:to>
    <xdr:pic>
      <xdr:nvPicPr>
        <xdr:cNvPr id="943" name="Picture 942">
          <a:extLst>
            <a:ext uri="{FF2B5EF4-FFF2-40B4-BE49-F238E27FC236}">
              <a16:creationId xmlns:a16="http://schemas.microsoft.com/office/drawing/2014/main" id="{A9DC882B-1D4B-5941-ADE3-4889BE67D8DC}"/>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711201" y="10093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157</xdr:row>
      <xdr:rowOff>381000</xdr:rowOff>
    </xdr:from>
    <xdr:to>
      <xdr:col>1</xdr:col>
      <xdr:colOff>1</xdr:colOff>
      <xdr:row>157</xdr:row>
      <xdr:rowOff>381000</xdr:rowOff>
    </xdr:to>
    <xdr:pic>
      <xdr:nvPicPr>
        <xdr:cNvPr id="944" name="Picture 943">
          <a:extLst>
            <a:ext uri="{FF2B5EF4-FFF2-40B4-BE49-F238E27FC236}">
              <a16:creationId xmlns:a16="http://schemas.microsoft.com/office/drawing/2014/main" id="{8FA60C98-C19D-B240-81BE-F2F856D8D4B0}"/>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711201" y="10195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159</xdr:row>
      <xdr:rowOff>127000</xdr:rowOff>
    </xdr:from>
    <xdr:to>
      <xdr:col>1</xdr:col>
      <xdr:colOff>1</xdr:colOff>
      <xdr:row>159</xdr:row>
      <xdr:rowOff>127000</xdr:rowOff>
    </xdr:to>
    <xdr:pic>
      <xdr:nvPicPr>
        <xdr:cNvPr id="945" name="Picture 944">
          <a:extLst>
            <a:ext uri="{FF2B5EF4-FFF2-40B4-BE49-F238E27FC236}">
              <a16:creationId xmlns:a16="http://schemas.microsoft.com/office/drawing/2014/main" id="{EE591AB9-B2B3-7C4D-809D-E005A0979855}"/>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711201" y="10297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160</xdr:row>
      <xdr:rowOff>508000</xdr:rowOff>
    </xdr:from>
    <xdr:to>
      <xdr:col>1</xdr:col>
      <xdr:colOff>1</xdr:colOff>
      <xdr:row>160</xdr:row>
      <xdr:rowOff>508000</xdr:rowOff>
    </xdr:to>
    <xdr:pic>
      <xdr:nvPicPr>
        <xdr:cNvPr id="946" name="Picture 945">
          <a:extLst>
            <a:ext uri="{FF2B5EF4-FFF2-40B4-BE49-F238E27FC236}">
              <a16:creationId xmlns:a16="http://schemas.microsoft.com/office/drawing/2014/main" id="{284D6627-3239-954E-B32E-BAC26CFA8835}"/>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711201" y="103987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162</xdr:row>
      <xdr:rowOff>254000</xdr:rowOff>
    </xdr:from>
    <xdr:to>
      <xdr:col>1</xdr:col>
      <xdr:colOff>1</xdr:colOff>
      <xdr:row>162</xdr:row>
      <xdr:rowOff>254000</xdr:rowOff>
    </xdr:to>
    <xdr:pic>
      <xdr:nvPicPr>
        <xdr:cNvPr id="947" name="Picture 946">
          <a:extLst>
            <a:ext uri="{FF2B5EF4-FFF2-40B4-BE49-F238E27FC236}">
              <a16:creationId xmlns:a16="http://schemas.microsoft.com/office/drawing/2014/main" id="{8BB7D0CB-F88B-0544-B246-D28F57DC7B2B}"/>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711201" y="105003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164</xdr:row>
      <xdr:rowOff>0</xdr:rowOff>
    </xdr:from>
    <xdr:to>
      <xdr:col>1</xdr:col>
      <xdr:colOff>1</xdr:colOff>
      <xdr:row>164</xdr:row>
      <xdr:rowOff>0</xdr:rowOff>
    </xdr:to>
    <xdr:pic>
      <xdr:nvPicPr>
        <xdr:cNvPr id="948" name="Picture 947">
          <a:extLst>
            <a:ext uri="{FF2B5EF4-FFF2-40B4-BE49-F238E27FC236}">
              <a16:creationId xmlns:a16="http://schemas.microsoft.com/office/drawing/2014/main" id="{6143DA6C-6F92-1144-8DF4-02912AF7EDC2}"/>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711201" y="10601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165</xdr:row>
      <xdr:rowOff>381000</xdr:rowOff>
    </xdr:from>
    <xdr:to>
      <xdr:col>1</xdr:col>
      <xdr:colOff>1</xdr:colOff>
      <xdr:row>165</xdr:row>
      <xdr:rowOff>381000</xdr:rowOff>
    </xdr:to>
    <xdr:pic>
      <xdr:nvPicPr>
        <xdr:cNvPr id="949" name="Picture 948">
          <a:extLst>
            <a:ext uri="{FF2B5EF4-FFF2-40B4-BE49-F238E27FC236}">
              <a16:creationId xmlns:a16="http://schemas.microsoft.com/office/drawing/2014/main" id="{4D3ACE4F-9C58-824D-A2C6-1C13431FCC7F}"/>
            </a:ext>
          </a:extLst>
        </xdr:cNvPr>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711201" y="10703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167</xdr:row>
      <xdr:rowOff>127000</xdr:rowOff>
    </xdr:from>
    <xdr:to>
      <xdr:col>1</xdr:col>
      <xdr:colOff>1</xdr:colOff>
      <xdr:row>167</xdr:row>
      <xdr:rowOff>127000</xdr:rowOff>
    </xdr:to>
    <xdr:pic>
      <xdr:nvPicPr>
        <xdr:cNvPr id="950" name="Picture 949">
          <a:extLst>
            <a:ext uri="{FF2B5EF4-FFF2-40B4-BE49-F238E27FC236}">
              <a16:creationId xmlns:a16="http://schemas.microsoft.com/office/drawing/2014/main" id="{73D9B6A7-86CE-1249-B175-BA1EC0C352FF}"/>
            </a:ext>
          </a:extLst>
        </xdr:cNvPr>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711201" y="10805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168</xdr:row>
      <xdr:rowOff>254000</xdr:rowOff>
    </xdr:from>
    <xdr:to>
      <xdr:col>1</xdr:col>
      <xdr:colOff>1</xdr:colOff>
      <xdr:row>168</xdr:row>
      <xdr:rowOff>254000</xdr:rowOff>
    </xdr:to>
    <xdr:pic>
      <xdr:nvPicPr>
        <xdr:cNvPr id="952" name="Picture 951">
          <a:extLst>
            <a:ext uri="{FF2B5EF4-FFF2-40B4-BE49-F238E27FC236}">
              <a16:creationId xmlns:a16="http://schemas.microsoft.com/office/drawing/2014/main" id="{1EF6ED60-3B8E-3F40-B784-7F617172FD79}"/>
            </a:ext>
          </a:extLst>
        </xdr:cNvPr>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711201" y="10944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170</xdr:row>
      <xdr:rowOff>0</xdr:rowOff>
    </xdr:from>
    <xdr:to>
      <xdr:col>1</xdr:col>
      <xdr:colOff>1</xdr:colOff>
      <xdr:row>170</xdr:row>
      <xdr:rowOff>0</xdr:rowOff>
    </xdr:to>
    <xdr:pic>
      <xdr:nvPicPr>
        <xdr:cNvPr id="953" name="Picture 952">
          <a:extLst>
            <a:ext uri="{FF2B5EF4-FFF2-40B4-BE49-F238E27FC236}">
              <a16:creationId xmlns:a16="http://schemas.microsoft.com/office/drawing/2014/main" id="{1E359E1B-2D52-9C4B-9E27-0C95534F6F42}"/>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711201" y="11046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170</xdr:row>
      <xdr:rowOff>381000</xdr:rowOff>
    </xdr:from>
    <xdr:to>
      <xdr:col>1</xdr:col>
      <xdr:colOff>1</xdr:colOff>
      <xdr:row>170</xdr:row>
      <xdr:rowOff>381000</xdr:rowOff>
    </xdr:to>
    <xdr:pic>
      <xdr:nvPicPr>
        <xdr:cNvPr id="954" name="Picture 953">
          <a:extLst>
            <a:ext uri="{FF2B5EF4-FFF2-40B4-BE49-F238E27FC236}">
              <a16:creationId xmlns:a16="http://schemas.microsoft.com/office/drawing/2014/main" id="{A0AE2EE2-3E7C-704B-854F-02033AA3EF73}"/>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711201" y="11084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127000</xdr:rowOff>
    </xdr:from>
    <xdr:to>
      <xdr:col>1</xdr:col>
      <xdr:colOff>1</xdr:colOff>
      <xdr:row>171</xdr:row>
      <xdr:rowOff>127000</xdr:rowOff>
    </xdr:to>
    <xdr:pic>
      <xdr:nvPicPr>
        <xdr:cNvPr id="955" name="Picture 954">
          <a:extLst>
            <a:ext uri="{FF2B5EF4-FFF2-40B4-BE49-F238E27FC236}">
              <a16:creationId xmlns:a16="http://schemas.microsoft.com/office/drawing/2014/main" id="{1DB4046D-ADAD-AC42-8D17-64D2B5A75619}"/>
            </a:ext>
          </a:extLst>
        </xdr:cNvPr>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711201" y="11122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173</xdr:row>
      <xdr:rowOff>0</xdr:rowOff>
    </xdr:from>
    <xdr:to>
      <xdr:col>1</xdr:col>
      <xdr:colOff>1</xdr:colOff>
      <xdr:row>173</xdr:row>
      <xdr:rowOff>0</xdr:rowOff>
    </xdr:to>
    <xdr:pic>
      <xdr:nvPicPr>
        <xdr:cNvPr id="956" name="Picture 955">
          <a:extLst>
            <a:ext uri="{FF2B5EF4-FFF2-40B4-BE49-F238E27FC236}">
              <a16:creationId xmlns:a16="http://schemas.microsoft.com/office/drawing/2014/main" id="{3CB3E16A-4736-8643-9A21-77F53BE38897}"/>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711201" y="11236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174</xdr:row>
      <xdr:rowOff>381000</xdr:rowOff>
    </xdr:from>
    <xdr:to>
      <xdr:col>1</xdr:col>
      <xdr:colOff>1</xdr:colOff>
      <xdr:row>174</xdr:row>
      <xdr:rowOff>381000</xdr:rowOff>
    </xdr:to>
    <xdr:pic>
      <xdr:nvPicPr>
        <xdr:cNvPr id="957" name="Picture 956">
          <a:extLst>
            <a:ext uri="{FF2B5EF4-FFF2-40B4-BE49-F238E27FC236}">
              <a16:creationId xmlns:a16="http://schemas.microsoft.com/office/drawing/2014/main" id="{6839EB3C-66D7-A049-919B-4B366A973453}"/>
            </a:ext>
          </a:extLst>
        </xdr:cNvPr>
        <xdr:cNvPicPr>
          <a:picLocks noChangeAspect="1" noChangeArrowheads="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711201" y="11338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175</xdr:row>
      <xdr:rowOff>127000</xdr:rowOff>
    </xdr:from>
    <xdr:to>
      <xdr:col>1</xdr:col>
      <xdr:colOff>1</xdr:colOff>
      <xdr:row>175</xdr:row>
      <xdr:rowOff>127000</xdr:rowOff>
    </xdr:to>
    <xdr:pic>
      <xdr:nvPicPr>
        <xdr:cNvPr id="958" name="Picture 957">
          <a:extLst>
            <a:ext uri="{FF2B5EF4-FFF2-40B4-BE49-F238E27FC236}">
              <a16:creationId xmlns:a16="http://schemas.microsoft.com/office/drawing/2014/main" id="{50841798-D67E-B948-8C99-8C04885D5E0C}"/>
            </a:ext>
          </a:extLst>
        </xdr:cNvPr>
        <xdr:cNvPicPr>
          <a:picLocks noChangeAspect="1" noChangeArrowheads="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711201" y="11376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176</xdr:row>
      <xdr:rowOff>508000</xdr:rowOff>
    </xdr:from>
    <xdr:to>
      <xdr:col>1</xdr:col>
      <xdr:colOff>1</xdr:colOff>
      <xdr:row>176</xdr:row>
      <xdr:rowOff>508000</xdr:rowOff>
    </xdr:to>
    <xdr:pic>
      <xdr:nvPicPr>
        <xdr:cNvPr id="959" name="Picture 958">
          <a:extLst>
            <a:ext uri="{FF2B5EF4-FFF2-40B4-BE49-F238E27FC236}">
              <a16:creationId xmlns:a16="http://schemas.microsoft.com/office/drawing/2014/main" id="{C65CB200-3D04-7043-8D67-A2298A3379E0}"/>
            </a:ext>
          </a:extLst>
        </xdr:cNvPr>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711201" y="11478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178</xdr:row>
      <xdr:rowOff>254000</xdr:rowOff>
    </xdr:from>
    <xdr:to>
      <xdr:col>1</xdr:col>
      <xdr:colOff>1</xdr:colOff>
      <xdr:row>178</xdr:row>
      <xdr:rowOff>254000</xdr:rowOff>
    </xdr:to>
    <xdr:pic>
      <xdr:nvPicPr>
        <xdr:cNvPr id="960" name="Picture 959">
          <a:extLst>
            <a:ext uri="{FF2B5EF4-FFF2-40B4-BE49-F238E27FC236}">
              <a16:creationId xmlns:a16="http://schemas.microsoft.com/office/drawing/2014/main" id="{19D83353-376C-D840-945D-D508D1400D42}"/>
            </a:ext>
          </a:extLst>
        </xdr:cNvPr>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711201" y="11579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179</xdr:row>
      <xdr:rowOff>0</xdr:rowOff>
    </xdr:from>
    <xdr:to>
      <xdr:col>1</xdr:col>
      <xdr:colOff>1</xdr:colOff>
      <xdr:row>179</xdr:row>
      <xdr:rowOff>0</xdr:rowOff>
    </xdr:to>
    <xdr:pic>
      <xdr:nvPicPr>
        <xdr:cNvPr id="961" name="Picture 960">
          <a:extLst>
            <a:ext uri="{FF2B5EF4-FFF2-40B4-BE49-F238E27FC236}">
              <a16:creationId xmlns:a16="http://schemas.microsoft.com/office/drawing/2014/main" id="{C250BDC1-A62F-BF47-83D4-A26A77A8CC9E}"/>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711201" y="11617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180</xdr:row>
      <xdr:rowOff>381000</xdr:rowOff>
    </xdr:from>
    <xdr:to>
      <xdr:col>1</xdr:col>
      <xdr:colOff>1</xdr:colOff>
      <xdr:row>180</xdr:row>
      <xdr:rowOff>381000</xdr:rowOff>
    </xdr:to>
    <xdr:pic>
      <xdr:nvPicPr>
        <xdr:cNvPr id="962" name="Picture 961">
          <a:extLst>
            <a:ext uri="{FF2B5EF4-FFF2-40B4-BE49-F238E27FC236}">
              <a16:creationId xmlns:a16="http://schemas.microsoft.com/office/drawing/2014/main" id="{B68A1B4B-BCB9-714F-927E-7B4C92649940}"/>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711201" y="11719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183</xdr:row>
      <xdr:rowOff>127000</xdr:rowOff>
    </xdr:from>
    <xdr:to>
      <xdr:col>1</xdr:col>
      <xdr:colOff>1</xdr:colOff>
      <xdr:row>183</xdr:row>
      <xdr:rowOff>127000</xdr:rowOff>
    </xdr:to>
    <xdr:pic>
      <xdr:nvPicPr>
        <xdr:cNvPr id="963" name="Picture 962">
          <a:extLst>
            <a:ext uri="{FF2B5EF4-FFF2-40B4-BE49-F238E27FC236}">
              <a16:creationId xmlns:a16="http://schemas.microsoft.com/office/drawing/2014/main" id="{34F42237-8F5E-7B4E-835B-E07D90F4F274}"/>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711201" y="11884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184</xdr:row>
      <xdr:rowOff>508000</xdr:rowOff>
    </xdr:from>
    <xdr:to>
      <xdr:col>1</xdr:col>
      <xdr:colOff>1</xdr:colOff>
      <xdr:row>184</xdr:row>
      <xdr:rowOff>508000</xdr:rowOff>
    </xdr:to>
    <xdr:pic>
      <xdr:nvPicPr>
        <xdr:cNvPr id="964" name="Picture 963">
          <a:extLst>
            <a:ext uri="{FF2B5EF4-FFF2-40B4-BE49-F238E27FC236}">
              <a16:creationId xmlns:a16="http://schemas.microsoft.com/office/drawing/2014/main" id="{08592A2A-6BA3-DB47-B909-10622620D218}"/>
            </a:ext>
          </a:extLst>
        </xdr:cNvPr>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711201" y="11986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186</xdr:row>
      <xdr:rowOff>254000</xdr:rowOff>
    </xdr:from>
    <xdr:to>
      <xdr:col>1</xdr:col>
      <xdr:colOff>1</xdr:colOff>
      <xdr:row>186</xdr:row>
      <xdr:rowOff>254000</xdr:rowOff>
    </xdr:to>
    <xdr:pic>
      <xdr:nvPicPr>
        <xdr:cNvPr id="965" name="Picture 964">
          <a:extLst>
            <a:ext uri="{FF2B5EF4-FFF2-40B4-BE49-F238E27FC236}">
              <a16:creationId xmlns:a16="http://schemas.microsoft.com/office/drawing/2014/main" id="{68CB25AA-FCC4-9340-9861-E3DE73B35515}"/>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711201" y="12087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188</xdr:row>
      <xdr:rowOff>0</xdr:rowOff>
    </xdr:from>
    <xdr:to>
      <xdr:col>1</xdr:col>
      <xdr:colOff>1</xdr:colOff>
      <xdr:row>188</xdr:row>
      <xdr:rowOff>0</xdr:rowOff>
    </xdr:to>
    <xdr:pic>
      <xdr:nvPicPr>
        <xdr:cNvPr id="966" name="Picture 965">
          <a:extLst>
            <a:ext uri="{FF2B5EF4-FFF2-40B4-BE49-F238E27FC236}">
              <a16:creationId xmlns:a16="http://schemas.microsoft.com/office/drawing/2014/main" id="{83E51798-FDA0-9F4F-B52C-9C1F4C977B93}"/>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711201" y="12189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189</xdr:row>
      <xdr:rowOff>381000</xdr:rowOff>
    </xdr:from>
    <xdr:to>
      <xdr:col>1</xdr:col>
      <xdr:colOff>1</xdr:colOff>
      <xdr:row>189</xdr:row>
      <xdr:rowOff>381000</xdr:rowOff>
    </xdr:to>
    <xdr:pic>
      <xdr:nvPicPr>
        <xdr:cNvPr id="967" name="Picture 966">
          <a:extLst>
            <a:ext uri="{FF2B5EF4-FFF2-40B4-BE49-F238E27FC236}">
              <a16:creationId xmlns:a16="http://schemas.microsoft.com/office/drawing/2014/main" id="{A66A4751-4FE4-CB4F-B431-0B5418654F05}"/>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711201" y="12291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192</xdr:row>
      <xdr:rowOff>127000</xdr:rowOff>
    </xdr:from>
    <xdr:to>
      <xdr:col>1</xdr:col>
      <xdr:colOff>1</xdr:colOff>
      <xdr:row>192</xdr:row>
      <xdr:rowOff>127000</xdr:rowOff>
    </xdr:to>
    <xdr:pic>
      <xdr:nvPicPr>
        <xdr:cNvPr id="968" name="Picture 967">
          <a:extLst>
            <a:ext uri="{FF2B5EF4-FFF2-40B4-BE49-F238E27FC236}">
              <a16:creationId xmlns:a16="http://schemas.microsoft.com/office/drawing/2014/main" id="{DAC30F18-E0B2-F546-A435-3A4707DF22A6}"/>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711201" y="12456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142</xdr:row>
      <xdr:rowOff>21155</xdr:rowOff>
    </xdr:from>
    <xdr:to>
      <xdr:col>1</xdr:col>
      <xdr:colOff>687816</xdr:colOff>
      <xdr:row>142</xdr:row>
      <xdr:rowOff>611583</xdr:rowOff>
    </xdr:to>
    <xdr:pic>
      <xdr:nvPicPr>
        <xdr:cNvPr id="969" name="Picture 968">
          <a:extLst>
            <a:ext uri="{FF2B5EF4-FFF2-40B4-BE49-F238E27FC236}">
              <a16:creationId xmlns:a16="http://schemas.microsoft.com/office/drawing/2014/main" id="{6BD5A014-8776-234D-AD23-BE8EE9703B15}"/>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1172634" y="98607022"/>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143</xdr:row>
      <xdr:rowOff>21156</xdr:rowOff>
    </xdr:from>
    <xdr:to>
      <xdr:col>1</xdr:col>
      <xdr:colOff>687816</xdr:colOff>
      <xdr:row>143</xdr:row>
      <xdr:rowOff>611584</xdr:rowOff>
    </xdr:to>
    <xdr:pic>
      <xdr:nvPicPr>
        <xdr:cNvPr id="970" name="Picture 969">
          <a:extLst>
            <a:ext uri="{FF2B5EF4-FFF2-40B4-BE49-F238E27FC236}">
              <a16:creationId xmlns:a16="http://schemas.microsoft.com/office/drawing/2014/main" id="{DAD892D0-F614-154B-A595-6E943E79A5C6}"/>
            </a:ext>
          </a:extLst>
        </xdr:cNvPr>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1172634" y="993012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144</xdr:row>
      <xdr:rowOff>21154</xdr:rowOff>
    </xdr:from>
    <xdr:to>
      <xdr:col>1</xdr:col>
      <xdr:colOff>687816</xdr:colOff>
      <xdr:row>144</xdr:row>
      <xdr:rowOff>611582</xdr:rowOff>
    </xdr:to>
    <xdr:pic>
      <xdr:nvPicPr>
        <xdr:cNvPr id="971" name="Picture 970">
          <a:extLst>
            <a:ext uri="{FF2B5EF4-FFF2-40B4-BE49-F238E27FC236}">
              <a16:creationId xmlns:a16="http://schemas.microsoft.com/office/drawing/2014/main" id="{97A5E539-31F8-C143-83F5-2498B68FC096}"/>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1172634" y="99995554"/>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145</xdr:row>
      <xdr:rowOff>21155</xdr:rowOff>
    </xdr:from>
    <xdr:to>
      <xdr:col>1</xdr:col>
      <xdr:colOff>687816</xdr:colOff>
      <xdr:row>145</xdr:row>
      <xdr:rowOff>611583</xdr:rowOff>
    </xdr:to>
    <xdr:pic>
      <xdr:nvPicPr>
        <xdr:cNvPr id="972" name="Picture 971">
          <a:extLst>
            <a:ext uri="{FF2B5EF4-FFF2-40B4-BE49-F238E27FC236}">
              <a16:creationId xmlns:a16="http://schemas.microsoft.com/office/drawing/2014/main" id="{42FC80BA-96A0-E54E-8ACE-022799979643}"/>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1172634" y="100689822"/>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146</xdr:row>
      <xdr:rowOff>21156</xdr:rowOff>
    </xdr:from>
    <xdr:to>
      <xdr:col>1</xdr:col>
      <xdr:colOff>687816</xdr:colOff>
      <xdr:row>146</xdr:row>
      <xdr:rowOff>611584</xdr:rowOff>
    </xdr:to>
    <xdr:pic>
      <xdr:nvPicPr>
        <xdr:cNvPr id="973" name="Picture 972">
          <a:extLst>
            <a:ext uri="{FF2B5EF4-FFF2-40B4-BE49-F238E27FC236}">
              <a16:creationId xmlns:a16="http://schemas.microsoft.com/office/drawing/2014/main" id="{C073C82F-BAAC-9F49-A47D-D52CF1A90B30}"/>
            </a:ext>
          </a:extLst>
        </xdr:cNvPr>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1172634" y="1013840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147</xdr:row>
      <xdr:rowOff>21154</xdr:rowOff>
    </xdr:from>
    <xdr:to>
      <xdr:col>1</xdr:col>
      <xdr:colOff>687816</xdr:colOff>
      <xdr:row>147</xdr:row>
      <xdr:rowOff>611582</xdr:rowOff>
    </xdr:to>
    <xdr:pic>
      <xdr:nvPicPr>
        <xdr:cNvPr id="974" name="Picture 973">
          <a:extLst>
            <a:ext uri="{FF2B5EF4-FFF2-40B4-BE49-F238E27FC236}">
              <a16:creationId xmlns:a16="http://schemas.microsoft.com/office/drawing/2014/main" id="{CDF29621-D94B-8145-9FF1-113E4BC977C4}"/>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1172634" y="102078354"/>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148</xdr:row>
      <xdr:rowOff>21155</xdr:rowOff>
    </xdr:from>
    <xdr:to>
      <xdr:col>1</xdr:col>
      <xdr:colOff>687816</xdr:colOff>
      <xdr:row>148</xdr:row>
      <xdr:rowOff>611583</xdr:rowOff>
    </xdr:to>
    <xdr:pic>
      <xdr:nvPicPr>
        <xdr:cNvPr id="975" name="Picture 974">
          <a:extLst>
            <a:ext uri="{FF2B5EF4-FFF2-40B4-BE49-F238E27FC236}">
              <a16:creationId xmlns:a16="http://schemas.microsoft.com/office/drawing/2014/main" id="{31C5B0B6-0E83-8E4E-9484-FB8BC39F5AA4}"/>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1172634" y="102772622"/>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149</xdr:row>
      <xdr:rowOff>21156</xdr:rowOff>
    </xdr:from>
    <xdr:to>
      <xdr:col>1</xdr:col>
      <xdr:colOff>687816</xdr:colOff>
      <xdr:row>149</xdr:row>
      <xdr:rowOff>611584</xdr:rowOff>
    </xdr:to>
    <xdr:pic>
      <xdr:nvPicPr>
        <xdr:cNvPr id="976" name="Picture 975">
          <a:extLst>
            <a:ext uri="{FF2B5EF4-FFF2-40B4-BE49-F238E27FC236}">
              <a16:creationId xmlns:a16="http://schemas.microsoft.com/office/drawing/2014/main" id="{B3EA6321-1284-004B-87BA-467E5FE6F876}"/>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1172634" y="1034668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150</xdr:row>
      <xdr:rowOff>71953</xdr:rowOff>
    </xdr:from>
    <xdr:to>
      <xdr:col>1</xdr:col>
      <xdr:colOff>687816</xdr:colOff>
      <xdr:row>150</xdr:row>
      <xdr:rowOff>662381</xdr:rowOff>
    </xdr:to>
    <xdr:pic>
      <xdr:nvPicPr>
        <xdr:cNvPr id="977" name="Picture 976">
          <a:extLst>
            <a:ext uri="{FF2B5EF4-FFF2-40B4-BE49-F238E27FC236}">
              <a16:creationId xmlns:a16="http://schemas.microsoft.com/office/drawing/2014/main" id="{3B2C0F04-4A73-364A-8E07-405F2005AD6B}"/>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1172634" y="104211953"/>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151</xdr:row>
      <xdr:rowOff>71954</xdr:rowOff>
    </xdr:from>
    <xdr:to>
      <xdr:col>1</xdr:col>
      <xdr:colOff>687816</xdr:colOff>
      <xdr:row>151</xdr:row>
      <xdr:rowOff>662382</xdr:rowOff>
    </xdr:to>
    <xdr:pic>
      <xdr:nvPicPr>
        <xdr:cNvPr id="978" name="Picture 977">
          <a:extLst>
            <a:ext uri="{FF2B5EF4-FFF2-40B4-BE49-F238E27FC236}">
              <a16:creationId xmlns:a16="http://schemas.microsoft.com/office/drawing/2014/main" id="{A7C00A19-EA29-9B43-8300-790862E17FE6}"/>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1172634" y="104906221"/>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152</xdr:row>
      <xdr:rowOff>38089</xdr:rowOff>
    </xdr:from>
    <xdr:to>
      <xdr:col>1</xdr:col>
      <xdr:colOff>687816</xdr:colOff>
      <xdr:row>152</xdr:row>
      <xdr:rowOff>628517</xdr:rowOff>
    </xdr:to>
    <xdr:pic>
      <xdr:nvPicPr>
        <xdr:cNvPr id="979" name="Picture 978">
          <a:extLst>
            <a:ext uri="{FF2B5EF4-FFF2-40B4-BE49-F238E27FC236}">
              <a16:creationId xmlns:a16="http://schemas.microsoft.com/office/drawing/2014/main" id="{44B1E63C-A894-1E4A-8079-12144E0B8EDF}"/>
            </a:ext>
          </a:extLst>
        </xdr:cNvPr>
        <xdr:cNvPicPr>
          <a:picLocks noChangeAspect="1" noChangeArrowheads="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1172634" y="105566622"/>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198968</xdr:colOff>
      <xdr:row>153</xdr:row>
      <xdr:rowOff>51064</xdr:rowOff>
    </xdr:from>
    <xdr:to>
      <xdr:col>1</xdr:col>
      <xdr:colOff>654442</xdr:colOff>
      <xdr:row>153</xdr:row>
      <xdr:rowOff>663182</xdr:rowOff>
    </xdr:to>
    <xdr:pic>
      <xdr:nvPicPr>
        <xdr:cNvPr id="981" name="Picture 980">
          <a:extLst>
            <a:ext uri="{FF2B5EF4-FFF2-40B4-BE49-F238E27FC236}">
              <a16:creationId xmlns:a16="http://schemas.microsoft.com/office/drawing/2014/main" id="{CE5745CB-A62B-3543-99FF-238C191BB1A0}"/>
            </a:ext>
          </a:extLst>
        </xdr:cNvPr>
        <xdr:cNvPicPr>
          <a:picLocks noChangeAspect="1" noChangeArrowheads="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1147235" y="106273864"/>
          <a:ext cx="455474" cy="6121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154</xdr:row>
      <xdr:rowOff>55021</xdr:rowOff>
    </xdr:from>
    <xdr:to>
      <xdr:col>1</xdr:col>
      <xdr:colOff>687816</xdr:colOff>
      <xdr:row>154</xdr:row>
      <xdr:rowOff>645449</xdr:rowOff>
    </xdr:to>
    <xdr:pic>
      <xdr:nvPicPr>
        <xdr:cNvPr id="982" name="Picture 981">
          <a:extLst>
            <a:ext uri="{FF2B5EF4-FFF2-40B4-BE49-F238E27FC236}">
              <a16:creationId xmlns:a16="http://schemas.microsoft.com/office/drawing/2014/main" id="{BBB0428C-8783-4F41-B3C3-2DB39090CF7A}"/>
            </a:ext>
          </a:extLst>
        </xdr:cNvPr>
        <xdr:cNvPicPr>
          <a:picLocks noChangeAspect="1" noChangeArrowheads="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1172634" y="106972088"/>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155</xdr:row>
      <xdr:rowOff>21156</xdr:rowOff>
    </xdr:from>
    <xdr:to>
      <xdr:col>1</xdr:col>
      <xdr:colOff>687816</xdr:colOff>
      <xdr:row>155</xdr:row>
      <xdr:rowOff>611584</xdr:rowOff>
    </xdr:to>
    <xdr:pic>
      <xdr:nvPicPr>
        <xdr:cNvPr id="983" name="Picture 982">
          <a:extLst>
            <a:ext uri="{FF2B5EF4-FFF2-40B4-BE49-F238E27FC236}">
              <a16:creationId xmlns:a16="http://schemas.microsoft.com/office/drawing/2014/main" id="{BA68395A-F7F1-0844-8B92-198EA3D174D6}"/>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1172634" y="1076324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237068</xdr:colOff>
      <xdr:row>156</xdr:row>
      <xdr:rowOff>21156</xdr:rowOff>
    </xdr:from>
    <xdr:to>
      <xdr:col>1</xdr:col>
      <xdr:colOff>689672</xdr:colOff>
      <xdr:row>156</xdr:row>
      <xdr:rowOff>611584</xdr:rowOff>
    </xdr:to>
    <xdr:pic>
      <xdr:nvPicPr>
        <xdr:cNvPr id="984" name="Picture 983">
          <a:extLst>
            <a:ext uri="{FF2B5EF4-FFF2-40B4-BE49-F238E27FC236}">
              <a16:creationId xmlns:a16="http://schemas.microsoft.com/office/drawing/2014/main" id="{302ED6F6-D9AB-E943-A7E4-2B33ECABADD1}"/>
            </a:ext>
          </a:extLst>
        </xdr:cNvPr>
        <xdr:cNvPicPr>
          <a:picLocks noChangeAspect="1" noChangeArrowheads="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1185335" y="108326756"/>
          <a:ext cx="452604"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224368</xdr:colOff>
      <xdr:row>157</xdr:row>
      <xdr:rowOff>31599</xdr:rowOff>
    </xdr:from>
    <xdr:to>
      <xdr:col>1</xdr:col>
      <xdr:colOff>687818</xdr:colOff>
      <xdr:row>157</xdr:row>
      <xdr:rowOff>611183</xdr:rowOff>
    </xdr:to>
    <xdr:pic>
      <xdr:nvPicPr>
        <xdr:cNvPr id="985" name="Picture 984">
          <a:extLst>
            <a:ext uri="{FF2B5EF4-FFF2-40B4-BE49-F238E27FC236}">
              <a16:creationId xmlns:a16="http://schemas.microsoft.com/office/drawing/2014/main" id="{CC580F16-4652-E440-AFEA-151110A12204}"/>
            </a:ext>
          </a:extLst>
        </xdr:cNvPr>
        <xdr:cNvPicPr>
          <a:picLocks noChangeAspect="1" noChangeArrowheads="1"/>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1172635" y="109031466"/>
          <a:ext cx="463450" cy="579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158</xdr:row>
      <xdr:rowOff>21156</xdr:rowOff>
    </xdr:from>
    <xdr:to>
      <xdr:col>1</xdr:col>
      <xdr:colOff>687816</xdr:colOff>
      <xdr:row>158</xdr:row>
      <xdr:rowOff>611584</xdr:rowOff>
    </xdr:to>
    <xdr:pic>
      <xdr:nvPicPr>
        <xdr:cNvPr id="986" name="Picture 985">
          <a:extLst>
            <a:ext uri="{FF2B5EF4-FFF2-40B4-BE49-F238E27FC236}">
              <a16:creationId xmlns:a16="http://schemas.microsoft.com/office/drawing/2014/main" id="{D1E81B48-0232-BF42-987C-E6B982438C37}"/>
            </a:ext>
          </a:extLst>
        </xdr:cNvPr>
        <xdr:cNvPicPr>
          <a:picLocks noChangeAspect="1" noChangeArrowheads="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1172634" y="1097152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159</xdr:row>
      <xdr:rowOff>21154</xdr:rowOff>
    </xdr:from>
    <xdr:to>
      <xdr:col>1</xdr:col>
      <xdr:colOff>687816</xdr:colOff>
      <xdr:row>159</xdr:row>
      <xdr:rowOff>611582</xdr:rowOff>
    </xdr:to>
    <xdr:pic>
      <xdr:nvPicPr>
        <xdr:cNvPr id="987" name="Picture 986">
          <a:extLst>
            <a:ext uri="{FF2B5EF4-FFF2-40B4-BE49-F238E27FC236}">
              <a16:creationId xmlns:a16="http://schemas.microsoft.com/office/drawing/2014/main" id="{90E19E7C-C8D0-864F-85B3-1B8666078857}"/>
            </a:ext>
          </a:extLst>
        </xdr:cNvPr>
        <xdr:cNvPicPr>
          <a:picLocks noChangeAspect="1" noChangeArrowheads="1"/>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1172634" y="110409554"/>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211669</xdr:colOff>
      <xdr:row>160</xdr:row>
      <xdr:rowOff>88887</xdr:rowOff>
    </xdr:from>
    <xdr:to>
      <xdr:col>1</xdr:col>
      <xdr:colOff>685963</xdr:colOff>
      <xdr:row>160</xdr:row>
      <xdr:rowOff>679315</xdr:rowOff>
    </xdr:to>
    <xdr:pic>
      <xdr:nvPicPr>
        <xdr:cNvPr id="988" name="Picture 987">
          <a:extLst>
            <a:ext uri="{FF2B5EF4-FFF2-40B4-BE49-F238E27FC236}">
              <a16:creationId xmlns:a16="http://schemas.microsoft.com/office/drawing/2014/main" id="{7F53BB31-8678-3742-968F-B6D035BC3959}"/>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1159936" y="111171554"/>
          <a:ext cx="474294"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211669</xdr:colOff>
      <xdr:row>161</xdr:row>
      <xdr:rowOff>71955</xdr:rowOff>
    </xdr:from>
    <xdr:to>
      <xdr:col>1</xdr:col>
      <xdr:colOff>685963</xdr:colOff>
      <xdr:row>161</xdr:row>
      <xdr:rowOff>662383</xdr:rowOff>
    </xdr:to>
    <xdr:pic>
      <xdr:nvPicPr>
        <xdr:cNvPr id="989" name="Picture 988">
          <a:extLst>
            <a:ext uri="{FF2B5EF4-FFF2-40B4-BE49-F238E27FC236}">
              <a16:creationId xmlns:a16="http://schemas.microsoft.com/office/drawing/2014/main" id="{A74627C3-65B5-B043-B9BF-C68DDF5923F1}"/>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1159936" y="111848888"/>
          <a:ext cx="474294"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162</xdr:row>
      <xdr:rowOff>42044</xdr:rowOff>
    </xdr:from>
    <xdr:to>
      <xdr:col>1</xdr:col>
      <xdr:colOff>687816</xdr:colOff>
      <xdr:row>162</xdr:row>
      <xdr:rowOff>610783</xdr:rowOff>
    </xdr:to>
    <xdr:pic>
      <xdr:nvPicPr>
        <xdr:cNvPr id="990" name="Picture 989">
          <a:extLst>
            <a:ext uri="{FF2B5EF4-FFF2-40B4-BE49-F238E27FC236}">
              <a16:creationId xmlns:a16="http://schemas.microsoft.com/office/drawing/2014/main" id="{C2401614-A5F5-CC4A-B324-A6D13A6FE609}"/>
            </a:ext>
          </a:extLst>
        </xdr:cNvPr>
        <xdr:cNvPicPr>
          <a:picLocks noChangeAspect="1" noChangeArrowheads="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1172634" y="112513244"/>
          <a:ext cx="463449" cy="568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163</xdr:row>
      <xdr:rowOff>71954</xdr:rowOff>
    </xdr:from>
    <xdr:to>
      <xdr:col>1</xdr:col>
      <xdr:colOff>687816</xdr:colOff>
      <xdr:row>163</xdr:row>
      <xdr:rowOff>662382</xdr:rowOff>
    </xdr:to>
    <xdr:pic>
      <xdr:nvPicPr>
        <xdr:cNvPr id="991" name="Picture 990">
          <a:extLst>
            <a:ext uri="{FF2B5EF4-FFF2-40B4-BE49-F238E27FC236}">
              <a16:creationId xmlns:a16="http://schemas.microsoft.com/office/drawing/2014/main" id="{F16839E4-5B57-C24C-9874-0D85CCDE2DA8}"/>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1172634" y="113237421"/>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164</xdr:row>
      <xdr:rowOff>55022</xdr:rowOff>
    </xdr:from>
    <xdr:to>
      <xdr:col>1</xdr:col>
      <xdr:colOff>687816</xdr:colOff>
      <xdr:row>164</xdr:row>
      <xdr:rowOff>645450</xdr:rowOff>
    </xdr:to>
    <xdr:pic>
      <xdr:nvPicPr>
        <xdr:cNvPr id="992" name="Picture 991">
          <a:extLst>
            <a:ext uri="{FF2B5EF4-FFF2-40B4-BE49-F238E27FC236}">
              <a16:creationId xmlns:a16="http://schemas.microsoft.com/office/drawing/2014/main" id="{B90661E3-678E-7F43-9215-85201020EF35}"/>
            </a:ext>
          </a:extLst>
        </xdr:cNvPr>
        <xdr:cNvPicPr>
          <a:picLocks noChangeAspect="1"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1172634" y="113914755"/>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198969</xdr:colOff>
      <xdr:row>165</xdr:row>
      <xdr:rowOff>21155</xdr:rowOff>
    </xdr:from>
    <xdr:to>
      <xdr:col>1</xdr:col>
      <xdr:colOff>673263</xdr:colOff>
      <xdr:row>165</xdr:row>
      <xdr:rowOff>611582</xdr:rowOff>
    </xdr:to>
    <xdr:pic>
      <xdr:nvPicPr>
        <xdr:cNvPr id="993" name="Picture 992">
          <a:extLst>
            <a:ext uri="{FF2B5EF4-FFF2-40B4-BE49-F238E27FC236}">
              <a16:creationId xmlns:a16="http://schemas.microsoft.com/office/drawing/2014/main" id="{A47BD1CD-5966-A141-8845-209B5A017C6E}"/>
            </a:ext>
          </a:extLst>
        </xdr:cNvPr>
        <xdr:cNvPicPr>
          <a:picLocks noChangeAspect="1" noChangeArrowheads="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1147236" y="114575155"/>
          <a:ext cx="474294" cy="590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166</xdr:row>
      <xdr:rowOff>21155</xdr:rowOff>
    </xdr:from>
    <xdr:to>
      <xdr:col>1</xdr:col>
      <xdr:colOff>687816</xdr:colOff>
      <xdr:row>166</xdr:row>
      <xdr:rowOff>611583</xdr:rowOff>
    </xdr:to>
    <xdr:pic>
      <xdr:nvPicPr>
        <xdr:cNvPr id="994" name="Picture 993">
          <a:extLst>
            <a:ext uri="{FF2B5EF4-FFF2-40B4-BE49-F238E27FC236}">
              <a16:creationId xmlns:a16="http://schemas.microsoft.com/office/drawing/2014/main" id="{91728CFB-D313-6D45-B64A-CDF078685D16}"/>
            </a:ext>
          </a:extLst>
        </xdr:cNvPr>
        <xdr:cNvPicPr>
          <a:picLocks noChangeAspect="1" noChangeArrowheads="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1172634" y="115269422"/>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167</xdr:row>
      <xdr:rowOff>21156</xdr:rowOff>
    </xdr:from>
    <xdr:to>
      <xdr:col>1</xdr:col>
      <xdr:colOff>687816</xdr:colOff>
      <xdr:row>167</xdr:row>
      <xdr:rowOff>611584</xdr:rowOff>
    </xdr:to>
    <xdr:pic>
      <xdr:nvPicPr>
        <xdr:cNvPr id="995" name="Picture 994">
          <a:extLst>
            <a:ext uri="{FF2B5EF4-FFF2-40B4-BE49-F238E27FC236}">
              <a16:creationId xmlns:a16="http://schemas.microsoft.com/office/drawing/2014/main" id="{F8EACC8D-0FAE-664B-9897-0FC1C4806D69}"/>
            </a:ext>
          </a:extLst>
        </xdr:cNvPr>
        <xdr:cNvPicPr>
          <a:picLocks noChangeAspect="1" noChangeArrowheads="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1172634" y="1159636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224368</xdr:colOff>
      <xdr:row>168</xdr:row>
      <xdr:rowOff>31600</xdr:rowOff>
    </xdr:from>
    <xdr:to>
      <xdr:col>1</xdr:col>
      <xdr:colOff>687818</xdr:colOff>
      <xdr:row>168</xdr:row>
      <xdr:rowOff>611183</xdr:rowOff>
    </xdr:to>
    <xdr:pic>
      <xdr:nvPicPr>
        <xdr:cNvPr id="997" name="Picture 996">
          <a:extLst>
            <a:ext uri="{FF2B5EF4-FFF2-40B4-BE49-F238E27FC236}">
              <a16:creationId xmlns:a16="http://schemas.microsoft.com/office/drawing/2014/main" id="{CBEEF41F-03FE-744B-8118-176267CEA882}"/>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1172635" y="116668400"/>
          <a:ext cx="463450" cy="579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169</xdr:row>
      <xdr:rowOff>21155</xdr:rowOff>
    </xdr:from>
    <xdr:to>
      <xdr:col>1</xdr:col>
      <xdr:colOff>687816</xdr:colOff>
      <xdr:row>169</xdr:row>
      <xdr:rowOff>611583</xdr:rowOff>
    </xdr:to>
    <xdr:pic>
      <xdr:nvPicPr>
        <xdr:cNvPr id="998" name="Picture 997">
          <a:extLst>
            <a:ext uri="{FF2B5EF4-FFF2-40B4-BE49-F238E27FC236}">
              <a16:creationId xmlns:a16="http://schemas.microsoft.com/office/drawing/2014/main" id="{4014090A-E356-DD40-B397-9D616EB9B7E2}"/>
            </a:ext>
          </a:extLst>
        </xdr:cNvPr>
        <xdr:cNvPicPr>
          <a:picLocks noChangeAspect="1" noChangeArrowheads="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1172634" y="117352222"/>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224367</xdr:colOff>
      <xdr:row>170</xdr:row>
      <xdr:rowOff>21156</xdr:rowOff>
    </xdr:from>
    <xdr:to>
      <xdr:col>1</xdr:col>
      <xdr:colOff>687816</xdr:colOff>
      <xdr:row>170</xdr:row>
      <xdr:rowOff>611584</xdr:rowOff>
    </xdr:to>
    <xdr:pic>
      <xdr:nvPicPr>
        <xdr:cNvPr id="999" name="Picture 998">
          <a:extLst>
            <a:ext uri="{FF2B5EF4-FFF2-40B4-BE49-F238E27FC236}">
              <a16:creationId xmlns:a16="http://schemas.microsoft.com/office/drawing/2014/main" id="{E5B05012-0C77-1A4C-AF56-B8525030177C}"/>
            </a:ext>
          </a:extLst>
        </xdr:cNvPr>
        <xdr:cNvPicPr>
          <a:picLocks noChangeAspect="1" noChangeArrowheads="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1172634" y="118046489"/>
          <a:ext cx="463449" cy="590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211669</xdr:colOff>
      <xdr:row>171</xdr:row>
      <xdr:rowOff>21155</xdr:rowOff>
    </xdr:from>
    <xdr:to>
      <xdr:col>1</xdr:col>
      <xdr:colOff>685963</xdr:colOff>
      <xdr:row>171</xdr:row>
      <xdr:rowOff>611582</xdr:rowOff>
    </xdr:to>
    <xdr:pic>
      <xdr:nvPicPr>
        <xdr:cNvPr id="1000" name="Picture 999">
          <a:extLst>
            <a:ext uri="{FF2B5EF4-FFF2-40B4-BE49-F238E27FC236}">
              <a16:creationId xmlns:a16="http://schemas.microsoft.com/office/drawing/2014/main" id="{ED3E487B-A0DD-8C43-A6AB-C8977F255FAB}"/>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1159936" y="118740755"/>
          <a:ext cx="474294" cy="590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211668</xdr:colOff>
      <xdr:row>172</xdr:row>
      <xdr:rowOff>18164</xdr:rowOff>
    </xdr:from>
    <xdr:to>
      <xdr:col>1</xdr:col>
      <xdr:colOff>656297</xdr:colOff>
      <xdr:row>172</xdr:row>
      <xdr:rowOff>525667</xdr:rowOff>
    </xdr:to>
    <xdr:pic>
      <xdr:nvPicPr>
        <xdr:cNvPr id="1001" name="Picture 1000">
          <a:extLst>
            <a:ext uri="{FF2B5EF4-FFF2-40B4-BE49-F238E27FC236}">
              <a16:creationId xmlns:a16="http://schemas.microsoft.com/office/drawing/2014/main" id="{7CA14F28-102E-274E-A7D3-6B6F23FD50D4}"/>
            </a:ext>
          </a:extLst>
        </xdr:cNvPr>
        <xdr:cNvPicPr>
          <a:picLocks noChangeAspect="1" noChangeArrowheads="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1159935" y="119432031"/>
          <a:ext cx="444629" cy="507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211668</xdr:colOff>
      <xdr:row>173</xdr:row>
      <xdr:rowOff>5465</xdr:rowOff>
    </xdr:from>
    <xdr:to>
      <xdr:col>1</xdr:col>
      <xdr:colOff>656297</xdr:colOff>
      <xdr:row>173</xdr:row>
      <xdr:rowOff>512968</xdr:rowOff>
    </xdr:to>
    <xdr:pic>
      <xdr:nvPicPr>
        <xdr:cNvPr id="1002" name="Picture 1001">
          <a:extLst>
            <a:ext uri="{FF2B5EF4-FFF2-40B4-BE49-F238E27FC236}">
              <a16:creationId xmlns:a16="http://schemas.microsoft.com/office/drawing/2014/main" id="{6A740C24-6BA7-1B45-92EE-969614B5E885}"/>
            </a:ext>
          </a:extLst>
        </xdr:cNvPr>
        <xdr:cNvPicPr>
          <a:picLocks noChangeAspect="1" noChangeArrowheads="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1159935" y="120113598"/>
          <a:ext cx="444629" cy="507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211669</xdr:colOff>
      <xdr:row>174</xdr:row>
      <xdr:rowOff>21155</xdr:rowOff>
    </xdr:from>
    <xdr:to>
      <xdr:col>1</xdr:col>
      <xdr:colOff>685963</xdr:colOff>
      <xdr:row>174</xdr:row>
      <xdr:rowOff>611582</xdr:rowOff>
    </xdr:to>
    <xdr:pic>
      <xdr:nvPicPr>
        <xdr:cNvPr id="1003" name="Picture 1002">
          <a:extLst>
            <a:ext uri="{FF2B5EF4-FFF2-40B4-BE49-F238E27FC236}">
              <a16:creationId xmlns:a16="http://schemas.microsoft.com/office/drawing/2014/main" id="{B6339BAE-E4D0-D943-903E-3B985A188915}"/>
            </a:ext>
          </a:extLst>
        </xdr:cNvPr>
        <xdr:cNvPicPr>
          <a:picLocks noChangeAspect="1" noChangeArrowheads="1"/>
        </xdr:cNvPicPr>
      </xdr:nvPicPr>
      <xdr:blipFill>
        <a:blip xmlns:r="http://schemas.openxmlformats.org/officeDocument/2006/relationships" r:embed="rId223" cstate="print">
          <a:extLst>
            <a:ext uri="{28A0092B-C50C-407E-A947-70E740481C1C}">
              <a14:useLocalDpi xmlns:a14="http://schemas.microsoft.com/office/drawing/2010/main" val="0"/>
            </a:ext>
          </a:extLst>
        </a:blip>
        <a:srcRect/>
        <a:stretch>
          <a:fillRect/>
        </a:stretch>
      </xdr:blipFill>
      <xdr:spPr bwMode="auto">
        <a:xfrm>
          <a:off x="1159936" y="120823555"/>
          <a:ext cx="474294" cy="590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197863</xdr:colOff>
      <xdr:row>175</xdr:row>
      <xdr:rowOff>85912</xdr:rowOff>
    </xdr:from>
    <xdr:to>
      <xdr:col>1</xdr:col>
      <xdr:colOff>643654</xdr:colOff>
      <xdr:row>175</xdr:row>
      <xdr:rowOff>594742</xdr:rowOff>
    </xdr:to>
    <xdr:pic>
      <xdr:nvPicPr>
        <xdr:cNvPr id="1004" name="Picture 1003">
          <a:extLst>
            <a:ext uri="{FF2B5EF4-FFF2-40B4-BE49-F238E27FC236}">
              <a16:creationId xmlns:a16="http://schemas.microsoft.com/office/drawing/2014/main" id="{FAE1A5E0-B0A6-364E-8AD0-B6C284B75E2C}"/>
            </a:ext>
          </a:extLst>
        </xdr:cNvPr>
        <xdr:cNvPicPr>
          <a:picLocks noChangeAspect="1" noChangeArrowheads="1"/>
        </xdr:cNvPicPr>
      </xdr:nvPicPr>
      <xdr:blipFill>
        <a:blip xmlns:r="http://schemas.openxmlformats.org/officeDocument/2006/relationships" r:embed="rId224" cstate="print">
          <a:extLst>
            <a:ext uri="{28A0092B-C50C-407E-A947-70E740481C1C}">
              <a14:useLocalDpi xmlns:a14="http://schemas.microsoft.com/office/drawing/2010/main" val="0"/>
            </a:ext>
          </a:extLst>
        </a:blip>
        <a:srcRect/>
        <a:stretch>
          <a:fillRect/>
        </a:stretch>
      </xdr:blipFill>
      <xdr:spPr bwMode="auto">
        <a:xfrm>
          <a:off x="1150363" y="123289716"/>
          <a:ext cx="445791" cy="50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214796</xdr:colOff>
      <xdr:row>176</xdr:row>
      <xdr:rowOff>41413</xdr:rowOff>
    </xdr:from>
    <xdr:to>
      <xdr:col>1</xdr:col>
      <xdr:colOff>707072</xdr:colOff>
      <xdr:row>176</xdr:row>
      <xdr:rowOff>662608</xdr:rowOff>
    </xdr:to>
    <xdr:pic>
      <xdr:nvPicPr>
        <xdr:cNvPr id="1005" name="Picture 1004">
          <a:extLst>
            <a:ext uri="{FF2B5EF4-FFF2-40B4-BE49-F238E27FC236}">
              <a16:creationId xmlns:a16="http://schemas.microsoft.com/office/drawing/2014/main" id="{2AADD1EA-29F9-AB4E-91A6-09A2DDBF9A5E}"/>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1167296" y="123949239"/>
          <a:ext cx="492276" cy="6211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177</xdr:row>
      <xdr:rowOff>120927</xdr:rowOff>
    </xdr:from>
    <xdr:to>
      <xdr:col>1</xdr:col>
      <xdr:colOff>786734</xdr:colOff>
      <xdr:row>177</xdr:row>
      <xdr:rowOff>635296</xdr:rowOff>
    </xdr:to>
    <xdr:pic>
      <xdr:nvPicPr>
        <xdr:cNvPr id="1006" name="Picture 1005">
          <a:extLst>
            <a:ext uri="{FF2B5EF4-FFF2-40B4-BE49-F238E27FC236}">
              <a16:creationId xmlns:a16="http://schemas.microsoft.com/office/drawing/2014/main" id="{9838454F-19B8-3040-B21A-F55083F3FCC5}"/>
            </a:ext>
          </a:extLst>
        </xdr:cNvPr>
        <xdr:cNvPicPr>
          <a:picLocks noChangeAspect="1" noChangeArrowheads="1"/>
        </xdr:cNvPicPr>
      </xdr:nvPicPr>
      <xdr:blipFill>
        <a:blip xmlns:r="http://schemas.openxmlformats.org/officeDocument/2006/relationships" r:embed="rId226" cstate="print">
          <a:extLst>
            <a:ext uri="{28A0092B-C50C-407E-A947-70E740481C1C}">
              <a14:useLocalDpi xmlns:a14="http://schemas.microsoft.com/office/drawing/2010/main" val="0"/>
            </a:ext>
          </a:extLst>
        </a:blip>
        <a:srcRect/>
        <a:stretch>
          <a:fillRect/>
        </a:stretch>
      </xdr:blipFill>
      <xdr:spPr bwMode="auto">
        <a:xfrm>
          <a:off x="1318039" y="124732775"/>
          <a:ext cx="421195" cy="5143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178</xdr:row>
      <xdr:rowOff>82827</xdr:rowOff>
    </xdr:from>
    <xdr:to>
      <xdr:col>1</xdr:col>
      <xdr:colOff>786734</xdr:colOff>
      <xdr:row>178</xdr:row>
      <xdr:rowOff>626764</xdr:rowOff>
    </xdr:to>
    <xdr:pic>
      <xdr:nvPicPr>
        <xdr:cNvPr id="1007" name="Picture 1006">
          <a:extLst>
            <a:ext uri="{FF2B5EF4-FFF2-40B4-BE49-F238E27FC236}">
              <a16:creationId xmlns:a16="http://schemas.microsoft.com/office/drawing/2014/main" id="{50685AA9-F0EE-E54F-98E1-F1B1CB15360E}"/>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318039" y="125398697"/>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179</xdr:row>
      <xdr:rowOff>82828</xdr:rowOff>
    </xdr:from>
    <xdr:to>
      <xdr:col>1</xdr:col>
      <xdr:colOff>786734</xdr:colOff>
      <xdr:row>179</xdr:row>
      <xdr:rowOff>626765</xdr:rowOff>
    </xdr:to>
    <xdr:pic>
      <xdr:nvPicPr>
        <xdr:cNvPr id="1008" name="Picture 1007">
          <a:extLst>
            <a:ext uri="{FF2B5EF4-FFF2-40B4-BE49-F238E27FC236}">
              <a16:creationId xmlns:a16="http://schemas.microsoft.com/office/drawing/2014/main" id="{205576B3-04D5-114C-8813-DFF170F8D164}"/>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318039" y="126102719"/>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180</xdr:row>
      <xdr:rowOff>82828</xdr:rowOff>
    </xdr:from>
    <xdr:to>
      <xdr:col>1</xdr:col>
      <xdr:colOff>786734</xdr:colOff>
      <xdr:row>180</xdr:row>
      <xdr:rowOff>626765</xdr:rowOff>
    </xdr:to>
    <xdr:pic>
      <xdr:nvPicPr>
        <xdr:cNvPr id="1009" name="Picture 1008">
          <a:extLst>
            <a:ext uri="{FF2B5EF4-FFF2-40B4-BE49-F238E27FC236}">
              <a16:creationId xmlns:a16="http://schemas.microsoft.com/office/drawing/2014/main" id="{31A97B92-A442-D048-B8DD-E47870BCC1D9}"/>
            </a:ext>
          </a:extLst>
        </xdr:cNvPr>
        <xdr:cNvPicPr>
          <a:picLocks noChangeAspect="1" noChangeArrowheads="1"/>
        </xdr:cNvPicPr>
      </xdr:nvPicPr>
      <xdr:blipFill>
        <a:blip xmlns:r="http://schemas.openxmlformats.org/officeDocument/2006/relationships" r:embed="rId229" cstate="print">
          <a:extLst>
            <a:ext uri="{28A0092B-C50C-407E-A947-70E740481C1C}">
              <a14:useLocalDpi xmlns:a14="http://schemas.microsoft.com/office/drawing/2010/main" val="0"/>
            </a:ext>
          </a:extLst>
        </a:blip>
        <a:srcRect/>
        <a:stretch>
          <a:fillRect/>
        </a:stretch>
      </xdr:blipFill>
      <xdr:spPr bwMode="auto">
        <a:xfrm>
          <a:off x="1318039" y="126806741"/>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467139</xdr:colOff>
      <xdr:row>181</xdr:row>
      <xdr:rowOff>82828</xdr:rowOff>
    </xdr:from>
    <xdr:to>
      <xdr:col>1</xdr:col>
      <xdr:colOff>802240</xdr:colOff>
      <xdr:row>181</xdr:row>
      <xdr:rowOff>546055</xdr:rowOff>
    </xdr:to>
    <xdr:pic>
      <xdr:nvPicPr>
        <xdr:cNvPr id="1010" name="Picture 1009">
          <a:extLst>
            <a:ext uri="{FF2B5EF4-FFF2-40B4-BE49-F238E27FC236}">
              <a16:creationId xmlns:a16="http://schemas.microsoft.com/office/drawing/2014/main" id="{63A5FECC-A18E-C241-A2F4-2C67A1B1F34D}"/>
            </a:ext>
          </a:extLst>
        </xdr:cNvPr>
        <xdr:cNvPicPr>
          <a:picLocks noChangeAspect="1"/>
        </xdr:cNvPicPr>
      </xdr:nvPicPr>
      <xdr:blipFill>
        <a:blip xmlns:r="http://schemas.openxmlformats.org/officeDocument/2006/relationships" r:embed="rId230"/>
        <a:stretch>
          <a:fillRect/>
        </a:stretch>
      </xdr:blipFill>
      <xdr:spPr>
        <a:xfrm>
          <a:off x="1419639" y="127510763"/>
          <a:ext cx="335101" cy="463227"/>
        </a:xfrm>
        <a:prstGeom prst="rect">
          <a:avLst/>
        </a:prstGeom>
      </xdr:spPr>
    </xdr:pic>
    <xdr:clientData/>
  </xdr:twoCellAnchor>
  <xdr:twoCellAnchor>
    <xdr:from>
      <xdr:col>1</xdr:col>
      <xdr:colOff>467139</xdr:colOff>
      <xdr:row>182</xdr:row>
      <xdr:rowOff>82827</xdr:rowOff>
    </xdr:from>
    <xdr:to>
      <xdr:col>1</xdr:col>
      <xdr:colOff>802240</xdr:colOff>
      <xdr:row>182</xdr:row>
      <xdr:rowOff>546054</xdr:rowOff>
    </xdr:to>
    <xdr:pic>
      <xdr:nvPicPr>
        <xdr:cNvPr id="1011" name="Picture 1010">
          <a:extLst>
            <a:ext uri="{FF2B5EF4-FFF2-40B4-BE49-F238E27FC236}">
              <a16:creationId xmlns:a16="http://schemas.microsoft.com/office/drawing/2014/main" id="{0EB17B23-3245-D141-A625-94936AA22BD8}"/>
            </a:ext>
          </a:extLst>
        </xdr:cNvPr>
        <xdr:cNvPicPr>
          <a:picLocks noChangeAspect="1"/>
        </xdr:cNvPicPr>
      </xdr:nvPicPr>
      <xdr:blipFill>
        <a:blip xmlns:r="http://schemas.openxmlformats.org/officeDocument/2006/relationships" r:embed="rId230"/>
        <a:stretch>
          <a:fillRect/>
        </a:stretch>
      </xdr:blipFill>
      <xdr:spPr>
        <a:xfrm>
          <a:off x="1419639" y="128214784"/>
          <a:ext cx="335101" cy="463227"/>
        </a:xfrm>
        <a:prstGeom prst="rect">
          <a:avLst/>
        </a:prstGeom>
      </xdr:spPr>
    </xdr:pic>
    <xdr:clientData/>
  </xdr:twoCellAnchor>
  <xdr:twoCellAnchor>
    <xdr:from>
      <xdr:col>1</xdr:col>
      <xdr:colOff>467139</xdr:colOff>
      <xdr:row>183</xdr:row>
      <xdr:rowOff>82828</xdr:rowOff>
    </xdr:from>
    <xdr:to>
      <xdr:col>1</xdr:col>
      <xdr:colOff>802240</xdr:colOff>
      <xdr:row>183</xdr:row>
      <xdr:rowOff>546055</xdr:rowOff>
    </xdr:to>
    <xdr:pic>
      <xdr:nvPicPr>
        <xdr:cNvPr id="1012" name="Picture 1011">
          <a:extLst>
            <a:ext uri="{FF2B5EF4-FFF2-40B4-BE49-F238E27FC236}">
              <a16:creationId xmlns:a16="http://schemas.microsoft.com/office/drawing/2014/main" id="{172C53B7-A389-5A44-A278-38340BF68F86}"/>
            </a:ext>
          </a:extLst>
        </xdr:cNvPr>
        <xdr:cNvPicPr>
          <a:picLocks noChangeAspect="1"/>
        </xdr:cNvPicPr>
      </xdr:nvPicPr>
      <xdr:blipFill>
        <a:blip xmlns:r="http://schemas.openxmlformats.org/officeDocument/2006/relationships" r:embed="rId230"/>
        <a:stretch>
          <a:fillRect/>
        </a:stretch>
      </xdr:blipFill>
      <xdr:spPr>
        <a:xfrm>
          <a:off x="1419639" y="128918806"/>
          <a:ext cx="335101" cy="463227"/>
        </a:xfrm>
        <a:prstGeom prst="rect">
          <a:avLst/>
        </a:prstGeom>
      </xdr:spPr>
    </xdr:pic>
    <xdr:clientData/>
  </xdr:twoCellAnchor>
  <xdr:twoCellAnchor>
    <xdr:from>
      <xdr:col>1</xdr:col>
      <xdr:colOff>467139</xdr:colOff>
      <xdr:row>184</xdr:row>
      <xdr:rowOff>82827</xdr:rowOff>
    </xdr:from>
    <xdr:to>
      <xdr:col>1</xdr:col>
      <xdr:colOff>802239</xdr:colOff>
      <xdr:row>184</xdr:row>
      <xdr:rowOff>526342</xdr:rowOff>
    </xdr:to>
    <xdr:pic>
      <xdr:nvPicPr>
        <xdr:cNvPr id="1013" name="Picture 1012">
          <a:extLst>
            <a:ext uri="{FF2B5EF4-FFF2-40B4-BE49-F238E27FC236}">
              <a16:creationId xmlns:a16="http://schemas.microsoft.com/office/drawing/2014/main" id="{879B0232-7706-864A-952D-15480CD0E777}"/>
            </a:ext>
          </a:extLst>
        </xdr:cNvPr>
        <xdr:cNvPicPr>
          <a:picLocks noChangeAspect="1"/>
        </xdr:cNvPicPr>
      </xdr:nvPicPr>
      <xdr:blipFill>
        <a:blip xmlns:r="http://schemas.openxmlformats.org/officeDocument/2006/relationships" r:embed="rId231"/>
        <a:stretch>
          <a:fillRect/>
        </a:stretch>
      </xdr:blipFill>
      <xdr:spPr>
        <a:xfrm>
          <a:off x="1419639" y="129622827"/>
          <a:ext cx="335100" cy="443515"/>
        </a:xfrm>
        <a:prstGeom prst="rect">
          <a:avLst/>
        </a:prstGeom>
      </xdr:spPr>
    </xdr:pic>
    <xdr:clientData/>
  </xdr:twoCellAnchor>
  <xdr:twoCellAnchor>
    <xdr:from>
      <xdr:col>1</xdr:col>
      <xdr:colOff>467139</xdr:colOff>
      <xdr:row>185</xdr:row>
      <xdr:rowOff>82826</xdr:rowOff>
    </xdr:from>
    <xdr:to>
      <xdr:col>1</xdr:col>
      <xdr:colOff>802239</xdr:colOff>
      <xdr:row>185</xdr:row>
      <xdr:rowOff>526341</xdr:rowOff>
    </xdr:to>
    <xdr:pic>
      <xdr:nvPicPr>
        <xdr:cNvPr id="1014" name="Picture 1013">
          <a:extLst>
            <a:ext uri="{FF2B5EF4-FFF2-40B4-BE49-F238E27FC236}">
              <a16:creationId xmlns:a16="http://schemas.microsoft.com/office/drawing/2014/main" id="{286A5960-5715-C14A-9B50-293DB0D4D966}"/>
            </a:ext>
          </a:extLst>
        </xdr:cNvPr>
        <xdr:cNvPicPr>
          <a:picLocks noChangeAspect="1"/>
        </xdr:cNvPicPr>
      </xdr:nvPicPr>
      <xdr:blipFill>
        <a:blip xmlns:r="http://schemas.openxmlformats.org/officeDocument/2006/relationships" r:embed="rId231"/>
        <a:stretch>
          <a:fillRect/>
        </a:stretch>
      </xdr:blipFill>
      <xdr:spPr>
        <a:xfrm>
          <a:off x="1419639" y="130326848"/>
          <a:ext cx="335100" cy="443515"/>
        </a:xfrm>
        <a:prstGeom prst="rect">
          <a:avLst/>
        </a:prstGeom>
      </xdr:spPr>
    </xdr:pic>
    <xdr:clientData/>
  </xdr:twoCellAnchor>
  <xdr:twoCellAnchor>
    <xdr:from>
      <xdr:col>1</xdr:col>
      <xdr:colOff>467139</xdr:colOff>
      <xdr:row>186</xdr:row>
      <xdr:rowOff>82827</xdr:rowOff>
    </xdr:from>
    <xdr:to>
      <xdr:col>1</xdr:col>
      <xdr:colOff>802239</xdr:colOff>
      <xdr:row>186</xdr:row>
      <xdr:rowOff>526342</xdr:rowOff>
    </xdr:to>
    <xdr:pic>
      <xdr:nvPicPr>
        <xdr:cNvPr id="1015" name="Picture 1014">
          <a:extLst>
            <a:ext uri="{FF2B5EF4-FFF2-40B4-BE49-F238E27FC236}">
              <a16:creationId xmlns:a16="http://schemas.microsoft.com/office/drawing/2014/main" id="{4DB11C2D-E4F0-9A40-92B0-D9094150B31E}"/>
            </a:ext>
          </a:extLst>
        </xdr:cNvPr>
        <xdr:cNvPicPr>
          <a:picLocks noChangeAspect="1"/>
        </xdr:cNvPicPr>
      </xdr:nvPicPr>
      <xdr:blipFill>
        <a:blip xmlns:r="http://schemas.openxmlformats.org/officeDocument/2006/relationships" r:embed="rId231"/>
        <a:stretch>
          <a:fillRect/>
        </a:stretch>
      </xdr:blipFill>
      <xdr:spPr>
        <a:xfrm>
          <a:off x="1419639" y="131030870"/>
          <a:ext cx="335100" cy="443515"/>
        </a:xfrm>
        <a:prstGeom prst="rect">
          <a:avLst/>
        </a:prstGeom>
      </xdr:spPr>
    </xdr:pic>
    <xdr:clientData/>
  </xdr:twoCellAnchor>
  <xdr:twoCellAnchor>
    <xdr:from>
      <xdr:col>1</xdr:col>
      <xdr:colOff>467139</xdr:colOff>
      <xdr:row>187</xdr:row>
      <xdr:rowOff>82828</xdr:rowOff>
    </xdr:from>
    <xdr:to>
      <xdr:col>1</xdr:col>
      <xdr:colOff>812095</xdr:colOff>
      <xdr:row>187</xdr:row>
      <xdr:rowOff>617698</xdr:rowOff>
    </xdr:to>
    <xdr:pic>
      <xdr:nvPicPr>
        <xdr:cNvPr id="1016" name="Picture 1015">
          <a:extLst>
            <a:ext uri="{FF2B5EF4-FFF2-40B4-BE49-F238E27FC236}">
              <a16:creationId xmlns:a16="http://schemas.microsoft.com/office/drawing/2014/main" id="{20C48A3C-B4C8-E34F-A4E0-EBC7E60AEBED}"/>
            </a:ext>
          </a:extLst>
        </xdr:cNvPr>
        <xdr:cNvPicPr>
          <a:picLocks noChangeAspect="1"/>
        </xdr:cNvPicPr>
      </xdr:nvPicPr>
      <xdr:blipFill>
        <a:blip xmlns:r="http://schemas.openxmlformats.org/officeDocument/2006/relationships" r:embed="rId232"/>
        <a:stretch>
          <a:fillRect/>
        </a:stretch>
      </xdr:blipFill>
      <xdr:spPr>
        <a:xfrm>
          <a:off x="1419639" y="131734893"/>
          <a:ext cx="344956" cy="534870"/>
        </a:xfrm>
        <a:prstGeom prst="rect">
          <a:avLst/>
        </a:prstGeom>
      </xdr:spPr>
    </xdr:pic>
    <xdr:clientData/>
  </xdr:twoCellAnchor>
  <xdr:twoCellAnchor>
    <xdr:from>
      <xdr:col>1</xdr:col>
      <xdr:colOff>467139</xdr:colOff>
      <xdr:row>188</xdr:row>
      <xdr:rowOff>82827</xdr:rowOff>
    </xdr:from>
    <xdr:to>
      <xdr:col>1</xdr:col>
      <xdr:colOff>812095</xdr:colOff>
      <xdr:row>188</xdr:row>
      <xdr:rowOff>617696</xdr:rowOff>
    </xdr:to>
    <xdr:pic>
      <xdr:nvPicPr>
        <xdr:cNvPr id="1017" name="Picture 1016">
          <a:extLst>
            <a:ext uri="{FF2B5EF4-FFF2-40B4-BE49-F238E27FC236}">
              <a16:creationId xmlns:a16="http://schemas.microsoft.com/office/drawing/2014/main" id="{BEAC52D0-A099-844F-B723-5D3BB1CBCC80}"/>
            </a:ext>
          </a:extLst>
        </xdr:cNvPr>
        <xdr:cNvPicPr>
          <a:picLocks noChangeAspect="1"/>
        </xdr:cNvPicPr>
      </xdr:nvPicPr>
      <xdr:blipFill>
        <a:blip xmlns:r="http://schemas.openxmlformats.org/officeDocument/2006/relationships" r:embed="rId232"/>
        <a:stretch>
          <a:fillRect/>
        </a:stretch>
      </xdr:blipFill>
      <xdr:spPr>
        <a:xfrm>
          <a:off x="1419639" y="132438914"/>
          <a:ext cx="344956" cy="534869"/>
        </a:xfrm>
        <a:prstGeom prst="rect">
          <a:avLst/>
        </a:prstGeom>
      </xdr:spPr>
    </xdr:pic>
    <xdr:clientData/>
  </xdr:twoCellAnchor>
  <xdr:twoCellAnchor>
    <xdr:from>
      <xdr:col>1</xdr:col>
      <xdr:colOff>467139</xdr:colOff>
      <xdr:row>189</xdr:row>
      <xdr:rowOff>82827</xdr:rowOff>
    </xdr:from>
    <xdr:to>
      <xdr:col>1</xdr:col>
      <xdr:colOff>812095</xdr:colOff>
      <xdr:row>189</xdr:row>
      <xdr:rowOff>617697</xdr:rowOff>
    </xdr:to>
    <xdr:pic>
      <xdr:nvPicPr>
        <xdr:cNvPr id="1018" name="Picture 1017">
          <a:extLst>
            <a:ext uri="{FF2B5EF4-FFF2-40B4-BE49-F238E27FC236}">
              <a16:creationId xmlns:a16="http://schemas.microsoft.com/office/drawing/2014/main" id="{1F35C609-BAB3-064E-A098-D2CF97406DF8}"/>
            </a:ext>
          </a:extLst>
        </xdr:cNvPr>
        <xdr:cNvPicPr>
          <a:picLocks noChangeAspect="1"/>
        </xdr:cNvPicPr>
      </xdr:nvPicPr>
      <xdr:blipFill>
        <a:blip xmlns:r="http://schemas.openxmlformats.org/officeDocument/2006/relationships" r:embed="rId232"/>
        <a:stretch>
          <a:fillRect/>
        </a:stretch>
      </xdr:blipFill>
      <xdr:spPr>
        <a:xfrm>
          <a:off x="1419639" y="133142936"/>
          <a:ext cx="344956" cy="534870"/>
        </a:xfrm>
        <a:prstGeom prst="rect">
          <a:avLst/>
        </a:prstGeom>
      </xdr:spPr>
    </xdr:pic>
    <xdr:clientData/>
  </xdr:twoCellAnchor>
  <xdr:twoCellAnchor>
    <xdr:from>
      <xdr:col>1</xdr:col>
      <xdr:colOff>543339</xdr:colOff>
      <xdr:row>190</xdr:row>
      <xdr:rowOff>82828</xdr:rowOff>
    </xdr:from>
    <xdr:to>
      <xdr:col>1</xdr:col>
      <xdr:colOff>844392</xdr:colOff>
      <xdr:row>190</xdr:row>
      <xdr:rowOff>532743</xdr:rowOff>
    </xdr:to>
    <xdr:pic>
      <xdr:nvPicPr>
        <xdr:cNvPr id="1019" name="Picture 1018">
          <a:extLst>
            <a:ext uri="{FF2B5EF4-FFF2-40B4-BE49-F238E27FC236}">
              <a16:creationId xmlns:a16="http://schemas.microsoft.com/office/drawing/2014/main" id="{F2AEBFAB-B2FB-3444-96AC-3AC8B623FBC0}"/>
            </a:ext>
          </a:extLst>
        </xdr:cNvPr>
        <xdr:cNvPicPr>
          <a:picLocks noChangeAspect="1"/>
        </xdr:cNvPicPr>
      </xdr:nvPicPr>
      <xdr:blipFill>
        <a:blip xmlns:r="http://schemas.openxmlformats.org/officeDocument/2006/relationships" r:embed="rId233"/>
        <a:stretch>
          <a:fillRect/>
        </a:stretch>
      </xdr:blipFill>
      <xdr:spPr>
        <a:xfrm>
          <a:off x="1495839" y="133846958"/>
          <a:ext cx="301053" cy="449915"/>
        </a:xfrm>
        <a:prstGeom prst="rect">
          <a:avLst/>
        </a:prstGeom>
      </xdr:spPr>
    </xdr:pic>
    <xdr:clientData/>
  </xdr:twoCellAnchor>
  <xdr:twoCellAnchor>
    <xdr:from>
      <xdr:col>1</xdr:col>
      <xdr:colOff>543339</xdr:colOff>
      <xdr:row>191</xdr:row>
      <xdr:rowOff>82828</xdr:rowOff>
    </xdr:from>
    <xdr:to>
      <xdr:col>1</xdr:col>
      <xdr:colOff>844392</xdr:colOff>
      <xdr:row>191</xdr:row>
      <xdr:rowOff>532743</xdr:rowOff>
    </xdr:to>
    <xdr:pic>
      <xdr:nvPicPr>
        <xdr:cNvPr id="1020" name="Picture 1019">
          <a:extLst>
            <a:ext uri="{FF2B5EF4-FFF2-40B4-BE49-F238E27FC236}">
              <a16:creationId xmlns:a16="http://schemas.microsoft.com/office/drawing/2014/main" id="{B9B0D261-3466-CF45-AA2B-4C8248264533}"/>
            </a:ext>
          </a:extLst>
        </xdr:cNvPr>
        <xdr:cNvPicPr>
          <a:picLocks noChangeAspect="1"/>
        </xdr:cNvPicPr>
      </xdr:nvPicPr>
      <xdr:blipFill>
        <a:blip xmlns:r="http://schemas.openxmlformats.org/officeDocument/2006/relationships" r:embed="rId233"/>
        <a:stretch>
          <a:fillRect/>
        </a:stretch>
      </xdr:blipFill>
      <xdr:spPr>
        <a:xfrm>
          <a:off x="1495839" y="134550980"/>
          <a:ext cx="301053" cy="449915"/>
        </a:xfrm>
        <a:prstGeom prst="rect">
          <a:avLst/>
        </a:prstGeom>
      </xdr:spPr>
    </xdr:pic>
    <xdr:clientData/>
  </xdr:twoCellAnchor>
  <xdr:twoCellAnchor>
    <xdr:from>
      <xdr:col>1</xdr:col>
      <xdr:colOff>543339</xdr:colOff>
      <xdr:row>192</xdr:row>
      <xdr:rowOff>82828</xdr:rowOff>
    </xdr:from>
    <xdr:to>
      <xdr:col>1</xdr:col>
      <xdr:colOff>844392</xdr:colOff>
      <xdr:row>192</xdr:row>
      <xdr:rowOff>532743</xdr:rowOff>
    </xdr:to>
    <xdr:pic>
      <xdr:nvPicPr>
        <xdr:cNvPr id="1021" name="Picture 1020">
          <a:extLst>
            <a:ext uri="{FF2B5EF4-FFF2-40B4-BE49-F238E27FC236}">
              <a16:creationId xmlns:a16="http://schemas.microsoft.com/office/drawing/2014/main" id="{0366FC26-43FF-054D-9A27-2D5F8E09E9FE}"/>
            </a:ext>
          </a:extLst>
        </xdr:cNvPr>
        <xdr:cNvPicPr>
          <a:picLocks noChangeAspect="1"/>
        </xdr:cNvPicPr>
      </xdr:nvPicPr>
      <xdr:blipFill>
        <a:blip xmlns:r="http://schemas.openxmlformats.org/officeDocument/2006/relationships" r:embed="rId233"/>
        <a:stretch>
          <a:fillRect/>
        </a:stretch>
      </xdr:blipFill>
      <xdr:spPr>
        <a:xfrm>
          <a:off x="1495839" y="135255002"/>
          <a:ext cx="301053" cy="449915"/>
        </a:xfrm>
        <a:prstGeom prst="rect">
          <a:avLst/>
        </a:prstGeom>
      </xdr:spPr>
    </xdr:pic>
    <xdr:clientData/>
  </xdr:twoCellAnchor>
  <xdr:twoCellAnchor>
    <xdr:from>
      <xdr:col>1</xdr:col>
      <xdr:colOff>365539</xdr:colOff>
      <xdr:row>259</xdr:row>
      <xdr:rowOff>82828</xdr:rowOff>
    </xdr:from>
    <xdr:to>
      <xdr:col>1</xdr:col>
      <xdr:colOff>786734</xdr:colOff>
      <xdr:row>259</xdr:row>
      <xdr:rowOff>626765</xdr:rowOff>
    </xdr:to>
    <xdr:pic>
      <xdr:nvPicPr>
        <xdr:cNvPr id="2" name="Picture 1">
          <a:extLst>
            <a:ext uri="{FF2B5EF4-FFF2-40B4-BE49-F238E27FC236}">
              <a16:creationId xmlns:a16="http://schemas.microsoft.com/office/drawing/2014/main" id="{97412CC6-7E7E-D24B-A943-E1748FC82E18}"/>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1318039" y="182424458"/>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260</xdr:row>
      <xdr:rowOff>82828</xdr:rowOff>
    </xdr:from>
    <xdr:to>
      <xdr:col>1</xdr:col>
      <xdr:colOff>786734</xdr:colOff>
      <xdr:row>260</xdr:row>
      <xdr:rowOff>626765</xdr:rowOff>
    </xdr:to>
    <xdr:pic>
      <xdr:nvPicPr>
        <xdr:cNvPr id="3" name="Picture 2">
          <a:extLst>
            <a:ext uri="{FF2B5EF4-FFF2-40B4-BE49-F238E27FC236}">
              <a16:creationId xmlns:a16="http://schemas.microsoft.com/office/drawing/2014/main" id="{E29EDED2-4742-ED4A-987C-CA51DCC081D6}"/>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1318039" y="183128480"/>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261</xdr:row>
      <xdr:rowOff>82829</xdr:rowOff>
    </xdr:from>
    <xdr:to>
      <xdr:col>1</xdr:col>
      <xdr:colOff>786734</xdr:colOff>
      <xdr:row>261</xdr:row>
      <xdr:rowOff>626765</xdr:rowOff>
    </xdr:to>
    <xdr:pic>
      <xdr:nvPicPr>
        <xdr:cNvPr id="6" name="Picture 5">
          <a:extLst>
            <a:ext uri="{FF2B5EF4-FFF2-40B4-BE49-F238E27FC236}">
              <a16:creationId xmlns:a16="http://schemas.microsoft.com/office/drawing/2014/main" id="{46CFB902-DB9F-334D-82C7-3D79AF3DE70C}"/>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318039" y="183832503"/>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262</xdr:row>
      <xdr:rowOff>82827</xdr:rowOff>
    </xdr:from>
    <xdr:to>
      <xdr:col>1</xdr:col>
      <xdr:colOff>786734</xdr:colOff>
      <xdr:row>262</xdr:row>
      <xdr:rowOff>626764</xdr:rowOff>
    </xdr:to>
    <xdr:pic>
      <xdr:nvPicPr>
        <xdr:cNvPr id="9" name="Picture 8">
          <a:extLst>
            <a:ext uri="{FF2B5EF4-FFF2-40B4-BE49-F238E27FC236}">
              <a16:creationId xmlns:a16="http://schemas.microsoft.com/office/drawing/2014/main" id="{9AF3F82E-D8EA-DF4E-B39A-543D85A760DF}"/>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318039" y="184536523"/>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263</xdr:row>
      <xdr:rowOff>82828</xdr:rowOff>
    </xdr:from>
    <xdr:to>
      <xdr:col>1</xdr:col>
      <xdr:colOff>786734</xdr:colOff>
      <xdr:row>263</xdr:row>
      <xdr:rowOff>626765</xdr:rowOff>
    </xdr:to>
    <xdr:pic>
      <xdr:nvPicPr>
        <xdr:cNvPr id="12" name="Picture 11">
          <a:extLst>
            <a:ext uri="{FF2B5EF4-FFF2-40B4-BE49-F238E27FC236}">
              <a16:creationId xmlns:a16="http://schemas.microsoft.com/office/drawing/2014/main" id="{26DF0D19-65E7-B948-A923-FDD0995A80C3}"/>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318039" y="185240545"/>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264</xdr:row>
      <xdr:rowOff>82828</xdr:rowOff>
    </xdr:from>
    <xdr:to>
      <xdr:col>1</xdr:col>
      <xdr:colOff>786734</xdr:colOff>
      <xdr:row>264</xdr:row>
      <xdr:rowOff>626765</xdr:rowOff>
    </xdr:to>
    <xdr:pic>
      <xdr:nvPicPr>
        <xdr:cNvPr id="15" name="Picture 14">
          <a:extLst>
            <a:ext uri="{FF2B5EF4-FFF2-40B4-BE49-F238E27FC236}">
              <a16:creationId xmlns:a16="http://schemas.microsoft.com/office/drawing/2014/main" id="{A107D4DB-39F0-7940-B58B-1EF309B41D22}"/>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318039" y="185944567"/>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265</xdr:row>
      <xdr:rowOff>82828</xdr:rowOff>
    </xdr:from>
    <xdr:to>
      <xdr:col>1</xdr:col>
      <xdr:colOff>783892</xdr:colOff>
      <xdr:row>265</xdr:row>
      <xdr:rowOff>626765</xdr:rowOff>
    </xdr:to>
    <xdr:pic>
      <xdr:nvPicPr>
        <xdr:cNvPr id="18" name="Picture 17">
          <a:extLst>
            <a:ext uri="{FF2B5EF4-FFF2-40B4-BE49-F238E27FC236}">
              <a16:creationId xmlns:a16="http://schemas.microsoft.com/office/drawing/2014/main" id="{CC1871B9-2263-EE47-9547-4913B2033672}"/>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1305340" y="186648589"/>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266</xdr:row>
      <xdr:rowOff>82827</xdr:rowOff>
    </xdr:from>
    <xdr:to>
      <xdr:col>1</xdr:col>
      <xdr:colOff>783892</xdr:colOff>
      <xdr:row>266</xdr:row>
      <xdr:rowOff>626765</xdr:rowOff>
    </xdr:to>
    <xdr:pic>
      <xdr:nvPicPr>
        <xdr:cNvPr id="21" name="Picture 20">
          <a:extLst>
            <a:ext uri="{FF2B5EF4-FFF2-40B4-BE49-F238E27FC236}">
              <a16:creationId xmlns:a16="http://schemas.microsoft.com/office/drawing/2014/main" id="{B53EF244-F077-FD4D-9B67-991B1F16A7DA}"/>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1305340" y="187352610"/>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267</xdr:row>
      <xdr:rowOff>82828</xdr:rowOff>
    </xdr:from>
    <xdr:to>
      <xdr:col>1</xdr:col>
      <xdr:colOff>783892</xdr:colOff>
      <xdr:row>267</xdr:row>
      <xdr:rowOff>626766</xdr:rowOff>
    </xdr:to>
    <xdr:pic>
      <xdr:nvPicPr>
        <xdr:cNvPr id="24" name="Picture 23">
          <a:extLst>
            <a:ext uri="{FF2B5EF4-FFF2-40B4-BE49-F238E27FC236}">
              <a16:creationId xmlns:a16="http://schemas.microsoft.com/office/drawing/2014/main" id="{75D33093-EE49-EE42-B27F-E3F98452D903}"/>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1305340" y="188056632"/>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268</xdr:row>
      <xdr:rowOff>82828</xdr:rowOff>
    </xdr:from>
    <xdr:to>
      <xdr:col>1</xdr:col>
      <xdr:colOff>783892</xdr:colOff>
      <xdr:row>268</xdr:row>
      <xdr:rowOff>626766</xdr:rowOff>
    </xdr:to>
    <xdr:pic>
      <xdr:nvPicPr>
        <xdr:cNvPr id="27" name="Picture 26">
          <a:extLst>
            <a:ext uri="{FF2B5EF4-FFF2-40B4-BE49-F238E27FC236}">
              <a16:creationId xmlns:a16="http://schemas.microsoft.com/office/drawing/2014/main" id="{3544ABC9-AC6D-AF4F-8F93-A440033E5C11}"/>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1305340" y="188760654"/>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269</xdr:row>
      <xdr:rowOff>82828</xdr:rowOff>
    </xdr:from>
    <xdr:to>
      <xdr:col>1</xdr:col>
      <xdr:colOff>783892</xdr:colOff>
      <xdr:row>269</xdr:row>
      <xdr:rowOff>626765</xdr:rowOff>
    </xdr:to>
    <xdr:pic>
      <xdr:nvPicPr>
        <xdr:cNvPr id="30" name="Picture 29">
          <a:extLst>
            <a:ext uri="{FF2B5EF4-FFF2-40B4-BE49-F238E27FC236}">
              <a16:creationId xmlns:a16="http://schemas.microsoft.com/office/drawing/2014/main" id="{668569EA-F207-004E-988F-C35F8650D052}"/>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1305340" y="189464676"/>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270</xdr:row>
      <xdr:rowOff>82827</xdr:rowOff>
    </xdr:from>
    <xdr:to>
      <xdr:col>1</xdr:col>
      <xdr:colOff>783892</xdr:colOff>
      <xdr:row>270</xdr:row>
      <xdr:rowOff>626765</xdr:rowOff>
    </xdr:to>
    <xdr:pic>
      <xdr:nvPicPr>
        <xdr:cNvPr id="33" name="Picture 32">
          <a:extLst>
            <a:ext uri="{FF2B5EF4-FFF2-40B4-BE49-F238E27FC236}">
              <a16:creationId xmlns:a16="http://schemas.microsoft.com/office/drawing/2014/main" id="{2DE7C949-FC9A-E74B-8A48-63E5F18DF289}"/>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1305340" y="190168697"/>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271</xdr:row>
      <xdr:rowOff>82828</xdr:rowOff>
    </xdr:from>
    <xdr:to>
      <xdr:col>1</xdr:col>
      <xdr:colOff>783892</xdr:colOff>
      <xdr:row>271</xdr:row>
      <xdr:rowOff>626766</xdr:rowOff>
    </xdr:to>
    <xdr:pic>
      <xdr:nvPicPr>
        <xdr:cNvPr id="36" name="Picture 35">
          <a:extLst>
            <a:ext uri="{FF2B5EF4-FFF2-40B4-BE49-F238E27FC236}">
              <a16:creationId xmlns:a16="http://schemas.microsoft.com/office/drawing/2014/main" id="{7B7B32E0-35D6-A349-B7B8-C91E3E633BB3}"/>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1305340" y="190872719"/>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272</xdr:row>
      <xdr:rowOff>82828</xdr:rowOff>
    </xdr:from>
    <xdr:to>
      <xdr:col>1</xdr:col>
      <xdr:colOff>783892</xdr:colOff>
      <xdr:row>272</xdr:row>
      <xdr:rowOff>626766</xdr:rowOff>
    </xdr:to>
    <xdr:pic>
      <xdr:nvPicPr>
        <xdr:cNvPr id="39" name="Picture 38">
          <a:extLst>
            <a:ext uri="{FF2B5EF4-FFF2-40B4-BE49-F238E27FC236}">
              <a16:creationId xmlns:a16="http://schemas.microsoft.com/office/drawing/2014/main" id="{C2BA140D-61E4-8D47-AC77-86FFD845FF98}"/>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1305340" y="191576741"/>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273</xdr:row>
      <xdr:rowOff>82828</xdr:rowOff>
    </xdr:from>
    <xdr:to>
      <xdr:col>1</xdr:col>
      <xdr:colOff>783892</xdr:colOff>
      <xdr:row>273</xdr:row>
      <xdr:rowOff>626765</xdr:rowOff>
    </xdr:to>
    <xdr:pic>
      <xdr:nvPicPr>
        <xdr:cNvPr id="40" name="Picture 39">
          <a:extLst>
            <a:ext uri="{FF2B5EF4-FFF2-40B4-BE49-F238E27FC236}">
              <a16:creationId xmlns:a16="http://schemas.microsoft.com/office/drawing/2014/main" id="{7EB4741A-ACE7-DE40-876E-7E98ED3E10FD}"/>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1305340" y="192280763"/>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274</xdr:row>
      <xdr:rowOff>82827</xdr:rowOff>
    </xdr:from>
    <xdr:to>
      <xdr:col>1</xdr:col>
      <xdr:colOff>783892</xdr:colOff>
      <xdr:row>274</xdr:row>
      <xdr:rowOff>626765</xdr:rowOff>
    </xdr:to>
    <xdr:pic>
      <xdr:nvPicPr>
        <xdr:cNvPr id="43" name="Picture 42">
          <a:extLst>
            <a:ext uri="{FF2B5EF4-FFF2-40B4-BE49-F238E27FC236}">
              <a16:creationId xmlns:a16="http://schemas.microsoft.com/office/drawing/2014/main" id="{F1CD6C14-D59C-9D4E-8A4F-834FCF1B9467}"/>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1305340" y="192984784"/>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275</xdr:row>
      <xdr:rowOff>82828</xdr:rowOff>
    </xdr:from>
    <xdr:to>
      <xdr:col>1</xdr:col>
      <xdr:colOff>783892</xdr:colOff>
      <xdr:row>275</xdr:row>
      <xdr:rowOff>626766</xdr:rowOff>
    </xdr:to>
    <xdr:pic>
      <xdr:nvPicPr>
        <xdr:cNvPr id="46" name="Picture 45">
          <a:extLst>
            <a:ext uri="{FF2B5EF4-FFF2-40B4-BE49-F238E27FC236}">
              <a16:creationId xmlns:a16="http://schemas.microsoft.com/office/drawing/2014/main" id="{5936C768-7DB5-7649-ABEF-940FF5BC74B6}"/>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1305340" y="193688806"/>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276</xdr:row>
      <xdr:rowOff>82828</xdr:rowOff>
    </xdr:from>
    <xdr:to>
      <xdr:col>1</xdr:col>
      <xdr:colOff>783892</xdr:colOff>
      <xdr:row>276</xdr:row>
      <xdr:rowOff>626765</xdr:rowOff>
    </xdr:to>
    <xdr:pic>
      <xdr:nvPicPr>
        <xdr:cNvPr id="49" name="Picture 48">
          <a:extLst>
            <a:ext uri="{FF2B5EF4-FFF2-40B4-BE49-F238E27FC236}">
              <a16:creationId xmlns:a16="http://schemas.microsoft.com/office/drawing/2014/main" id="{E8E9DB1A-EB9D-1442-9297-A6E52AE119FF}"/>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1305340" y="194392828"/>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277</xdr:row>
      <xdr:rowOff>82827</xdr:rowOff>
    </xdr:from>
    <xdr:to>
      <xdr:col>1</xdr:col>
      <xdr:colOff>783892</xdr:colOff>
      <xdr:row>277</xdr:row>
      <xdr:rowOff>626765</xdr:rowOff>
    </xdr:to>
    <xdr:pic>
      <xdr:nvPicPr>
        <xdr:cNvPr id="52" name="Picture 51">
          <a:extLst>
            <a:ext uri="{FF2B5EF4-FFF2-40B4-BE49-F238E27FC236}">
              <a16:creationId xmlns:a16="http://schemas.microsoft.com/office/drawing/2014/main" id="{B5E9F33B-5ADA-EC4C-80B5-833D50BFE3CB}"/>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305340" y="195096849"/>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278</xdr:row>
      <xdr:rowOff>82828</xdr:rowOff>
    </xdr:from>
    <xdr:to>
      <xdr:col>1</xdr:col>
      <xdr:colOff>783892</xdr:colOff>
      <xdr:row>278</xdr:row>
      <xdr:rowOff>626766</xdr:rowOff>
    </xdr:to>
    <xdr:pic>
      <xdr:nvPicPr>
        <xdr:cNvPr id="55" name="Picture 54">
          <a:extLst>
            <a:ext uri="{FF2B5EF4-FFF2-40B4-BE49-F238E27FC236}">
              <a16:creationId xmlns:a16="http://schemas.microsoft.com/office/drawing/2014/main" id="{8C28E0CB-AC06-2B4A-B4BF-0D1E52195FDB}"/>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305340" y="195800871"/>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279</xdr:row>
      <xdr:rowOff>82828</xdr:rowOff>
    </xdr:from>
    <xdr:to>
      <xdr:col>1</xdr:col>
      <xdr:colOff>783892</xdr:colOff>
      <xdr:row>279</xdr:row>
      <xdr:rowOff>626766</xdr:rowOff>
    </xdr:to>
    <xdr:pic>
      <xdr:nvPicPr>
        <xdr:cNvPr id="58" name="Picture 57">
          <a:extLst>
            <a:ext uri="{FF2B5EF4-FFF2-40B4-BE49-F238E27FC236}">
              <a16:creationId xmlns:a16="http://schemas.microsoft.com/office/drawing/2014/main" id="{B9C51881-C9BB-C84B-BF88-859F83499A31}"/>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305340" y="196504893"/>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281</xdr:row>
      <xdr:rowOff>82827</xdr:rowOff>
    </xdr:from>
    <xdr:to>
      <xdr:col>1</xdr:col>
      <xdr:colOff>786734</xdr:colOff>
      <xdr:row>281</xdr:row>
      <xdr:rowOff>626764</xdr:rowOff>
    </xdr:to>
    <xdr:pic>
      <xdr:nvPicPr>
        <xdr:cNvPr id="897" name="Picture 896">
          <a:extLst>
            <a:ext uri="{FF2B5EF4-FFF2-40B4-BE49-F238E27FC236}">
              <a16:creationId xmlns:a16="http://schemas.microsoft.com/office/drawing/2014/main" id="{E055F098-3500-F848-ABCA-5A6B6002782A}"/>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1318039" y="197912936"/>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282</xdr:row>
      <xdr:rowOff>82828</xdr:rowOff>
    </xdr:from>
    <xdr:to>
      <xdr:col>1</xdr:col>
      <xdr:colOff>786734</xdr:colOff>
      <xdr:row>282</xdr:row>
      <xdr:rowOff>626765</xdr:rowOff>
    </xdr:to>
    <xdr:pic>
      <xdr:nvPicPr>
        <xdr:cNvPr id="900" name="Picture 899">
          <a:extLst>
            <a:ext uri="{FF2B5EF4-FFF2-40B4-BE49-F238E27FC236}">
              <a16:creationId xmlns:a16="http://schemas.microsoft.com/office/drawing/2014/main" id="{A2B3EEAB-8DBE-2446-8A46-9C4B210BA083}"/>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1318039" y="198616958"/>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283</xdr:row>
      <xdr:rowOff>82828</xdr:rowOff>
    </xdr:from>
    <xdr:to>
      <xdr:col>1</xdr:col>
      <xdr:colOff>786734</xdr:colOff>
      <xdr:row>283</xdr:row>
      <xdr:rowOff>626765</xdr:rowOff>
    </xdr:to>
    <xdr:pic>
      <xdr:nvPicPr>
        <xdr:cNvPr id="904" name="Picture 903">
          <a:extLst>
            <a:ext uri="{FF2B5EF4-FFF2-40B4-BE49-F238E27FC236}">
              <a16:creationId xmlns:a16="http://schemas.microsoft.com/office/drawing/2014/main" id="{21042065-5FCF-474F-BC64-D74F24611F15}"/>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1318039" y="199320980"/>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284</xdr:row>
      <xdr:rowOff>82828</xdr:rowOff>
    </xdr:from>
    <xdr:to>
      <xdr:col>1</xdr:col>
      <xdr:colOff>783892</xdr:colOff>
      <xdr:row>284</xdr:row>
      <xdr:rowOff>626765</xdr:rowOff>
    </xdr:to>
    <xdr:pic>
      <xdr:nvPicPr>
        <xdr:cNvPr id="905" name="Picture 904">
          <a:extLst>
            <a:ext uri="{FF2B5EF4-FFF2-40B4-BE49-F238E27FC236}">
              <a16:creationId xmlns:a16="http://schemas.microsoft.com/office/drawing/2014/main" id="{2DC003EB-FBE6-5942-A704-6427C985A521}"/>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1305340" y="200025002"/>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340140</xdr:colOff>
      <xdr:row>286</xdr:row>
      <xdr:rowOff>108228</xdr:rowOff>
    </xdr:from>
    <xdr:to>
      <xdr:col>1</xdr:col>
      <xdr:colOff>754784</xdr:colOff>
      <xdr:row>286</xdr:row>
      <xdr:rowOff>560810</xdr:rowOff>
    </xdr:to>
    <xdr:pic>
      <xdr:nvPicPr>
        <xdr:cNvPr id="913" name="Picture 912">
          <a:extLst>
            <a:ext uri="{FF2B5EF4-FFF2-40B4-BE49-F238E27FC236}">
              <a16:creationId xmlns:a16="http://schemas.microsoft.com/office/drawing/2014/main" id="{D9B81F1C-9B34-E547-B898-E92460664830}"/>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292640" y="201458445"/>
          <a:ext cx="414644" cy="4525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327439</xdr:colOff>
      <xdr:row>287</xdr:row>
      <xdr:rowOff>82829</xdr:rowOff>
    </xdr:from>
    <xdr:to>
      <xdr:col>1</xdr:col>
      <xdr:colOff>778202</xdr:colOff>
      <xdr:row>287</xdr:row>
      <xdr:rowOff>626767</xdr:rowOff>
    </xdr:to>
    <xdr:pic>
      <xdr:nvPicPr>
        <xdr:cNvPr id="919" name="Picture 918">
          <a:extLst>
            <a:ext uri="{FF2B5EF4-FFF2-40B4-BE49-F238E27FC236}">
              <a16:creationId xmlns:a16="http://schemas.microsoft.com/office/drawing/2014/main" id="{36BA10E4-2FF2-8847-B9FB-133C95F37539}"/>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1279939" y="202137068"/>
          <a:ext cx="450763"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327439</xdr:colOff>
      <xdr:row>288</xdr:row>
      <xdr:rowOff>82828</xdr:rowOff>
    </xdr:from>
    <xdr:to>
      <xdr:col>1</xdr:col>
      <xdr:colOff>778202</xdr:colOff>
      <xdr:row>288</xdr:row>
      <xdr:rowOff>626765</xdr:rowOff>
    </xdr:to>
    <xdr:pic>
      <xdr:nvPicPr>
        <xdr:cNvPr id="922" name="Picture 921">
          <a:extLst>
            <a:ext uri="{FF2B5EF4-FFF2-40B4-BE49-F238E27FC236}">
              <a16:creationId xmlns:a16="http://schemas.microsoft.com/office/drawing/2014/main" id="{EDD8F9D2-8751-7448-BFDB-7D8D4F24B5A8}"/>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1279939" y="202841089"/>
          <a:ext cx="450763"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327439</xdr:colOff>
      <xdr:row>289</xdr:row>
      <xdr:rowOff>82828</xdr:rowOff>
    </xdr:from>
    <xdr:to>
      <xdr:col>1</xdr:col>
      <xdr:colOff>778202</xdr:colOff>
      <xdr:row>289</xdr:row>
      <xdr:rowOff>626766</xdr:rowOff>
    </xdr:to>
    <xdr:pic>
      <xdr:nvPicPr>
        <xdr:cNvPr id="925" name="Picture 924">
          <a:extLst>
            <a:ext uri="{FF2B5EF4-FFF2-40B4-BE49-F238E27FC236}">
              <a16:creationId xmlns:a16="http://schemas.microsoft.com/office/drawing/2014/main" id="{FEA528CC-DB43-2449-A3CC-6002B51DF41C}"/>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279939" y="203545111"/>
          <a:ext cx="450763"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290</xdr:row>
      <xdr:rowOff>120928</xdr:rowOff>
    </xdr:from>
    <xdr:to>
      <xdr:col>1</xdr:col>
      <xdr:colOff>786734</xdr:colOff>
      <xdr:row>290</xdr:row>
      <xdr:rowOff>635298</xdr:rowOff>
    </xdr:to>
    <xdr:pic>
      <xdr:nvPicPr>
        <xdr:cNvPr id="553" name="Picture 552">
          <a:extLst>
            <a:ext uri="{FF2B5EF4-FFF2-40B4-BE49-F238E27FC236}">
              <a16:creationId xmlns:a16="http://schemas.microsoft.com/office/drawing/2014/main" id="{E9941671-15A6-6C4A-BF69-BF3F3907E0C2}"/>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1318039" y="204287232"/>
          <a:ext cx="421195" cy="514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291</xdr:row>
      <xdr:rowOff>82828</xdr:rowOff>
    </xdr:from>
    <xdr:to>
      <xdr:col>1</xdr:col>
      <xdr:colOff>786734</xdr:colOff>
      <xdr:row>291</xdr:row>
      <xdr:rowOff>626765</xdr:rowOff>
    </xdr:to>
    <xdr:pic>
      <xdr:nvPicPr>
        <xdr:cNvPr id="556" name="Picture 555">
          <a:extLst>
            <a:ext uri="{FF2B5EF4-FFF2-40B4-BE49-F238E27FC236}">
              <a16:creationId xmlns:a16="http://schemas.microsoft.com/office/drawing/2014/main" id="{6D6E79CC-1020-544F-B886-1139A1A77FE6}"/>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318039" y="204953154"/>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292</xdr:row>
      <xdr:rowOff>82829</xdr:rowOff>
    </xdr:from>
    <xdr:to>
      <xdr:col>1</xdr:col>
      <xdr:colOff>786734</xdr:colOff>
      <xdr:row>292</xdr:row>
      <xdr:rowOff>626765</xdr:rowOff>
    </xdr:to>
    <xdr:pic>
      <xdr:nvPicPr>
        <xdr:cNvPr id="559" name="Picture 558">
          <a:extLst>
            <a:ext uri="{FF2B5EF4-FFF2-40B4-BE49-F238E27FC236}">
              <a16:creationId xmlns:a16="http://schemas.microsoft.com/office/drawing/2014/main" id="{92390ACD-2C74-1D41-BA6F-E41AE6F20966}"/>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318039" y="205657177"/>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293</xdr:row>
      <xdr:rowOff>82827</xdr:rowOff>
    </xdr:from>
    <xdr:to>
      <xdr:col>1</xdr:col>
      <xdr:colOff>786734</xdr:colOff>
      <xdr:row>293</xdr:row>
      <xdr:rowOff>626764</xdr:rowOff>
    </xdr:to>
    <xdr:pic>
      <xdr:nvPicPr>
        <xdr:cNvPr id="562" name="Picture 561">
          <a:extLst>
            <a:ext uri="{FF2B5EF4-FFF2-40B4-BE49-F238E27FC236}">
              <a16:creationId xmlns:a16="http://schemas.microsoft.com/office/drawing/2014/main" id="{3B901A1D-283D-BE4C-9358-D6E49EB266A7}"/>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318039" y="206361197"/>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294</xdr:row>
      <xdr:rowOff>82828</xdr:rowOff>
    </xdr:from>
    <xdr:to>
      <xdr:col>1</xdr:col>
      <xdr:colOff>786734</xdr:colOff>
      <xdr:row>294</xdr:row>
      <xdr:rowOff>626765</xdr:rowOff>
    </xdr:to>
    <xdr:pic>
      <xdr:nvPicPr>
        <xdr:cNvPr id="565" name="Picture 564">
          <a:extLst>
            <a:ext uri="{FF2B5EF4-FFF2-40B4-BE49-F238E27FC236}">
              <a16:creationId xmlns:a16="http://schemas.microsoft.com/office/drawing/2014/main" id="{5ABF8769-E03A-9749-A9D3-6BA96EFD963C}"/>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318039" y="207065219"/>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295</xdr:row>
      <xdr:rowOff>82828</xdr:rowOff>
    </xdr:from>
    <xdr:to>
      <xdr:col>1</xdr:col>
      <xdr:colOff>786734</xdr:colOff>
      <xdr:row>295</xdr:row>
      <xdr:rowOff>626765</xdr:rowOff>
    </xdr:to>
    <xdr:pic>
      <xdr:nvPicPr>
        <xdr:cNvPr id="568" name="Picture 567">
          <a:extLst>
            <a:ext uri="{FF2B5EF4-FFF2-40B4-BE49-F238E27FC236}">
              <a16:creationId xmlns:a16="http://schemas.microsoft.com/office/drawing/2014/main" id="{BA21E3AE-2B4D-164A-87D7-2F67FDCFC2B6}"/>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1318039" y="207769241"/>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296</xdr:row>
      <xdr:rowOff>82829</xdr:rowOff>
    </xdr:from>
    <xdr:to>
      <xdr:col>1</xdr:col>
      <xdr:colOff>786734</xdr:colOff>
      <xdr:row>296</xdr:row>
      <xdr:rowOff>626765</xdr:rowOff>
    </xdr:to>
    <xdr:pic>
      <xdr:nvPicPr>
        <xdr:cNvPr id="570" name="Picture 569">
          <a:extLst>
            <a:ext uri="{FF2B5EF4-FFF2-40B4-BE49-F238E27FC236}">
              <a16:creationId xmlns:a16="http://schemas.microsoft.com/office/drawing/2014/main" id="{28AC3D9B-680F-DB4A-AA74-66B17E8AA9B9}"/>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1318039" y="208473264"/>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297</xdr:row>
      <xdr:rowOff>82827</xdr:rowOff>
    </xdr:from>
    <xdr:to>
      <xdr:col>1</xdr:col>
      <xdr:colOff>786734</xdr:colOff>
      <xdr:row>297</xdr:row>
      <xdr:rowOff>626764</xdr:rowOff>
    </xdr:to>
    <xdr:pic>
      <xdr:nvPicPr>
        <xdr:cNvPr id="573" name="Picture 572">
          <a:extLst>
            <a:ext uri="{FF2B5EF4-FFF2-40B4-BE49-F238E27FC236}">
              <a16:creationId xmlns:a16="http://schemas.microsoft.com/office/drawing/2014/main" id="{1F4120B3-A930-D043-AABB-85EF7A41296E}"/>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1318039" y="209177284"/>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298</xdr:row>
      <xdr:rowOff>82828</xdr:rowOff>
    </xdr:from>
    <xdr:to>
      <xdr:col>1</xdr:col>
      <xdr:colOff>786734</xdr:colOff>
      <xdr:row>298</xdr:row>
      <xdr:rowOff>626765</xdr:rowOff>
    </xdr:to>
    <xdr:pic>
      <xdr:nvPicPr>
        <xdr:cNvPr id="1022" name="Picture 1021">
          <a:extLst>
            <a:ext uri="{FF2B5EF4-FFF2-40B4-BE49-F238E27FC236}">
              <a16:creationId xmlns:a16="http://schemas.microsoft.com/office/drawing/2014/main" id="{306E52B1-03E8-604C-982D-675D338BE994}"/>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1318039" y="209881306"/>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299</xdr:row>
      <xdr:rowOff>82829</xdr:rowOff>
    </xdr:from>
    <xdr:to>
      <xdr:col>1</xdr:col>
      <xdr:colOff>786734</xdr:colOff>
      <xdr:row>299</xdr:row>
      <xdr:rowOff>626765</xdr:rowOff>
    </xdr:to>
    <xdr:pic>
      <xdr:nvPicPr>
        <xdr:cNvPr id="129" name="Picture 128">
          <a:extLst>
            <a:ext uri="{FF2B5EF4-FFF2-40B4-BE49-F238E27FC236}">
              <a16:creationId xmlns:a16="http://schemas.microsoft.com/office/drawing/2014/main" id="{95A7A286-63E8-7A45-BF9E-AE780746D4DE}"/>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1318039" y="210585329"/>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300</xdr:row>
      <xdr:rowOff>82827</xdr:rowOff>
    </xdr:from>
    <xdr:to>
      <xdr:col>1</xdr:col>
      <xdr:colOff>786734</xdr:colOff>
      <xdr:row>300</xdr:row>
      <xdr:rowOff>626764</xdr:rowOff>
    </xdr:to>
    <xdr:pic>
      <xdr:nvPicPr>
        <xdr:cNvPr id="133" name="Picture 132">
          <a:extLst>
            <a:ext uri="{FF2B5EF4-FFF2-40B4-BE49-F238E27FC236}">
              <a16:creationId xmlns:a16="http://schemas.microsoft.com/office/drawing/2014/main" id="{2FCFE26C-60AC-1C4D-9560-303C1E3D68B6}"/>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1318039" y="211289349"/>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301</xdr:row>
      <xdr:rowOff>82828</xdr:rowOff>
    </xdr:from>
    <xdr:to>
      <xdr:col>1</xdr:col>
      <xdr:colOff>786734</xdr:colOff>
      <xdr:row>301</xdr:row>
      <xdr:rowOff>626765</xdr:rowOff>
    </xdr:to>
    <xdr:pic>
      <xdr:nvPicPr>
        <xdr:cNvPr id="135" name="Picture 134">
          <a:extLst>
            <a:ext uri="{FF2B5EF4-FFF2-40B4-BE49-F238E27FC236}">
              <a16:creationId xmlns:a16="http://schemas.microsoft.com/office/drawing/2014/main" id="{AD0A923E-0E2E-7845-9089-E879E70C3790}"/>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1318039" y="211993371"/>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302</xdr:row>
      <xdr:rowOff>82828</xdr:rowOff>
    </xdr:from>
    <xdr:to>
      <xdr:col>1</xdr:col>
      <xdr:colOff>786734</xdr:colOff>
      <xdr:row>302</xdr:row>
      <xdr:rowOff>626765</xdr:rowOff>
    </xdr:to>
    <xdr:pic>
      <xdr:nvPicPr>
        <xdr:cNvPr id="139" name="Picture 138">
          <a:extLst>
            <a:ext uri="{FF2B5EF4-FFF2-40B4-BE49-F238E27FC236}">
              <a16:creationId xmlns:a16="http://schemas.microsoft.com/office/drawing/2014/main" id="{FBE02BA2-FE7C-9046-BFB9-A411371DD305}"/>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1318039" y="212697393"/>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303</xdr:row>
      <xdr:rowOff>82829</xdr:rowOff>
    </xdr:from>
    <xdr:to>
      <xdr:col>1</xdr:col>
      <xdr:colOff>786734</xdr:colOff>
      <xdr:row>303</xdr:row>
      <xdr:rowOff>626765</xdr:rowOff>
    </xdr:to>
    <xdr:pic>
      <xdr:nvPicPr>
        <xdr:cNvPr id="143" name="Picture 142">
          <a:extLst>
            <a:ext uri="{FF2B5EF4-FFF2-40B4-BE49-F238E27FC236}">
              <a16:creationId xmlns:a16="http://schemas.microsoft.com/office/drawing/2014/main" id="{5A32B0B1-60B4-4549-AD8C-96BA993D5CDB}"/>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1318039" y="213401416"/>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304</xdr:row>
      <xdr:rowOff>82827</xdr:rowOff>
    </xdr:from>
    <xdr:to>
      <xdr:col>1</xdr:col>
      <xdr:colOff>786734</xdr:colOff>
      <xdr:row>304</xdr:row>
      <xdr:rowOff>626764</xdr:rowOff>
    </xdr:to>
    <xdr:pic>
      <xdr:nvPicPr>
        <xdr:cNvPr id="157" name="Picture 156">
          <a:extLst>
            <a:ext uri="{FF2B5EF4-FFF2-40B4-BE49-F238E27FC236}">
              <a16:creationId xmlns:a16="http://schemas.microsoft.com/office/drawing/2014/main" id="{672CD0B1-4618-F640-8AC8-43368D4E7C02}"/>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1318039" y="214105436"/>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305</xdr:row>
      <xdr:rowOff>82828</xdr:rowOff>
    </xdr:from>
    <xdr:to>
      <xdr:col>1</xdr:col>
      <xdr:colOff>786734</xdr:colOff>
      <xdr:row>305</xdr:row>
      <xdr:rowOff>626765</xdr:rowOff>
    </xdr:to>
    <xdr:pic>
      <xdr:nvPicPr>
        <xdr:cNvPr id="162" name="Picture 161">
          <a:extLst>
            <a:ext uri="{FF2B5EF4-FFF2-40B4-BE49-F238E27FC236}">
              <a16:creationId xmlns:a16="http://schemas.microsoft.com/office/drawing/2014/main" id="{4F3F5AB6-0347-1345-9E4C-AEF6CCCA1CEF}"/>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1318039" y="214809458"/>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306</xdr:row>
      <xdr:rowOff>82828</xdr:rowOff>
    </xdr:from>
    <xdr:to>
      <xdr:col>1</xdr:col>
      <xdr:colOff>786734</xdr:colOff>
      <xdr:row>306</xdr:row>
      <xdr:rowOff>626765</xdr:rowOff>
    </xdr:to>
    <xdr:pic>
      <xdr:nvPicPr>
        <xdr:cNvPr id="165" name="Picture 164">
          <a:extLst>
            <a:ext uri="{FF2B5EF4-FFF2-40B4-BE49-F238E27FC236}">
              <a16:creationId xmlns:a16="http://schemas.microsoft.com/office/drawing/2014/main" id="{13F1D05C-C3C8-5643-ADB3-B0D16887B568}"/>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1318039" y="215513480"/>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307</xdr:row>
      <xdr:rowOff>82829</xdr:rowOff>
    </xdr:from>
    <xdr:to>
      <xdr:col>1</xdr:col>
      <xdr:colOff>786734</xdr:colOff>
      <xdr:row>307</xdr:row>
      <xdr:rowOff>626765</xdr:rowOff>
    </xdr:to>
    <xdr:pic>
      <xdr:nvPicPr>
        <xdr:cNvPr id="167" name="Picture 166">
          <a:extLst>
            <a:ext uri="{FF2B5EF4-FFF2-40B4-BE49-F238E27FC236}">
              <a16:creationId xmlns:a16="http://schemas.microsoft.com/office/drawing/2014/main" id="{7934662E-A032-C84C-BE0A-B509954736B4}"/>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1318039" y="216217503"/>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308</xdr:row>
      <xdr:rowOff>82827</xdr:rowOff>
    </xdr:from>
    <xdr:to>
      <xdr:col>1</xdr:col>
      <xdr:colOff>786734</xdr:colOff>
      <xdr:row>308</xdr:row>
      <xdr:rowOff>626764</xdr:rowOff>
    </xdr:to>
    <xdr:pic>
      <xdr:nvPicPr>
        <xdr:cNvPr id="170" name="Picture 169">
          <a:extLst>
            <a:ext uri="{FF2B5EF4-FFF2-40B4-BE49-F238E27FC236}">
              <a16:creationId xmlns:a16="http://schemas.microsoft.com/office/drawing/2014/main" id="{04F09362-017D-BD4A-A2C3-E19C46EBB5E3}"/>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1318039" y="216921523"/>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309</xdr:row>
      <xdr:rowOff>82828</xdr:rowOff>
    </xdr:from>
    <xdr:to>
      <xdr:col>1</xdr:col>
      <xdr:colOff>786734</xdr:colOff>
      <xdr:row>309</xdr:row>
      <xdr:rowOff>626765</xdr:rowOff>
    </xdr:to>
    <xdr:pic>
      <xdr:nvPicPr>
        <xdr:cNvPr id="174" name="Picture 173">
          <a:extLst>
            <a:ext uri="{FF2B5EF4-FFF2-40B4-BE49-F238E27FC236}">
              <a16:creationId xmlns:a16="http://schemas.microsoft.com/office/drawing/2014/main" id="{D12028F9-6321-8043-808B-A44D49D6DF5A}"/>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1318039" y="217625545"/>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310</xdr:row>
      <xdr:rowOff>82828</xdr:rowOff>
    </xdr:from>
    <xdr:to>
      <xdr:col>1</xdr:col>
      <xdr:colOff>786734</xdr:colOff>
      <xdr:row>310</xdr:row>
      <xdr:rowOff>626765</xdr:rowOff>
    </xdr:to>
    <xdr:pic>
      <xdr:nvPicPr>
        <xdr:cNvPr id="178" name="Picture 177">
          <a:extLst>
            <a:ext uri="{FF2B5EF4-FFF2-40B4-BE49-F238E27FC236}">
              <a16:creationId xmlns:a16="http://schemas.microsoft.com/office/drawing/2014/main" id="{69DD5F51-135E-AB44-8525-8ADFC2F54893}"/>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1318039" y="218329567"/>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311</xdr:row>
      <xdr:rowOff>82829</xdr:rowOff>
    </xdr:from>
    <xdr:to>
      <xdr:col>1</xdr:col>
      <xdr:colOff>786734</xdr:colOff>
      <xdr:row>311</xdr:row>
      <xdr:rowOff>626765</xdr:rowOff>
    </xdr:to>
    <xdr:pic>
      <xdr:nvPicPr>
        <xdr:cNvPr id="182" name="Picture 181">
          <a:extLst>
            <a:ext uri="{FF2B5EF4-FFF2-40B4-BE49-F238E27FC236}">
              <a16:creationId xmlns:a16="http://schemas.microsoft.com/office/drawing/2014/main" id="{5E2FE0EE-BA4E-2549-8584-1770C5C593EC}"/>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1318039" y="219033590"/>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312</xdr:row>
      <xdr:rowOff>82827</xdr:rowOff>
    </xdr:from>
    <xdr:to>
      <xdr:col>1</xdr:col>
      <xdr:colOff>786734</xdr:colOff>
      <xdr:row>312</xdr:row>
      <xdr:rowOff>626764</xdr:rowOff>
    </xdr:to>
    <xdr:pic>
      <xdr:nvPicPr>
        <xdr:cNvPr id="186" name="Picture 185">
          <a:extLst>
            <a:ext uri="{FF2B5EF4-FFF2-40B4-BE49-F238E27FC236}">
              <a16:creationId xmlns:a16="http://schemas.microsoft.com/office/drawing/2014/main" id="{06050DC0-06C3-CF4D-80CD-0D4DC58C78E7}"/>
            </a:ext>
          </a:extLst>
        </xdr:cNvPr>
        <xdr:cNvPicPr>
          <a:picLocks noChangeAspect="1" noChangeArrowheads="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1318039" y="219737610"/>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313</xdr:row>
      <xdr:rowOff>82828</xdr:rowOff>
    </xdr:from>
    <xdr:to>
      <xdr:col>1</xdr:col>
      <xdr:colOff>786734</xdr:colOff>
      <xdr:row>313</xdr:row>
      <xdr:rowOff>626765</xdr:rowOff>
    </xdr:to>
    <xdr:pic>
      <xdr:nvPicPr>
        <xdr:cNvPr id="190" name="Picture 189">
          <a:extLst>
            <a:ext uri="{FF2B5EF4-FFF2-40B4-BE49-F238E27FC236}">
              <a16:creationId xmlns:a16="http://schemas.microsoft.com/office/drawing/2014/main" id="{2BE1FF96-90BE-174A-AEB5-A76517D674AA}"/>
            </a:ext>
          </a:extLst>
        </xdr:cNvPr>
        <xdr:cNvPicPr>
          <a:picLocks noChangeAspect="1" noChangeArrowheads="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1318039" y="220441632"/>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314</xdr:row>
      <xdr:rowOff>82828</xdr:rowOff>
    </xdr:from>
    <xdr:to>
      <xdr:col>1</xdr:col>
      <xdr:colOff>783892</xdr:colOff>
      <xdr:row>314</xdr:row>
      <xdr:rowOff>626766</xdr:rowOff>
    </xdr:to>
    <xdr:pic>
      <xdr:nvPicPr>
        <xdr:cNvPr id="578" name="Picture 577">
          <a:extLst>
            <a:ext uri="{FF2B5EF4-FFF2-40B4-BE49-F238E27FC236}">
              <a16:creationId xmlns:a16="http://schemas.microsoft.com/office/drawing/2014/main" id="{82A8A606-A28E-2C4F-B367-9FA2CE9C3B31}"/>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1305340" y="221145654"/>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315</xdr:row>
      <xdr:rowOff>82828</xdr:rowOff>
    </xdr:from>
    <xdr:to>
      <xdr:col>1</xdr:col>
      <xdr:colOff>783892</xdr:colOff>
      <xdr:row>315</xdr:row>
      <xdr:rowOff>626765</xdr:rowOff>
    </xdr:to>
    <xdr:pic>
      <xdr:nvPicPr>
        <xdr:cNvPr id="581" name="Picture 580">
          <a:extLst>
            <a:ext uri="{FF2B5EF4-FFF2-40B4-BE49-F238E27FC236}">
              <a16:creationId xmlns:a16="http://schemas.microsoft.com/office/drawing/2014/main" id="{6BD1B02B-91A3-0344-8321-314FF1A4C948}"/>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1305340" y="221849676"/>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316</xdr:row>
      <xdr:rowOff>82827</xdr:rowOff>
    </xdr:from>
    <xdr:to>
      <xdr:col>1</xdr:col>
      <xdr:colOff>783892</xdr:colOff>
      <xdr:row>316</xdr:row>
      <xdr:rowOff>626765</xdr:rowOff>
    </xdr:to>
    <xdr:pic>
      <xdr:nvPicPr>
        <xdr:cNvPr id="584" name="Picture 583">
          <a:extLst>
            <a:ext uri="{FF2B5EF4-FFF2-40B4-BE49-F238E27FC236}">
              <a16:creationId xmlns:a16="http://schemas.microsoft.com/office/drawing/2014/main" id="{BF1B8886-17E4-B64F-A95F-A619725CCCD4}"/>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1305340" y="222553697"/>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317</xdr:row>
      <xdr:rowOff>82828</xdr:rowOff>
    </xdr:from>
    <xdr:to>
      <xdr:col>1</xdr:col>
      <xdr:colOff>783892</xdr:colOff>
      <xdr:row>317</xdr:row>
      <xdr:rowOff>626766</xdr:rowOff>
    </xdr:to>
    <xdr:pic>
      <xdr:nvPicPr>
        <xdr:cNvPr id="587" name="Picture 586">
          <a:extLst>
            <a:ext uri="{FF2B5EF4-FFF2-40B4-BE49-F238E27FC236}">
              <a16:creationId xmlns:a16="http://schemas.microsoft.com/office/drawing/2014/main" id="{CDFD9869-5639-8C4C-9D9A-846A0C686CBD}"/>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1305340" y="223257719"/>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318</xdr:row>
      <xdr:rowOff>82828</xdr:rowOff>
    </xdr:from>
    <xdr:to>
      <xdr:col>1</xdr:col>
      <xdr:colOff>783892</xdr:colOff>
      <xdr:row>318</xdr:row>
      <xdr:rowOff>626766</xdr:rowOff>
    </xdr:to>
    <xdr:pic>
      <xdr:nvPicPr>
        <xdr:cNvPr id="590" name="Picture 589">
          <a:extLst>
            <a:ext uri="{FF2B5EF4-FFF2-40B4-BE49-F238E27FC236}">
              <a16:creationId xmlns:a16="http://schemas.microsoft.com/office/drawing/2014/main" id="{960A26C8-501D-D34D-BB3C-CDFA1DE0CC15}"/>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1305340" y="223961741"/>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319</xdr:row>
      <xdr:rowOff>82828</xdr:rowOff>
    </xdr:from>
    <xdr:to>
      <xdr:col>1</xdr:col>
      <xdr:colOff>783892</xdr:colOff>
      <xdr:row>319</xdr:row>
      <xdr:rowOff>626765</xdr:rowOff>
    </xdr:to>
    <xdr:pic>
      <xdr:nvPicPr>
        <xdr:cNvPr id="593" name="Picture 592">
          <a:extLst>
            <a:ext uri="{FF2B5EF4-FFF2-40B4-BE49-F238E27FC236}">
              <a16:creationId xmlns:a16="http://schemas.microsoft.com/office/drawing/2014/main" id="{FE41AE4C-F2CF-2B49-A957-E16F065BA6B2}"/>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1305340" y="224665763"/>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320</xdr:row>
      <xdr:rowOff>82827</xdr:rowOff>
    </xdr:from>
    <xdr:to>
      <xdr:col>1</xdr:col>
      <xdr:colOff>783892</xdr:colOff>
      <xdr:row>320</xdr:row>
      <xdr:rowOff>626765</xdr:rowOff>
    </xdr:to>
    <xdr:pic>
      <xdr:nvPicPr>
        <xdr:cNvPr id="596" name="Picture 595">
          <a:extLst>
            <a:ext uri="{FF2B5EF4-FFF2-40B4-BE49-F238E27FC236}">
              <a16:creationId xmlns:a16="http://schemas.microsoft.com/office/drawing/2014/main" id="{96450617-A8B0-2E40-B21F-4D788AD3794F}"/>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1305340" y="225369784"/>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321</xdr:row>
      <xdr:rowOff>82828</xdr:rowOff>
    </xdr:from>
    <xdr:to>
      <xdr:col>1</xdr:col>
      <xdr:colOff>783892</xdr:colOff>
      <xdr:row>321</xdr:row>
      <xdr:rowOff>626766</xdr:rowOff>
    </xdr:to>
    <xdr:pic>
      <xdr:nvPicPr>
        <xdr:cNvPr id="610" name="Picture 609">
          <a:extLst>
            <a:ext uri="{FF2B5EF4-FFF2-40B4-BE49-F238E27FC236}">
              <a16:creationId xmlns:a16="http://schemas.microsoft.com/office/drawing/2014/main" id="{8071614B-89C0-914D-9A76-D576A2B74418}"/>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1305340" y="226073806"/>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322</xdr:row>
      <xdr:rowOff>82829</xdr:rowOff>
    </xdr:from>
    <xdr:to>
      <xdr:col>1</xdr:col>
      <xdr:colOff>786734</xdr:colOff>
      <xdr:row>322</xdr:row>
      <xdr:rowOff>626765</xdr:rowOff>
    </xdr:to>
    <xdr:pic>
      <xdr:nvPicPr>
        <xdr:cNvPr id="615" name="Picture 614">
          <a:extLst>
            <a:ext uri="{FF2B5EF4-FFF2-40B4-BE49-F238E27FC236}">
              <a16:creationId xmlns:a16="http://schemas.microsoft.com/office/drawing/2014/main" id="{C0B7D722-B353-7B4F-B1A0-E345AE5180E7}"/>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1318039" y="226777829"/>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323</xdr:row>
      <xdr:rowOff>82827</xdr:rowOff>
    </xdr:from>
    <xdr:to>
      <xdr:col>1</xdr:col>
      <xdr:colOff>786734</xdr:colOff>
      <xdr:row>323</xdr:row>
      <xdr:rowOff>626764</xdr:rowOff>
    </xdr:to>
    <xdr:pic>
      <xdr:nvPicPr>
        <xdr:cNvPr id="619" name="Picture 618">
          <a:extLst>
            <a:ext uri="{FF2B5EF4-FFF2-40B4-BE49-F238E27FC236}">
              <a16:creationId xmlns:a16="http://schemas.microsoft.com/office/drawing/2014/main" id="{3E8BBB45-B557-3943-BF34-B2A7EF2DB61D}"/>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1318039" y="227481849"/>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324</xdr:row>
      <xdr:rowOff>82828</xdr:rowOff>
    </xdr:from>
    <xdr:to>
      <xdr:col>1</xdr:col>
      <xdr:colOff>786734</xdr:colOff>
      <xdr:row>324</xdr:row>
      <xdr:rowOff>626765</xdr:rowOff>
    </xdr:to>
    <xdr:pic>
      <xdr:nvPicPr>
        <xdr:cNvPr id="623" name="Picture 622">
          <a:extLst>
            <a:ext uri="{FF2B5EF4-FFF2-40B4-BE49-F238E27FC236}">
              <a16:creationId xmlns:a16="http://schemas.microsoft.com/office/drawing/2014/main" id="{E657A82C-876B-3D49-B42A-C91D63DB7697}"/>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1318039" y="228185871"/>
          <a:ext cx="421195"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365539</xdr:colOff>
      <xdr:row>326</xdr:row>
      <xdr:rowOff>82829</xdr:rowOff>
    </xdr:from>
    <xdr:to>
      <xdr:col>1</xdr:col>
      <xdr:colOff>786734</xdr:colOff>
      <xdr:row>326</xdr:row>
      <xdr:rowOff>626765</xdr:rowOff>
    </xdr:to>
    <xdr:pic>
      <xdr:nvPicPr>
        <xdr:cNvPr id="630" name="Picture 629">
          <a:extLst>
            <a:ext uri="{FF2B5EF4-FFF2-40B4-BE49-F238E27FC236}">
              <a16:creationId xmlns:a16="http://schemas.microsoft.com/office/drawing/2014/main" id="{14DA8D7C-6C1F-234D-B8BF-A51373274174}"/>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1318039" y="229593916"/>
          <a:ext cx="421195" cy="543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280</xdr:row>
      <xdr:rowOff>82828</xdr:rowOff>
    </xdr:from>
    <xdr:to>
      <xdr:col>1</xdr:col>
      <xdr:colOff>783892</xdr:colOff>
      <xdr:row>280</xdr:row>
      <xdr:rowOff>626765</xdr:rowOff>
    </xdr:to>
    <xdr:pic>
      <xdr:nvPicPr>
        <xdr:cNvPr id="635" name="Picture 634">
          <a:extLst>
            <a:ext uri="{FF2B5EF4-FFF2-40B4-BE49-F238E27FC236}">
              <a16:creationId xmlns:a16="http://schemas.microsoft.com/office/drawing/2014/main" id="{10A8D6C3-F12F-3444-BE3C-8E351C7D6CA0}"/>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1305340" y="197208915"/>
          <a:ext cx="431052" cy="543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340139</xdr:colOff>
      <xdr:row>285</xdr:row>
      <xdr:rowOff>95528</xdr:rowOff>
    </xdr:from>
    <xdr:to>
      <xdr:col>1</xdr:col>
      <xdr:colOff>781046</xdr:colOff>
      <xdr:row>285</xdr:row>
      <xdr:rowOff>639466</xdr:rowOff>
    </xdr:to>
    <xdr:pic>
      <xdr:nvPicPr>
        <xdr:cNvPr id="637" name="Picture 636">
          <a:extLst>
            <a:ext uri="{FF2B5EF4-FFF2-40B4-BE49-F238E27FC236}">
              <a16:creationId xmlns:a16="http://schemas.microsoft.com/office/drawing/2014/main" id="{9A05ED33-7F54-BD4F-B862-AA39E77F54E6}"/>
            </a:ext>
          </a:extLst>
        </xdr:cNvPr>
        <xdr:cNvPicPr>
          <a:picLocks noChangeAspect="1" noChangeArrowheads="1"/>
        </xdr:cNvPicPr>
      </xdr:nvPicPr>
      <xdr:blipFill>
        <a:blip xmlns:r="http://schemas.openxmlformats.org/officeDocument/2006/relationships" r:embed="rId264" cstate="print">
          <a:extLst>
            <a:ext uri="{28A0092B-C50C-407E-A947-70E740481C1C}">
              <a14:useLocalDpi xmlns:a14="http://schemas.microsoft.com/office/drawing/2010/main" val="0"/>
            </a:ext>
          </a:extLst>
        </a:blip>
        <a:srcRect/>
        <a:stretch>
          <a:fillRect/>
        </a:stretch>
      </xdr:blipFill>
      <xdr:spPr bwMode="auto">
        <a:xfrm>
          <a:off x="1292639" y="200741724"/>
          <a:ext cx="440907"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352840</xdr:colOff>
      <xdr:row>325</xdr:row>
      <xdr:rowOff>82828</xdr:rowOff>
    </xdr:from>
    <xdr:to>
      <xdr:col>1</xdr:col>
      <xdr:colOff>783892</xdr:colOff>
      <xdr:row>325</xdr:row>
      <xdr:rowOff>626766</xdr:rowOff>
    </xdr:to>
    <xdr:pic>
      <xdr:nvPicPr>
        <xdr:cNvPr id="769" name="Picture 768">
          <a:extLst>
            <a:ext uri="{FF2B5EF4-FFF2-40B4-BE49-F238E27FC236}">
              <a16:creationId xmlns:a16="http://schemas.microsoft.com/office/drawing/2014/main" id="{EED22829-58F3-0D4E-B5ED-2119233B17DD}"/>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1305340" y="228889893"/>
          <a:ext cx="431052" cy="543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289339</xdr:colOff>
      <xdr:row>327</xdr:row>
      <xdr:rowOff>95527</xdr:rowOff>
    </xdr:from>
    <xdr:to>
      <xdr:col>1</xdr:col>
      <xdr:colOff>782668</xdr:colOff>
      <xdr:row>327</xdr:row>
      <xdr:rowOff>630397</xdr:rowOff>
    </xdr:to>
    <xdr:pic>
      <xdr:nvPicPr>
        <xdr:cNvPr id="5" name="Picture 4">
          <a:extLst>
            <a:ext uri="{FF2B5EF4-FFF2-40B4-BE49-F238E27FC236}">
              <a16:creationId xmlns:a16="http://schemas.microsoft.com/office/drawing/2014/main" id="{E55FCC44-AC52-ED4E-9F11-8F8DC0422053}"/>
            </a:ext>
          </a:extLst>
        </xdr:cNvPr>
        <xdr:cNvPicPr>
          <a:picLocks noChangeAspect="1" noChangeArrowheads="1"/>
        </xdr:cNvPicPr>
      </xdr:nvPicPr>
      <xdr:blipFill>
        <a:blip xmlns:r="http://schemas.openxmlformats.org/officeDocument/2006/relationships" r:embed="rId266" cstate="print">
          <a:extLst>
            <a:ext uri="{28A0092B-C50C-407E-A947-70E740481C1C}">
              <a14:useLocalDpi xmlns:a14="http://schemas.microsoft.com/office/drawing/2010/main" val="0"/>
            </a:ext>
          </a:extLst>
        </a:blip>
        <a:srcRect/>
        <a:stretch>
          <a:fillRect/>
        </a:stretch>
      </xdr:blipFill>
      <xdr:spPr bwMode="auto">
        <a:xfrm>
          <a:off x="1241839" y="230310636"/>
          <a:ext cx="493329" cy="534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378239</xdr:colOff>
      <xdr:row>328</xdr:row>
      <xdr:rowOff>120928</xdr:rowOff>
    </xdr:from>
    <xdr:to>
      <xdr:col>1</xdr:col>
      <xdr:colOff>733051</xdr:colOff>
      <xdr:row>328</xdr:row>
      <xdr:rowOff>636087</xdr:rowOff>
    </xdr:to>
    <xdr:pic>
      <xdr:nvPicPr>
        <xdr:cNvPr id="7" name="Picture 6">
          <a:extLst>
            <a:ext uri="{FF2B5EF4-FFF2-40B4-BE49-F238E27FC236}">
              <a16:creationId xmlns:a16="http://schemas.microsoft.com/office/drawing/2014/main" id="{D33C004C-1960-DED2-320D-06F7C97E9271}"/>
            </a:ext>
          </a:extLst>
        </xdr:cNvPr>
        <xdr:cNvPicPr>
          <a:picLocks noChangeAspect="1"/>
        </xdr:cNvPicPr>
      </xdr:nvPicPr>
      <xdr:blipFill>
        <a:blip xmlns:r="http://schemas.openxmlformats.org/officeDocument/2006/relationships" r:embed="rId267"/>
        <a:stretch>
          <a:fillRect/>
        </a:stretch>
      </xdr:blipFill>
      <xdr:spPr>
        <a:xfrm>
          <a:off x="1330739" y="231040058"/>
          <a:ext cx="354812" cy="515159"/>
        </a:xfrm>
        <a:prstGeom prst="rect">
          <a:avLst/>
        </a:prstGeom>
      </xdr:spPr>
    </xdr:pic>
    <xdr:clientData/>
  </xdr:twoCellAnchor>
  <xdr:twoCellAnchor>
    <xdr:from>
      <xdr:col>1</xdr:col>
      <xdr:colOff>365541</xdr:colOff>
      <xdr:row>329</xdr:row>
      <xdr:rowOff>146328</xdr:rowOff>
    </xdr:from>
    <xdr:to>
      <xdr:col>1</xdr:col>
      <xdr:colOff>720353</xdr:colOff>
      <xdr:row>329</xdr:row>
      <xdr:rowOff>641776</xdr:rowOff>
    </xdr:to>
    <xdr:pic>
      <xdr:nvPicPr>
        <xdr:cNvPr id="8" name="Picture 7">
          <a:extLst>
            <a:ext uri="{FF2B5EF4-FFF2-40B4-BE49-F238E27FC236}">
              <a16:creationId xmlns:a16="http://schemas.microsoft.com/office/drawing/2014/main" id="{0D71B594-BF49-9F52-6CD5-C5E300D42B28}"/>
            </a:ext>
          </a:extLst>
        </xdr:cNvPr>
        <xdr:cNvPicPr>
          <a:picLocks noChangeAspect="1"/>
        </xdr:cNvPicPr>
      </xdr:nvPicPr>
      <xdr:blipFill>
        <a:blip xmlns:r="http://schemas.openxmlformats.org/officeDocument/2006/relationships" r:embed="rId268"/>
        <a:stretch>
          <a:fillRect/>
        </a:stretch>
      </xdr:blipFill>
      <xdr:spPr>
        <a:xfrm>
          <a:off x="1318041" y="231769480"/>
          <a:ext cx="354812" cy="495448"/>
        </a:xfrm>
        <a:prstGeom prst="rect">
          <a:avLst/>
        </a:prstGeom>
      </xdr:spPr>
    </xdr:pic>
    <xdr:clientData/>
  </xdr:twoCellAnchor>
  <xdr:twoCellAnchor>
    <xdr:from>
      <xdr:col>1</xdr:col>
      <xdr:colOff>273999</xdr:colOff>
      <xdr:row>330</xdr:row>
      <xdr:rowOff>120550</xdr:rowOff>
    </xdr:from>
    <xdr:to>
      <xdr:col>1</xdr:col>
      <xdr:colOff>772574</xdr:colOff>
      <xdr:row>330</xdr:row>
      <xdr:rowOff>638928</xdr:rowOff>
    </xdr:to>
    <xdr:pic>
      <xdr:nvPicPr>
        <xdr:cNvPr id="10" name="Picture 9">
          <a:extLst>
            <a:ext uri="{FF2B5EF4-FFF2-40B4-BE49-F238E27FC236}">
              <a16:creationId xmlns:a16="http://schemas.microsoft.com/office/drawing/2014/main" id="{7AF0EB6E-D2F3-A2AC-6DD8-BBF1B1668538}"/>
            </a:ext>
          </a:extLst>
        </xdr:cNvPr>
        <xdr:cNvPicPr>
          <a:picLocks noChangeAspect="1"/>
        </xdr:cNvPicPr>
      </xdr:nvPicPr>
      <xdr:blipFill>
        <a:blip xmlns:r="http://schemas.openxmlformats.org/officeDocument/2006/relationships" r:embed="rId269"/>
        <a:stretch>
          <a:fillRect/>
        </a:stretch>
      </xdr:blipFill>
      <xdr:spPr>
        <a:xfrm>
          <a:off x="1226499" y="232447724"/>
          <a:ext cx="498575" cy="518378"/>
        </a:xfrm>
        <a:prstGeom prst="rect">
          <a:avLst/>
        </a:prstGeom>
      </xdr:spPr>
    </xdr:pic>
    <xdr:clientData/>
  </xdr:twoCellAnchor>
  <xdr:twoCellAnchor>
    <xdr:from>
      <xdr:col>1</xdr:col>
      <xdr:colOff>374590</xdr:colOff>
      <xdr:row>331</xdr:row>
      <xdr:rowOff>107976</xdr:rowOff>
    </xdr:from>
    <xdr:to>
      <xdr:col>1</xdr:col>
      <xdr:colOff>794101</xdr:colOff>
      <xdr:row>331</xdr:row>
      <xdr:rowOff>634103</xdr:rowOff>
    </xdr:to>
    <xdr:pic>
      <xdr:nvPicPr>
        <xdr:cNvPr id="11" name="Picture 10">
          <a:extLst>
            <a:ext uri="{FF2B5EF4-FFF2-40B4-BE49-F238E27FC236}">
              <a16:creationId xmlns:a16="http://schemas.microsoft.com/office/drawing/2014/main" id="{E4B8030D-4136-6D03-023A-A1AC07E04CFE}"/>
            </a:ext>
          </a:extLst>
        </xdr:cNvPr>
        <xdr:cNvPicPr>
          <a:picLocks noChangeAspect="1"/>
        </xdr:cNvPicPr>
      </xdr:nvPicPr>
      <xdr:blipFill>
        <a:blip xmlns:r="http://schemas.openxmlformats.org/officeDocument/2006/relationships" r:embed="rId270"/>
        <a:stretch>
          <a:fillRect/>
        </a:stretch>
      </xdr:blipFill>
      <xdr:spPr>
        <a:xfrm>
          <a:off x="1327090" y="233139172"/>
          <a:ext cx="419511" cy="526127"/>
        </a:xfrm>
        <a:prstGeom prst="rect">
          <a:avLst/>
        </a:prstGeom>
      </xdr:spPr>
    </xdr:pic>
    <xdr:clientData/>
  </xdr:twoCellAnchor>
  <xdr:twoCellAnchor>
    <xdr:from>
      <xdr:col>1</xdr:col>
      <xdr:colOff>363525</xdr:colOff>
      <xdr:row>332</xdr:row>
      <xdr:rowOff>109485</xdr:rowOff>
    </xdr:from>
    <xdr:to>
      <xdr:col>1</xdr:col>
      <xdr:colOff>792891</xdr:colOff>
      <xdr:row>332</xdr:row>
      <xdr:rowOff>635611</xdr:rowOff>
    </xdr:to>
    <xdr:pic>
      <xdr:nvPicPr>
        <xdr:cNvPr id="13" name="Picture 12">
          <a:extLst>
            <a:ext uri="{FF2B5EF4-FFF2-40B4-BE49-F238E27FC236}">
              <a16:creationId xmlns:a16="http://schemas.microsoft.com/office/drawing/2014/main" id="{F46D9D39-F6F7-E346-8B69-8C6E4A3B6BC1}"/>
            </a:ext>
          </a:extLst>
        </xdr:cNvPr>
        <xdr:cNvPicPr>
          <a:picLocks noChangeAspect="1"/>
        </xdr:cNvPicPr>
      </xdr:nvPicPr>
      <xdr:blipFill>
        <a:blip xmlns:r="http://schemas.openxmlformats.org/officeDocument/2006/relationships" r:embed="rId270"/>
        <a:stretch>
          <a:fillRect/>
        </a:stretch>
      </xdr:blipFill>
      <xdr:spPr>
        <a:xfrm>
          <a:off x="1316025" y="233844702"/>
          <a:ext cx="429366" cy="526126"/>
        </a:xfrm>
        <a:prstGeom prst="rect">
          <a:avLst/>
        </a:prstGeom>
      </xdr:spPr>
    </xdr:pic>
    <xdr:clientData/>
  </xdr:twoCellAnchor>
  <xdr:twoCellAnchor>
    <xdr:from>
      <xdr:col>1</xdr:col>
      <xdr:colOff>399742</xdr:colOff>
      <xdr:row>333</xdr:row>
      <xdr:rowOff>101672</xdr:rowOff>
    </xdr:from>
    <xdr:to>
      <xdr:col>1</xdr:col>
      <xdr:colOff>799736</xdr:colOff>
      <xdr:row>333</xdr:row>
      <xdr:rowOff>638893</xdr:rowOff>
    </xdr:to>
    <xdr:pic>
      <xdr:nvPicPr>
        <xdr:cNvPr id="14" name="Picture 13">
          <a:extLst>
            <a:ext uri="{FF2B5EF4-FFF2-40B4-BE49-F238E27FC236}">
              <a16:creationId xmlns:a16="http://schemas.microsoft.com/office/drawing/2014/main" id="{6EC01BD6-351D-760B-D2CD-5C1C4B5F3E71}"/>
            </a:ext>
          </a:extLst>
        </xdr:cNvPr>
        <xdr:cNvPicPr>
          <a:picLocks noChangeAspect="1"/>
        </xdr:cNvPicPr>
      </xdr:nvPicPr>
      <xdr:blipFill>
        <a:blip xmlns:r="http://schemas.openxmlformats.org/officeDocument/2006/relationships" r:embed="rId271"/>
        <a:stretch>
          <a:fillRect/>
        </a:stretch>
      </xdr:blipFill>
      <xdr:spPr>
        <a:xfrm>
          <a:off x="1352242" y="234540911"/>
          <a:ext cx="399994" cy="537221"/>
        </a:xfrm>
        <a:prstGeom prst="rect">
          <a:avLst/>
        </a:prstGeom>
      </xdr:spPr>
    </xdr:pic>
    <xdr:clientData/>
  </xdr:twoCellAnchor>
  <xdr:twoCellAnchor>
    <xdr:from>
      <xdr:col>1</xdr:col>
      <xdr:colOff>363528</xdr:colOff>
      <xdr:row>334</xdr:row>
      <xdr:rowOff>115755</xdr:rowOff>
    </xdr:from>
    <xdr:to>
      <xdr:col>1</xdr:col>
      <xdr:colOff>773377</xdr:colOff>
      <xdr:row>334</xdr:row>
      <xdr:rowOff>637264</xdr:rowOff>
    </xdr:to>
    <xdr:pic>
      <xdr:nvPicPr>
        <xdr:cNvPr id="16" name="Picture 15">
          <a:extLst>
            <a:ext uri="{FF2B5EF4-FFF2-40B4-BE49-F238E27FC236}">
              <a16:creationId xmlns:a16="http://schemas.microsoft.com/office/drawing/2014/main" id="{830BB4F8-24C3-B64F-8AE9-1BE9EF70C65B}"/>
            </a:ext>
          </a:extLst>
        </xdr:cNvPr>
        <xdr:cNvPicPr>
          <a:picLocks noChangeAspect="1"/>
        </xdr:cNvPicPr>
      </xdr:nvPicPr>
      <xdr:blipFill>
        <a:blip xmlns:r="http://schemas.openxmlformats.org/officeDocument/2006/relationships" r:embed="rId271"/>
        <a:stretch>
          <a:fillRect/>
        </a:stretch>
      </xdr:blipFill>
      <xdr:spPr>
        <a:xfrm>
          <a:off x="1316028" y="235259016"/>
          <a:ext cx="409849" cy="521509"/>
        </a:xfrm>
        <a:prstGeom prst="rect">
          <a:avLst/>
        </a:prstGeom>
      </xdr:spPr>
    </xdr:pic>
    <xdr:clientData/>
  </xdr:twoCellAnchor>
  <xdr:twoCellAnchor>
    <xdr:from>
      <xdr:col>1</xdr:col>
      <xdr:colOff>362020</xdr:colOff>
      <xdr:row>335</xdr:row>
      <xdr:rowOff>120549</xdr:rowOff>
    </xdr:from>
    <xdr:to>
      <xdr:col>1</xdr:col>
      <xdr:colOff>791386</xdr:colOff>
      <xdr:row>335</xdr:row>
      <xdr:rowOff>639319</xdr:rowOff>
    </xdr:to>
    <xdr:pic>
      <xdr:nvPicPr>
        <xdr:cNvPr id="4" name="Picture 3">
          <a:extLst>
            <a:ext uri="{FF2B5EF4-FFF2-40B4-BE49-F238E27FC236}">
              <a16:creationId xmlns:a16="http://schemas.microsoft.com/office/drawing/2014/main" id="{F42B0D09-6845-344A-AD3C-3FE96C4B1F79}"/>
            </a:ext>
          </a:extLst>
        </xdr:cNvPr>
        <xdr:cNvPicPr>
          <a:picLocks noChangeAspect="1"/>
        </xdr:cNvPicPr>
      </xdr:nvPicPr>
      <xdr:blipFill>
        <a:blip xmlns:r="http://schemas.openxmlformats.org/officeDocument/2006/relationships" r:embed="rId272"/>
        <a:stretch>
          <a:fillRect/>
        </a:stretch>
      </xdr:blipFill>
      <xdr:spPr>
        <a:xfrm>
          <a:off x="1314520" y="235967832"/>
          <a:ext cx="429366" cy="518770"/>
        </a:xfrm>
        <a:prstGeom prst="rect">
          <a:avLst/>
        </a:prstGeom>
      </xdr:spPr>
    </xdr:pic>
    <xdr:clientData/>
  </xdr:twoCellAnchor>
  <xdr:twoCellAnchor>
    <xdr:from>
      <xdr:col>1</xdr:col>
      <xdr:colOff>406227</xdr:colOff>
      <xdr:row>336</xdr:row>
      <xdr:rowOff>120549</xdr:rowOff>
    </xdr:from>
    <xdr:to>
      <xdr:col>1</xdr:col>
      <xdr:colOff>791524</xdr:colOff>
      <xdr:row>336</xdr:row>
      <xdr:rowOff>640198</xdr:rowOff>
    </xdr:to>
    <xdr:pic>
      <xdr:nvPicPr>
        <xdr:cNvPr id="17" name="Picture 16">
          <a:extLst>
            <a:ext uri="{FF2B5EF4-FFF2-40B4-BE49-F238E27FC236}">
              <a16:creationId xmlns:a16="http://schemas.microsoft.com/office/drawing/2014/main" id="{A0604199-9D11-6447-E752-55F20570E3F2}"/>
            </a:ext>
          </a:extLst>
        </xdr:cNvPr>
        <xdr:cNvPicPr>
          <a:picLocks noChangeAspect="1"/>
        </xdr:cNvPicPr>
      </xdr:nvPicPr>
      <xdr:blipFill>
        <a:blip xmlns:r="http://schemas.openxmlformats.org/officeDocument/2006/relationships" r:embed="rId273"/>
        <a:stretch>
          <a:fillRect/>
        </a:stretch>
      </xdr:blipFill>
      <xdr:spPr>
        <a:xfrm>
          <a:off x="1358727" y="236671853"/>
          <a:ext cx="385297" cy="519649"/>
        </a:xfrm>
        <a:prstGeom prst="rect">
          <a:avLst/>
        </a:prstGeom>
      </xdr:spPr>
    </xdr:pic>
    <xdr:clientData/>
  </xdr:twoCellAnchor>
  <xdr:twoCellAnchor>
    <xdr:from>
      <xdr:col>1</xdr:col>
      <xdr:colOff>403056</xdr:colOff>
      <xdr:row>337</xdr:row>
      <xdr:rowOff>113948</xdr:rowOff>
    </xdr:from>
    <xdr:to>
      <xdr:col>1</xdr:col>
      <xdr:colOff>796847</xdr:colOff>
      <xdr:row>337</xdr:row>
      <xdr:rowOff>623881</xdr:rowOff>
    </xdr:to>
    <xdr:pic>
      <xdr:nvPicPr>
        <xdr:cNvPr id="19" name="Picture 18">
          <a:extLst>
            <a:ext uri="{FF2B5EF4-FFF2-40B4-BE49-F238E27FC236}">
              <a16:creationId xmlns:a16="http://schemas.microsoft.com/office/drawing/2014/main" id="{7B96B679-9D5B-2BAA-C7F5-0694174BCAD7}"/>
            </a:ext>
          </a:extLst>
        </xdr:cNvPr>
        <xdr:cNvPicPr>
          <a:picLocks noChangeAspect="1"/>
        </xdr:cNvPicPr>
      </xdr:nvPicPr>
      <xdr:blipFill>
        <a:blip xmlns:r="http://schemas.openxmlformats.org/officeDocument/2006/relationships" r:embed="rId274"/>
        <a:stretch>
          <a:fillRect/>
        </a:stretch>
      </xdr:blipFill>
      <xdr:spPr>
        <a:xfrm>
          <a:off x="1355556" y="237369274"/>
          <a:ext cx="393791" cy="509933"/>
        </a:xfrm>
        <a:prstGeom prst="rect">
          <a:avLst/>
        </a:prstGeom>
      </xdr:spPr>
    </xdr:pic>
    <xdr:clientData/>
  </xdr:twoCellAnchor>
  <xdr:twoCellAnchor>
    <xdr:from>
      <xdr:col>1</xdr:col>
      <xdr:colOff>437463</xdr:colOff>
      <xdr:row>338</xdr:row>
      <xdr:rowOff>107245</xdr:rowOff>
    </xdr:from>
    <xdr:to>
      <xdr:col>1</xdr:col>
      <xdr:colOff>808084</xdr:colOff>
      <xdr:row>338</xdr:row>
      <xdr:rowOff>637608</xdr:rowOff>
    </xdr:to>
    <xdr:pic>
      <xdr:nvPicPr>
        <xdr:cNvPr id="20" name="Picture 19">
          <a:extLst>
            <a:ext uri="{FF2B5EF4-FFF2-40B4-BE49-F238E27FC236}">
              <a16:creationId xmlns:a16="http://schemas.microsoft.com/office/drawing/2014/main" id="{30BEFAAE-62E2-5AFF-8F1B-447D22E0314B}"/>
            </a:ext>
          </a:extLst>
        </xdr:cNvPr>
        <xdr:cNvPicPr>
          <a:picLocks noChangeAspect="1"/>
        </xdr:cNvPicPr>
      </xdr:nvPicPr>
      <xdr:blipFill>
        <a:blip xmlns:r="http://schemas.openxmlformats.org/officeDocument/2006/relationships" r:embed="rId275"/>
        <a:stretch>
          <a:fillRect/>
        </a:stretch>
      </xdr:blipFill>
      <xdr:spPr>
        <a:xfrm>
          <a:off x="1389963" y="238066593"/>
          <a:ext cx="370621" cy="530363"/>
        </a:xfrm>
        <a:prstGeom prst="rect">
          <a:avLst/>
        </a:prstGeom>
      </xdr:spPr>
    </xdr:pic>
    <xdr:clientData/>
  </xdr:twoCellAnchor>
  <xdr:twoCellAnchor>
    <xdr:from>
      <xdr:col>1</xdr:col>
      <xdr:colOff>374591</xdr:colOff>
      <xdr:row>339</xdr:row>
      <xdr:rowOff>82826</xdr:rowOff>
    </xdr:from>
    <xdr:to>
      <xdr:col>1</xdr:col>
      <xdr:colOff>772555</xdr:colOff>
      <xdr:row>339</xdr:row>
      <xdr:rowOff>557701</xdr:rowOff>
    </xdr:to>
    <xdr:pic>
      <xdr:nvPicPr>
        <xdr:cNvPr id="22" name="Picture 21">
          <a:extLst>
            <a:ext uri="{FF2B5EF4-FFF2-40B4-BE49-F238E27FC236}">
              <a16:creationId xmlns:a16="http://schemas.microsoft.com/office/drawing/2014/main" id="{CA744586-4BD3-963F-DAC1-E116440D8AD0}"/>
            </a:ext>
          </a:extLst>
        </xdr:cNvPr>
        <xdr:cNvPicPr>
          <a:picLocks noChangeAspect="1"/>
        </xdr:cNvPicPr>
      </xdr:nvPicPr>
      <xdr:blipFill>
        <a:blip xmlns:r="http://schemas.openxmlformats.org/officeDocument/2006/relationships" r:embed="rId276"/>
        <a:stretch>
          <a:fillRect/>
        </a:stretch>
      </xdr:blipFill>
      <xdr:spPr>
        <a:xfrm>
          <a:off x="1327091" y="238746196"/>
          <a:ext cx="397964" cy="474875"/>
        </a:xfrm>
        <a:prstGeom prst="rect">
          <a:avLst/>
        </a:prstGeom>
      </xdr:spPr>
    </xdr:pic>
    <xdr:clientData/>
  </xdr:twoCellAnchor>
  <xdr:twoCellAnchor>
    <xdr:from>
      <xdr:col>1</xdr:col>
      <xdr:colOff>350954</xdr:colOff>
      <xdr:row>340</xdr:row>
      <xdr:rowOff>108341</xdr:rowOff>
    </xdr:from>
    <xdr:to>
      <xdr:col>1</xdr:col>
      <xdr:colOff>771536</xdr:colOff>
      <xdr:row>340</xdr:row>
      <xdr:rowOff>628584</xdr:rowOff>
    </xdr:to>
    <xdr:pic>
      <xdr:nvPicPr>
        <xdr:cNvPr id="23" name="Picture 22">
          <a:extLst>
            <a:ext uri="{FF2B5EF4-FFF2-40B4-BE49-F238E27FC236}">
              <a16:creationId xmlns:a16="http://schemas.microsoft.com/office/drawing/2014/main" id="{7CCD9575-02E9-3949-9397-20F1E2AF045E}"/>
            </a:ext>
          </a:extLst>
        </xdr:cNvPr>
        <xdr:cNvPicPr>
          <a:picLocks noChangeAspect="1"/>
        </xdr:cNvPicPr>
      </xdr:nvPicPr>
      <xdr:blipFill>
        <a:blip xmlns:r="http://schemas.openxmlformats.org/officeDocument/2006/relationships" r:embed="rId276"/>
        <a:stretch>
          <a:fillRect/>
        </a:stretch>
      </xdr:blipFill>
      <xdr:spPr>
        <a:xfrm>
          <a:off x="1303454" y="239475732"/>
          <a:ext cx="420582" cy="520243"/>
        </a:xfrm>
        <a:prstGeom prst="rect">
          <a:avLst/>
        </a:prstGeom>
      </xdr:spPr>
    </xdr:pic>
    <xdr:clientData/>
  </xdr:twoCellAnchor>
  <xdr:twoCellAnchor>
    <xdr:from>
      <xdr:col>1</xdr:col>
      <xdr:colOff>424889</xdr:colOff>
      <xdr:row>341</xdr:row>
      <xdr:rowOff>101443</xdr:rowOff>
    </xdr:from>
    <xdr:to>
      <xdr:col>1</xdr:col>
      <xdr:colOff>766430</xdr:colOff>
      <xdr:row>341</xdr:row>
      <xdr:rowOff>632843</xdr:rowOff>
    </xdr:to>
    <xdr:pic>
      <xdr:nvPicPr>
        <xdr:cNvPr id="25" name="Picture 24">
          <a:extLst>
            <a:ext uri="{FF2B5EF4-FFF2-40B4-BE49-F238E27FC236}">
              <a16:creationId xmlns:a16="http://schemas.microsoft.com/office/drawing/2014/main" id="{F1564542-5EE7-4C34-5FEA-A55D9763D78D}"/>
            </a:ext>
          </a:extLst>
        </xdr:cNvPr>
        <xdr:cNvPicPr>
          <a:picLocks noChangeAspect="1"/>
        </xdr:cNvPicPr>
      </xdr:nvPicPr>
      <xdr:blipFill>
        <a:blip xmlns:r="http://schemas.openxmlformats.org/officeDocument/2006/relationships" r:embed="rId277"/>
        <a:stretch>
          <a:fillRect/>
        </a:stretch>
      </xdr:blipFill>
      <xdr:spPr>
        <a:xfrm>
          <a:off x="1377389" y="240172856"/>
          <a:ext cx="341541" cy="531400"/>
        </a:xfrm>
        <a:prstGeom prst="rect">
          <a:avLst/>
        </a:prstGeom>
      </xdr:spPr>
    </xdr:pic>
    <xdr:clientData/>
  </xdr:twoCellAnchor>
  <xdr:twoCellAnchor>
    <xdr:from>
      <xdr:col>1</xdr:col>
      <xdr:colOff>299149</xdr:colOff>
      <xdr:row>342</xdr:row>
      <xdr:rowOff>107974</xdr:rowOff>
    </xdr:from>
    <xdr:to>
      <xdr:col>1</xdr:col>
      <xdr:colOff>777012</xdr:colOff>
      <xdr:row>342</xdr:row>
      <xdr:rowOff>635965</xdr:rowOff>
    </xdr:to>
    <xdr:pic>
      <xdr:nvPicPr>
        <xdr:cNvPr id="26" name="Picture 25">
          <a:extLst>
            <a:ext uri="{FF2B5EF4-FFF2-40B4-BE49-F238E27FC236}">
              <a16:creationId xmlns:a16="http://schemas.microsoft.com/office/drawing/2014/main" id="{8AAF5E59-B306-8A96-28EF-4A7400864992}"/>
            </a:ext>
          </a:extLst>
        </xdr:cNvPr>
        <xdr:cNvPicPr>
          <a:picLocks noChangeAspect="1"/>
        </xdr:cNvPicPr>
      </xdr:nvPicPr>
      <xdr:blipFill>
        <a:blip xmlns:r="http://schemas.openxmlformats.org/officeDocument/2006/relationships" r:embed="rId278"/>
        <a:stretch>
          <a:fillRect/>
        </a:stretch>
      </xdr:blipFill>
      <xdr:spPr>
        <a:xfrm>
          <a:off x="1251649" y="240883409"/>
          <a:ext cx="477863" cy="527991"/>
        </a:xfrm>
        <a:prstGeom prst="rect">
          <a:avLst/>
        </a:prstGeom>
      </xdr:spPr>
    </xdr:pic>
    <xdr:clientData/>
  </xdr:twoCellAnchor>
  <xdr:twoCellAnchor>
    <xdr:from>
      <xdr:col>1</xdr:col>
      <xdr:colOff>300658</xdr:colOff>
      <xdr:row>343</xdr:row>
      <xdr:rowOff>109482</xdr:rowOff>
    </xdr:from>
    <xdr:to>
      <xdr:col>1</xdr:col>
      <xdr:colOff>778521</xdr:colOff>
      <xdr:row>343</xdr:row>
      <xdr:rowOff>637474</xdr:rowOff>
    </xdr:to>
    <xdr:pic>
      <xdr:nvPicPr>
        <xdr:cNvPr id="28" name="Picture 27">
          <a:extLst>
            <a:ext uri="{FF2B5EF4-FFF2-40B4-BE49-F238E27FC236}">
              <a16:creationId xmlns:a16="http://schemas.microsoft.com/office/drawing/2014/main" id="{DBEDF2A5-BAD7-354F-BAEA-9FB8E600DF85}"/>
            </a:ext>
          </a:extLst>
        </xdr:cNvPr>
        <xdr:cNvPicPr>
          <a:picLocks noChangeAspect="1"/>
        </xdr:cNvPicPr>
      </xdr:nvPicPr>
      <xdr:blipFill>
        <a:blip xmlns:r="http://schemas.openxmlformats.org/officeDocument/2006/relationships" r:embed="rId278"/>
        <a:stretch>
          <a:fillRect/>
        </a:stretch>
      </xdr:blipFill>
      <xdr:spPr>
        <a:xfrm>
          <a:off x="1253158" y="241588939"/>
          <a:ext cx="477863" cy="527992"/>
        </a:xfrm>
        <a:prstGeom prst="rect">
          <a:avLst/>
        </a:prstGeom>
      </xdr:spPr>
    </xdr:pic>
    <xdr:clientData/>
  </xdr:twoCellAnchor>
  <xdr:twoCellAnchor>
    <xdr:from>
      <xdr:col>1</xdr:col>
      <xdr:colOff>336869</xdr:colOff>
      <xdr:row>344</xdr:row>
      <xdr:rowOff>107974</xdr:rowOff>
    </xdr:from>
    <xdr:to>
      <xdr:col>1</xdr:col>
      <xdr:colOff>785458</xdr:colOff>
      <xdr:row>344</xdr:row>
      <xdr:rowOff>632098</xdr:rowOff>
    </xdr:to>
    <xdr:pic>
      <xdr:nvPicPr>
        <xdr:cNvPr id="29" name="Picture 28">
          <a:extLst>
            <a:ext uri="{FF2B5EF4-FFF2-40B4-BE49-F238E27FC236}">
              <a16:creationId xmlns:a16="http://schemas.microsoft.com/office/drawing/2014/main" id="{7919C553-DAF6-AC21-491F-39B661764580}"/>
            </a:ext>
          </a:extLst>
        </xdr:cNvPr>
        <xdr:cNvPicPr>
          <a:picLocks noChangeAspect="1"/>
        </xdr:cNvPicPr>
      </xdr:nvPicPr>
      <xdr:blipFill>
        <a:blip xmlns:r="http://schemas.openxmlformats.org/officeDocument/2006/relationships" r:embed="rId279"/>
        <a:stretch>
          <a:fillRect/>
        </a:stretch>
      </xdr:blipFill>
      <xdr:spPr>
        <a:xfrm>
          <a:off x="1289369" y="242291452"/>
          <a:ext cx="448589" cy="524124"/>
        </a:xfrm>
        <a:prstGeom prst="rect">
          <a:avLst/>
        </a:prstGeom>
      </xdr:spPr>
    </xdr:pic>
    <xdr:clientData/>
  </xdr:twoCellAnchor>
  <xdr:twoCellAnchor>
    <xdr:from>
      <xdr:col>1</xdr:col>
      <xdr:colOff>336870</xdr:colOff>
      <xdr:row>346</xdr:row>
      <xdr:rowOff>107975</xdr:rowOff>
    </xdr:from>
    <xdr:to>
      <xdr:col>1</xdr:col>
      <xdr:colOff>785459</xdr:colOff>
      <xdr:row>346</xdr:row>
      <xdr:rowOff>632099</xdr:rowOff>
    </xdr:to>
    <xdr:pic>
      <xdr:nvPicPr>
        <xdr:cNvPr id="31" name="Picture 30">
          <a:extLst>
            <a:ext uri="{FF2B5EF4-FFF2-40B4-BE49-F238E27FC236}">
              <a16:creationId xmlns:a16="http://schemas.microsoft.com/office/drawing/2014/main" id="{21DCBC02-40D5-3A4F-A7B7-92F7AEB8FD3B}"/>
            </a:ext>
          </a:extLst>
        </xdr:cNvPr>
        <xdr:cNvPicPr>
          <a:picLocks noChangeAspect="1"/>
        </xdr:cNvPicPr>
      </xdr:nvPicPr>
      <xdr:blipFill>
        <a:blip xmlns:r="http://schemas.openxmlformats.org/officeDocument/2006/relationships" r:embed="rId279"/>
        <a:stretch>
          <a:fillRect/>
        </a:stretch>
      </xdr:blipFill>
      <xdr:spPr>
        <a:xfrm>
          <a:off x="1289370" y="243699497"/>
          <a:ext cx="448589" cy="524124"/>
        </a:xfrm>
        <a:prstGeom prst="rect">
          <a:avLst/>
        </a:prstGeom>
      </xdr:spPr>
    </xdr:pic>
    <xdr:clientData/>
  </xdr:twoCellAnchor>
  <xdr:twoCellAnchor>
    <xdr:from>
      <xdr:col>1</xdr:col>
      <xdr:colOff>525481</xdr:colOff>
      <xdr:row>347</xdr:row>
      <xdr:rowOff>95402</xdr:rowOff>
    </xdr:from>
    <xdr:to>
      <xdr:col>1</xdr:col>
      <xdr:colOff>827794</xdr:colOff>
      <xdr:row>347</xdr:row>
      <xdr:rowOff>550422</xdr:rowOff>
    </xdr:to>
    <xdr:pic>
      <xdr:nvPicPr>
        <xdr:cNvPr id="32" name="Picture 31">
          <a:extLst>
            <a:ext uri="{FF2B5EF4-FFF2-40B4-BE49-F238E27FC236}">
              <a16:creationId xmlns:a16="http://schemas.microsoft.com/office/drawing/2014/main" id="{6D369341-7406-B638-DD81-7B0D26F9AE13}"/>
            </a:ext>
          </a:extLst>
        </xdr:cNvPr>
        <xdr:cNvPicPr>
          <a:picLocks noChangeAspect="1"/>
        </xdr:cNvPicPr>
      </xdr:nvPicPr>
      <xdr:blipFill>
        <a:blip xmlns:r="http://schemas.openxmlformats.org/officeDocument/2006/relationships" r:embed="rId280"/>
        <a:stretch>
          <a:fillRect/>
        </a:stretch>
      </xdr:blipFill>
      <xdr:spPr>
        <a:xfrm>
          <a:off x="1477981" y="244390945"/>
          <a:ext cx="302313" cy="455020"/>
        </a:xfrm>
        <a:prstGeom prst="rect">
          <a:avLst/>
        </a:prstGeom>
      </xdr:spPr>
    </xdr:pic>
    <xdr:clientData/>
  </xdr:twoCellAnchor>
  <xdr:twoCellAnchor>
    <xdr:from>
      <xdr:col>1</xdr:col>
      <xdr:colOff>450036</xdr:colOff>
      <xdr:row>348</xdr:row>
      <xdr:rowOff>104933</xdr:rowOff>
    </xdr:from>
    <xdr:to>
      <xdr:col>1</xdr:col>
      <xdr:colOff>806817</xdr:colOff>
      <xdr:row>348</xdr:row>
      <xdr:rowOff>636993</xdr:rowOff>
    </xdr:to>
    <xdr:pic>
      <xdr:nvPicPr>
        <xdr:cNvPr id="34" name="Picture 33">
          <a:extLst>
            <a:ext uri="{FF2B5EF4-FFF2-40B4-BE49-F238E27FC236}">
              <a16:creationId xmlns:a16="http://schemas.microsoft.com/office/drawing/2014/main" id="{F4EB0CE6-5326-2B83-6296-5A8D4093C488}"/>
            </a:ext>
          </a:extLst>
        </xdr:cNvPr>
        <xdr:cNvPicPr>
          <a:picLocks noChangeAspect="1"/>
        </xdr:cNvPicPr>
      </xdr:nvPicPr>
      <xdr:blipFill>
        <a:blip xmlns:r="http://schemas.openxmlformats.org/officeDocument/2006/relationships" r:embed="rId281"/>
        <a:stretch>
          <a:fillRect/>
        </a:stretch>
      </xdr:blipFill>
      <xdr:spPr>
        <a:xfrm>
          <a:off x="1402536" y="245104498"/>
          <a:ext cx="356781" cy="532060"/>
        </a:xfrm>
        <a:prstGeom prst="rect">
          <a:avLst/>
        </a:prstGeom>
      </xdr:spPr>
    </xdr:pic>
    <xdr:clientData/>
  </xdr:twoCellAnchor>
  <xdr:twoCellAnchor>
    <xdr:from>
      <xdr:col>1</xdr:col>
      <xdr:colOff>412316</xdr:colOff>
      <xdr:row>349</xdr:row>
      <xdr:rowOff>104113</xdr:rowOff>
    </xdr:from>
    <xdr:to>
      <xdr:col>1</xdr:col>
      <xdr:colOff>798850</xdr:colOff>
      <xdr:row>349</xdr:row>
      <xdr:rowOff>636418</xdr:rowOff>
    </xdr:to>
    <xdr:pic>
      <xdr:nvPicPr>
        <xdr:cNvPr id="35" name="Picture 34">
          <a:extLst>
            <a:ext uri="{FF2B5EF4-FFF2-40B4-BE49-F238E27FC236}">
              <a16:creationId xmlns:a16="http://schemas.microsoft.com/office/drawing/2014/main" id="{5ED823BF-3A54-D1D3-A112-F3175CF660CA}"/>
            </a:ext>
          </a:extLst>
        </xdr:cNvPr>
        <xdr:cNvPicPr>
          <a:picLocks noChangeAspect="1"/>
        </xdr:cNvPicPr>
      </xdr:nvPicPr>
      <xdr:blipFill>
        <a:blip xmlns:r="http://schemas.openxmlformats.org/officeDocument/2006/relationships" r:embed="rId282"/>
        <a:stretch>
          <a:fillRect/>
        </a:stretch>
      </xdr:blipFill>
      <xdr:spPr>
        <a:xfrm>
          <a:off x="1364816" y="245807700"/>
          <a:ext cx="386534" cy="532305"/>
        </a:xfrm>
        <a:prstGeom prst="rect">
          <a:avLst/>
        </a:prstGeom>
      </xdr:spPr>
    </xdr:pic>
    <xdr:clientData/>
  </xdr:twoCellAnchor>
  <xdr:twoCellAnchor>
    <xdr:from>
      <xdr:col>1</xdr:col>
      <xdr:colOff>401253</xdr:colOff>
      <xdr:row>350</xdr:row>
      <xdr:rowOff>130768</xdr:rowOff>
    </xdr:from>
    <xdr:to>
      <xdr:col>1</xdr:col>
      <xdr:colOff>797642</xdr:colOff>
      <xdr:row>350</xdr:row>
      <xdr:rowOff>633506</xdr:rowOff>
    </xdr:to>
    <xdr:pic>
      <xdr:nvPicPr>
        <xdr:cNvPr id="37" name="Picture 36">
          <a:extLst>
            <a:ext uri="{FF2B5EF4-FFF2-40B4-BE49-F238E27FC236}">
              <a16:creationId xmlns:a16="http://schemas.microsoft.com/office/drawing/2014/main" id="{1ED503C5-BF3A-654A-9572-9357170EB824}"/>
            </a:ext>
          </a:extLst>
        </xdr:cNvPr>
        <xdr:cNvPicPr>
          <a:picLocks noChangeAspect="1"/>
        </xdr:cNvPicPr>
      </xdr:nvPicPr>
      <xdr:blipFill>
        <a:blip xmlns:r="http://schemas.openxmlformats.org/officeDocument/2006/relationships" r:embed="rId282"/>
        <a:stretch>
          <a:fillRect/>
        </a:stretch>
      </xdr:blipFill>
      <xdr:spPr>
        <a:xfrm>
          <a:off x="1353753" y="246538377"/>
          <a:ext cx="396389" cy="502738"/>
        </a:xfrm>
        <a:prstGeom prst="rect">
          <a:avLst/>
        </a:prstGeom>
      </xdr:spPr>
    </xdr:pic>
    <xdr:clientData/>
  </xdr:twoCellAnchor>
  <xdr:twoCellAnchor>
    <xdr:from>
      <xdr:col>1</xdr:col>
      <xdr:colOff>82299</xdr:colOff>
      <xdr:row>351</xdr:row>
      <xdr:rowOff>123636</xdr:rowOff>
    </xdr:from>
    <xdr:to>
      <xdr:col>1</xdr:col>
      <xdr:colOff>729382</xdr:colOff>
      <xdr:row>351</xdr:row>
      <xdr:rowOff>563603</xdr:rowOff>
    </xdr:to>
    <xdr:pic>
      <xdr:nvPicPr>
        <xdr:cNvPr id="41" name="Picture 40">
          <a:extLst>
            <a:ext uri="{FF2B5EF4-FFF2-40B4-BE49-F238E27FC236}">
              <a16:creationId xmlns:a16="http://schemas.microsoft.com/office/drawing/2014/main" id="{B0A42FAC-E3F7-F25F-42E0-868686C1FCA8}"/>
            </a:ext>
          </a:extLst>
        </xdr:cNvPr>
        <xdr:cNvPicPr>
          <a:picLocks noChangeAspect="1"/>
        </xdr:cNvPicPr>
      </xdr:nvPicPr>
      <xdr:blipFill>
        <a:blip xmlns:r="http://schemas.openxmlformats.org/officeDocument/2006/relationships" r:embed="rId283"/>
        <a:stretch>
          <a:fillRect/>
        </a:stretch>
      </xdr:blipFill>
      <xdr:spPr>
        <a:xfrm>
          <a:off x="1034799" y="247235266"/>
          <a:ext cx="647083" cy="439967"/>
        </a:xfrm>
        <a:prstGeom prst="rect">
          <a:avLst/>
        </a:prstGeom>
      </xdr:spPr>
    </xdr:pic>
    <xdr:clientData/>
  </xdr:twoCellAnchor>
  <xdr:twoCellAnchor>
    <xdr:from>
      <xdr:col>1</xdr:col>
      <xdr:colOff>136713</xdr:colOff>
      <xdr:row>352</xdr:row>
      <xdr:rowOff>133887</xdr:rowOff>
    </xdr:from>
    <xdr:to>
      <xdr:col>1</xdr:col>
      <xdr:colOff>731969</xdr:colOff>
      <xdr:row>352</xdr:row>
      <xdr:rowOff>555804</xdr:rowOff>
    </xdr:to>
    <xdr:pic>
      <xdr:nvPicPr>
        <xdr:cNvPr id="42" name="Picture 41">
          <a:extLst>
            <a:ext uri="{FF2B5EF4-FFF2-40B4-BE49-F238E27FC236}">
              <a16:creationId xmlns:a16="http://schemas.microsoft.com/office/drawing/2014/main" id="{84126774-4CC8-2E67-76F0-0D5DD9E217B5}"/>
            </a:ext>
          </a:extLst>
        </xdr:cNvPr>
        <xdr:cNvPicPr>
          <a:picLocks noChangeAspect="1"/>
        </xdr:cNvPicPr>
      </xdr:nvPicPr>
      <xdr:blipFill>
        <a:blip xmlns:r="http://schemas.openxmlformats.org/officeDocument/2006/relationships" r:embed="rId284"/>
        <a:stretch>
          <a:fillRect/>
        </a:stretch>
      </xdr:blipFill>
      <xdr:spPr>
        <a:xfrm>
          <a:off x="1089213" y="247949539"/>
          <a:ext cx="595256" cy="421917"/>
        </a:xfrm>
        <a:prstGeom prst="rect">
          <a:avLst/>
        </a:prstGeom>
      </xdr:spPr>
    </xdr:pic>
    <xdr:clientData/>
  </xdr:twoCellAnchor>
  <xdr:twoCellAnchor>
    <xdr:from>
      <xdr:col>1</xdr:col>
      <xdr:colOff>324297</xdr:colOff>
      <xdr:row>353</xdr:row>
      <xdr:rowOff>120551</xdr:rowOff>
    </xdr:from>
    <xdr:to>
      <xdr:col>1</xdr:col>
      <xdr:colOff>782937</xdr:colOff>
      <xdr:row>353</xdr:row>
      <xdr:rowOff>631487</xdr:rowOff>
    </xdr:to>
    <xdr:pic>
      <xdr:nvPicPr>
        <xdr:cNvPr id="44" name="Picture 43">
          <a:extLst>
            <a:ext uri="{FF2B5EF4-FFF2-40B4-BE49-F238E27FC236}">
              <a16:creationId xmlns:a16="http://schemas.microsoft.com/office/drawing/2014/main" id="{FB17E869-5427-59E4-D59F-214E0BC4AA1E}"/>
            </a:ext>
          </a:extLst>
        </xdr:cNvPr>
        <xdr:cNvPicPr>
          <a:picLocks noChangeAspect="1"/>
        </xdr:cNvPicPr>
      </xdr:nvPicPr>
      <xdr:blipFill>
        <a:blip xmlns:r="http://schemas.openxmlformats.org/officeDocument/2006/relationships" r:embed="rId285"/>
        <a:stretch>
          <a:fillRect/>
        </a:stretch>
      </xdr:blipFill>
      <xdr:spPr>
        <a:xfrm>
          <a:off x="1276797" y="248640225"/>
          <a:ext cx="458640" cy="510936"/>
        </a:xfrm>
        <a:prstGeom prst="rect">
          <a:avLst/>
        </a:prstGeom>
      </xdr:spPr>
    </xdr:pic>
    <xdr:clientData/>
  </xdr:twoCellAnchor>
  <xdr:twoCellAnchor>
    <xdr:from>
      <xdr:col>1</xdr:col>
      <xdr:colOff>284216</xdr:colOff>
      <xdr:row>354</xdr:row>
      <xdr:rowOff>120550</xdr:rowOff>
    </xdr:from>
    <xdr:to>
      <xdr:col>1</xdr:col>
      <xdr:colOff>775424</xdr:colOff>
      <xdr:row>354</xdr:row>
      <xdr:rowOff>639612</xdr:rowOff>
    </xdr:to>
    <xdr:pic>
      <xdr:nvPicPr>
        <xdr:cNvPr id="45" name="Picture 44">
          <a:extLst>
            <a:ext uri="{FF2B5EF4-FFF2-40B4-BE49-F238E27FC236}">
              <a16:creationId xmlns:a16="http://schemas.microsoft.com/office/drawing/2014/main" id="{83D98E2B-EF65-8369-4B20-8020BA553627}"/>
            </a:ext>
          </a:extLst>
        </xdr:cNvPr>
        <xdr:cNvPicPr>
          <a:picLocks noChangeAspect="1"/>
        </xdr:cNvPicPr>
      </xdr:nvPicPr>
      <xdr:blipFill>
        <a:blip xmlns:r="http://schemas.openxmlformats.org/officeDocument/2006/relationships" r:embed="rId286"/>
        <a:stretch>
          <a:fillRect/>
        </a:stretch>
      </xdr:blipFill>
      <xdr:spPr>
        <a:xfrm>
          <a:off x="1236716" y="249344246"/>
          <a:ext cx="491208" cy="519062"/>
        </a:xfrm>
        <a:prstGeom prst="rect">
          <a:avLst/>
        </a:prstGeom>
      </xdr:spPr>
    </xdr:pic>
    <xdr:clientData/>
  </xdr:twoCellAnchor>
  <xdr:twoCellAnchor>
    <xdr:from>
      <xdr:col>1</xdr:col>
      <xdr:colOff>399742</xdr:colOff>
      <xdr:row>355</xdr:row>
      <xdr:rowOff>117044</xdr:rowOff>
    </xdr:from>
    <xdr:to>
      <xdr:col>1</xdr:col>
      <xdr:colOff>799540</xdr:colOff>
      <xdr:row>355</xdr:row>
      <xdr:rowOff>631996</xdr:rowOff>
    </xdr:to>
    <xdr:pic>
      <xdr:nvPicPr>
        <xdr:cNvPr id="47" name="Picture 46">
          <a:extLst>
            <a:ext uri="{FF2B5EF4-FFF2-40B4-BE49-F238E27FC236}">
              <a16:creationId xmlns:a16="http://schemas.microsoft.com/office/drawing/2014/main" id="{78594411-D4ED-F702-4B70-E6AA2719CEFF}"/>
            </a:ext>
          </a:extLst>
        </xdr:cNvPr>
        <xdr:cNvPicPr>
          <a:picLocks noChangeAspect="1"/>
        </xdr:cNvPicPr>
      </xdr:nvPicPr>
      <xdr:blipFill>
        <a:blip xmlns:r="http://schemas.openxmlformats.org/officeDocument/2006/relationships" r:embed="rId287"/>
        <a:stretch>
          <a:fillRect/>
        </a:stretch>
      </xdr:blipFill>
      <xdr:spPr>
        <a:xfrm>
          <a:off x="1352242" y="250044761"/>
          <a:ext cx="399798" cy="514952"/>
        </a:xfrm>
        <a:prstGeom prst="rect">
          <a:avLst/>
        </a:prstGeom>
      </xdr:spPr>
    </xdr:pic>
    <xdr:clientData/>
  </xdr:twoCellAnchor>
  <xdr:twoCellAnchor>
    <xdr:from>
      <xdr:col>1</xdr:col>
      <xdr:colOff>274001</xdr:colOff>
      <xdr:row>356</xdr:row>
      <xdr:rowOff>105712</xdr:rowOff>
    </xdr:from>
    <xdr:to>
      <xdr:col>1</xdr:col>
      <xdr:colOff>766339</xdr:colOff>
      <xdr:row>356</xdr:row>
      <xdr:rowOff>636093</xdr:rowOff>
    </xdr:to>
    <xdr:pic>
      <xdr:nvPicPr>
        <xdr:cNvPr id="48" name="Picture 47">
          <a:extLst>
            <a:ext uri="{FF2B5EF4-FFF2-40B4-BE49-F238E27FC236}">
              <a16:creationId xmlns:a16="http://schemas.microsoft.com/office/drawing/2014/main" id="{E2BFCD55-D4AE-55DA-1F6F-26CB60A4FACD}"/>
            </a:ext>
          </a:extLst>
        </xdr:cNvPr>
        <xdr:cNvPicPr>
          <a:picLocks noChangeAspect="1"/>
        </xdr:cNvPicPr>
      </xdr:nvPicPr>
      <xdr:blipFill>
        <a:blip xmlns:r="http://schemas.openxmlformats.org/officeDocument/2006/relationships" r:embed="rId288"/>
        <a:stretch>
          <a:fillRect/>
        </a:stretch>
      </xdr:blipFill>
      <xdr:spPr>
        <a:xfrm>
          <a:off x="1226501" y="250737451"/>
          <a:ext cx="492338" cy="530381"/>
        </a:xfrm>
        <a:prstGeom prst="rect">
          <a:avLst/>
        </a:prstGeom>
      </xdr:spPr>
    </xdr:pic>
    <xdr:clientData/>
  </xdr:twoCellAnchor>
  <xdr:twoCellAnchor>
    <xdr:from>
      <xdr:col>1</xdr:col>
      <xdr:colOff>198557</xdr:colOff>
      <xdr:row>357</xdr:row>
      <xdr:rowOff>107977</xdr:rowOff>
    </xdr:from>
    <xdr:to>
      <xdr:col>1</xdr:col>
      <xdr:colOff>753530</xdr:colOff>
      <xdr:row>357</xdr:row>
      <xdr:rowOff>636503</xdr:rowOff>
    </xdr:to>
    <xdr:pic>
      <xdr:nvPicPr>
        <xdr:cNvPr id="50" name="Picture 49">
          <a:extLst>
            <a:ext uri="{FF2B5EF4-FFF2-40B4-BE49-F238E27FC236}">
              <a16:creationId xmlns:a16="http://schemas.microsoft.com/office/drawing/2014/main" id="{4B766A3B-A9B6-9DA7-777B-AF0F01B5DA1E}"/>
            </a:ext>
          </a:extLst>
        </xdr:cNvPr>
        <xdr:cNvPicPr>
          <a:picLocks noChangeAspect="1"/>
        </xdr:cNvPicPr>
      </xdr:nvPicPr>
      <xdr:blipFill>
        <a:blip xmlns:r="http://schemas.openxmlformats.org/officeDocument/2006/relationships" r:embed="rId289"/>
        <a:stretch>
          <a:fillRect/>
        </a:stretch>
      </xdr:blipFill>
      <xdr:spPr>
        <a:xfrm>
          <a:off x="1151057" y="251443738"/>
          <a:ext cx="554973" cy="528526"/>
        </a:xfrm>
        <a:prstGeom prst="rect">
          <a:avLst/>
        </a:prstGeom>
      </xdr:spPr>
    </xdr:pic>
    <xdr:clientData/>
  </xdr:twoCellAnchor>
  <xdr:twoCellAnchor>
    <xdr:from>
      <xdr:col>1</xdr:col>
      <xdr:colOff>355321</xdr:colOff>
      <xdr:row>358</xdr:row>
      <xdr:rowOff>117060</xdr:rowOff>
    </xdr:from>
    <xdr:to>
      <xdr:col>1</xdr:col>
      <xdr:colOff>730818</xdr:colOff>
      <xdr:row>358</xdr:row>
      <xdr:rowOff>566614</xdr:rowOff>
    </xdr:to>
    <xdr:pic>
      <xdr:nvPicPr>
        <xdr:cNvPr id="51" name="Picture 50">
          <a:extLst>
            <a:ext uri="{FF2B5EF4-FFF2-40B4-BE49-F238E27FC236}">
              <a16:creationId xmlns:a16="http://schemas.microsoft.com/office/drawing/2014/main" id="{A909B4F1-F911-B347-BDF8-EE309D702992}"/>
            </a:ext>
          </a:extLst>
        </xdr:cNvPr>
        <xdr:cNvPicPr>
          <a:picLocks noChangeAspect="1"/>
        </xdr:cNvPicPr>
      </xdr:nvPicPr>
      <xdr:blipFill>
        <a:blip xmlns:r="http://schemas.openxmlformats.org/officeDocument/2006/relationships" r:embed="rId288"/>
        <a:stretch>
          <a:fillRect/>
        </a:stretch>
      </xdr:blipFill>
      <xdr:spPr>
        <a:xfrm>
          <a:off x="1307821" y="252156843"/>
          <a:ext cx="375497" cy="449554"/>
        </a:xfrm>
        <a:prstGeom prst="rect">
          <a:avLst/>
        </a:prstGeom>
      </xdr:spPr>
    </xdr:pic>
    <xdr:clientData/>
  </xdr:twoCellAnchor>
  <xdr:twoCellAnchor>
    <xdr:from>
      <xdr:col>1</xdr:col>
      <xdr:colOff>352463</xdr:colOff>
      <xdr:row>359</xdr:row>
      <xdr:rowOff>96158</xdr:rowOff>
    </xdr:from>
    <xdr:to>
      <xdr:col>1</xdr:col>
      <xdr:colOff>735976</xdr:colOff>
      <xdr:row>359</xdr:row>
      <xdr:rowOff>626006</xdr:rowOff>
    </xdr:to>
    <xdr:pic>
      <xdr:nvPicPr>
        <xdr:cNvPr id="53" name="Picture 52">
          <a:extLst>
            <a:ext uri="{FF2B5EF4-FFF2-40B4-BE49-F238E27FC236}">
              <a16:creationId xmlns:a16="http://schemas.microsoft.com/office/drawing/2014/main" id="{F0D22A88-E213-3F48-BE0D-A3E872D93537}"/>
            </a:ext>
          </a:extLst>
        </xdr:cNvPr>
        <xdr:cNvPicPr>
          <a:picLocks noChangeAspect="1"/>
        </xdr:cNvPicPr>
      </xdr:nvPicPr>
      <xdr:blipFill>
        <a:blip xmlns:r="http://schemas.openxmlformats.org/officeDocument/2006/relationships" r:embed="rId288"/>
        <a:stretch>
          <a:fillRect/>
        </a:stretch>
      </xdr:blipFill>
      <xdr:spPr>
        <a:xfrm>
          <a:off x="1304963" y="252839962"/>
          <a:ext cx="383513" cy="529848"/>
        </a:xfrm>
        <a:prstGeom prst="rect">
          <a:avLst/>
        </a:prstGeom>
      </xdr:spPr>
    </xdr:pic>
    <xdr:clientData/>
  </xdr:twoCellAnchor>
  <xdr:twoCellAnchor>
    <xdr:from>
      <xdr:col>1</xdr:col>
      <xdr:colOff>294431</xdr:colOff>
      <xdr:row>360</xdr:row>
      <xdr:rowOff>107979</xdr:rowOff>
    </xdr:from>
    <xdr:to>
      <xdr:col>1</xdr:col>
      <xdr:colOff>776053</xdr:colOff>
      <xdr:row>360</xdr:row>
      <xdr:rowOff>634305</xdr:rowOff>
    </xdr:to>
    <xdr:pic>
      <xdr:nvPicPr>
        <xdr:cNvPr id="54" name="Picture 53">
          <a:extLst>
            <a:ext uri="{FF2B5EF4-FFF2-40B4-BE49-F238E27FC236}">
              <a16:creationId xmlns:a16="http://schemas.microsoft.com/office/drawing/2014/main" id="{EBD7FB09-8E5F-23F4-B272-2BCAE2F7DA08}"/>
            </a:ext>
          </a:extLst>
        </xdr:cNvPr>
        <xdr:cNvPicPr>
          <a:picLocks noChangeAspect="1"/>
        </xdr:cNvPicPr>
      </xdr:nvPicPr>
      <xdr:blipFill>
        <a:blip xmlns:r="http://schemas.openxmlformats.org/officeDocument/2006/relationships" r:embed="rId290"/>
        <a:stretch>
          <a:fillRect/>
        </a:stretch>
      </xdr:blipFill>
      <xdr:spPr>
        <a:xfrm>
          <a:off x="1246931" y="253555805"/>
          <a:ext cx="481622" cy="526326"/>
        </a:xfrm>
        <a:prstGeom prst="rect">
          <a:avLst/>
        </a:prstGeom>
      </xdr:spPr>
    </xdr:pic>
    <xdr:clientData/>
  </xdr:twoCellAnchor>
  <xdr:twoCellAnchor>
    <xdr:from>
      <xdr:col>1</xdr:col>
      <xdr:colOff>295940</xdr:colOff>
      <xdr:row>361</xdr:row>
      <xdr:rowOff>107119</xdr:rowOff>
    </xdr:from>
    <xdr:to>
      <xdr:col>1</xdr:col>
      <xdr:colOff>777561</xdr:colOff>
      <xdr:row>361</xdr:row>
      <xdr:rowOff>623587</xdr:rowOff>
    </xdr:to>
    <xdr:pic>
      <xdr:nvPicPr>
        <xdr:cNvPr id="56" name="Picture 55">
          <a:extLst>
            <a:ext uri="{FF2B5EF4-FFF2-40B4-BE49-F238E27FC236}">
              <a16:creationId xmlns:a16="http://schemas.microsoft.com/office/drawing/2014/main" id="{C9E8C903-AE15-294B-8715-62EA37783D4E}"/>
            </a:ext>
          </a:extLst>
        </xdr:cNvPr>
        <xdr:cNvPicPr>
          <a:picLocks noChangeAspect="1"/>
        </xdr:cNvPicPr>
      </xdr:nvPicPr>
      <xdr:blipFill>
        <a:blip xmlns:r="http://schemas.openxmlformats.org/officeDocument/2006/relationships" r:embed="rId290"/>
        <a:stretch>
          <a:fillRect/>
        </a:stretch>
      </xdr:blipFill>
      <xdr:spPr>
        <a:xfrm>
          <a:off x="1248440" y="254258967"/>
          <a:ext cx="481621" cy="516468"/>
        </a:xfrm>
        <a:prstGeom prst="rect">
          <a:avLst/>
        </a:prstGeom>
      </xdr:spPr>
    </xdr:pic>
    <xdr:clientData/>
  </xdr:twoCellAnchor>
  <xdr:twoCellAnchor>
    <xdr:from>
      <xdr:col>1</xdr:col>
      <xdr:colOff>297450</xdr:colOff>
      <xdr:row>362</xdr:row>
      <xdr:rowOff>110995</xdr:rowOff>
    </xdr:from>
    <xdr:to>
      <xdr:col>1</xdr:col>
      <xdr:colOff>769216</xdr:colOff>
      <xdr:row>362</xdr:row>
      <xdr:rowOff>637321</xdr:rowOff>
    </xdr:to>
    <xdr:pic>
      <xdr:nvPicPr>
        <xdr:cNvPr id="57" name="Picture 56">
          <a:extLst>
            <a:ext uri="{FF2B5EF4-FFF2-40B4-BE49-F238E27FC236}">
              <a16:creationId xmlns:a16="http://schemas.microsoft.com/office/drawing/2014/main" id="{9F91EDC2-640A-3E43-A2AF-AE7A0DE0EBDF}"/>
            </a:ext>
          </a:extLst>
        </xdr:cNvPr>
        <xdr:cNvPicPr>
          <a:picLocks noChangeAspect="1"/>
        </xdr:cNvPicPr>
      </xdr:nvPicPr>
      <xdr:blipFill>
        <a:blip xmlns:r="http://schemas.openxmlformats.org/officeDocument/2006/relationships" r:embed="rId290"/>
        <a:stretch>
          <a:fillRect/>
        </a:stretch>
      </xdr:blipFill>
      <xdr:spPr>
        <a:xfrm>
          <a:off x="1249950" y="254966865"/>
          <a:ext cx="471766" cy="526326"/>
        </a:xfrm>
        <a:prstGeom prst="rect">
          <a:avLst/>
        </a:prstGeom>
      </xdr:spPr>
    </xdr:pic>
    <xdr:clientData/>
  </xdr:twoCellAnchor>
  <xdr:twoCellAnchor>
    <xdr:from>
      <xdr:col>1</xdr:col>
      <xdr:colOff>230203</xdr:colOff>
      <xdr:row>363</xdr:row>
      <xdr:rowOff>120550</xdr:rowOff>
    </xdr:from>
    <xdr:to>
      <xdr:col>1</xdr:col>
      <xdr:colOff>761668</xdr:colOff>
      <xdr:row>363</xdr:row>
      <xdr:rowOff>638070</xdr:rowOff>
    </xdr:to>
    <xdr:pic>
      <xdr:nvPicPr>
        <xdr:cNvPr id="59" name="Picture 58">
          <a:extLst>
            <a:ext uri="{FF2B5EF4-FFF2-40B4-BE49-F238E27FC236}">
              <a16:creationId xmlns:a16="http://schemas.microsoft.com/office/drawing/2014/main" id="{B691D941-D2BB-062E-6E1F-92F969AF489C}"/>
            </a:ext>
          </a:extLst>
        </xdr:cNvPr>
        <xdr:cNvPicPr>
          <a:picLocks noChangeAspect="1"/>
        </xdr:cNvPicPr>
      </xdr:nvPicPr>
      <xdr:blipFill>
        <a:blip xmlns:r="http://schemas.openxmlformats.org/officeDocument/2006/relationships" r:embed="rId291"/>
        <a:stretch>
          <a:fillRect/>
        </a:stretch>
      </xdr:blipFill>
      <xdr:spPr>
        <a:xfrm>
          <a:off x="1182703" y="255680441"/>
          <a:ext cx="531465" cy="517520"/>
        </a:xfrm>
        <a:prstGeom prst="rect">
          <a:avLst/>
        </a:prstGeom>
      </xdr:spPr>
    </xdr:pic>
    <xdr:clientData/>
  </xdr:twoCellAnchor>
  <xdr:twoCellAnchor>
    <xdr:from>
      <xdr:col>1</xdr:col>
      <xdr:colOff>296728</xdr:colOff>
      <xdr:row>364</xdr:row>
      <xdr:rowOff>107975</xdr:rowOff>
    </xdr:from>
    <xdr:to>
      <xdr:col>1</xdr:col>
      <xdr:colOff>775298</xdr:colOff>
      <xdr:row>364</xdr:row>
      <xdr:rowOff>637283</xdr:rowOff>
    </xdr:to>
    <xdr:pic>
      <xdr:nvPicPr>
        <xdr:cNvPr id="60" name="Picture 59">
          <a:extLst>
            <a:ext uri="{FF2B5EF4-FFF2-40B4-BE49-F238E27FC236}">
              <a16:creationId xmlns:a16="http://schemas.microsoft.com/office/drawing/2014/main" id="{5AA355C6-7787-198D-6052-4896F38316C7}"/>
            </a:ext>
          </a:extLst>
        </xdr:cNvPr>
        <xdr:cNvPicPr>
          <a:picLocks noChangeAspect="1"/>
        </xdr:cNvPicPr>
      </xdr:nvPicPr>
      <xdr:blipFill>
        <a:blip xmlns:r="http://schemas.openxmlformats.org/officeDocument/2006/relationships" r:embed="rId292"/>
        <a:stretch>
          <a:fillRect/>
        </a:stretch>
      </xdr:blipFill>
      <xdr:spPr>
        <a:xfrm>
          <a:off x="1249228" y="256371888"/>
          <a:ext cx="478570" cy="529308"/>
        </a:xfrm>
        <a:prstGeom prst="rect">
          <a:avLst/>
        </a:prstGeom>
      </xdr:spPr>
    </xdr:pic>
    <xdr:clientData/>
  </xdr:twoCellAnchor>
  <xdr:twoCellAnchor>
    <xdr:from>
      <xdr:col>1</xdr:col>
      <xdr:colOff>324298</xdr:colOff>
      <xdr:row>365</xdr:row>
      <xdr:rowOff>95400</xdr:rowOff>
    </xdr:from>
    <xdr:to>
      <xdr:col>1</xdr:col>
      <xdr:colOff>781378</xdr:colOff>
      <xdr:row>365</xdr:row>
      <xdr:rowOff>634759</xdr:rowOff>
    </xdr:to>
    <xdr:pic>
      <xdr:nvPicPr>
        <xdr:cNvPr id="61" name="Picture 60">
          <a:extLst>
            <a:ext uri="{FF2B5EF4-FFF2-40B4-BE49-F238E27FC236}">
              <a16:creationId xmlns:a16="http://schemas.microsoft.com/office/drawing/2014/main" id="{4E608A26-C668-75AE-1EBD-579E896B95CE}"/>
            </a:ext>
          </a:extLst>
        </xdr:cNvPr>
        <xdr:cNvPicPr>
          <a:picLocks noChangeAspect="1"/>
        </xdr:cNvPicPr>
      </xdr:nvPicPr>
      <xdr:blipFill>
        <a:blip xmlns:r="http://schemas.openxmlformats.org/officeDocument/2006/relationships" r:embed="rId293"/>
        <a:stretch>
          <a:fillRect/>
        </a:stretch>
      </xdr:blipFill>
      <xdr:spPr>
        <a:xfrm>
          <a:off x="1276798" y="257063335"/>
          <a:ext cx="457080" cy="539359"/>
        </a:xfrm>
        <a:prstGeom prst="rect">
          <a:avLst/>
        </a:prstGeom>
      </xdr:spPr>
    </xdr:pic>
    <xdr:clientData/>
  </xdr:twoCellAnchor>
  <xdr:twoCellAnchor>
    <xdr:from>
      <xdr:col>1</xdr:col>
      <xdr:colOff>274000</xdr:colOff>
      <xdr:row>366</xdr:row>
      <xdr:rowOff>110939</xdr:rowOff>
    </xdr:from>
    <xdr:to>
      <xdr:col>1</xdr:col>
      <xdr:colOff>770336</xdr:colOff>
      <xdr:row>366</xdr:row>
      <xdr:rowOff>636970</xdr:rowOff>
    </xdr:to>
    <xdr:pic>
      <xdr:nvPicPr>
        <xdr:cNvPr id="62" name="Picture 61">
          <a:extLst>
            <a:ext uri="{FF2B5EF4-FFF2-40B4-BE49-F238E27FC236}">
              <a16:creationId xmlns:a16="http://schemas.microsoft.com/office/drawing/2014/main" id="{CE6B32A3-9447-D56F-565D-928D3B2865F4}"/>
            </a:ext>
          </a:extLst>
        </xdr:cNvPr>
        <xdr:cNvPicPr>
          <a:picLocks noChangeAspect="1"/>
        </xdr:cNvPicPr>
      </xdr:nvPicPr>
      <xdr:blipFill>
        <a:blip xmlns:r="http://schemas.openxmlformats.org/officeDocument/2006/relationships" r:embed="rId294"/>
        <a:stretch>
          <a:fillRect/>
        </a:stretch>
      </xdr:blipFill>
      <xdr:spPr>
        <a:xfrm>
          <a:off x="1226500" y="257782896"/>
          <a:ext cx="496336" cy="526031"/>
        </a:xfrm>
        <a:prstGeom prst="rect">
          <a:avLst/>
        </a:prstGeom>
      </xdr:spPr>
    </xdr:pic>
    <xdr:clientData/>
  </xdr:twoCellAnchor>
  <xdr:twoCellAnchor>
    <xdr:from>
      <xdr:col>1</xdr:col>
      <xdr:colOff>336867</xdr:colOff>
      <xdr:row>367</xdr:row>
      <xdr:rowOff>107021</xdr:rowOff>
    </xdr:from>
    <xdr:to>
      <xdr:col>1</xdr:col>
      <xdr:colOff>798793</xdr:colOff>
      <xdr:row>367</xdr:row>
      <xdr:rowOff>636136</xdr:rowOff>
    </xdr:to>
    <xdr:pic>
      <xdr:nvPicPr>
        <xdr:cNvPr id="896" name="Picture 895">
          <a:extLst>
            <a:ext uri="{FF2B5EF4-FFF2-40B4-BE49-F238E27FC236}">
              <a16:creationId xmlns:a16="http://schemas.microsoft.com/office/drawing/2014/main" id="{52E6E3C4-083F-9DDC-D0DC-246E0F247987}"/>
            </a:ext>
          </a:extLst>
        </xdr:cNvPr>
        <xdr:cNvPicPr>
          <a:picLocks noChangeAspect="1"/>
        </xdr:cNvPicPr>
      </xdr:nvPicPr>
      <xdr:blipFill>
        <a:blip xmlns:r="http://schemas.openxmlformats.org/officeDocument/2006/relationships" r:embed="rId295"/>
        <a:stretch>
          <a:fillRect/>
        </a:stretch>
      </xdr:blipFill>
      <xdr:spPr>
        <a:xfrm>
          <a:off x="1289367" y="258482999"/>
          <a:ext cx="461926" cy="529115"/>
        </a:xfrm>
        <a:prstGeom prst="rect">
          <a:avLst/>
        </a:prstGeom>
      </xdr:spPr>
    </xdr:pic>
    <xdr:clientData/>
  </xdr:twoCellAnchor>
  <xdr:twoCellAnchor>
    <xdr:from>
      <xdr:col>1</xdr:col>
      <xdr:colOff>186360</xdr:colOff>
      <xdr:row>368</xdr:row>
      <xdr:rowOff>100890</xdr:rowOff>
    </xdr:from>
    <xdr:to>
      <xdr:col>1</xdr:col>
      <xdr:colOff>635145</xdr:colOff>
      <xdr:row>368</xdr:row>
      <xdr:rowOff>623152</xdr:rowOff>
    </xdr:to>
    <xdr:pic>
      <xdr:nvPicPr>
        <xdr:cNvPr id="38" name="Picture 37">
          <a:extLst>
            <a:ext uri="{FF2B5EF4-FFF2-40B4-BE49-F238E27FC236}">
              <a16:creationId xmlns:a16="http://schemas.microsoft.com/office/drawing/2014/main" id="{3C8ADB0C-6D3E-DB45-9F77-692E6217B1F3}"/>
            </a:ext>
          </a:extLst>
        </xdr:cNvPr>
        <xdr:cNvPicPr>
          <a:picLocks noChangeAspect="1"/>
        </xdr:cNvPicPr>
      </xdr:nvPicPr>
      <xdr:blipFill>
        <a:blip xmlns:r="http://schemas.openxmlformats.org/officeDocument/2006/relationships" r:embed="rId295"/>
        <a:stretch>
          <a:fillRect/>
        </a:stretch>
      </xdr:blipFill>
      <xdr:spPr>
        <a:xfrm>
          <a:off x="1138860" y="259180890"/>
          <a:ext cx="448785" cy="522262"/>
        </a:xfrm>
        <a:prstGeom prst="rect">
          <a:avLst/>
        </a:prstGeom>
      </xdr:spPr>
    </xdr:pic>
    <xdr:clientData/>
  </xdr:twoCellAnchor>
  <xdr:twoCellAnchor>
    <xdr:from>
      <xdr:col>1</xdr:col>
      <xdr:colOff>220503</xdr:colOff>
      <xdr:row>369</xdr:row>
      <xdr:rowOff>111364</xdr:rowOff>
    </xdr:from>
    <xdr:to>
      <xdr:col>1</xdr:col>
      <xdr:colOff>741208</xdr:colOff>
      <xdr:row>369</xdr:row>
      <xdr:rowOff>633945</xdr:rowOff>
    </xdr:to>
    <xdr:pic>
      <xdr:nvPicPr>
        <xdr:cNvPr id="63" name="Picture 62">
          <a:extLst>
            <a:ext uri="{FF2B5EF4-FFF2-40B4-BE49-F238E27FC236}">
              <a16:creationId xmlns:a16="http://schemas.microsoft.com/office/drawing/2014/main" id="{61E2BCE0-60DB-50F4-949F-2DF98AB7ED73}"/>
            </a:ext>
          </a:extLst>
        </xdr:cNvPr>
        <xdr:cNvPicPr>
          <a:picLocks noChangeAspect="1"/>
        </xdr:cNvPicPr>
      </xdr:nvPicPr>
      <xdr:blipFill>
        <a:blip xmlns:r="http://schemas.openxmlformats.org/officeDocument/2006/relationships" r:embed="rId296"/>
        <a:stretch>
          <a:fillRect/>
        </a:stretch>
      </xdr:blipFill>
      <xdr:spPr>
        <a:xfrm>
          <a:off x="1173003" y="259895386"/>
          <a:ext cx="520705" cy="522581"/>
        </a:xfrm>
        <a:prstGeom prst="rect">
          <a:avLst/>
        </a:prstGeom>
      </xdr:spPr>
    </xdr:pic>
    <xdr:clientData/>
  </xdr:twoCellAnchor>
  <xdr:twoCellAnchor>
    <xdr:from>
      <xdr:col>1</xdr:col>
      <xdr:colOff>215938</xdr:colOff>
      <xdr:row>370</xdr:row>
      <xdr:rowOff>121069</xdr:rowOff>
    </xdr:from>
    <xdr:to>
      <xdr:col>1</xdr:col>
      <xdr:colOff>676413</xdr:colOff>
      <xdr:row>370</xdr:row>
      <xdr:rowOff>566793</xdr:rowOff>
    </xdr:to>
    <xdr:pic>
      <xdr:nvPicPr>
        <xdr:cNvPr id="898" name="Picture 897">
          <a:extLst>
            <a:ext uri="{FF2B5EF4-FFF2-40B4-BE49-F238E27FC236}">
              <a16:creationId xmlns:a16="http://schemas.microsoft.com/office/drawing/2014/main" id="{8B98C962-BADC-C547-816B-8730A14838D2}"/>
            </a:ext>
          </a:extLst>
        </xdr:cNvPr>
        <xdr:cNvPicPr>
          <a:picLocks noChangeAspect="1"/>
        </xdr:cNvPicPr>
      </xdr:nvPicPr>
      <xdr:blipFill>
        <a:blip xmlns:r="http://schemas.openxmlformats.org/officeDocument/2006/relationships" r:embed="rId296"/>
        <a:stretch>
          <a:fillRect/>
        </a:stretch>
      </xdr:blipFill>
      <xdr:spPr>
        <a:xfrm>
          <a:off x="1168438" y="260609112"/>
          <a:ext cx="460475" cy="445724"/>
        </a:xfrm>
        <a:prstGeom prst="rect">
          <a:avLst/>
        </a:prstGeom>
      </xdr:spPr>
    </xdr:pic>
    <xdr:clientData/>
  </xdr:twoCellAnchor>
  <xdr:twoCellAnchor>
    <xdr:from>
      <xdr:col>1</xdr:col>
      <xdr:colOff>144205</xdr:colOff>
      <xdr:row>371</xdr:row>
      <xdr:rowOff>18471</xdr:rowOff>
    </xdr:from>
    <xdr:to>
      <xdr:col>1</xdr:col>
      <xdr:colOff>648056</xdr:colOff>
      <xdr:row>371</xdr:row>
      <xdr:rowOff>649034</xdr:rowOff>
    </xdr:to>
    <xdr:pic>
      <xdr:nvPicPr>
        <xdr:cNvPr id="899" name="Picture 898">
          <a:extLst>
            <a:ext uri="{FF2B5EF4-FFF2-40B4-BE49-F238E27FC236}">
              <a16:creationId xmlns:a16="http://schemas.microsoft.com/office/drawing/2014/main" id="{A616384F-7878-A8D1-830B-71F3C48782AF}"/>
            </a:ext>
          </a:extLst>
        </xdr:cNvPr>
        <xdr:cNvPicPr>
          <a:picLocks noChangeAspect="1"/>
        </xdr:cNvPicPr>
      </xdr:nvPicPr>
      <xdr:blipFill>
        <a:blip xmlns:r="http://schemas.openxmlformats.org/officeDocument/2006/relationships" r:embed="rId297"/>
        <a:stretch>
          <a:fillRect/>
        </a:stretch>
      </xdr:blipFill>
      <xdr:spPr>
        <a:xfrm>
          <a:off x="1096705" y="261210536"/>
          <a:ext cx="503851" cy="630563"/>
        </a:xfrm>
        <a:prstGeom prst="rect">
          <a:avLst/>
        </a:prstGeom>
      </xdr:spPr>
    </xdr:pic>
    <xdr:clientData/>
  </xdr:twoCellAnchor>
  <xdr:twoCellAnchor>
    <xdr:from>
      <xdr:col>1</xdr:col>
      <xdr:colOff>153909</xdr:colOff>
      <xdr:row>372</xdr:row>
      <xdr:rowOff>65528</xdr:rowOff>
    </xdr:from>
    <xdr:to>
      <xdr:col>1</xdr:col>
      <xdr:colOff>676343</xdr:colOff>
      <xdr:row>372</xdr:row>
      <xdr:rowOff>658716</xdr:rowOff>
    </xdr:to>
    <xdr:pic>
      <xdr:nvPicPr>
        <xdr:cNvPr id="901" name="Picture 900">
          <a:extLst>
            <a:ext uri="{FF2B5EF4-FFF2-40B4-BE49-F238E27FC236}">
              <a16:creationId xmlns:a16="http://schemas.microsoft.com/office/drawing/2014/main" id="{6E97FB00-BC69-C74F-8F31-6F95A0FD0E9D}"/>
            </a:ext>
          </a:extLst>
        </xdr:cNvPr>
        <xdr:cNvPicPr>
          <a:picLocks noChangeAspect="1"/>
        </xdr:cNvPicPr>
      </xdr:nvPicPr>
      <xdr:blipFill>
        <a:blip xmlns:r="http://schemas.openxmlformats.org/officeDocument/2006/relationships" r:embed="rId297"/>
        <a:stretch>
          <a:fillRect/>
        </a:stretch>
      </xdr:blipFill>
      <xdr:spPr>
        <a:xfrm>
          <a:off x="1106409" y="261961615"/>
          <a:ext cx="522434" cy="593188"/>
        </a:xfrm>
        <a:prstGeom prst="rect">
          <a:avLst/>
        </a:prstGeom>
      </xdr:spPr>
    </xdr:pic>
    <xdr:clientData/>
  </xdr:twoCellAnchor>
  <xdr:twoCellAnchor>
    <xdr:from>
      <xdr:col>1</xdr:col>
      <xdr:colOff>99281</xdr:colOff>
      <xdr:row>373</xdr:row>
      <xdr:rowOff>20572</xdr:rowOff>
    </xdr:from>
    <xdr:to>
      <xdr:col>1</xdr:col>
      <xdr:colOff>740824</xdr:colOff>
      <xdr:row>373</xdr:row>
      <xdr:rowOff>645489</xdr:rowOff>
    </xdr:to>
    <xdr:pic>
      <xdr:nvPicPr>
        <xdr:cNvPr id="902" name="Picture 901">
          <a:extLst>
            <a:ext uri="{FF2B5EF4-FFF2-40B4-BE49-F238E27FC236}">
              <a16:creationId xmlns:a16="http://schemas.microsoft.com/office/drawing/2014/main" id="{A87AEF9C-CEE4-E818-E26E-1251D0CFFF9D}"/>
            </a:ext>
          </a:extLst>
        </xdr:cNvPr>
        <xdr:cNvPicPr>
          <a:picLocks noChangeAspect="1"/>
        </xdr:cNvPicPr>
      </xdr:nvPicPr>
      <xdr:blipFill>
        <a:blip xmlns:r="http://schemas.openxmlformats.org/officeDocument/2006/relationships" r:embed="rId298"/>
        <a:stretch>
          <a:fillRect/>
        </a:stretch>
      </xdr:blipFill>
      <xdr:spPr>
        <a:xfrm>
          <a:off x="1051781" y="262620681"/>
          <a:ext cx="641543" cy="624917"/>
        </a:xfrm>
        <a:prstGeom prst="rect">
          <a:avLst/>
        </a:prstGeom>
      </xdr:spPr>
    </xdr:pic>
    <xdr:clientData/>
  </xdr:twoCellAnchor>
  <xdr:twoCellAnchor>
    <xdr:from>
      <xdr:col>1</xdr:col>
      <xdr:colOff>161030</xdr:colOff>
      <xdr:row>374</xdr:row>
      <xdr:rowOff>56613</xdr:rowOff>
    </xdr:from>
    <xdr:to>
      <xdr:col>1</xdr:col>
      <xdr:colOff>728773</xdr:colOff>
      <xdr:row>374</xdr:row>
      <xdr:rowOff>663396</xdr:rowOff>
    </xdr:to>
    <xdr:pic>
      <xdr:nvPicPr>
        <xdr:cNvPr id="903" name="Picture 902">
          <a:extLst>
            <a:ext uri="{FF2B5EF4-FFF2-40B4-BE49-F238E27FC236}">
              <a16:creationId xmlns:a16="http://schemas.microsoft.com/office/drawing/2014/main" id="{16CA32B0-51BC-DBAC-C463-D70C20ED20F6}"/>
            </a:ext>
          </a:extLst>
        </xdr:cNvPr>
        <xdr:cNvPicPr>
          <a:picLocks noChangeAspect="1"/>
        </xdr:cNvPicPr>
      </xdr:nvPicPr>
      <xdr:blipFill>
        <a:blip xmlns:r="http://schemas.openxmlformats.org/officeDocument/2006/relationships" r:embed="rId299"/>
        <a:stretch>
          <a:fillRect/>
        </a:stretch>
      </xdr:blipFill>
      <xdr:spPr>
        <a:xfrm>
          <a:off x="1113530" y="263360743"/>
          <a:ext cx="567743" cy="606783"/>
        </a:xfrm>
        <a:prstGeom prst="rect">
          <a:avLst/>
        </a:prstGeom>
      </xdr:spPr>
    </xdr:pic>
    <xdr:clientData/>
  </xdr:twoCellAnchor>
  <xdr:twoCellAnchor>
    <xdr:from>
      <xdr:col>1</xdr:col>
      <xdr:colOff>56229</xdr:colOff>
      <xdr:row>375</xdr:row>
      <xdr:rowOff>56612</xdr:rowOff>
    </xdr:from>
    <xdr:to>
      <xdr:col>1</xdr:col>
      <xdr:colOff>726353</xdr:colOff>
      <xdr:row>375</xdr:row>
      <xdr:rowOff>662609</xdr:rowOff>
    </xdr:to>
    <xdr:pic>
      <xdr:nvPicPr>
        <xdr:cNvPr id="906" name="Picture 905">
          <a:extLst>
            <a:ext uri="{FF2B5EF4-FFF2-40B4-BE49-F238E27FC236}">
              <a16:creationId xmlns:a16="http://schemas.microsoft.com/office/drawing/2014/main" id="{A83CABC7-5C03-4C81-6A05-406FB49FCB8C}"/>
            </a:ext>
          </a:extLst>
        </xdr:cNvPr>
        <xdr:cNvPicPr>
          <a:picLocks noChangeAspect="1"/>
        </xdr:cNvPicPr>
      </xdr:nvPicPr>
      <xdr:blipFill>
        <a:blip xmlns:r="http://schemas.openxmlformats.org/officeDocument/2006/relationships" r:embed="rId300"/>
        <a:stretch>
          <a:fillRect/>
        </a:stretch>
      </xdr:blipFill>
      <xdr:spPr>
        <a:xfrm>
          <a:off x="1008729" y="264064764"/>
          <a:ext cx="670124" cy="605997"/>
        </a:xfrm>
        <a:prstGeom prst="rect">
          <a:avLst/>
        </a:prstGeom>
      </xdr:spPr>
    </xdr:pic>
    <xdr:clientData/>
  </xdr:twoCellAnchor>
  <xdr:twoCellAnchor>
    <xdr:from>
      <xdr:col>1</xdr:col>
      <xdr:colOff>57867</xdr:colOff>
      <xdr:row>376</xdr:row>
      <xdr:rowOff>42876</xdr:rowOff>
    </xdr:from>
    <xdr:to>
      <xdr:col>1</xdr:col>
      <xdr:colOff>708429</xdr:colOff>
      <xdr:row>376</xdr:row>
      <xdr:rowOff>674107</xdr:rowOff>
    </xdr:to>
    <xdr:pic>
      <xdr:nvPicPr>
        <xdr:cNvPr id="907" name="Picture 906">
          <a:extLst>
            <a:ext uri="{FF2B5EF4-FFF2-40B4-BE49-F238E27FC236}">
              <a16:creationId xmlns:a16="http://schemas.microsoft.com/office/drawing/2014/main" id="{F3CD621C-D292-70B4-0D67-A582D75A0EF9}"/>
            </a:ext>
          </a:extLst>
        </xdr:cNvPr>
        <xdr:cNvPicPr>
          <a:picLocks noChangeAspect="1"/>
        </xdr:cNvPicPr>
      </xdr:nvPicPr>
      <xdr:blipFill>
        <a:blip xmlns:r="http://schemas.openxmlformats.org/officeDocument/2006/relationships" r:embed="rId301"/>
        <a:stretch>
          <a:fillRect/>
        </a:stretch>
      </xdr:blipFill>
      <xdr:spPr>
        <a:xfrm>
          <a:off x="1010367" y="264755050"/>
          <a:ext cx="650562" cy="631231"/>
        </a:xfrm>
        <a:prstGeom prst="rect">
          <a:avLst/>
        </a:prstGeom>
      </xdr:spPr>
    </xdr:pic>
    <xdr:clientData/>
  </xdr:twoCellAnchor>
  <xdr:twoCellAnchor>
    <xdr:from>
      <xdr:col>1</xdr:col>
      <xdr:colOff>35363</xdr:colOff>
      <xdr:row>377</xdr:row>
      <xdr:rowOff>20816</xdr:rowOff>
    </xdr:from>
    <xdr:to>
      <xdr:col>1</xdr:col>
      <xdr:colOff>661799</xdr:colOff>
      <xdr:row>377</xdr:row>
      <xdr:rowOff>676484</xdr:rowOff>
    </xdr:to>
    <xdr:pic>
      <xdr:nvPicPr>
        <xdr:cNvPr id="908" name="Picture 907">
          <a:extLst>
            <a:ext uri="{FF2B5EF4-FFF2-40B4-BE49-F238E27FC236}">
              <a16:creationId xmlns:a16="http://schemas.microsoft.com/office/drawing/2014/main" id="{12403193-EC04-80DF-AD1D-76D1FC96B72A}"/>
            </a:ext>
          </a:extLst>
        </xdr:cNvPr>
        <xdr:cNvPicPr>
          <a:picLocks noChangeAspect="1"/>
        </xdr:cNvPicPr>
      </xdr:nvPicPr>
      <xdr:blipFill>
        <a:blip xmlns:r="http://schemas.openxmlformats.org/officeDocument/2006/relationships" r:embed="rId302"/>
        <a:stretch>
          <a:fillRect/>
        </a:stretch>
      </xdr:blipFill>
      <xdr:spPr>
        <a:xfrm>
          <a:off x="987863" y="265437012"/>
          <a:ext cx="626436" cy="655668"/>
        </a:xfrm>
        <a:prstGeom prst="rect">
          <a:avLst/>
        </a:prstGeom>
      </xdr:spPr>
    </xdr:pic>
    <xdr:clientData/>
  </xdr:twoCellAnchor>
  <xdr:twoCellAnchor>
    <xdr:from>
      <xdr:col>1</xdr:col>
      <xdr:colOff>143485</xdr:colOff>
      <xdr:row>378</xdr:row>
      <xdr:rowOff>70883</xdr:rowOff>
    </xdr:from>
    <xdr:to>
      <xdr:col>1</xdr:col>
      <xdr:colOff>712726</xdr:colOff>
      <xdr:row>378</xdr:row>
      <xdr:rowOff>680915</xdr:rowOff>
    </xdr:to>
    <xdr:pic>
      <xdr:nvPicPr>
        <xdr:cNvPr id="909" name="Picture 908">
          <a:extLst>
            <a:ext uri="{FF2B5EF4-FFF2-40B4-BE49-F238E27FC236}">
              <a16:creationId xmlns:a16="http://schemas.microsoft.com/office/drawing/2014/main" id="{89BED9C1-A4FF-231E-8CD0-600613207299}"/>
            </a:ext>
          </a:extLst>
        </xdr:cNvPr>
        <xdr:cNvPicPr>
          <a:picLocks noChangeAspect="1"/>
        </xdr:cNvPicPr>
      </xdr:nvPicPr>
      <xdr:blipFill>
        <a:blip xmlns:r="http://schemas.openxmlformats.org/officeDocument/2006/relationships" r:embed="rId303"/>
        <a:stretch>
          <a:fillRect/>
        </a:stretch>
      </xdr:blipFill>
      <xdr:spPr>
        <a:xfrm>
          <a:off x="1095985" y="266191100"/>
          <a:ext cx="569241" cy="610032"/>
        </a:xfrm>
        <a:prstGeom prst="rect">
          <a:avLst/>
        </a:prstGeom>
      </xdr:spPr>
    </xdr:pic>
    <xdr:clientData/>
  </xdr:twoCellAnchor>
  <xdr:twoCellAnchor>
    <xdr:from>
      <xdr:col>1</xdr:col>
      <xdr:colOff>300454</xdr:colOff>
      <xdr:row>379</xdr:row>
      <xdr:rowOff>56613</xdr:rowOff>
    </xdr:from>
    <xdr:to>
      <xdr:col>1</xdr:col>
      <xdr:colOff>734704</xdr:colOff>
      <xdr:row>379</xdr:row>
      <xdr:rowOff>687110</xdr:rowOff>
    </xdr:to>
    <xdr:pic>
      <xdr:nvPicPr>
        <xdr:cNvPr id="910" name="Picture 909">
          <a:extLst>
            <a:ext uri="{FF2B5EF4-FFF2-40B4-BE49-F238E27FC236}">
              <a16:creationId xmlns:a16="http://schemas.microsoft.com/office/drawing/2014/main" id="{5414B085-6B0A-0341-DFF1-8DD0D4EF9711}"/>
            </a:ext>
          </a:extLst>
        </xdr:cNvPr>
        <xdr:cNvPicPr>
          <a:picLocks noChangeAspect="1"/>
        </xdr:cNvPicPr>
      </xdr:nvPicPr>
      <xdr:blipFill>
        <a:blip xmlns:r="http://schemas.openxmlformats.org/officeDocument/2006/relationships" r:embed="rId304"/>
        <a:stretch>
          <a:fillRect/>
        </a:stretch>
      </xdr:blipFill>
      <xdr:spPr>
        <a:xfrm>
          <a:off x="1252954" y="266880852"/>
          <a:ext cx="434250" cy="630497"/>
        </a:xfrm>
        <a:prstGeom prst="rect">
          <a:avLst/>
        </a:prstGeom>
      </xdr:spPr>
    </xdr:pic>
    <xdr:clientData/>
  </xdr:twoCellAnchor>
  <xdr:twoCellAnchor>
    <xdr:from>
      <xdr:col>1</xdr:col>
      <xdr:colOff>257641</xdr:colOff>
      <xdr:row>380</xdr:row>
      <xdr:rowOff>56614</xdr:rowOff>
    </xdr:from>
    <xdr:to>
      <xdr:col>1</xdr:col>
      <xdr:colOff>739868</xdr:colOff>
      <xdr:row>380</xdr:row>
      <xdr:rowOff>678705</xdr:rowOff>
    </xdr:to>
    <xdr:pic>
      <xdr:nvPicPr>
        <xdr:cNvPr id="911" name="Picture 910">
          <a:extLst>
            <a:ext uri="{FF2B5EF4-FFF2-40B4-BE49-F238E27FC236}">
              <a16:creationId xmlns:a16="http://schemas.microsoft.com/office/drawing/2014/main" id="{4ECC5C4F-6722-3181-6977-57863F8BDA17}"/>
            </a:ext>
          </a:extLst>
        </xdr:cNvPr>
        <xdr:cNvPicPr>
          <a:picLocks noChangeAspect="1"/>
        </xdr:cNvPicPr>
      </xdr:nvPicPr>
      <xdr:blipFill>
        <a:blip xmlns:r="http://schemas.openxmlformats.org/officeDocument/2006/relationships" r:embed="rId305"/>
        <a:stretch>
          <a:fillRect/>
        </a:stretch>
      </xdr:blipFill>
      <xdr:spPr>
        <a:xfrm>
          <a:off x="1210141" y="267584875"/>
          <a:ext cx="482227" cy="622091"/>
        </a:xfrm>
        <a:prstGeom prst="rect">
          <a:avLst/>
        </a:prstGeom>
      </xdr:spPr>
    </xdr:pic>
    <xdr:clientData/>
  </xdr:twoCellAnchor>
  <xdr:twoCellAnchor>
    <xdr:from>
      <xdr:col>1</xdr:col>
      <xdr:colOff>243372</xdr:colOff>
      <xdr:row>381</xdr:row>
      <xdr:rowOff>42342</xdr:rowOff>
    </xdr:from>
    <xdr:to>
      <xdr:col>1</xdr:col>
      <xdr:colOff>733868</xdr:colOff>
      <xdr:row>381</xdr:row>
      <xdr:rowOff>676497</xdr:rowOff>
    </xdr:to>
    <xdr:pic>
      <xdr:nvPicPr>
        <xdr:cNvPr id="915" name="Picture 914">
          <a:extLst>
            <a:ext uri="{FF2B5EF4-FFF2-40B4-BE49-F238E27FC236}">
              <a16:creationId xmlns:a16="http://schemas.microsoft.com/office/drawing/2014/main" id="{910EECEA-BB43-9CD2-8998-0D5E7C187CCF}"/>
            </a:ext>
          </a:extLst>
        </xdr:cNvPr>
        <xdr:cNvPicPr>
          <a:picLocks noChangeAspect="1"/>
        </xdr:cNvPicPr>
      </xdr:nvPicPr>
      <xdr:blipFill>
        <a:blip xmlns:r="http://schemas.openxmlformats.org/officeDocument/2006/relationships" r:embed="rId306"/>
        <a:stretch>
          <a:fillRect/>
        </a:stretch>
      </xdr:blipFill>
      <xdr:spPr>
        <a:xfrm>
          <a:off x="1191639" y="95156875"/>
          <a:ext cx="490496" cy="634155"/>
        </a:xfrm>
        <a:prstGeom prst="rect">
          <a:avLst/>
        </a:prstGeom>
      </xdr:spPr>
    </xdr:pic>
    <xdr:clientData/>
  </xdr:twoCellAnchor>
  <xdr:twoCellAnchor>
    <xdr:from>
      <xdr:col>1</xdr:col>
      <xdr:colOff>221847</xdr:colOff>
      <xdr:row>382</xdr:row>
      <xdr:rowOff>49356</xdr:rowOff>
    </xdr:from>
    <xdr:to>
      <xdr:col>1</xdr:col>
      <xdr:colOff>721709</xdr:colOff>
      <xdr:row>382</xdr:row>
      <xdr:rowOff>671448</xdr:rowOff>
    </xdr:to>
    <xdr:pic>
      <xdr:nvPicPr>
        <xdr:cNvPr id="918" name="Picture 917">
          <a:extLst>
            <a:ext uri="{FF2B5EF4-FFF2-40B4-BE49-F238E27FC236}">
              <a16:creationId xmlns:a16="http://schemas.microsoft.com/office/drawing/2014/main" id="{9A8D54B9-0411-5B7A-8F31-489A265739C3}"/>
            </a:ext>
          </a:extLst>
        </xdr:cNvPr>
        <xdr:cNvPicPr>
          <a:picLocks noChangeAspect="1"/>
        </xdr:cNvPicPr>
      </xdr:nvPicPr>
      <xdr:blipFill>
        <a:blip xmlns:r="http://schemas.openxmlformats.org/officeDocument/2006/relationships" r:embed="rId307"/>
        <a:stretch>
          <a:fillRect/>
        </a:stretch>
      </xdr:blipFill>
      <xdr:spPr>
        <a:xfrm>
          <a:off x="1174347" y="268985660"/>
          <a:ext cx="499862" cy="622092"/>
        </a:xfrm>
        <a:prstGeom prst="rect">
          <a:avLst/>
        </a:prstGeom>
      </xdr:spPr>
    </xdr:pic>
    <xdr:clientData/>
  </xdr:twoCellAnchor>
  <xdr:twoCellAnchor>
    <xdr:from>
      <xdr:col>1</xdr:col>
      <xdr:colOff>64878</xdr:colOff>
      <xdr:row>383</xdr:row>
      <xdr:rowOff>22077</xdr:rowOff>
    </xdr:from>
    <xdr:to>
      <xdr:col>1</xdr:col>
      <xdr:colOff>719911</xdr:colOff>
      <xdr:row>383</xdr:row>
      <xdr:rowOff>672807</xdr:rowOff>
    </xdr:to>
    <xdr:pic>
      <xdr:nvPicPr>
        <xdr:cNvPr id="920" name="Picture 919">
          <a:extLst>
            <a:ext uri="{FF2B5EF4-FFF2-40B4-BE49-F238E27FC236}">
              <a16:creationId xmlns:a16="http://schemas.microsoft.com/office/drawing/2014/main" id="{F1D81E49-A580-346B-C0E2-149927705F69}"/>
            </a:ext>
          </a:extLst>
        </xdr:cNvPr>
        <xdr:cNvPicPr>
          <a:picLocks noChangeAspect="1"/>
        </xdr:cNvPicPr>
      </xdr:nvPicPr>
      <xdr:blipFill>
        <a:blip xmlns:r="http://schemas.openxmlformats.org/officeDocument/2006/relationships" r:embed="rId308"/>
        <a:stretch>
          <a:fillRect/>
        </a:stretch>
      </xdr:blipFill>
      <xdr:spPr>
        <a:xfrm>
          <a:off x="1017378" y="269662403"/>
          <a:ext cx="655033" cy="650730"/>
        </a:xfrm>
        <a:prstGeom prst="rect">
          <a:avLst/>
        </a:prstGeom>
      </xdr:spPr>
    </xdr:pic>
    <xdr:clientData/>
  </xdr:twoCellAnchor>
  <xdr:twoCellAnchor>
    <xdr:from>
      <xdr:col>1</xdr:col>
      <xdr:colOff>266614</xdr:colOff>
      <xdr:row>384</xdr:row>
      <xdr:rowOff>28071</xdr:rowOff>
    </xdr:from>
    <xdr:to>
      <xdr:col>1</xdr:col>
      <xdr:colOff>691955</xdr:colOff>
      <xdr:row>384</xdr:row>
      <xdr:rowOff>676412</xdr:rowOff>
    </xdr:to>
    <xdr:pic>
      <xdr:nvPicPr>
        <xdr:cNvPr id="921" name="Picture 920">
          <a:extLst>
            <a:ext uri="{FF2B5EF4-FFF2-40B4-BE49-F238E27FC236}">
              <a16:creationId xmlns:a16="http://schemas.microsoft.com/office/drawing/2014/main" id="{F21584E7-403E-4BB2-04F7-773C4A2B809A}"/>
            </a:ext>
          </a:extLst>
        </xdr:cNvPr>
        <xdr:cNvPicPr>
          <a:picLocks noChangeAspect="1"/>
        </xdr:cNvPicPr>
      </xdr:nvPicPr>
      <xdr:blipFill>
        <a:blip xmlns:r="http://schemas.openxmlformats.org/officeDocument/2006/relationships" r:embed="rId309"/>
        <a:stretch>
          <a:fillRect/>
        </a:stretch>
      </xdr:blipFill>
      <xdr:spPr>
        <a:xfrm>
          <a:off x="1219114" y="270372419"/>
          <a:ext cx="425341" cy="648341"/>
        </a:xfrm>
        <a:prstGeom prst="rect">
          <a:avLst/>
        </a:prstGeom>
      </xdr:spPr>
    </xdr:pic>
    <xdr:clientData/>
  </xdr:twoCellAnchor>
  <xdr:twoCellAnchor>
    <xdr:from>
      <xdr:col>1</xdr:col>
      <xdr:colOff>213903</xdr:colOff>
      <xdr:row>385</xdr:row>
      <xdr:rowOff>56613</xdr:rowOff>
    </xdr:from>
    <xdr:to>
      <xdr:col>1</xdr:col>
      <xdr:colOff>647814</xdr:colOff>
      <xdr:row>385</xdr:row>
      <xdr:rowOff>652818</xdr:rowOff>
    </xdr:to>
    <xdr:pic>
      <xdr:nvPicPr>
        <xdr:cNvPr id="923" name="Picture 922">
          <a:extLst>
            <a:ext uri="{FF2B5EF4-FFF2-40B4-BE49-F238E27FC236}">
              <a16:creationId xmlns:a16="http://schemas.microsoft.com/office/drawing/2014/main" id="{DE1B4C96-0D9C-83F8-BDF6-734FBE35946E}"/>
            </a:ext>
          </a:extLst>
        </xdr:cNvPr>
        <xdr:cNvPicPr>
          <a:picLocks noChangeAspect="1"/>
        </xdr:cNvPicPr>
      </xdr:nvPicPr>
      <xdr:blipFill>
        <a:blip xmlns:r="http://schemas.openxmlformats.org/officeDocument/2006/relationships" r:embed="rId310"/>
        <a:stretch>
          <a:fillRect/>
        </a:stretch>
      </xdr:blipFill>
      <xdr:spPr>
        <a:xfrm>
          <a:off x="1166403" y="271104983"/>
          <a:ext cx="433911" cy="596205"/>
        </a:xfrm>
        <a:prstGeom prst="rect">
          <a:avLst/>
        </a:prstGeom>
      </xdr:spPr>
    </xdr:pic>
    <xdr:clientData/>
  </xdr:twoCellAnchor>
  <xdr:twoCellAnchor>
    <xdr:from>
      <xdr:col>1</xdr:col>
      <xdr:colOff>285982</xdr:colOff>
      <xdr:row>386</xdr:row>
      <xdr:rowOff>27586</xdr:rowOff>
    </xdr:from>
    <xdr:to>
      <xdr:col>1</xdr:col>
      <xdr:colOff>708475</xdr:colOff>
      <xdr:row>386</xdr:row>
      <xdr:rowOff>564266</xdr:rowOff>
    </xdr:to>
    <xdr:pic>
      <xdr:nvPicPr>
        <xdr:cNvPr id="924" name="Picture 923">
          <a:extLst>
            <a:ext uri="{FF2B5EF4-FFF2-40B4-BE49-F238E27FC236}">
              <a16:creationId xmlns:a16="http://schemas.microsoft.com/office/drawing/2014/main" id="{D4B1ADB0-7842-5F08-12E0-E8B8FFE22BED}"/>
            </a:ext>
          </a:extLst>
        </xdr:cNvPr>
        <xdr:cNvPicPr>
          <a:picLocks noChangeAspect="1"/>
        </xdr:cNvPicPr>
      </xdr:nvPicPr>
      <xdr:blipFill>
        <a:blip xmlns:r="http://schemas.openxmlformats.org/officeDocument/2006/relationships" r:embed="rId311"/>
        <a:stretch>
          <a:fillRect/>
        </a:stretch>
      </xdr:blipFill>
      <xdr:spPr>
        <a:xfrm>
          <a:off x="1238482" y="271779977"/>
          <a:ext cx="422493" cy="536680"/>
        </a:xfrm>
        <a:prstGeom prst="rect">
          <a:avLst/>
        </a:prstGeom>
      </xdr:spPr>
    </xdr:pic>
    <xdr:clientData/>
  </xdr:twoCellAnchor>
  <xdr:twoCellAnchor>
    <xdr:from>
      <xdr:col>1</xdr:col>
      <xdr:colOff>249454</xdr:colOff>
      <xdr:row>387</xdr:row>
      <xdr:rowOff>16941</xdr:rowOff>
    </xdr:from>
    <xdr:to>
      <xdr:col>1</xdr:col>
      <xdr:colOff>713845</xdr:colOff>
      <xdr:row>387</xdr:row>
      <xdr:rowOff>556774</xdr:rowOff>
    </xdr:to>
    <xdr:pic>
      <xdr:nvPicPr>
        <xdr:cNvPr id="930" name="Picture 929">
          <a:extLst>
            <a:ext uri="{FF2B5EF4-FFF2-40B4-BE49-F238E27FC236}">
              <a16:creationId xmlns:a16="http://schemas.microsoft.com/office/drawing/2014/main" id="{1FB69D9F-7F7D-C9CA-3557-AF10C639B82D}"/>
            </a:ext>
          </a:extLst>
        </xdr:cNvPr>
        <xdr:cNvPicPr>
          <a:picLocks noChangeAspect="1"/>
        </xdr:cNvPicPr>
      </xdr:nvPicPr>
      <xdr:blipFill>
        <a:blip xmlns:r="http://schemas.openxmlformats.org/officeDocument/2006/relationships" r:embed="rId312"/>
        <a:stretch>
          <a:fillRect/>
        </a:stretch>
      </xdr:blipFill>
      <xdr:spPr>
        <a:xfrm>
          <a:off x="1201954" y="272473354"/>
          <a:ext cx="464391" cy="539833"/>
        </a:xfrm>
        <a:prstGeom prst="rect">
          <a:avLst/>
        </a:prstGeom>
      </xdr:spPr>
    </xdr:pic>
    <xdr:clientData/>
  </xdr:twoCellAnchor>
  <xdr:twoCellAnchor>
    <xdr:from>
      <xdr:col>1</xdr:col>
      <xdr:colOff>299520</xdr:colOff>
      <xdr:row>388</xdr:row>
      <xdr:rowOff>27587</xdr:rowOff>
    </xdr:from>
    <xdr:to>
      <xdr:col>1</xdr:col>
      <xdr:colOff>710594</xdr:colOff>
      <xdr:row>388</xdr:row>
      <xdr:rowOff>564267</xdr:rowOff>
    </xdr:to>
    <xdr:pic>
      <xdr:nvPicPr>
        <xdr:cNvPr id="931" name="Picture 930">
          <a:extLst>
            <a:ext uri="{FF2B5EF4-FFF2-40B4-BE49-F238E27FC236}">
              <a16:creationId xmlns:a16="http://schemas.microsoft.com/office/drawing/2014/main" id="{419478F7-75D5-DA8D-BC79-62FF9B78EECE}"/>
            </a:ext>
          </a:extLst>
        </xdr:cNvPr>
        <xdr:cNvPicPr>
          <a:picLocks noChangeAspect="1"/>
        </xdr:cNvPicPr>
      </xdr:nvPicPr>
      <xdr:blipFill>
        <a:blip xmlns:r="http://schemas.openxmlformats.org/officeDocument/2006/relationships" r:embed="rId313"/>
        <a:stretch>
          <a:fillRect/>
        </a:stretch>
      </xdr:blipFill>
      <xdr:spPr>
        <a:xfrm>
          <a:off x="1252020" y="273188022"/>
          <a:ext cx="411074" cy="536680"/>
        </a:xfrm>
        <a:prstGeom prst="rect">
          <a:avLst/>
        </a:prstGeom>
      </xdr:spPr>
    </xdr:pic>
    <xdr:clientData/>
  </xdr:twoCellAnchor>
  <xdr:twoCellAnchor>
    <xdr:from>
      <xdr:col>1</xdr:col>
      <xdr:colOff>285250</xdr:colOff>
      <xdr:row>389</xdr:row>
      <xdr:rowOff>42343</xdr:rowOff>
    </xdr:from>
    <xdr:to>
      <xdr:col>1</xdr:col>
      <xdr:colOff>680119</xdr:colOff>
      <xdr:row>389</xdr:row>
      <xdr:rowOff>644524</xdr:rowOff>
    </xdr:to>
    <xdr:pic>
      <xdr:nvPicPr>
        <xdr:cNvPr id="932" name="Picture 931">
          <a:extLst>
            <a:ext uri="{FF2B5EF4-FFF2-40B4-BE49-F238E27FC236}">
              <a16:creationId xmlns:a16="http://schemas.microsoft.com/office/drawing/2014/main" id="{EB9E6296-F243-8B6E-298A-8317ADE5F7DA}"/>
            </a:ext>
          </a:extLst>
        </xdr:cNvPr>
        <xdr:cNvPicPr>
          <a:picLocks noChangeAspect="1"/>
        </xdr:cNvPicPr>
      </xdr:nvPicPr>
      <xdr:blipFill>
        <a:blip xmlns:r="http://schemas.openxmlformats.org/officeDocument/2006/relationships" r:embed="rId314"/>
        <a:stretch>
          <a:fillRect/>
        </a:stretch>
      </xdr:blipFill>
      <xdr:spPr>
        <a:xfrm>
          <a:off x="1237750" y="273906800"/>
          <a:ext cx="394869" cy="602181"/>
        </a:xfrm>
        <a:prstGeom prst="rect">
          <a:avLst/>
        </a:prstGeom>
      </xdr:spPr>
    </xdr:pic>
    <xdr:clientData/>
  </xdr:twoCellAnchor>
  <xdr:twoCellAnchor>
    <xdr:from>
      <xdr:col>1</xdr:col>
      <xdr:colOff>114260</xdr:colOff>
      <xdr:row>391</xdr:row>
      <xdr:rowOff>20572</xdr:rowOff>
    </xdr:from>
    <xdr:to>
      <xdr:col>1</xdr:col>
      <xdr:colOff>691610</xdr:colOff>
      <xdr:row>391</xdr:row>
      <xdr:rowOff>567773</xdr:rowOff>
    </xdr:to>
    <xdr:pic>
      <xdr:nvPicPr>
        <xdr:cNvPr id="933" name="Picture 932">
          <a:extLst>
            <a:ext uri="{FF2B5EF4-FFF2-40B4-BE49-F238E27FC236}">
              <a16:creationId xmlns:a16="http://schemas.microsoft.com/office/drawing/2014/main" id="{E610CA39-DF20-2C3D-F7AF-737BF962AB48}"/>
            </a:ext>
          </a:extLst>
        </xdr:cNvPr>
        <xdr:cNvPicPr>
          <a:picLocks noChangeAspect="1"/>
        </xdr:cNvPicPr>
      </xdr:nvPicPr>
      <xdr:blipFill>
        <a:blip xmlns:r="http://schemas.openxmlformats.org/officeDocument/2006/relationships" r:embed="rId315"/>
        <a:stretch>
          <a:fillRect/>
        </a:stretch>
      </xdr:blipFill>
      <xdr:spPr>
        <a:xfrm>
          <a:off x="1066760" y="275293072"/>
          <a:ext cx="577350" cy="547201"/>
        </a:xfrm>
        <a:prstGeom prst="rect">
          <a:avLst/>
        </a:prstGeom>
      </xdr:spPr>
    </xdr:pic>
    <xdr:clientData/>
  </xdr:twoCellAnchor>
  <xdr:twoCellAnchor>
    <xdr:from>
      <xdr:col>1</xdr:col>
      <xdr:colOff>155111</xdr:colOff>
      <xdr:row>390</xdr:row>
      <xdr:rowOff>42344</xdr:rowOff>
    </xdr:from>
    <xdr:to>
      <xdr:col>1</xdr:col>
      <xdr:colOff>632645</xdr:colOff>
      <xdr:row>390</xdr:row>
      <xdr:rowOff>644066</xdr:rowOff>
    </xdr:to>
    <xdr:pic>
      <xdr:nvPicPr>
        <xdr:cNvPr id="940" name="Picture 939">
          <a:extLst>
            <a:ext uri="{FF2B5EF4-FFF2-40B4-BE49-F238E27FC236}">
              <a16:creationId xmlns:a16="http://schemas.microsoft.com/office/drawing/2014/main" id="{0C58233C-03CE-A949-4436-D3F2D73030FA}"/>
            </a:ext>
          </a:extLst>
        </xdr:cNvPr>
        <xdr:cNvPicPr>
          <a:picLocks noChangeAspect="1"/>
        </xdr:cNvPicPr>
      </xdr:nvPicPr>
      <xdr:blipFill>
        <a:blip xmlns:r="http://schemas.openxmlformats.org/officeDocument/2006/relationships" r:embed="rId316"/>
        <a:stretch>
          <a:fillRect/>
        </a:stretch>
      </xdr:blipFill>
      <xdr:spPr>
        <a:xfrm>
          <a:off x="1107611" y="274610822"/>
          <a:ext cx="477534" cy="601722"/>
        </a:xfrm>
        <a:prstGeom prst="rect">
          <a:avLst/>
        </a:prstGeom>
      </xdr:spPr>
    </xdr:pic>
    <xdr:clientData/>
  </xdr:twoCellAnchor>
  <xdr:twoCellAnchor>
    <xdr:from>
      <xdr:col>1</xdr:col>
      <xdr:colOff>199633</xdr:colOff>
      <xdr:row>392</xdr:row>
      <xdr:rowOff>56611</xdr:rowOff>
    </xdr:from>
    <xdr:to>
      <xdr:col>1</xdr:col>
      <xdr:colOff>727076</xdr:colOff>
      <xdr:row>392</xdr:row>
      <xdr:rowOff>650772</xdr:rowOff>
    </xdr:to>
    <xdr:pic>
      <xdr:nvPicPr>
        <xdr:cNvPr id="951" name="Picture 950">
          <a:extLst>
            <a:ext uri="{FF2B5EF4-FFF2-40B4-BE49-F238E27FC236}">
              <a16:creationId xmlns:a16="http://schemas.microsoft.com/office/drawing/2014/main" id="{B6040FCA-DA91-997B-5BDD-31C010CC3ABF}"/>
            </a:ext>
          </a:extLst>
        </xdr:cNvPr>
        <xdr:cNvPicPr>
          <a:picLocks noChangeAspect="1"/>
        </xdr:cNvPicPr>
      </xdr:nvPicPr>
      <xdr:blipFill>
        <a:blip xmlns:r="http://schemas.openxmlformats.org/officeDocument/2006/relationships" r:embed="rId317"/>
        <a:stretch>
          <a:fillRect/>
        </a:stretch>
      </xdr:blipFill>
      <xdr:spPr>
        <a:xfrm>
          <a:off x="1152133" y="276033133"/>
          <a:ext cx="527443" cy="594161"/>
        </a:xfrm>
        <a:prstGeom prst="rect">
          <a:avLst/>
        </a:prstGeom>
      </xdr:spPr>
    </xdr:pic>
    <xdr:clientData/>
  </xdr:twoCellAnchor>
  <xdr:twoCellAnchor>
    <xdr:from>
      <xdr:col>1</xdr:col>
      <xdr:colOff>206645</xdr:colOff>
      <xdr:row>393</xdr:row>
      <xdr:rowOff>27830</xdr:rowOff>
    </xdr:from>
    <xdr:to>
      <xdr:col>1</xdr:col>
      <xdr:colOff>721257</xdr:colOff>
      <xdr:row>393</xdr:row>
      <xdr:rowOff>636610</xdr:rowOff>
    </xdr:to>
    <xdr:pic>
      <xdr:nvPicPr>
        <xdr:cNvPr id="549" name="Picture 548">
          <a:extLst>
            <a:ext uri="{FF2B5EF4-FFF2-40B4-BE49-F238E27FC236}">
              <a16:creationId xmlns:a16="http://schemas.microsoft.com/office/drawing/2014/main" id="{BB2E735E-7BA2-0B7F-EBC6-028ECC53184A}"/>
            </a:ext>
          </a:extLst>
        </xdr:cNvPr>
        <xdr:cNvPicPr>
          <a:picLocks noChangeAspect="1"/>
        </xdr:cNvPicPr>
      </xdr:nvPicPr>
      <xdr:blipFill>
        <a:blip xmlns:r="http://schemas.openxmlformats.org/officeDocument/2006/relationships" r:embed="rId318"/>
        <a:stretch>
          <a:fillRect/>
        </a:stretch>
      </xdr:blipFill>
      <xdr:spPr>
        <a:xfrm>
          <a:off x="1159145" y="276708373"/>
          <a:ext cx="514612" cy="608780"/>
        </a:xfrm>
        <a:prstGeom prst="rect">
          <a:avLst/>
        </a:prstGeom>
      </xdr:spPr>
    </xdr:pic>
    <xdr:clientData/>
  </xdr:twoCellAnchor>
  <xdr:twoCellAnchor>
    <xdr:from>
      <xdr:col>1</xdr:col>
      <xdr:colOff>185363</xdr:colOff>
      <xdr:row>394</xdr:row>
      <xdr:rowOff>42344</xdr:rowOff>
    </xdr:from>
    <xdr:to>
      <xdr:col>1</xdr:col>
      <xdr:colOff>721530</xdr:colOff>
      <xdr:row>394</xdr:row>
      <xdr:rowOff>651123</xdr:rowOff>
    </xdr:to>
    <xdr:pic>
      <xdr:nvPicPr>
        <xdr:cNvPr id="550" name="Picture 549">
          <a:extLst>
            <a:ext uri="{FF2B5EF4-FFF2-40B4-BE49-F238E27FC236}">
              <a16:creationId xmlns:a16="http://schemas.microsoft.com/office/drawing/2014/main" id="{7B7462E9-D995-9507-33D6-C10852637DA3}"/>
            </a:ext>
          </a:extLst>
        </xdr:cNvPr>
        <xdr:cNvPicPr>
          <a:picLocks noChangeAspect="1"/>
        </xdr:cNvPicPr>
      </xdr:nvPicPr>
      <xdr:blipFill>
        <a:blip xmlns:r="http://schemas.openxmlformats.org/officeDocument/2006/relationships" r:embed="rId319"/>
        <a:stretch>
          <a:fillRect/>
        </a:stretch>
      </xdr:blipFill>
      <xdr:spPr>
        <a:xfrm>
          <a:off x="1137863" y="277426909"/>
          <a:ext cx="536167" cy="608779"/>
        </a:xfrm>
        <a:prstGeom prst="rect">
          <a:avLst/>
        </a:prstGeom>
      </xdr:spPr>
    </xdr:pic>
    <xdr:clientData/>
  </xdr:twoCellAnchor>
  <xdr:twoCellAnchor>
    <xdr:from>
      <xdr:col>1</xdr:col>
      <xdr:colOff>213658</xdr:colOff>
      <xdr:row>395</xdr:row>
      <xdr:rowOff>42343</xdr:rowOff>
    </xdr:from>
    <xdr:to>
      <xdr:col>1</xdr:col>
      <xdr:colOff>714029</xdr:colOff>
      <xdr:row>395</xdr:row>
      <xdr:rowOff>642568</xdr:rowOff>
    </xdr:to>
    <xdr:pic>
      <xdr:nvPicPr>
        <xdr:cNvPr id="551" name="Picture 550">
          <a:extLst>
            <a:ext uri="{FF2B5EF4-FFF2-40B4-BE49-F238E27FC236}">
              <a16:creationId xmlns:a16="http://schemas.microsoft.com/office/drawing/2014/main" id="{C233F326-2411-8E38-1E55-0BA4D4C38945}"/>
            </a:ext>
          </a:extLst>
        </xdr:cNvPr>
        <xdr:cNvPicPr>
          <a:picLocks noChangeAspect="1"/>
        </xdr:cNvPicPr>
      </xdr:nvPicPr>
      <xdr:blipFill>
        <a:blip xmlns:r="http://schemas.openxmlformats.org/officeDocument/2006/relationships" r:embed="rId320"/>
        <a:stretch>
          <a:fillRect/>
        </a:stretch>
      </xdr:blipFill>
      <xdr:spPr>
        <a:xfrm>
          <a:off x="1166158" y="278130930"/>
          <a:ext cx="500371" cy="600225"/>
        </a:xfrm>
        <a:prstGeom prst="rect">
          <a:avLst/>
        </a:prstGeom>
      </xdr:spPr>
    </xdr:pic>
    <xdr:clientData/>
  </xdr:twoCellAnchor>
  <xdr:twoCellAnchor>
    <xdr:from>
      <xdr:col>1</xdr:col>
      <xdr:colOff>156823</xdr:colOff>
      <xdr:row>396</xdr:row>
      <xdr:rowOff>27829</xdr:rowOff>
    </xdr:from>
    <xdr:to>
      <xdr:col>1</xdr:col>
      <xdr:colOff>708515</xdr:colOff>
      <xdr:row>396</xdr:row>
      <xdr:rowOff>632194</xdr:rowOff>
    </xdr:to>
    <xdr:pic>
      <xdr:nvPicPr>
        <xdr:cNvPr id="552" name="Picture 551">
          <a:extLst>
            <a:ext uri="{FF2B5EF4-FFF2-40B4-BE49-F238E27FC236}">
              <a16:creationId xmlns:a16="http://schemas.microsoft.com/office/drawing/2014/main" id="{0199BFEE-0B77-ACEA-843B-4637A688AD6F}"/>
            </a:ext>
          </a:extLst>
        </xdr:cNvPr>
        <xdr:cNvPicPr>
          <a:picLocks noChangeAspect="1"/>
        </xdr:cNvPicPr>
      </xdr:nvPicPr>
      <xdr:blipFill>
        <a:blip xmlns:r="http://schemas.openxmlformats.org/officeDocument/2006/relationships" r:embed="rId321"/>
        <a:stretch>
          <a:fillRect/>
        </a:stretch>
      </xdr:blipFill>
      <xdr:spPr>
        <a:xfrm>
          <a:off x="1109323" y="278820438"/>
          <a:ext cx="551692" cy="604365"/>
        </a:xfrm>
        <a:prstGeom prst="rect">
          <a:avLst/>
        </a:prstGeom>
      </xdr:spPr>
    </xdr:pic>
    <xdr:clientData/>
  </xdr:twoCellAnchor>
  <xdr:twoCellAnchor>
    <xdr:from>
      <xdr:col>1</xdr:col>
      <xdr:colOff>127798</xdr:colOff>
      <xdr:row>397</xdr:row>
      <xdr:rowOff>42344</xdr:rowOff>
    </xdr:from>
    <xdr:to>
      <xdr:col>1</xdr:col>
      <xdr:colOff>692320</xdr:colOff>
      <xdr:row>397</xdr:row>
      <xdr:rowOff>647788</xdr:rowOff>
    </xdr:to>
    <xdr:pic>
      <xdr:nvPicPr>
        <xdr:cNvPr id="554" name="Picture 553">
          <a:extLst>
            <a:ext uri="{FF2B5EF4-FFF2-40B4-BE49-F238E27FC236}">
              <a16:creationId xmlns:a16="http://schemas.microsoft.com/office/drawing/2014/main" id="{B25F04C6-5F27-EF48-E33E-86CD511B88C9}"/>
            </a:ext>
          </a:extLst>
        </xdr:cNvPr>
        <xdr:cNvPicPr>
          <a:picLocks noChangeAspect="1"/>
        </xdr:cNvPicPr>
      </xdr:nvPicPr>
      <xdr:blipFill>
        <a:blip xmlns:r="http://schemas.openxmlformats.org/officeDocument/2006/relationships" r:embed="rId322"/>
        <a:stretch>
          <a:fillRect/>
        </a:stretch>
      </xdr:blipFill>
      <xdr:spPr>
        <a:xfrm>
          <a:off x="1080298" y="279538974"/>
          <a:ext cx="564522" cy="605444"/>
        </a:xfrm>
        <a:prstGeom prst="rect">
          <a:avLst/>
        </a:prstGeom>
      </xdr:spPr>
    </xdr:pic>
    <xdr:clientData/>
  </xdr:twoCellAnchor>
  <xdr:twoCellAnchor>
    <xdr:from>
      <xdr:col>1</xdr:col>
      <xdr:colOff>42422</xdr:colOff>
      <xdr:row>398</xdr:row>
      <xdr:rowOff>34842</xdr:rowOff>
    </xdr:from>
    <xdr:to>
      <xdr:col>1</xdr:col>
      <xdr:colOff>698164</xdr:colOff>
      <xdr:row>398</xdr:row>
      <xdr:rowOff>569550</xdr:rowOff>
    </xdr:to>
    <xdr:pic>
      <xdr:nvPicPr>
        <xdr:cNvPr id="555" name="Picture 554">
          <a:extLst>
            <a:ext uri="{FF2B5EF4-FFF2-40B4-BE49-F238E27FC236}">
              <a16:creationId xmlns:a16="http://schemas.microsoft.com/office/drawing/2014/main" id="{A33707E9-B45C-2962-4AA1-EC45DA1D6053}"/>
            </a:ext>
          </a:extLst>
        </xdr:cNvPr>
        <xdr:cNvPicPr>
          <a:picLocks noChangeAspect="1"/>
        </xdr:cNvPicPr>
      </xdr:nvPicPr>
      <xdr:blipFill>
        <a:blip xmlns:r="http://schemas.openxmlformats.org/officeDocument/2006/relationships" r:embed="rId323"/>
        <a:stretch>
          <a:fillRect/>
        </a:stretch>
      </xdr:blipFill>
      <xdr:spPr>
        <a:xfrm>
          <a:off x="994922" y="280235494"/>
          <a:ext cx="655742" cy="534708"/>
        </a:xfrm>
        <a:prstGeom prst="rect">
          <a:avLst/>
        </a:prstGeom>
      </xdr:spPr>
    </xdr:pic>
    <xdr:clientData/>
  </xdr:twoCellAnchor>
  <xdr:twoCellAnchor>
    <xdr:from>
      <xdr:col>1</xdr:col>
      <xdr:colOff>128287</xdr:colOff>
      <xdr:row>399</xdr:row>
      <xdr:rowOff>28073</xdr:rowOff>
    </xdr:from>
    <xdr:to>
      <xdr:col>1</xdr:col>
      <xdr:colOff>705639</xdr:colOff>
      <xdr:row>399</xdr:row>
      <xdr:rowOff>640693</xdr:rowOff>
    </xdr:to>
    <xdr:pic>
      <xdr:nvPicPr>
        <xdr:cNvPr id="557" name="Picture 556">
          <a:extLst>
            <a:ext uri="{FF2B5EF4-FFF2-40B4-BE49-F238E27FC236}">
              <a16:creationId xmlns:a16="http://schemas.microsoft.com/office/drawing/2014/main" id="{F0024F79-B7C4-8CFE-DC35-6250B9AEFAEF}"/>
            </a:ext>
          </a:extLst>
        </xdr:cNvPr>
        <xdr:cNvPicPr>
          <a:picLocks noChangeAspect="1"/>
        </xdr:cNvPicPr>
      </xdr:nvPicPr>
      <xdr:blipFill>
        <a:blip xmlns:r="http://schemas.openxmlformats.org/officeDocument/2006/relationships" r:embed="rId324"/>
        <a:stretch>
          <a:fillRect/>
        </a:stretch>
      </xdr:blipFill>
      <xdr:spPr>
        <a:xfrm>
          <a:off x="1080787" y="280932747"/>
          <a:ext cx="577352" cy="612620"/>
        </a:xfrm>
        <a:prstGeom prst="rect">
          <a:avLst/>
        </a:prstGeom>
      </xdr:spPr>
    </xdr:pic>
    <xdr:clientData/>
  </xdr:twoCellAnchor>
  <xdr:twoCellAnchor>
    <xdr:from>
      <xdr:col>1</xdr:col>
      <xdr:colOff>123721</xdr:colOff>
      <xdr:row>400</xdr:row>
      <xdr:rowOff>37776</xdr:rowOff>
    </xdr:from>
    <xdr:to>
      <xdr:col>1</xdr:col>
      <xdr:colOff>701073</xdr:colOff>
      <xdr:row>400</xdr:row>
      <xdr:rowOff>650397</xdr:rowOff>
    </xdr:to>
    <xdr:pic>
      <xdr:nvPicPr>
        <xdr:cNvPr id="558" name="Picture 557">
          <a:extLst>
            <a:ext uri="{FF2B5EF4-FFF2-40B4-BE49-F238E27FC236}">
              <a16:creationId xmlns:a16="http://schemas.microsoft.com/office/drawing/2014/main" id="{3C854EF9-2B15-564B-AE6F-1A33F6F633F1}"/>
            </a:ext>
          </a:extLst>
        </xdr:cNvPr>
        <xdr:cNvPicPr>
          <a:picLocks noChangeAspect="1"/>
        </xdr:cNvPicPr>
      </xdr:nvPicPr>
      <xdr:blipFill>
        <a:blip xmlns:r="http://schemas.openxmlformats.org/officeDocument/2006/relationships" r:embed="rId324"/>
        <a:stretch>
          <a:fillRect/>
        </a:stretch>
      </xdr:blipFill>
      <xdr:spPr>
        <a:xfrm>
          <a:off x="1076221" y="281646472"/>
          <a:ext cx="577352" cy="612621"/>
        </a:xfrm>
        <a:prstGeom prst="rect">
          <a:avLst/>
        </a:prstGeom>
      </xdr:spPr>
    </xdr:pic>
    <xdr:clientData/>
  </xdr:twoCellAnchor>
  <xdr:twoCellAnchor>
    <xdr:from>
      <xdr:col>1</xdr:col>
      <xdr:colOff>213905</xdr:colOff>
      <xdr:row>401</xdr:row>
      <xdr:rowOff>56613</xdr:rowOff>
    </xdr:from>
    <xdr:to>
      <xdr:col>1</xdr:col>
      <xdr:colOff>650128</xdr:colOff>
      <xdr:row>401</xdr:row>
      <xdr:rowOff>586198</xdr:rowOff>
    </xdr:to>
    <xdr:pic>
      <xdr:nvPicPr>
        <xdr:cNvPr id="560" name="Picture 559">
          <a:extLst>
            <a:ext uri="{FF2B5EF4-FFF2-40B4-BE49-F238E27FC236}">
              <a16:creationId xmlns:a16="http://schemas.microsoft.com/office/drawing/2014/main" id="{0D690FB8-8BBC-9155-11A3-3A69FB7CB6CD}"/>
            </a:ext>
          </a:extLst>
        </xdr:cNvPr>
        <xdr:cNvPicPr>
          <a:picLocks noChangeAspect="1"/>
        </xdr:cNvPicPr>
      </xdr:nvPicPr>
      <xdr:blipFill>
        <a:blip xmlns:r="http://schemas.openxmlformats.org/officeDocument/2006/relationships" r:embed="rId325"/>
        <a:stretch>
          <a:fillRect/>
        </a:stretch>
      </xdr:blipFill>
      <xdr:spPr>
        <a:xfrm>
          <a:off x="1166405" y="282369330"/>
          <a:ext cx="436223" cy="529585"/>
        </a:xfrm>
        <a:prstGeom prst="rect">
          <a:avLst/>
        </a:prstGeom>
      </xdr:spPr>
    </xdr:pic>
    <xdr:clientData/>
  </xdr:twoCellAnchor>
  <xdr:twoCellAnchor>
    <xdr:from>
      <xdr:col>1</xdr:col>
      <xdr:colOff>185362</xdr:colOff>
      <xdr:row>402</xdr:row>
      <xdr:rowOff>31214</xdr:rowOff>
    </xdr:from>
    <xdr:to>
      <xdr:col>1</xdr:col>
      <xdr:colOff>574955</xdr:colOff>
      <xdr:row>402</xdr:row>
      <xdr:rowOff>541659</xdr:rowOff>
    </xdr:to>
    <xdr:pic>
      <xdr:nvPicPr>
        <xdr:cNvPr id="561" name="Picture 560">
          <a:extLst>
            <a:ext uri="{FF2B5EF4-FFF2-40B4-BE49-F238E27FC236}">
              <a16:creationId xmlns:a16="http://schemas.microsoft.com/office/drawing/2014/main" id="{5EEC81DF-1E43-8670-5652-CA340C48A4FD}"/>
            </a:ext>
          </a:extLst>
        </xdr:cNvPr>
        <xdr:cNvPicPr>
          <a:picLocks noChangeAspect="1"/>
        </xdr:cNvPicPr>
      </xdr:nvPicPr>
      <xdr:blipFill>
        <a:blip xmlns:r="http://schemas.openxmlformats.org/officeDocument/2006/relationships" r:embed="rId326"/>
        <a:stretch>
          <a:fillRect/>
        </a:stretch>
      </xdr:blipFill>
      <xdr:spPr>
        <a:xfrm>
          <a:off x="1137862" y="283047953"/>
          <a:ext cx="389593" cy="510445"/>
        </a:xfrm>
        <a:prstGeom prst="rect">
          <a:avLst/>
        </a:prstGeom>
      </xdr:spPr>
    </xdr:pic>
    <xdr:clientData/>
  </xdr:twoCellAnchor>
  <xdr:twoCellAnchor>
    <xdr:from>
      <xdr:col>1</xdr:col>
      <xdr:colOff>141576</xdr:colOff>
      <xdr:row>403</xdr:row>
      <xdr:rowOff>28073</xdr:rowOff>
    </xdr:from>
    <xdr:to>
      <xdr:col>1</xdr:col>
      <xdr:colOff>667607</xdr:colOff>
      <xdr:row>403</xdr:row>
      <xdr:rowOff>645448</xdr:rowOff>
    </xdr:to>
    <xdr:pic>
      <xdr:nvPicPr>
        <xdr:cNvPr id="563" name="Picture 562">
          <a:extLst>
            <a:ext uri="{FF2B5EF4-FFF2-40B4-BE49-F238E27FC236}">
              <a16:creationId xmlns:a16="http://schemas.microsoft.com/office/drawing/2014/main" id="{CF70AEDE-938E-E792-D4D7-BD42D8BB69B2}"/>
            </a:ext>
          </a:extLst>
        </xdr:cNvPr>
        <xdr:cNvPicPr>
          <a:picLocks noChangeAspect="1"/>
        </xdr:cNvPicPr>
      </xdr:nvPicPr>
      <xdr:blipFill>
        <a:blip xmlns:r="http://schemas.openxmlformats.org/officeDocument/2006/relationships" r:embed="rId327"/>
        <a:stretch>
          <a:fillRect/>
        </a:stretch>
      </xdr:blipFill>
      <xdr:spPr>
        <a:xfrm>
          <a:off x="1094076" y="283748834"/>
          <a:ext cx="526031" cy="617375"/>
        </a:xfrm>
        <a:prstGeom prst="rect">
          <a:avLst/>
        </a:prstGeom>
      </xdr:spPr>
    </xdr:pic>
    <xdr:clientData/>
  </xdr:twoCellAnchor>
  <xdr:twoCellAnchor>
    <xdr:from>
      <xdr:col>1</xdr:col>
      <xdr:colOff>141820</xdr:colOff>
      <xdr:row>404</xdr:row>
      <xdr:rowOff>34842</xdr:rowOff>
    </xdr:from>
    <xdr:to>
      <xdr:col>1</xdr:col>
      <xdr:colOff>683504</xdr:colOff>
      <xdr:row>404</xdr:row>
      <xdr:rowOff>632074</xdr:rowOff>
    </xdr:to>
    <xdr:pic>
      <xdr:nvPicPr>
        <xdr:cNvPr id="564" name="Picture 563">
          <a:extLst>
            <a:ext uri="{FF2B5EF4-FFF2-40B4-BE49-F238E27FC236}">
              <a16:creationId xmlns:a16="http://schemas.microsoft.com/office/drawing/2014/main" id="{F9CF77BC-6DE9-1F7D-1333-A54BDF1F093E}"/>
            </a:ext>
          </a:extLst>
        </xdr:cNvPr>
        <xdr:cNvPicPr>
          <a:picLocks noChangeAspect="1"/>
        </xdr:cNvPicPr>
      </xdr:nvPicPr>
      <xdr:blipFill>
        <a:blip xmlns:r="http://schemas.openxmlformats.org/officeDocument/2006/relationships" r:embed="rId328"/>
        <a:stretch>
          <a:fillRect/>
        </a:stretch>
      </xdr:blipFill>
      <xdr:spPr>
        <a:xfrm>
          <a:off x="1094320" y="284459625"/>
          <a:ext cx="541684" cy="597232"/>
        </a:xfrm>
        <a:prstGeom prst="rect">
          <a:avLst/>
        </a:prstGeom>
      </xdr:spPr>
    </xdr:pic>
    <xdr:clientData/>
  </xdr:twoCellAnchor>
  <xdr:twoCellAnchor>
    <xdr:from>
      <xdr:col>1</xdr:col>
      <xdr:colOff>142066</xdr:colOff>
      <xdr:row>405</xdr:row>
      <xdr:rowOff>20816</xdr:rowOff>
    </xdr:from>
    <xdr:to>
      <xdr:col>1</xdr:col>
      <xdr:colOff>695168</xdr:colOff>
      <xdr:row>405</xdr:row>
      <xdr:rowOff>642241</xdr:rowOff>
    </xdr:to>
    <xdr:pic>
      <xdr:nvPicPr>
        <xdr:cNvPr id="566" name="Picture 565">
          <a:extLst>
            <a:ext uri="{FF2B5EF4-FFF2-40B4-BE49-F238E27FC236}">
              <a16:creationId xmlns:a16="http://schemas.microsoft.com/office/drawing/2014/main" id="{560A8640-02B2-77E0-0EFC-FAC182C3F0BC}"/>
            </a:ext>
          </a:extLst>
        </xdr:cNvPr>
        <xdr:cNvPicPr>
          <a:picLocks noChangeAspect="1"/>
        </xdr:cNvPicPr>
      </xdr:nvPicPr>
      <xdr:blipFill>
        <a:blip xmlns:r="http://schemas.openxmlformats.org/officeDocument/2006/relationships" r:embed="rId329"/>
        <a:stretch>
          <a:fillRect/>
        </a:stretch>
      </xdr:blipFill>
      <xdr:spPr>
        <a:xfrm>
          <a:off x="1094566" y="285149620"/>
          <a:ext cx="553102" cy="621425"/>
        </a:xfrm>
        <a:prstGeom prst="rect">
          <a:avLst/>
        </a:prstGeom>
      </xdr:spPr>
    </xdr:pic>
    <xdr:clientData/>
  </xdr:twoCellAnchor>
  <xdr:twoCellAnchor>
    <xdr:from>
      <xdr:col>1</xdr:col>
      <xdr:colOff>134564</xdr:colOff>
      <xdr:row>406</xdr:row>
      <xdr:rowOff>49357</xdr:rowOff>
    </xdr:from>
    <xdr:to>
      <xdr:col>1</xdr:col>
      <xdr:colOff>673426</xdr:colOff>
      <xdr:row>406</xdr:row>
      <xdr:rowOff>642908</xdr:rowOff>
    </xdr:to>
    <xdr:pic>
      <xdr:nvPicPr>
        <xdr:cNvPr id="567" name="Picture 566">
          <a:extLst>
            <a:ext uri="{FF2B5EF4-FFF2-40B4-BE49-F238E27FC236}">
              <a16:creationId xmlns:a16="http://schemas.microsoft.com/office/drawing/2014/main" id="{8F738BA4-389F-13C7-F089-32EE2D744BFD}"/>
            </a:ext>
          </a:extLst>
        </xdr:cNvPr>
        <xdr:cNvPicPr>
          <a:picLocks noChangeAspect="1"/>
        </xdr:cNvPicPr>
      </xdr:nvPicPr>
      <xdr:blipFill>
        <a:blip xmlns:r="http://schemas.openxmlformats.org/officeDocument/2006/relationships" r:embed="rId330"/>
        <a:stretch>
          <a:fillRect/>
        </a:stretch>
      </xdr:blipFill>
      <xdr:spPr>
        <a:xfrm>
          <a:off x="1087064" y="285882183"/>
          <a:ext cx="538862" cy="593551"/>
        </a:xfrm>
        <a:prstGeom prst="rect">
          <a:avLst/>
        </a:prstGeom>
      </xdr:spPr>
    </xdr:pic>
    <xdr:clientData/>
  </xdr:twoCellAnchor>
  <xdr:twoCellAnchor>
    <xdr:from>
      <xdr:col>1</xdr:col>
      <xdr:colOff>173050</xdr:colOff>
      <xdr:row>407</xdr:row>
      <xdr:rowOff>37535</xdr:rowOff>
    </xdr:from>
    <xdr:to>
      <xdr:col>1</xdr:col>
      <xdr:colOff>690357</xdr:colOff>
      <xdr:row>407</xdr:row>
      <xdr:rowOff>637155</xdr:rowOff>
    </xdr:to>
    <xdr:pic>
      <xdr:nvPicPr>
        <xdr:cNvPr id="569" name="Picture 568">
          <a:extLst>
            <a:ext uri="{FF2B5EF4-FFF2-40B4-BE49-F238E27FC236}">
              <a16:creationId xmlns:a16="http://schemas.microsoft.com/office/drawing/2014/main" id="{56F13AB3-209F-FC46-A512-61DB06895524}"/>
            </a:ext>
          </a:extLst>
        </xdr:cNvPr>
        <xdr:cNvPicPr>
          <a:picLocks noChangeAspect="1"/>
        </xdr:cNvPicPr>
      </xdr:nvPicPr>
      <xdr:blipFill>
        <a:blip xmlns:r="http://schemas.openxmlformats.org/officeDocument/2006/relationships" r:embed="rId330"/>
        <a:stretch>
          <a:fillRect/>
        </a:stretch>
      </xdr:blipFill>
      <xdr:spPr>
        <a:xfrm>
          <a:off x="1125550" y="286574383"/>
          <a:ext cx="517307" cy="599620"/>
        </a:xfrm>
        <a:prstGeom prst="rect">
          <a:avLst/>
        </a:prstGeom>
      </xdr:spPr>
    </xdr:pic>
    <xdr:clientData/>
  </xdr:twoCellAnchor>
  <xdr:twoCellAnchor>
    <xdr:from>
      <xdr:col>1</xdr:col>
      <xdr:colOff>213902</xdr:colOff>
      <xdr:row>408</xdr:row>
      <xdr:rowOff>35330</xdr:rowOff>
    </xdr:from>
    <xdr:to>
      <xdr:col>1</xdr:col>
      <xdr:colOff>714273</xdr:colOff>
      <xdr:row>408</xdr:row>
      <xdr:rowOff>648173</xdr:rowOff>
    </xdr:to>
    <xdr:pic>
      <xdr:nvPicPr>
        <xdr:cNvPr id="571" name="Picture 570">
          <a:extLst>
            <a:ext uri="{FF2B5EF4-FFF2-40B4-BE49-F238E27FC236}">
              <a16:creationId xmlns:a16="http://schemas.microsoft.com/office/drawing/2014/main" id="{A8D75A78-7E03-C038-5760-5E7D9D9580F6}"/>
            </a:ext>
          </a:extLst>
        </xdr:cNvPr>
        <xdr:cNvPicPr>
          <a:picLocks noChangeAspect="1"/>
        </xdr:cNvPicPr>
      </xdr:nvPicPr>
      <xdr:blipFill>
        <a:blip xmlns:r="http://schemas.openxmlformats.org/officeDocument/2006/relationships" r:embed="rId331"/>
        <a:stretch>
          <a:fillRect/>
        </a:stretch>
      </xdr:blipFill>
      <xdr:spPr>
        <a:xfrm>
          <a:off x="1166402" y="287276200"/>
          <a:ext cx="500371" cy="612843"/>
        </a:xfrm>
        <a:prstGeom prst="rect">
          <a:avLst/>
        </a:prstGeom>
      </xdr:spPr>
    </xdr:pic>
    <xdr:clientData/>
  </xdr:twoCellAnchor>
  <xdr:twoCellAnchor>
    <xdr:from>
      <xdr:col>1</xdr:col>
      <xdr:colOff>194821</xdr:colOff>
      <xdr:row>409</xdr:row>
      <xdr:rowOff>37533</xdr:rowOff>
    </xdr:from>
    <xdr:to>
      <xdr:col>1</xdr:col>
      <xdr:colOff>716940</xdr:colOff>
      <xdr:row>409</xdr:row>
      <xdr:rowOff>638998</xdr:rowOff>
    </xdr:to>
    <xdr:pic>
      <xdr:nvPicPr>
        <xdr:cNvPr id="572" name="Picture 571">
          <a:extLst>
            <a:ext uri="{FF2B5EF4-FFF2-40B4-BE49-F238E27FC236}">
              <a16:creationId xmlns:a16="http://schemas.microsoft.com/office/drawing/2014/main" id="{E785BE5C-F0BA-9C43-ACFF-8314DF3E52F0}"/>
            </a:ext>
          </a:extLst>
        </xdr:cNvPr>
        <xdr:cNvPicPr>
          <a:picLocks noChangeAspect="1"/>
        </xdr:cNvPicPr>
      </xdr:nvPicPr>
      <xdr:blipFill>
        <a:blip xmlns:r="http://schemas.openxmlformats.org/officeDocument/2006/relationships" r:embed="rId331"/>
        <a:stretch>
          <a:fillRect/>
        </a:stretch>
      </xdr:blipFill>
      <xdr:spPr>
        <a:xfrm>
          <a:off x="1147321" y="287982424"/>
          <a:ext cx="522119" cy="601465"/>
        </a:xfrm>
        <a:prstGeom prst="rect">
          <a:avLst/>
        </a:prstGeom>
      </xdr:spPr>
    </xdr:pic>
    <xdr:clientData/>
  </xdr:twoCellAnchor>
  <xdr:twoCellAnchor>
    <xdr:from>
      <xdr:col>1</xdr:col>
      <xdr:colOff>135053</xdr:colOff>
      <xdr:row>410</xdr:row>
      <xdr:rowOff>56614</xdr:rowOff>
    </xdr:from>
    <xdr:to>
      <xdr:col>1</xdr:col>
      <xdr:colOff>704615</xdr:colOff>
      <xdr:row>410</xdr:row>
      <xdr:rowOff>646788</xdr:rowOff>
    </xdr:to>
    <xdr:pic>
      <xdr:nvPicPr>
        <xdr:cNvPr id="574" name="Picture 573">
          <a:extLst>
            <a:ext uri="{FF2B5EF4-FFF2-40B4-BE49-F238E27FC236}">
              <a16:creationId xmlns:a16="http://schemas.microsoft.com/office/drawing/2014/main" id="{5BC25290-7D56-2130-7EF1-4644C95FDA91}"/>
            </a:ext>
          </a:extLst>
        </xdr:cNvPr>
        <xdr:cNvPicPr>
          <a:picLocks noChangeAspect="1"/>
        </xdr:cNvPicPr>
      </xdr:nvPicPr>
      <xdr:blipFill>
        <a:blip xmlns:r="http://schemas.openxmlformats.org/officeDocument/2006/relationships" r:embed="rId332"/>
        <a:stretch>
          <a:fillRect/>
        </a:stretch>
      </xdr:blipFill>
      <xdr:spPr>
        <a:xfrm>
          <a:off x="1087553" y="288705527"/>
          <a:ext cx="569562" cy="590174"/>
        </a:xfrm>
        <a:prstGeom prst="rect">
          <a:avLst/>
        </a:prstGeom>
      </xdr:spPr>
    </xdr:pic>
    <xdr:clientData/>
  </xdr:twoCellAnchor>
  <xdr:twoCellAnchor>
    <xdr:from>
      <xdr:col>1</xdr:col>
      <xdr:colOff>156583</xdr:colOff>
      <xdr:row>411</xdr:row>
      <xdr:rowOff>42100</xdr:rowOff>
    </xdr:from>
    <xdr:to>
      <xdr:col>1</xdr:col>
      <xdr:colOff>708274</xdr:colOff>
      <xdr:row>411</xdr:row>
      <xdr:rowOff>641025</xdr:rowOff>
    </xdr:to>
    <xdr:pic>
      <xdr:nvPicPr>
        <xdr:cNvPr id="575" name="Picture 574">
          <a:extLst>
            <a:ext uri="{FF2B5EF4-FFF2-40B4-BE49-F238E27FC236}">
              <a16:creationId xmlns:a16="http://schemas.microsoft.com/office/drawing/2014/main" id="{2E0D04C4-A2F4-5C90-8DF6-A8099CC6B6C8}"/>
            </a:ext>
          </a:extLst>
        </xdr:cNvPr>
        <xdr:cNvPicPr>
          <a:picLocks noChangeAspect="1"/>
        </xdr:cNvPicPr>
      </xdr:nvPicPr>
      <xdr:blipFill>
        <a:blip xmlns:r="http://schemas.openxmlformats.org/officeDocument/2006/relationships" r:embed="rId333"/>
        <a:stretch>
          <a:fillRect/>
        </a:stretch>
      </xdr:blipFill>
      <xdr:spPr>
        <a:xfrm>
          <a:off x="1109083" y="289395035"/>
          <a:ext cx="551691" cy="598925"/>
        </a:xfrm>
        <a:prstGeom prst="rect">
          <a:avLst/>
        </a:prstGeom>
      </xdr:spPr>
    </xdr:pic>
    <xdr:clientData/>
  </xdr:twoCellAnchor>
  <xdr:twoCellAnchor>
    <xdr:from>
      <xdr:col>1</xdr:col>
      <xdr:colOff>185363</xdr:colOff>
      <xdr:row>414</xdr:row>
      <xdr:rowOff>56615</xdr:rowOff>
    </xdr:from>
    <xdr:to>
      <xdr:col>1</xdr:col>
      <xdr:colOff>724224</xdr:colOff>
      <xdr:row>414</xdr:row>
      <xdr:rowOff>649227</xdr:rowOff>
    </xdr:to>
    <xdr:pic>
      <xdr:nvPicPr>
        <xdr:cNvPr id="980" name="Picture 979">
          <a:extLst>
            <a:ext uri="{FF2B5EF4-FFF2-40B4-BE49-F238E27FC236}">
              <a16:creationId xmlns:a16="http://schemas.microsoft.com/office/drawing/2014/main" id="{A8B05349-4F9A-D4A2-98A9-1ADDDF7DCD07}"/>
            </a:ext>
          </a:extLst>
        </xdr:cNvPr>
        <xdr:cNvPicPr>
          <a:picLocks noChangeAspect="1"/>
        </xdr:cNvPicPr>
      </xdr:nvPicPr>
      <xdr:blipFill>
        <a:blip xmlns:r="http://schemas.openxmlformats.org/officeDocument/2006/relationships" r:embed="rId334"/>
        <a:stretch>
          <a:fillRect/>
        </a:stretch>
      </xdr:blipFill>
      <xdr:spPr>
        <a:xfrm>
          <a:off x="1137863" y="291521615"/>
          <a:ext cx="538861" cy="592612"/>
        </a:xfrm>
        <a:prstGeom prst="rect">
          <a:avLst/>
        </a:prstGeom>
      </xdr:spPr>
    </xdr:pic>
    <xdr:clientData/>
  </xdr:twoCellAnchor>
  <xdr:twoCellAnchor>
    <xdr:from>
      <xdr:col>1</xdr:col>
      <xdr:colOff>228171</xdr:colOff>
      <xdr:row>415</xdr:row>
      <xdr:rowOff>34843</xdr:rowOff>
    </xdr:from>
    <xdr:to>
      <xdr:col>1</xdr:col>
      <xdr:colOff>650664</xdr:colOff>
      <xdr:row>415</xdr:row>
      <xdr:rowOff>631690</xdr:rowOff>
    </xdr:to>
    <xdr:pic>
      <xdr:nvPicPr>
        <xdr:cNvPr id="996" name="Picture 995">
          <a:extLst>
            <a:ext uri="{FF2B5EF4-FFF2-40B4-BE49-F238E27FC236}">
              <a16:creationId xmlns:a16="http://schemas.microsoft.com/office/drawing/2014/main" id="{4F6ADE5D-B572-572D-9A03-C02038D8EB1E}"/>
            </a:ext>
          </a:extLst>
        </xdr:cNvPr>
        <xdr:cNvPicPr>
          <a:picLocks noChangeAspect="1"/>
        </xdr:cNvPicPr>
      </xdr:nvPicPr>
      <xdr:blipFill>
        <a:blip xmlns:r="http://schemas.openxmlformats.org/officeDocument/2006/relationships" r:embed="rId335"/>
        <a:stretch>
          <a:fillRect/>
        </a:stretch>
      </xdr:blipFill>
      <xdr:spPr>
        <a:xfrm>
          <a:off x="1180671" y="292203865"/>
          <a:ext cx="422493" cy="596847"/>
        </a:xfrm>
        <a:prstGeom prst="rect">
          <a:avLst/>
        </a:prstGeom>
      </xdr:spPr>
    </xdr:pic>
    <xdr:clientData/>
  </xdr:twoCellAnchor>
  <xdr:twoCellAnchor>
    <xdr:from>
      <xdr:col>1</xdr:col>
      <xdr:colOff>140410</xdr:colOff>
      <xdr:row>412</xdr:row>
      <xdr:rowOff>56611</xdr:rowOff>
    </xdr:from>
    <xdr:to>
      <xdr:col>1</xdr:col>
      <xdr:colOff>716944</xdr:colOff>
      <xdr:row>412</xdr:row>
      <xdr:rowOff>648197</xdr:rowOff>
    </xdr:to>
    <xdr:pic>
      <xdr:nvPicPr>
        <xdr:cNvPr id="1023" name="Picture 1022">
          <a:extLst>
            <a:ext uri="{FF2B5EF4-FFF2-40B4-BE49-F238E27FC236}">
              <a16:creationId xmlns:a16="http://schemas.microsoft.com/office/drawing/2014/main" id="{0620C730-7CFA-F2F9-BB35-19931B267A70}"/>
            </a:ext>
          </a:extLst>
        </xdr:cNvPr>
        <xdr:cNvPicPr>
          <a:picLocks noChangeAspect="1"/>
        </xdr:cNvPicPr>
      </xdr:nvPicPr>
      <xdr:blipFill>
        <a:blip xmlns:r="http://schemas.openxmlformats.org/officeDocument/2006/relationships" r:embed="rId336"/>
        <a:stretch>
          <a:fillRect/>
        </a:stretch>
      </xdr:blipFill>
      <xdr:spPr>
        <a:xfrm>
          <a:off x="1092910" y="290113568"/>
          <a:ext cx="576534" cy="591586"/>
        </a:xfrm>
        <a:prstGeom prst="rect">
          <a:avLst/>
        </a:prstGeom>
      </xdr:spPr>
    </xdr:pic>
    <xdr:clientData/>
  </xdr:twoCellAnchor>
  <xdr:twoCellAnchor>
    <xdr:from>
      <xdr:col>1</xdr:col>
      <xdr:colOff>161724</xdr:colOff>
      <xdr:row>413</xdr:row>
      <xdr:rowOff>64361</xdr:rowOff>
    </xdr:from>
    <xdr:to>
      <xdr:col>1</xdr:col>
      <xdr:colOff>673042</xdr:colOff>
      <xdr:row>413</xdr:row>
      <xdr:rowOff>640221</xdr:rowOff>
    </xdr:to>
    <xdr:pic>
      <xdr:nvPicPr>
        <xdr:cNvPr id="128" name="Picture 127">
          <a:extLst>
            <a:ext uri="{FF2B5EF4-FFF2-40B4-BE49-F238E27FC236}">
              <a16:creationId xmlns:a16="http://schemas.microsoft.com/office/drawing/2014/main" id="{FF18F00D-72BC-077D-261F-5E5F61753343}"/>
            </a:ext>
          </a:extLst>
        </xdr:cNvPr>
        <xdr:cNvPicPr>
          <a:picLocks noChangeAspect="1"/>
        </xdr:cNvPicPr>
      </xdr:nvPicPr>
      <xdr:blipFill>
        <a:blip xmlns:r="http://schemas.openxmlformats.org/officeDocument/2006/relationships" r:embed="rId337"/>
        <a:stretch>
          <a:fillRect/>
        </a:stretch>
      </xdr:blipFill>
      <xdr:spPr>
        <a:xfrm>
          <a:off x="1114224" y="290825339"/>
          <a:ext cx="511318" cy="575860"/>
        </a:xfrm>
        <a:prstGeom prst="rect">
          <a:avLst/>
        </a:prstGeom>
      </xdr:spPr>
    </xdr:pic>
    <xdr:clientData/>
  </xdr:twoCellAnchor>
  <xdr:twoCellAnchor>
    <xdr:from>
      <xdr:col>1</xdr:col>
      <xdr:colOff>213902</xdr:colOff>
      <xdr:row>416</xdr:row>
      <xdr:rowOff>42099</xdr:rowOff>
    </xdr:from>
    <xdr:to>
      <xdr:col>1</xdr:col>
      <xdr:colOff>637293</xdr:colOff>
      <xdr:row>416</xdr:row>
      <xdr:rowOff>638598</xdr:rowOff>
    </xdr:to>
    <xdr:pic>
      <xdr:nvPicPr>
        <xdr:cNvPr id="130" name="Picture 129">
          <a:extLst>
            <a:ext uri="{FF2B5EF4-FFF2-40B4-BE49-F238E27FC236}">
              <a16:creationId xmlns:a16="http://schemas.microsoft.com/office/drawing/2014/main" id="{687F19A1-E48C-B5EE-20A9-9D6A012B1FCF}"/>
            </a:ext>
          </a:extLst>
        </xdr:cNvPr>
        <xdr:cNvPicPr>
          <a:picLocks noChangeAspect="1"/>
        </xdr:cNvPicPr>
      </xdr:nvPicPr>
      <xdr:blipFill>
        <a:blip xmlns:r="http://schemas.openxmlformats.org/officeDocument/2006/relationships" r:embed="rId338"/>
        <a:stretch>
          <a:fillRect/>
        </a:stretch>
      </xdr:blipFill>
      <xdr:spPr>
        <a:xfrm>
          <a:off x="1166402" y="292915142"/>
          <a:ext cx="423391" cy="596499"/>
        </a:xfrm>
        <a:prstGeom prst="rect">
          <a:avLst/>
        </a:prstGeom>
      </xdr:spPr>
    </xdr:pic>
    <xdr:clientData/>
  </xdr:twoCellAnchor>
  <xdr:twoCellAnchor>
    <xdr:from>
      <xdr:col>1</xdr:col>
      <xdr:colOff>209337</xdr:colOff>
      <xdr:row>417</xdr:row>
      <xdr:rowOff>70883</xdr:rowOff>
    </xdr:from>
    <xdr:to>
      <xdr:col>1</xdr:col>
      <xdr:colOff>632727</xdr:colOff>
      <xdr:row>417</xdr:row>
      <xdr:rowOff>646210</xdr:rowOff>
    </xdr:to>
    <xdr:pic>
      <xdr:nvPicPr>
        <xdr:cNvPr id="131" name="Picture 130">
          <a:extLst>
            <a:ext uri="{FF2B5EF4-FFF2-40B4-BE49-F238E27FC236}">
              <a16:creationId xmlns:a16="http://schemas.microsoft.com/office/drawing/2014/main" id="{33F9FFC8-8B1A-1B4F-B3EF-327D535A483A}"/>
            </a:ext>
          </a:extLst>
        </xdr:cNvPr>
        <xdr:cNvPicPr>
          <a:picLocks noChangeAspect="1"/>
        </xdr:cNvPicPr>
      </xdr:nvPicPr>
      <xdr:blipFill>
        <a:blip xmlns:r="http://schemas.openxmlformats.org/officeDocument/2006/relationships" r:embed="rId338"/>
        <a:stretch>
          <a:fillRect/>
        </a:stretch>
      </xdr:blipFill>
      <xdr:spPr>
        <a:xfrm>
          <a:off x="1161837" y="293647948"/>
          <a:ext cx="423390" cy="575327"/>
        </a:xfrm>
        <a:prstGeom prst="rect">
          <a:avLst/>
        </a:prstGeom>
      </xdr:spPr>
    </xdr:pic>
    <xdr:clientData/>
  </xdr:twoCellAnchor>
  <xdr:twoCellAnchor>
    <xdr:from>
      <xdr:col>1</xdr:col>
      <xdr:colOff>228171</xdr:colOff>
      <xdr:row>418</xdr:row>
      <xdr:rowOff>42344</xdr:rowOff>
    </xdr:from>
    <xdr:to>
      <xdr:col>1</xdr:col>
      <xdr:colOff>639244</xdr:colOff>
      <xdr:row>418</xdr:row>
      <xdr:rowOff>642781</xdr:rowOff>
    </xdr:to>
    <xdr:pic>
      <xdr:nvPicPr>
        <xdr:cNvPr id="132" name="Picture 131">
          <a:extLst>
            <a:ext uri="{FF2B5EF4-FFF2-40B4-BE49-F238E27FC236}">
              <a16:creationId xmlns:a16="http://schemas.microsoft.com/office/drawing/2014/main" id="{CFEFA9B4-041D-1859-6310-ECAB0A9BC277}"/>
            </a:ext>
          </a:extLst>
        </xdr:cNvPr>
        <xdr:cNvPicPr>
          <a:picLocks noChangeAspect="1"/>
        </xdr:cNvPicPr>
      </xdr:nvPicPr>
      <xdr:blipFill>
        <a:blip xmlns:r="http://schemas.openxmlformats.org/officeDocument/2006/relationships" r:embed="rId339"/>
        <a:stretch>
          <a:fillRect/>
        </a:stretch>
      </xdr:blipFill>
      <xdr:spPr>
        <a:xfrm>
          <a:off x="1180671" y="294323431"/>
          <a:ext cx="411073" cy="600437"/>
        </a:xfrm>
        <a:prstGeom prst="rect">
          <a:avLst/>
        </a:prstGeom>
      </xdr:spPr>
    </xdr:pic>
    <xdr:clientData/>
  </xdr:twoCellAnchor>
  <xdr:twoCellAnchor>
    <xdr:from>
      <xdr:col>1</xdr:col>
      <xdr:colOff>225869</xdr:colOff>
      <xdr:row>419</xdr:row>
      <xdr:rowOff>54795</xdr:rowOff>
    </xdr:from>
    <xdr:to>
      <xdr:col>1</xdr:col>
      <xdr:colOff>670308</xdr:colOff>
      <xdr:row>419</xdr:row>
      <xdr:rowOff>572562</xdr:rowOff>
    </xdr:to>
    <xdr:pic>
      <xdr:nvPicPr>
        <xdr:cNvPr id="134" name="Picture 133">
          <a:extLst>
            <a:ext uri="{FF2B5EF4-FFF2-40B4-BE49-F238E27FC236}">
              <a16:creationId xmlns:a16="http://schemas.microsoft.com/office/drawing/2014/main" id="{83AEDB7C-B320-1EB9-02CE-958F3E5B52C9}"/>
            </a:ext>
          </a:extLst>
        </xdr:cNvPr>
        <xdr:cNvPicPr>
          <a:picLocks noChangeAspect="1"/>
        </xdr:cNvPicPr>
      </xdr:nvPicPr>
      <xdr:blipFill>
        <a:blip xmlns:r="http://schemas.openxmlformats.org/officeDocument/2006/relationships" r:embed="rId340"/>
        <a:stretch>
          <a:fillRect/>
        </a:stretch>
      </xdr:blipFill>
      <xdr:spPr>
        <a:xfrm>
          <a:off x="1178369" y="295039904"/>
          <a:ext cx="444439" cy="517767"/>
        </a:xfrm>
        <a:prstGeom prst="rect">
          <a:avLst/>
        </a:prstGeom>
      </xdr:spPr>
    </xdr:pic>
    <xdr:clientData/>
  </xdr:twoCellAnchor>
  <xdr:twoCellAnchor>
    <xdr:from>
      <xdr:col>1</xdr:col>
      <xdr:colOff>242443</xdr:colOff>
      <xdr:row>420</xdr:row>
      <xdr:rowOff>40756</xdr:rowOff>
    </xdr:from>
    <xdr:to>
      <xdr:col>1</xdr:col>
      <xdr:colOff>702913</xdr:colOff>
      <xdr:row>420</xdr:row>
      <xdr:rowOff>645849</xdr:rowOff>
    </xdr:to>
    <xdr:pic>
      <xdr:nvPicPr>
        <xdr:cNvPr id="136" name="Picture 135">
          <a:extLst>
            <a:ext uri="{FF2B5EF4-FFF2-40B4-BE49-F238E27FC236}">
              <a16:creationId xmlns:a16="http://schemas.microsoft.com/office/drawing/2014/main" id="{D894F4B4-1207-63BE-AA90-FA99862D0860}"/>
            </a:ext>
          </a:extLst>
        </xdr:cNvPr>
        <xdr:cNvPicPr>
          <a:picLocks noChangeAspect="1"/>
        </xdr:cNvPicPr>
      </xdr:nvPicPr>
      <xdr:blipFill>
        <a:blip xmlns:r="http://schemas.openxmlformats.org/officeDocument/2006/relationships" r:embed="rId341"/>
        <a:stretch>
          <a:fillRect/>
        </a:stretch>
      </xdr:blipFill>
      <xdr:spPr>
        <a:xfrm>
          <a:off x="1194943" y="295729886"/>
          <a:ext cx="460470" cy="605093"/>
        </a:xfrm>
        <a:prstGeom prst="rect">
          <a:avLst/>
        </a:prstGeom>
      </xdr:spPr>
    </xdr:pic>
    <xdr:clientData/>
  </xdr:twoCellAnchor>
  <xdr:twoCellAnchor>
    <xdr:from>
      <xdr:col>1</xdr:col>
      <xdr:colOff>244011</xdr:colOff>
      <xdr:row>421</xdr:row>
      <xdr:rowOff>29644</xdr:rowOff>
    </xdr:from>
    <xdr:to>
      <xdr:col>1</xdr:col>
      <xdr:colOff>675484</xdr:colOff>
      <xdr:row>421</xdr:row>
      <xdr:rowOff>646042</xdr:rowOff>
    </xdr:to>
    <xdr:pic>
      <xdr:nvPicPr>
        <xdr:cNvPr id="137" name="Picture 136">
          <a:extLst>
            <a:ext uri="{FF2B5EF4-FFF2-40B4-BE49-F238E27FC236}">
              <a16:creationId xmlns:a16="http://schemas.microsoft.com/office/drawing/2014/main" id="{6FC9AC5F-2345-2A4D-B4D8-B6C39AFF8894}"/>
            </a:ext>
          </a:extLst>
        </xdr:cNvPr>
        <xdr:cNvPicPr>
          <a:picLocks noChangeAspect="1"/>
        </xdr:cNvPicPr>
      </xdr:nvPicPr>
      <xdr:blipFill>
        <a:blip xmlns:r="http://schemas.openxmlformats.org/officeDocument/2006/relationships" r:embed="rId339"/>
        <a:stretch>
          <a:fillRect/>
        </a:stretch>
      </xdr:blipFill>
      <xdr:spPr>
        <a:xfrm>
          <a:off x="1196511" y="296422796"/>
          <a:ext cx="431473" cy="616398"/>
        </a:xfrm>
        <a:prstGeom prst="rect">
          <a:avLst/>
        </a:prstGeom>
      </xdr:spPr>
    </xdr:pic>
    <xdr:clientData/>
  </xdr:twoCellAnchor>
  <xdr:twoCellAnchor>
    <xdr:from>
      <xdr:col>1</xdr:col>
      <xdr:colOff>177800</xdr:colOff>
      <xdr:row>430</xdr:row>
      <xdr:rowOff>24196</xdr:rowOff>
    </xdr:from>
    <xdr:to>
      <xdr:col>1</xdr:col>
      <xdr:colOff>679864</xdr:colOff>
      <xdr:row>430</xdr:row>
      <xdr:rowOff>647403</xdr:rowOff>
    </xdr:to>
    <xdr:pic>
      <xdr:nvPicPr>
        <xdr:cNvPr id="138" name="Picture 137">
          <a:extLst>
            <a:ext uri="{FF2B5EF4-FFF2-40B4-BE49-F238E27FC236}">
              <a16:creationId xmlns:a16="http://schemas.microsoft.com/office/drawing/2014/main" id="{4D06E58A-1E2E-EB42-9996-5C78E9AB2D39}"/>
            </a:ext>
          </a:extLst>
        </xdr:cNvPr>
        <xdr:cNvPicPr>
          <a:picLocks noChangeAspect="1" noChangeArrowheads="1"/>
        </xdr:cNvPicPr>
      </xdr:nvPicPr>
      <xdr:blipFill>
        <a:blip xmlns:r="http://schemas.openxmlformats.org/officeDocument/2006/relationships" r:embed="rId342" cstate="print">
          <a:extLst>
            <a:ext uri="{28A0092B-C50C-407E-A947-70E740481C1C}">
              <a14:useLocalDpi xmlns:a14="http://schemas.microsoft.com/office/drawing/2010/main" val="0"/>
            </a:ext>
          </a:extLst>
        </a:blip>
        <a:srcRect/>
        <a:stretch>
          <a:fillRect/>
        </a:stretch>
      </xdr:blipFill>
      <xdr:spPr bwMode="auto">
        <a:xfrm>
          <a:off x="1130300" y="302753544"/>
          <a:ext cx="502064" cy="623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187806</xdr:colOff>
      <xdr:row>429</xdr:row>
      <xdr:rowOff>33407</xdr:rowOff>
    </xdr:from>
    <xdr:to>
      <xdr:col>1</xdr:col>
      <xdr:colOff>678810</xdr:colOff>
      <xdr:row>429</xdr:row>
      <xdr:rowOff>648286</xdr:rowOff>
    </xdr:to>
    <xdr:pic>
      <xdr:nvPicPr>
        <xdr:cNvPr id="140" name="Picture 139">
          <a:extLst>
            <a:ext uri="{FF2B5EF4-FFF2-40B4-BE49-F238E27FC236}">
              <a16:creationId xmlns:a16="http://schemas.microsoft.com/office/drawing/2014/main" id="{DB6A2450-9A75-6548-B212-1C802C2332C4}"/>
            </a:ext>
          </a:extLst>
        </xdr:cNvPr>
        <xdr:cNvPicPr>
          <a:picLocks noChangeAspect="1" noChangeArrowheads="1"/>
        </xdr:cNvPicPr>
      </xdr:nvPicPr>
      <xdr:blipFill>
        <a:blip xmlns:r="http://schemas.openxmlformats.org/officeDocument/2006/relationships" r:embed="rId343" cstate="print">
          <a:extLst>
            <a:ext uri="{28A0092B-C50C-407E-A947-70E740481C1C}">
              <a14:useLocalDpi xmlns:a14="http://schemas.microsoft.com/office/drawing/2010/main" val="0"/>
            </a:ext>
          </a:extLst>
        </a:blip>
        <a:srcRect/>
        <a:stretch>
          <a:fillRect/>
        </a:stretch>
      </xdr:blipFill>
      <xdr:spPr bwMode="auto">
        <a:xfrm>
          <a:off x="1140306" y="302058733"/>
          <a:ext cx="491004" cy="614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209357</xdr:colOff>
      <xdr:row>428</xdr:row>
      <xdr:rowOff>41875</xdr:rowOff>
    </xdr:from>
    <xdr:to>
      <xdr:col>1</xdr:col>
      <xdr:colOff>700363</xdr:colOff>
      <xdr:row>428</xdr:row>
      <xdr:rowOff>645337</xdr:rowOff>
    </xdr:to>
    <xdr:pic>
      <xdr:nvPicPr>
        <xdr:cNvPr id="141" name="Picture 140">
          <a:extLst>
            <a:ext uri="{FF2B5EF4-FFF2-40B4-BE49-F238E27FC236}">
              <a16:creationId xmlns:a16="http://schemas.microsoft.com/office/drawing/2014/main" id="{FB33D27D-1877-E248-9A1D-FD35F395B2AE}"/>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1161857" y="301363179"/>
          <a:ext cx="491006" cy="603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182034</xdr:colOff>
      <xdr:row>425</xdr:row>
      <xdr:rowOff>39205</xdr:rowOff>
    </xdr:from>
    <xdr:to>
      <xdr:col>1</xdr:col>
      <xdr:colOff>672981</xdr:colOff>
      <xdr:row>425</xdr:row>
      <xdr:rowOff>631158</xdr:rowOff>
    </xdr:to>
    <xdr:pic>
      <xdr:nvPicPr>
        <xdr:cNvPr id="142" name="Picture 141">
          <a:extLst>
            <a:ext uri="{FF2B5EF4-FFF2-40B4-BE49-F238E27FC236}">
              <a16:creationId xmlns:a16="http://schemas.microsoft.com/office/drawing/2014/main" id="{24B6CADC-AE9B-9D47-B85B-4E54D3D29670}"/>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1134534" y="299248444"/>
          <a:ext cx="490947" cy="591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148168</xdr:colOff>
      <xdr:row>426</xdr:row>
      <xdr:rowOff>28924</xdr:rowOff>
    </xdr:from>
    <xdr:to>
      <xdr:col>1</xdr:col>
      <xdr:colOff>655390</xdr:colOff>
      <xdr:row>426</xdr:row>
      <xdr:rowOff>646432</xdr:rowOff>
    </xdr:to>
    <xdr:pic>
      <xdr:nvPicPr>
        <xdr:cNvPr id="144" name="Picture 143">
          <a:extLst>
            <a:ext uri="{FF2B5EF4-FFF2-40B4-BE49-F238E27FC236}">
              <a16:creationId xmlns:a16="http://schemas.microsoft.com/office/drawing/2014/main" id="{28E8D7D8-1A59-D749-BDE2-D6D3E2C0CD6F}"/>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1100668" y="299942185"/>
          <a:ext cx="507222" cy="617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114301</xdr:colOff>
      <xdr:row>427</xdr:row>
      <xdr:rowOff>28078</xdr:rowOff>
    </xdr:from>
    <xdr:to>
      <xdr:col>1</xdr:col>
      <xdr:colOff>619985</xdr:colOff>
      <xdr:row>427</xdr:row>
      <xdr:rowOff>648080</xdr:rowOff>
    </xdr:to>
    <xdr:pic>
      <xdr:nvPicPr>
        <xdr:cNvPr id="145" name="Picture 144">
          <a:extLst>
            <a:ext uri="{FF2B5EF4-FFF2-40B4-BE49-F238E27FC236}">
              <a16:creationId xmlns:a16="http://schemas.microsoft.com/office/drawing/2014/main" id="{B47F3B19-85D6-2548-8428-1C6ABFA1D568}"/>
            </a:ext>
          </a:extLst>
        </xdr:cNvPr>
        <xdr:cNvPicPr>
          <a:picLocks noChangeAspect="1" noChangeArrowheads="1"/>
        </xdr:cNvPicPr>
      </xdr:nvPicPr>
      <xdr:blipFill>
        <a:blip xmlns:r="http://schemas.openxmlformats.org/officeDocument/2006/relationships" r:embed="rId347" cstate="print">
          <a:extLst>
            <a:ext uri="{28A0092B-C50C-407E-A947-70E740481C1C}">
              <a14:useLocalDpi xmlns:a14="http://schemas.microsoft.com/office/drawing/2010/main" val="0"/>
            </a:ext>
          </a:extLst>
        </a:blip>
        <a:srcRect/>
        <a:stretch>
          <a:fillRect/>
        </a:stretch>
      </xdr:blipFill>
      <xdr:spPr bwMode="auto">
        <a:xfrm>
          <a:off x="1066801" y="300645361"/>
          <a:ext cx="505684" cy="6200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211669</xdr:colOff>
      <xdr:row>423</xdr:row>
      <xdr:rowOff>30737</xdr:rowOff>
    </xdr:from>
    <xdr:to>
      <xdr:col>1</xdr:col>
      <xdr:colOff>710287</xdr:colOff>
      <xdr:row>423</xdr:row>
      <xdr:rowOff>644656</xdr:rowOff>
    </xdr:to>
    <xdr:pic>
      <xdr:nvPicPr>
        <xdr:cNvPr id="159" name="Picture 158">
          <a:extLst>
            <a:ext uri="{FF2B5EF4-FFF2-40B4-BE49-F238E27FC236}">
              <a16:creationId xmlns:a16="http://schemas.microsoft.com/office/drawing/2014/main" id="{195BED6C-5E67-D642-8F15-ACF2DA4699F9}"/>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1164169" y="297831933"/>
          <a:ext cx="498618" cy="61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203202</xdr:colOff>
      <xdr:row>424</xdr:row>
      <xdr:rowOff>30738</xdr:rowOff>
    </xdr:from>
    <xdr:to>
      <xdr:col>1</xdr:col>
      <xdr:colOff>701820</xdr:colOff>
      <xdr:row>424</xdr:row>
      <xdr:rowOff>644657</xdr:rowOff>
    </xdr:to>
    <xdr:pic>
      <xdr:nvPicPr>
        <xdr:cNvPr id="160" name="Picture 159">
          <a:extLst>
            <a:ext uri="{FF2B5EF4-FFF2-40B4-BE49-F238E27FC236}">
              <a16:creationId xmlns:a16="http://schemas.microsoft.com/office/drawing/2014/main" id="{26C305A5-9634-0743-82D8-76A66198F507}"/>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1155702" y="298535955"/>
          <a:ext cx="498618" cy="61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207434</xdr:colOff>
      <xdr:row>422</xdr:row>
      <xdr:rowOff>34973</xdr:rowOff>
    </xdr:from>
    <xdr:to>
      <xdr:col>1</xdr:col>
      <xdr:colOff>706049</xdr:colOff>
      <xdr:row>422</xdr:row>
      <xdr:rowOff>648380</xdr:rowOff>
    </xdr:to>
    <xdr:pic>
      <xdr:nvPicPr>
        <xdr:cNvPr id="161" name="Picture 160">
          <a:extLst>
            <a:ext uri="{FF2B5EF4-FFF2-40B4-BE49-F238E27FC236}">
              <a16:creationId xmlns:a16="http://schemas.microsoft.com/office/drawing/2014/main" id="{1E67E8B2-604A-D94E-98D8-2E3616E1C755}"/>
            </a:ext>
          </a:extLst>
        </xdr:cNvPr>
        <xdr:cNvPicPr>
          <a:picLocks noChangeAspect="1" noChangeArrowheads="1"/>
        </xdr:cNvPicPr>
      </xdr:nvPicPr>
      <xdr:blipFill>
        <a:blip xmlns:r="http://schemas.openxmlformats.org/officeDocument/2006/relationships" r:embed="rId349" cstate="print">
          <a:extLst>
            <a:ext uri="{28A0092B-C50C-407E-A947-70E740481C1C}">
              <a14:useLocalDpi xmlns:a14="http://schemas.microsoft.com/office/drawing/2010/main" val="0"/>
            </a:ext>
          </a:extLst>
        </a:blip>
        <a:srcRect/>
        <a:stretch>
          <a:fillRect/>
        </a:stretch>
      </xdr:blipFill>
      <xdr:spPr bwMode="auto">
        <a:xfrm>
          <a:off x="1159934" y="297132147"/>
          <a:ext cx="498615" cy="613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177800</xdr:colOff>
      <xdr:row>431</xdr:row>
      <xdr:rowOff>30737</xdr:rowOff>
    </xdr:from>
    <xdr:to>
      <xdr:col>1</xdr:col>
      <xdr:colOff>691643</xdr:colOff>
      <xdr:row>431</xdr:row>
      <xdr:rowOff>646728</xdr:rowOff>
    </xdr:to>
    <xdr:pic>
      <xdr:nvPicPr>
        <xdr:cNvPr id="163" name="Picture 162">
          <a:extLst>
            <a:ext uri="{FF2B5EF4-FFF2-40B4-BE49-F238E27FC236}">
              <a16:creationId xmlns:a16="http://schemas.microsoft.com/office/drawing/2014/main" id="{E327384D-5FFE-0A4A-8762-FD9F66BBB4C2}"/>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1130300" y="303464107"/>
          <a:ext cx="513843" cy="6159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194734</xdr:colOff>
      <xdr:row>432</xdr:row>
      <xdr:rowOff>30738</xdr:rowOff>
    </xdr:from>
    <xdr:to>
      <xdr:col>1</xdr:col>
      <xdr:colOff>708577</xdr:colOff>
      <xdr:row>432</xdr:row>
      <xdr:rowOff>646729</xdr:rowOff>
    </xdr:to>
    <xdr:pic>
      <xdr:nvPicPr>
        <xdr:cNvPr id="164" name="Picture 163">
          <a:extLst>
            <a:ext uri="{FF2B5EF4-FFF2-40B4-BE49-F238E27FC236}">
              <a16:creationId xmlns:a16="http://schemas.microsoft.com/office/drawing/2014/main" id="{62953495-0D9E-3C4A-B7DD-8C8A7BDE7842}"/>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1147234" y="304168129"/>
          <a:ext cx="513843" cy="6159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182035</xdr:colOff>
      <xdr:row>433</xdr:row>
      <xdr:rowOff>39205</xdr:rowOff>
    </xdr:from>
    <xdr:to>
      <xdr:col>1</xdr:col>
      <xdr:colOff>672959</xdr:colOff>
      <xdr:row>433</xdr:row>
      <xdr:rowOff>647470</xdr:rowOff>
    </xdr:to>
    <xdr:pic>
      <xdr:nvPicPr>
        <xdr:cNvPr id="166" name="Picture 165">
          <a:extLst>
            <a:ext uri="{FF2B5EF4-FFF2-40B4-BE49-F238E27FC236}">
              <a16:creationId xmlns:a16="http://schemas.microsoft.com/office/drawing/2014/main" id="{54FC2CA9-68BA-794C-A669-F395D280E87D}"/>
            </a:ext>
          </a:extLst>
        </xdr:cNvPr>
        <xdr:cNvPicPr>
          <a:picLocks noChangeAspect="1" noChangeArrowheads="1"/>
        </xdr:cNvPicPr>
      </xdr:nvPicPr>
      <xdr:blipFill>
        <a:blip xmlns:r="http://schemas.openxmlformats.org/officeDocument/2006/relationships" r:embed="rId351" cstate="print">
          <a:extLst>
            <a:ext uri="{28A0092B-C50C-407E-A947-70E740481C1C}">
              <a14:useLocalDpi xmlns:a14="http://schemas.microsoft.com/office/drawing/2010/main" val="0"/>
            </a:ext>
          </a:extLst>
        </a:blip>
        <a:srcRect/>
        <a:stretch>
          <a:fillRect/>
        </a:stretch>
      </xdr:blipFill>
      <xdr:spPr bwMode="auto">
        <a:xfrm>
          <a:off x="1134535" y="304880618"/>
          <a:ext cx="490924" cy="608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194735</xdr:colOff>
      <xdr:row>434</xdr:row>
      <xdr:rowOff>40414</xdr:rowOff>
    </xdr:from>
    <xdr:to>
      <xdr:col>1</xdr:col>
      <xdr:colOff>698069</xdr:colOff>
      <xdr:row>434</xdr:row>
      <xdr:rowOff>648464</xdr:rowOff>
    </xdr:to>
    <xdr:pic>
      <xdr:nvPicPr>
        <xdr:cNvPr id="168" name="Picture 167">
          <a:extLst>
            <a:ext uri="{FF2B5EF4-FFF2-40B4-BE49-F238E27FC236}">
              <a16:creationId xmlns:a16="http://schemas.microsoft.com/office/drawing/2014/main" id="{32699F47-3B8F-4A43-8B26-35B5D8ED4049}"/>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1147235" y="305585849"/>
          <a:ext cx="503334" cy="60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172830</xdr:colOff>
      <xdr:row>435</xdr:row>
      <xdr:rowOff>35848</xdr:rowOff>
    </xdr:from>
    <xdr:to>
      <xdr:col>1</xdr:col>
      <xdr:colOff>675751</xdr:colOff>
      <xdr:row>435</xdr:row>
      <xdr:rowOff>647522</xdr:rowOff>
    </xdr:to>
    <xdr:pic>
      <xdr:nvPicPr>
        <xdr:cNvPr id="169" name="Picture 168">
          <a:extLst>
            <a:ext uri="{FF2B5EF4-FFF2-40B4-BE49-F238E27FC236}">
              <a16:creationId xmlns:a16="http://schemas.microsoft.com/office/drawing/2014/main" id="{F70C97EA-2D55-FB4A-A9A2-81ACAC476441}"/>
            </a:ext>
          </a:extLst>
        </xdr:cNvPr>
        <xdr:cNvPicPr>
          <a:picLocks noChangeAspect="1" noChangeArrowheads="1"/>
        </xdr:cNvPicPr>
      </xdr:nvPicPr>
      <xdr:blipFill>
        <a:blip xmlns:r="http://schemas.openxmlformats.org/officeDocument/2006/relationships" r:embed="rId353" cstate="print">
          <a:extLst>
            <a:ext uri="{28A0092B-C50C-407E-A947-70E740481C1C}">
              <a14:useLocalDpi xmlns:a14="http://schemas.microsoft.com/office/drawing/2010/main" val="0"/>
            </a:ext>
          </a:extLst>
        </a:blip>
        <a:srcRect/>
        <a:stretch>
          <a:fillRect/>
        </a:stretch>
      </xdr:blipFill>
      <xdr:spPr bwMode="auto">
        <a:xfrm>
          <a:off x="1125330" y="306285305"/>
          <a:ext cx="502921" cy="611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181111</xdr:colOff>
      <xdr:row>436</xdr:row>
      <xdr:rowOff>26899</xdr:rowOff>
    </xdr:from>
    <xdr:to>
      <xdr:col>1</xdr:col>
      <xdr:colOff>676584</xdr:colOff>
      <xdr:row>436</xdr:row>
      <xdr:rowOff>634635</xdr:rowOff>
    </xdr:to>
    <xdr:pic>
      <xdr:nvPicPr>
        <xdr:cNvPr id="171" name="Picture 170">
          <a:extLst>
            <a:ext uri="{FF2B5EF4-FFF2-40B4-BE49-F238E27FC236}">
              <a16:creationId xmlns:a16="http://schemas.microsoft.com/office/drawing/2014/main" id="{318351A9-EB20-4443-ABAD-A4870F15BE4F}"/>
            </a:ext>
          </a:extLst>
        </xdr:cNvPr>
        <xdr:cNvPicPr>
          <a:picLocks noChangeAspect="1" noChangeArrowheads="1"/>
        </xdr:cNvPicPr>
      </xdr:nvPicPr>
      <xdr:blipFill>
        <a:blip xmlns:r="http://schemas.openxmlformats.org/officeDocument/2006/relationships" r:embed="rId354" cstate="print">
          <a:extLst>
            <a:ext uri="{28A0092B-C50C-407E-A947-70E740481C1C}">
              <a14:useLocalDpi xmlns:a14="http://schemas.microsoft.com/office/drawing/2010/main" val="0"/>
            </a:ext>
          </a:extLst>
        </a:blip>
        <a:srcRect/>
        <a:stretch>
          <a:fillRect/>
        </a:stretch>
      </xdr:blipFill>
      <xdr:spPr bwMode="auto">
        <a:xfrm>
          <a:off x="1133611" y="306980377"/>
          <a:ext cx="495473" cy="607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167859</xdr:colOff>
      <xdr:row>437</xdr:row>
      <xdr:rowOff>26741</xdr:rowOff>
    </xdr:from>
    <xdr:to>
      <xdr:col>1</xdr:col>
      <xdr:colOff>663332</xdr:colOff>
      <xdr:row>437</xdr:row>
      <xdr:rowOff>568635</xdr:rowOff>
    </xdr:to>
    <xdr:pic>
      <xdr:nvPicPr>
        <xdr:cNvPr id="172" name="Picture 171">
          <a:extLst>
            <a:ext uri="{FF2B5EF4-FFF2-40B4-BE49-F238E27FC236}">
              <a16:creationId xmlns:a16="http://schemas.microsoft.com/office/drawing/2014/main" id="{DAE9D79E-DAD4-1C4C-91A2-F0BDEF2DFC97}"/>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1120359" y="307684241"/>
          <a:ext cx="495473" cy="541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153506</xdr:colOff>
      <xdr:row>438</xdr:row>
      <xdr:rowOff>36216</xdr:rowOff>
    </xdr:from>
    <xdr:to>
      <xdr:col>1</xdr:col>
      <xdr:colOff>643516</xdr:colOff>
      <xdr:row>438</xdr:row>
      <xdr:rowOff>648819</xdr:rowOff>
    </xdr:to>
    <xdr:pic>
      <xdr:nvPicPr>
        <xdr:cNvPr id="173" name="Picture 172">
          <a:extLst>
            <a:ext uri="{FF2B5EF4-FFF2-40B4-BE49-F238E27FC236}">
              <a16:creationId xmlns:a16="http://schemas.microsoft.com/office/drawing/2014/main" id="{101E3585-2CFD-3149-9E12-6FC794BDA877}"/>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1106006" y="308397738"/>
          <a:ext cx="490010" cy="612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141358</xdr:colOff>
      <xdr:row>439</xdr:row>
      <xdr:rowOff>31791</xdr:rowOff>
    </xdr:from>
    <xdr:to>
      <xdr:col>1</xdr:col>
      <xdr:colOff>649243</xdr:colOff>
      <xdr:row>439</xdr:row>
      <xdr:rowOff>644971</xdr:rowOff>
    </xdr:to>
    <xdr:pic>
      <xdr:nvPicPr>
        <xdr:cNvPr id="175" name="Picture 174">
          <a:extLst>
            <a:ext uri="{FF2B5EF4-FFF2-40B4-BE49-F238E27FC236}">
              <a16:creationId xmlns:a16="http://schemas.microsoft.com/office/drawing/2014/main" id="{396CB3B4-DB72-534A-BEDC-79AC6AF3D633}"/>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1093858" y="309097334"/>
          <a:ext cx="507885" cy="613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219213</xdr:colOff>
      <xdr:row>440</xdr:row>
      <xdr:rowOff>66814</xdr:rowOff>
    </xdr:from>
    <xdr:to>
      <xdr:col>1</xdr:col>
      <xdr:colOff>714686</xdr:colOff>
      <xdr:row>440</xdr:row>
      <xdr:rowOff>664823</xdr:rowOff>
    </xdr:to>
    <xdr:pic>
      <xdr:nvPicPr>
        <xdr:cNvPr id="176" name="Picture 175">
          <a:extLst>
            <a:ext uri="{FF2B5EF4-FFF2-40B4-BE49-F238E27FC236}">
              <a16:creationId xmlns:a16="http://schemas.microsoft.com/office/drawing/2014/main" id="{530C8C0C-AA6E-564C-BD3D-5D95732B5BC3}"/>
            </a:ext>
          </a:extLst>
        </xdr:cNvPr>
        <xdr:cNvPicPr>
          <a:picLocks noChangeAspect="1" noChangeArrowheads="1"/>
        </xdr:cNvPicPr>
      </xdr:nvPicPr>
      <xdr:blipFill>
        <a:blip xmlns:r="http://schemas.openxmlformats.org/officeDocument/2006/relationships" r:embed="rId358" cstate="print">
          <a:extLst>
            <a:ext uri="{28A0092B-C50C-407E-A947-70E740481C1C}">
              <a14:useLocalDpi xmlns:a14="http://schemas.microsoft.com/office/drawing/2010/main" val="0"/>
            </a:ext>
          </a:extLst>
        </a:blip>
        <a:srcRect/>
        <a:stretch>
          <a:fillRect/>
        </a:stretch>
      </xdr:blipFill>
      <xdr:spPr bwMode="auto">
        <a:xfrm>
          <a:off x="1171713" y="309836379"/>
          <a:ext cx="495473" cy="5980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156267</xdr:colOff>
      <xdr:row>441</xdr:row>
      <xdr:rowOff>40861</xdr:rowOff>
    </xdr:from>
    <xdr:to>
      <xdr:col>1</xdr:col>
      <xdr:colOff>651741</xdr:colOff>
      <xdr:row>441</xdr:row>
      <xdr:rowOff>650289</xdr:rowOff>
    </xdr:to>
    <xdr:pic>
      <xdr:nvPicPr>
        <xdr:cNvPr id="177" name="Picture 176">
          <a:extLst>
            <a:ext uri="{FF2B5EF4-FFF2-40B4-BE49-F238E27FC236}">
              <a16:creationId xmlns:a16="http://schemas.microsoft.com/office/drawing/2014/main" id="{D685F877-4581-B44A-8B52-F46FF1DFD07D}"/>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1108767" y="310514448"/>
          <a:ext cx="495474" cy="6094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169518</xdr:colOff>
      <xdr:row>442</xdr:row>
      <xdr:rowOff>41413</xdr:rowOff>
    </xdr:from>
    <xdr:to>
      <xdr:col>1</xdr:col>
      <xdr:colOff>664992</xdr:colOff>
      <xdr:row>442</xdr:row>
      <xdr:rowOff>650842</xdr:rowOff>
    </xdr:to>
    <xdr:pic>
      <xdr:nvPicPr>
        <xdr:cNvPr id="179" name="Picture 178">
          <a:extLst>
            <a:ext uri="{FF2B5EF4-FFF2-40B4-BE49-F238E27FC236}">
              <a16:creationId xmlns:a16="http://schemas.microsoft.com/office/drawing/2014/main" id="{4E8C63F1-3227-B74D-AFEE-9AC17F01AEB0}"/>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1122018" y="311219022"/>
          <a:ext cx="495474" cy="609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219213</xdr:colOff>
      <xdr:row>443</xdr:row>
      <xdr:rowOff>27609</xdr:rowOff>
    </xdr:from>
    <xdr:to>
      <xdr:col>1</xdr:col>
      <xdr:colOff>727097</xdr:colOff>
      <xdr:row>443</xdr:row>
      <xdr:rowOff>649217</xdr:rowOff>
    </xdr:to>
    <xdr:pic>
      <xdr:nvPicPr>
        <xdr:cNvPr id="180" name="Picture 179">
          <a:extLst>
            <a:ext uri="{FF2B5EF4-FFF2-40B4-BE49-F238E27FC236}">
              <a16:creationId xmlns:a16="http://schemas.microsoft.com/office/drawing/2014/main" id="{9E895684-3C87-C143-AA6C-781656A79D0B}"/>
            </a:ext>
          </a:extLst>
        </xdr:cNvPr>
        <xdr:cNvPicPr>
          <a:picLocks noChangeAspect="1" noChangeArrowheads="1"/>
        </xdr:cNvPicPr>
      </xdr:nvPicPr>
      <xdr:blipFill>
        <a:blip xmlns:r="http://schemas.openxmlformats.org/officeDocument/2006/relationships" r:embed="rId360" cstate="print">
          <a:extLst>
            <a:ext uri="{28A0092B-C50C-407E-A947-70E740481C1C}">
              <a14:useLocalDpi xmlns:a14="http://schemas.microsoft.com/office/drawing/2010/main" val="0"/>
            </a:ext>
          </a:extLst>
        </a:blip>
        <a:srcRect/>
        <a:stretch>
          <a:fillRect/>
        </a:stretch>
      </xdr:blipFill>
      <xdr:spPr bwMode="auto">
        <a:xfrm>
          <a:off x="1171713" y="311909239"/>
          <a:ext cx="507884" cy="621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219766</xdr:colOff>
      <xdr:row>444</xdr:row>
      <xdr:rowOff>39756</xdr:rowOff>
    </xdr:from>
    <xdr:to>
      <xdr:col>1</xdr:col>
      <xdr:colOff>727650</xdr:colOff>
      <xdr:row>444</xdr:row>
      <xdr:rowOff>654745</xdr:rowOff>
    </xdr:to>
    <xdr:pic>
      <xdr:nvPicPr>
        <xdr:cNvPr id="181" name="Picture 180">
          <a:extLst>
            <a:ext uri="{FF2B5EF4-FFF2-40B4-BE49-F238E27FC236}">
              <a16:creationId xmlns:a16="http://schemas.microsoft.com/office/drawing/2014/main" id="{135FDA6B-6558-BE48-BC05-871DB7B62B80}"/>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1172266" y="312625408"/>
          <a:ext cx="507884" cy="6149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220317</xdr:colOff>
      <xdr:row>445</xdr:row>
      <xdr:rowOff>40309</xdr:rowOff>
    </xdr:from>
    <xdr:to>
      <xdr:col>1</xdr:col>
      <xdr:colOff>728201</xdr:colOff>
      <xdr:row>445</xdr:row>
      <xdr:rowOff>655297</xdr:rowOff>
    </xdr:to>
    <xdr:pic>
      <xdr:nvPicPr>
        <xdr:cNvPr id="183" name="Picture 182">
          <a:extLst>
            <a:ext uri="{FF2B5EF4-FFF2-40B4-BE49-F238E27FC236}">
              <a16:creationId xmlns:a16="http://schemas.microsoft.com/office/drawing/2014/main" id="{241338AE-E3CF-3B40-A384-7F15B8E8B020}"/>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1172817" y="313329983"/>
          <a:ext cx="507884" cy="6149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220870</xdr:colOff>
      <xdr:row>446</xdr:row>
      <xdr:rowOff>55770</xdr:rowOff>
    </xdr:from>
    <xdr:to>
      <xdr:col>1</xdr:col>
      <xdr:colOff>728755</xdr:colOff>
      <xdr:row>446</xdr:row>
      <xdr:rowOff>673242</xdr:rowOff>
    </xdr:to>
    <xdr:pic>
      <xdr:nvPicPr>
        <xdr:cNvPr id="184" name="Picture 183">
          <a:extLst>
            <a:ext uri="{FF2B5EF4-FFF2-40B4-BE49-F238E27FC236}">
              <a16:creationId xmlns:a16="http://schemas.microsoft.com/office/drawing/2014/main" id="{0DEBCE63-9F6E-EA4B-9783-030DA3304ECB}"/>
            </a:ext>
          </a:extLst>
        </xdr:cNvPr>
        <xdr:cNvPicPr>
          <a:picLocks noChangeAspect="1" noChangeArrowheads="1"/>
        </xdr:cNvPicPr>
      </xdr:nvPicPr>
      <xdr:blipFill>
        <a:blip xmlns:r="http://schemas.openxmlformats.org/officeDocument/2006/relationships" r:embed="rId362" cstate="print">
          <a:extLst>
            <a:ext uri="{28A0092B-C50C-407E-A947-70E740481C1C}">
              <a14:useLocalDpi xmlns:a14="http://schemas.microsoft.com/office/drawing/2010/main" val="0"/>
            </a:ext>
          </a:extLst>
        </a:blip>
        <a:srcRect/>
        <a:stretch>
          <a:fillRect/>
        </a:stretch>
      </xdr:blipFill>
      <xdr:spPr bwMode="auto">
        <a:xfrm>
          <a:off x="1173370" y="314049466"/>
          <a:ext cx="507885" cy="6174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219215</xdr:colOff>
      <xdr:row>447</xdr:row>
      <xdr:rowOff>66814</xdr:rowOff>
    </xdr:from>
    <xdr:to>
      <xdr:col>1</xdr:col>
      <xdr:colOff>713437</xdr:colOff>
      <xdr:row>447</xdr:row>
      <xdr:rowOff>658199</xdr:rowOff>
    </xdr:to>
    <xdr:pic>
      <xdr:nvPicPr>
        <xdr:cNvPr id="185" name="Picture 184">
          <a:extLst>
            <a:ext uri="{FF2B5EF4-FFF2-40B4-BE49-F238E27FC236}">
              <a16:creationId xmlns:a16="http://schemas.microsoft.com/office/drawing/2014/main" id="{ED067288-C70A-5E45-A7A7-102D9776C653}"/>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1171715" y="314764531"/>
          <a:ext cx="494222" cy="591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219214</xdr:colOff>
      <xdr:row>448</xdr:row>
      <xdr:rowOff>41414</xdr:rowOff>
    </xdr:from>
    <xdr:to>
      <xdr:col>1</xdr:col>
      <xdr:colOff>713437</xdr:colOff>
      <xdr:row>448</xdr:row>
      <xdr:rowOff>644218</xdr:rowOff>
    </xdr:to>
    <xdr:pic>
      <xdr:nvPicPr>
        <xdr:cNvPr id="187" name="Picture 186">
          <a:extLst>
            <a:ext uri="{FF2B5EF4-FFF2-40B4-BE49-F238E27FC236}">
              <a16:creationId xmlns:a16="http://schemas.microsoft.com/office/drawing/2014/main" id="{735AE8B8-B184-774F-A8F1-F00AD67351E8}"/>
            </a:ext>
          </a:extLst>
        </xdr:cNvPr>
        <xdr:cNvPicPr>
          <a:picLocks noChangeAspect="1" noChangeArrowheads="1"/>
        </xdr:cNvPicPr>
      </xdr:nvPicPr>
      <xdr:blipFill>
        <a:blip xmlns:r="http://schemas.openxmlformats.org/officeDocument/2006/relationships" r:embed="rId364" cstate="print">
          <a:extLst>
            <a:ext uri="{28A0092B-C50C-407E-A947-70E740481C1C}">
              <a14:useLocalDpi xmlns:a14="http://schemas.microsoft.com/office/drawing/2010/main" val="0"/>
            </a:ext>
          </a:extLst>
        </a:blip>
        <a:srcRect/>
        <a:stretch>
          <a:fillRect/>
        </a:stretch>
      </xdr:blipFill>
      <xdr:spPr bwMode="auto">
        <a:xfrm>
          <a:off x="1171714" y="315443153"/>
          <a:ext cx="494223" cy="602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233633</xdr:colOff>
      <xdr:row>450</xdr:row>
      <xdr:rowOff>18833</xdr:rowOff>
    </xdr:from>
    <xdr:to>
      <xdr:col>1</xdr:col>
      <xdr:colOff>736841</xdr:colOff>
      <xdr:row>450</xdr:row>
      <xdr:rowOff>629248</xdr:rowOff>
    </xdr:to>
    <xdr:pic>
      <xdr:nvPicPr>
        <xdr:cNvPr id="189" name="Picture 188">
          <a:extLst>
            <a:ext uri="{FF2B5EF4-FFF2-40B4-BE49-F238E27FC236}">
              <a16:creationId xmlns:a16="http://schemas.microsoft.com/office/drawing/2014/main" id="{4528CA72-DD19-C34E-AFD2-6B8B7884180B}"/>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1186133" y="316828616"/>
          <a:ext cx="503208" cy="6104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205657</xdr:colOff>
      <xdr:row>451</xdr:row>
      <xdr:rowOff>19694</xdr:rowOff>
    </xdr:from>
    <xdr:to>
      <xdr:col>1</xdr:col>
      <xdr:colOff>708866</xdr:colOff>
      <xdr:row>451</xdr:row>
      <xdr:rowOff>563323</xdr:rowOff>
    </xdr:to>
    <xdr:pic>
      <xdr:nvPicPr>
        <xdr:cNvPr id="191" name="Picture 190">
          <a:extLst>
            <a:ext uri="{FF2B5EF4-FFF2-40B4-BE49-F238E27FC236}">
              <a16:creationId xmlns:a16="http://schemas.microsoft.com/office/drawing/2014/main" id="{48729971-22B3-3F4A-8C54-A4421083FA5F}"/>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1158157" y="317533498"/>
          <a:ext cx="503209" cy="543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220320</xdr:colOff>
      <xdr:row>452</xdr:row>
      <xdr:rowOff>34358</xdr:rowOff>
    </xdr:from>
    <xdr:to>
      <xdr:col>1</xdr:col>
      <xdr:colOff>723529</xdr:colOff>
      <xdr:row>452</xdr:row>
      <xdr:rowOff>638154</xdr:rowOff>
    </xdr:to>
    <xdr:pic>
      <xdr:nvPicPr>
        <xdr:cNvPr id="576" name="Picture 575">
          <a:extLst>
            <a:ext uri="{FF2B5EF4-FFF2-40B4-BE49-F238E27FC236}">
              <a16:creationId xmlns:a16="http://schemas.microsoft.com/office/drawing/2014/main" id="{2301D1CD-A97F-D24A-B142-AF5339E65B7E}"/>
            </a:ext>
          </a:extLst>
        </xdr:cNvPr>
        <xdr:cNvPicPr>
          <a:picLocks noChangeAspect="1" noChangeArrowheads="1"/>
        </xdr:cNvPicPr>
      </xdr:nvPicPr>
      <xdr:blipFill>
        <a:blip xmlns:r="http://schemas.openxmlformats.org/officeDocument/2006/relationships" r:embed="rId367" cstate="print">
          <a:extLst>
            <a:ext uri="{28A0092B-C50C-407E-A947-70E740481C1C}">
              <a14:useLocalDpi xmlns:a14="http://schemas.microsoft.com/office/drawing/2010/main" val="0"/>
            </a:ext>
          </a:extLst>
        </a:blip>
        <a:srcRect/>
        <a:stretch>
          <a:fillRect/>
        </a:stretch>
      </xdr:blipFill>
      <xdr:spPr bwMode="auto">
        <a:xfrm>
          <a:off x="1172820" y="318252184"/>
          <a:ext cx="503209" cy="6037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207069</xdr:colOff>
      <xdr:row>453</xdr:row>
      <xdr:rowOff>43070</xdr:rowOff>
    </xdr:from>
    <xdr:to>
      <xdr:col>1</xdr:col>
      <xdr:colOff>710277</xdr:colOff>
      <xdr:row>453</xdr:row>
      <xdr:rowOff>649346</xdr:rowOff>
    </xdr:to>
    <xdr:pic>
      <xdr:nvPicPr>
        <xdr:cNvPr id="577" name="Picture 576">
          <a:extLst>
            <a:ext uri="{FF2B5EF4-FFF2-40B4-BE49-F238E27FC236}">
              <a16:creationId xmlns:a16="http://schemas.microsoft.com/office/drawing/2014/main" id="{80890E6B-93F0-C04B-815A-F713B7ABE156}"/>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1159569" y="318964918"/>
          <a:ext cx="503208" cy="606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217006</xdr:colOff>
      <xdr:row>532</xdr:row>
      <xdr:rowOff>27944</xdr:rowOff>
    </xdr:from>
    <xdr:to>
      <xdr:col>1</xdr:col>
      <xdr:colOff>702124</xdr:colOff>
      <xdr:row>532</xdr:row>
      <xdr:rowOff>637074</xdr:rowOff>
    </xdr:to>
    <xdr:pic>
      <xdr:nvPicPr>
        <xdr:cNvPr id="579" name="Picture 578">
          <a:extLst>
            <a:ext uri="{FF2B5EF4-FFF2-40B4-BE49-F238E27FC236}">
              <a16:creationId xmlns:a16="http://schemas.microsoft.com/office/drawing/2014/main" id="{15C87B53-2363-1341-8025-9E451DBA1C94}"/>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1169506" y="374567509"/>
          <a:ext cx="485118" cy="609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191604</xdr:colOff>
      <xdr:row>455</xdr:row>
      <xdr:rowOff>27610</xdr:rowOff>
    </xdr:from>
    <xdr:to>
      <xdr:col>1</xdr:col>
      <xdr:colOff>683027</xdr:colOff>
      <xdr:row>455</xdr:row>
      <xdr:rowOff>641833</xdr:rowOff>
    </xdr:to>
    <xdr:pic>
      <xdr:nvPicPr>
        <xdr:cNvPr id="580" name="Picture 579">
          <a:extLst>
            <a:ext uri="{FF2B5EF4-FFF2-40B4-BE49-F238E27FC236}">
              <a16:creationId xmlns:a16="http://schemas.microsoft.com/office/drawing/2014/main" id="{66560DA0-ED79-AC45-90A9-0588E19C2942}"/>
            </a:ext>
          </a:extLst>
        </xdr:cNvPr>
        <xdr:cNvPicPr>
          <a:picLocks noChangeAspect="1" noChangeArrowheads="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1144104" y="320357501"/>
          <a:ext cx="491423" cy="6142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219765</xdr:colOff>
      <xdr:row>456</xdr:row>
      <xdr:rowOff>28162</xdr:rowOff>
    </xdr:from>
    <xdr:to>
      <xdr:col>1</xdr:col>
      <xdr:colOff>711188</xdr:colOff>
      <xdr:row>456</xdr:row>
      <xdr:rowOff>642385</xdr:rowOff>
    </xdr:to>
    <xdr:pic>
      <xdr:nvPicPr>
        <xdr:cNvPr id="582" name="Picture 581">
          <a:extLst>
            <a:ext uri="{FF2B5EF4-FFF2-40B4-BE49-F238E27FC236}">
              <a16:creationId xmlns:a16="http://schemas.microsoft.com/office/drawing/2014/main" id="{3B92EC0D-C505-3B49-8831-E67FFAE07CF7}"/>
            </a:ext>
          </a:extLst>
        </xdr:cNvPr>
        <xdr:cNvPicPr>
          <a:picLocks noChangeAspect="1" noChangeArrowheads="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1172265" y="321062075"/>
          <a:ext cx="491423" cy="6142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219214</xdr:colOff>
      <xdr:row>457</xdr:row>
      <xdr:rowOff>55218</xdr:rowOff>
    </xdr:from>
    <xdr:to>
      <xdr:col>1</xdr:col>
      <xdr:colOff>714687</xdr:colOff>
      <xdr:row>457</xdr:row>
      <xdr:rowOff>652398</xdr:rowOff>
    </xdr:to>
    <xdr:pic>
      <xdr:nvPicPr>
        <xdr:cNvPr id="583" name="Picture 582">
          <a:extLst>
            <a:ext uri="{FF2B5EF4-FFF2-40B4-BE49-F238E27FC236}">
              <a16:creationId xmlns:a16="http://schemas.microsoft.com/office/drawing/2014/main" id="{A94FCB5F-2171-E641-86C8-A98D98548B93}"/>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1171714" y="321793153"/>
          <a:ext cx="495473" cy="59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219766</xdr:colOff>
      <xdr:row>458</xdr:row>
      <xdr:rowOff>41965</xdr:rowOff>
    </xdr:from>
    <xdr:to>
      <xdr:col>1</xdr:col>
      <xdr:colOff>715239</xdr:colOff>
      <xdr:row>458</xdr:row>
      <xdr:rowOff>648082</xdr:rowOff>
    </xdr:to>
    <xdr:pic>
      <xdr:nvPicPr>
        <xdr:cNvPr id="585" name="Picture 584">
          <a:extLst>
            <a:ext uri="{FF2B5EF4-FFF2-40B4-BE49-F238E27FC236}">
              <a16:creationId xmlns:a16="http://schemas.microsoft.com/office/drawing/2014/main" id="{ED7096E3-8E3E-6542-BD9B-B8883A78976D}"/>
            </a:ext>
          </a:extLst>
        </xdr:cNvPr>
        <xdr:cNvPicPr>
          <a:picLocks noChangeAspect="1" noChangeArrowheads="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1172266" y="322483922"/>
          <a:ext cx="495473" cy="60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234123</xdr:colOff>
      <xdr:row>459</xdr:row>
      <xdr:rowOff>42518</xdr:rowOff>
    </xdr:from>
    <xdr:to>
      <xdr:col>1</xdr:col>
      <xdr:colOff>729596</xdr:colOff>
      <xdr:row>459</xdr:row>
      <xdr:rowOff>648635</xdr:rowOff>
    </xdr:to>
    <xdr:pic>
      <xdr:nvPicPr>
        <xdr:cNvPr id="586" name="Picture 585">
          <a:extLst>
            <a:ext uri="{FF2B5EF4-FFF2-40B4-BE49-F238E27FC236}">
              <a16:creationId xmlns:a16="http://schemas.microsoft.com/office/drawing/2014/main" id="{31B2FCC2-99FE-9747-97D4-F6AB661E4E45}"/>
            </a:ext>
          </a:extLst>
        </xdr:cNvPr>
        <xdr:cNvPicPr>
          <a:picLocks noChangeAspect="1" noChangeArrowheads="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1186623" y="323188496"/>
          <a:ext cx="495473" cy="60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205409</xdr:colOff>
      <xdr:row>461</xdr:row>
      <xdr:rowOff>27609</xdr:rowOff>
    </xdr:from>
    <xdr:to>
      <xdr:col>1</xdr:col>
      <xdr:colOff>713294</xdr:colOff>
      <xdr:row>461</xdr:row>
      <xdr:rowOff>647073</xdr:rowOff>
    </xdr:to>
    <xdr:pic>
      <xdr:nvPicPr>
        <xdr:cNvPr id="588" name="Picture 587">
          <a:extLst>
            <a:ext uri="{FF2B5EF4-FFF2-40B4-BE49-F238E27FC236}">
              <a16:creationId xmlns:a16="http://schemas.microsoft.com/office/drawing/2014/main" id="{9382E9F5-15B8-2F40-8408-D03B2F719A25}"/>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157909" y="324581631"/>
          <a:ext cx="507885" cy="619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233019</xdr:colOff>
      <xdr:row>460</xdr:row>
      <xdr:rowOff>55219</xdr:rowOff>
    </xdr:from>
    <xdr:to>
      <xdr:col>1</xdr:col>
      <xdr:colOff>728492</xdr:colOff>
      <xdr:row>460</xdr:row>
      <xdr:rowOff>652027</xdr:rowOff>
    </xdr:to>
    <xdr:pic>
      <xdr:nvPicPr>
        <xdr:cNvPr id="589" name="Picture 588">
          <a:extLst>
            <a:ext uri="{FF2B5EF4-FFF2-40B4-BE49-F238E27FC236}">
              <a16:creationId xmlns:a16="http://schemas.microsoft.com/office/drawing/2014/main" id="{ACF218F5-55F0-054B-A77C-9E0AF1C6D91D}"/>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1185519" y="323905219"/>
          <a:ext cx="495473" cy="596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246822</xdr:colOff>
      <xdr:row>462</xdr:row>
      <xdr:rowOff>69023</xdr:rowOff>
    </xdr:from>
    <xdr:to>
      <xdr:col>1</xdr:col>
      <xdr:colOff>722474</xdr:colOff>
      <xdr:row>462</xdr:row>
      <xdr:rowOff>647003</xdr:rowOff>
    </xdr:to>
    <xdr:pic>
      <xdr:nvPicPr>
        <xdr:cNvPr id="591" name="Picture 590">
          <a:extLst>
            <a:ext uri="{FF2B5EF4-FFF2-40B4-BE49-F238E27FC236}">
              <a16:creationId xmlns:a16="http://schemas.microsoft.com/office/drawing/2014/main" id="{63644143-3C10-9B46-B892-184140A157FF}"/>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1199322" y="325327066"/>
          <a:ext cx="475652" cy="577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233569</xdr:colOff>
      <xdr:row>463</xdr:row>
      <xdr:rowOff>28163</xdr:rowOff>
    </xdr:from>
    <xdr:to>
      <xdr:col>1</xdr:col>
      <xdr:colOff>736704</xdr:colOff>
      <xdr:row>463</xdr:row>
      <xdr:rowOff>642883</xdr:rowOff>
    </xdr:to>
    <xdr:pic>
      <xdr:nvPicPr>
        <xdr:cNvPr id="592" name="Picture 591">
          <a:extLst>
            <a:ext uri="{FF2B5EF4-FFF2-40B4-BE49-F238E27FC236}">
              <a16:creationId xmlns:a16="http://schemas.microsoft.com/office/drawing/2014/main" id="{CF9E9143-F51F-BC49-AFD0-E3783AA2792B}"/>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1186069" y="325990228"/>
          <a:ext cx="503135" cy="614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261731</xdr:colOff>
      <xdr:row>464</xdr:row>
      <xdr:rowOff>42517</xdr:rowOff>
    </xdr:from>
    <xdr:to>
      <xdr:col>1</xdr:col>
      <xdr:colOff>734506</xdr:colOff>
      <xdr:row>464</xdr:row>
      <xdr:rowOff>643334</xdr:rowOff>
    </xdr:to>
    <xdr:pic>
      <xdr:nvPicPr>
        <xdr:cNvPr id="594" name="Picture 593">
          <a:extLst>
            <a:ext uri="{FF2B5EF4-FFF2-40B4-BE49-F238E27FC236}">
              <a16:creationId xmlns:a16="http://schemas.microsoft.com/office/drawing/2014/main" id="{0B7AAEE8-036A-7A4D-B585-332844F33277}"/>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1214231" y="326708604"/>
          <a:ext cx="472775" cy="600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248479</xdr:colOff>
      <xdr:row>465</xdr:row>
      <xdr:rowOff>43070</xdr:rowOff>
    </xdr:from>
    <xdr:to>
      <xdr:col>1</xdr:col>
      <xdr:colOff>731043</xdr:colOff>
      <xdr:row>465</xdr:row>
      <xdr:rowOff>645556</xdr:rowOff>
    </xdr:to>
    <xdr:pic>
      <xdr:nvPicPr>
        <xdr:cNvPr id="595" name="Picture 594">
          <a:extLst>
            <a:ext uri="{FF2B5EF4-FFF2-40B4-BE49-F238E27FC236}">
              <a16:creationId xmlns:a16="http://schemas.microsoft.com/office/drawing/2014/main" id="{15B1FF3D-C025-8449-ACC5-769ADC18C56D}"/>
            </a:ext>
          </a:extLst>
        </xdr:cNvPr>
        <xdr:cNvPicPr>
          <a:picLocks noChangeAspect="1" noChangeArrowheads="1"/>
        </xdr:cNvPicPr>
      </xdr:nvPicPr>
      <xdr:blipFill>
        <a:blip xmlns:r="http://schemas.openxmlformats.org/officeDocument/2006/relationships" r:embed="rId378" cstate="print">
          <a:extLst>
            <a:ext uri="{28A0092B-C50C-407E-A947-70E740481C1C}">
              <a14:useLocalDpi xmlns:a14="http://schemas.microsoft.com/office/drawing/2010/main" val="0"/>
            </a:ext>
          </a:extLst>
        </a:blip>
        <a:srcRect/>
        <a:stretch>
          <a:fillRect/>
        </a:stretch>
      </xdr:blipFill>
      <xdr:spPr bwMode="auto">
        <a:xfrm>
          <a:off x="1200979" y="327413179"/>
          <a:ext cx="482564" cy="602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234123</xdr:colOff>
      <xdr:row>466</xdr:row>
      <xdr:rowOff>43632</xdr:rowOff>
    </xdr:from>
    <xdr:to>
      <xdr:col>1</xdr:col>
      <xdr:colOff>730229</xdr:colOff>
      <xdr:row>466</xdr:row>
      <xdr:rowOff>652471</xdr:rowOff>
    </xdr:to>
    <xdr:pic>
      <xdr:nvPicPr>
        <xdr:cNvPr id="597" name="Picture 596">
          <a:extLst>
            <a:ext uri="{FF2B5EF4-FFF2-40B4-BE49-F238E27FC236}">
              <a16:creationId xmlns:a16="http://schemas.microsoft.com/office/drawing/2014/main" id="{DA29EFF5-DBAB-9A45-8104-3FCCD17379B8}"/>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1186623" y="328117762"/>
          <a:ext cx="496106" cy="608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234675</xdr:colOff>
      <xdr:row>467</xdr:row>
      <xdr:rowOff>44186</xdr:rowOff>
    </xdr:from>
    <xdr:to>
      <xdr:col>1</xdr:col>
      <xdr:colOff>730782</xdr:colOff>
      <xdr:row>467</xdr:row>
      <xdr:rowOff>648226</xdr:rowOff>
    </xdr:to>
    <xdr:pic>
      <xdr:nvPicPr>
        <xdr:cNvPr id="598" name="Picture 597">
          <a:extLst>
            <a:ext uri="{FF2B5EF4-FFF2-40B4-BE49-F238E27FC236}">
              <a16:creationId xmlns:a16="http://schemas.microsoft.com/office/drawing/2014/main" id="{CAE8AA4B-9D6D-C046-A64B-B7CF86FE36AC}"/>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1187175" y="328822338"/>
          <a:ext cx="496107" cy="604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221423</xdr:colOff>
      <xdr:row>468</xdr:row>
      <xdr:rowOff>44737</xdr:rowOff>
    </xdr:from>
    <xdr:to>
      <xdr:col>1</xdr:col>
      <xdr:colOff>717530</xdr:colOff>
      <xdr:row>468</xdr:row>
      <xdr:rowOff>648776</xdr:rowOff>
    </xdr:to>
    <xdr:pic>
      <xdr:nvPicPr>
        <xdr:cNvPr id="608" name="Picture 607">
          <a:extLst>
            <a:ext uri="{FF2B5EF4-FFF2-40B4-BE49-F238E27FC236}">
              <a16:creationId xmlns:a16="http://schemas.microsoft.com/office/drawing/2014/main" id="{E2849867-92E2-6048-8884-E71D13829834}"/>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1173923" y="329526911"/>
          <a:ext cx="496107" cy="6040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202533</xdr:colOff>
      <xdr:row>469</xdr:row>
      <xdr:rowOff>47224</xdr:rowOff>
    </xdr:from>
    <xdr:to>
      <xdr:col>1</xdr:col>
      <xdr:colOff>709764</xdr:colOff>
      <xdr:row>469</xdr:row>
      <xdr:rowOff>652873</xdr:rowOff>
    </xdr:to>
    <xdr:pic>
      <xdr:nvPicPr>
        <xdr:cNvPr id="609" name="Picture 608">
          <a:extLst>
            <a:ext uri="{FF2B5EF4-FFF2-40B4-BE49-F238E27FC236}">
              <a16:creationId xmlns:a16="http://schemas.microsoft.com/office/drawing/2014/main" id="{B66DB008-B10B-EB4B-BE9D-30809F4806FB}"/>
            </a:ext>
          </a:extLst>
        </xdr:cNvPr>
        <xdr:cNvPicPr>
          <a:picLocks noChangeAspect="1" noChangeArrowheads="1"/>
        </xdr:cNvPicPr>
      </xdr:nvPicPr>
      <xdr:blipFill>
        <a:blip xmlns:r="http://schemas.openxmlformats.org/officeDocument/2006/relationships" r:embed="rId381" cstate="print">
          <a:extLst>
            <a:ext uri="{28A0092B-C50C-407E-A947-70E740481C1C}">
              <a14:useLocalDpi xmlns:a14="http://schemas.microsoft.com/office/drawing/2010/main" val="0"/>
            </a:ext>
          </a:extLst>
        </a:blip>
        <a:srcRect/>
        <a:stretch>
          <a:fillRect/>
        </a:stretch>
      </xdr:blipFill>
      <xdr:spPr bwMode="auto">
        <a:xfrm>
          <a:off x="1155033" y="330233420"/>
          <a:ext cx="507231" cy="605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221249</xdr:colOff>
      <xdr:row>470</xdr:row>
      <xdr:rowOff>32521</xdr:rowOff>
    </xdr:from>
    <xdr:to>
      <xdr:col>1</xdr:col>
      <xdr:colOff>728480</xdr:colOff>
      <xdr:row>470</xdr:row>
      <xdr:rowOff>644179</xdr:rowOff>
    </xdr:to>
    <xdr:pic>
      <xdr:nvPicPr>
        <xdr:cNvPr id="611" name="Picture 610">
          <a:extLst>
            <a:ext uri="{FF2B5EF4-FFF2-40B4-BE49-F238E27FC236}">
              <a16:creationId xmlns:a16="http://schemas.microsoft.com/office/drawing/2014/main" id="{0CB31325-916C-4F40-B0E2-B60985FD7558}"/>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1173749" y="330922738"/>
          <a:ext cx="507231" cy="6116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244644</xdr:colOff>
      <xdr:row>471</xdr:row>
      <xdr:rowOff>43215</xdr:rowOff>
    </xdr:from>
    <xdr:to>
      <xdr:col>1</xdr:col>
      <xdr:colOff>726964</xdr:colOff>
      <xdr:row>471</xdr:row>
      <xdr:rowOff>646672</xdr:rowOff>
    </xdr:to>
    <xdr:pic>
      <xdr:nvPicPr>
        <xdr:cNvPr id="612" name="Picture 611">
          <a:extLst>
            <a:ext uri="{FF2B5EF4-FFF2-40B4-BE49-F238E27FC236}">
              <a16:creationId xmlns:a16="http://schemas.microsoft.com/office/drawing/2014/main" id="{A76D686C-23FB-9941-8516-A3C43FA17BBF}"/>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1197144" y="331637454"/>
          <a:ext cx="482320" cy="6034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227932</xdr:colOff>
      <xdr:row>472</xdr:row>
      <xdr:rowOff>63938</xdr:rowOff>
    </xdr:from>
    <xdr:to>
      <xdr:col>1</xdr:col>
      <xdr:colOff>718796</xdr:colOff>
      <xdr:row>472</xdr:row>
      <xdr:rowOff>652370</xdr:rowOff>
    </xdr:to>
    <xdr:pic>
      <xdr:nvPicPr>
        <xdr:cNvPr id="158" name="Picture 157">
          <a:extLst>
            <a:ext uri="{FF2B5EF4-FFF2-40B4-BE49-F238E27FC236}">
              <a16:creationId xmlns:a16="http://schemas.microsoft.com/office/drawing/2014/main" id="{4E7E1EB9-FCB5-E24E-884B-1A2BA68AC6BF}"/>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1180432" y="332362199"/>
          <a:ext cx="490864" cy="588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229938</xdr:colOff>
      <xdr:row>473</xdr:row>
      <xdr:rowOff>45222</xdr:rowOff>
    </xdr:from>
    <xdr:to>
      <xdr:col>1</xdr:col>
      <xdr:colOff>720801</xdr:colOff>
      <xdr:row>473</xdr:row>
      <xdr:rowOff>645073</xdr:rowOff>
    </xdr:to>
    <xdr:pic>
      <xdr:nvPicPr>
        <xdr:cNvPr id="613" name="Picture 612">
          <a:extLst>
            <a:ext uri="{FF2B5EF4-FFF2-40B4-BE49-F238E27FC236}">
              <a16:creationId xmlns:a16="http://schemas.microsoft.com/office/drawing/2014/main" id="{CB0BEFAE-0D90-6A45-BF44-7224D7568AF9}"/>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1182438" y="333047505"/>
          <a:ext cx="490863" cy="599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257342</xdr:colOff>
      <xdr:row>474</xdr:row>
      <xdr:rowOff>67948</xdr:rowOff>
    </xdr:from>
    <xdr:to>
      <xdr:col>1</xdr:col>
      <xdr:colOff>736787</xdr:colOff>
      <xdr:row>474</xdr:row>
      <xdr:rowOff>644962</xdr:rowOff>
    </xdr:to>
    <xdr:pic>
      <xdr:nvPicPr>
        <xdr:cNvPr id="614" name="Picture 613">
          <a:extLst>
            <a:ext uri="{FF2B5EF4-FFF2-40B4-BE49-F238E27FC236}">
              <a16:creationId xmlns:a16="http://schemas.microsoft.com/office/drawing/2014/main" id="{DDE56506-DF0F-514E-83A9-CCBF411FC270}"/>
            </a:ext>
          </a:extLst>
        </xdr:cNvPr>
        <xdr:cNvPicPr>
          <a:picLocks noChangeAspect="1" noChangeArrowheads="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1209842" y="333774252"/>
          <a:ext cx="479445" cy="577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241302</xdr:colOff>
      <xdr:row>475</xdr:row>
      <xdr:rowOff>26505</xdr:rowOff>
    </xdr:from>
    <xdr:to>
      <xdr:col>1</xdr:col>
      <xdr:colOff>736832</xdr:colOff>
      <xdr:row>475</xdr:row>
      <xdr:rowOff>646189</xdr:rowOff>
    </xdr:to>
    <xdr:pic>
      <xdr:nvPicPr>
        <xdr:cNvPr id="616" name="Picture 615">
          <a:extLst>
            <a:ext uri="{FF2B5EF4-FFF2-40B4-BE49-F238E27FC236}">
              <a16:creationId xmlns:a16="http://schemas.microsoft.com/office/drawing/2014/main" id="{0B5C825B-FB7E-BC42-ADD2-CCA4547B1964}"/>
            </a:ext>
          </a:extLst>
        </xdr:cNvPr>
        <xdr:cNvPicPr>
          <a:picLocks noChangeAspect="1" noChangeArrowheads="1"/>
        </xdr:cNvPicPr>
      </xdr:nvPicPr>
      <xdr:blipFill>
        <a:blip xmlns:r="http://schemas.openxmlformats.org/officeDocument/2006/relationships" r:embed="rId387" cstate="print">
          <a:extLst>
            <a:ext uri="{28A0092B-C50C-407E-A947-70E740481C1C}">
              <a14:useLocalDpi xmlns:a14="http://schemas.microsoft.com/office/drawing/2010/main" val="0"/>
            </a:ext>
          </a:extLst>
        </a:blip>
        <a:srcRect/>
        <a:stretch>
          <a:fillRect/>
        </a:stretch>
      </xdr:blipFill>
      <xdr:spPr bwMode="auto">
        <a:xfrm>
          <a:off x="1193802" y="334436831"/>
          <a:ext cx="495530" cy="619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241301</xdr:colOff>
      <xdr:row>476</xdr:row>
      <xdr:rowOff>39206</xdr:rowOff>
    </xdr:from>
    <xdr:to>
      <xdr:col>1</xdr:col>
      <xdr:colOff>732304</xdr:colOff>
      <xdr:row>476</xdr:row>
      <xdr:rowOff>649116</xdr:rowOff>
    </xdr:to>
    <xdr:pic>
      <xdr:nvPicPr>
        <xdr:cNvPr id="617" name="Picture 616">
          <a:extLst>
            <a:ext uri="{FF2B5EF4-FFF2-40B4-BE49-F238E27FC236}">
              <a16:creationId xmlns:a16="http://schemas.microsoft.com/office/drawing/2014/main" id="{E3F30956-7C14-DA4E-A050-39EEC96DDCA4}"/>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1193801" y="335153554"/>
          <a:ext cx="491003" cy="609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228602</xdr:colOff>
      <xdr:row>477</xdr:row>
      <xdr:rowOff>26505</xdr:rowOff>
    </xdr:from>
    <xdr:to>
      <xdr:col>1</xdr:col>
      <xdr:colOff>731024</xdr:colOff>
      <xdr:row>477</xdr:row>
      <xdr:rowOff>647835</xdr:rowOff>
    </xdr:to>
    <xdr:pic>
      <xdr:nvPicPr>
        <xdr:cNvPr id="618" name="Picture 617">
          <a:extLst>
            <a:ext uri="{FF2B5EF4-FFF2-40B4-BE49-F238E27FC236}">
              <a16:creationId xmlns:a16="http://schemas.microsoft.com/office/drawing/2014/main" id="{E9E2683C-708D-3B47-AE66-2CDBE8C053CC}"/>
            </a:ext>
          </a:extLst>
        </xdr:cNvPr>
        <xdr:cNvPicPr>
          <a:picLocks noChangeAspect="1" noChangeArrowheads="1"/>
        </xdr:cNvPicPr>
      </xdr:nvPicPr>
      <xdr:blipFill>
        <a:blip xmlns:r="http://schemas.openxmlformats.org/officeDocument/2006/relationships" r:embed="rId389" cstate="print">
          <a:extLst>
            <a:ext uri="{28A0092B-C50C-407E-A947-70E740481C1C}">
              <a14:useLocalDpi xmlns:a14="http://schemas.microsoft.com/office/drawing/2010/main" val="0"/>
            </a:ext>
          </a:extLst>
        </a:blip>
        <a:srcRect/>
        <a:stretch>
          <a:fillRect/>
        </a:stretch>
      </xdr:blipFill>
      <xdr:spPr bwMode="auto">
        <a:xfrm>
          <a:off x="1181102" y="335844875"/>
          <a:ext cx="502422" cy="621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228602</xdr:colOff>
      <xdr:row>481</xdr:row>
      <xdr:rowOff>37144</xdr:rowOff>
    </xdr:from>
    <xdr:to>
      <xdr:col>1</xdr:col>
      <xdr:colOff>731025</xdr:colOff>
      <xdr:row>481</xdr:row>
      <xdr:rowOff>651782</xdr:rowOff>
    </xdr:to>
    <xdr:pic>
      <xdr:nvPicPr>
        <xdr:cNvPr id="620" name="Picture 619">
          <a:extLst>
            <a:ext uri="{FF2B5EF4-FFF2-40B4-BE49-F238E27FC236}">
              <a16:creationId xmlns:a16="http://schemas.microsoft.com/office/drawing/2014/main" id="{AF24219A-A73D-264E-ADF1-C01B3A3788AA}"/>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181102" y="338671601"/>
          <a:ext cx="502423" cy="6146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228600</xdr:colOff>
      <xdr:row>478</xdr:row>
      <xdr:rowOff>39205</xdr:rowOff>
    </xdr:from>
    <xdr:to>
      <xdr:col>1</xdr:col>
      <xdr:colOff>731023</xdr:colOff>
      <xdr:row>478</xdr:row>
      <xdr:rowOff>653068</xdr:rowOff>
    </xdr:to>
    <xdr:pic>
      <xdr:nvPicPr>
        <xdr:cNvPr id="621" name="Picture 620">
          <a:extLst>
            <a:ext uri="{FF2B5EF4-FFF2-40B4-BE49-F238E27FC236}">
              <a16:creationId xmlns:a16="http://schemas.microsoft.com/office/drawing/2014/main" id="{F466D8A4-013F-954E-99A4-070BE1FFF36F}"/>
            </a:ext>
          </a:extLst>
        </xdr:cNvPr>
        <xdr:cNvPicPr>
          <a:picLocks noChangeAspect="1" noChangeArrowheads="1"/>
        </xdr:cNvPicPr>
      </xdr:nvPicPr>
      <xdr:blipFill>
        <a:blip xmlns:r="http://schemas.openxmlformats.org/officeDocument/2006/relationships" r:embed="rId391" cstate="print">
          <a:extLst>
            <a:ext uri="{28A0092B-C50C-407E-A947-70E740481C1C}">
              <a14:useLocalDpi xmlns:a14="http://schemas.microsoft.com/office/drawing/2010/main" val="0"/>
            </a:ext>
          </a:extLst>
        </a:blip>
        <a:srcRect/>
        <a:stretch>
          <a:fillRect/>
        </a:stretch>
      </xdr:blipFill>
      <xdr:spPr bwMode="auto">
        <a:xfrm>
          <a:off x="1181100" y="336561596"/>
          <a:ext cx="502423" cy="6138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228599</xdr:colOff>
      <xdr:row>479</xdr:row>
      <xdr:rowOff>26504</xdr:rowOff>
    </xdr:from>
    <xdr:to>
      <xdr:col>1</xdr:col>
      <xdr:colOff>731022</xdr:colOff>
      <xdr:row>479</xdr:row>
      <xdr:rowOff>651785</xdr:rowOff>
    </xdr:to>
    <xdr:pic>
      <xdr:nvPicPr>
        <xdr:cNvPr id="622" name="Picture 621">
          <a:extLst>
            <a:ext uri="{FF2B5EF4-FFF2-40B4-BE49-F238E27FC236}">
              <a16:creationId xmlns:a16="http://schemas.microsoft.com/office/drawing/2014/main" id="{5415762A-E6F5-D44B-AD78-85ED0F38C2A6}"/>
            </a:ext>
          </a:extLst>
        </xdr:cNvPr>
        <xdr:cNvPicPr>
          <a:picLocks noChangeAspect="1" noChangeArrowheads="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1181099" y="337252917"/>
          <a:ext cx="502423" cy="625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228599</xdr:colOff>
      <xdr:row>480</xdr:row>
      <xdr:rowOff>26504</xdr:rowOff>
    </xdr:from>
    <xdr:to>
      <xdr:col>1</xdr:col>
      <xdr:colOff>731022</xdr:colOff>
      <xdr:row>480</xdr:row>
      <xdr:rowOff>651785</xdr:rowOff>
    </xdr:to>
    <xdr:pic>
      <xdr:nvPicPr>
        <xdr:cNvPr id="624" name="Picture 623">
          <a:extLst>
            <a:ext uri="{FF2B5EF4-FFF2-40B4-BE49-F238E27FC236}">
              <a16:creationId xmlns:a16="http://schemas.microsoft.com/office/drawing/2014/main" id="{327F6545-F373-B740-ACED-52132ADE7409}"/>
            </a:ext>
          </a:extLst>
        </xdr:cNvPr>
        <xdr:cNvPicPr>
          <a:picLocks noChangeAspect="1" noChangeArrowheads="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1181099" y="337956939"/>
          <a:ext cx="502423" cy="625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215900</xdr:colOff>
      <xdr:row>482</xdr:row>
      <xdr:rowOff>50490</xdr:rowOff>
    </xdr:from>
    <xdr:to>
      <xdr:col>1</xdr:col>
      <xdr:colOff>710546</xdr:colOff>
      <xdr:row>482</xdr:row>
      <xdr:rowOff>648607</xdr:rowOff>
    </xdr:to>
    <xdr:pic>
      <xdr:nvPicPr>
        <xdr:cNvPr id="625" name="Picture 624">
          <a:extLst>
            <a:ext uri="{FF2B5EF4-FFF2-40B4-BE49-F238E27FC236}">
              <a16:creationId xmlns:a16="http://schemas.microsoft.com/office/drawing/2014/main" id="{121A9183-0E45-8E4B-BF7E-E954CFC49127}"/>
            </a:ext>
          </a:extLst>
        </xdr:cNvPr>
        <xdr:cNvPicPr>
          <a:picLocks noChangeAspect="1" noChangeArrowheads="1"/>
        </xdr:cNvPicPr>
      </xdr:nvPicPr>
      <xdr:blipFill>
        <a:blip xmlns:r="http://schemas.openxmlformats.org/officeDocument/2006/relationships" r:embed="rId393" cstate="print">
          <a:extLst>
            <a:ext uri="{28A0092B-C50C-407E-A947-70E740481C1C}">
              <a14:useLocalDpi xmlns:a14="http://schemas.microsoft.com/office/drawing/2010/main" val="0"/>
            </a:ext>
          </a:extLst>
        </a:blip>
        <a:srcRect/>
        <a:stretch>
          <a:fillRect/>
        </a:stretch>
      </xdr:blipFill>
      <xdr:spPr bwMode="auto">
        <a:xfrm>
          <a:off x="1168400" y="339388968"/>
          <a:ext cx="494646" cy="598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190500</xdr:colOff>
      <xdr:row>483</xdr:row>
      <xdr:rowOff>37789</xdr:rowOff>
    </xdr:from>
    <xdr:to>
      <xdr:col>1</xdr:col>
      <xdr:colOff>685147</xdr:colOff>
      <xdr:row>483</xdr:row>
      <xdr:rowOff>647325</xdr:rowOff>
    </xdr:to>
    <xdr:pic>
      <xdr:nvPicPr>
        <xdr:cNvPr id="626" name="Picture 625">
          <a:extLst>
            <a:ext uri="{FF2B5EF4-FFF2-40B4-BE49-F238E27FC236}">
              <a16:creationId xmlns:a16="http://schemas.microsoft.com/office/drawing/2014/main" id="{61941568-C5B7-FC46-87AA-B1CE98905FFD}"/>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143000" y="340080289"/>
          <a:ext cx="494647" cy="609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190500</xdr:colOff>
      <xdr:row>484</xdr:row>
      <xdr:rowOff>37788</xdr:rowOff>
    </xdr:from>
    <xdr:to>
      <xdr:col>1</xdr:col>
      <xdr:colOff>685147</xdr:colOff>
      <xdr:row>484</xdr:row>
      <xdr:rowOff>647325</xdr:rowOff>
    </xdr:to>
    <xdr:pic>
      <xdr:nvPicPr>
        <xdr:cNvPr id="627" name="Picture 626">
          <a:extLst>
            <a:ext uri="{FF2B5EF4-FFF2-40B4-BE49-F238E27FC236}">
              <a16:creationId xmlns:a16="http://schemas.microsoft.com/office/drawing/2014/main" id="{1CADE4D7-EE43-2949-A1C1-071A6F2C4C28}"/>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143000" y="340784310"/>
          <a:ext cx="494647" cy="6095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190501</xdr:colOff>
      <xdr:row>485</xdr:row>
      <xdr:rowOff>26505</xdr:rowOff>
    </xdr:from>
    <xdr:to>
      <xdr:col>1</xdr:col>
      <xdr:colOff>692925</xdr:colOff>
      <xdr:row>485</xdr:row>
      <xdr:rowOff>649728</xdr:rowOff>
    </xdr:to>
    <xdr:pic>
      <xdr:nvPicPr>
        <xdr:cNvPr id="628" name="Picture 627">
          <a:extLst>
            <a:ext uri="{FF2B5EF4-FFF2-40B4-BE49-F238E27FC236}">
              <a16:creationId xmlns:a16="http://schemas.microsoft.com/office/drawing/2014/main" id="{C316787F-51E7-F146-9A6E-4F936F0F50E7}"/>
            </a:ext>
          </a:extLst>
        </xdr:cNvPr>
        <xdr:cNvPicPr>
          <a:picLocks noChangeAspect="1" noChangeArrowheads="1"/>
        </xdr:cNvPicPr>
      </xdr:nvPicPr>
      <xdr:blipFill>
        <a:blip xmlns:r="http://schemas.openxmlformats.org/officeDocument/2006/relationships" r:embed="rId395" cstate="print">
          <a:extLst>
            <a:ext uri="{28A0092B-C50C-407E-A947-70E740481C1C}">
              <a14:useLocalDpi xmlns:a14="http://schemas.microsoft.com/office/drawing/2010/main" val="0"/>
            </a:ext>
          </a:extLst>
        </a:blip>
        <a:srcRect/>
        <a:stretch>
          <a:fillRect/>
        </a:stretch>
      </xdr:blipFill>
      <xdr:spPr bwMode="auto">
        <a:xfrm>
          <a:off x="1143001" y="341477048"/>
          <a:ext cx="502424" cy="6232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190499</xdr:colOff>
      <xdr:row>486</xdr:row>
      <xdr:rowOff>39204</xdr:rowOff>
    </xdr:from>
    <xdr:to>
      <xdr:col>1</xdr:col>
      <xdr:colOff>692922</xdr:colOff>
      <xdr:row>486</xdr:row>
      <xdr:rowOff>651008</xdr:rowOff>
    </xdr:to>
    <xdr:pic>
      <xdr:nvPicPr>
        <xdr:cNvPr id="629" name="Picture 628">
          <a:extLst>
            <a:ext uri="{FF2B5EF4-FFF2-40B4-BE49-F238E27FC236}">
              <a16:creationId xmlns:a16="http://schemas.microsoft.com/office/drawing/2014/main" id="{17EC0199-2212-374D-82F1-827497506525}"/>
            </a:ext>
          </a:extLst>
        </xdr:cNvPr>
        <xdr:cNvPicPr>
          <a:picLocks noChangeAspect="1" noChangeArrowheads="1"/>
        </xdr:cNvPicPr>
      </xdr:nvPicPr>
      <xdr:blipFill>
        <a:blip xmlns:r="http://schemas.openxmlformats.org/officeDocument/2006/relationships" r:embed="rId396" cstate="print">
          <a:extLst>
            <a:ext uri="{28A0092B-C50C-407E-A947-70E740481C1C}">
              <a14:useLocalDpi xmlns:a14="http://schemas.microsoft.com/office/drawing/2010/main" val="0"/>
            </a:ext>
          </a:extLst>
        </a:blip>
        <a:srcRect/>
        <a:stretch>
          <a:fillRect/>
        </a:stretch>
      </xdr:blipFill>
      <xdr:spPr bwMode="auto">
        <a:xfrm>
          <a:off x="1142999" y="342193769"/>
          <a:ext cx="502423" cy="611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184118</xdr:colOff>
      <xdr:row>487</xdr:row>
      <xdr:rowOff>39206</xdr:rowOff>
    </xdr:from>
    <xdr:to>
      <xdr:col>1</xdr:col>
      <xdr:colOff>692280</xdr:colOff>
      <xdr:row>487</xdr:row>
      <xdr:rowOff>647470</xdr:rowOff>
    </xdr:to>
    <xdr:pic>
      <xdr:nvPicPr>
        <xdr:cNvPr id="631" name="Picture 630">
          <a:extLst>
            <a:ext uri="{FF2B5EF4-FFF2-40B4-BE49-F238E27FC236}">
              <a16:creationId xmlns:a16="http://schemas.microsoft.com/office/drawing/2014/main" id="{0FE300B7-EFE1-294A-B25A-84EEC6759C9C}"/>
            </a:ext>
          </a:extLst>
        </xdr:cNvPr>
        <xdr:cNvPicPr>
          <a:picLocks noChangeAspect="1" noChangeArrowheads="1"/>
        </xdr:cNvPicPr>
      </xdr:nvPicPr>
      <xdr:blipFill>
        <a:blip xmlns:r="http://schemas.openxmlformats.org/officeDocument/2006/relationships" r:embed="rId397" cstate="print">
          <a:extLst>
            <a:ext uri="{28A0092B-C50C-407E-A947-70E740481C1C}">
              <a14:useLocalDpi xmlns:a14="http://schemas.microsoft.com/office/drawing/2010/main" val="0"/>
            </a:ext>
          </a:extLst>
        </a:blip>
        <a:srcRect/>
        <a:stretch>
          <a:fillRect/>
        </a:stretch>
      </xdr:blipFill>
      <xdr:spPr bwMode="auto">
        <a:xfrm>
          <a:off x="1136618" y="342897793"/>
          <a:ext cx="508162" cy="608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228600</xdr:colOff>
      <xdr:row>488</xdr:row>
      <xdr:rowOff>51904</xdr:rowOff>
    </xdr:from>
    <xdr:to>
      <xdr:col>1</xdr:col>
      <xdr:colOff>731023</xdr:colOff>
      <xdr:row>488</xdr:row>
      <xdr:rowOff>648732</xdr:rowOff>
    </xdr:to>
    <xdr:pic>
      <xdr:nvPicPr>
        <xdr:cNvPr id="633" name="Picture 632">
          <a:extLst>
            <a:ext uri="{FF2B5EF4-FFF2-40B4-BE49-F238E27FC236}">
              <a16:creationId xmlns:a16="http://schemas.microsoft.com/office/drawing/2014/main" id="{27F8B70F-4D89-C147-86EC-78C93C849D8D}"/>
            </a:ext>
          </a:extLst>
        </xdr:cNvPr>
        <xdr:cNvPicPr>
          <a:picLocks noChangeAspect="1" noChangeArrowheads="1"/>
        </xdr:cNvPicPr>
      </xdr:nvPicPr>
      <xdr:blipFill>
        <a:blip xmlns:r="http://schemas.openxmlformats.org/officeDocument/2006/relationships" r:embed="rId398" cstate="print">
          <a:extLst>
            <a:ext uri="{28A0092B-C50C-407E-A947-70E740481C1C}">
              <a14:useLocalDpi xmlns:a14="http://schemas.microsoft.com/office/drawing/2010/main" val="0"/>
            </a:ext>
          </a:extLst>
        </a:blip>
        <a:srcRect/>
        <a:stretch>
          <a:fillRect/>
        </a:stretch>
      </xdr:blipFill>
      <xdr:spPr bwMode="auto">
        <a:xfrm>
          <a:off x="1181100" y="343614513"/>
          <a:ext cx="502423" cy="5968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241299</xdr:colOff>
      <xdr:row>489</xdr:row>
      <xdr:rowOff>39204</xdr:rowOff>
    </xdr:from>
    <xdr:to>
      <xdr:col>1</xdr:col>
      <xdr:colOff>732304</xdr:colOff>
      <xdr:row>489</xdr:row>
      <xdr:rowOff>647451</xdr:rowOff>
    </xdr:to>
    <xdr:pic>
      <xdr:nvPicPr>
        <xdr:cNvPr id="634" name="Picture 633">
          <a:extLst>
            <a:ext uri="{FF2B5EF4-FFF2-40B4-BE49-F238E27FC236}">
              <a16:creationId xmlns:a16="http://schemas.microsoft.com/office/drawing/2014/main" id="{58E1E572-685D-6045-BE5A-DF6767DF6E5B}"/>
            </a:ext>
          </a:extLst>
        </xdr:cNvPr>
        <xdr:cNvPicPr>
          <a:picLocks noChangeAspect="1" noChangeArrowheads="1"/>
        </xdr:cNvPicPr>
      </xdr:nvPicPr>
      <xdr:blipFill>
        <a:blip xmlns:r="http://schemas.openxmlformats.org/officeDocument/2006/relationships" r:embed="rId399" cstate="print">
          <a:extLst>
            <a:ext uri="{28A0092B-C50C-407E-A947-70E740481C1C}">
              <a14:useLocalDpi xmlns:a14="http://schemas.microsoft.com/office/drawing/2010/main" val="0"/>
            </a:ext>
          </a:extLst>
        </a:blip>
        <a:srcRect/>
        <a:stretch>
          <a:fillRect/>
        </a:stretch>
      </xdr:blipFill>
      <xdr:spPr bwMode="auto">
        <a:xfrm>
          <a:off x="1193799" y="344305834"/>
          <a:ext cx="491005" cy="608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490</xdr:row>
      <xdr:rowOff>51904</xdr:rowOff>
    </xdr:from>
    <xdr:to>
      <xdr:col>1</xdr:col>
      <xdr:colOff>732305</xdr:colOff>
      <xdr:row>490</xdr:row>
      <xdr:rowOff>648733</xdr:rowOff>
    </xdr:to>
    <xdr:pic>
      <xdr:nvPicPr>
        <xdr:cNvPr id="636" name="Picture 635">
          <a:extLst>
            <a:ext uri="{FF2B5EF4-FFF2-40B4-BE49-F238E27FC236}">
              <a16:creationId xmlns:a16="http://schemas.microsoft.com/office/drawing/2014/main" id="{4897F0AE-74C7-4044-BD9D-296B8689B919}"/>
            </a:ext>
          </a:extLst>
        </xdr:cNvPr>
        <xdr:cNvPicPr>
          <a:picLocks noChangeAspect="1" noChangeArrowheads="1"/>
        </xdr:cNvPicPr>
      </xdr:nvPicPr>
      <xdr:blipFill>
        <a:blip xmlns:r="http://schemas.openxmlformats.org/officeDocument/2006/relationships" r:embed="rId400" cstate="print">
          <a:extLst>
            <a:ext uri="{28A0092B-C50C-407E-A947-70E740481C1C}">
              <a14:useLocalDpi xmlns:a14="http://schemas.microsoft.com/office/drawing/2010/main" val="0"/>
            </a:ext>
          </a:extLst>
        </a:blip>
        <a:srcRect/>
        <a:stretch>
          <a:fillRect/>
        </a:stretch>
      </xdr:blipFill>
      <xdr:spPr bwMode="auto">
        <a:xfrm>
          <a:off x="1193800" y="345022556"/>
          <a:ext cx="491005" cy="596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203200</xdr:colOff>
      <xdr:row>491</xdr:row>
      <xdr:rowOff>26505</xdr:rowOff>
    </xdr:from>
    <xdr:to>
      <xdr:col>1</xdr:col>
      <xdr:colOff>717042</xdr:colOff>
      <xdr:row>491</xdr:row>
      <xdr:rowOff>646034</xdr:rowOff>
    </xdr:to>
    <xdr:pic>
      <xdr:nvPicPr>
        <xdr:cNvPr id="638" name="Picture 637">
          <a:extLst>
            <a:ext uri="{FF2B5EF4-FFF2-40B4-BE49-F238E27FC236}">
              <a16:creationId xmlns:a16="http://schemas.microsoft.com/office/drawing/2014/main" id="{E874CBDC-851B-EF49-B3EB-EC3080CBDEBE}"/>
            </a:ext>
          </a:extLst>
        </xdr:cNvPr>
        <xdr:cNvPicPr>
          <a:picLocks noChangeAspect="1" noChangeArrowheads="1"/>
        </xdr:cNvPicPr>
      </xdr:nvPicPr>
      <xdr:blipFill>
        <a:blip xmlns:r="http://schemas.openxmlformats.org/officeDocument/2006/relationships" r:embed="rId401" cstate="print">
          <a:extLst>
            <a:ext uri="{28A0092B-C50C-407E-A947-70E740481C1C}">
              <a14:useLocalDpi xmlns:a14="http://schemas.microsoft.com/office/drawing/2010/main" val="0"/>
            </a:ext>
          </a:extLst>
        </a:blip>
        <a:srcRect/>
        <a:stretch>
          <a:fillRect/>
        </a:stretch>
      </xdr:blipFill>
      <xdr:spPr bwMode="auto">
        <a:xfrm>
          <a:off x="1155700" y="345701179"/>
          <a:ext cx="513842" cy="619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266702</xdr:colOff>
      <xdr:row>492</xdr:row>
      <xdr:rowOff>51903</xdr:rowOff>
    </xdr:from>
    <xdr:to>
      <xdr:col>1</xdr:col>
      <xdr:colOff>734869</xdr:colOff>
      <xdr:row>492</xdr:row>
      <xdr:rowOff>650374</xdr:rowOff>
    </xdr:to>
    <xdr:pic>
      <xdr:nvPicPr>
        <xdr:cNvPr id="639" name="Picture 638">
          <a:extLst>
            <a:ext uri="{FF2B5EF4-FFF2-40B4-BE49-F238E27FC236}">
              <a16:creationId xmlns:a16="http://schemas.microsoft.com/office/drawing/2014/main" id="{91ADF2F5-E92C-AE44-B064-164DA29AF5D6}"/>
            </a:ext>
          </a:extLst>
        </xdr:cNvPr>
        <xdr:cNvPicPr>
          <a:picLocks noChangeAspect="1" noChangeArrowheads="1"/>
        </xdr:cNvPicPr>
      </xdr:nvPicPr>
      <xdr:blipFill>
        <a:blip xmlns:r="http://schemas.openxmlformats.org/officeDocument/2006/relationships" r:embed="rId402" cstate="print">
          <a:extLst>
            <a:ext uri="{28A0092B-C50C-407E-A947-70E740481C1C}">
              <a14:useLocalDpi xmlns:a14="http://schemas.microsoft.com/office/drawing/2010/main" val="0"/>
            </a:ext>
          </a:extLst>
        </a:blip>
        <a:srcRect/>
        <a:stretch>
          <a:fillRect/>
        </a:stretch>
      </xdr:blipFill>
      <xdr:spPr bwMode="auto">
        <a:xfrm>
          <a:off x="1219202" y="346430599"/>
          <a:ext cx="468167" cy="598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254002</xdr:colOff>
      <xdr:row>493</xdr:row>
      <xdr:rowOff>39205</xdr:rowOff>
    </xdr:from>
    <xdr:to>
      <xdr:col>1</xdr:col>
      <xdr:colOff>733588</xdr:colOff>
      <xdr:row>493</xdr:row>
      <xdr:rowOff>649095</xdr:rowOff>
    </xdr:to>
    <xdr:pic>
      <xdr:nvPicPr>
        <xdr:cNvPr id="768" name="Picture 767">
          <a:extLst>
            <a:ext uri="{FF2B5EF4-FFF2-40B4-BE49-F238E27FC236}">
              <a16:creationId xmlns:a16="http://schemas.microsoft.com/office/drawing/2014/main" id="{9795B6EA-4B8D-3E4B-AE2D-71B223761CF7}"/>
            </a:ext>
          </a:extLst>
        </xdr:cNvPr>
        <xdr:cNvPicPr>
          <a:picLocks noChangeAspect="1" noChangeArrowheads="1"/>
        </xdr:cNvPicPr>
      </xdr:nvPicPr>
      <xdr:blipFill>
        <a:blip xmlns:r="http://schemas.openxmlformats.org/officeDocument/2006/relationships" r:embed="rId403" cstate="print">
          <a:extLst>
            <a:ext uri="{28A0092B-C50C-407E-A947-70E740481C1C}">
              <a14:useLocalDpi xmlns:a14="http://schemas.microsoft.com/office/drawing/2010/main" val="0"/>
            </a:ext>
          </a:extLst>
        </a:blip>
        <a:srcRect/>
        <a:stretch>
          <a:fillRect/>
        </a:stretch>
      </xdr:blipFill>
      <xdr:spPr bwMode="auto">
        <a:xfrm>
          <a:off x="1206502" y="347121922"/>
          <a:ext cx="479586" cy="609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266702</xdr:colOff>
      <xdr:row>494</xdr:row>
      <xdr:rowOff>51904</xdr:rowOff>
    </xdr:from>
    <xdr:to>
      <xdr:col>1</xdr:col>
      <xdr:colOff>734869</xdr:colOff>
      <xdr:row>494</xdr:row>
      <xdr:rowOff>650375</xdr:rowOff>
    </xdr:to>
    <xdr:pic>
      <xdr:nvPicPr>
        <xdr:cNvPr id="770" name="Picture 769">
          <a:extLst>
            <a:ext uri="{FF2B5EF4-FFF2-40B4-BE49-F238E27FC236}">
              <a16:creationId xmlns:a16="http://schemas.microsoft.com/office/drawing/2014/main" id="{3083F8EC-A28F-8D40-9A0D-07A50E3A38FC}"/>
            </a:ext>
          </a:extLst>
        </xdr:cNvPr>
        <xdr:cNvPicPr>
          <a:picLocks noChangeAspect="1" noChangeArrowheads="1"/>
        </xdr:cNvPicPr>
      </xdr:nvPicPr>
      <xdr:blipFill>
        <a:blip xmlns:r="http://schemas.openxmlformats.org/officeDocument/2006/relationships" r:embed="rId402" cstate="print">
          <a:extLst>
            <a:ext uri="{28A0092B-C50C-407E-A947-70E740481C1C}">
              <a14:useLocalDpi xmlns:a14="http://schemas.microsoft.com/office/drawing/2010/main" val="0"/>
            </a:ext>
          </a:extLst>
        </a:blip>
        <a:srcRect/>
        <a:stretch>
          <a:fillRect/>
        </a:stretch>
      </xdr:blipFill>
      <xdr:spPr bwMode="auto">
        <a:xfrm>
          <a:off x="1219202" y="347838643"/>
          <a:ext cx="468167" cy="598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495</xdr:row>
      <xdr:rowOff>39206</xdr:rowOff>
    </xdr:from>
    <xdr:to>
      <xdr:col>1</xdr:col>
      <xdr:colOff>728003</xdr:colOff>
      <xdr:row>495</xdr:row>
      <xdr:rowOff>647471</xdr:rowOff>
    </xdr:to>
    <xdr:pic>
      <xdr:nvPicPr>
        <xdr:cNvPr id="771" name="Picture 770">
          <a:extLst>
            <a:ext uri="{FF2B5EF4-FFF2-40B4-BE49-F238E27FC236}">
              <a16:creationId xmlns:a16="http://schemas.microsoft.com/office/drawing/2014/main" id="{D2EE8100-91EE-1C4A-9038-05D91A830E1A}"/>
            </a:ext>
          </a:extLst>
        </xdr:cNvPr>
        <xdr:cNvPicPr>
          <a:picLocks noChangeAspect="1" noChangeArrowheads="1"/>
        </xdr:cNvPicPr>
      </xdr:nvPicPr>
      <xdr:blipFill>
        <a:blip xmlns:r="http://schemas.openxmlformats.org/officeDocument/2006/relationships" r:embed="rId404" cstate="print">
          <a:extLst>
            <a:ext uri="{28A0092B-C50C-407E-A947-70E740481C1C}">
              <a14:useLocalDpi xmlns:a14="http://schemas.microsoft.com/office/drawing/2010/main" val="0"/>
            </a:ext>
          </a:extLst>
        </a:blip>
        <a:srcRect/>
        <a:stretch>
          <a:fillRect/>
        </a:stretch>
      </xdr:blipFill>
      <xdr:spPr bwMode="auto">
        <a:xfrm>
          <a:off x="1193800" y="348529967"/>
          <a:ext cx="486703" cy="608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266701</xdr:colOff>
      <xdr:row>497</xdr:row>
      <xdr:rowOff>39205</xdr:rowOff>
    </xdr:from>
    <xdr:to>
      <xdr:col>1</xdr:col>
      <xdr:colOff>734869</xdr:colOff>
      <xdr:row>497</xdr:row>
      <xdr:rowOff>653191</xdr:rowOff>
    </xdr:to>
    <xdr:pic>
      <xdr:nvPicPr>
        <xdr:cNvPr id="772" name="Picture 771">
          <a:extLst>
            <a:ext uri="{FF2B5EF4-FFF2-40B4-BE49-F238E27FC236}">
              <a16:creationId xmlns:a16="http://schemas.microsoft.com/office/drawing/2014/main" id="{B0827AA5-D9A2-FA40-A40D-A7A88DA6B661}"/>
            </a:ext>
          </a:extLst>
        </xdr:cNvPr>
        <xdr:cNvPicPr>
          <a:picLocks noChangeAspect="1" noChangeArrowheads="1"/>
        </xdr:cNvPicPr>
      </xdr:nvPicPr>
      <xdr:blipFill>
        <a:blip xmlns:r="http://schemas.openxmlformats.org/officeDocument/2006/relationships" r:embed="rId405" cstate="print">
          <a:extLst>
            <a:ext uri="{28A0092B-C50C-407E-A947-70E740481C1C}">
              <a14:useLocalDpi xmlns:a14="http://schemas.microsoft.com/office/drawing/2010/main" val="0"/>
            </a:ext>
          </a:extLst>
        </a:blip>
        <a:srcRect/>
        <a:stretch>
          <a:fillRect/>
        </a:stretch>
      </xdr:blipFill>
      <xdr:spPr bwMode="auto">
        <a:xfrm>
          <a:off x="1219201" y="349938009"/>
          <a:ext cx="468168" cy="6139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254001</xdr:colOff>
      <xdr:row>496</xdr:row>
      <xdr:rowOff>26505</xdr:rowOff>
    </xdr:from>
    <xdr:to>
      <xdr:col>1</xdr:col>
      <xdr:colOff>729285</xdr:colOff>
      <xdr:row>496</xdr:row>
      <xdr:rowOff>646189</xdr:rowOff>
    </xdr:to>
    <xdr:pic>
      <xdr:nvPicPr>
        <xdr:cNvPr id="773" name="Picture 772">
          <a:extLst>
            <a:ext uri="{FF2B5EF4-FFF2-40B4-BE49-F238E27FC236}">
              <a16:creationId xmlns:a16="http://schemas.microsoft.com/office/drawing/2014/main" id="{BF86EC5F-D78C-2045-9E8B-CAD7D2791DC3}"/>
            </a:ext>
          </a:extLst>
        </xdr:cNvPr>
        <xdr:cNvPicPr>
          <a:picLocks noChangeAspect="1" noChangeArrowheads="1"/>
        </xdr:cNvPicPr>
      </xdr:nvPicPr>
      <xdr:blipFill>
        <a:blip xmlns:r="http://schemas.openxmlformats.org/officeDocument/2006/relationships" r:embed="rId406" cstate="print">
          <a:extLst>
            <a:ext uri="{28A0092B-C50C-407E-A947-70E740481C1C}">
              <a14:useLocalDpi xmlns:a14="http://schemas.microsoft.com/office/drawing/2010/main" val="0"/>
            </a:ext>
          </a:extLst>
        </a:blip>
        <a:srcRect/>
        <a:stretch>
          <a:fillRect/>
        </a:stretch>
      </xdr:blipFill>
      <xdr:spPr bwMode="auto">
        <a:xfrm>
          <a:off x="1206501" y="349221288"/>
          <a:ext cx="475284" cy="619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254001</xdr:colOff>
      <xdr:row>498</xdr:row>
      <xdr:rowOff>39204</xdr:rowOff>
    </xdr:from>
    <xdr:to>
      <xdr:col>1</xdr:col>
      <xdr:colOff>733587</xdr:colOff>
      <xdr:row>498</xdr:row>
      <xdr:rowOff>647669</xdr:rowOff>
    </xdr:to>
    <xdr:pic>
      <xdr:nvPicPr>
        <xdr:cNvPr id="782" name="Picture 781">
          <a:extLst>
            <a:ext uri="{FF2B5EF4-FFF2-40B4-BE49-F238E27FC236}">
              <a16:creationId xmlns:a16="http://schemas.microsoft.com/office/drawing/2014/main" id="{B8102010-A009-1D49-87DA-A4782FB573CF}"/>
            </a:ext>
          </a:extLst>
        </xdr:cNvPr>
        <xdr:cNvPicPr>
          <a:picLocks noChangeAspect="1" noChangeArrowheads="1"/>
        </xdr:cNvPicPr>
      </xdr:nvPicPr>
      <xdr:blipFill>
        <a:blip xmlns:r="http://schemas.openxmlformats.org/officeDocument/2006/relationships" r:embed="rId407" cstate="print">
          <a:extLst>
            <a:ext uri="{28A0092B-C50C-407E-A947-70E740481C1C}">
              <a14:useLocalDpi xmlns:a14="http://schemas.microsoft.com/office/drawing/2010/main" val="0"/>
            </a:ext>
          </a:extLst>
        </a:blip>
        <a:srcRect/>
        <a:stretch>
          <a:fillRect/>
        </a:stretch>
      </xdr:blipFill>
      <xdr:spPr bwMode="auto">
        <a:xfrm>
          <a:off x="1206501" y="350642030"/>
          <a:ext cx="479586" cy="6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254001</xdr:colOff>
      <xdr:row>499</xdr:row>
      <xdr:rowOff>39205</xdr:rowOff>
    </xdr:from>
    <xdr:to>
      <xdr:col>1</xdr:col>
      <xdr:colOff>733587</xdr:colOff>
      <xdr:row>499</xdr:row>
      <xdr:rowOff>647669</xdr:rowOff>
    </xdr:to>
    <xdr:pic>
      <xdr:nvPicPr>
        <xdr:cNvPr id="788" name="Picture 787">
          <a:extLst>
            <a:ext uri="{FF2B5EF4-FFF2-40B4-BE49-F238E27FC236}">
              <a16:creationId xmlns:a16="http://schemas.microsoft.com/office/drawing/2014/main" id="{02C0FF5C-B5CF-E247-BDE6-438C4AD432E2}"/>
            </a:ext>
          </a:extLst>
        </xdr:cNvPr>
        <xdr:cNvPicPr>
          <a:picLocks noChangeAspect="1" noChangeArrowheads="1"/>
        </xdr:cNvPicPr>
      </xdr:nvPicPr>
      <xdr:blipFill>
        <a:blip xmlns:r="http://schemas.openxmlformats.org/officeDocument/2006/relationships" r:embed="rId407" cstate="print">
          <a:extLst>
            <a:ext uri="{28A0092B-C50C-407E-A947-70E740481C1C}">
              <a14:useLocalDpi xmlns:a14="http://schemas.microsoft.com/office/drawing/2010/main" val="0"/>
            </a:ext>
          </a:extLst>
        </a:blip>
        <a:srcRect/>
        <a:stretch>
          <a:fillRect/>
        </a:stretch>
      </xdr:blipFill>
      <xdr:spPr bwMode="auto">
        <a:xfrm>
          <a:off x="1206501" y="351346053"/>
          <a:ext cx="479586" cy="608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254001</xdr:colOff>
      <xdr:row>500</xdr:row>
      <xdr:rowOff>39203</xdr:rowOff>
    </xdr:from>
    <xdr:to>
      <xdr:col>1</xdr:col>
      <xdr:colOff>733587</xdr:colOff>
      <xdr:row>500</xdr:row>
      <xdr:rowOff>647668</xdr:rowOff>
    </xdr:to>
    <xdr:pic>
      <xdr:nvPicPr>
        <xdr:cNvPr id="789" name="Picture 788">
          <a:extLst>
            <a:ext uri="{FF2B5EF4-FFF2-40B4-BE49-F238E27FC236}">
              <a16:creationId xmlns:a16="http://schemas.microsoft.com/office/drawing/2014/main" id="{5F58C55D-49C6-E048-AEEE-55D4D2CB5230}"/>
            </a:ext>
          </a:extLst>
        </xdr:cNvPr>
        <xdr:cNvPicPr>
          <a:picLocks noChangeAspect="1" noChangeArrowheads="1"/>
        </xdr:cNvPicPr>
      </xdr:nvPicPr>
      <xdr:blipFill>
        <a:blip xmlns:r="http://schemas.openxmlformats.org/officeDocument/2006/relationships" r:embed="rId407" cstate="print">
          <a:extLst>
            <a:ext uri="{28A0092B-C50C-407E-A947-70E740481C1C}">
              <a14:useLocalDpi xmlns:a14="http://schemas.microsoft.com/office/drawing/2010/main" val="0"/>
            </a:ext>
          </a:extLst>
        </a:blip>
        <a:srcRect/>
        <a:stretch>
          <a:fillRect/>
        </a:stretch>
      </xdr:blipFill>
      <xdr:spPr bwMode="auto">
        <a:xfrm>
          <a:off x="1206501" y="352050073"/>
          <a:ext cx="479586" cy="608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254001</xdr:colOff>
      <xdr:row>501</xdr:row>
      <xdr:rowOff>51906</xdr:rowOff>
    </xdr:from>
    <xdr:to>
      <xdr:col>1</xdr:col>
      <xdr:colOff>729517</xdr:colOff>
      <xdr:row>501</xdr:row>
      <xdr:rowOff>648753</xdr:rowOff>
    </xdr:to>
    <xdr:pic>
      <xdr:nvPicPr>
        <xdr:cNvPr id="790" name="Picture 789">
          <a:extLst>
            <a:ext uri="{FF2B5EF4-FFF2-40B4-BE49-F238E27FC236}">
              <a16:creationId xmlns:a16="http://schemas.microsoft.com/office/drawing/2014/main" id="{54896DDE-A670-524A-A774-92879F151483}"/>
            </a:ext>
          </a:extLst>
        </xdr:cNvPr>
        <xdr:cNvPicPr>
          <a:picLocks noChangeAspect="1" noChangeArrowheads="1"/>
        </xdr:cNvPicPr>
      </xdr:nvPicPr>
      <xdr:blipFill>
        <a:blip xmlns:r="http://schemas.openxmlformats.org/officeDocument/2006/relationships" r:embed="rId408" cstate="print">
          <a:extLst>
            <a:ext uri="{28A0092B-C50C-407E-A947-70E740481C1C}">
              <a14:useLocalDpi xmlns:a14="http://schemas.microsoft.com/office/drawing/2010/main" val="0"/>
            </a:ext>
          </a:extLst>
        </a:blip>
        <a:srcRect/>
        <a:stretch>
          <a:fillRect/>
        </a:stretch>
      </xdr:blipFill>
      <xdr:spPr bwMode="auto">
        <a:xfrm>
          <a:off x="1206501" y="352766797"/>
          <a:ext cx="475516" cy="596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203201</xdr:colOff>
      <xdr:row>502</xdr:row>
      <xdr:rowOff>43435</xdr:rowOff>
    </xdr:from>
    <xdr:to>
      <xdr:col>1</xdr:col>
      <xdr:colOff>682787</xdr:colOff>
      <xdr:row>502</xdr:row>
      <xdr:rowOff>651691</xdr:rowOff>
    </xdr:to>
    <xdr:pic>
      <xdr:nvPicPr>
        <xdr:cNvPr id="792" name="Picture 791">
          <a:extLst>
            <a:ext uri="{FF2B5EF4-FFF2-40B4-BE49-F238E27FC236}">
              <a16:creationId xmlns:a16="http://schemas.microsoft.com/office/drawing/2014/main" id="{D7C1D793-EB53-E94C-B504-8015B2E3BE7A}"/>
            </a:ext>
          </a:extLst>
        </xdr:cNvPr>
        <xdr:cNvPicPr>
          <a:picLocks noChangeAspect="1" noChangeArrowheads="1"/>
        </xdr:cNvPicPr>
      </xdr:nvPicPr>
      <xdr:blipFill>
        <a:blip xmlns:r="http://schemas.openxmlformats.org/officeDocument/2006/relationships" r:embed="rId409" cstate="print">
          <a:extLst>
            <a:ext uri="{28A0092B-C50C-407E-A947-70E740481C1C}">
              <a14:useLocalDpi xmlns:a14="http://schemas.microsoft.com/office/drawing/2010/main" val="0"/>
            </a:ext>
          </a:extLst>
        </a:blip>
        <a:srcRect/>
        <a:stretch>
          <a:fillRect/>
        </a:stretch>
      </xdr:blipFill>
      <xdr:spPr bwMode="auto">
        <a:xfrm>
          <a:off x="1155701" y="353462348"/>
          <a:ext cx="479586" cy="608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215900</xdr:colOff>
      <xdr:row>503</xdr:row>
      <xdr:rowOff>34123</xdr:rowOff>
    </xdr:from>
    <xdr:to>
      <xdr:col>1</xdr:col>
      <xdr:colOff>706905</xdr:colOff>
      <xdr:row>503</xdr:row>
      <xdr:rowOff>642960</xdr:rowOff>
    </xdr:to>
    <xdr:pic>
      <xdr:nvPicPr>
        <xdr:cNvPr id="793" name="Picture 792">
          <a:extLst>
            <a:ext uri="{FF2B5EF4-FFF2-40B4-BE49-F238E27FC236}">
              <a16:creationId xmlns:a16="http://schemas.microsoft.com/office/drawing/2014/main" id="{E42E256D-53FF-110C-3122-0E5F954063BB}"/>
            </a:ext>
          </a:extLst>
        </xdr:cNvPr>
        <xdr:cNvPicPr>
          <a:picLocks noChangeAspect="1"/>
        </xdr:cNvPicPr>
      </xdr:nvPicPr>
      <xdr:blipFill>
        <a:blip xmlns:r="http://schemas.openxmlformats.org/officeDocument/2006/relationships" r:embed="rId410"/>
        <a:stretch>
          <a:fillRect/>
        </a:stretch>
      </xdr:blipFill>
      <xdr:spPr>
        <a:xfrm>
          <a:off x="1168400" y="354157058"/>
          <a:ext cx="491005" cy="608837"/>
        </a:xfrm>
        <a:prstGeom prst="rect">
          <a:avLst/>
        </a:prstGeom>
      </xdr:spPr>
    </xdr:pic>
    <xdr:clientData/>
  </xdr:twoCellAnchor>
  <xdr:twoCellAnchor>
    <xdr:from>
      <xdr:col>1</xdr:col>
      <xdr:colOff>215900</xdr:colOff>
      <xdr:row>504</xdr:row>
      <xdr:rowOff>25867</xdr:rowOff>
    </xdr:from>
    <xdr:to>
      <xdr:col>1</xdr:col>
      <xdr:colOff>706905</xdr:colOff>
      <xdr:row>504</xdr:row>
      <xdr:rowOff>646123</xdr:rowOff>
    </xdr:to>
    <xdr:pic>
      <xdr:nvPicPr>
        <xdr:cNvPr id="794" name="Picture 793">
          <a:extLst>
            <a:ext uri="{FF2B5EF4-FFF2-40B4-BE49-F238E27FC236}">
              <a16:creationId xmlns:a16="http://schemas.microsoft.com/office/drawing/2014/main" id="{AAFF5FC9-ACDA-724E-BEBC-36759D0F02A2}"/>
            </a:ext>
          </a:extLst>
        </xdr:cNvPr>
        <xdr:cNvPicPr>
          <a:picLocks noChangeAspect="1"/>
        </xdr:cNvPicPr>
      </xdr:nvPicPr>
      <xdr:blipFill>
        <a:blip xmlns:r="http://schemas.openxmlformats.org/officeDocument/2006/relationships" r:embed="rId410"/>
        <a:stretch>
          <a:fillRect/>
        </a:stretch>
      </xdr:blipFill>
      <xdr:spPr>
        <a:xfrm>
          <a:off x="1168400" y="354852824"/>
          <a:ext cx="491005" cy="620256"/>
        </a:xfrm>
        <a:prstGeom prst="rect">
          <a:avLst/>
        </a:prstGeom>
      </xdr:spPr>
    </xdr:pic>
    <xdr:clientData/>
  </xdr:twoCellAnchor>
  <xdr:twoCellAnchor>
    <xdr:from>
      <xdr:col>1</xdr:col>
      <xdr:colOff>241300</xdr:colOff>
      <xdr:row>505</xdr:row>
      <xdr:rowOff>39204</xdr:rowOff>
    </xdr:from>
    <xdr:to>
      <xdr:col>1</xdr:col>
      <xdr:colOff>732305</xdr:colOff>
      <xdr:row>505</xdr:row>
      <xdr:rowOff>651276</xdr:rowOff>
    </xdr:to>
    <xdr:pic>
      <xdr:nvPicPr>
        <xdr:cNvPr id="795" name="Picture 794">
          <a:extLst>
            <a:ext uri="{FF2B5EF4-FFF2-40B4-BE49-F238E27FC236}">
              <a16:creationId xmlns:a16="http://schemas.microsoft.com/office/drawing/2014/main" id="{CC8F447E-BF30-125B-59E7-7A5543476B47}"/>
            </a:ext>
          </a:extLst>
        </xdr:cNvPr>
        <xdr:cNvPicPr>
          <a:picLocks noChangeAspect="1"/>
        </xdr:cNvPicPr>
      </xdr:nvPicPr>
      <xdr:blipFill>
        <a:blip xmlns:r="http://schemas.openxmlformats.org/officeDocument/2006/relationships" r:embed="rId411"/>
        <a:stretch>
          <a:fillRect/>
        </a:stretch>
      </xdr:blipFill>
      <xdr:spPr>
        <a:xfrm>
          <a:off x="1193800" y="355570182"/>
          <a:ext cx="491005" cy="612072"/>
        </a:xfrm>
        <a:prstGeom prst="rect">
          <a:avLst/>
        </a:prstGeom>
      </xdr:spPr>
    </xdr:pic>
    <xdr:clientData/>
  </xdr:twoCellAnchor>
  <xdr:twoCellAnchor>
    <xdr:from>
      <xdr:col>1</xdr:col>
      <xdr:colOff>228600</xdr:colOff>
      <xdr:row>506</xdr:row>
      <xdr:rowOff>39203</xdr:rowOff>
    </xdr:from>
    <xdr:to>
      <xdr:col>1</xdr:col>
      <xdr:colOff>719605</xdr:colOff>
      <xdr:row>506</xdr:row>
      <xdr:rowOff>651274</xdr:rowOff>
    </xdr:to>
    <xdr:pic>
      <xdr:nvPicPr>
        <xdr:cNvPr id="796" name="Picture 795">
          <a:extLst>
            <a:ext uri="{FF2B5EF4-FFF2-40B4-BE49-F238E27FC236}">
              <a16:creationId xmlns:a16="http://schemas.microsoft.com/office/drawing/2014/main" id="{962156C3-C4CA-314A-8AFE-86A1E3ABFE88}"/>
            </a:ext>
          </a:extLst>
        </xdr:cNvPr>
        <xdr:cNvPicPr>
          <a:picLocks noChangeAspect="1"/>
        </xdr:cNvPicPr>
      </xdr:nvPicPr>
      <xdr:blipFill>
        <a:blip xmlns:r="http://schemas.openxmlformats.org/officeDocument/2006/relationships" r:embed="rId411"/>
        <a:stretch>
          <a:fillRect/>
        </a:stretch>
      </xdr:blipFill>
      <xdr:spPr>
        <a:xfrm>
          <a:off x="1181100" y="356274203"/>
          <a:ext cx="491005" cy="612071"/>
        </a:xfrm>
        <a:prstGeom prst="rect">
          <a:avLst/>
        </a:prstGeom>
      </xdr:spPr>
    </xdr:pic>
    <xdr:clientData/>
  </xdr:twoCellAnchor>
  <xdr:twoCellAnchor>
    <xdr:from>
      <xdr:col>1</xdr:col>
      <xdr:colOff>228601</xdr:colOff>
      <xdr:row>507</xdr:row>
      <xdr:rowOff>26504</xdr:rowOff>
    </xdr:from>
    <xdr:to>
      <xdr:col>1</xdr:col>
      <xdr:colOff>695286</xdr:colOff>
      <xdr:row>507</xdr:row>
      <xdr:rowOff>636401</xdr:rowOff>
    </xdr:to>
    <xdr:pic>
      <xdr:nvPicPr>
        <xdr:cNvPr id="797" name="Picture 796">
          <a:extLst>
            <a:ext uri="{FF2B5EF4-FFF2-40B4-BE49-F238E27FC236}">
              <a16:creationId xmlns:a16="http://schemas.microsoft.com/office/drawing/2014/main" id="{34838D04-0AF2-69B8-1229-97FFC4A752FD}"/>
            </a:ext>
          </a:extLst>
        </xdr:cNvPr>
        <xdr:cNvPicPr>
          <a:picLocks noChangeAspect="1"/>
        </xdr:cNvPicPr>
      </xdr:nvPicPr>
      <xdr:blipFill>
        <a:blip xmlns:r="http://schemas.openxmlformats.org/officeDocument/2006/relationships" r:embed="rId412"/>
        <a:stretch>
          <a:fillRect/>
        </a:stretch>
      </xdr:blipFill>
      <xdr:spPr>
        <a:xfrm>
          <a:off x="1181101" y="356965526"/>
          <a:ext cx="466685" cy="609897"/>
        </a:xfrm>
        <a:prstGeom prst="rect">
          <a:avLst/>
        </a:prstGeom>
      </xdr:spPr>
    </xdr:pic>
    <xdr:clientData/>
  </xdr:twoCellAnchor>
  <xdr:twoCellAnchor>
    <xdr:from>
      <xdr:col>1</xdr:col>
      <xdr:colOff>228602</xdr:colOff>
      <xdr:row>509</xdr:row>
      <xdr:rowOff>39205</xdr:rowOff>
    </xdr:from>
    <xdr:to>
      <xdr:col>1</xdr:col>
      <xdr:colOff>695021</xdr:colOff>
      <xdr:row>509</xdr:row>
      <xdr:rowOff>637683</xdr:rowOff>
    </xdr:to>
    <xdr:pic>
      <xdr:nvPicPr>
        <xdr:cNvPr id="798" name="Picture 797">
          <a:extLst>
            <a:ext uri="{FF2B5EF4-FFF2-40B4-BE49-F238E27FC236}">
              <a16:creationId xmlns:a16="http://schemas.microsoft.com/office/drawing/2014/main" id="{F538A941-30E5-894B-BCA8-8D697EFE1285}"/>
            </a:ext>
          </a:extLst>
        </xdr:cNvPr>
        <xdr:cNvPicPr>
          <a:picLocks noChangeAspect="1"/>
        </xdr:cNvPicPr>
      </xdr:nvPicPr>
      <xdr:blipFill>
        <a:blip xmlns:r="http://schemas.openxmlformats.org/officeDocument/2006/relationships" r:embed="rId412"/>
        <a:stretch>
          <a:fillRect/>
        </a:stretch>
      </xdr:blipFill>
      <xdr:spPr>
        <a:xfrm>
          <a:off x="1181102" y="358386270"/>
          <a:ext cx="466419" cy="598478"/>
        </a:xfrm>
        <a:prstGeom prst="rect">
          <a:avLst/>
        </a:prstGeom>
      </xdr:spPr>
    </xdr:pic>
    <xdr:clientData/>
  </xdr:twoCellAnchor>
  <xdr:twoCellAnchor>
    <xdr:from>
      <xdr:col>1</xdr:col>
      <xdr:colOff>228601</xdr:colOff>
      <xdr:row>508</xdr:row>
      <xdr:rowOff>26504</xdr:rowOff>
    </xdr:from>
    <xdr:to>
      <xdr:col>1</xdr:col>
      <xdr:colOff>708187</xdr:colOff>
      <xdr:row>508</xdr:row>
      <xdr:rowOff>651597</xdr:rowOff>
    </xdr:to>
    <xdr:pic>
      <xdr:nvPicPr>
        <xdr:cNvPr id="799" name="Picture 798">
          <a:extLst>
            <a:ext uri="{FF2B5EF4-FFF2-40B4-BE49-F238E27FC236}">
              <a16:creationId xmlns:a16="http://schemas.microsoft.com/office/drawing/2014/main" id="{5A69F2CF-ABD4-BC43-BBB5-4F3046B68115}"/>
            </a:ext>
          </a:extLst>
        </xdr:cNvPr>
        <xdr:cNvPicPr>
          <a:picLocks noChangeAspect="1"/>
        </xdr:cNvPicPr>
      </xdr:nvPicPr>
      <xdr:blipFill>
        <a:blip xmlns:r="http://schemas.openxmlformats.org/officeDocument/2006/relationships" r:embed="rId412"/>
        <a:stretch>
          <a:fillRect/>
        </a:stretch>
      </xdr:blipFill>
      <xdr:spPr>
        <a:xfrm>
          <a:off x="1181101" y="357669547"/>
          <a:ext cx="479586" cy="625093"/>
        </a:xfrm>
        <a:prstGeom prst="rect">
          <a:avLst/>
        </a:prstGeom>
      </xdr:spPr>
    </xdr:pic>
    <xdr:clientData/>
  </xdr:twoCellAnchor>
  <xdr:twoCellAnchor>
    <xdr:from>
      <xdr:col>1</xdr:col>
      <xdr:colOff>228601</xdr:colOff>
      <xdr:row>510</xdr:row>
      <xdr:rowOff>51905</xdr:rowOff>
    </xdr:from>
    <xdr:to>
      <xdr:col>1</xdr:col>
      <xdr:colOff>696769</xdr:colOff>
      <xdr:row>510</xdr:row>
      <xdr:rowOff>645530</xdr:rowOff>
    </xdr:to>
    <xdr:pic>
      <xdr:nvPicPr>
        <xdr:cNvPr id="807" name="Picture 806">
          <a:extLst>
            <a:ext uri="{FF2B5EF4-FFF2-40B4-BE49-F238E27FC236}">
              <a16:creationId xmlns:a16="http://schemas.microsoft.com/office/drawing/2014/main" id="{A0B8E1D6-421E-37F9-B680-F18414C64DF9}"/>
            </a:ext>
          </a:extLst>
        </xdr:cNvPr>
        <xdr:cNvPicPr>
          <a:picLocks noChangeAspect="1"/>
        </xdr:cNvPicPr>
      </xdr:nvPicPr>
      <xdr:blipFill>
        <a:blip xmlns:r="http://schemas.openxmlformats.org/officeDocument/2006/relationships" r:embed="rId413"/>
        <a:stretch>
          <a:fillRect/>
        </a:stretch>
      </xdr:blipFill>
      <xdr:spPr>
        <a:xfrm>
          <a:off x="1181101" y="359102992"/>
          <a:ext cx="468168" cy="593625"/>
        </a:xfrm>
        <a:prstGeom prst="rect">
          <a:avLst/>
        </a:prstGeom>
      </xdr:spPr>
    </xdr:pic>
    <xdr:clientData/>
  </xdr:twoCellAnchor>
  <xdr:twoCellAnchor>
    <xdr:from>
      <xdr:col>1</xdr:col>
      <xdr:colOff>241301</xdr:colOff>
      <xdr:row>511</xdr:row>
      <xdr:rowOff>51904</xdr:rowOff>
    </xdr:from>
    <xdr:to>
      <xdr:col>1</xdr:col>
      <xdr:colOff>709468</xdr:colOff>
      <xdr:row>511</xdr:row>
      <xdr:rowOff>645529</xdr:rowOff>
    </xdr:to>
    <xdr:pic>
      <xdr:nvPicPr>
        <xdr:cNvPr id="808" name="Picture 807">
          <a:extLst>
            <a:ext uri="{FF2B5EF4-FFF2-40B4-BE49-F238E27FC236}">
              <a16:creationId xmlns:a16="http://schemas.microsoft.com/office/drawing/2014/main" id="{E200EF43-B970-5144-9CC6-97A43AA88513}"/>
            </a:ext>
          </a:extLst>
        </xdr:cNvPr>
        <xdr:cNvPicPr>
          <a:picLocks noChangeAspect="1"/>
        </xdr:cNvPicPr>
      </xdr:nvPicPr>
      <xdr:blipFill>
        <a:blip xmlns:r="http://schemas.openxmlformats.org/officeDocument/2006/relationships" r:embed="rId413"/>
        <a:stretch>
          <a:fillRect/>
        </a:stretch>
      </xdr:blipFill>
      <xdr:spPr>
        <a:xfrm>
          <a:off x="1193801" y="359807013"/>
          <a:ext cx="468167" cy="593625"/>
        </a:xfrm>
        <a:prstGeom prst="rect">
          <a:avLst/>
        </a:prstGeom>
      </xdr:spPr>
    </xdr:pic>
    <xdr:clientData/>
  </xdr:twoCellAnchor>
  <xdr:twoCellAnchor>
    <xdr:from>
      <xdr:col>1</xdr:col>
      <xdr:colOff>241301</xdr:colOff>
      <xdr:row>512</xdr:row>
      <xdr:rowOff>39203</xdr:rowOff>
    </xdr:from>
    <xdr:to>
      <xdr:col>1</xdr:col>
      <xdr:colOff>709467</xdr:colOff>
      <xdr:row>512</xdr:row>
      <xdr:rowOff>645418</xdr:rowOff>
    </xdr:to>
    <xdr:pic>
      <xdr:nvPicPr>
        <xdr:cNvPr id="809" name="Picture 808">
          <a:extLst>
            <a:ext uri="{FF2B5EF4-FFF2-40B4-BE49-F238E27FC236}">
              <a16:creationId xmlns:a16="http://schemas.microsoft.com/office/drawing/2014/main" id="{E583575A-4FE7-AB12-1C0B-FD10C2D59BD4}"/>
            </a:ext>
          </a:extLst>
        </xdr:cNvPr>
        <xdr:cNvPicPr>
          <a:picLocks noChangeAspect="1"/>
        </xdr:cNvPicPr>
      </xdr:nvPicPr>
      <xdr:blipFill>
        <a:blip xmlns:r="http://schemas.openxmlformats.org/officeDocument/2006/relationships" r:embed="rId414"/>
        <a:stretch>
          <a:fillRect/>
        </a:stretch>
      </xdr:blipFill>
      <xdr:spPr>
        <a:xfrm>
          <a:off x="1193801" y="360498333"/>
          <a:ext cx="468166" cy="606215"/>
        </a:xfrm>
        <a:prstGeom prst="rect">
          <a:avLst/>
        </a:prstGeom>
      </xdr:spPr>
    </xdr:pic>
    <xdr:clientData/>
  </xdr:twoCellAnchor>
  <xdr:twoCellAnchor>
    <xdr:from>
      <xdr:col>1</xdr:col>
      <xdr:colOff>241301</xdr:colOff>
      <xdr:row>513</xdr:row>
      <xdr:rowOff>39203</xdr:rowOff>
    </xdr:from>
    <xdr:to>
      <xdr:col>1</xdr:col>
      <xdr:colOff>709467</xdr:colOff>
      <xdr:row>513</xdr:row>
      <xdr:rowOff>645418</xdr:rowOff>
    </xdr:to>
    <xdr:pic>
      <xdr:nvPicPr>
        <xdr:cNvPr id="810" name="Picture 809">
          <a:extLst>
            <a:ext uri="{FF2B5EF4-FFF2-40B4-BE49-F238E27FC236}">
              <a16:creationId xmlns:a16="http://schemas.microsoft.com/office/drawing/2014/main" id="{D139E795-73F9-344A-94F5-6F8C65010A48}"/>
            </a:ext>
          </a:extLst>
        </xdr:cNvPr>
        <xdr:cNvPicPr>
          <a:picLocks noChangeAspect="1"/>
        </xdr:cNvPicPr>
      </xdr:nvPicPr>
      <xdr:blipFill>
        <a:blip xmlns:r="http://schemas.openxmlformats.org/officeDocument/2006/relationships" r:embed="rId414"/>
        <a:stretch>
          <a:fillRect/>
        </a:stretch>
      </xdr:blipFill>
      <xdr:spPr>
        <a:xfrm>
          <a:off x="1193801" y="361202355"/>
          <a:ext cx="468166" cy="606215"/>
        </a:xfrm>
        <a:prstGeom prst="rect">
          <a:avLst/>
        </a:prstGeom>
      </xdr:spPr>
    </xdr:pic>
    <xdr:clientData/>
  </xdr:twoCellAnchor>
  <xdr:twoCellAnchor>
    <xdr:from>
      <xdr:col>1</xdr:col>
      <xdr:colOff>241300</xdr:colOff>
      <xdr:row>514</xdr:row>
      <xdr:rowOff>19248</xdr:rowOff>
    </xdr:from>
    <xdr:to>
      <xdr:col>1</xdr:col>
      <xdr:colOff>709467</xdr:colOff>
      <xdr:row>514</xdr:row>
      <xdr:rowOff>636882</xdr:rowOff>
    </xdr:to>
    <xdr:pic>
      <xdr:nvPicPr>
        <xdr:cNvPr id="811" name="Picture 810">
          <a:extLst>
            <a:ext uri="{FF2B5EF4-FFF2-40B4-BE49-F238E27FC236}">
              <a16:creationId xmlns:a16="http://schemas.microsoft.com/office/drawing/2014/main" id="{13BE6CC1-153D-1048-A2E5-E9EB9B798433}"/>
            </a:ext>
          </a:extLst>
        </xdr:cNvPr>
        <xdr:cNvPicPr>
          <a:picLocks noChangeAspect="1"/>
        </xdr:cNvPicPr>
      </xdr:nvPicPr>
      <xdr:blipFill>
        <a:blip xmlns:r="http://schemas.openxmlformats.org/officeDocument/2006/relationships" r:embed="rId414"/>
        <a:stretch>
          <a:fillRect/>
        </a:stretch>
      </xdr:blipFill>
      <xdr:spPr>
        <a:xfrm>
          <a:off x="1193800" y="361886422"/>
          <a:ext cx="468167" cy="617634"/>
        </a:xfrm>
        <a:prstGeom prst="rect">
          <a:avLst/>
        </a:prstGeom>
      </xdr:spPr>
    </xdr:pic>
    <xdr:clientData/>
  </xdr:twoCellAnchor>
  <xdr:twoCellAnchor>
    <xdr:from>
      <xdr:col>1</xdr:col>
      <xdr:colOff>231588</xdr:colOff>
      <xdr:row>514</xdr:row>
      <xdr:rowOff>644321</xdr:rowOff>
    </xdr:from>
    <xdr:to>
      <xdr:col>1</xdr:col>
      <xdr:colOff>722593</xdr:colOff>
      <xdr:row>515</xdr:row>
      <xdr:rowOff>552370</xdr:rowOff>
    </xdr:to>
    <xdr:pic>
      <xdr:nvPicPr>
        <xdr:cNvPr id="812" name="Picture 811">
          <a:extLst>
            <a:ext uri="{FF2B5EF4-FFF2-40B4-BE49-F238E27FC236}">
              <a16:creationId xmlns:a16="http://schemas.microsoft.com/office/drawing/2014/main" id="{A07AAFB6-6A37-6B3D-9918-AB5B7BA4E3DA}"/>
            </a:ext>
          </a:extLst>
        </xdr:cNvPr>
        <xdr:cNvPicPr>
          <a:picLocks noChangeAspect="1"/>
        </xdr:cNvPicPr>
      </xdr:nvPicPr>
      <xdr:blipFill>
        <a:blip xmlns:r="http://schemas.openxmlformats.org/officeDocument/2006/relationships" r:embed="rId415"/>
        <a:stretch>
          <a:fillRect/>
        </a:stretch>
      </xdr:blipFill>
      <xdr:spPr>
        <a:xfrm>
          <a:off x="1184088" y="362511495"/>
          <a:ext cx="491005" cy="612071"/>
        </a:xfrm>
        <a:prstGeom prst="rect">
          <a:avLst/>
        </a:prstGeom>
      </xdr:spPr>
    </xdr:pic>
    <xdr:clientData/>
  </xdr:twoCellAnchor>
  <xdr:twoCellAnchor>
    <xdr:from>
      <xdr:col>1</xdr:col>
      <xdr:colOff>241300</xdr:colOff>
      <xdr:row>515</xdr:row>
      <xdr:rowOff>644319</xdr:rowOff>
    </xdr:from>
    <xdr:to>
      <xdr:col>1</xdr:col>
      <xdr:colOff>732305</xdr:colOff>
      <xdr:row>516</xdr:row>
      <xdr:rowOff>552370</xdr:rowOff>
    </xdr:to>
    <xdr:pic>
      <xdr:nvPicPr>
        <xdr:cNvPr id="821" name="Picture 820">
          <a:extLst>
            <a:ext uri="{FF2B5EF4-FFF2-40B4-BE49-F238E27FC236}">
              <a16:creationId xmlns:a16="http://schemas.microsoft.com/office/drawing/2014/main" id="{A4BA32A0-D00F-F948-87B4-730248DA9F81}"/>
            </a:ext>
          </a:extLst>
        </xdr:cNvPr>
        <xdr:cNvPicPr>
          <a:picLocks noChangeAspect="1"/>
        </xdr:cNvPicPr>
      </xdr:nvPicPr>
      <xdr:blipFill>
        <a:blip xmlns:r="http://schemas.openxmlformats.org/officeDocument/2006/relationships" r:embed="rId415"/>
        <a:stretch>
          <a:fillRect/>
        </a:stretch>
      </xdr:blipFill>
      <xdr:spPr>
        <a:xfrm>
          <a:off x="1193800" y="363215515"/>
          <a:ext cx="491005" cy="612072"/>
        </a:xfrm>
        <a:prstGeom prst="rect">
          <a:avLst/>
        </a:prstGeom>
      </xdr:spPr>
    </xdr:pic>
    <xdr:clientData/>
  </xdr:twoCellAnchor>
  <xdr:twoCellAnchor>
    <xdr:from>
      <xdr:col>1</xdr:col>
      <xdr:colOff>228601</xdr:colOff>
      <xdr:row>517</xdr:row>
      <xdr:rowOff>36217</xdr:rowOff>
    </xdr:from>
    <xdr:to>
      <xdr:col>1</xdr:col>
      <xdr:colOff>719607</xdr:colOff>
      <xdr:row>517</xdr:row>
      <xdr:rowOff>563938</xdr:rowOff>
    </xdr:to>
    <xdr:pic>
      <xdr:nvPicPr>
        <xdr:cNvPr id="384" name="Picture 383">
          <a:extLst>
            <a:ext uri="{FF2B5EF4-FFF2-40B4-BE49-F238E27FC236}">
              <a16:creationId xmlns:a16="http://schemas.microsoft.com/office/drawing/2014/main" id="{195298CD-4A47-634A-8579-D5C1C986DC90}"/>
            </a:ext>
          </a:extLst>
        </xdr:cNvPr>
        <xdr:cNvPicPr>
          <a:picLocks noChangeAspect="1"/>
        </xdr:cNvPicPr>
      </xdr:nvPicPr>
      <xdr:blipFill>
        <a:blip xmlns:r="http://schemas.openxmlformats.org/officeDocument/2006/relationships" r:embed="rId415"/>
        <a:stretch>
          <a:fillRect/>
        </a:stretch>
      </xdr:blipFill>
      <xdr:spPr>
        <a:xfrm>
          <a:off x="1181101" y="364015456"/>
          <a:ext cx="491006" cy="527721"/>
        </a:xfrm>
        <a:prstGeom prst="rect">
          <a:avLst/>
        </a:prstGeom>
      </xdr:spPr>
    </xdr:pic>
    <xdr:clientData/>
  </xdr:twoCellAnchor>
  <xdr:twoCellAnchor>
    <xdr:from>
      <xdr:col>1</xdr:col>
      <xdr:colOff>197099</xdr:colOff>
      <xdr:row>529</xdr:row>
      <xdr:rowOff>51197</xdr:rowOff>
    </xdr:from>
    <xdr:to>
      <xdr:col>1</xdr:col>
      <xdr:colOff>659568</xdr:colOff>
      <xdr:row>529</xdr:row>
      <xdr:rowOff>645415</xdr:rowOff>
    </xdr:to>
    <xdr:pic>
      <xdr:nvPicPr>
        <xdr:cNvPr id="791" name="Picture 790">
          <a:extLst>
            <a:ext uri="{FF2B5EF4-FFF2-40B4-BE49-F238E27FC236}">
              <a16:creationId xmlns:a16="http://schemas.microsoft.com/office/drawing/2014/main" id="{93801C72-5E9C-A84F-8F23-D2AED86BA33F}"/>
            </a:ext>
          </a:extLst>
        </xdr:cNvPr>
        <xdr:cNvPicPr>
          <a:picLocks noChangeAspect="1" noChangeArrowheads="1"/>
        </xdr:cNvPicPr>
      </xdr:nvPicPr>
      <xdr:blipFill>
        <a:blip xmlns:r="http://schemas.openxmlformats.org/officeDocument/2006/relationships" r:embed="rId416" cstate="print">
          <a:extLst>
            <a:ext uri="{28A0092B-C50C-407E-A947-70E740481C1C}">
              <a14:useLocalDpi xmlns:a14="http://schemas.microsoft.com/office/drawing/2010/main" val="0"/>
            </a:ext>
          </a:extLst>
        </a:blip>
        <a:srcRect/>
        <a:stretch>
          <a:fillRect/>
        </a:stretch>
      </xdr:blipFill>
      <xdr:spPr bwMode="auto">
        <a:xfrm>
          <a:off x="1149599" y="372478697"/>
          <a:ext cx="462469" cy="5942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146298</xdr:colOff>
      <xdr:row>527</xdr:row>
      <xdr:rowOff>44152</xdr:rowOff>
    </xdr:from>
    <xdr:to>
      <xdr:col>1</xdr:col>
      <xdr:colOff>630351</xdr:colOff>
      <xdr:row>527</xdr:row>
      <xdr:rowOff>635645</xdr:rowOff>
    </xdr:to>
    <xdr:pic>
      <xdr:nvPicPr>
        <xdr:cNvPr id="385" name="Picture 384">
          <a:extLst>
            <a:ext uri="{FF2B5EF4-FFF2-40B4-BE49-F238E27FC236}">
              <a16:creationId xmlns:a16="http://schemas.microsoft.com/office/drawing/2014/main" id="{0D2CA73C-E164-D840-BE65-2AE79796A47B}"/>
            </a:ext>
          </a:extLst>
        </xdr:cNvPr>
        <xdr:cNvPicPr>
          <a:picLocks noChangeAspect="1" noChangeArrowheads="1"/>
        </xdr:cNvPicPr>
      </xdr:nvPicPr>
      <xdr:blipFill>
        <a:blip xmlns:r="http://schemas.openxmlformats.org/officeDocument/2006/relationships" r:embed="rId417" cstate="print">
          <a:extLst>
            <a:ext uri="{28A0092B-C50C-407E-A947-70E740481C1C}">
              <a14:useLocalDpi xmlns:a14="http://schemas.microsoft.com/office/drawing/2010/main" val="0"/>
            </a:ext>
          </a:extLst>
        </a:blip>
        <a:srcRect/>
        <a:stretch>
          <a:fillRect/>
        </a:stretch>
      </xdr:blipFill>
      <xdr:spPr bwMode="auto">
        <a:xfrm>
          <a:off x="1098798" y="371063609"/>
          <a:ext cx="484053" cy="591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254000</xdr:colOff>
      <xdr:row>533</xdr:row>
      <xdr:rowOff>13804</xdr:rowOff>
    </xdr:from>
    <xdr:to>
      <xdr:col>1</xdr:col>
      <xdr:colOff>722167</xdr:colOff>
      <xdr:row>533</xdr:row>
      <xdr:rowOff>637899</xdr:rowOff>
    </xdr:to>
    <xdr:pic>
      <xdr:nvPicPr>
        <xdr:cNvPr id="188" name="Picture 187">
          <a:extLst>
            <a:ext uri="{FF2B5EF4-FFF2-40B4-BE49-F238E27FC236}">
              <a16:creationId xmlns:a16="http://schemas.microsoft.com/office/drawing/2014/main" id="{2FA383EA-53D0-E740-0FFB-EF9B3FB9851B}"/>
            </a:ext>
          </a:extLst>
        </xdr:cNvPr>
        <xdr:cNvPicPr>
          <a:picLocks noChangeAspect="1"/>
        </xdr:cNvPicPr>
      </xdr:nvPicPr>
      <xdr:blipFill>
        <a:blip xmlns:r="http://schemas.openxmlformats.org/officeDocument/2006/relationships" r:embed="rId418"/>
        <a:stretch>
          <a:fillRect/>
        </a:stretch>
      </xdr:blipFill>
      <xdr:spPr>
        <a:xfrm>
          <a:off x="1206500" y="375257391"/>
          <a:ext cx="468167" cy="624095"/>
        </a:xfrm>
        <a:prstGeom prst="rect">
          <a:avLst/>
        </a:prstGeom>
      </xdr:spPr>
    </xdr:pic>
    <xdr:clientData/>
  </xdr:twoCellAnchor>
  <xdr:twoCellAnchor>
    <xdr:from>
      <xdr:col>1</xdr:col>
      <xdr:colOff>221344</xdr:colOff>
      <xdr:row>534</xdr:row>
      <xdr:rowOff>39204</xdr:rowOff>
    </xdr:from>
    <xdr:to>
      <xdr:col>1</xdr:col>
      <xdr:colOff>678092</xdr:colOff>
      <xdr:row>534</xdr:row>
      <xdr:rowOff>644044</xdr:rowOff>
    </xdr:to>
    <xdr:pic>
      <xdr:nvPicPr>
        <xdr:cNvPr id="632" name="Picture 631">
          <a:extLst>
            <a:ext uri="{FF2B5EF4-FFF2-40B4-BE49-F238E27FC236}">
              <a16:creationId xmlns:a16="http://schemas.microsoft.com/office/drawing/2014/main" id="{22F920B7-1F3E-4FE1-EEF0-2AC69A57C587}"/>
            </a:ext>
          </a:extLst>
        </xdr:cNvPr>
        <xdr:cNvPicPr>
          <a:picLocks noChangeAspect="1"/>
        </xdr:cNvPicPr>
      </xdr:nvPicPr>
      <xdr:blipFill>
        <a:blip xmlns:r="http://schemas.openxmlformats.org/officeDocument/2006/relationships" r:embed="rId419"/>
        <a:stretch>
          <a:fillRect/>
        </a:stretch>
      </xdr:blipFill>
      <xdr:spPr>
        <a:xfrm>
          <a:off x="1173844" y="375986813"/>
          <a:ext cx="456748" cy="604840"/>
        </a:xfrm>
        <a:prstGeom prst="rect">
          <a:avLst/>
        </a:prstGeom>
      </xdr:spPr>
    </xdr:pic>
    <xdr:clientData/>
  </xdr:twoCellAnchor>
  <xdr:twoCellAnchor>
    <xdr:from>
      <xdr:col>1</xdr:col>
      <xdr:colOff>223158</xdr:colOff>
      <xdr:row>535</xdr:row>
      <xdr:rowOff>51904</xdr:rowOff>
    </xdr:from>
    <xdr:to>
      <xdr:col>1</xdr:col>
      <xdr:colOff>691326</xdr:colOff>
      <xdr:row>535</xdr:row>
      <xdr:rowOff>637332</xdr:rowOff>
    </xdr:to>
    <xdr:pic>
      <xdr:nvPicPr>
        <xdr:cNvPr id="386" name="Picture 385">
          <a:extLst>
            <a:ext uri="{FF2B5EF4-FFF2-40B4-BE49-F238E27FC236}">
              <a16:creationId xmlns:a16="http://schemas.microsoft.com/office/drawing/2014/main" id="{7023BECC-8594-6C08-D7E9-76F5D9B2EA80}"/>
            </a:ext>
          </a:extLst>
        </xdr:cNvPr>
        <xdr:cNvPicPr>
          <a:picLocks noChangeAspect="1"/>
        </xdr:cNvPicPr>
      </xdr:nvPicPr>
      <xdr:blipFill>
        <a:blip xmlns:r="http://schemas.openxmlformats.org/officeDocument/2006/relationships" r:embed="rId420"/>
        <a:stretch>
          <a:fillRect/>
        </a:stretch>
      </xdr:blipFill>
      <xdr:spPr>
        <a:xfrm>
          <a:off x="1175658" y="376703534"/>
          <a:ext cx="468168" cy="585428"/>
        </a:xfrm>
        <a:prstGeom prst="rect">
          <a:avLst/>
        </a:prstGeom>
      </xdr:spPr>
    </xdr:pic>
    <xdr:clientData/>
  </xdr:twoCellAnchor>
  <xdr:twoCellAnchor>
    <xdr:from>
      <xdr:col>1</xdr:col>
      <xdr:colOff>199571</xdr:colOff>
      <xdr:row>536</xdr:row>
      <xdr:rowOff>31948</xdr:rowOff>
    </xdr:from>
    <xdr:to>
      <xdr:col>1</xdr:col>
      <xdr:colOff>656320</xdr:colOff>
      <xdr:row>536</xdr:row>
      <xdr:rowOff>633602</xdr:rowOff>
    </xdr:to>
    <xdr:pic>
      <xdr:nvPicPr>
        <xdr:cNvPr id="387" name="Picture 386">
          <a:extLst>
            <a:ext uri="{FF2B5EF4-FFF2-40B4-BE49-F238E27FC236}">
              <a16:creationId xmlns:a16="http://schemas.microsoft.com/office/drawing/2014/main" id="{7010F8BE-1FE1-F94A-CF0D-5C9293C13DBA}"/>
            </a:ext>
          </a:extLst>
        </xdr:cNvPr>
        <xdr:cNvPicPr>
          <a:picLocks noChangeAspect="1"/>
        </xdr:cNvPicPr>
      </xdr:nvPicPr>
      <xdr:blipFill>
        <a:blip xmlns:r="http://schemas.openxmlformats.org/officeDocument/2006/relationships" r:embed="rId421"/>
        <a:stretch>
          <a:fillRect/>
        </a:stretch>
      </xdr:blipFill>
      <xdr:spPr>
        <a:xfrm>
          <a:off x="1152071" y="377387600"/>
          <a:ext cx="456749" cy="601654"/>
        </a:xfrm>
        <a:prstGeom prst="rect">
          <a:avLst/>
        </a:prstGeom>
      </xdr:spPr>
    </xdr:pic>
    <xdr:clientData/>
  </xdr:twoCellAnchor>
  <xdr:twoCellAnchor>
    <xdr:from>
      <xdr:col>1</xdr:col>
      <xdr:colOff>186873</xdr:colOff>
      <xdr:row>537</xdr:row>
      <xdr:rowOff>35577</xdr:rowOff>
    </xdr:from>
    <xdr:to>
      <xdr:col>1</xdr:col>
      <xdr:colOff>655041</xdr:colOff>
      <xdr:row>537</xdr:row>
      <xdr:rowOff>637230</xdr:rowOff>
    </xdr:to>
    <xdr:pic>
      <xdr:nvPicPr>
        <xdr:cNvPr id="388" name="Picture 387">
          <a:extLst>
            <a:ext uri="{FF2B5EF4-FFF2-40B4-BE49-F238E27FC236}">
              <a16:creationId xmlns:a16="http://schemas.microsoft.com/office/drawing/2014/main" id="{9E6863CB-4054-C64C-B729-A466B8C52995}"/>
            </a:ext>
          </a:extLst>
        </xdr:cNvPr>
        <xdr:cNvPicPr>
          <a:picLocks noChangeAspect="1"/>
        </xdr:cNvPicPr>
      </xdr:nvPicPr>
      <xdr:blipFill>
        <a:blip xmlns:r="http://schemas.openxmlformats.org/officeDocument/2006/relationships" r:embed="rId421"/>
        <a:stretch>
          <a:fillRect/>
        </a:stretch>
      </xdr:blipFill>
      <xdr:spPr>
        <a:xfrm>
          <a:off x="1139373" y="378095251"/>
          <a:ext cx="468168" cy="601653"/>
        </a:xfrm>
        <a:prstGeom prst="rect">
          <a:avLst/>
        </a:prstGeom>
      </xdr:spPr>
    </xdr:pic>
    <xdr:clientData/>
  </xdr:twoCellAnchor>
  <xdr:twoCellAnchor>
    <xdr:from>
      <xdr:col>1</xdr:col>
      <xdr:colOff>254001</xdr:colOff>
      <xdr:row>538</xdr:row>
      <xdr:rowOff>39204</xdr:rowOff>
    </xdr:from>
    <xdr:to>
      <xdr:col>1</xdr:col>
      <xdr:colOff>695221</xdr:colOff>
      <xdr:row>538</xdr:row>
      <xdr:rowOff>564465</xdr:rowOff>
    </xdr:to>
    <xdr:pic>
      <xdr:nvPicPr>
        <xdr:cNvPr id="389" name="Picture 388">
          <a:extLst>
            <a:ext uri="{FF2B5EF4-FFF2-40B4-BE49-F238E27FC236}">
              <a16:creationId xmlns:a16="http://schemas.microsoft.com/office/drawing/2014/main" id="{6B893286-4342-6BF5-1673-9B6F728A5ADF}"/>
            </a:ext>
          </a:extLst>
        </xdr:cNvPr>
        <xdr:cNvPicPr>
          <a:picLocks noChangeAspect="1"/>
        </xdr:cNvPicPr>
      </xdr:nvPicPr>
      <xdr:blipFill>
        <a:blip xmlns:r="http://schemas.openxmlformats.org/officeDocument/2006/relationships" r:embed="rId422"/>
        <a:stretch>
          <a:fillRect/>
        </a:stretch>
      </xdr:blipFill>
      <xdr:spPr>
        <a:xfrm>
          <a:off x="1206501" y="378802900"/>
          <a:ext cx="441220" cy="525261"/>
        </a:xfrm>
        <a:prstGeom prst="rect">
          <a:avLst/>
        </a:prstGeom>
      </xdr:spPr>
    </xdr:pic>
    <xdr:clientData/>
  </xdr:twoCellAnchor>
  <xdr:twoCellAnchor>
    <xdr:from>
      <xdr:col>1</xdr:col>
      <xdr:colOff>241301</xdr:colOff>
      <xdr:row>539</xdr:row>
      <xdr:rowOff>33762</xdr:rowOff>
    </xdr:from>
    <xdr:to>
      <xdr:col>1</xdr:col>
      <xdr:colOff>652375</xdr:colOff>
      <xdr:row>539</xdr:row>
      <xdr:rowOff>648544</xdr:rowOff>
    </xdr:to>
    <xdr:pic>
      <xdr:nvPicPr>
        <xdr:cNvPr id="390" name="Picture 389">
          <a:extLst>
            <a:ext uri="{FF2B5EF4-FFF2-40B4-BE49-F238E27FC236}">
              <a16:creationId xmlns:a16="http://schemas.microsoft.com/office/drawing/2014/main" id="{31F85C3C-0333-6881-B7B2-A2B85A50A7EE}"/>
            </a:ext>
          </a:extLst>
        </xdr:cNvPr>
        <xdr:cNvPicPr>
          <a:picLocks noChangeAspect="1"/>
        </xdr:cNvPicPr>
      </xdr:nvPicPr>
      <xdr:blipFill>
        <a:blip xmlns:r="http://schemas.openxmlformats.org/officeDocument/2006/relationships" r:embed="rId423"/>
        <a:stretch>
          <a:fillRect/>
        </a:stretch>
      </xdr:blipFill>
      <xdr:spPr>
        <a:xfrm>
          <a:off x="1193801" y="379501479"/>
          <a:ext cx="411074" cy="614782"/>
        </a:xfrm>
        <a:prstGeom prst="rect">
          <a:avLst/>
        </a:prstGeom>
      </xdr:spPr>
    </xdr:pic>
    <xdr:clientData/>
  </xdr:twoCellAnchor>
  <xdr:twoCellAnchor>
    <xdr:from>
      <xdr:col>1</xdr:col>
      <xdr:colOff>254001</xdr:colOff>
      <xdr:row>540</xdr:row>
      <xdr:rowOff>33762</xdr:rowOff>
    </xdr:from>
    <xdr:to>
      <xdr:col>1</xdr:col>
      <xdr:colOff>661799</xdr:colOff>
      <xdr:row>540</xdr:row>
      <xdr:rowOff>637134</xdr:rowOff>
    </xdr:to>
    <xdr:pic>
      <xdr:nvPicPr>
        <xdr:cNvPr id="391" name="Picture 390">
          <a:extLst>
            <a:ext uri="{FF2B5EF4-FFF2-40B4-BE49-F238E27FC236}">
              <a16:creationId xmlns:a16="http://schemas.microsoft.com/office/drawing/2014/main" id="{F9424CA6-CB0D-4741-99E7-5342639E9A0D}"/>
            </a:ext>
          </a:extLst>
        </xdr:cNvPr>
        <xdr:cNvPicPr>
          <a:picLocks noChangeAspect="1"/>
        </xdr:cNvPicPr>
      </xdr:nvPicPr>
      <xdr:blipFill>
        <a:blip xmlns:r="http://schemas.openxmlformats.org/officeDocument/2006/relationships" r:embed="rId423"/>
        <a:stretch>
          <a:fillRect/>
        </a:stretch>
      </xdr:blipFill>
      <xdr:spPr>
        <a:xfrm>
          <a:off x="1206501" y="380205501"/>
          <a:ext cx="407798" cy="603372"/>
        </a:xfrm>
        <a:prstGeom prst="rect">
          <a:avLst/>
        </a:prstGeom>
      </xdr:spPr>
    </xdr:pic>
    <xdr:clientData/>
  </xdr:twoCellAnchor>
  <xdr:twoCellAnchor>
    <xdr:from>
      <xdr:col>1</xdr:col>
      <xdr:colOff>241300</xdr:colOff>
      <xdr:row>541</xdr:row>
      <xdr:rowOff>26504</xdr:rowOff>
    </xdr:from>
    <xdr:to>
      <xdr:col>1</xdr:col>
      <xdr:colOff>732306</xdr:colOff>
      <xdr:row>541</xdr:row>
      <xdr:rowOff>635911</xdr:rowOff>
    </xdr:to>
    <xdr:pic>
      <xdr:nvPicPr>
        <xdr:cNvPr id="392" name="Picture 391">
          <a:extLst>
            <a:ext uri="{FF2B5EF4-FFF2-40B4-BE49-F238E27FC236}">
              <a16:creationId xmlns:a16="http://schemas.microsoft.com/office/drawing/2014/main" id="{F62A645F-502D-76EC-6D15-267A9CFDC72F}"/>
            </a:ext>
          </a:extLst>
        </xdr:cNvPr>
        <xdr:cNvPicPr>
          <a:picLocks noChangeAspect="1"/>
        </xdr:cNvPicPr>
      </xdr:nvPicPr>
      <xdr:blipFill>
        <a:blip xmlns:r="http://schemas.openxmlformats.org/officeDocument/2006/relationships" r:embed="rId424"/>
        <a:stretch>
          <a:fillRect/>
        </a:stretch>
      </xdr:blipFill>
      <xdr:spPr>
        <a:xfrm>
          <a:off x="1193800" y="380902265"/>
          <a:ext cx="491006" cy="609407"/>
        </a:xfrm>
        <a:prstGeom prst="rect">
          <a:avLst/>
        </a:prstGeom>
      </xdr:spPr>
    </xdr:pic>
    <xdr:clientData/>
  </xdr:twoCellAnchor>
  <xdr:twoCellAnchor>
    <xdr:from>
      <xdr:col>1</xdr:col>
      <xdr:colOff>219529</xdr:colOff>
      <xdr:row>542</xdr:row>
      <xdr:rowOff>26504</xdr:rowOff>
    </xdr:from>
    <xdr:to>
      <xdr:col>1</xdr:col>
      <xdr:colOff>710535</xdr:colOff>
      <xdr:row>542</xdr:row>
      <xdr:rowOff>635912</xdr:rowOff>
    </xdr:to>
    <xdr:pic>
      <xdr:nvPicPr>
        <xdr:cNvPr id="394" name="Picture 393">
          <a:extLst>
            <a:ext uri="{FF2B5EF4-FFF2-40B4-BE49-F238E27FC236}">
              <a16:creationId xmlns:a16="http://schemas.microsoft.com/office/drawing/2014/main" id="{EEF1B2FF-82D6-1043-86AF-9B2F12CEEF66}"/>
            </a:ext>
          </a:extLst>
        </xdr:cNvPr>
        <xdr:cNvPicPr>
          <a:picLocks noChangeAspect="1"/>
        </xdr:cNvPicPr>
      </xdr:nvPicPr>
      <xdr:blipFill>
        <a:blip xmlns:r="http://schemas.openxmlformats.org/officeDocument/2006/relationships" r:embed="rId424"/>
        <a:stretch>
          <a:fillRect/>
        </a:stretch>
      </xdr:blipFill>
      <xdr:spPr>
        <a:xfrm>
          <a:off x="1172029" y="381606287"/>
          <a:ext cx="491006" cy="609408"/>
        </a:xfrm>
        <a:prstGeom prst="rect">
          <a:avLst/>
        </a:prstGeom>
      </xdr:spPr>
    </xdr:pic>
    <xdr:clientData/>
  </xdr:twoCellAnchor>
  <xdr:twoCellAnchor>
    <xdr:from>
      <xdr:col>1</xdr:col>
      <xdr:colOff>226786</xdr:colOff>
      <xdr:row>543</xdr:row>
      <xdr:rowOff>13804</xdr:rowOff>
    </xdr:from>
    <xdr:to>
      <xdr:col>1</xdr:col>
      <xdr:colOff>717792</xdr:colOff>
      <xdr:row>543</xdr:row>
      <xdr:rowOff>563045</xdr:rowOff>
    </xdr:to>
    <xdr:pic>
      <xdr:nvPicPr>
        <xdr:cNvPr id="395" name="Picture 394">
          <a:extLst>
            <a:ext uri="{FF2B5EF4-FFF2-40B4-BE49-F238E27FC236}">
              <a16:creationId xmlns:a16="http://schemas.microsoft.com/office/drawing/2014/main" id="{F79A6E43-47AD-E54E-8F87-5264734C28F1}"/>
            </a:ext>
          </a:extLst>
        </xdr:cNvPr>
        <xdr:cNvPicPr>
          <a:picLocks noChangeAspect="1"/>
        </xdr:cNvPicPr>
      </xdr:nvPicPr>
      <xdr:blipFill>
        <a:blip xmlns:r="http://schemas.openxmlformats.org/officeDocument/2006/relationships" r:embed="rId424"/>
        <a:stretch>
          <a:fillRect/>
        </a:stretch>
      </xdr:blipFill>
      <xdr:spPr>
        <a:xfrm>
          <a:off x="1179286" y="382297608"/>
          <a:ext cx="491006" cy="549241"/>
        </a:xfrm>
        <a:prstGeom prst="rect">
          <a:avLst/>
        </a:prstGeom>
      </xdr:spPr>
    </xdr:pic>
    <xdr:clientData/>
  </xdr:twoCellAnchor>
  <xdr:twoCellAnchor>
    <xdr:from>
      <xdr:col>1</xdr:col>
      <xdr:colOff>254001</xdr:colOff>
      <xdr:row>544</xdr:row>
      <xdr:rowOff>39205</xdr:rowOff>
    </xdr:from>
    <xdr:to>
      <xdr:col>1</xdr:col>
      <xdr:colOff>733587</xdr:colOff>
      <xdr:row>544</xdr:row>
      <xdr:rowOff>632517</xdr:rowOff>
    </xdr:to>
    <xdr:pic>
      <xdr:nvPicPr>
        <xdr:cNvPr id="396" name="Picture 395">
          <a:extLst>
            <a:ext uri="{FF2B5EF4-FFF2-40B4-BE49-F238E27FC236}">
              <a16:creationId xmlns:a16="http://schemas.microsoft.com/office/drawing/2014/main" id="{AD320118-DB15-FC29-36AE-E24D72392DDD}"/>
            </a:ext>
          </a:extLst>
        </xdr:cNvPr>
        <xdr:cNvPicPr>
          <a:picLocks noChangeAspect="1"/>
        </xdr:cNvPicPr>
      </xdr:nvPicPr>
      <xdr:blipFill>
        <a:blip xmlns:r="http://schemas.openxmlformats.org/officeDocument/2006/relationships" r:embed="rId425"/>
        <a:stretch>
          <a:fillRect/>
        </a:stretch>
      </xdr:blipFill>
      <xdr:spPr>
        <a:xfrm>
          <a:off x="1206501" y="383027031"/>
          <a:ext cx="479586" cy="593312"/>
        </a:xfrm>
        <a:prstGeom prst="rect">
          <a:avLst/>
        </a:prstGeom>
      </xdr:spPr>
    </xdr:pic>
    <xdr:clientData/>
  </xdr:twoCellAnchor>
  <xdr:twoCellAnchor>
    <xdr:from>
      <xdr:col>1</xdr:col>
      <xdr:colOff>254001</xdr:colOff>
      <xdr:row>546</xdr:row>
      <xdr:rowOff>39204</xdr:rowOff>
    </xdr:from>
    <xdr:to>
      <xdr:col>1</xdr:col>
      <xdr:colOff>733588</xdr:colOff>
      <xdr:row>546</xdr:row>
      <xdr:rowOff>636051</xdr:rowOff>
    </xdr:to>
    <xdr:pic>
      <xdr:nvPicPr>
        <xdr:cNvPr id="397" name="Picture 396">
          <a:extLst>
            <a:ext uri="{FF2B5EF4-FFF2-40B4-BE49-F238E27FC236}">
              <a16:creationId xmlns:a16="http://schemas.microsoft.com/office/drawing/2014/main" id="{BDD4917B-5040-1627-FD60-8E0307C7BFA6}"/>
            </a:ext>
          </a:extLst>
        </xdr:cNvPr>
        <xdr:cNvPicPr>
          <a:picLocks noChangeAspect="1"/>
        </xdr:cNvPicPr>
      </xdr:nvPicPr>
      <xdr:blipFill>
        <a:blip xmlns:r="http://schemas.openxmlformats.org/officeDocument/2006/relationships" r:embed="rId426"/>
        <a:stretch>
          <a:fillRect/>
        </a:stretch>
      </xdr:blipFill>
      <xdr:spPr>
        <a:xfrm>
          <a:off x="1206501" y="384435074"/>
          <a:ext cx="479587" cy="596847"/>
        </a:xfrm>
        <a:prstGeom prst="rect">
          <a:avLst/>
        </a:prstGeom>
      </xdr:spPr>
    </xdr:pic>
    <xdr:clientData/>
  </xdr:twoCellAnchor>
  <xdr:twoCellAnchor>
    <xdr:from>
      <xdr:col>1</xdr:col>
      <xdr:colOff>266700</xdr:colOff>
      <xdr:row>545</xdr:row>
      <xdr:rowOff>39204</xdr:rowOff>
    </xdr:from>
    <xdr:to>
      <xdr:col>1</xdr:col>
      <xdr:colOff>734867</xdr:colOff>
      <xdr:row>545</xdr:row>
      <xdr:rowOff>632515</xdr:rowOff>
    </xdr:to>
    <xdr:pic>
      <xdr:nvPicPr>
        <xdr:cNvPr id="398" name="Picture 397">
          <a:extLst>
            <a:ext uri="{FF2B5EF4-FFF2-40B4-BE49-F238E27FC236}">
              <a16:creationId xmlns:a16="http://schemas.microsoft.com/office/drawing/2014/main" id="{93334BBD-0904-7D49-9EA0-E2B8BB4CBDE7}"/>
            </a:ext>
          </a:extLst>
        </xdr:cNvPr>
        <xdr:cNvPicPr>
          <a:picLocks noChangeAspect="1"/>
        </xdr:cNvPicPr>
      </xdr:nvPicPr>
      <xdr:blipFill>
        <a:blip xmlns:r="http://schemas.openxmlformats.org/officeDocument/2006/relationships" r:embed="rId425"/>
        <a:stretch>
          <a:fillRect/>
        </a:stretch>
      </xdr:blipFill>
      <xdr:spPr>
        <a:xfrm>
          <a:off x="1219200" y="383731052"/>
          <a:ext cx="468167" cy="593311"/>
        </a:xfrm>
        <a:prstGeom prst="rect">
          <a:avLst/>
        </a:prstGeom>
      </xdr:spPr>
    </xdr:pic>
    <xdr:clientData/>
  </xdr:twoCellAnchor>
  <xdr:twoCellAnchor>
    <xdr:from>
      <xdr:col>1</xdr:col>
      <xdr:colOff>254001</xdr:colOff>
      <xdr:row>547</xdr:row>
      <xdr:rowOff>39205</xdr:rowOff>
    </xdr:from>
    <xdr:to>
      <xdr:col>1</xdr:col>
      <xdr:colOff>733588</xdr:colOff>
      <xdr:row>547</xdr:row>
      <xdr:rowOff>636052</xdr:rowOff>
    </xdr:to>
    <xdr:pic>
      <xdr:nvPicPr>
        <xdr:cNvPr id="399" name="Picture 398">
          <a:extLst>
            <a:ext uri="{FF2B5EF4-FFF2-40B4-BE49-F238E27FC236}">
              <a16:creationId xmlns:a16="http://schemas.microsoft.com/office/drawing/2014/main" id="{9C0044A8-0516-9844-9F6D-55EC3E066139}"/>
            </a:ext>
          </a:extLst>
        </xdr:cNvPr>
        <xdr:cNvPicPr>
          <a:picLocks noChangeAspect="1"/>
        </xdr:cNvPicPr>
      </xdr:nvPicPr>
      <xdr:blipFill>
        <a:blip xmlns:r="http://schemas.openxmlformats.org/officeDocument/2006/relationships" r:embed="rId426"/>
        <a:stretch>
          <a:fillRect/>
        </a:stretch>
      </xdr:blipFill>
      <xdr:spPr>
        <a:xfrm>
          <a:off x="1206501" y="385139096"/>
          <a:ext cx="479587" cy="596847"/>
        </a:xfrm>
        <a:prstGeom prst="rect">
          <a:avLst/>
        </a:prstGeom>
      </xdr:spPr>
    </xdr:pic>
    <xdr:clientData/>
  </xdr:twoCellAnchor>
  <xdr:twoCellAnchor>
    <xdr:from>
      <xdr:col>1</xdr:col>
      <xdr:colOff>144670</xdr:colOff>
      <xdr:row>548</xdr:row>
      <xdr:rowOff>11597</xdr:rowOff>
    </xdr:from>
    <xdr:to>
      <xdr:col>1</xdr:col>
      <xdr:colOff>694840</xdr:colOff>
      <xdr:row>548</xdr:row>
      <xdr:rowOff>696285</xdr:rowOff>
    </xdr:to>
    <xdr:pic>
      <xdr:nvPicPr>
        <xdr:cNvPr id="400" name="Picture 399">
          <a:extLst>
            <a:ext uri="{FF2B5EF4-FFF2-40B4-BE49-F238E27FC236}">
              <a16:creationId xmlns:a16="http://schemas.microsoft.com/office/drawing/2014/main" id="{6CF6064B-72A0-6540-86C8-BC5298C5F103}"/>
            </a:ext>
          </a:extLst>
        </xdr:cNvPr>
        <xdr:cNvPicPr>
          <a:picLocks noChangeAspect="1"/>
        </xdr:cNvPicPr>
      </xdr:nvPicPr>
      <xdr:blipFill>
        <a:blip xmlns:r="http://schemas.openxmlformats.org/officeDocument/2006/relationships" r:embed="rId426"/>
        <a:stretch>
          <a:fillRect/>
        </a:stretch>
      </xdr:blipFill>
      <xdr:spPr>
        <a:xfrm>
          <a:off x="1097170" y="385815510"/>
          <a:ext cx="550170" cy="684688"/>
        </a:xfrm>
        <a:prstGeom prst="rect">
          <a:avLst/>
        </a:prstGeom>
      </xdr:spPr>
    </xdr:pic>
    <xdr:clientData/>
  </xdr:twoCellAnchor>
  <xdr:twoCellAnchor>
    <xdr:from>
      <xdr:col>1</xdr:col>
      <xdr:colOff>249502</xdr:colOff>
      <xdr:row>549</xdr:row>
      <xdr:rowOff>51904</xdr:rowOff>
    </xdr:from>
    <xdr:to>
      <xdr:col>1</xdr:col>
      <xdr:colOff>786847</xdr:colOff>
      <xdr:row>549</xdr:row>
      <xdr:rowOff>654778</xdr:rowOff>
    </xdr:to>
    <xdr:pic>
      <xdr:nvPicPr>
        <xdr:cNvPr id="401" name="Picture 400">
          <a:extLst>
            <a:ext uri="{FF2B5EF4-FFF2-40B4-BE49-F238E27FC236}">
              <a16:creationId xmlns:a16="http://schemas.microsoft.com/office/drawing/2014/main" id="{44D26C07-D8F4-43A2-68B9-0F5457DE3AE7}"/>
            </a:ext>
          </a:extLst>
        </xdr:cNvPr>
        <xdr:cNvPicPr>
          <a:picLocks noChangeAspect="1"/>
        </xdr:cNvPicPr>
      </xdr:nvPicPr>
      <xdr:blipFill>
        <a:blip xmlns:r="http://schemas.openxmlformats.org/officeDocument/2006/relationships" r:embed="rId427"/>
        <a:stretch>
          <a:fillRect/>
        </a:stretch>
      </xdr:blipFill>
      <xdr:spPr>
        <a:xfrm>
          <a:off x="1202002" y="386559839"/>
          <a:ext cx="537345" cy="602874"/>
        </a:xfrm>
        <a:prstGeom prst="rect">
          <a:avLst/>
        </a:prstGeom>
      </xdr:spPr>
    </xdr:pic>
    <xdr:clientData/>
  </xdr:twoCellAnchor>
  <xdr:twoCellAnchor>
    <xdr:from>
      <xdr:col>1</xdr:col>
      <xdr:colOff>138949</xdr:colOff>
      <xdr:row>526</xdr:row>
      <xdr:rowOff>42917</xdr:rowOff>
    </xdr:from>
    <xdr:to>
      <xdr:col>1</xdr:col>
      <xdr:colOff>607116</xdr:colOff>
      <xdr:row>526</xdr:row>
      <xdr:rowOff>639763</xdr:rowOff>
    </xdr:to>
    <xdr:pic>
      <xdr:nvPicPr>
        <xdr:cNvPr id="402" name="Picture 401">
          <a:extLst>
            <a:ext uri="{FF2B5EF4-FFF2-40B4-BE49-F238E27FC236}">
              <a16:creationId xmlns:a16="http://schemas.microsoft.com/office/drawing/2014/main" id="{8CC2D0DE-E9E4-99D1-4739-4318E41C31EE}"/>
            </a:ext>
          </a:extLst>
        </xdr:cNvPr>
        <xdr:cNvPicPr>
          <a:picLocks noChangeAspect="1"/>
        </xdr:cNvPicPr>
      </xdr:nvPicPr>
      <xdr:blipFill>
        <a:blip xmlns:r="http://schemas.openxmlformats.org/officeDocument/2006/relationships" r:embed="rId428"/>
        <a:stretch>
          <a:fillRect/>
        </a:stretch>
      </xdr:blipFill>
      <xdr:spPr>
        <a:xfrm>
          <a:off x="1091449" y="370358352"/>
          <a:ext cx="468167" cy="596846"/>
        </a:xfrm>
        <a:prstGeom prst="rect">
          <a:avLst/>
        </a:prstGeom>
      </xdr:spPr>
    </xdr:pic>
    <xdr:clientData/>
  </xdr:twoCellAnchor>
  <xdr:twoCellAnchor>
    <xdr:from>
      <xdr:col>1</xdr:col>
      <xdr:colOff>98454</xdr:colOff>
      <xdr:row>525</xdr:row>
      <xdr:rowOff>43082</xdr:rowOff>
    </xdr:from>
    <xdr:to>
      <xdr:col>1</xdr:col>
      <xdr:colOff>573446</xdr:colOff>
      <xdr:row>525</xdr:row>
      <xdr:rowOff>648048</xdr:rowOff>
    </xdr:to>
    <xdr:pic>
      <xdr:nvPicPr>
        <xdr:cNvPr id="403" name="Picture 402">
          <a:extLst>
            <a:ext uri="{FF2B5EF4-FFF2-40B4-BE49-F238E27FC236}">
              <a16:creationId xmlns:a16="http://schemas.microsoft.com/office/drawing/2014/main" id="{9462DDF2-4795-8C4A-96DA-8DF23E586328}"/>
            </a:ext>
          </a:extLst>
        </xdr:cNvPr>
        <xdr:cNvPicPr>
          <a:picLocks noChangeAspect="1"/>
        </xdr:cNvPicPr>
      </xdr:nvPicPr>
      <xdr:blipFill>
        <a:blip xmlns:r="http://schemas.openxmlformats.org/officeDocument/2006/relationships" r:embed="rId428"/>
        <a:stretch>
          <a:fillRect/>
        </a:stretch>
      </xdr:blipFill>
      <xdr:spPr>
        <a:xfrm>
          <a:off x="1050954" y="369654495"/>
          <a:ext cx="474992" cy="604966"/>
        </a:xfrm>
        <a:prstGeom prst="rect">
          <a:avLst/>
        </a:prstGeom>
      </xdr:spPr>
    </xdr:pic>
    <xdr:clientData/>
  </xdr:twoCellAnchor>
  <xdr:twoCellAnchor>
    <xdr:from>
      <xdr:col>1</xdr:col>
      <xdr:colOff>304801</xdr:colOff>
      <xdr:row>550</xdr:row>
      <xdr:rowOff>39203</xdr:rowOff>
    </xdr:from>
    <xdr:to>
      <xdr:col>1</xdr:col>
      <xdr:colOff>738713</xdr:colOff>
      <xdr:row>550</xdr:row>
      <xdr:rowOff>634507</xdr:rowOff>
    </xdr:to>
    <xdr:pic>
      <xdr:nvPicPr>
        <xdr:cNvPr id="404" name="Picture 403">
          <a:extLst>
            <a:ext uri="{FF2B5EF4-FFF2-40B4-BE49-F238E27FC236}">
              <a16:creationId xmlns:a16="http://schemas.microsoft.com/office/drawing/2014/main" id="{5F278D24-2788-FAE9-6547-092F8B6DB39E}"/>
            </a:ext>
          </a:extLst>
        </xdr:cNvPr>
        <xdr:cNvPicPr>
          <a:picLocks noChangeAspect="1"/>
        </xdr:cNvPicPr>
      </xdr:nvPicPr>
      <xdr:blipFill>
        <a:blip xmlns:r="http://schemas.openxmlformats.org/officeDocument/2006/relationships" r:embed="rId429"/>
        <a:stretch>
          <a:fillRect/>
        </a:stretch>
      </xdr:blipFill>
      <xdr:spPr>
        <a:xfrm>
          <a:off x="1257301" y="387251160"/>
          <a:ext cx="433912" cy="595304"/>
        </a:xfrm>
        <a:prstGeom prst="rect">
          <a:avLst/>
        </a:prstGeom>
      </xdr:spPr>
    </xdr:pic>
    <xdr:clientData/>
  </xdr:twoCellAnchor>
  <xdr:twoCellAnchor>
    <xdr:from>
      <xdr:col>1</xdr:col>
      <xdr:colOff>266700</xdr:colOff>
      <xdr:row>553</xdr:row>
      <xdr:rowOff>39204</xdr:rowOff>
    </xdr:from>
    <xdr:to>
      <xdr:col>1</xdr:col>
      <xdr:colOff>723449</xdr:colOff>
      <xdr:row>553</xdr:row>
      <xdr:rowOff>636051</xdr:rowOff>
    </xdr:to>
    <xdr:pic>
      <xdr:nvPicPr>
        <xdr:cNvPr id="443" name="Picture 442">
          <a:extLst>
            <a:ext uri="{FF2B5EF4-FFF2-40B4-BE49-F238E27FC236}">
              <a16:creationId xmlns:a16="http://schemas.microsoft.com/office/drawing/2014/main" id="{8DE7E96D-A223-B8C8-3C8E-91D66FD3AD25}"/>
            </a:ext>
          </a:extLst>
        </xdr:cNvPr>
        <xdr:cNvPicPr>
          <a:picLocks noChangeAspect="1"/>
        </xdr:cNvPicPr>
      </xdr:nvPicPr>
      <xdr:blipFill>
        <a:blip xmlns:r="http://schemas.openxmlformats.org/officeDocument/2006/relationships" r:embed="rId430"/>
        <a:stretch>
          <a:fillRect/>
        </a:stretch>
      </xdr:blipFill>
      <xdr:spPr>
        <a:xfrm>
          <a:off x="1219200" y="389363226"/>
          <a:ext cx="456749" cy="596847"/>
        </a:xfrm>
        <a:prstGeom prst="rect">
          <a:avLst/>
        </a:prstGeom>
      </xdr:spPr>
    </xdr:pic>
    <xdr:clientData/>
  </xdr:twoCellAnchor>
  <xdr:twoCellAnchor>
    <xdr:from>
      <xdr:col>1</xdr:col>
      <xdr:colOff>304801</xdr:colOff>
      <xdr:row>551</xdr:row>
      <xdr:rowOff>39204</xdr:rowOff>
    </xdr:from>
    <xdr:to>
      <xdr:col>1</xdr:col>
      <xdr:colOff>738713</xdr:colOff>
      <xdr:row>551</xdr:row>
      <xdr:rowOff>634508</xdr:rowOff>
    </xdr:to>
    <xdr:pic>
      <xdr:nvPicPr>
        <xdr:cNvPr id="832" name="Picture 831">
          <a:extLst>
            <a:ext uri="{FF2B5EF4-FFF2-40B4-BE49-F238E27FC236}">
              <a16:creationId xmlns:a16="http://schemas.microsoft.com/office/drawing/2014/main" id="{A3A9347A-83E9-D748-85F4-45A382C59E0E}"/>
            </a:ext>
          </a:extLst>
        </xdr:cNvPr>
        <xdr:cNvPicPr>
          <a:picLocks noChangeAspect="1"/>
        </xdr:cNvPicPr>
      </xdr:nvPicPr>
      <xdr:blipFill>
        <a:blip xmlns:r="http://schemas.openxmlformats.org/officeDocument/2006/relationships" r:embed="rId429"/>
        <a:stretch>
          <a:fillRect/>
        </a:stretch>
      </xdr:blipFill>
      <xdr:spPr>
        <a:xfrm>
          <a:off x="1257301" y="387955182"/>
          <a:ext cx="433912" cy="595304"/>
        </a:xfrm>
        <a:prstGeom prst="rect">
          <a:avLst/>
        </a:prstGeom>
      </xdr:spPr>
    </xdr:pic>
    <xdr:clientData/>
  </xdr:twoCellAnchor>
  <xdr:twoCellAnchor>
    <xdr:from>
      <xdr:col>1</xdr:col>
      <xdr:colOff>292100</xdr:colOff>
      <xdr:row>552</xdr:row>
      <xdr:rowOff>26505</xdr:rowOff>
    </xdr:from>
    <xdr:to>
      <xdr:col>1</xdr:col>
      <xdr:colOff>737429</xdr:colOff>
      <xdr:row>552</xdr:row>
      <xdr:rowOff>561641</xdr:rowOff>
    </xdr:to>
    <xdr:pic>
      <xdr:nvPicPr>
        <xdr:cNvPr id="834" name="Picture 833">
          <a:extLst>
            <a:ext uri="{FF2B5EF4-FFF2-40B4-BE49-F238E27FC236}">
              <a16:creationId xmlns:a16="http://schemas.microsoft.com/office/drawing/2014/main" id="{D583AB89-5FFA-F847-9BBD-C2462BB1D3E3}"/>
            </a:ext>
          </a:extLst>
        </xdr:cNvPr>
        <xdr:cNvPicPr>
          <a:picLocks noChangeAspect="1"/>
        </xdr:cNvPicPr>
      </xdr:nvPicPr>
      <xdr:blipFill>
        <a:blip xmlns:r="http://schemas.openxmlformats.org/officeDocument/2006/relationships" r:embed="rId429"/>
        <a:stretch>
          <a:fillRect/>
        </a:stretch>
      </xdr:blipFill>
      <xdr:spPr>
        <a:xfrm>
          <a:off x="1244600" y="388646505"/>
          <a:ext cx="445329" cy="535136"/>
        </a:xfrm>
        <a:prstGeom prst="rect">
          <a:avLst/>
        </a:prstGeom>
      </xdr:spPr>
    </xdr:pic>
    <xdr:clientData/>
  </xdr:twoCellAnchor>
  <xdr:twoCellAnchor>
    <xdr:from>
      <xdr:col>1</xdr:col>
      <xdr:colOff>266700</xdr:colOff>
      <xdr:row>554</xdr:row>
      <xdr:rowOff>39205</xdr:rowOff>
    </xdr:from>
    <xdr:to>
      <xdr:col>1</xdr:col>
      <xdr:colOff>723449</xdr:colOff>
      <xdr:row>554</xdr:row>
      <xdr:rowOff>636052</xdr:rowOff>
    </xdr:to>
    <xdr:pic>
      <xdr:nvPicPr>
        <xdr:cNvPr id="838" name="Picture 837">
          <a:extLst>
            <a:ext uri="{FF2B5EF4-FFF2-40B4-BE49-F238E27FC236}">
              <a16:creationId xmlns:a16="http://schemas.microsoft.com/office/drawing/2014/main" id="{8C5990AD-F833-9B40-81D1-A0BF057BDD70}"/>
            </a:ext>
          </a:extLst>
        </xdr:cNvPr>
        <xdr:cNvPicPr>
          <a:picLocks noChangeAspect="1"/>
        </xdr:cNvPicPr>
      </xdr:nvPicPr>
      <xdr:blipFill>
        <a:blip xmlns:r="http://schemas.openxmlformats.org/officeDocument/2006/relationships" r:embed="rId430"/>
        <a:stretch>
          <a:fillRect/>
        </a:stretch>
      </xdr:blipFill>
      <xdr:spPr>
        <a:xfrm>
          <a:off x="1219200" y="390067248"/>
          <a:ext cx="456749" cy="596847"/>
        </a:xfrm>
        <a:prstGeom prst="rect">
          <a:avLst/>
        </a:prstGeom>
      </xdr:spPr>
    </xdr:pic>
    <xdr:clientData/>
  </xdr:twoCellAnchor>
  <xdr:twoCellAnchor>
    <xdr:from>
      <xdr:col>1</xdr:col>
      <xdr:colOff>84188</xdr:colOff>
      <xdr:row>524</xdr:row>
      <xdr:rowOff>50340</xdr:rowOff>
    </xdr:from>
    <xdr:to>
      <xdr:col>1</xdr:col>
      <xdr:colOff>570599</xdr:colOff>
      <xdr:row>524</xdr:row>
      <xdr:rowOff>564182</xdr:rowOff>
    </xdr:to>
    <xdr:pic>
      <xdr:nvPicPr>
        <xdr:cNvPr id="841" name="Picture 840">
          <a:extLst>
            <a:ext uri="{FF2B5EF4-FFF2-40B4-BE49-F238E27FC236}">
              <a16:creationId xmlns:a16="http://schemas.microsoft.com/office/drawing/2014/main" id="{FE8F907C-75D3-1F33-43C6-785922116574}"/>
            </a:ext>
          </a:extLst>
        </xdr:cNvPr>
        <xdr:cNvPicPr>
          <a:picLocks noChangeAspect="1"/>
        </xdr:cNvPicPr>
      </xdr:nvPicPr>
      <xdr:blipFill>
        <a:blip xmlns:r="http://schemas.openxmlformats.org/officeDocument/2006/relationships" r:embed="rId431"/>
        <a:stretch>
          <a:fillRect/>
        </a:stretch>
      </xdr:blipFill>
      <xdr:spPr>
        <a:xfrm>
          <a:off x="1036688" y="368957731"/>
          <a:ext cx="486411" cy="513842"/>
        </a:xfrm>
        <a:prstGeom prst="rect">
          <a:avLst/>
        </a:prstGeom>
      </xdr:spPr>
    </xdr:pic>
    <xdr:clientData/>
  </xdr:twoCellAnchor>
  <xdr:twoCellAnchor>
    <xdr:from>
      <xdr:col>1</xdr:col>
      <xdr:colOff>113384</xdr:colOff>
      <xdr:row>523</xdr:row>
      <xdr:rowOff>65103</xdr:rowOff>
    </xdr:from>
    <xdr:to>
      <xdr:col>1</xdr:col>
      <xdr:colOff>599795</xdr:colOff>
      <xdr:row>523</xdr:row>
      <xdr:rowOff>635812</xdr:rowOff>
    </xdr:to>
    <xdr:pic>
      <xdr:nvPicPr>
        <xdr:cNvPr id="843" name="Picture 842">
          <a:extLst>
            <a:ext uri="{FF2B5EF4-FFF2-40B4-BE49-F238E27FC236}">
              <a16:creationId xmlns:a16="http://schemas.microsoft.com/office/drawing/2014/main" id="{39ED601E-FB4C-324A-BCFA-8A8ED316EF9C}"/>
            </a:ext>
          </a:extLst>
        </xdr:cNvPr>
        <xdr:cNvPicPr>
          <a:picLocks noChangeAspect="1"/>
        </xdr:cNvPicPr>
      </xdr:nvPicPr>
      <xdr:blipFill>
        <a:blip xmlns:r="http://schemas.openxmlformats.org/officeDocument/2006/relationships" r:embed="rId431"/>
        <a:stretch>
          <a:fillRect/>
        </a:stretch>
      </xdr:blipFill>
      <xdr:spPr>
        <a:xfrm>
          <a:off x="1065884" y="368268473"/>
          <a:ext cx="486411" cy="570709"/>
        </a:xfrm>
        <a:prstGeom prst="rect">
          <a:avLst/>
        </a:prstGeom>
      </xdr:spPr>
    </xdr:pic>
    <xdr:clientData/>
  </xdr:twoCellAnchor>
  <xdr:twoCellAnchor>
    <xdr:from>
      <xdr:col>1</xdr:col>
      <xdr:colOff>266701</xdr:colOff>
      <xdr:row>555</xdr:row>
      <xdr:rowOff>51904</xdr:rowOff>
    </xdr:from>
    <xdr:to>
      <xdr:col>1</xdr:col>
      <xdr:colOff>712031</xdr:colOff>
      <xdr:row>555</xdr:row>
      <xdr:rowOff>542909</xdr:rowOff>
    </xdr:to>
    <xdr:pic>
      <xdr:nvPicPr>
        <xdr:cNvPr id="845" name="Picture 844">
          <a:extLst>
            <a:ext uri="{FF2B5EF4-FFF2-40B4-BE49-F238E27FC236}">
              <a16:creationId xmlns:a16="http://schemas.microsoft.com/office/drawing/2014/main" id="{771FCEDA-0D07-283A-3149-9BBEB4E10EDB}"/>
            </a:ext>
          </a:extLst>
        </xdr:cNvPr>
        <xdr:cNvPicPr>
          <a:picLocks noChangeAspect="1"/>
        </xdr:cNvPicPr>
      </xdr:nvPicPr>
      <xdr:blipFill>
        <a:blip xmlns:r="http://schemas.openxmlformats.org/officeDocument/2006/relationships" r:embed="rId432"/>
        <a:stretch>
          <a:fillRect/>
        </a:stretch>
      </xdr:blipFill>
      <xdr:spPr>
        <a:xfrm>
          <a:off x="1219201" y="390783969"/>
          <a:ext cx="445330" cy="491005"/>
        </a:xfrm>
        <a:prstGeom prst="rect">
          <a:avLst/>
        </a:prstGeom>
      </xdr:spPr>
    </xdr:pic>
    <xdr:clientData/>
  </xdr:twoCellAnchor>
  <xdr:twoCellAnchor>
    <xdr:from>
      <xdr:col>1</xdr:col>
      <xdr:colOff>279401</xdr:colOff>
      <xdr:row>558</xdr:row>
      <xdr:rowOff>39206</xdr:rowOff>
    </xdr:from>
    <xdr:to>
      <xdr:col>1</xdr:col>
      <xdr:colOff>713313</xdr:colOff>
      <xdr:row>558</xdr:row>
      <xdr:rowOff>636054</xdr:rowOff>
    </xdr:to>
    <xdr:pic>
      <xdr:nvPicPr>
        <xdr:cNvPr id="848" name="Picture 847">
          <a:extLst>
            <a:ext uri="{FF2B5EF4-FFF2-40B4-BE49-F238E27FC236}">
              <a16:creationId xmlns:a16="http://schemas.microsoft.com/office/drawing/2014/main" id="{20FC473F-E941-9B83-1D19-30529EB8FC42}"/>
            </a:ext>
          </a:extLst>
        </xdr:cNvPr>
        <xdr:cNvPicPr>
          <a:picLocks noChangeAspect="1"/>
        </xdr:cNvPicPr>
      </xdr:nvPicPr>
      <xdr:blipFill>
        <a:blip xmlns:r="http://schemas.openxmlformats.org/officeDocument/2006/relationships" r:embed="rId433"/>
        <a:stretch>
          <a:fillRect/>
        </a:stretch>
      </xdr:blipFill>
      <xdr:spPr>
        <a:xfrm>
          <a:off x="1231901" y="392883336"/>
          <a:ext cx="433912" cy="596848"/>
        </a:xfrm>
        <a:prstGeom prst="rect">
          <a:avLst/>
        </a:prstGeom>
      </xdr:spPr>
    </xdr:pic>
    <xdr:clientData/>
  </xdr:twoCellAnchor>
  <xdr:twoCellAnchor>
    <xdr:from>
      <xdr:col>1</xdr:col>
      <xdr:colOff>254001</xdr:colOff>
      <xdr:row>557</xdr:row>
      <xdr:rowOff>39204</xdr:rowOff>
    </xdr:from>
    <xdr:to>
      <xdr:col>1</xdr:col>
      <xdr:colOff>722167</xdr:colOff>
      <xdr:row>557</xdr:row>
      <xdr:rowOff>642464</xdr:rowOff>
    </xdr:to>
    <xdr:pic>
      <xdr:nvPicPr>
        <xdr:cNvPr id="849" name="Picture 848">
          <a:extLst>
            <a:ext uri="{FF2B5EF4-FFF2-40B4-BE49-F238E27FC236}">
              <a16:creationId xmlns:a16="http://schemas.microsoft.com/office/drawing/2014/main" id="{CFE12B15-36A9-7AB8-9B6E-E3788842B4F2}"/>
            </a:ext>
          </a:extLst>
        </xdr:cNvPr>
        <xdr:cNvPicPr>
          <a:picLocks noChangeAspect="1"/>
        </xdr:cNvPicPr>
      </xdr:nvPicPr>
      <xdr:blipFill>
        <a:blip xmlns:r="http://schemas.openxmlformats.org/officeDocument/2006/relationships" r:embed="rId434"/>
        <a:stretch>
          <a:fillRect/>
        </a:stretch>
      </xdr:blipFill>
      <xdr:spPr>
        <a:xfrm>
          <a:off x="1206501" y="392179313"/>
          <a:ext cx="468166" cy="603260"/>
        </a:xfrm>
        <a:prstGeom prst="rect">
          <a:avLst/>
        </a:prstGeom>
      </xdr:spPr>
    </xdr:pic>
    <xdr:clientData/>
  </xdr:twoCellAnchor>
  <xdr:twoCellAnchor>
    <xdr:from>
      <xdr:col>1</xdr:col>
      <xdr:colOff>223157</xdr:colOff>
      <xdr:row>530</xdr:row>
      <xdr:rowOff>46461</xdr:rowOff>
    </xdr:from>
    <xdr:to>
      <xdr:col>1</xdr:col>
      <xdr:colOff>679905</xdr:colOff>
      <xdr:row>530</xdr:row>
      <xdr:rowOff>631889</xdr:rowOff>
    </xdr:to>
    <xdr:pic>
      <xdr:nvPicPr>
        <xdr:cNvPr id="850" name="Picture 849">
          <a:extLst>
            <a:ext uri="{FF2B5EF4-FFF2-40B4-BE49-F238E27FC236}">
              <a16:creationId xmlns:a16="http://schemas.microsoft.com/office/drawing/2014/main" id="{A6EDDCE0-0A20-DA40-1CC5-E6A8A042D115}"/>
            </a:ext>
          </a:extLst>
        </xdr:cNvPr>
        <xdr:cNvPicPr>
          <a:picLocks noChangeAspect="1"/>
        </xdr:cNvPicPr>
      </xdr:nvPicPr>
      <xdr:blipFill>
        <a:blip xmlns:r="http://schemas.openxmlformats.org/officeDocument/2006/relationships" r:embed="rId435"/>
        <a:stretch>
          <a:fillRect/>
        </a:stretch>
      </xdr:blipFill>
      <xdr:spPr>
        <a:xfrm>
          <a:off x="1175657" y="373177983"/>
          <a:ext cx="456748" cy="585428"/>
        </a:xfrm>
        <a:prstGeom prst="rect">
          <a:avLst/>
        </a:prstGeom>
      </xdr:spPr>
    </xdr:pic>
    <xdr:clientData/>
  </xdr:twoCellAnchor>
  <xdr:twoCellAnchor>
    <xdr:from>
      <xdr:col>1</xdr:col>
      <xdr:colOff>215900</xdr:colOff>
      <xdr:row>531</xdr:row>
      <xdr:rowOff>53719</xdr:rowOff>
    </xdr:from>
    <xdr:to>
      <xdr:col>1</xdr:col>
      <xdr:colOff>672648</xdr:colOff>
      <xdr:row>531</xdr:row>
      <xdr:rowOff>639147</xdr:rowOff>
    </xdr:to>
    <xdr:pic>
      <xdr:nvPicPr>
        <xdr:cNvPr id="851" name="Picture 850">
          <a:extLst>
            <a:ext uri="{FF2B5EF4-FFF2-40B4-BE49-F238E27FC236}">
              <a16:creationId xmlns:a16="http://schemas.microsoft.com/office/drawing/2014/main" id="{A60D165A-9DDC-7740-8DD7-D16DAD46D69C}"/>
            </a:ext>
          </a:extLst>
        </xdr:cNvPr>
        <xdr:cNvPicPr>
          <a:picLocks noChangeAspect="1"/>
        </xdr:cNvPicPr>
      </xdr:nvPicPr>
      <xdr:blipFill>
        <a:blip xmlns:r="http://schemas.openxmlformats.org/officeDocument/2006/relationships" r:embed="rId435"/>
        <a:stretch>
          <a:fillRect/>
        </a:stretch>
      </xdr:blipFill>
      <xdr:spPr>
        <a:xfrm>
          <a:off x="1168400" y="373889262"/>
          <a:ext cx="456748" cy="585428"/>
        </a:xfrm>
        <a:prstGeom prst="rect">
          <a:avLst/>
        </a:prstGeom>
      </xdr:spPr>
    </xdr:pic>
    <xdr:clientData/>
  </xdr:twoCellAnchor>
  <xdr:twoCellAnchor>
    <xdr:from>
      <xdr:col>1</xdr:col>
      <xdr:colOff>279401</xdr:colOff>
      <xdr:row>559</xdr:row>
      <xdr:rowOff>39206</xdr:rowOff>
    </xdr:from>
    <xdr:to>
      <xdr:col>1</xdr:col>
      <xdr:colOff>713313</xdr:colOff>
      <xdr:row>559</xdr:row>
      <xdr:rowOff>636054</xdr:rowOff>
    </xdr:to>
    <xdr:pic>
      <xdr:nvPicPr>
        <xdr:cNvPr id="854" name="Picture 853">
          <a:extLst>
            <a:ext uri="{FF2B5EF4-FFF2-40B4-BE49-F238E27FC236}">
              <a16:creationId xmlns:a16="http://schemas.microsoft.com/office/drawing/2014/main" id="{4D588DC1-FCC9-0340-B1DE-93B3535326C3}"/>
            </a:ext>
          </a:extLst>
        </xdr:cNvPr>
        <xdr:cNvPicPr>
          <a:picLocks noChangeAspect="1"/>
        </xdr:cNvPicPr>
      </xdr:nvPicPr>
      <xdr:blipFill>
        <a:blip xmlns:r="http://schemas.openxmlformats.org/officeDocument/2006/relationships" r:embed="rId433"/>
        <a:stretch>
          <a:fillRect/>
        </a:stretch>
      </xdr:blipFill>
      <xdr:spPr>
        <a:xfrm>
          <a:off x="1231901" y="393587358"/>
          <a:ext cx="433912" cy="596848"/>
        </a:xfrm>
        <a:prstGeom prst="rect">
          <a:avLst/>
        </a:prstGeom>
      </xdr:spPr>
    </xdr:pic>
    <xdr:clientData/>
  </xdr:twoCellAnchor>
  <xdr:twoCellAnchor>
    <xdr:from>
      <xdr:col>1</xdr:col>
      <xdr:colOff>279400</xdr:colOff>
      <xdr:row>556</xdr:row>
      <xdr:rowOff>39205</xdr:rowOff>
    </xdr:from>
    <xdr:to>
      <xdr:col>1</xdr:col>
      <xdr:colOff>736148</xdr:colOff>
      <xdr:row>556</xdr:row>
      <xdr:rowOff>658888</xdr:rowOff>
    </xdr:to>
    <xdr:pic>
      <xdr:nvPicPr>
        <xdr:cNvPr id="859" name="Picture 858">
          <a:extLst>
            <a:ext uri="{FF2B5EF4-FFF2-40B4-BE49-F238E27FC236}">
              <a16:creationId xmlns:a16="http://schemas.microsoft.com/office/drawing/2014/main" id="{01290439-C6E1-2A68-FBAD-E60B34C5F089}"/>
            </a:ext>
          </a:extLst>
        </xdr:cNvPr>
        <xdr:cNvPicPr>
          <a:picLocks noChangeAspect="1"/>
        </xdr:cNvPicPr>
      </xdr:nvPicPr>
      <xdr:blipFill>
        <a:blip xmlns:r="http://schemas.openxmlformats.org/officeDocument/2006/relationships" r:embed="rId436"/>
        <a:stretch>
          <a:fillRect/>
        </a:stretch>
      </xdr:blipFill>
      <xdr:spPr>
        <a:xfrm>
          <a:off x="1231900" y="391475292"/>
          <a:ext cx="456748" cy="619683"/>
        </a:xfrm>
        <a:prstGeom prst="rect">
          <a:avLst/>
        </a:prstGeom>
      </xdr:spPr>
    </xdr:pic>
    <xdr:clientData/>
  </xdr:twoCellAnchor>
  <xdr:twoCellAnchor>
    <xdr:from>
      <xdr:col>1</xdr:col>
      <xdr:colOff>199633</xdr:colOff>
      <xdr:row>518</xdr:row>
      <xdr:rowOff>36218</xdr:rowOff>
    </xdr:from>
    <xdr:to>
      <xdr:col>1</xdr:col>
      <xdr:colOff>693578</xdr:colOff>
      <xdr:row>518</xdr:row>
      <xdr:rowOff>640488</xdr:rowOff>
    </xdr:to>
    <xdr:pic>
      <xdr:nvPicPr>
        <xdr:cNvPr id="874" name="Picture 873">
          <a:extLst>
            <a:ext uri="{FF2B5EF4-FFF2-40B4-BE49-F238E27FC236}">
              <a16:creationId xmlns:a16="http://schemas.microsoft.com/office/drawing/2014/main" id="{2D975B2F-13B9-F37E-0B82-FA7A09288CFF}"/>
            </a:ext>
          </a:extLst>
        </xdr:cNvPr>
        <xdr:cNvPicPr>
          <a:picLocks noChangeAspect="1"/>
        </xdr:cNvPicPr>
      </xdr:nvPicPr>
      <xdr:blipFill>
        <a:blip xmlns:r="http://schemas.openxmlformats.org/officeDocument/2006/relationships" r:embed="rId437"/>
        <a:stretch>
          <a:fillRect/>
        </a:stretch>
      </xdr:blipFill>
      <xdr:spPr>
        <a:xfrm>
          <a:off x="1152133" y="364719479"/>
          <a:ext cx="493945" cy="604270"/>
        </a:xfrm>
        <a:prstGeom prst="rect">
          <a:avLst/>
        </a:prstGeom>
      </xdr:spPr>
    </xdr:pic>
    <xdr:clientData/>
  </xdr:twoCellAnchor>
  <xdr:twoCellAnchor>
    <xdr:from>
      <xdr:col>1</xdr:col>
      <xdr:colOff>14060</xdr:colOff>
      <xdr:row>519</xdr:row>
      <xdr:rowOff>46493</xdr:rowOff>
    </xdr:from>
    <xdr:to>
      <xdr:col>1</xdr:col>
      <xdr:colOff>620046</xdr:colOff>
      <xdr:row>519</xdr:row>
      <xdr:rowOff>567931</xdr:rowOff>
    </xdr:to>
    <xdr:pic>
      <xdr:nvPicPr>
        <xdr:cNvPr id="875" name="Picture 874">
          <a:extLst>
            <a:ext uri="{FF2B5EF4-FFF2-40B4-BE49-F238E27FC236}">
              <a16:creationId xmlns:a16="http://schemas.microsoft.com/office/drawing/2014/main" id="{0FBD2793-9B25-4806-1753-5EC9097F8837}"/>
            </a:ext>
          </a:extLst>
        </xdr:cNvPr>
        <xdr:cNvPicPr>
          <a:picLocks noChangeAspect="1"/>
        </xdr:cNvPicPr>
      </xdr:nvPicPr>
      <xdr:blipFill>
        <a:blip xmlns:r="http://schemas.openxmlformats.org/officeDocument/2006/relationships" r:embed="rId438"/>
        <a:stretch>
          <a:fillRect/>
        </a:stretch>
      </xdr:blipFill>
      <xdr:spPr>
        <a:xfrm>
          <a:off x="966560" y="365433776"/>
          <a:ext cx="605986" cy="521438"/>
        </a:xfrm>
        <a:prstGeom prst="rect">
          <a:avLst/>
        </a:prstGeom>
      </xdr:spPr>
    </xdr:pic>
    <xdr:clientData/>
  </xdr:twoCellAnchor>
  <xdr:twoCellAnchor>
    <xdr:from>
      <xdr:col>1</xdr:col>
      <xdr:colOff>231214</xdr:colOff>
      <xdr:row>560</xdr:row>
      <xdr:rowOff>32479</xdr:rowOff>
    </xdr:from>
    <xdr:to>
      <xdr:col>1</xdr:col>
      <xdr:colOff>772373</xdr:colOff>
      <xdr:row>560</xdr:row>
      <xdr:rowOff>629997</xdr:rowOff>
    </xdr:to>
    <xdr:pic>
      <xdr:nvPicPr>
        <xdr:cNvPr id="876" name="Picture 875">
          <a:extLst>
            <a:ext uri="{FF2B5EF4-FFF2-40B4-BE49-F238E27FC236}">
              <a16:creationId xmlns:a16="http://schemas.microsoft.com/office/drawing/2014/main" id="{CC7DA74F-63CB-4ED3-9D60-399B0F4526C5}"/>
            </a:ext>
          </a:extLst>
        </xdr:cNvPr>
        <xdr:cNvPicPr>
          <a:picLocks noChangeAspect="1"/>
        </xdr:cNvPicPr>
      </xdr:nvPicPr>
      <xdr:blipFill>
        <a:blip xmlns:r="http://schemas.openxmlformats.org/officeDocument/2006/relationships" r:embed="rId439"/>
        <a:stretch>
          <a:fillRect/>
        </a:stretch>
      </xdr:blipFill>
      <xdr:spPr>
        <a:xfrm>
          <a:off x="1183714" y="394284653"/>
          <a:ext cx="541159" cy="597518"/>
        </a:xfrm>
        <a:prstGeom prst="rect">
          <a:avLst/>
        </a:prstGeom>
      </xdr:spPr>
    </xdr:pic>
    <xdr:clientData/>
  </xdr:twoCellAnchor>
  <xdr:twoCellAnchor>
    <xdr:from>
      <xdr:col>1</xdr:col>
      <xdr:colOff>178842</xdr:colOff>
      <xdr:row>561</xdr:row>
      <xdr:rowOff>35248</xdr:rowOff>
    </xdr:from>
    <xdr:to>
      <xdr:col>1</xdr:col>
      <xdr:colOff>603206</xdr:colOff>
      <xdr:row>561</xdr:row>
      <xdr:rowOff>565978</xdr:rowOff>
    </xdr:to>
    <xdr:pic>
      <xdr:nvPicPr>
        <xdr:cNvPr id="877" name="Picture 876">
          <a:extLst>
            <a:ext uri="{FF2B5EF4-FFF2-40B4-BE49-F238E27FC236}">
              <a16:creationId xmlns:a16="http://schemas.microsoft.com/office/drawing/2014/main" id="{4F940442-8307-BDA8-F174-181B03582444}"/>
            </a:ext>
          </a:extLst>
        </xdr:cNvPr>
        <xdr:cNvPicPr>
          <a:picLocks noChangeAspect="1"/>
        </xdr:cNvPicPr>
      </xdr:nvPicPr>
      <xdr:blipFill>
        <a:blip xmlns:r="http://schemas.openxmlformats.org/officeDocument/2006/relationships" r:embed="rId440"/>
        <a:stretch>
          <a:fillRect/>
        </a:stretch>
      </xdr:blipFill>
      <xdr:spPr>
        <a:xfrm>
          <a:off x="1131342" y="394991444"/>
          <a:ext cx="424364" cy="530730"/>
        </a:xfrm>
        <a:prstGeom prst="rect">
          <a:avLst/>
        </a:prstGeom>
      </xdr:spPr>
    </xdr:pic>
    <xdr:clientData/>
  </xdr:twoCellAnchor>
  <xdr:twoCellAnchor>
    <xdr:from>
      <xdr:col>1</xdr:col>
      <xdr:colOff>23586</xdr:colOff>
      <xdr:row>521</xdr:row>
      <xdr:rowOff>31948</xdr:rowOff>
    </xdr:from>
    <xdr:to>
      <xdr:col>1</xdr:col>
      <xdr:colOff>560265</xdr:colOff>
      <xdr:row>521</xdr:row>
      <xdr:rowOff>643475</xdr:rowOff>
    </xdr:to>
    <xdr:pic>
      <xdr:nvPicPr>
        <xdr:cNvPr id="879" name="Picture 878">
          <a:extLst>
            <a:ext uri="{FF2B5EF4-FFF2-40B4-BE49-F238E27FC236}">
              <a16:creationId xmlns:a16="http://schemas.microsoft.com/office/drawing/2014/main" id="{00B9E2F8-C47D-A222-AD41-7282E860D856}"/>
            </a:ext>
          </a:extLst>
        </xdr:cNvPr>
        <xdr:cNvPicPr>
          <a:picLocks noChangeAspect="1"/>
        </xdr:cNvPicPr>
      </xdr:nvPicPr>
      <xdr:blipFill>
        <a:blip xmlns:r="http://schemas.openxmlformats.org/officeDocument/2006/relationships" r:embed="rId441"/>
        <a:stretch>
          <a:fillRect/>
        </a:stretch>
      </xdr:blipFill>
      <xdr:spPr>
        <a:xfrm>
          <a:off x="976086" y="366827274"/>
          <a:ext cx="536679" cy="611527"/>
        </a:xfrm>
        <a:prstGeom prst="rect">
          <a:avLst/>
        </a:prstGeom>
      </xdr:spPr>
    </xdr:pic>
    <xdr:clientData/>
  </xdr:twoCellAnchor>
  <xdr:twoCellAnchor>
    <xdr:from>
      <xdr:col>1</xdr:col>
      <xdr:colOff>225592</xdr:colOff>
      <xdr:row>564</xdr:row>
      <xdr:rowOff>14419</xdr:rowOff>
    </xdr:from>
    <xdr:to>
      <xdr:col>1</xdr:col>
      <xdr:colOff>720453</xdr:colOff>
      <xdr:row>564</xdr:row>
      <xdr:rowOff>693385</xdr:rowOff>
    </xdr:to>
    <xdr:pic>
      <xdr:nvPicPr>
        <xdr:cNvPr id="883" name="Picture 882">
          <a:extLst>
            <a:ext uri="{FF2B5EF4-FFF2-40B4-BE49-F238E27FC236}">
              <a16:creationId xmlns:a16="http://schemas.microsoft.com/office/drawing/2014/main" id="{49D73FF4-B41A-5DDC-ED47-7F75D0CE6C18}"/>
            </a:ext>
          </a:extLst>
        </xdr:cNvPr>
        <xdr:cNvPicPr>
          <a:picLocks noChangeAspect="1"/>
        </xdr:cNvPicPr>
      </xdr:nvPicPr>
      <xdr:blipFill>
        <a:blip xmlns:r="http://schemas.openxmlformats.org/officeDocument/2006/relationships" r:embed="rId442"/>
        <a:stretch>
          <a:fillRect/>
        </a:stretch>
      </xdr:blipFill>
      <xdr:spPr>
        <a:xfrm>
          <a:off x="1178092" y="397082680"/>
          <a:ext cx="494861" cy="678966"/>
        </a:xfrm>
        <a:prstGeom prst="rect">
          <a:avLst/>
        </a:prstGeom>
      </xdr:spPr>
    </xdr:pic>
    <xdr:clientData/>
  </xdr:twoCellAnchor>
  <xdr:twoCellAnchor>
    <xdr:from>
      <xdr:col>1</xdr:col>
      <xdr:colOff>211482</xdr:colOff>
      <xdr:row>563</xdr:row>
      <xdr:rowOff>14418</xdr:rowOff>
    </xdr:from>
    <xdr:to>
      <xdr:col>1</xdr:col>
      <xdr:colOff>710502</xdr:colOff>
      <xdr:row>563</xdr:row>
      <xdr:rowOff>694739</xdr:rowOff>
    </xdr:to>
    <xdr:pic>
      <xdr:nvPicPr>
        <xdr:cNvPr id="886" name="Picture 885">
          <a:extLst>
            <a:ext uri="{FF2B5EF4-FFF2-40B4-BE49-F238E27FC236}">
              <a16:creationId xmlns:a16="http://schemas.microsoft.com/office/drawing/2014/main" id="{CEB0520F-D582-4193-D270-BDB2D2B88206}"/>
            </a:ext>
          </a:extLst>
        </xdr:cNvPr>
        <xdr:cNvPicPr>
          <a:picLocks noChangeAspect="1"/>
        </xdr:cNvPicPr>
      </xdr:nvPicPr>
      <xdr:blipFill>
        <a:blip xmlns:r="http://schemas.openxmlformats.org/officeDocument/2006/relationships" r:embed="rId443"/>
        <a:stretch>
          <a:fillRect/>
        </a:stretch>
      </xdr:blipFill>
      <xdr:spPr>
        <a:xfrm>
          <a:off x="1163982" y="396378657"/>
          <a:ext cx="499020" cy="680321"/>
        </a:xfrm>
        <a:prstGeom prst="rect">
          <a:avLst/>
        </a:prstGeom>
      </xdr:spPr>
    </xdr:pic>
    <xdr:clientData/>
  </xdr:twoCellAnchor>
  <xdr:twoCellAnchor>
    <xdr:from>
      <xdr:col>1</xdr:col>
      <xdr:colOff>155038</xdr:colOff>
      <xdr:row>568</xdr:row>
      <xdr:rowOff>41230</xdr:rowOff>
    </xdr:from>
    <xdr:to>
      <xdr:col>1</xdr:col>
      <xdr:colOff>709604</xdr:colOff>
      <xdr:row>568</xdr:row>
      <xdr:rowOff>595796</xdr:rowOff>
    </xdr:to>
    <xdr:pic>
      <xdr:nvPicPr>
        <xdr:cNvPr id="887" name="Picture 886">
          <a:extLst>
            <a:ext uri="{FF2B5EF4-FFF2-40B4-BE49-F238E27FC236}">
              <a16:creationId xmlns:a16="http://schemas.microsoft.com/office/drawing/2014/main" id="{7F708EBB-CE03-065E-3F93-8C9B090E5EFE}"/>
            </a:ext>
          </a:extLst>
        </xdr:cNvPr>
        <xdr:cNvPicPr>
          <a:picLocks noChangeAspect="1"/>
        </xdr:cNvPicPr>
      </xdr:nvPicPr>
      <xdr:blipFill>
        <a:blip xmlns:r="http://schemas.openxmlformats.org/officeDocument/2006/relationships" r:embed="rId444"/>
        <a:stretch>
          <a:fillRect/>
        </a:stretch>
      </xdr:blipFill>
      <xdr:spPr>
        <a:xfrm>
          <a:off x="1107538" y="399925578"/>
          <a:ext cx="554566" cy="554566"/>
        </a:xfrm>
        <a:prstGeom prst="rect">
          <a:avLst/>
        </a:prstGeom>
      </xdr:spPr>
    </xdr:pic>
    <xdr:clientData/>
  </xdr:twoCellAnchor>
  <xdr:twoCellAnchor>
    <xdr:from>
      <xdr:col>1</xdr:col>
      <xdr:colOff>111895</xdr:colOff>
      <xdr:row>569</xdr:row>
      <xdr:rowOff>102139</xdr:rowOff>
    </xdr:from>
    <xdr:to>
      <xdr:col>1</xdr:col>
      <xdr:colOff>652454</xdr:colOff>
      <xdr:row>569</xdr:row>
      <xdr:rowOff>667023</xdr:rowOff>
    </xdr:to>
    <xdr:pic>
      <xdr:nvPicPr>
        <xdr:cNvPr id="888" name="Picture 887">
          <a:extLst>
            <a:ext uri="{FF2B5EF4-FFF2-40B4-BE49-F238E27FC236}">
              <a16:creationId xmlns:a16="http://schemas.microsoft.com/office/drawing/2014/main" id="{D20A8718-FB97-F7DD-2DB2-94EBF50FDC13}"/>
            </a:ext>
          </a:extLst>
        </xdr:cNvPr>
        <xdr:cNvPicPr>
          <a:picLocks noChangeAspect="1"/>
        </xdr:cNvPicPr>
      </xdr:nvPicPr>
      <xdr:blipFill>
        <a:blip xmlns:r="http://schemas.openxmlformats.org/officeDocument/2006/relationships" r:embed="rId445"/>
        <a:stretch>
          <a:fillRect/>
        </a:stretch>
      </xdr:blipFill>
      <xdr:spPr>
        <a:xfrm>
          <a:off x="1064395" y="400690509"/>
          <a:ext cx="540559" cy="564884"/>
        </a:xfrm>
        <a:prstGeom prst="rect">
          <a:avLst/>
        </a:prstGeom>
      </xdr:spPr>
    </xdr:pic>
    <xdr:clientData/>
  </xdr:twoCellAnchor>
  <xdr:twoCellAnchor>
    <xdr:from>
      <xdr:col>1</xdr:col>
      <xdr:colOff>105768</xdr:colOff>
      <xdr:row>565</xdr:row>
      <xdr:rowOff>31153</xdr:rowOff>
    </xdr:from>
    <xdr:to>
      <xdr:col>1</xdr:col>
      <xdr:colOff>700426</xdr:colOff>
      <xdr:row>566</xdr:row>
      <xdr:rowOff>0</xdr:rowOff>
    </xdr:to>
    <xdr:pic>
      <xdr:nvPicPr>
        <xdr:cNvPr id="889" name="Picture 888">
          <a:extLst>
            <a:ext uri="{FF2B5EF4-FFF2-40B4-BE49-F238E27FC236}">
              <a16:creationId xmlns:a16="http://schemas.microsoft.com/office/drawing/2014/main" id="{CC545FF7-E793-9C85-C2E1-F0D273B40C7B}"/>
            </a:ext>
          </a:extLst>
        </xdr:cNvPr>
        <xdr:cNvPicPr>
          <a:picLocks noChangeAspect="1"/>
        </xdr:cNvPicPr>
      </xdr:nvPicPr>
      <xdr:blipFill>
        <a:blip xmlns:r="http://schemas.openxmlformats.org/officeDocument/2006/relationships" r:embed="rId446"/>
        <a:stretch>
          <a:fillRect/>
        </a:stretch>
      </xdr:blipFill>
      <xdr:spPr>
        <a:xfrm>
          <a:off x="1058268" y="397803436"/>
          <a:ext cx="594658" cy="672868"/>
        </a:xfrm>
        <a:prstGeom prst="rect">
          <a:avLst/>
        </a:prstGeom>
      </xdr:spPr>
    </xdr:pic>
    <xdr:clientData/>
  </xdr:twoCellAnchor>
  <xdr:twoCellAnchor>
    <xdr:from>
      <xdr:col>1</xdr:col>
      <xdr:colOff>101484</xdr:colOff>
      <xdr:row>567</xdr:row>
      <xdr:rowOff>19624</xdr:rowOff>
    </xdr:from>
    <xdr:to>
      <xdr:col>1</xdr:col>
      <xdr:colOff>683674</xdr:colOff>
      <xdr:row>567</xdr:row>
      <xdr:rowOff>601814</xdr:rowOff>
    </xdr:to>
    <xdr:pic>
      <xdr:nvPicPr>
        <xdr:cNvPr id="890" name="Picture 889">
          <a:extLst>
            <a:ext uri="{FF2B5EF4-FFF2-40B4-BE49-F238E27FC236}">
              <a16:creationId xmlns:a16="http://schemas.microsoft.com/office/drawing/2014/main" id="{32917C17-62DB-0616-D144-573B76BEB9EF}"/>
            </a:ext>
          </a:extLst>
        </xdr:cNvPr>
        <xdr:cNvPicPr>
          <a:picLocks noChangeAspect="1"/>
        </xdr:cNvPicPr>
      </xdr:nvPicPr>
      <xdr:blipFill>
        <a:blip xmlns:r="http://schemas.openxmlformats.org/officeDocument/2006/relationships" r:embed="rId447"/>
        <a:stretch>
          <a:fillRect/>
        </a:stretch>
      </xdr:blipFill>
      <xdr:spPr>
        <a:xfrm>
          <a:off x="1053984" y="399199950"/>
          <a:ext cx="582190" cy="582190"/>
        </a:xfrm>
        <a:prstGeom prst="rect">
          <a:avLst/>
        </a:prstGeom>
      </xdr:spPr>
    </xdr:pic>
    <xdr:clientData/>
  </xdr:twoCellAnchor>
  <xdr:twoCellAnchor>
    <xdr:from>
      <xdr:col>1</xdr:col>
      <xdr:colOff>116939</xdr:colOff>
      <xdr:row>566</xdr:row>
      <xdr:rowOff>68224</xdr:rowOff>
    </xdr:from>
    <xdr:to>
      <xdr:col>1</xdr:col>
      <xdr:colOff>687239</xdr:colOff>
      <xdr:row>566</xdr:row>
      <xdr:rowOff>651012</xdr:rowOff>
    </xdr:to>
    <xdr:pic>
      <xdr:nvPicPr>
        <xdr:cNvPr id="891" name="Picture 890">
          <a:extLst>
            <a:ext uri="{FF2B5EF4-FFF2-40B4-BE49-F238E27FC236}">
              <a16:creationId xmlns:a16="http://schemas.microsoft.com/office/drawing/2014/main" id="{4369BF9D-6EEB-7A9C-0C5A-3C56CC5BBEA3}"/>
            </a:ext>
          </a:extLst>
        </xdr:cNvPr>
        <xdr:cNvPicPr>
          <a:picLocks noChangeAspect="1"/>
        </xdr:cNvPicPr>
      </xdr:nvPicPr>
      <xdr:blipFill>
        <a:blip xmlns:r="http://schemas.openxmlformats.org/officeDocument/2006/relationships" r:embed="rId448"/>
        <a:stretch>
          <a:fillRect/>
        </a:stretch>
      </xdr:blipFill>
      <xdr:spPr>
        <a:xfrm>
          <a:off x="1069439" y="398544528"/>
          <a:ext cx="570300" cy="582788"/>
        </a:xfrm>
        <a:prstGeom prst="rect">
          <a:avLst/>
        </a:prstGeom>
      </xdr:spPr>
    </xdr:pic>
    <xdr:clientData/>
  </xdr:twoCellAnchor>
  <xdr:twoCellAnchor>
    <xdr:from>
      <xdr:col>1</xdr:col>
      <xdr:colOff>73983</xdr:colOff>
      <xdr:row>522</xdr:row>
      <xdr:rowOff>42027</xdr:rowOff>
    </xdr:from>
    <xdr:to>
      <xdr:col>1</xdr:col>
      <xdr:colOff>639916</xdr:colOff>
      <xdr:row>522</xdr:row>
      <xdr:rowOff>636947</xdr:rowOff>
    </xdr:to>
    <xdr:pic>
      <xdr:nvPicPr>
        <xdr:cNvPr id="892" name="Picture 891">
          <a:extLst>
            <a:ext uri="{FF2B5EF4-FFF2-40B4-BE49-F238E27FC236}">
              <a16:creationId xmlns:a16="http://schemas.microsoft.com/office/drawing/2014/main" id="{4B17AA5C-56DF-8140-AD6E-B903FB05D5CF}"/>
            </a:ext>
          </a:extLst>
        </xdr:cNvPr>
        <xdr:cNvPicPr>
          <a:picLocks noChangeAspect="1"/>
        </xdr:cNvPicPr>
      </xdr:nvPicPr>
      <xdr:blipFill>
        <a:blip xmlns:r="http://schemas.openxmlformats.org/officeDocument/2006/relationships" r:embed="rId449"/>
        <a:stretch>
          <a:fillRect/>
        </a:stretch>
      </xdr:blipFill>
      <xdr:spPr>
        <a:xfrm>
          <a:off x="1026483" y="367541375"/>
          <a:ext cx="565933" cy="594920"/>
        </a:xfrm>
        <a:prstGeom prst="rect">
          <a:avLst/>
        </a:prstGeom>
      </xdr:spPr>
    </xdr:pic>
    <xdr:clientData/>
  </xdr:twoCellAnchor>
  <xdr:twoCellAnchor editAs="oneCell">
    <xdr:from>
      <xdr:col>0</xdr:col>
      <xdr:colOff>800100</xdr:colOff>
      <xdr:row>639</xdr:row>
      <xdr:rowOff>215900</xdr:rowOff>
    </xdr:from>
    <xdr:to>
      <xdr:col>2</xdr:col>
      <xdr:colOff>12700</xdr:colOff>
      <xdr:row>746</xdr:row>
      <xdr:rowOff>292101</xdr:rowOff>
    </xdr:to>
    <xdr:sp macro="" textlink="">
      <xdr:nvSpPr>
        <xdr:cNvPr id="8629" name="AutoShape 2485">
          <a:extLst>
            <a:ext uri="{FF2B5EF4-FFF2-40B4-BE49-F238E27FC236}">
              <a16:creationId xmlns:a16="http://schemas.microsoft.com/office/drawing/2014/main" id="{C3A40D85-783C-0748-A28A-6B3A22D6E48A}"/>
            </a:ext>
          </a:extLst>
        </xdr:cNvPr>
        <xdr:cNvSpPr>
          <a:spLocks noChangeAspect="1" noChangeArrowheads="1"/>
        </xdr:cNvSpPr>
      </xdr:nvSpPr>
      <xdr:spPr bwMode="auto">
        <a:xfrm>
          <a:off x="800100" y="405980900"/>
          <a:ext cx="1066800" cy="2194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150215</xdr:colOff>
      <xdr:row>805</xdr:row>
      <xdr:rowOff>19801</xdr:rowOff>
    </xdr:from>
    <xdr:to>
      <xdr:col>1</xdr:col>
      <xdr:colOff>655485</xdr:colOff>
      <xdr:row>806</xdr:row>
      <xdr:rowOff>9560</xdr:rowOff>
    </xdr:to>
    <xdr:pic>
      <xdr:nvPicPr>
        <xdr:cNvPr id="1029" name="Picture 1028">
          <a:extLst>
            <a:ext uri="{FF2B5EF4-FFF2-40B4-BE49-F238E27FC236}">
              <a16:creationId xmlns:a16="http://schemas.microsoft.com/office/drawing/2014/main" id="{8F56C8AD-3312-0D48-9D97-53343CBD950D}"/>
            </a:ext>
          </a:extLst>
        </xdr:cNvPr>
        <xdr:cNvPicPr>
          <a:picLocks noChangeAspect="1"/>
        </xdr:cNvPicPr>
      </xdr:nvPicPr>
      <xdr:blipFill>
        <a:blip xmlns:r="http://schemas.openxmlformats.org/officeDocument/2006/relationships" r:embed="rId450"/>
        <a:stretch>
          <a:fillRect/>
        </a:stretch>
      </xdr:blipFill>
      <xdr:spPr>
        <a:xfrm>
          <a:off x="1106129" y="516691306"/>
          <a:ext cx="505270" cy="631587"/>
        </a:xfrm>
        <a:prstGeom prst="rect">
          <a:avLst/>
        </a:prstGeom>
      </xdr:spPr>
    </xdr:pic>
    <xdr:clientData/>
  </xdr:twoCellAnchor>
  <xdr:twoCellAnchor>
    <xdr:from>
      <xdr:col>1</xdr:col>
      <xdr:colOff>150215</xdr:colOff>
      <xdr:row>798</xdr:row>
      <xdr:rowOff>1</xdr:rowOff>
    </xdr:from>
    <xdr:to>
      <xdr:col>1</xdr:col>
      <xdr:colOff>600860</xdr:colOff>
      <xdr:row>799</xdr:row>
      <xdr:rowOff>13181</xdr:rowOff>
    </xdr:to>
    <xdr:pic>
      <xdr:nvPicPr>
        <xdr:cNvPr id="1031" name="Picture 1030">
          <a:extLst>
            <a:ext uri="{FF2B5EF4-FFF2-40B4-BE49-F238E27FC236}">
              <a16:creationId xmlns:a16="http://schemas.microsoft.com/office/drawing/2014/main" id="{17EC724E-69A7-784C-89F0-09D02AB4A869}"/>
            </a:ext>
          </a:extLst>
        </xdr:cNvPr>
        <xdr:cNvPicPr>
          <a:picLocks noChangeAspect="1"/>
        </xdr:cNvPicPr>
      </xdr:nvPicPr>
      <xdr:blipFill>
        <a:blip xmlns:r="http://schemas.openxmlformats.org/officeDocument/2006/relationships" r:embed="rId451"/>
        <a:stretch>
          <a:fillRect/>
        </a:stretch>
      </xdr:blipFill>
      <xdr:spPr>
        <a:xfrm>
          <a:off x="1106129" y="512178711"/>
          <a:ext cx="450645" cy="655008"/>
        </a:xfrm>
        <a:prstGeom prst="rect">
          <a:avLst/>
        </a:prstGeom>
      </xdr:spPr>
    </xdr:pic>
    <xdr:clientData/>
  </xdr:twoCellAnchor>
  <xdr:twoCellAnchor>
    <xdr:from>
      <xdr:col>1</xdr:col>
      <xdr:colOff>175173</xdr:colOff>
      <xdr:row>806</xdr:row>
      <xdr:rowOff>72365</xdr:rowOff>
    </xdr:from>
    <xdr:to>
      <xdr:col>1</xdr:col>
      <xdr:colOff>627701</xdr:colOff>
      <xdr:row>806</xdr:row>
      <xdr:rowOff>672878</xdr:rowOff>
    </xdr:to>
    <xdr:pic>
      <xdr:nvPicPr>
        <xdr:cNvPr id="1034" name="Picture 1033">
          <a:extLst>
            <a:ext uri="{FF2B5EF4-FFF2-40B4-BE49-F238E27FC236}">
              <a16:creationId xmlns:a16="http://schemas.microsoft.com/office/drawing/2014/main" id="{A9EA7672-1D46-4043-A459-917844EFA6C1}"/>
            </a:ext>
          </a:extLst>
        </xdr:cNvPr>
        <xdr:cNvPicPr>
          <a:picLocks noChangeAspect="1"/>
        </xdr:cNvPicPr>
      </xdr:nvPicPr>
      <xdr:blipFill>
        <a:blip xmlns:r="http://schemas.openxmlformats.org/officeDocument/2006/relationships" r:embed="rId452"/>
        <a:stretch>
          <a:fillRect/>
        </a:stretch>
      </xdr:blipFill>
      <xdr:spPr>
        <a:xfrm>
          <a:off x="1127673" y="567513887"/>
          <a:ext cx="452528" cy="600513"/>
        </a:xfrm>
        <a:prstGeom prst="rect">
          <a:avLst/>
        </a:prstGeom>
      </xdr:spPr>
    </xdr:pic>
    <xdr:clientData/>
  </xdr:twoCellAnchor>
  <xdr:twoCellAnchor>
    <xdr:from>
      <xdr:col>1</xdr:col>
      <xdr:colOff>168741</xdr:colOff>
      <xdr:row>807</xdr:row>
      <xdr:rowOff>72978</xdr:rowOff>
    </xdr:from>
    <xdr:to>
      <xdr:col>1</xdr:col>
      <xdr:colOff>621269</xdr:colOff>
      <xdr:row>807</xdr:row>
      <xdr:rowOff>673491</xdr:rowOff>
    </xdr:to>
    <xdr:pic>
      <xdr:nvPicPr>
        <xdr:cNvPr id="653" name="Picture 652">
          <a:extLst>
            <a:ext uri="{FF2B5EF4-FFF2-40B4-BE49-F238E27FC236}">
              <a16:creationId xmlns:a16="http://schemas.microsoft.com/office/drawing/2014/main" id="{AEF23CF0-73BC-BB47-870F-A66619F74E20}"/>
            </a:ext>
          </a:extLst>
        </xdr:cNvPr>
        <xdr:cNvPicPr>
          <a:picLocks noChangeAspect="1"/>
        </xdr:cNvPicPr>
      </xdr:nvPicPr>
      <xdr:blipFill>
        <a:blip xmlns:r="http://schemas.openxmlformats.org/officeDocument/2006/relationships" r:embed="rId452"/>
        <a:stretch>
          <a:fillRect/>
        </a:stretch>
      </xdr:blipFill>
      <xdr:spPr>
        <a:xfrm>
          <a:off x="1121241" y="568218521"/>
          <a:ext cx="452528" cy="600513"/>
        </a:xfrm>
        <a:prstGeom prst="rect">
          <a:avLst/>
        </a:prstGeom>
      </xdr:spPr>
    </xdr:pic>
    <xdr:clientData/>
  </xdr:twoCellAnchor>
  <xdr:twoCellAnchor>
    <xdr:from>
      <xdr:col>1</xdr:col>
      <xdr:colOff>107106</xdr:colOff>
      <xdr:row>800</xdr:row>
      <xdr:rowOff>50293</xdr:rowOff>
    </xdr:from>
    <xdr:to>
      <xdr:col>1</xdr:col>
      <xdr:colOff>568391</xdr:colOff>
      <xdr:row>800</xdr:row>
      <xdr:rowOff>675709</xdr:rowOff>
    </xdr:to>
    <xdr:pic>
      <xdr:nvPicPr>
        <xdr:cNvPr id="1035" name="Picture 1034">
          <a:extLst>
            <a:ext uri="{FF2B5EF4-FFF2-40B4-BE49-F238E27FC236}">
              <a16:creationId xmlns:a16="http://schemas.microsoft.com/office/drawing/2014/main" id="{E2E1882D-5744-5A48-AF15-55747557A845}"/>
            </a:ext>
          </a:extLst>
        </xdr:cNvPr>
        <xdr:cNvPicPr>
          <a:picLocks noChangeAspect="1"/>
        </xdr:cNvPicPr>
      </xdr:nvPicPr>
      <xdr:blipFill>
        <a:blip xmlns:r="http://schemas.openxmlformats.org/officeDocument/2006/relationships" r:embed="rId453"/>
        <a:stretch>
          <a:fillRect/>
        </a:stretch>
      </xdr:blipFill>
      <xdr:spPr>
        <a:xfrm>
          <a:off x="1059606" y="563267684"/>
          <a:ext cx="461285" cy="625416"/>
        </a:xfrm>
        <a:prstGeom prst="rect">
          <a:avLst/>
        </a:prstGeom>
      </xdr:spPr>
    </xdr:pic>
    <xdr:clientData/>
  </xdr:twoCellAnchor>
  <xdr:twoCellAnchor>
    <xdr:from>
      <xdr:col>1</xdr:col>
      <xdr:colOff>155427</xdr:colOff>
      <xdr:row>801</xdr:row>
      <xdr:rowOff>69634</xdr:rowOff>
    </xdr:from>
    <xdr:to>
      <xdr:col>1</xdr:col>
      <xdr:colOff>663222</xdr:colOff>
      <xdr:row>801</xdr:row>
      <xdr:rowOff>660604</xdr:rowOff>
    </xdr:to>
    <xdr:pic>
      <xdr:nvPicPr>
        <xdr:cNvPr id="1036" name="Picture 1035">
          <a:extLst>
            <a:ext uri="{FF2B5EF4-FFF2-40B4-BE49-F238E27FC236}">
              <a16:creationId xmlns:a16="http://schemas.microsoft.com/office/drawing/2014/main" id="{3DBC0349-BA4E-234B-83C7-820C5046473D}"/>
            </a:ext>
          </a:extLst>
        </xdr:cNvPr>
        <xdr:cNvPicPr>
          <a:picLocks noChangeAspect="1"/>
        </xdr:cNvPicPr>
      </xdr:nvPicPr>
      <xdr:blipFill>
        <a:blip xmlns:r="http://schemas.openxmlformats.org/officeDocument/2006/relationships" r:embed="rId454"/>
        <a:stretch>
          <a:fillRect/>
        </a:stretch>
      </xdr:blipFill>
      <xdr:spPr>
        <a:xfrm>
          <a:off x="1107927" y="563991047"/>
          <a:ext cx="507795" cy="590970"/>
        </a:xfrm>
        <a:prstGeom prst="rect">
          <a:avLst/>
        </a:prstGeom>
      </xdr:spPr>
    </xdr:pic>
    <xdr:clientData/>
  </xdr:twoCellAnchor>
  <xdr:twoCellAnchor>
    <xdr:from>
      <xdr:col>1</xdr:col>
      <xdr:colOff>155221</xdr:colOff>
      <xdr:row>802</xdr:row>
      <xdr:rowOff>28221</xdr:rowOff>
    </xdr:from>
    <xdr:to>
      <xdr:col>1</xdr:col>
      <xdr:colOff>620887</xdr:colOff>
      <xdr:row>802</xdr:row>
      <xdr:rowOff>620888</xdr:rowOff>
    </xdr:to>
    <xdr:pic>
      <xdr:nvPicPr>
        <xdr:cNvPr id="1037" name="Picture 1036">
          <a:extLst>
            <a:ext uri="{FF2B5EF4-FFF2-40B4-BE49-F238E27FC236}">
              <a16:creationId xmlns:a16="http://schemas.microsoft.com/office/drawing/2014/main" id="{CB04D409-5489-2544-BDD1-E544ADB3A403}"/>
            </a:ext>
          </a:extLst>
        </xdr:cNvPr>
        <xdr:cNvPicPr>
          <a:picLocks noChangeAspect="1"/>
        </xdr:cNvPicPr>
      </xdr:nvPicPr>
      <xdr:blipFill>
        <a:blip xmlns:r="http://schemas.openxmlformats.org/officeDocument/2006/relationships" r:embed="rId455"/>
        <a:stretch>
          <a:fillRect/>
        </a:stretch>
      </xdr:blipFill>
      <xdr:spPr>
        <a:xfrm>
          <a:off x="1114777" y="509298221"/>
          <a:ext cx="465666" cy="592667"/>
        </a:xfrm>
        <a:prstGeom prst="rect">
          <a:avLst/>
        </a:prstGeom>
      </xdr:spPr>
    </xdr:pic>
    <xdr:clientData/>
  </xdr:twoCellAnchor>
  <xdr:twoCellAnchor>
    <xdr:from>
      <xdr:col>1</xdr:col>
      <xdr:colOff>159926</xdr:colOff>
      <xdr:row>803</xdr:row>
      <xdr:rowOff>83438</xdr:rowOff>
    </xdr:from>
    <xdr:to>
      <xdr:col>1</xdr:col>
      <xdr:colOff>663222</xdr:colOff>
      <xdr:row>803</xdr:row>
      <xdr:rowOff>676105</xdr:rowOff>
    </xdr:to>
    <xdr:pic>
      <xdr:nvPicPr>
        <xdr:cNvPr id="1038" name="Picture 1037">
          <a:extLst>
            <a:ext uri="{FF2B5EF4-FFF2-40B4-BE49-F238E27FC236}">
              <a16:creationId xmlns:a16="http://schemas.microsoft.com/office/drawing/2014/main" id="{9B0D8924-8648-4746-9E35-C647D1B750F9}"/>
            </a:ext>
          </a:extLst>
        </xdr:cNvPr>
        <xdr:cNvPicPr>
          <a:picLocks noChangeAspect="1"/>
        </xdr:cNvPicPr>
      </xdr:nvPicPr>
      <xdr:blipFill>
        <a:blip xmlns:r="http://schemas.openxmlformats.org/officeDocument/2006/relationships" r:embed="rId456"/>
        <a:stretch>
          <a:fillRect/>
        </a:stretch>
      </xdr:blipFill>
      <xdr:spPr>
        <a:xfrm>
          <a:off x="1112426" y="565412895"/>
          <a:ext cx="503296" cy="592667"/>
        </a:xfrm>
        <a:prstGeom prst="rect">
          <a:avLst/>
        </a:prstGeom>
      </xdr:spPr>
    </xdr:pic>
    <xdr:clientData/>
  </xdr:twoCellAnchor>
  <xdr:twoCellAnchor>
    <xdr:from>
      <xdr:col>1</xdr:col>
      <xdr:colOff>254000</xdr:colOff>
      <xdr:row>819</xdr:row>
      <xdr:rowOff>33868</xdr:rowOff>
    </xdr:from>
    <xdr:to>
      <xdr:col>1</xdr:col>
      <xdr:colOff>762000</xdr:colOff>
      <xdr:row>820</xdr:row>
      <xdr:rowOff>5243</xdr:rowOff>
    </xdr:to>
    <xdr:pic>
      <xdr:nvPicPr>
        <xdr:cNvPr id="640" name="Picture 639">
          <a:extLst>
            <a:ext uri="{FF2B5EF4-FFF2-40B4-BE49-F238E27FC236}">
              <a16:creationId xmlns:a16="http://schemas.microsoft.com/office/drawing/2014/main" id="{AE1003F2-DE65-8342-BF13-C190C2605AFD}"/>
            </a:ext>
          </a:extLst>
        </xdr:cNvPr>
        <xdr:cNvPicPr>
          <a:picLocks noChangeAspect="1"/>
        </xdr:cNvPicPr>
      </xdr:nvPicPr>
      <xdr:blipFill>
        <a:blip xmlns:r="http://schemas.openxmlformats.org/officeDocument/2006/relationships" r:embed="rId457"/>
        <a:stretch>
          <a:fillRect/>
        </a:stretch>
      </xdr:blipFill>
      <xdr:spPr>
        <a:xfrm>
          <a:off x="1202267" y="527033068"/>
          <a:ext cx="508000" cy="614842"/>
        </a:xfrm>
        <a:prstGeom prst="rect">
          <a:avLst/>
        </a:prstGeom>
      </xdr:spPr>
    </xdr:pic>
    <xdr:clientData/>
  </xdr:twoCellAnchor>
  <xdr:twoCellAnchor>
    <xdr:from>
      <xdr:col>1</xdr:col>
      <xdr:colOff>220133</xdr:colOff>
      <xdr:row>820</xdr:row>
      <xdr:rowOff>33866</xdr:rowOff>
    </xdr:from>
    <xdr:to>
      <xdr:col>1</xdr:col>
      <xdr:colOff>694266</xdr:colOff>
      <xdr:row>820</xdr:row>
      <xdr:rowOff>641993</xdr:rowOff>
    </xdr:to>
    <xdr:pic>
      <xdr:nvPicPr>
        <xdr:cNvPr id="641" name="Picture 640">
          <a:extLst>
            <a:ext uri="{FF2B5EF4-FFF2-40B4-BE49-F238E27FC236}">
              <a16:creationId xmlns:a16="http://schemas.microsoft.com/office/drawing/2014/main" id="{DB6FFB81-C26D-884C-859A-B096098C16D7}"/>
            </a:ext>
          </a:extLst>
        </xdr:cNvPr>
        <xdr:cNvPicPr>
          <a:picLocks noChangeAspect="1"/>
        </xdr:cNvPicPr>
      </xdr:nvPicPr>
      <xdr:blipFill>
        <a:blip xmlns:r="http://schemas.openxmlformats.org/officeDocument/2006/relationships" r:embed="rId458"/>
        <a:stretch>
          <a:fillRect/>
        </a:stretch>
      </xdr:blipFill>
      <xdr:spPr>
        <a:xfrm>
          <a:off x="1168400" y="527676533"/>
          <a:ext cx="474133" cy="608127"/>
        </a:xfrm>
        <a:prstGeom prst="rect">
          <a:avLst/>
        </a:prstGeom>
      </xdr:spPr>
    </xdr:pic>
    <xdr:clientData/>
  </xdr:twoCellAnchor>
  <xdr:twoCellAnchor>
    <xdr:from>
      <xdr:col>1</xdr:col>
      <xdr:colOff>186267</xdr:colOff>
      <xdr:row>821</xdr:row>
      <xdr:rowOff>16933</xdr:rowOff>
    </xdr:from>
    <xdr:to>
      <xdr:col>1</xdr:col>
      <xdr:colOff>660400</xdr:colOff>
      <xdr:row>822</xdr:row>
      <xdr:rowOff>20011</xdr:rowOff>
    </xdr:to>
    <xdr:pic>
      <xdr:nvPicPr>
        <xdr:cNvPr id="642" name="Picture 641">
          <a:extLst>
            <a:ext uri="{FF2B5EF4-FFF2-40B4-BE49-F238E27FC236}">
              <a16:creationId xmlns:a16="http://schemas.microsoft.com/office/drawing/2014/main" id="{433D2A87-0E48-2E46-A2B5-122F8CC8848A}"/>
            </a:ext>
          </a:extLst>
        </xdr:cNvPr>
        <xdr:cNvPicPr>
          <a:picLocks noChangeAspect="1"/>
        </xdr:cNvPicPr>
      </xdr:nvPicPr>
      <xdr:blipFill>
        <a:blip xmlns:r="http://schemas.openxmlformats.org/officeDocument/2006/relationships" r:embed="rId459"/>
        <a:stretch>
          <a:fillRect/>
        </a:stretch>
      </xdr:blipFill>
      <xdr:spPr>
        <a:xfrm>
          <a:off x="1134534" y="528303066"/>
          <a:ext cx="474133" cy="646545"/>
        </a:xfrm>
        <a:prstGeom prst="rect">
          <a:avLst/>
        </a:prstGeom>
      </xdr:spPr>
    </xdr:pic>
    <xdr:clientData/>
  </xdr:twoCellAnchor>
  <xdr:twoCellAnchor>
    <xdr:from>
      <xdr:col>1</xdr:col>
      <xdr:colOff>135464</xdr:colOff>
      <xdr:row>822</xdr:row>
      <xdr:rowOff>0</xdr:rowOff>
    </xdr:from>
    <xdr:to>
      <xdr:col>1</xdr:col>
      <xdr:colOff>609597</xdr:colOff>
      <xdr:row>823</xdr:row>
      <xdr:rowOff>3078</xdr:rowOff>
    </xdr:to>
    <xdr:pic>
      <xdr:nvPicPr>
        <xdr:cNvPr id="661" name="Picture 660">
          <a:extLst>
            <a:ext uri="{FF2B5EF4-FFF2-40B4-BE49-F238E27FC236}">
              <a16:creationId xmlns:a16="http://schemas.microsoft.com/office/drawing/2014/main" id="{298BFE6A-3184-8D46-929C-513BD7E63E46}"/>
            </a:ext>
          </a:extLst>
        </xdr:cNvPr>
        <xdr:cNvPicPr>
          <a:picLocks noChangeAspect="1"/>
        </xdr:cNvPicPr>
      </xdr:nvPicPr>
      <xdr:blipFill>
        <a:blip xmlns:r="http://schemas.openxmlformats.org/officeDocument/2006/relationships" r:embed="rId459"/>
        <a:stretch>
          <a:fillRect/>
        </a:stretch>
      </xdr:blipFill>
      <xdr:spPr>
        <a:xfrm>
          <a:off x="1083731" y="528929600"/>
          <a:ext cx="474133" cy="646545"/>
        </a:xfrm>
        <a:prstGeom prst="rect">
          <a:avLst/>
        </a:prstGeom>
      </xdr:spPr>
    </xdr:pic>
    <xdr:clientData/>
  </xdr:twoCellAnchor>
  <xdr:twoCellAnchor>
    <xdr:from>
      <xdr:col>1</xdr:col>
      <xdr:colOff>135464</xdr:colOff>
      <xdr:row>823</xdr:row>
      <xdr:rowOff>0</xdr:rowOff>
    </xdr:from>
    <xdr:to>
      <xdr:col>1</xdr:col>
      <xdr:colOff>609597</xdr:colOff>
      <xdr:row>824</xdr:row>
      <xdr:rowOff>3079</xdr:rowOff>
    </xdr:to>
    <xdr:pic>
      <xdr:nvPicPr>
        <xdr:cNvPr id="662" name="Picture 661">
          <a:extLst>
            <a:ext uri="{FF2B5EF4-FFF2-40B4-BE49-F238E27FC236}">
              <a16:creationId xmlns:a16="http://schemas.microsoft.com/office/drawing/2014/main" id="{CB0970B8-9E8B-DE4F-92B2-CE2A0013E0EF}"/>
            </a:ext>
          </a:extLst>
        </xdr:cNvPr>
        <xdr:cNvPicPr>
          <a:picLocks noChangeAspect="1"/>
        </xdr:cNvPicPr>
      </xdr:nvPicPr>
      <xdr:blipFill>
        <a:blip xmlns:r="http://schemas.openxmlformats.org/officeDocument/2006/relationships" r:embed="rId459"/>
        <a:stretch>
          <a:fillRect/>
        </a:stretch>
      </xdr:blipFill>
      <xdr:spPr>
        <a:xfrm>
          <a:off x="1083731" y="529573067"/>
          <a:ext cx="474133" cy="646545"/>
        </a:xfrm>
        <a:prstGeom prst="rect">
          <a:avLst/>
        </a:prstGeom>
      </xdr:spPr>
    </xdr:pic>
    <xdr:clientData/>
  </xdr:twoCellAnchor>
  <xdr:twoCellAnchor>
    <xdr:from>
      <xdr:col>1</xdr:col>
      <xdr:colOff>101600</xdr:colOff>
      <xdr:row>824</xdr:row>
      <xdr:rowOff>16933</xdr:rowOff>
    </xdr:from>
    <xdr:to>
      <xdr:col>1</xdr:col>
      <xdr:colOff>643466</xdr:colOff>
      <xdr:row>825</xdr:row>
      <xdr:rowOff>5643</xdr:rowOff>
    </xdr:to>
    <xdr:pic>
      <xdr:nvPicPr>
        <xdr:cNvPr id="643" name="Picture 642">
          <a:extLst>
            <a:ext uri="{FF2B5EF4-FFF2-40B4-BE49-F238E27FC236}">
              <a16:creationId xmlns:a16="http://schemas.microsoft.com/office/drawing/2014/main" id="{9A8E018C-4B77-9F4E-994B-5030D60A1AE7}"/>
            </a:ext>
          </a:extLst>
        </xdr:cNvPr>
        <xdr:cNvPicPr>
          <a:picLocks noChangeAspect="1"/>
        </xdr:cNvPicPr>
      </xdr:nvPicPr>
      <xdr:blipFill>
        <a:blip xmlns:r="http://schemas.openxmlformats.org/officeDocument/2006/relationships" r:embed="rId460"/>
        <a:stretch>
          <a:fillRect/>
        </a:stretch>
      </xdr:blipFill>
      <xdr:spPr>
        <a:xfrm>
          <a:off x="1049867" y="530233466"/>
          <a:ext cx="541866" cy="632177"/>
        </a:xfrm>
        <a:prstGeom prst="rect">
          <a:avLst/>
        </a:prstGeom>
      </xdr:spPr>
    </xdr:pic>
    <xdr:clientData/>
  </xdr:twoCellAnchor>
  <xdr:twoCellAnchor>
    <xdr:from>
      <xdr:col>1</xdr:col>
      <xdr:colOff>118533</xdr:colOff>
      <xdr:row>824</xdr:row>
      <xdr:rowOff>643466</xdr:rowOff>
    </xdr:from>
    <xdr:to>
      <xdr:col>1</xdr:col>
      <xdr:colOff>660399</xdr:colOff>
      <xdr:row>825</xdr:row>
      <xdr:rowOff>632176</xdr:rowOff>
    </xdr:to>
    <xdr:pic>
      <xdr:nvPicPr>
        <xdr:cNvPr id="664" name="Picture 663">
          <a:extLst>
            <a:ext uri="{FF2B5EF4-FFF2-40B4-BE49-F238E27FC236}">
              <a16:creationId xmlns:a16="http://schemas.microsoft.com/office/drawing/2014/main" id="{DB9BAE1B-06D0-3040-ABCE-B639B49D68AF}"/>
            </a:ext>
          </a:extLst>
        </xdr:cNvPr>
        <xdr:cNvPicPr>
          <a:picLocks noChangeAspect="1"/>
        </xdr:cNvPicPr>
      </xdr:nvPicPr>
      <xdr:blipFill>
        <a:blip xmlns:r="http://schemas.openxmlformats.org/officeDocument/2006/relationships" r:embed="rId460"/>
        <a:stretch>
          <a:fillRect/>
        </a:stretch>
      </xdr:blipFill>
      <xdr:spPr>
        <a:xfrm>
          <a:off x="1066800" y="530859999"/>
          <a:ext cx="541866" cy="632177"/>
        </a:xfrm>
        <a:prstGeom prst="rect">
          <a:avLst/>
        </a:prstGeom>
      </xdr:spPr>
    </xdr:pic>
    <xdr:clientData/>
  </xdr:twoCellAnchor>
  <xdr:twoCellAnchor>
    <xdr:from>
      <xdr:col>1</xdr:col>
      <xdr:colOff>118533</xdr:colOff>
      <xdr:row>826</xdr:row>
      <xdr:rowOff>21165</xdr:rowOff>
    </xdr:from>
    <xdr:to>
      <xdr:col>1</xdr:col>
      <xdr:colOff>626533</xdr:colOff>
      <xdr:row>826</xdr:row>
      <xdr:rowOff>637644</xdr:rowOff>
    </xdr:to>
    <xdr:pic>
      <xdr:nvPicPr>
        <xdr:cNvPr id="665" name="Picture 664">
          <a:extLst>
            <a:ext uri="{FF2B5EF4-FFF2-40B4-BE49-F238E27FC236}">
              <a16:creationId xmlns:a16="http://schemas.microsoft.com/office/drawing/2014/main" id="{14E8B816-8C47-CC4D-9698-A1FD0C98A073}"/>
            </a:ext>
          </a:extLst>
        </xdr:cNvPr>
        <xdr:cNvPicPr>
          <a:picLocks noChangeAspect="1"/>
        </xdr:cNvPicPr>
      </xdr:nvPicPr>
      <xdr:blipFill>
        <a:blip xmlns:r="http://schemas.openxmlformats.org/officeDocument/2006/relationships" r:embed="rId460"/>
        <a:stretch>
          <a:fillRect/>
        </a:stretch>
      </xdr:blipFill>
      <xdr:spPr>
        <a:xfrm>
          <a:off x="1066800" y="531524632"/>
          <a:ext cx="508000" cy="616479"/>
        </a:xfrm>
        <a:prstGeom prst="rect">
          <a:avLst/>
        </a:prstGeom>
      </xdr:spPr>
    </xdr:pic>
    <xdr:clientData/>
  </xdr:twoCellAnchor>
  <xdr:twoCellAnchor>
    <xdr:from>
      <xdr:col>1</xdr:col>
      <xdr:colOff>169334</xdr:colOff>
      <xdr:row>827</xdr:row>
      <xdr:rowOff>33867</xdr:rowOff>
    </xdr:from>
    <xdr:to>
      <xdr:col>1</xdr:col>
      <xdr:colOff>597123</xdr:colOff>
      <xdr:row>828</xdr:row>
      <xdr:rowOff>0</xdr:rowOff>
    </xdr:to>
    <xdr:pic>
      <xdr:nvPicPr>
        <xdr:cNvPr id="644" name="Picture 643">
          <a:extLst>
            <a:ext uri="{FF2B5EF4-FFF2-40B4-BE49-F238E27FC236}">
              <a16:creationId xmlns:a16="http://schemas.microsoft.com/office/drawing/2014/main" id="{1C466A4D-125D-AA48-A830-87677B4B2E56}"/>
            </a:ext>
          </a:extLst>
        </xdr:cNvPr>
        <xdr:cNvPicPr>
          <a:picLocks noChangeAspect="1"/>
        </xdr:cNvPicPr>
      </xdr:nvPicPr>
      <xdr:blipFill>
        <a:blip xmlns:r="http://schemas.openxmlformats.org/officeDocument/2006/relationships" r:embed="rId461"/>
        <a:stretch>
          <a:fillRect/>
        </a:stretch>
      </xdr:blipFill>
      <xdr:spPr>
        <a:xfrm>
          <a:off x="1117601" y="532180800"/>
          <a:ext cx="427789" cy="609600"/>
        </a:xfrm>
        <a:prstGeom prst="rect">
          <a:avLst/>
        </a:prstGeom>
      </xdr:spPr>
    </xdr:pic>
    <xdr:clientData/>
  </xdr:twoCellAnchor>
  <xdr:twoCellAnchor>
    <xdr:from>
      <xdr:col>1</xdr:col>
      <xdr:colOff>203201</xdr:colOff>
      <xdr:row>828</xdr:row>
      <xdr:rowOff>16933</xdr:rowOff>
    </xdr:from>
    <xdr:to>
      <xdr:col>1</xdr:col>
      <xdr:colOff>630990</xdr:colOff>
      <xdr:row>828</xdr:row>
      <xdr:rowOff>626533</xdr:rowOff>
    </xdr:to>
    <xdr:pic>
      <xdr:nvPicPr>
        <xdr:cNvPr id="667" name="Picture 666">
          <a:extLst>
            <a:ext uri="{FF2B5EF4-FFF2-40B4-BE49-F238E27FC236}">
              <a16:creationId xmlns:a16="http://schemas.microsoft.com/office/drawing/2014/main" id="{F088C120-6EBD-9646-A356-1745396ADB35}"/>
            </a:ext>
          </a:extLst>
        </xdr:cNvPr>
        <xdr:cNvPicPr>
          <a:picLocks noChangeAspect="1"/>
        </xdr:cNvPicPr>
      </xdr:nvPicPr>
      <xdr:blipFill>
        <a:blip xmlns:r="http://schemas.openxmlformats.org/officeDocument/2006/relationships" r:embed="rId461"/>
        <a:stretch>
          <a:fillRect/>
        </a:stretch>
      </xdr:blipFill>
      <xdr:spPr>
        <a:xfrm>
          <a:off x="1151468" y="532807333"/>
          <a:ext cx="427789" cy="609600"/>
        </a:xfrm>
        <a:prstGeom prst="rect">
          <a:avLst/>
        </a:prstGeom>
      </xdr:spPr>
    </xdr:pic>
    <xdr:clientData/>
  </xdr:twoCellAnchor>
  <xdr:twoCellAnchor>
    <xdr:from>
      <xdr:col>1</xdr:col>
      <xdr:colOff>220132</xdr:colOff>
      <xdr:row>829</xdr:row>
      <xdr:rowOff>33867</xdr:rowOff>
    </xdr:from>
    <xdr:to>
      <xdr:col>1</xdr:col>
      <xdr:colOff>672077</xdr:colOff>
      <xdr:row>830</xdr:row>
      <xdr:rowOff>1</xdr:rowOff>
    </xdr:to>
    <xdr:pic>
      <xdr:nvPicPr>
        <xdr:cNvPr id="646" name="Picture 645">
          <a:extLst>
            <a:ext uri="{FF2B5EF4-FFF2-40B4-BE49-F238E27FC236}">
              <a16:creationId xmlns:a16="http://schemas.microsoft.com/office/drawing/2014/main" id="{12993D7D-A3E4-4849-9A62-7ED7EF1DDF4D}"/>
            </a:ext>
          </a:extLst>
        </xdr:cNvPr>
        <xdr:cNvPicPr>
          <a:picLocks noChangeAspect="1"/>
        </xdr:cNvPicPr>
      </xdr:nvPicPr>
      <xdr:blipFill>
        <a:blip xmlns:r="http://schemas.openxmlformats.org/officeDocument/2006/relationships" r:embed="rId462"/>
        <a:stretch>
          <a:fillRect/>
        </a:stretch>
      </xdr:blipFill>
      <xdr:spPr>
        <a:xfrm>
          <a:off x="1168399" y="533467734"/>
          <a:ext cx="451945" cy="609600"/>
        </a:xfrm>
        <a:prstGeom prst="rect">
          <a:avLst/>
        </a:prstGeom>
      </xdr:spPr>
    </xdr:pic>
    <xdr:clientData/>
  </xdr:twoCellAnchor>
  <xdr:twoCellAnchor>
    <xdr:from>
      <xdr:col>1</xdr:col>
      <xdr:colOff>220132</xdr:colOff>
      <xdr:row>830</xdr:row>
      <xdr:rowOff>16933</xdr:rowOff>
    </xdr:from>
    <xdr:to>
      <xdr:col>1</xdr:col>
      <xdr:colOff>672077</xdr:colOff>
      <xdr:row>830</xdr:row>
      <xdr:rowOff>626533</xdr:rowOff>
    </xdr:to>
    <xdr:pic>
      <xdr:nvPicPr>
        <xdr:cNvPr id="670" name="Picture 669">
          <a:extLst>
            <a:ext uri="{FF2B5EF4-FFF2-40B4-BE49-F238E27FC236}">
              <a16:creationId xmlns:a16="http://schemas.microsoft.com/office/drawing/2014/main" id="{5BAC339D-3108-3B40-8B9B-9C4EE55EC16C}"/>
            </a:ext>
          </a:extLst>
        </xdr:cNvPr>
        <xdr:cNvPicPr>
          <a:picLocks noChangeAspect="1"/>
        </xdr:cNvPicPr>
      </xdr:nvPicPr>
      <xdr:blipFill>
        <a:blip xmlns:r="http://schemas.openxmlformats.org/officeDocument/2006/relationships" r:embed="rId462"/>
        <a:stretch>
          <a:fillRect/>
        </a:stretch>
      </xdr:blipFill>
      <xdr:spPr>
        <a:xfrm>
          <a:off x="1168399" y="534094266"/>
          <a:ext cx="451945" cy="609600"/>
        </a:xfrm>
        <a:prstGeom prst="rect">
          <a:avLst/>
        </a:prstGeom>
      </xdr:spPr>
    </xdr:pic>
    <xdr:clientData/>
  </xdr:twoCellAnchor>
  <xdr:twoCellAnchor>
    <xdr:from>
      <xdr:col>1</xdr:col>
      <xdr:colOff>237065</xdr:colOff>
      <xdr:row>831</xdr:row>
      <xdr:rowOff>16933</xdr:rowOff>
    </xdr:from>
    <xdr:to>
      <xdr:col>1</xdr:col>
      <xdr:colOff>689010</xdr:colOff>
      <xdr:row>831</xdr:row>
      <xdr:rowOff>626533</xdr:rowOff>
    </xdr:to>
    <xdr:pic>
      <xdr:nvPicPr>
        <xdr:cNvPr id="671" name="Picture 670">
          <a:extLst>
            <a:ext uri="{FF2B5EF4-FFF2-40B4-BE49-F238E27FC236}">
              <a16:creationId xmlns:a16="http://schemas.microsoft.com/office/drawing/2014/main" id="{6E58D6D8-56A8-3C45-BBDB-2614B1051EC8}"/>
            </a:ext>
          </a:extLst>
        </xdr:cNvPr>
        <xdr:cNvPicPr>
          <a:picLocks noChangeAspect="1"/>
        </xdr:cNvPicPr>
      </xdr:nvPicPr>
      <xdr:blipFill>
        <a:blip xmlns:r="http://schemas.openxmlformats.org/officeDocument/2006/relationships" r:embed="rId462"/>
        <a:stretch>
          <a:fillRect/>
        </a:stretch>
      </xdr:blipFill>
      <xdr:spPr>
        <a:xfrm>
          <a:off x="1185332" y="534737733"/>
          <a:ext cx="451945" cy="609600"/>
        </a:xfrm>
        <a:prstGeom prst="rect">
          <a:avLst/>
        </a:prstGeom>
      </xdr:spPr>
    </xdr:pic>
    <xdr:clientData/>
  </xdr:twoCellAnchor>
  <xdr:twoCellAnchor>
    <xdr:from>
      <xdr:col>1</xdr:col>
      <xdr:colOff>203201</xdr:colOff>
      <xdr:row>832</xdr:row>
      <xdr:rowOff>16934</xdr:rowOff>
    </xdr:from>
    <xdr:to>
      <xdr:col>1</xdr:col>
      <xdr:colOff>660401</xdr:colOff>
      <xdr:row>832</xdr:row>
      <xdr:rowOff>640388</xdr:rowOff>
    </xdr:to>
    <xdr:pic>
      <xdr:nvPicPr>
        <xdr:cNvPr id="647" name="Picture 646">
          <a:extLst>
            <a:ext uri="{FF2B5EF4-FFF2-40B4-BE49-F238E27FC236}">
              <a16:creationId xmlns:a16="http://schemas.microsoft.com/office/drawing/2014/main" id="{4925B7BB-B068-A84F-9E49-DBC755D55AF6}"/>
            </a:ext>
          </a:extLst>
        </xdr:cNvPr>
        <xdr:cNvPicPr>
          <a:picLocks noChangeAspect="1"/>
        </xdr:cNvPicPr>
      </xdr:nvPicPr>
      <xdr:blipFill>
        <a:blip xmlns:r="http://schemas.openxmlformats.org/officeDocument/2006/relationships" r:embed="rId463"/>
        <a:stretch>
          <a:fillRect/>
        </a:stretch>
      </xdr:blipFill>
      <xdr:spPr>
        <a:xfrm>
          <a:off x="1151468" y="535381201"/>
          <a:ext cx="457200" cy="623454"/>
        </a:xfrm>
        <a:prstGeom prst="rect">
          <a:avLst/>
        </a:prstGeom>
      </xdr:spPr>
    </xdr:pic>
    <xdr:clientData/>
  </xdr:twoCellAnchor>
  <xdr:twoCellAnchor>
    <xdr:from>
      <xdr:col>1</xdr:col>
      <xdr:colOff>186266</xdr:colOff>
      <xdr:row>833</xdr:row>
      <xdr:rowOff>19690</xdr:rowOff>
    </xdr:from>
    <xdr:to>
      <xdr:col>1</xdr:col>
      <xdr:colOff>609600</xdr:colOff>
      <xdr:row>833</xdr:row>
      <xdr:rowOff>620234</xdr:rowOff>
    </xdr:to>
    <xdr:pic>
      <xdr:nvPicPr>
        <xdr:cNvPr id="648" name="Picture 647">
          <a:extLst>
            <a:ext uri="{FF2B5EF4-FFF2-40B4-BE49-F238E27FC236}">
              <a16:creationId xmlns:a16="http://schemas.microsoft.com/office/drawing/2014/main" id="{D632F1F9-9B4A-3444-95CF-8FCDE3C4A3B9}"/>
            </a:ext>
          </a:extLst>
        </xdr:cNvPr>
        <xdr:cNvPicPr>
          <a:picLocks noChangeAspect="1"/>
        </xdr:cNvPicPr>
      </xdr:nvPicPr>
      <xdr:blipFill>
        <a:blip xmlns:r="http://schemas.openxmlformats.org/officeDocument/2006/relationships" r:embed="rId464"/>
        <a:stretch>
          <a:fillRect/>
        </a:stretch>
      </xdr:blipFill>
      <xdr:spPr>
        <a:xfrm>
          <a:off x="1134533" y="536027423"/>
          <a:ext cx="423334" cy="600544"/>
        </a:xfrm>
        <a:prstGeom prst="rect">
          <a:avLst/>
        </a:prstGeom>
      </xdr:spPr>
    </xdr:pic>
    <xdr:clientData/>
  </xdr:twoCellAnchor>
  <xdr:twoCellAnchor>
    <xdr:from>
      <xdr:col>1</xdr:col>
      <xdr:colOff>203199</xdr:colOff>
      <xdr:row>834</xdr:row>
      <xdr:rowOff>36623</xdr:rowOff>
    </xdr:from>
    <xdr:to>
      <xdr:col>1</xdr:col>
      <xdr:colOff>626533</xdr:colOff>
      <xdr:row>834</xdr:row>
      <xdr:rowOff>637167</xdr:rowOff>
    </xdr:to>
    <xdr:pic>
      <xdr:nvPicPr>
        <xdr:cNvPr id="674" name="Picture 673">
          <a:extLst>
            <a:ext uri="{FF2B5EF4-FFF2-40B4-BE49-F238E27FC236}">
              <a16:creationId xmlns:a16="http://schemas.microsoft.com/office/drawing/2014/main" id="{45AB3931-91DB-CC4C-BF65-5DA6A6CF8637}"/>
            </a:ext>
          </a:extLst>
        </xdr:cNvPr>
        <xdr:cNvPicPr>
          <a:picLocks noChangeAspect="1"/>
        </xdr:cNvPicPr>
      </xdr:nvPicPr>
      <xdr:blipFill>
        <a:blip xmlns:r="http://schemas.openxmlformats.org/officeDocument/2006/relationships" r:embed="rId464"/>
        <a:stretch>
          <a:fillRect/>
        </a:stretch>
      </xdr:blipFill>
      <xdr:spPr>
        <a:xfrm>
          <a:off x="1151466" y="536687823"/>
          <a:ext cx="423334" cy="600544"/>
        </a:xfrm>
        <a:prstGeom prst="rect">
          <a:avLst/>
        </a:prstGeom>
      </xdr:spPr>
    </xdr:pic>
    <xdr:clientData/>
  </xdr:twoCellAnchor>
  <xdr:twoCellAnchor>
    <xdr:from>
      <xdr:col>1</xdr:col>
      <xdr:colOff>203199</xdr:colOff>
      <xdr:row>835</xdr:row>
      <xdr:rowOff>19689</xdr:rowOff>
    </xdr:from>
    <xdr:to>
      <xdr:col>1</xdr:col>
      <xdr:colOff>626533</xdr:colOff>
      <xdr:row>835</xdr:row>
      <xdr:rowOff>620233</xdr:rowOff>
    </xdr:to>
    <xdr:pic>
      <xdr:nvPicPr>
        <xdr:cNvPr id="675" name="Picture 674">
          <a:extLst>
            <a:ext uri="{FF2B5EF4-FFF2-40B4-BE49-F238E27FC236}">
              <a16:creationId xmlns:a16="http://schemas.microsoft.com/office/drawing/2014/main" id="{4FE8C56B-7F41-714F-ABCC-658B9BBDEF53}"/>
            </a:ext>
          </a:extLst>
        </xdr:cNvPr>
        <xdr:cNvPicPr>
          <a:picLocks noChangeAspect="1"/>
        </xdr:cNvPicPr>
      </xdr:nvPicPr>
      <xdr:blipFill>
        <a:blip xmlns:r="http://schemas.openxmlformats.org/officeDocument/2006/relationships" r:embed="rId464"/>
        <a:stretch>
          <a:fillRect/>
        </a:stretch>
      </xdr:blipFill>
      <xdr:spPr>
        <a:xfrm>
          <a:off x="1151466" y="537314356"/>
          <a:ext cx="423334" cy="600544"/>
        </a:xfrm>
        <a:prstGeom prst="rect">
          <a:avLst/>
        </a:prstGeom>
      </xdr:spPr>
    </xdr:pic>
    <xdr:clientData/>
  </xdr:twoCellAnchor>
  <xdr:twoCellAnchor>
    <xdr:from>
      <xdr:col>1</xdr:col>
      <xdr:colOff>220133</xdr:colOff>
      <xdr:row>836</xdr:row>
      <xdr:rowOff>30890</xdr:rowOff>
    </xdr:from>
    <xdr:to>
      <xdr:col>1</xdr:col>
      <xdr:colOff>648669</xdr:colOff>
      <xdr:row>836</xdr:row>
      <xdr:rowOff>662912</xdr:rowOff>
    </xdr:to>
    <xdr:pic>
      <xdr:nvPicPr>
        <xdr:cNvPr id="649" name="Picture 648">
          <a:extLst>
            <a:ext uri="{FF2B5EF4-FFF2-40B4-BE49-F238E27FC236}">
              <a16:creationId xmlns:a16="http://schemas.microsoft.com/office/drawing/2014/main" id="{3EF3EF95-D60E-174F-9599-9D8FE920D417}"/>
            </a:ext>
          </a:extLst>
        </xdr:cNvPr>
        <xdr:cNvPicPr>
          <a:picLocks noChangeAspect="1"/>
        </xdr:cNvPicPr>
      </xdr:nvPicPr>
      <xdr:blipFill>
        <a:blip xmlns:r="http://schemas.openxmlformats.org/officeDocument/2006/relationships" r:embed="rId465"/>
        <a:stretch>
          <a:fillRect/>
        </a:stretch>
      </xdr:blipFill>
      <xdr:spPr>
        <a:xfrm>
          <a:off x="1176122" y="582870176"/>
          <a:ext cx="428536" cy="632022"/>
        </a:xfrm>
        <a:prstGeom prst="rect">
          <a:avLst/>
        </a:prstGeom>
      </xdr:spPr>
    </xdr:pic>
    <xdr:clientData/>
  </xdr:twoCellAnchor>
  <xdr:twoCellAnchor>
    <xdr:from>
      <xdr:col>1</xdr:col>
      <xdr:colOff>237066</xdr:colOff>
      <xdr:row>837</xdr:row>
      <xdr:rowOff>41868</xdr:rowOff>
    </xdr:from>
    <xdr:to>
      <xdr:col>1</xdr:col>
      <xdr:colOff>698722</xdr:colOff>
      <xdr:row>837</xdr:row>
      <xdr:rowOff>668401</xdr:rowOff>
    </xdr:to>
    <xdr:pic>
      <xdr:nvPicPr>
        <xdr:cNvPr id="677" name="Picture 676">
          <a:extLst>
            <a:ext uri="{FF2B5EF4-FFF2-40B4-BE49-F238E27FC236}">
              <a16:creationId xmlns:a16="http://schemas.microsoft.com/office/drawing/2014/main" id="{BA12E9C1-E530-044A-AD76-B6A3C7325BFB}"/>
            </a:ext>
          </a:extLst>
        </xdr:cNvPr>
        <xdr:cNvPicPr>
          <a:picLocks noChangeAspect="1"/>
        </xdr:cNvPicPr>
      </xdr:nvPicPr>
      <xdr:blipFill>
        <a:blip xmlns:r="http://schemas.openxmlformats.org/officeDocument/2006/relationships" r:embed="rId465"/>
        <a:stretch>
          <a:fillRect/>
        </a:stretch>
      </xdr:blipFill>
      <xdr:spPr>
        <a:xfrm>
          <a:off x="1193055" y="583578956"/>
          <a:ext cx="461656" cy="626533"/>
        </a:xfrm>
        <a:prstGeom prst="rect">
          <a:avLst/>
        </a:prstGeom>
      </xdr:spPr>
    </xdr:pic>
    <xdr:clientData/>
  </xdr:twoCellAnchor>
  <xdr:twoCellAnchor>
    <xdr:from>
      <xdr:col>1</xdr:col>
      <xdr:colOff>272981</xdr:colOff>
      <xdr:row>838</xdr:row>
      <xdr:rowOff>33867</xdr:rowOff>
    </xdr:from>
    <xdr:to>
      <xdr:col>1</xdr:col>
      <xdr:colOff>730181</xdr:colOff>
      <xdr:row>839</xdr:row>
      <xdr:rowOff>1</xdr:rowOff>
    </xdr:to>
    <xdr:pic>
      <xdr:nvPicPr>
        <xdr:cNvPr id="650" name="Picture 649">
          <a:extLst>
            <a:ext uri="{FF2B5EF4-FFF2-40B4-BE49-F238E27FC236}">
              <a16:creationId xmlns:a16="http://schemas.microsoft.com/office/drawing/2014/main" id="{E1A6A1F9-6C88-314E-90D0-9E4030A9039A}"/>
            </a:ext>
          </a:extLst>
        </xdr:cNvPr>
        <xdr:cNvPicPr>
          <a:picLocks noChangeAspect="1"/>
        </xdr:cNvPicPr>
      </xdr:nvPicPr>
      <xdr:blipFill>
        <a:blip xmlns:r="http://schemas.openxmlformats.org/officeDocument/2006/relationships" r:embed="rId466"/>
        <a:stretch>
          <a:fillRect/>
        </a:stretch>
      </xdr:blipFill>
      <xdr:spPr>
        <a:xfrm>
          <a:off x="1228970" y="584268757"/>
          <a:ext cx="457200" cy="663936"/>
        </a:xfrm>
        <a:prstGeom prst="rect">
          <a:avLst/>
        </a:prstGeom>
      </xdr:spPr>
    </xdr:pic>
    <xdr:clientData/>
  </xdr:twoCellAnchor>
  <xdr:twoCellAnchor>
    <xdr:from>
      <xdr:col>1</xdr:col>
      <xdr:colOff>237067</xdr:colOff>
      <xdr:row>839</xdr:row>
      <xdr:rowOff>12934</xdr:rowOff>
    </xdr:from>
    <xdr:to>
      <xdr:col>1</xdr:col>
      <xdr:colOff>694267</xdr:colOff>
      <xdr:row>839</xdr:row>
      <xdr:rowOff>676870</xdr:rowOff>
    </xdr:to>
    <xdr:pic>
      <xdr:nvPicPr>
        <xdr:cNvPr id="680" name="Picture 679">
          <a:extLst>
            <a:ext uri="{FF2B5EF4-FFF2-40B4-BE49-F238E27FC236}">
              <a16:creationId xmlns:a16="http://schemas.microsoft.com/office/drawing/2014/main" id="{EE74BAE3-BA4A-4247-85DF-B2B1571E9CFF}"/>
            </a:ext>
          </a:extLst>
        </xdr:cNvPr>
        <xdr:cNvPicPr>
          <a:picLocks noChangeAspect="1"/>
        </xdr:cNvPicPr>
      </xdr:nvPicPr>
      <xdr:blipFill>
        <a:blip xmlns:r="http://schemas.openxmlformats.org/officeDocument/2006/relationships" r:embed="rId466"/>
        <a:stretch>
          <a:fillRect/>
        </a:stretch>
      </xdr:blipFill>
      <xdr:spPr>
        <a:xfrm>
          <a:off x="1193056" y="584945626"/>
          <a:ext cx="457200" cy="663936"/>
        </a:xfrm>
        <a:prstGeom prst="rect">
          <a:avLst/>
        </a:prstGeom>
      </xdr:spPr>
    </xdr:pic>
    <xdr:clientData/>
  </xdr:twoCellAnchor>
  <xdr:twoCellAnchor>
    <xdr:from>
      <xdr:col>1</xdr:col>
      <xdr:colOff>247023</xdr:colOff>
      <xdr:row>840</xdr:row>
      <xdr:rowOff>22889</xdr:rowOff>
    </xdr:from>
    <xdr:to>
      <xdr:col>1</xdr:col>
      <xdr:colOff>704223</xdr:colOff>
      <xdr:row>840</xdr:row>
      <xdr:rowOff>686824</xdr:rowOff>
    </xdr:to>
    <xdr:pic>
      <xdr:nvPicPr>
        <xdr:cNvPr id="681" name="Picture 680">
          <a:extLst>
            <a:ext uri="{FF2B5EF4-FFF2-40B4-BE49-F238E27FC236}">
              <a16:creationId xmlns:a16="http://schemas.microsoft.com/office/drawing/2014/main" id="{D927B502-7FFA-1F49-9AE7-5EEF17D0FDF2}"/>
            </a:ext>
          </a:extLst>
        </xdr:cNvPr>
        <xdr:cNvPicPr>
          <a:picLocks noChangeAspect="1"/>
        </xdr:cNvPicPr>
      </xdr:nvPicPr>
      <xdr:blipFill>
        <a:blip xmlns:r="http://schemas.openxmlformats.org/officeDocument/2006/relationships" r:embed="rId466"/>
        <a:stretch>
          <a:fillRect/>
        </a:stretch>
      </xdr:blipFill>
      <xdr:spPr>
        <a:xfrm>
          <a:off x="1203012" y="585653384"/>
          <a:ext cx="457200" cy="663935"/>
        </a:xfrm>
        <a:prstGeom prst="rect">
          <a:avLst/>
        </a:prstGeom>
      </xdr:spPr>
    </xdr:pic>
    <xdr:clientData/>
  </xdr:twoCellAnchor>
  <xdr:twoCellAnchor>
    <xdr:from>
      <xdr:col>1</xdr:col>
      <xdr:colOff>266933</xdr:colOff>
      <xdr:row>841</xdr:row>
      <xdr:rowOff>51824</xdr:rowOff>
    </xdr:from>
    <xdr:to>
      <xdr:col>1</xdr:col>
      <xdr:colOff>724133</xdr:colOff>
      <xdr:row>841</xdr:row>
      <xdr:rowOff>661424</xdr:rowOff>
    </xdr:to>
    <xdr:pic>
      <xdr:nvPicPr>
        <xdr:cNvPr id="682" name="Picture 681">
          <a:extLst>
            <a:ext uri="{FF2B5EF4-FFF2-40B4-BE49-F238E27FC236}">
              <a16:creationId xmlns:a16="http://schemas.microsoft.com/office/drawing/2014/main" id="{BAFC2E10-3D41-6D4E-978A-9BC34FE26488}"/>
            </a:ext>
          </a:extLst>
        </xdr:cNvPr>
        <xdr:cNvPicPr>
          <a:picLocks noChangeAspect="1"/>
        </xdr:cNvPicPr>
      </xdr:nvPicPr>
      <xdr:blipFill>
        <a:blip xmlns:r="http://schemas.openxmlformats.org/officeDocument/2006/relationships" r:embed="rId466"/>
        <a:stretch>
          <a:fillRect/>
        </a:stretch>
      </xdr:blipFill>
      <xdr:spPr>
        <a:xfrm>
          <a:off x="1222922" y="586380121"/>
          <a:ext cx="457200" cy="609600"/>
        </a:xfrm>
        <a:prstGeom prst="rect">
          <a:avLst/>
        </a:prstGeom>
      </xdr:spPr>
    </xdr:pic>
    <xdr:clientData/>
  </xdr:twoCellAnchor>
  <xdr:twoCellAnchor>
    <xdr:from>
      <xdr:col>1</xdr:col>
      <xdr:colOff>203199</xdr:colOff>
      <xdr:row>842</xdr:row>
      <xdr:rowOff>16934</xdr:rowOff>
    </xdr:from>
    <xdr:to>
      <xdr:col>1</xdr:col>
      <xdr:colOff>660400</xdr:colOff>
      <xdr:row>843</xdr:row>
      <xdr:rowOff>790</xdr:rowOff>
    </xdr:to>
    <xdr:pic>
      <xdr:nvPicPr>
        <xdr:cNvPr id="651" name="Picture 650">
          <a:extLst>
            <a:ext uri="{FF2B5EF4-FFF2-40B4-BE49-F238E27FC236}">
              <a16:creationId xmlns:a16="http://schemas.microsoft.com/office/drawing/2014/main" id="{8461C084-BDAD-624E-BA0E-7354003F6D4D}"/>
            </a:ext>
          </a:extLst>
        </xdr:cNvPr>
        <xdr:cNvPicPr>
          <a:picLocks noChangeAspect="1"/>
        </xdr:cNvPicPr>
      </xdr:nvPicPr>
      <xdr:blipFill>
        <a:blip xmlns:r="http://schemas.openxmlformats.org/officeDocument/2006/relationships" r:embed="rId467"/>
        <a:stretch>
          <a:fillRect/>
        </a:stretch>
      </xdr:blipFill>
      <xdr:spPr>
        <a:xfrm>
          <a:off x="1151466" y="541815867"/>
          <a:ext cx="457201" cy="627323"/>
        </a:xfrm>
        <a:prstGeom prst="rect">
          <a:avLst/>
        </a:prstGeom>
      </xdr:spPr>
    </xdr:pic>
    <xdr:clientData/>
  </xdr:twoCellAnchor>
  <xdr:twoCellAnchor>
    <xdr:from>
      <xdr:col>1</xdr:col>
      <xdr:colOff>203200</xdr:colOff>
      <xdr:row>843</xdr:row>
      <xdr:rowOff>33866</xdr:rowOff>
    </xdr:from>
    <xdr:to>
      <xdr:col>1</xdr:col>
      <xdr:colOff>660401</xdr:colOff>
      <xdr:row>844</xdr:row>
      <xdr:rowOff>17722</xdr:rowOff>
    </xdr:to>
    <xdr:pic>
      <xdr:nvPicPr>
        <xdr:cNvPr id="684" name="Picture 683">
          <a:extLst>
            <a:ext uri="{FF2B5EF4-FFF2-40B4-BE49-F238E27FC236}">
              <a16:creationId xmlns:a16="http://schemas.microsoft.com/office/drawing/2014/main" id="{7F554416-F666-5447-BB76-A884D991F405}"/>
            </a:ext>
          </a:extLst>
        </xdr:cNvPr>
        <xdr:cNvPicPr>
          <a:picLocks noChangeAspect="1"/>
        </xdr:cNvPicPr>
      </xdr:nvPicPr>
      <xdr:blipFill>
        <a:blip xmlns:r="http://schemas.openxmlformats.org/officeDocument/2006/relationships" r:embed="rId467"/>
        <a:stretch>
          <a:fillRect/>
        </a:stretch>
      </xdr:blipFill>
      <xdr:spPr>
        <a:xfrm>
          <a:off x="1151467" y="542476266"/>
          <a:ext cx="457201" cy="627323"/>
        </a:xfrm>
        <a:prstGeom prst="rect">
          <a:avLst/>
        </a:prstGeom>
      </xdr:spPr>
    </xdr:pic>
    <xdr:clientData/>
  </xdr:twoCellAnchor>
  <xdr:twoCellAnchor>
    <xdr:from>
      <xdr:col>1</xdr:col>
      <xdr:colOff>169334</xdr:colOff>
      <xdr:row>844</xdr:row>
      <xdr:rowOff>50800</xdr:rowOff>
    </xdr:from>
    <xdr:to>
      <xdr:col>1</xdr:col>
      <xdr:colOff>626534</xdr:colOff>
      <xdr:row>845</xdr:row>
      <xdr:rowOff>2757</xdr:rowOff>
    </xdr:to>
    <xdr:pic>
      <xdr:nvPicPr>
        <xdr:cNvPr id="652" name="Picture 651">
          <a:extLst>
            <a:ext uri="{FF2B5EF4-FFF2-40B4-BE49-F238E27FC236}">
              <a16:creationId xmlns:a16="http://schemas.microsoft.com/office/drawing/2014/main" id="{59723EC5-AACD-1D43-AB3E-41D866371DFE}"/>
            </a:ext>
          </a:extLst>
        </xdr:cNvPr>
        <xdr:cNvPicPr>
          <a:picLocks noChangeAspect="1"/>
        </xdr:cNvPicPr>
      </xdr:nvPicPr>
      <xdr:blipFill>
        <a:blip xmlns:r="http://schemas.openxmlformats.org/officeDocument/2006/relationships" r:embed="rId468"/>
        <a:stretch>
          <a:fillRect/>
        </a:stretch>
      </xdr:blipFill>
      <xdr:spPr>
        <a:xfrm>
          <a:off x="1117601" y="543136667"/>
          <a:ext cx="457200" cy="595423"/>
        </a:xfrm>
        <a:prstGeom prst="rect">
          <a:avLst/>
        </a:prstGeom>
      </xdr:spPr>
    </xdr:pic>
    <xdr:clientData/>
  </xdr:twoCellAnchor>
  <xdr:twoCellAnchor>
    <xdr:from>
      <xdr:col>1</xdr:col>
      <xdr:colOff>169334</xdr:colOff>
      <xdr:row>845</xdr:row>
      <xdr:rowOff>33867</xdr:rowOff>
    </xdr:from>
    <xdr:to>
      <xdr:col>1</xdr:col>
      <xdr:colOff>626534</xdr:colOff>
      <xdr:row>845</xdr:row>
      <xdr:rowOff>629290</xdr:rowOff>
    </xdr:to>
    <xdr:pic>
      <xdr:nvPicPr>
        <xdr:cNvPr id="686" name="Picture 685">
          <a:extLst>
            <a:ext uri="{FF2B5EF4-FFF2-40B4-BE49-F238E27FC236}">
              <a16:creationId xmlns:a16="http://schemas.microsoft.com/office/drawing/2014/main" id="{0AE1CF0A-5CB6-2646-8EA7-A96E9A268D19}"/>
            </a:ext>
          </a:extLst>
        </xdr:cNvPr>
        <xdr:cNvPicPr>
          <a:picLocks noChangeAspect="1"/>
        </xdr:cNvPicPr>
      </xdr:nvPicPr>
      <xdr:blipFill>
        <a:blip xmlns:r="http://schemas.openxmlformats.org/officeDocument/2006/relationships" r:embed="rId468"/>
        <a:stretch>
          <a:fillRect/>
        </a:stretch>
      </xdr:blipFill>
      <xdr:spPr>
        <a:xfrm>
          <a:off x="1117601" y="543763200"/>
          <a:ext cx="457200" cy="595423"/>
        </a:xfrm>
        <a:prstGeom prst="rect">
          <a:avLst/>
        </a:prstGeom>
      </xdr:spPr>
    </xdr:pic>
    <xdr:clientData/>
  </xdr:twoCellAnchor>
  <xdr:twoCellAnchor>
    <xdr:from>
      <xdr:col>1</xdr:col>
      <xdr:colOff>186267</xdr:colOff>
      <xdr:row>846</xdr:row>
      <xdr:rowOff>10764</xdr:rowOff>
    </xdr:from>
    <xdr:to>
      <xdr:col>1</xdr:col>
      <xdr:colOff>659961</xdr:colOff>
      <xdr:row>846</xdr:row>
      <xdr:rowOff>613475</xdr:rowOff>
    </xdr:to>
    <xdr:pic>
      <xdr:nvPicPr>
        <xdr:cNvPr id="654" name="Picture 653">
          <a:extLst>
            <a:ext uri="{FF2B5EF4-FFF2-40B4-BE49-F238E27FC236}">
              <a16:creationId xmlns:a16="http://schemas.microsoft.com/office/drawing/2014/main" id="{AC11E45C-FE3B-A74C-930F-835463BF4747}"/>
            </a:ext>
          </a:extLst>
        </xdr:cNvPr>
        <xdr:cNvPicPr>
          <a:picLocks noChangeAspect="1"/>
        </xdr:cNvPicPr>
      </xdr:nvPicPr>
      <xdr:blipFill>
        <a:blip xmlns:r="http://schemas.openxmlformats.org/officeDocument/2006/relationships" r:embed="rId469"/>
        <a:stretch>
          <a:fillRect/>
        </a:stretch>
      </xdr:blipFill>
      <xdr:spPr>
        <a:xfrm>
          <a:off x="1144148" y="537220764"/>
          <a:ext cx="473694" cy="602711"/>
        </a:xfrm>
        <a:prstGeom prst="rect">
          <a:avLst/>
        </a:prstGeom>
      </xdr:spPr>
    </xdr:pic>
    <xdr:clientData/>
  </xdr:twoCellAnchor>
  <xdr:twoCellAnchor>
    <xdr:from>
      <xdr:col>1</xdr:col>
      <xdr:colOff>186266</xdr:colOff>
      <xdr:row>847</xdr:row>
      <xdr:rowOff>56696</xdr:rowOff>
    </xdr:from>
    <xdr:to>
      <xdr:col>1</xdr:col>
      <xdr:colOff>623661</xdr:colOff>
      <xdr:row>847</xdr:row>
      <xdr:rowOff>671302</xdr:rowOff>
    </xdr:to>
    <xdr:pic>
      <xdr:nvPicPr>
        <xdr:cNvPr id="688" name="Picture 687">
          <a:extLst>
            <a:ext uri="{FF2B5EF4-FFF2-40B4-BE49-F238E27FC236}">
              <a16:creationId xmlns:a16="http://schemas.microsoft.com/office/drawing/2014/main" id="{46E46825-0771-B745-8AD0-FF61C3181E06}"/>
            </a:ext>
          </a:extLst>
        </xdr:cNvPr>
        <xdr:cNvPicPr>
          <a:picLocks noChangeAspect="1"/>
        </xdr:cNvPicPr>
      </xdr:nvPicPr>
      <xdr:blipFill>
        <a:blip xmlns:r="http://schemas.openxmlformats.org/officeDocument/2006/relationships" r:embed="rId469"/>
        <a:stretch>
          <a:fillRect/>
        </a:stretch>
      </xdr:blipFill>
      <xdr:spPr>
        <a:xfrm>
          <a:off x="1138766" y="595006339"/>
          <a:ext cx="437395" cy="614606"/>
        </a:xfrm>
        <a:prstGeom prst="rect">
          <a:avLst/>
        </a:prstGeom>
      </xdr:spPr>
    </xdr:pic>
    <xdr:clientData/>
  </xdr:twoCellAnchor>
  <xdr:twoCellAnchor>
    <xdr:from>
      <xdr:col>1</xdr:col>
      <xdr:colOff>182966</xdr:colOff>
      <xdr:row>849</xdr:row>
      <xdr:rowOff>21525</xdr:rowOff>
    </xdr:from>
    <xdr:to>
      <xdr:col>1</xdr:col>
      <xdr:colOff>656525</xdr:colOff>
      <xdr:row>850</xdr:row>
      <xdr:rowOff>7257</xdr:rowOff>
    </xdr:to>
    <xdr:pic>
      <xdr:nvPicPr>
        <xdr:cNvPr id="656" name="Picture 655">
          <a:extLst>
            <a:ext uri="{FF2B5EF4-FFF2-40B4-BE49-F238E27FC236}">
              <a16:creationId xmlns:a16="http://schemas.microsoft.com/office/drawing/2014/main" id="{8AAE010E-C1B5-6242-BAC4-75D37A75E3AD}"/>
            </a:ext>
          </a:extLst>
        </xdr:cNvPr>
        <xdr:cNvPicPr>
          <a:picLocks noChangeAspect="1"/>
        </xdr:cNvPicPr>
      </xdr:nvPicPr>
      <xdr:blipFill>
        <a:blip xmlns:r="http://schemas.openxmlformats.org/officeDocument/2006/relationships" r:embed="rId470"/>
        <a:stretch>
          <a:fillRect/>
        </a:stretch>
      </xdr:blipFill>
      <xdr:spPr>
        <a:xfrm>
          <a:off x="1140847" y="539136525"/>
          <a:ext cx="473559" cy="620732"/>
        </a:xfrm>
        <a:prstGeom prst="rect">
          <a:avLst/>
        </a:prstGeom>
      </xdr:spPr>
    </xdr:pic>
    <xdr:clientData/>
  </xdr:twoCellAnchor>
  <xdr:twoCellAnchor>
    <xdr:from>
      <xdr:col>1</xdr:col>
      <xdr:colOff>182966</xdr:colOff>
      <xdr:row>850</xdr:row>
      <xdr:rowOff>21524</xdr:rowOff>
    </xdr:from>
    <xdr:to>
      <xdr:col>1</xdr:col>
      <xdr:colOff>635000</xdr:colOff>
      <xdr:row>850</xdr:row>
      <xdr:rowOff>608207</xdr:rowOff>
    </xdr:to>
    <xdr:pic>
      <xdr:nvPicPr>
        <xdr:cNvPr id="657" name="Picture 656">
          <a:extLst>
            <a:ext uri="{FF2B5EF4-FFF2-40B4-BE49-F238E27FC236}">
              <a16:creationId xmlns:a16="http://schemas.microsoft.com/office/drawing/2014/main" id="{9808B5FB-4BD3-764A-8698-2BB9194A6553}"/>
            </a:ext>
          </a:extLst>
        </xdr:cNvPr>
        <xdr:cNvPicPr>
          <a:picLocks noChangeAspect="1"/>
        </xdr:cNvPicPr>
      </xdr:nvPicPr>
      <xdr:blipFill>
        <a:blip xmlns:r="http://schemas.openxmlformats.org/officeDocument/2006/relationships" r:embed="rId471"/>
        <a:stretch>
          <a:fillRect/>
        </a:stretch>
      </xdr:blipFill>
      <xdr:spPr>
        <a:xfrm>
          <a:off x="1140847" y="539771524"/>
          <a:ext cx="452034" cy="586683"/>
        </a:xfrm>
        <a:prstGeom prst="rect">
          <a:avLst/>
        </a:prstGeom>
      </xdr:spPr>
    </xdr:pic>
    <xdr:clientData/>
  </xdr:twoCellAnchor>
  <xdr:twoCellAnchor>
    <xdr:from>
      <xdr:col>1</xdr:col>
      <xdr:colOff>150679</xdr:colOff>
      <xdr:row>851</xdr:row>
      <xdr:rowOff>43052</xdr:rowOff>
    </xdr:from>
    <xdr:to>
      <xdr:col>1</xdr:col>
      <xdr:colOff>602713</xdr:colOff>
      <xdr:row>851</xdr:row>
      <xdr:rowOff>629735</xdr:rowOff>
    </xdr:to>
    <xdr:pic>
      <xdr:nvPicPr>
        <xdr:cNvPr id="692" name="Picture 691">
          <a:extLst>
            <a:ext uri="{FF2B5EF4-FFF2-40B4-BE49-F238E27FC236}">
              <a16:creationId xmlns:a16="http://schemas.microsoft.com/office/drawing/2014/main" id="{1A0209C9-D89A-B049-BB29-BCDEFD7BC333}"/>
            </a:ext>
          </a:extLst>
        </xdr:cNvPr>
        <xdr:cNvPicPr>
          <a:picLocks noChangeAspect="1"/>
        </xdr:cNvPicPr>
      </xdr:nvPicPr>
      <xdr:blipFill>
        <a:blip xmlns:r="http://schemas.openxmlformats.org/officeDocument/2006/relationships" r:embed="rId471"/>
        <a:stretch>
          <a:fillRect/>
        </a:stretch>
      </xdr:blipFill>
      <xdr:spPr>
        <a:xfrm>
          <a:off x="1108560" y="540428052"/>
          <a:ext cx="452034" cy="586683"/>
        </a:xfrm>
        <a:prstGeom prst="rect">
          <a:avLst/>
        </a:prstGeom>
      </xdr:spPr>
    </xdr:pic>
    <xdr:clientData/>
  </xdr:twoCellAnchor>
  <xdr:twoCellAnchor>
    <xdr:from>
      <xdr:col>1</xdr:col>
      <xdr:colOff>209340</xdr:colOff>
      <xdr:row>854</xdr:row>
      <xdr:rowOff>27912</xdr:rowOff>
    </xdr:from>
    <xdr:to>
      <xdr:col>1</xdr:col>
      <xdr:colOff>655932</xdr:colOff>
      <xdr:row>854</xdr:row>
      <xdr:rowOff>598029</xdr:rowOff>
    </xdr:to>
    <xdr:pic>
      <xdr:nvPicPr>
        <xdr:cNvPr id="696" name="Picture 695">
          <a:extLst>
            <a:ext uri="{FF2B5EF4-FFF2-40B4-BE49-F238E27FC236}">
              <a16:creationId xmlns:a16="http://schemas.microsoft.com/office/drawing/2014/main" id="{251192BE-B2C3-424F-8B72-AA1DFF170400}"/>
            </a:ext>
          </a:extLst>
        </xdr:cNvPr>
        <xdr:cNvPicPr>
          <a:picLocks noChangeAspect="1"/>
        </xdr:cNvPicPr>
      </xdr:nvPicPr>
      <xdr:blipFill>
        <a:blip xmlns:r="http://schemas.openxmlformats.org/officeDocument/2006/relationships" r:embed="rId472"/>
        <a:stretch>
          <a:fillRect/>
        </a:stretch>
      </xdr:blipFill>
      <xdr:spPr>
        <a:xfrm>
          <a:off x="1158351" y="548277143"/>
          <a:ext cx="446592" cy="570117"/>
        </a:xfrm>
        <a:prstGeom prst="rect">
          <a:avLst/>
        </a:prstGeom>
      </xdr:spPr>
    </xdr:pic>
    <xdr:clientData/>
  </xdr:twoCellAnchor>
  <xdr:twoCellAnchor>
    <xdr:from>
      <xdr:col>1</xdr:col>
      <xdr:colOff>209340</xdr:colOff>
      <xdr:row>855</xdr:row>
      <xdr:rowOff>27912</xdr:rowOff>
    </xdr:from>
    <xdr:to>
      <xdr:col>1</xdr:col>
      <xdr:colOff>655932</xdr:colOff>
      <xdr:row>855</xdr:row>
      <xdr:rowOff>598029</xdr:rowOff>
    </xdr:to>
    <xdr:pic>
      <xdr:nvPicPr>
        <xdr:cNvPr id="697" name="Picture 696">
          <a:extLst>
            <a:ext uri="{FF2B5EF4-FFF2-40B4-BE49-F238E27FC236}">
              <a16:creationId xmlns:a16="http://schemas.microsoft.com/office/drawing/2014/main" id="{D91C768A-E21F-6D49-A8CD-DFEEA5488F34}"/>
            </a:ext>
          </a:extLst>
        </xdr:cNvPr>
        <xdr:cNvPicPr>
          <a:picLocks noChangeAspect="1"/>
        </xdr:cNvPicPr>
      </xdr:nvPicPr>
      <xdr:blipFill>
        <a:blip xmlns:r="http://schemas.openxmlformats.org/officeDocument/2006/relationships" r:embed="rId472"/>
        <a:stretch>
          <a:fillRect/>
        </a:stretch>
      </xdr:blipFill>
      <xdr:spPr>
        <a:xfrm>
          <a:off x="1158351" y="548919121"/>
          <a:ext cx="446592" cy="570117"/>
        </a:xfrm>
        <a:prstGeom prst="rect">
          <a:avLst/>
        </a:prstGeom>
      </xdr:spPr>
    </xdr:pic>
    <xdr:clientData/>
  </xdr:twoCellAnchor>
  <xdr:twoCellAnchor>
    <xdr:from>
      <xdr:col>1</xdr:col>
      <xdr:colOff>266715</xdr:colOff>
      <xdr:row>857</xdr:row>
      <xdr:rowOff>79084</xdr:rowOff>
    </xdr:from>
    <xdr:to>
      <xdr:col>1</xdr:col>
      <xdr:colOff>721490</xdr:colOff>
      <xdr:row>857</xdr:row>
      <xdr:rowOff>665238</xdr:rowOff>
    </xdr:to>
    <xdr:pic>
      <xdr:nvPicPr>
        <xdr:cNvPr id="698" name="Picture 697">
          <a:extLst>
            <a:ext uri="{FF2B5EF4-FFF2-40B4-BE49-F238E27FC236}">
              <a16:creationId xmlns:a16="http://schemas.microsoft.com/office/drawing/2014/main" id="{87F99525-C0F5-094D-B348-9CB442CF2628}"/>
            </a:ext>
          </a:extLst>
        </xdr:cNvPr>
        <xdr:cNvPicPr>
          <a:picLocks noChangeAspect="1"/>
        </xdr:cNvPicPr>
      </xdr:nvPicPr>
      <xdr:blipFill>
        <a:blip xmlns:r="http://schemas.openxmlformats.org/officeDocument/2006/relationships" r:embed="rId473"/>
        <a:stretch>
          <a:fillRect/>
        </a:stretch>
      </xdr:blipFill>
      <xdr:spPr>
        <a:xfrm>
          <a:off x="1221929" y="594916691"/>
          <a:ext cx="454775" cy="586154"/>
        </a:xfrm>
        <a:prstGeom prst="rect">
          <a:avLst/>
        </a:prstGeom>
      </xdr:spPr>
    </xdr:pic>
    <xdr:clientData/>
  </xdr:twoCellAnchor>
  <xdr:twoCellAnchor>
    <xdr:from>
      <xdr:col>1</xdr:col>
      <xdr:colOff>251208</xdr:colOff>
      <xdr:row>858</xdr:row>
      <xdr:rowOff>64547</xdr:rowOff>
    </xdr:from>
    <xdr:to>
      <xdr:col>1</xdr:col>
      <xdr:colOff>683845</xdr:colOff>
      <xdr:row>858</xdr:row>
      <xdr:rowOff>651010</xdr:rowOff>
    </xdr:to>
    <xdr:pic>
      <xdr:nvPicPr>
        <xdr:cNvPr id="663" name="Picture 662">
          <a:extLst>
            <a:ext uri="{FF2B5EF4-FFF2-40B4-BE49-F238E27FC236}">
              <a16:creationId xmlns:a16="http://schemas.microsoft.com/office/drawing/2014/main" id="{B0E92299-C416-7743-AAA5-BEB6CCAB8E17}"/>
            </a:ext>
          </a:extLst>
        </xdr:cNvPr>
        <xdr:cNvPicPr>
          <a:picLocks noChangeAspect="1"/>
        </xdr:cNvPicPr>
      </xdr:nvPicPr>
      <xdr:blipFill>
        <a:blip xmlns:r="http://schemas.openxmlformats.org/officeDocument/2006/relationships" r:embed="rId474"/>
        <a:stretch>
          <a:fillRect/>
        </a:stretch>
      </xdr:blipFill>
      <xdr:spPr>
        <a:xfrm>
          <a:off x="1203708" y="9907047"/>
          <a:ext cx="432637" cy="586463"/>
        </a:xfrm>
        <a:prstGeom prst="rect">
          <a:avLst/>
        </a:prstGeom>
      </xdr:spPr>
    </xdr:pic>
    <xdr:clientData/>
  </xdr:twoCellAnchor>
  <xdr:twoCellAnchor>
    <xdr:from>
      <xdr:col>1</xdr:col>
      <xdr:colOff>223296</xdr:colOff>
      <xdr:row>859</xdr:row>
      <xdr:rowOff>13956</xdr:rowOff>
    </xdr:from>
    <xdr:to>
      <xdr:col>1</xdr:col>
      <xdr:colOff>727707</xdr:colOff>
      <xdr:row>859</xdr:row>
      <xdr:rowOff>628022</xdr:rowOff>
    </xdr:to>
    <xdr:pic>
      <xdr:nvPicPr>
        <xdr:cNvPr id="666" name="Picture 665">
          <a:extLst>
            <a:ext uri="{FF2B5EF4-FFF2-40B4-BE49-F238E27FC236}">
              <a16:creationId xmlns:a16="http://schemas.microsoft.com/office/drawing/2014/main" id="{5A747CA9-64E7-1246-9F20-3C45B0F66148}"/>
            </a:ext>
          </a:extLst>
        </xdr:cNvPr>
        <xdr:cNvPicPr>
          <a:picLocks noChangeAspect="1"/>
        </xdr:cNvPicPr>
      </xdr:nvPicPr>
      <xdr:blipFill>
        <a:blip xmlns:r="http://schemas.openxmlformats.org/officeDocument/2006/relationships" r:embed="rId475"/>
        <a:stretch>
          <a:fillRect/>
        </a:stretch>
      </xdr:blipFill>
      <xdr:spPr>
        <a:xfrm>
          <a:off x="1172307" y="551473077"/>
          <a:ext cx="504411" cy="614066"/>
        </a:xfrm>
        <a:prstGeom prst="rect">
          <a:avLst/>
        </a:prstGeom>
      </xdr:spPr>
    </xdr:pic>
    <xdr:clientData/>
  </xdr:twoCellAnchor>
  <xdr:twoCellAnchor>
    <xdr:from>
      <xdr:col>1</xdr:col>
      <xdr:colOff>237252</xdr:colOff>
      <xdr:row>860</xdr:row>
      <xdr:rowOff>41868</xdr:rowOff>
    </xdr:from>
    <xdr:to>
      <xdr:col>1</xdr:col>
      <xdr:colOff>669890</xdr:colOff>
      <xdr:row>861</xdr:row>
      <xdr:rowOff>19349</xdr:rowOff>
    </xdr:to>
    <xdr:pic>
      <xdr:nvPicPr>
        <xdr:cNvPr id="668" name="Picture 667">
          <a:extLst>
            <a:ext uri="{FF2B5EF4-FFF2-40B4-BE49-F238E27FC236}">
              <a16:creationId xmlns:a16="http://schemas.microsoft.com/office/drawing/2014/main" id="{92289FA9-C131-8844-AF6A-72EC580C0851}"/>
            </a:ext>
          </a:extLst>
        </xdr:cNvPr>
        <xdr:cNvPicPr>
          <a:picLocks noChangeAspect="1"/>
        </xdr:cNvPicPr>
      </xdr:nvPicPr>
      <xdr:blipFill>
        <a:blip xmlns:r="http://schemas.openxmlformats.org/officeDocument/2006/relationships" r:embed="rId476"/>
        <a:stretch>
          <a:fillRect/>
        </a:stretch>
      </xdr:blipFill>
      <xdr:spPr>
        <a:xfrm>
          <a:off x="1186263" y="552142967"/>
          <a:ext cx="432638" cy="619459"/>
        </a:xfrm>
        <a:prstGeom prst="rect">
          <a:avLst/>
        </a:prstGeom>
      </xdr:spPr>
    </xdr:pic>
    <xdr:clientData/>
  </xdr:twoCellAnchor>
  <xdr:twoCellAnchor>
    <xdr:from>
      <xdr:col>1</xdr:col>
      <xdr:colOff>250091</xdr:colOff>
      <xdr:row>861</xdr:row>
      <xdr:rowOff>47272</xdr:rowOff>
    </xdr:from>
    <xdr:to>
      <xdr:col>1</xdr:col>
      <xdr:colOff>640725</xdr:colOff>
      <xdr:row>861</xdr:row>
      <xdr:rowOff>662608</xdr:rowOff>
    </xdr:to>
    <xdr:pic>
      <xdr:nvPicPr>
        <xdr:cNvPr id="702" name="Picture 701">
          <a:extLst>
            <a:ext uri="{FF2B5EF4-FFF2-40B4-BE49-F238E27FC236}">
              <a16:creationId xmlns:a16="http://schemas.microsoft.com/office/drawing/2014/main" id="{1AA0F8C0-BA88-2C40-A194-EEE35DE59955}"/>
            </a:ext>
          </a:extLst>
        </xdr:cNvPr>
        <xdr:cNvPicPr>
          <a:picLocks noChangeAspect="1"/>
        </xdr:cNvPicPr>
      </xdr:nvPicPr>
      <xdr:blipFill>
        <a:blip xmlns:r="http://schemas.openxmlformats.org/officeDocument/2006/relationships" r:embed="rId476"/>
        <a:stretch>
          <a:fillRect/>
        </a:stretch>
      </xdr:blipFill>
      <xdr:spPr>
        <a:xfrm>
          <a:off x="1202591" y="606209989"/>
          <a:ext cx="390634" cy="615336"/>
        </a:xfrm>
        <a:prstGeom prst="rect">
          <a:avLst/>
        </a:prstGeom>
      </xdr:spPr>
    </xdr:pic>
    <xdr:clientData/>
  </xdr:twoCellAnchor>
  <xdr:twoCellAnchor>
    <xdr:from>
      <xdr:col>1</xdr:col>
      <xdr:colOff>279121</xdr:colOff>
      <xdr:row>862</xdr:row>
      <xdr:rowOff>13956</xdr:rowOff>
    </xdr:from>
    <xdr:to>
      <xdr:col>1</xdr:col>
      <xdr:colOff>686448</xdr:colOff>
      <xdr:row>862</xdr:row>
      <xdr:rowOff>600110</xdr:rowOff>
    </xdr:to>
    <xdr:pic>
      <xdr:nvPicPr>
        <xdr:cNvPr id="669" name="Picture 668">
          <a:extLst>
            <a:ext uri="{FF2B5EF4-FFF2-40B4-BE49-F238E27FC236}">
              <a16:creationId xmlns:a16="http://schemas.microsoft.com/office/drawing/2014/main" id="{24601DCF-9693-ED47-AC40-34C614EFB929}"/>
            </a:ext>
          </a:extLst>
        </xdr:cNvPr>
        <xdr:cNvPicPr>
          <a:picLocks noChangeAspect="1"/>
        </xdr:cNvPicPr>
      </xdr:nvPicPr>
      <xdr:blipFill>
        <a:blip xmlns:r="http://schemas.openxmlformats.org/officeDocument/2006/relationships" r:embed="rId477"/>
        <a:stretch>
          <a:fillRect/>
        </a:stretch>
      </xdr:blipFill>
      <xdr:spPr>
        <a:xfrm>
          <a:off x="1228132" y="553399011"/>
          <a:ext cx="407327" cy="586154"/>
        </a:xfrm>
        <a:prstGeom prst="rect">
          <a:avLst/>
        </a:prstGeom>
      </xdr:spPr>
    </xdr:pic>
    <xdr:clientData/>
  </xdr:twoCellAnchor>
  <xdr:twoCellAnchor>
    <xdr:from>
      <xdr:col>1</xdr:col>
      <xdr:colOff>305916</xdr:colOff>
      <xdr:row>863</xdr:row>
      <xdr:rowOff>12840</xdr:rowOff>
    </xdr:from>
    <xdr:to>
      <xdr:col>1</xdr:col>
      <xdr:colOff>713243</xdr:colOff>
      <xdr:row>863</xdr:row>
      <xdr:rowOff>598994</xdr:rowOff>
    </xdr:to>
    <xdr:pic>
      <xdr:nvPicPr>
        <xdr:cNvPr id="704" name="Picture 703">
          <a:extLst>
            <a:ext uri="{FF2B5EF4-FFF2-40B4-BE49-F238E27FC236}">
              <a16:creationId xmlns:a16="http://schemas.microsoft.com/office/drawing/2014/main" id="{5312FE79-FF25-3940-8053-2CC9F96C1A72}"/>
            </a:ext>
          </a:extLst>
        </xdr:cNvPr>
        <xdr:cNvPicPr>
          <a:picLocks noChangeAspect="1"/>
        </xdr:cNvPicPr>
      </xdr:nvPicPr>
      <xdr:blipFill>
        <a:blip xmlns:r="http://schemas.openxmlformats.org/officeDocument/2006/relationships" r:embed="rId477"/>
        <a:stretch>
          <a:fillRect/>
        </a:stretch>
      </xdr:blipFill>
      <xdr:spPr>
        <a:xfrm>
          <a:off x="1254927" y="554039873"/>
          <a:ext cx="407327" cy="586154"/>
        </a:xfrm>
        <a:prstGeom prst="rect">
          <a:avLst/>
        </a:prstGeom>
      </xdr:spPr>
    </xdr:pic>
    <xdr:clientData/>
  </xdr:twoCellAnchor>
  <xdr:twoCellAnchor>
    <xdr:from>
      <xdr:col>1</xdr:col>
      <xdr:colOff>279121</xdr:colOff>
      <xdr:row>864</xdr:row>
      <xdr:rowOff>27912</xdr:rowOff>
    </xdr:from>
    <xdr:to>
      <xdr:col>1</xdr:col>
      <xdr:colOff>725714</xdr:colOff>
      <xdr:row>864</xdr:row>
      <xdr:rowOff>633294</xdr:rowOff>
    </xdr:to>
    <xdr:pic>
      <xdr:nvPicPr>
        <xdr:cNvPr id="672" name="Picture 671">
          <a:extLst>
            <a:ext uri="{FF2B5EF4-FFF2-40B4-BE49-F238E27FC236}">
              <a16:creationId xmlns:a16="http://schemas.microsoft.com/office/drawing/2014/main" id="{D2D96C9F-F665-0E44-8CC7-717B3B0EAE69}"/>
            </a:ext>
          </a:extLst>
        </xdr:cNvPr>
        <xdr:cNvPicPr>
          <a:picLocks noChangeAspect="1"/>
        </xdr:cNvPicPr>
      </xdr:nvPicPr>
      <xdr:blipFill>
        <a:blip xmlns:r="http://schemas.openxmlformats.org/officeDocument/2006/relationships" r:embed="rId478"/>
        <a:stretch>
          <a:fillRect/>
        </a:stretch>
      </xdr:blipFill>
      <xdr:spPr>
        <a:xfrm>
          <a:off x="1228132" y="554696923"/>
          <a:ext cx="446593" cy="605382"/>
        </a:xfrm>
        <a:prstGeom prst="rect">
          <a:avLst/>
        </a:prstGeom>
      </xdr:spPr>
    </xdr:pic>
    <xdr:clientData/>
  </xdr:twoCellAnchor>
  <xdr:twoCellAnchor>
    <xdr:from>
      <xdr:col>1</xdr:col>
      <xdr:colOff>251209</xdr:colOff>
      <xdr:row>865</xdr:row>
      <xdr:rowOff>13956</xdr:rowOff>
    </xdr:from>
    <xdr:to>
      <xdr:col>1</xdr:col>
      <xdr:colOff>697802</xdr:colOff>
      <xdr:row>865</xdr:row>
      <xdr:rowOff>619338</xdr:rowOff>
    </xdr:to>
    <xdr:pic>
      <xdr:nvPicPr>
        <xdr:cNvPr id="706" name="Picture 705">
          <a:extLst>
            <a:ext uri="{FF2B5EF4-FFF2-40B4-BE49-F238E27FC236}">
              <a16:creationId xmlns:a16="http://schemas.microsoft.com/office/drawing/2014/main" id="{AFE087A4-412A-A84F-8A48-09353FA66A2C}"/>
            </a:ext>
          </a:extLst>
        </xdr:cNvPr>
        <xdr:cNvPicPr>
          <a:picLocks noChangeAspect="1"/>
        </xdr:cNvPicPr>
      </xdr:nvPicPr>
      <xdr:blipFill>
        <a:blip xmlns:r="http://schemas.openxmlformats.org/officeDocument/2006/relationships" r:embed="rId478"/>
        <a:stretch>
          <a:fillRect/>
        </a:stretch>
      </xdr:blipFill>
      <xdr:spPr>
        <a:xfrm>
          <a:off x="1200220" y="555324945"/>
          <a:ext cx="446593" cy="605382"/>
        </a:xfrm>
        <a:prstGeom prst="rect">
          <a:avLst/>
        </a:prstGeom>
      </xdr:spPr>
    </xdr:pic>
    <xdr:clientData/>
  </xdr:twoCellAnchor>
  <xdr:twoCellAnchor>
    <xdr:from>
      <xdr:col>1</xdr:col>
      <xdr:colOff>238803</xdr:colOff>
      <xdr:row>856</xdr:row>
      <xdr:rowOff>32564</xdr:rowOff>
    </xdr:from>
    <xdr:to>
      <xdr:col>1</xdr:col>
      <xdr:colOff>693578</xdr:colOff>
      <xdr:row>856</xdr:row>
      <xdr:rowOff>618718</xdr:rowOff>
    </xdr:to>
    <xdr:pic>
      <xdr:nvPicPr>
        <xdr:cNvPr id="685" name="Picture 684">
          <a:extLst>
            <a:ext uri="{FF2B5EF4-FFF2-40B4-BE49-F238E27FC236}">
              <a16:creationId xmlns:a16="http://schemas.microsoft.com/office/drawing/2014/main" id="{DB35C3F3-7CC1-EB41-916D-0528649AAD2A}"/>
            </a:ext>
          </a:extLst>
        </xdr:cNvPr>
        <xdr:cNvPicPr>
          <a:picLocks noChangeAspect="1"/>
        </xdr:cNvPicPr>
      </xdr:nvPicPr>
      <xdr:blipFill>
        <a:blip xmlns:r="http://schemas.openxmlformats.org/officeDocument/2006/relationships" r:embed="rId473"/>
        <a:stretch>
          <a:fillRect/>
        </a:stretch>
      </xdr:blipFill>
      <xdr:spPr>
        <a:xfrm>
          <a:off x="1194017" y="594175470"/>
          <a:ext cx="454775" cy="5861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322539</xdr:colOff>
      <xdr:row>4</xdr:row>
      <xdr:rowOff>16530</xdr:rowOff>
    </xdr:from>
    <xdr:to>
      <xdr:col>1</xdr:col>
      <xdr:colOff>967619</xdr:colOff>
      <xdr:row>5</xdr:row>
      <xdr:rowOff>403</xdr:rowOff>
    </xdr:to>
    <xdr:pic>
      <xdr:nvPicPr>
        <xdr:cNvPr id="2" name="Picture 1">
          <a:extLst>
            <a:ext uri="{FF2B5EF4-FFF2-40B4-BE49-F238E27FC236}">
              <a16:creationId xmlns:a16="http://schemas.microsoft.com/office/drawing/2014/main" id="{DBC40F3F-D8AF-5042-B7AA-6C21BCFC293A}"/>
            </a:ext>
          </a:extLst>
        </xdr:cNvPr>
        <xdr:cNvPicPr>
          <a:picLocks noChangeAspect="1"/>
        </xdr:cNvPicPr>
      </xdr:nvPicPr>
      <xdr:blipFill>
        <a:blip xmlns:r="http://schemas.openxmlformats.org/officeDocument/2006/relationships" r:embed="rId1"/>
        <a:stretch>
          <a:fillRect/>
        </a:stretch>
      </xdr:blipFill>
      <xdr:spPr>
        <a:xfrm>
          <a:off x="957539" y="2556530"/>
          <a:ext cx="645080" cy="618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3" name="Picture 2">
          <a:extLst>
            <a:ext uri="{FF2B5EF4-FFF2-40B4-BE49-F238E27FC236}">
              <a16:creationId xmlns:a16="http://schemas.microsoft.com/office/drawing/2014/main" id="{EFD6F160-E3F9-BC4A-9721-E0E4FA47F8A0}"/>
            </a:ext>
          </a:extLst>
        </xdr:cNvPr>
        <xdr:cNvPicPr>
          <a:picLocks noChangeAspect="1"/>
        </xdr:cNvPicPr>
      </xdr:nvPicPr>
      <xdr:blipFill>
        <a:blip xmlns:r="http://schemas.openxmlformats.org/officeDocument/2006/relationships" r:embed="rId1"/>
        <a:stretch>
          <a:fillRect/>
        </a:stretch>
      </xdr:blipFill>
      <xdr:spPr>
        <a:xfrm>
          <a:off x="948669" y="1932819"/>
          <a:ext cx="645080" cy="618874"/>
        </a:xfrm>
        <a:prstGeom prst="rect">
          <a:avLst/>
        </a:prstGeom>
      </xdr:spPr>
    </xdr:pic>
    <xdr:clientData/>
  </xdr:twoCellAnchor>
  <xdr:twoCellAnchor>
    <xdr:from>
      <xdr:col>1</xdr:col>
      <xdr:colOff>322540</xdr:colOff>
      <xdr:row>2</xdr:row>
      <xdr:rowOff>40318</xdr:rowOff>
    </xdr:from>
    <xdr:to>
      <xdr:col>1</xdr:col>
      <xdr:colOff>922060</xdr:colOff>
      <xdr:row>2</xdr:row>
      <xdr:rowOff>630236</xdr:rowOff>
    </xdr:to>
    <xdr:pic>
      <xdr:nvPicPr>
        <xdr:cNvPr id="4" name="Picture 3">
          <a:extLst>
            <a:ext uri="{FF2B5EF4-FFF2-40B4-BE49-F238E27FC236}">
              <a16:creationId xmlns:a16="http://schemas.microsoft.com/office/drawing/2014/main" id="{672690CF-3896-0B49-B3D8-20FA269AC618}"/>
            </a:ext>
          </a:extLst>
        </xdr:cNvPr>
        <xdr:cNvPicPr>
          <a:picLocks noChangeAspect="1"/>
        </xdr:cNvPicPr>
      </xdr:nvPicPr>
      <xdr:blipFill>
        <a:blip xmlns:r="http://schemas.openxmlformats.org/officeDocument/2006/relationships" r:embed="rId2"/>
        <a:stretch>
          <a:fillRect/>
        </a:stretch>
      </xdr:blipFill>
      <xdr:spPr>
        <a:xfrm>
          <a:off x="957540" y="1310318"/>
          <a:ext cx="599520" cy="5899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5" name="Picture 4">
          <a:extLst>
            <a:ext uri="{FF2B5EF4-FFF2-40B4-BE49-F238E27FC236}">
              <a16:creationId xmlns:a16="http://schemas.microsoft.com/office/drawing/2014/main" id="{56A6FA71-97E6-B94C-9BC3-81F916E227DF}"/>
            </a:ext>
          </a:extLst>
        </xdr:cNvPr>
        <xdr:cNvPicPr>
          <a:picLocks noChangeAspect="1"/>
        </xdr:cNvPicPr>
      </xdr:nvPicPr>
      <xdr:blipFill>
        <a:blip xmlns:r="http://schemas.openxmlformats.org/officeDocument/2006/relationships" r:embed="rId3"/>
        <a:stretch>
          <a:fillRect/>
        </a:stretch>
      </xdr:blipFill>
      <xdr:spPr>
        <a:xfrm>
          <a:off x="937382" y="3215317"/>
          <a:ext cx="604762" cy="5945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6" name="Picture 5">
          <a:extLst>
            <a:ext uri="{FF2B5EF4-FFF2-40B4-BE49-F238E27FC236}">
              <a16:creationId xmlns:a16="http://schemas.microsoft.com/office/drawing/2014/main" id="{411A89A7-3643-7345-BFFD-CFF2426B5214}"/>
            </a:ext>
          </a:extLst>
        </xdr:cNvPr>
        <xdr:cNvPicPr>
          <a:picLocks noChangeAspect="1"/>
        </xdr:cNvPicPr>
      </xdr:nvPicPr>
      <xdr:blipFill>
        <a:blip xmlns:r="http://schemas.openxmlformats.org/officeDocument/2006/relationships" r:embed="rId3"/>
        <a:stretch>
          <a:fillRect/>
        </a:stretch>
      </xdr:blipFill>
      <xdr:spPr>
        <a:xfrm>
          <a:off x="937381" y="3850318"/>
          <a:ext cx="604762" cy="5945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7" name="Picture 6">
          <a:extLst>
            <a:ext uri="{FF2B5EF4-FFF2-40B4-BE49-F238E27FC236}">
              <a16:creationId xmlns:a16="http://schemas.microsoft.com/office/drawing/2014/main" id="{4DADFC27-8A4A-8F48-8F47-AFDB2254CFD1}"/>
            </a:ext>
          </a:extLst>
        </xdr:cNvPr>
        <xdr:cNvPicPr>
          <a:picLocks noChangeAspect="1"/>
        </xdr:cNvPicPr>
      </xdr:nvPicPr>
      <xdr:blipFill>
        <a:blip xmlns:r="http://schemas.openxmlformats.org/officeDocument/2006/relationships" r:embed="rId4"/>
        <a:stretch>
          <a:fillRect/>
        </a:stretch>
      </xdr:blipFill>
      <xdr:spPr>
        <a:xfrm>
          <a:off x="957539" y="4466568"/>
          <a:ext cx="604763" cy="6180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8" name="Picture 7">
          <a:extLst>
            <a:ext uri="{FF2B5EF4-FFF2-40B4-BE49-F238E27FC236}">
              <a16:creationId xmlns:a16="http://schemas.microsoft.com/office/drawing/2014/main" id="{D398D391-DE59-A944-84CD-02F571ACEC63}"/>
            </a:ext>
          </a:extLst>
        </xdr:cNvPr>
        <xdr:cNvPicPr>
          <a:picLocks noChangeAspect="1"/>
        </xdr:cNvPicPr>
      </xdr:nvPicPr>
      <xdr:blipFill>
        <a:blip xmlns:r="http://schemas.openxmlformats.org/officeDocument/2006/relationships" r:embed="rId5"/>
        <a:stretch>
          <a:fillRect/>
        </a:stretch>
      </xdr:blipFill>
      <xdr:spPr>
        <a:xfrm>
          <a:off x="977699" y="5755317"/>
          <a:ext cx="564444" cy="5938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9" name="Picture 8">
          <a:extLst>
            <a:ext uri="{FF2B5EF4-FFF2-40B4-BE49-F238E27FC236}">
              <a16:creationId xmlns:a16="http://schemas.microsoft.com/office/drawing/2014/main" id="{6551ED72-6CC8-6146-9AE0-D2AB0F6A39B8}"/>
            </a:ext>
          </a:extLst>
        </xdr:cNvPr>
        <xdr:cNvPicPr>
          <a:picLocks noChangeAspect="1"/>
        </xdr:cNvPicPr>
      </xdr:nvPicPr>
      <xdr:blipFill>
        <a:blip xmlns:r="http://schemas.openxmlformats.org/officeDocument/2006/relationships" r:embed="rId5"/>
        <a:stretch>
          <a:fillRect/>
        </a:stretch>
      </xdr:blipFill>
      <xdr:spPr>
        <a:xfrm>
          <a:off x="948670" y="5091288"/>
          <a:ext cx="564444" cy="6192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10" name="Picture 9">
          <a:extLst>
            <a:ext uri="{FF2B5EF4-FFF2-40B4-BE49-F238E27FC236}">
              <a16:creationId xmlns:a16="http://schemas.microsoft.com/office/drawing/2014/main" id="{EB16F4E4-DE4D-3347-8180-078BF15DB876}"/>
            </a:ext>
          </a:extLst>
        </xdr:cNvPr>
        <xdr:cNvPicPr>
          <a:picLocks noChangeAspect="1"/>
        </xdr:cNvPicPr>
      </xdr:nvPicPr>
      <xdr:blipFill>
        <a:blip xmlns:r="http://schemas.openxmlformats.org/officeDocument/2006/relationships" r:embed="rId5"/>
        <a:stretch>
          <a:fillRect/>
        </a:stretch>
      </xdr:blipFill>
      <xdr:spPr>
        <a:xfrm>
          <a:off x="997857" y="6390317"/>
          <a:ext cx="564444" cy="5938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11" name="Picture 10">
          <a:extLst>
            <a:ext uri="{FF2B5EF4-FFF2-40B4-BE49-F238E27FC236}">
              <a16:creationId xmlns:a16="http://schemas.microsoft.com/office/drawing/2014/main" id="{FE3B6273-D1CD-144C-B5F2-9116CD624DA0}"/>
            </a:ext>
          </a:extLst>
        </xdr:cNvPr>
        <xdr:cNvPicPr>
          <a:picLocks noChangeAspect="1"/>
        </xdr:cNvPicPr>
      </xdr:nvPicPr>
      <xdr:blipFill>
        <a:blip xmlns:r="http://schemas.openxmlformats.org/officeDocument/2006/relationships" r:embed="rId6"/>
        <a:stretch>
          <a:fillRect/>
        </a:stretch>
      </xdr:blipFill>
      <xdr:spPr>
        <a:xfrm>
          <a:off x="1018015" y="7045476"/>
          <a:ext cx="584603" cy="5762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12" name="Picture 11">
          <a:extLst>
            <a:ext uri="{FF2B5EF4-FFF2-40B4-BE49-F238E27FC236}">
              <a16:creationId xmlns:a16="http://schemas.microsoft.com/office/drawing/2014/main" id="{2ECE52BD-BD92-1B40-A291-BD3F52FB8BFF}"/>
            </a:ext>
          </a:extLst>
        </xdr:cNvPr>
        <xdr:cNvPicPr>
          <a:picLocks noChangeAspect="1"/>
        </xdr:cNvPicPr>
      </xdr:nvPicPr>
      <xdr:blipFill>
        <a:blip xmlns:r="http://schemas.openxmlformats.org/officeDocument/2006/relationships" r:embed="rId7"/>
        <a:stretch>
          <a:fillRect/>
        </a:stretch>
      </xdr:blipFill>
      <xdr:spPr>
        <a:xfrm>
          <a:off x="1038173" y="7678776"/>
          <a:ext cx="561422" cy="582110"/>
        </a:xfrm>
        <a:prstGeom prst="rect">
          <a:avLst/>
        </a:prstGeom>
      </xdr:spPr>
    </xdr:pic>
    <xdr:clientData/>
  </xdr:twoCellAnchor>
  <xdr:twoCellAnchor>
    <xdr:from>
      <xdr:col>1</xdr:col>
      <xdr:colOff>322539</xdr:colOff>
      <xdr:row>4</xdr:row>
      <xdr:rowOff>16530</xdr:rowOff>
    </xdr:from>
    <xdr:to>
      <xdr:col>1</xdr:col>
      <xdr:colOff>967619</xdr:colOff>
      <xdr:row>5</xdr:row>
      <xdr:rowOff>403</xdr:rowOff>
    </xdr:to>
    <xdr:pic>
      <xdr:nvPicPr>
        <xdr:cNvPr id="13" name="Picture 12">
          <a:extLst>
            <a:ext uri="{FF2B5EF4-FFF2-40B4-BE49-F238E27FC236}">
              <a16:creationId xmlns:a16="http://schemas.microsoft.com/office/drawing/2014/main" id="{07569907-6916-7C45-9270-F99B866BB204}"/>
            </a:ext>
          </a:extLst>
        </xdr:cNvPr>
        <xdr:cNvPicPr>
          <a:picLocks noChangeAspect="1"/>
        </xdr:cNvPicPr>
      </xdr:nvPicPr>
      <xdr:blipFill>
        <a:blip xmlns:r="http://schemas.openxmlformats.org/officeDocument/2006/relationships" r:embed="rId1"/>
        <a:stretch>
          <a:fillRect/>
        </a:stretch>
      </xdr:blipFill>
      <xdr:spPr>
        <a:xfrm>
          <a:off x="957539" y="2556530"/>
          <a:ext cx="645080" cy="618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14" name="Picture 13">
          <a:extLst>
            <a:ext uri="{FF2B5EF4-FFF2-40B4-BE49-F238E27FC236}">
              <a16:creationId xmlns:a16="http://schemas.microsoft.com/office/drawing/2014/main" id="{B3F31942-A9CF-BE4B-B680-86E7095C1D71}"/>
            </a:ext>
          </a:extLst>
        </xdr:cNvPr>
        <xdr:cNvPicPr>
          <a:picLocks noChangeAspect="1"/>
        </xdr:cNvPicPr>
      </xdr:nvPicPr>
      <xdr:blipFill>
        <a:blip xmlns:r="http://schemas.openxmlformats.org/officeDocument/2006/relationships" r:embed="rId1"/>
        <a:stretch>
          <a:fillRect/>
        </a:stretch>
      </xdr:blipFill>
      <xdr:spPr>
        <a:xfrm>
          <a:off x="948669" y="1932819"/>
          <a:ext cx="645080" cy="618874"/>
        </a:xfrm>
        <a:prstGeom prst="rect">
          <a:avLst/>
        </a:prstGeom>
      </xdr:spPr>
    </xdr:pic>
    <xdr:clientData/>
  </xdr:twoCellAnchor>
  <xdr:twoCellAnchor>
    <xdr:from>
      <xdr:col>1</xdr:col>
      <xdr:colOff>322540</xdr:colOff>
      <xdr:row>2</xdr:row>
      <xdr:rowOff>40318</xdr:rowOff>
    </xdr:from>
    <xdr:to>
      <xdr:col>1</xdr:col>
      <xdr:colOff>947460</xdr:colOff>
      <xdr:row>2</xdr:row>
      <xdr:rowOff>846136</xdr:rowOff>
    </xdr:to>
    <xdr:pic>
      <xdr:nvPicPr>
        <xdr:cNvPr id="15" name="Picture 14">
          <a:extLst>
            <a:ext uri="{FF2B5EF4-FFF2-40B4-BE49-F238E27FC236}">
              <a16:creationId xmlns:a16="http://schemas.microsoft.com/office/drawing/2014/main" id="{A1E86645-4F83-0B49-B13C-CF7C7F044C19}"/>
            </a:ext>
          </a:extLst>
        </xdr:cNvPr>
        <xdr:cNvPicPr>
          <a:picLocks noChangeAspect="1"/>
        </xdr:cNvPicPr>
      </xdr:nvPicPr>
      <xdr:blipFill>
        <a:blip xmlns:r="http://schemas.openxmlformats.org/officeDocument/2006/relationships" r:embed="rId2"/>
        <a:stretch>
          <a:fillRect/>
        </a:stretch>
      </xdr:blipFill>
      <xdr:spPr>
        <a:xfrm>
          <a:off x="957540" y="1310318"/>
          <a:ext cx="624920" cy="5899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16" name="Picture 15">
          <a:extLst>
            <a:ext uri="{FF2B5EF4-FFF2-40B4-BE49-F238E27FC236}">
              <a16:creationId xmlns:a16="http://schemas.microsoft.com/office/drawing/2014/main" id="{9C779C09-7C9A-D649-B972-09EE02BFAF4B}"/>
            </a:ext>
          </a:extLst>
        </xdr:cNvPr>
        <xdr:cNvPicPr>
          <a:picLocks noChangeAspect="1"/>
        </xdr:cNvPicPr>
      </xdr:nvPicPr>
      <xdr:blipFill>
        <a:blip xmlns:r="http://schemas.openxmlformats.org/officeDocument/2006/relationships" r:embed="rId3"/>
        <a:stretch>
          <a:fillRect/>
        </a:stretch>
      </xdr:blipFill>
      <xdr:spPr>
        <a:xfrm>
          <a:off x="937382" y="3215317"/>
          <a:ext cx="604762" cy="5945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17" name="Picture 16">
          <a:extLst>
            <a:ext uri="{FF2B5EF4-FFF2-40B4-BE49-F238E27FC236}">
              <a16:creationId xmlns:a16="http://schemas.microsoft.com/office/drawing/2014/main" id="{1308AEE0-385E-A844-8683-CFD8C2D468D3}"/>
            </a:ext>
          </a:extLst>
        </xdr:cNvPr>
        <xdr:cNvPicPr>
          <a:picLocks noChangeAspect="1"/>
        </xdr:cNvPicPr>
      </xdr:nvPicPr>
      <xdr:blipFill>
        <a:blip xmlns:r="http://schemas.openxmlformats.org/officeDocument/2006/relationships" r:embed="rId3"/>
        <a:stretch>
          <a:fillRect/>
        </a:stretch>
      </xdr:blipFill>
      <xdr:spPr>
        <a:xfrm>
          <a:off x="937381" y="3850318"/>
          <a:ext cx="604762" cy="5945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18" name="Picture 17">
          <a:extLst>
            <a:ext uri="{FF2B5EF4-FFF2-40B4-BE49-F238E27FC236}">
              <a16:creationId xmlns:a16="http://schemas.microsoft.com/office/drawing/2014/main" id="{55D79C86-9AD7-3F44-92BD-C1670FE45C5D}"/>
            </a:ext>
          </a:extLst>
        </xdr:cNvPr>
        <xdr:cNvPicPr>
          <a:picLocks noChangeAspect="1"/>
        </xdr:cNvPicPr>
      </xdr:nvPicPr>
      <xdr:blipFill>
        <a:blip xmlns:r="http://schemas.openxmlformats.org/officeDocument/2006/relationships" r:embed="rId4"/>
        <a:stretch>
          <a:fillRect/>
        </a:stretch>
      </xdr:blipFill>
      <xdr:spPr>
        <a:xfrm>
          <a:off x="957539" y="4466568"/>
          <a:ext cx="604763" cy="6180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19" name="Picture 18">
          <a:extLst>
            <a:ext uri="{FF2B5EF4-FFF2-40B4-BE49-F238E27FC236}">
              <a16:creationId xmlns:a16="http://schemas.microsoft.com/office/drawing/2014/main" id="{1BE14325-C98E-3A41-8328-687C0BCC5B06}"/>
            </a:ext>
          </a:extLst>
        </xdr:cNvPr>
        <xdr:cNvPicPr>
          <a:picLocks noChangeAspect="1"/>
        </xdr:cNvPicPr>
      </xdr:nvPicPr>
      <xdr:blipFill>
        <a:blip xmlns:r="http://schemas.openxmlformats.org/officeDocument/2006/relationships" r:embed="rId5"/>
        <a:stretch>
          <a:fillRect/>
        </a:stretch>
      </xdr:blipFill>
      <xdr:spPr>
        <a:xfrm>
          <a:off x="977699" y="5755317"/>
          <a:ext cx="564444" cy="5938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20" name="Picture 19">
          <a:extLst>
            <a:ext uri="{FF2B5EF4-FFF2-40B4-BE49-F238E27FC236}">
              <a16:creationId xmlns:a16="http://schemas.microsoft.com/office/drawing/2014/main" id="{D5798EA8-D5B3-5440-91ED-28DDC9BED8FE}"/>
            </a:ext>
          </a:extLst>
        </xdr:cNvPr>
        <xdr:cNvPicPr>
          <a:picLocks noChangeAspect="1"/>
        </xdr:cNvPicPr>
      </xdr:nvPicPr>
      <xdr:blipFill>
        <a:blip xmlns:r="http://schemas.openxmlformats.org/officeDocument/2006/relationships" r:embed="rId5"/>
        <a:stretch>
          <a:fillRect/>
        </a:stretch>
      </xdr:blipFill>
      <xdr:spPr>
        <a:xfrm>
          <a:off x="948670" y="5091288"/>
          <a:ext cx="564444" cy="6192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21" name="Picture 20">
          <a:extLst>
            <a:ext uri="{FF2B5EF4-FFF2-40B4-BE49-F238E27FC236}">
              <a16:creationId xmlns:a16="http://schemas.microsoft.com/office/drawing/2014/main" id="{F89A9636-CD01-884D-8E5B-D82B0710C5C7}"/>
            </a:ext>
          </a:extLst>
        </xdr:cNvPr>
        <xdr:cNvPicPr>
          <a:picLocks noChangeAspect="1"/>
        </xdr:cNvPicPr>
      </xdr:nvPicPr>
      <xdr:blipFill>
        <a:blip xmlns:r="http://schemas.openxmlformats.org/officeDocument/2006/relationships" r:embed="rId5"/>
        <a:stretch>
          <a:fillRect/>
        </a:stretch>
      </xdr:blipFill>
      <xdr:spPr>
        <a:xfrm>
          <a:off x="997857" y="6390317"/>
          <a:ext cx="564444" cy="5938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22" name="Picture 21">
          <a:extLst>
            <a:ext uri="{FF2B5EF4-FFF2-40B4-BE49-F238E27FC236}">
              <a16:creationId xmlns:a16="http://schemas.microsoft.com/office/drawing/2014/main" id="{134EA049-719D-2F47-9494-150ABB94972D}"/>
            </a:ext>
          </a:extLst>
        </xdr:cNvPr>
        <xdr:cNvPicPr>
          <a:picLocks noChangeAspect="1"/>
        </xdr:cNvPicPr>
      </xdr:nvPicPr>
      <xdr:blipFill>
        <a:blip xmlns:r="http://schemas.openxmlformats.org/officeDocument/2006/relationships" r:embed="rId6"/>
        <a:stretch>
          <a:fillRect/>
        </a:stretch>
      </xdr:blipFill>
      <xdr:spPr>
        <a:xfrm>
          <a:off x="1018015" y="7045476"/>
          <a:ext cx="584603" cy="5762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23" name="Picture 22">
          <a:extLst>
            <a:ext uri="{FF2B5EF4-FFF2-40B4-BE49-F238E27FC236}">
              <a16:creationId xmlns:a16="http://schemas.microsoft.com/office/drawing/2014/main" id="{D1AF6B1D-AEF5-ED4C-9A28-13787DB750DC}"/>
            </a:ext>
          </a:extLst>
        </xdr:cNvPr>
        <xdr:cNvPicPr>
          <a:picLocks noChangeAspect="1"/>
        </xdr:cNvPicPr>
      </xdr:nvPicPr>
      <xdr:blipFill>
        <a:blip xmlns:r="http://schemas.openxmlformats.org/officeDocument/2006/relationships" r:embed="rId7"/>
        <a:stretch>
          <a:fillRect/>
        </a:stretch>
      </xdr:blipFill>
      <xdr:spPr>
        <a:xfrm>
          <a:off x="1038173" y="7678776"/>
          <a:ext cx="561422" cy="582110"/>
        </a:xfrm>
        <a:prstGeom prst="rect">
          <a:avLst/>
        </a:prstGeom>
      </xdr:spPr>
    </xdr:pic>
    <xdr:clientData/>
  </xdr:twoCellAnchor>
  <xdr:twoCellAnchor>
    <xdr:from>
      <xdr:col>1</xdr:col>
      <xdr:colOff>394304</xdr:colOff>
      <xdr:row>13</xdr:row>
      <xdr:rowOff>49905</xdr:rowOff>
    </xdr:from>
    <xdr:to>
      <xdr:col>1</xdr:col>
      <xdr:colOff>1019226</xdr:colOff>
      <xdr:row>13</xdr:row>
      <xdr:rowOff>860615</xdr:rowOff>
    </xdr:to>
    <xdr:pic>
      <xdr:nvPicPr>
        <xdr:cNvPr id="24" name="Picture 23">
          <a:extLst>
            <a:ext uri="{FF2B5EF4-FFF2-40B4-BE49-F238E27FC236}">
              <a16:creationId xmlns:a16="http://schemas.microsoft.com/office/drawing/2014/main" id="{5F4BA51B-5639-564E-B6FD-32B4C3135109}"/>
            </a:ext>
          </a:extLst>
        </xdr:cNvPr>
        <xdr:cNvPicPr>
          <a:picLocks noChangeAspect="1"/>
        </xdr:cNvPicPr>
      </xdr:nvPicPr>
      <xdr:blipFill>
        <a:blip xmlns:r="http://schemas.openxmlformats.org/officeDocument/2006/relationships" r:embed="rId7"/>
        <a:stretch>
          <a:fillRect/>
        </a:stretch>
      </xdr:blipFill>
      <xdr:spPr>
        <a:xfrm>
          <a:off x="1029304" y="8304905"/>
          <a:ext cx="574122" cy="582110"/>
        </a:xfrm>
        <a:prstGeom prst="rect">
          <a:avLst/>
        </a:prstGeom>
      </xdr:spPr>
    </xdr:pic>
    <xdr:clientData/>
  </xdr:twoCellAnchor>
  <xdr:twoCellAnchor>
    <xdr:from>
      <xdr:col>1</xdr:col>
      <xdr:colOff>383016</xdr:colOff>
      <xdr:row>14</xdr:row>
      <xdr:rowOff>60476</xdr:rowOff>
    </xdr:from>
    <xdr:to>
      <xdr:col>1</xdr:col>
      <xdr:colOff>1028095</xdr:colOff>
      <xdr:row>14</xdr:row>
      <xdr:rowOff>850698</xdr:rowOff>
    </xdr:to>
    <xdr:pic>
      <xdr:nvPicPr>
        <xdr:cNvPr id="25" name="Picture 24">
          <a:extLst>
            <a:ext uri="{FF2B5EF4-FFF2-40B4-BE49-F238E27FC236}">
              <a16:creationId xmlns:a16="http://schemas.microsoft.com/office/drawing/2014/main" id="{CB48AA52-CCE8-7449-8643-5C54BF69AA20}"/>
            </a:ext>
          </a:extLst>
        </xdr:cNvPr>
        <xdr:cNvPicPr>
          <a:picLocks noChangeAspect="1"/>
        </xdr:cNvPicPr>
      </xdr:nvPicPr>
      <xdr:blipFill>
        <a:blip xmlns:r="http://schemas.openxmlformats.org/officeDocument/2006/relationships" r:embed="rId8"/>
        <a:stretch>
          <a:fillRect/>
        </a:stretch>
      </xdr:blipFill>
      <xdr:spPr>
        <a:xfrm>
          <a:off x="1018016" y="8950476"/>
          <a:ext cx="581579" cy="574322"/>
        </a:xfrm>
        <a:prstGeom prst="rect">
          <a:avLst/>
        </a:prstGeom>
      </xdr:spPr>
    </xdr:pic>
    <xdr:clientData/>
  </xdr:twoCellAnchor>
  <xdr:twoCellAnchor>
    <xdr:from>
      <xdr:col>1</xdr:col>
      <xdr:colOff>362857</xdr:colOff>
      <xdr:row>15</xdr:row>
      <xdr:rowOff>60475</xdr:rowOff>
    </xdr:from>
    <xdr:to>
      <xdr:col>1</xdr:col>
      <xdr:colOff>1015229</xdr:colOff>
      <xdr:row>15</xdr:row>
      <xdr:rowOff>846666</xdr:rowOff>
    </xdr:to>
    <xdr:pic>
      <xdr:nvPicPr>
        <xdr:cNvPr id="26" name="Picture 25">
          <a:extLst>
            <a:ext uri="{FF2B5EF4-FFF2-40B4-BE49-F238E27FC236}">
              <a16:creationId xmlns:a16="http://schemas.microsoft.com/office/drawing/2014/main" id="{7651CA00-A4B0-6C47-9AF3-ED9FC1CE49FA}"/>
            </a:ext>
          </a:extLst>
        </xdr:cNvPr>
        <xdr:cNvPicPr>
          <a:picLocks noChangeAspect="1"/>
        </xdr:cNvPicPr>
      </xdr:nvPicPr>
      <xdr:blipFill>
        <a:blip xmlns:r="http://schemas.openxmlformats.org/officeDocument/2006/relationships" r:embed="rId9"/>
        <a:stretch>
          <a:fillRect/>
        </a:stretch>
      </xdr:blipFill>
      <xdr:spPr>
        <a:xfrm>
          <a:off x="997857" y="9585475"/>
          <a:ext cx="601572" cy="570291"/>
        </a:xfrm>
        <a:prstGeom prst="rect">
          <a:avLst/>
        </a:prstGeom>
      </xdr:spPr>
    </xdr:pic>
    <xdr:clientData/>
  </xdr:twoCellAnchor>
  <xdr:twoCellAnchor>
    <xdr:from>
      <xdr:col>1</xdr:col>
      <xdr:colOff>362856</xdr:colOff>
      <xdr:row>16</xdr:row>
      <xdr:rowOff>0</xdr:rowOff>
    </xdr:from>
    <xdr:to>
      <xdr:col>1</xdr:col>
      <xdr:colOff>1007935</xdr:colOff>
      <xdr:row>17</xdr:row>
      <xdr:rowOff>1120</xdr:rowOff>
    </xdr:to>
    <xdr:pic>
      <xdr:nvPicPr>
        <xdr:cNvPr id="27" name="Picture 26">
          <a:extLst>
            <a:ext uri="{FF2B5EF4-FFF2-40B4-BE49-F238E27FC236}">
              <a16:creationId xmlns:a16="http://schemas.microsoft.com/office/drawing/2014/main" id="{95766B32-EE63-9D45-9E97-BA5EC270ADB8}"/>
            </a:ext>
          </a:extLst>
        </xdr:cNvPr>
        <xdr:cNvPicPr>
          <a:picLocks noChangeAspect="1"/>
        </xdr:cNvPicPr>
      </xdr:nvPicPr>
      <xdr:blipFill>
        <a:blip xmlns:r="http://schemas.openxmlformats.org/officeDocument/2006/relationships" r:embed="rId10"/>
        <a:stretch>
          <a:fillRect/>
        </a:stretch>
      </xdr:blipFill>
      <xdr:spPr>
        <a:xfrm>
          <a:off x="997856" y="10160000"/>
          <a:ext cx="606979" cy="636120"/>
        </a:xfrm>
        <a:prstGeom prst="rect">
          <a:avLst/>
        </a:prstGeom>
      </xdr:spPr>
    </xdr:pic>
    <xdr:clientData/>
  </xdr:twoCellAnchor>
  <xdr:twoCellAnchor>
    <xdr:from>
      <xdr:col>1</xdr:col>
      <xdr:colOff>374145</xdr:colOff>
      <xdr:row>17</xdr:row>
      <xdr:rowOff>11289</xdr:rowOff>
    </xdr:from>
    <xdr:to>
      <xdr:col>1</xdr:col>
      <xdr:colOff>1019224</xdr:colOff>
      <xdr:row>18</xdr:row>
      <xdr:rowOff>2329</xdr:rowOff>
    </xdr:to>
    <xdr:pic>
      <xdr:nvPicPr>
        <xdr:cNvPr id="28" name="Picture 27">
          <a:extLst>
            <a:ext uri="{FF2B5EF4-FFF2-40B4-BE49-F238E27FC236}">
              <a16:creationId xmlns:a16="http://schemas.microsoft.com/office/drawing/2014/main" id="{084E57D6-2E22-E442-883C-28CD6BD9E379}"/>
            </a:ext>
          </a:extLst>
        </xdr:cNvPr>
        <xdr:cNvPicPr>
          <a:picLocks noChangeAspect="1"/>
        </xdr:cNvPicPr>
      </xdr:nvPicPr>
      <xdr:blipFill>
        <a:blip xmlns:r="http://schemas.openxmlformats.org/officeDocument/2006/relationships" r:embed="rId10"/>
        <a:stretch>
          <a:fillRect/>
        </a:stretch>
      </xdr:blipFill>
      <xdr:spPr>
        <a:xfrm>
          <a:off x="1009145" y="10806289"/>
          <a:ext cx="594279" cy="626040"/>
        </a:xfrm>
        <a:prstGeom prst="rect">
          <a:avLst/>
        </a:prstGeom>
      </xdr:spPr>
    </xdr:pic>
    <xdr:clientData/>
  </xdr:twoCellAnchor>
  <xdr:twoCellAnchor>
    <xdr:from>
      <xdr:col>1</xdr:col>
      <xdr:colOff>383016</xdr:colOff>
      <xdr:row>18</xdr:row>
      <xdr:rowOff>20158</xdr:rowOff>
    </xdr:from>
    <xdr:to>
      <xdr:col>1</xdr:col>
      <xdr:colOff>1020116</xdr:colOff>
      <xdr:row>18</xdr:row>
      <xdr:rowOff>846666</xdr:rowOff>
    </xdr:to>
    <xdr:pic>
      <xdr:nvPicPr>
        <xdr:cNvPr id="29" name="Picture 28">
          <a:extLst>
            <a:ext uri="{FF2B5EF4-FFF2-40B4-BE49-F238E27FC236}">
              <a16:creationId xmlns:a16="http://schemas.microsoft.com/office/drawing/2014/main" id="{F48076DA-7C7D-9142-940D-3EC6A16A4E1A}"/>
            </a:ext>
          </a:extLst>
        </xdr:cNvPr>
        <xdr:cNvPicPr>
          <a:picLocks noChangeAspect="1"/>
        </xdr:cNvPicPr>
      </xdr:nvPicPr>
      <xdr:blipFill>
        <a:blip xmlns:r="http://schemas.openxmlformats.org/officeDocument/2006/relationships" r:embed="rId11"/>
        <a:stretch>
          <a:fillRect/>
        </a:stretch>
      </xdr:blipFill>
      <xdr:spPr>
        <a:xfrm>
          <a:off x="1018016" y="11450158"/>
          <a:ext cx="586300" cy="610608"/>
        </a:xfrm>
        <a:prstGeom prst="rect">
          <a:avLst/>
        </a:prstGeom>
      </xdr:spPr>
    </xdr:pic>
    <xdr:clientData/>
  </xdr:twoCellAnchor>
  <xdr:twoCellAnchor>
    <xdr:from>
      <xdr:col>1</xdr:col>
      <xdr:colOff>383014</xdr:colOff>
      <xdr:row>19</xdr:row>
      <xdr:rowOff>40316</xdr:rowOff>
    </xdr:from>
    <xdr:to>
      <xdr:col>1</xdr:col>
      <xdr:colOff>1007935</xdr:colOff>
      <xdr:row>19</xdr:row>
      <xdr:rowOff>825473</xdr:rowOff>
    </xdr:to>
    <xdr:pic>
      <xdr:nvPicPr>
        <xdr:cNvPr id="30" name="Picture 29">
          <a:extLst>
            <a:ext uri="{FF2B5EF4-FFF2-40B4-BE49-F238E27FC236}">
              <a16:creationId xmlns:a16="http://schemas.microsoft.com/office/drawing/2014/main" id="{557492C6-EC81-F44B-8FD2-FBEE00B859BF}"/>
            </a:ext>
          </a:extLst>
        </xdr:cNvPr>
        <xdr:cNvPicPr>
          <a:picLocks noChangeAspect="1"/>
        </xdr:cNvPicPr>
      </xdr:nvPicPr>
      <xdr:blipFill>
        <a:blip xmlns:r="http://schemas.openxmlformats.org/officeDocument/2006/relationships" r:embed="rId12"/>
        <a:stretch>
          <a:fillRect/>
        </a:stretch>
      </xdr:blipFill>
      <xdr:spPr>
        <a:xfrm>
          <a:off x="1018014" y="12105316"/>
          <a:ext cx="586821" cy="594657"/>
        </a:xfrm>
        <a:prstGeom prst="rect">
          <a:avLst/>
        </a:prstGeom>
      </xdr:spPr>
    </xdr:pic>
    <xdr:clientData/>
  </xdr:twoCellAnchor>
  <xdr:twoCellAnchor>
    <xdr:from>
      <xdr:col>1</xdr:col>
      <xdr:colOff>394303</xdr:colOff>
      <xdr:row>20</xdr:row>
      <xdr:rowOff>51605</xdr:rowOff>
    </xdr:from>
    <xdr:to>
      <xdr:col>1</xdr:col>
      <xdr:colOff>1019224</xdr:colOff>
      <xdr:row>20</xdr:row>
      <xdr:rowOff>836762</xdr:rowOff>
    </xdr:to>
    <xdr:pic>
      <xdr:nvPicPr>
        <xdr:cNvPr id="31" name="Picture 30">
          <a:extLst>
            <a:ext uri="{FF2B5EF4-FFF2-40B4-BE49-F238E27FC236}">
              <a16:creationId xmlns:a16="http://schemas.microsoft.com/office/drawing/2014/main" id="{50E03FBF-3B7E-8743-81C4-D4FF26D713B7}"/>
            </a:ext>
          </a:extLst>
        </xdr:cNvPr>
        <xdr:cNvPicPr>
          <a:picLocks noChangeAspect="1"/>
        </xdr:cNvPicPr>
      </xdr:nvPicPr>
      <xdr:blipFill>
        <a:blip xmlns:r="http://schemas.openxmlformats.org/officeDocument/2006/relationships" r:embed="rId12"/>
        <a:stretch>
          <a:fillRect/>
        </a:stretch>
      </xdr:blipFill>
      <xdr:spPr>
        <a:xfrm>
          <a:off x="1029303" y="12751605"/>
          <a:ext cx="574121" cy="581957"/>
        </a:xfrm>
        <a:prstGeom prst="rect">
          <a:avLst/>
        </a:prstGeom>
      </xdr:spPr>
    </xdr:pic>
    <xdr:clientData/>
  </xdr:twoCellAnchor>
  <xdr:twoCellAnchor>
    <xdr:from>
      <xdr:col>1</xdr:col>
      <xdr:colOff>423334</xdr:colOff>
      <xdr:row>21</xdr:row>
      <xdr:rowOff>40316</xdr:rowOff>
    </xdr:from>
    <xdr:to>
      <xdr:col>1</xdr:col>
      <xdr:colOff>1028096</xdr:colOff>
      <xdr:row>21</xdr:row>
      <xdr:rowOff>857562</xdr:rowOff>
    </xdr:to>
    <xdr:pic>
      <xdr:nvPicPr>
        <xdr:cNvPr id="32" name="Picture 31">
          <a:extLst>
            <a:ext uri="{FF2B5EF4-FFF2-40B4-BE49-F238E27FC236}">
              <a16:creationId xmlns:a16="http://schemas.microsoft.com/office/drawing/2014/main" id="{98E28490-09BC-C64C-A759-310B1B354A74}"/>
            </a:ext>
          </a:extLst>
        </xdr:cNvPr>
        <xdr:cNvPicPr>
          <a:picLocks noChangeAspect="1"/>
        </xdr:cNvPicPr>
      </xdr:nvPicPr>
      <xdr:blipFill>
        <a:blip xmlns:r="http://schemas.openxmlformats.org/officeDocument/2006/relationships" r:embed="rId13"/>
        <a:stretch>
          <a:fillRect/>
        </a:stretch>
      </xdr:blipFill>
      <xdr:spPr>
        <a:xfrm>
          <a:off x="1058334" y="13375316"/>
          <a:ext cx="541262" cy="588646"/>
        </a:xfrm>
        <a:prstGeom prst="rect">
          <a:avLst/>
        </a:prstGeom>
      </xdr:spPr>
    </xdr:pic>
    <xdr:clientData/>
  </xdr:twoCellAnchor>
  <xdr:twoCellAnchor>
    <xdr:from>
      <xdr:col>1</xdr:col>
      <xdr:colOff>383015</xdr:colOff>
      <xdr:row>22</xdr:row>
      <xdr:rowOff>60476</xdr:rowOff>
    </xdr:from>
    <xdr:to>
      <xdr:col>1</xdr:col>
      <xdr:colOff>967618</xdr:colOff>
      <xdr:row>22</xdr:row>
      <xdr:rowOff>839947</xdr:rowOff>
    </xdr:to>
    <xdr:pic>
      <xdr:nvPicPr>
        <xdr:cNvPr id="33" name="Picture 32">
          <a:extLst>
            <a:ext uri="{FF2B5EF4-FFF2-40B4-BE49-F238E27FC236}">
              <a16:creationId xmlns:a16="http://schemas.microsoft.com/office/drawing/2014/main" id="{9E9A0295-377F-B948-9D13-B8052F778E0F}"/>
            </a:ext>
          </a:extLst>
        </xdr:cNvPr>
        <xdr:cNvPicPr>
          <a:picLocks noChangeAspect="1"/>
        </xdr:cNvPicPr>
      </xdr:nvPicPr>
      <xdr:blipFill>
        <a:blip xmlns:r="http://schemas.openxmlformats.org/officeDocument/2006/relationships" r:embed="rId6"/>
        <a:stretch>
          <a:fillRect/>
        </a:stretch>
      </xdr:blipFill>
      <xdr:spPr>
        <a:xfrm>
          <a:off x="1018015" y="14030476"/>
          <a:ext cx="584603" cy="576271"/>
        </a:xfrm>
        <a:prstGeom prst="rect">
          <a:avLst/>
        </a:prstGeom>
      </xdr:spPr>
    </xdr:pic>
    <xdr:clientData/>
  </xdr:twoCellAnchor>
  <xdr:twoCellAnchor>
    <xdr:from>
      <xdr:col>1</xdr:col>
      <xdr:colOff>362857</xdr:colOff>
      <xdr:row>23</xdr:row>
      <xdr:rowOff>40317</xdr:rowOff>
    </xdr:from>
    <xdr:to>
      <xdr:col>1</xdr:col>
      <xdr:colOff>967618</xdr:colOff>
      <xdr:row>23</xdr:row>
      <xdr:rowOff>851970</xdr:rowOff>
    </xdr:to>
    <xdr:pic>
      <xdr:nvPicPr>
        <xdr:cNvPr id="34" name="Picture 33">
          <a:extLst>
            <a:ext uri="{FF2B5EF4-FFF2-40B4-BE49-F238E27FC236}">
              <a16:creationId xmlns:a16="http://schemas.microsoft.com/office/drawing/2014/main" id="{214F7979-F607-4B40-BCBB-113E9FA412AF}"/>
            </a:ext>
          </a:extLst>
        </xdr:cNvPr>
        <xdr:cNvPicPr>
          <a:picLocks noChangeAspect="1"/>
        </xdr:cNvPicPr>
      </xdr:nvPicPr>
      <xdr:blipFill>
        <a:blip xmlns:r="http://schemas.openxmlformats.org/officeDocument/2006/relationships" r:embed="rId14"/>
        <a:stretch>
          <a:fillRect/>
        </a:stretch>
      </xdr:blipFill>
      <xdr:spPr>
        <a:xfrm>
          <a:off x="997857" y="14645317"/>
          <a:ext cx="604761" cy="595753"/>
        </a:xfrm>
        <a:prstGeom prst="rect">
          <a:avLst/>
        </a:prstGeom>
      </xdr:spPr>
    </xdr:pic>
    <xdr:clientData/>
  </xdr:twoCellAnchor>
  <xdr:twoCellAnchor>
    <xdr:from>
      <xdr:col>1</xdr:col>
      <xdr:colOff>423334</xdr:colOff>
      <xdr:row>24</xdr:row>
      <xdr:rowOff>40316</xdr:rowOff>
    </xdr:from>
    <xdr:to>
      <xdr:col>1</xdr:col>
      <xdr:colOff>1028096</xdr:colOff>
      <xdr:row>24</xdr:row>
      <xdr:rowOff>857562</xdr:rowOff>
    </xdr:to>
    <xdr:pic>
      <xdr:nvPicPr>
        <xdr:cNvPr id="35" name="Picture 34">
          <a:extLst>
            <a:ext uri="{FF2B5EF4-FFF2-40B4-BE49-F238E27FC236}">
              <a16:creationId xmlns:a16="http://schemas.microsoft.com/office/drawing/2014/main" id="{F7C19F7B-3526-7A45-8456-DAC92EE5750D}"/>
            </a:ext>
          </a:extLst>
        </xdr:cNvPr>
        <xdr:cNvPicPr>
          <a:picLocks noChangeAspect="1"/>
        </xdr:cNvPicPr>
      </xdr:nvPicPr>
      <xdr:blipFill>
        <a:blip xmlns:r="http://schemas.openxmlformats.org/officeDocument/2006/relationships" r:embed="rId13"/>
        <a:stretch>
          <a:fillRect/>
        </a:stretch>
      </xdr:blipFill>
      <xdr:spPr>
        <a:xfrm>
          <a:off x="1058334" y="15280316"/>
          <a:ext cx="541262" cy="588646"/>
        </a:xfrm>
        <a:prstGeom prst="rect">
          <a:avLst/>
        </a:prstGeom>
      </xdr:spPr>
    </xdr:pic>
    <xdr:clientData/>
  </xdr:twoCellAnchor>
  <xdr:twoCellAnchor>
    <xdr:from>
      <xdr:col>1</xdr:col>
      <xdr:colOff>383016</xdr:colOff>
      <xdr:row>25</xdr:row>
      <xdr:rowOff>60476</xdr:rowOff>
    </xdr:from>
    <xdr:to>
      <xdr:col>1</xdr:col>
      <xdr:colOff>1028095</xdr:colOff>
      <xdr:row>25</xdr:row>
      <xdr:rowOff>850698</xdr:rowOff>
    </xdr:to>
    <xdr:pic>
      <xdr:nvPicPr>
        <xdr:cNvPr id="36" name="Picture 35">
          <a:extLst>
            <a:ext uri="{FF2B5EF4-FFF2-40B4-BE49-F238E27FC236}">
              <a16:creationId xmlns:a16="http://schemas.microsoft.com/office/drawing/2014/main" id="{E5C49C96-62D7-9B46-94FC-4BD221A5A202}"/>
            </a:ext>
          </a:extLst>
        </xdr:cNvPr>
        <xdr:cNvPicPr>
          <a:picLocks noChangeAspect="1"/>
        </xdr:cNvPicPr>
      </xdr:nvPicPr>
      <xdr:blipFill>
        <a:blip xmlns:r="http://schemas.openxmlformats.org/officeDocument/2006/relationships" r:embed="rId8"/>
        <a:stretch>
          <a:fillRect/>
        </a:stretch>
      </xdr:blipFill>
      <xdr:spPr>
        <a:xfrm>
          <a:off x="1018016" y="15935476"/>
          <a:ext cx="581579" cy="574322"/>
        </a:xfrm>
        <a:prstGeom prst="rect">
          <a:avLst/>
        </a:prstGeom>
      </xdr:spPr>
    </xdr:pic>
    <xdr:clientData/>
  </xdr:twoCellAnchor>
  <xdr:twoCellAnchor>
    <xdr:from>
      <xdr:col>1</xdr:col>
      <xdr:colOff>362856</xdr:colOff>
      <xdr:row>26</xdr:row>
      <xdr:rowOff>51402</xdr:rowOff>
    </xdr:from>
    <xdr:to>
      <xdr:col>1</xdr:col>
      <xdr:colOff>1007937</xdr:colOff>
      <xdr:row>26</xdr:row>
      <xdr:rowOff>873880</xdr:rowOff>
    </xdr:to>
    <xdr:pic>
      <xdr:nvPicPr>
        <xdr:cNvPr id="37" name="Picture 36">
          <a:extLst>
            <a:ext uri="{FF2B5EF4-FFF2-40B4-BE49-F238E27FC236}">
              <a16:creationId xmlns:a16="http://schemas.microsoft.com/office/drawing/2014/main" id="{065B9A16-258E-8F49-928A-F9C67C1559E2}"/>
            </a:ext>
          </a:extLst>
        </xdr:cNvPr>
        <xdr:cNvPicPr>
          <a:picLocks noChangeAspect="1"/>
        </xdr:cNvPicPr>
      </xdr:nvPicPr>
      <xdr:blipFill>
        <a:blip xmlns:r="http://schemas.openxmlformats.org/officeDocument/2006/relationships" r:embed="rId15"/>
        <a:stretch>
          <a:fillRect/>
        </a:stretch>
      </xdr:blipFill>
      <xdr:spPr>
        <a:xfrm>
          <a:off x="997856" y="16561402"/>
          <a:ext cx="606981" cy="581178"/>
        </a:xfrm>
        <a:prstGeom prst="rect">
          <a:avLst/>
        </a:prstGeom>
      </xdr:spPr>
    </xdr:pic>
    <xdr:clientData/>
  </xdr:twoCellAnchor>
  <xdr:twoCellAnchor>
    <xdr:from>
      <xdr:col>1</xdr:col>
      <xdr:colOff>362856</xdr:colOff>
      <xdr:row>27</xdr:row>
      <xdr:rowOff>51402</xdr:rowOff>
    </xdr:from>
    <xdr:to>
      <xdr:col>1</xdr:col>
      <xdr:colOff>1007937</xdr:colOff>
      <xdr:row>27</xdr:row>
      <xdr:rowOff>873880</xdr:rowOff>
    </xdr:to>
    <xdr:pic>
      <xdr:nvPicPr>
        <xdr:cNvPr id="38" name="Picture 37">
          <a:extLst>
            <a:ext uri="{FF2B5EF4-FFF2-40B4-BE49-F238E27FC236}">
              <a16:creationId xmlns:a16="http://schemas.microsoft.com/office/drawing/2014/main" id="{1966F8FD-01CE-CF40-9147-4AABB14C45C4}"/>
            </a:ext>
          </a:extLst>
        </xdr:cNvPr>
        <xdr:cNvPicPr>
          <a:picLocks noChangeAspect="1"/>
        </xdr:cNvPicPr>
      </xdr:nvPicPr>
      <xdr:blipFill>
        <a:blip xmlns:r="http://schemas.openxmlformats.org/officeDocument/2006/relationships" r:embed="rId15"/>
        <a:stretch>
          <a:fillRect/>
        </a:stretch>
      </xdr:blipFill>
      <xdr:spPr>
        <a:xfrm>
          <a:off x="997856" y="17196402"/>
          <a:ext cx="606981" cy="581178"/>
        </a:xfrm>
        <a:prstGeom prst="rect">
          <a:avLst/>
        </a:prstGeom>
      </xdr:spPr>
    </xdr:pic>
    <xdr:clientData/>
  </xdr:twoCellAnchor>
  <xdr:twoCellAnchor>
    <xdr:from>
      <xdr:col>1</xdr:col>
      <xdr:colOff>403175</xdr:colOff>
      <xdr:row>28</xdr:row>
      <xdr:rowOff>60476</xdr:rowOff>
    </xdr:from>
    <xdr:to>
      <xdr:col>1</xdr:col>
      <xdr:colOff>1007937</xdr:colOff>
      <xdr:row>28</xdr:row>
      <xdr:rowOff>851319</xdr:rowOff>
    </xdr:to>
    <xdr:pic>
      <xdr:nvPicPr>
        <xdr:cNvPr id="39" name="Picture 38">
          <a:extLst>
            <a:ext uri="{FF2B5EF4-FFF2-40B4-BE49-F238E27FC236}">
              <a16:creationId xmlns:a16="http://schemas.microsoft.com/office/drawing/2014/main" id="{68B7F660-E5E4-2746-9137-52403DF2ACE2}"/>
            </a:ext>
          </a:extLst>
        </xdr:cNvPr>
        <xdr:cNvPicPr>
          <a:picLocks noChangeAspect="1"/>
        </xdr:cNvPicPr>
      </xdr:nvPicPr>
      <xdr:blipFill>
        <a:blip xmlns:r="http://schemas.openxmlformats.org/officeDocument/2006/relationships" r:embed="rId16"/>
        <a:stretch>
          <a:fillRect/>
        </a:stretch>
      </xdr:blipFill>
      <xdr:spPr>
        <a:xfrm>
          <a:off x="1038175" y="17840476"/>
          <a:ext cx="566662" cy="574943"/>
        </a:xfrm>
        <a:prstGeom prst="rect">
          <a:avLst/>
        </a:prstGeom>
      </xdr:spPr>
    </xdr:pic>
    <xdr:clientData/>
  </xdr:twoCellAnchor>
  <xdr:twoCellAnchor>
    <xdr:from>
      <xdr:col>1</xdr:col>
      <xdr:colOff>443491</xdr:colOff>
      <xdr:row>29</xdr:row>
      <xdr:rowOff>18475</xdr:rowOff>
    </xdr:from>
    <xdr:to>
      <xdr:col>1</xdr:col>
      <xdr:colOff>1048254</xdr:colOff>
      <xdr:row>29</xdr:row>
      <xdr:rowOff>875223</xdr:rowOff>
    </xdr:to>
    <xdr:pic>
      <xdr:nvPicPr>
        <xdr:cNvPr id="40" name="Picture 39">
          <a:extLst>
            <a:ext uri="{FF2B5EF4-FFF2-40B4-BE49-F238E27FC236}">
              <a16:creationId xmlns:a16="http://schemas.microsoft.com/office/drawing/2014/main" id="{59EEFB76-5418-F34F-BC8E-083854282910}"/>
            </a:ext>
          </a:extLst>
        </xdr:cNvPr>
        <xdr:cNvPicPr>
          <a:picLocks noChangeAspect="1"/>
        </xdr:cNvPicPr>
      </xdr:nvPicPr>
      <xdr:blipFill>
        <a:blip xmlns:r="http://schemas.openxmlformats.org/officeDocument/2006/relationships" r:embed="rId17"/>
        <a:stretch>
          <a:fillRect/>
        </a:stretch>
      </xdr:blipFill>
      <xdr:spPr>
        <a:xfrm>
          <a:off x="1078491" y="18433475"/>
          <a:ext cx="515863" cy="615448"/>
        </a:xfrm>
        <a:prstGeom prst="rect">
          <a:avLst/>
        </a:prstGeom>
      </xdr:spPr>
    </xdr:pic>
    <xdr:clientData/>
  </xdr:twoCellAnchor>
  <xdr:twoCellAnchor>
    <xdr:from>
      <xdr:col>1</xdr:col>
      <xdr:colOff>423333</xdr:colOff>
      <xdr:row>30</xdr:row>
      <xdr:rowOff>-1</xdr:rowOff>
    </xdr:from>
    <xdr:to>
      <xdr:col>1</xdr:col>
      <xdr:colOff>1088571</xdr:colOff>
      <xdr:row>31</xdr:row>
      <xdr:rowOff>4534</xdr:rowOff>
    </xdr:to>
    <xdr:pic>
      <xdr:nvPicPr>
        <xdr:cNvPr id="41" name="Picture 40">
          <a:extLst>
            <a:ext uri="{FF2B5EF4-FFF2-40B4-BE49-F238E27FC236}">
              <a16:creationId xmlns:a16="http://schemas.microsoft.com/office/drawing/2014/main" id="{5F7C9643-61EB-2A47-A19C-627C05357907}"/>
            </a:ext>
          </a:extLst>
        </xdr:cNvPr>
        <xdr:cNvPicPr>
          <a:picLocks noChangeAspect="1"/>
        </xdr:cNvPicPr>
      </xdr:nvPicPr>
      <xdr:blipFill>
        <a:blip xmlns:r="http://schemas.openxmlformats.org/officeDocument/2006/relationships" r:embed="rId18"/>
        <a:stretch>
          <a:fillRect/>
        </a:stretch>
      </xdr:blipFill>
      <xdr:spPr>
        <a:xfrm>
          <a:off x="1058333" y="19049999"/>
          <a:ext cx="538238" cy="639535"/>
        </a:xfrm>
        <a:prstGeom prst="rect">
          <a:avLst/>
        </a:prstGeom>
      </xdr:spPr>
    </xdr:pic>
    <xdr:clientData/>
  </xdr:twoCellAnchor>
  <xdr:twoCellAnchor>
    <xdr:from>
      <xdr:col>1</xdr:col>
      <xdr:colOff>443493</xdr:colOff>
      <xdr:row>31</xdr:row>
      <xdr:rowOff>20158</xdr:rowOff>
    </xdr:from>
    <xdr:to>
      <xdr:col>1</xdr:col>
      <xdr:colOff>1028097</xdr:colOff>
      <xdr:row>31</xdr:row>
      <xdr:rowOff>864585</xdr:rowOff>
    </xdr:to>
    <xdr:pic>
      <xdr:nvPicPr>
        <xdr:cNvPr id="42" name="Picture 41">
          <a:extLst>
            <a:ext uri="{FF2B5EF4-FFF2-40B4-BE49-F238E27FC236}">
              <a16:creationId xmlns:a16="http://schemas.microsoft.com/office/drawing/2014/main" id="{5A82E8E6-AFF1-4B4E-B8D9-A3B80CD0F967}"/>
            </a:ext>
          </a:extLst>
        </xdr:cNvPr>
        <xdr:cNvPicPr>
          <a:picLocks noChangeAspect="1"/>
        </xdr:cNvPicPr>
      </xdr:nvPicPr>
      <xdr:blipFill>
        <a:blip xmlns:r="http://schemas.openxmlformats.org/officeDocument/2006/relationships" r:embed="rId19"/>
        <a:stretch>
          <a:fillRect/>
        </a:stretch>
      </xdr:blipFill>
      <xdr:spPr>
        <a:xfrm>
          <a:off x="1078493" y="19705158"/>
          <a:ext cx="521104" cy="615827"/>
        </a:xfrm>
        <a:prstGeom prst="rect">
          <a:avLst/>
        </a:prstGeom>
      </xdr:spPr>
    </xdr:pic>
    <xdr:clientData/>
  </xdr:twoCellAnchor>
  <xdr:twoCellAnchor>
    <xdr:from>
      <xdr:col>1</xdr:col>
      <xdr:colOff>454782</xdr:colOff>
      <xdr:row>32</xdr:row>
      <xdr:rowOff>31447</xdr:rowOff>
    </xdr:from>
    <xdr:to>
      <xdr:col>1</xdr:col>
      <xdr:colOff>1039386</xdr:colOff>
      <xdr:row>32</xdr:row>
      <xdr:rowOff>875874</xdr:rowOff>
    </xdr:to>
    <xdr:pic>
      <xdr:nvPicPr>
        <xdr:cNvPr id="43" name="Picture 42">
          <a:extLst>
            <a:ext uri="{FF2B5EF4-FFF2-40B4-BE49-F238E27FC236}">
              <a16:creationId xmlns:a16="http://schemas.microsoft.com/office/drawing/2014/main" id="{0476E7A9-E8D2-B440-86A1-FC91C00C4ECA}"/>
            </a:ext>
          </a:extLst>
        </xdr:cNvPr>
        <xdr:cNvPicPr>
          <a:picLocks noChangeAspect="1"/>
        </xdr:cNvPicPr>
      </xdr:nvPicPr>
      <xdr:blipFill>
        <a:blip xmlns:r="http://schemas.openxmlformats.org/officeDocument/2006/relationships" r:embed="rId19"/>
        <a:stretch>
          <a:fillRect/>
        </a:stretch>
      </xdr:blipFill>
      <xdr:spPr>
        <a:xfrm>
          <a:off x="1089782" y="20351447"/>
          <a:ext cx="508404" cy="603127"/>
        </a:xfrm>
        <a:prstGeom prst="rect">
          <a:avLst/>
        </a:prstGeom>
      </xdr:spPr>
    </xdr:pic>
    <xdr:clientData/>
  </xdr:twoCellAnchor>
  <xdr:twoCellAnchor>
    <xdr:from>
      <xdr:col>1</xdr:col>
      <xdr:colOff>445912</xdr:colOff>
      <xdr:row>33</xdr:row>
      <xdr:rowOff>42736</xdr:rowOff>
    </xdr:from>
    <xdr:to>
      <xdr:col>1</xdr:col>
      <xdr:colOff>1030516</xdr:colOff>
      <xdr:row>34</xdr:row>
      <xdr:rowOff>179</xdr:rowOff>
    </xdr:to>
    <xdr:pic>
      <xdr:nvPicPr>
        <xdr:cNvPr id="44" name="Picture 43">
          <a:extLst>
            <a:ext uri="{FF2B5EF4-FFF2-40B4-BE49-F238E27FC236}">
              <a16:creationId xmlns:a16="http://schemas.microsoft.com/office/drawing/2014/main" id="{EAA86C76-8476-2348-876E-622419556CA8}"/>
            </a:ext>
          </a:extLst>
        </xdr:cNvPr>
        <xdr:cNvPicPr>
          <a:picLocks noChangeAspect="1"/>
        </xdr:cNvPicPr>
      </xdr:nvPicPr>
      <xdr:blipFill>
        <a:blip xmlns:r="http://schemas.openxmlformats.org/officeDocument/2006/relationships" r:embed="rId19"/>
        <a:stretch>
          <a:fillRect/>
        </a:stretch>
      </xdr:blipFill>
      <xdr:spPr>
        <a:xfrm>
          <a:off x="1080912" y="20997736"/>
          <a:ext cx="521104" cy="592443"/>
        </a:xfrm>
        <a:prstGeom prst="rect">
          <a:avLst/>
        </a:prstGeom>
      </xdr:spPr>
    </xdr:pic>
    <xdr:clientData/>
  </xdr:twoCellAnchor>
  <xdr:twoCellAnchor>
    <xdr:from>
      <xdr:col>1</xdr:col>
      <xdr:colOff>423334</xdr:colOff>
      <xdr:row>34</xdr:row>
      <xdr:rowOff>40316</xdr:rowOff>
    </xdr:from>
    <xdr:to>
      <xdr:col>1</xdr:col>
      <xdr:colOff>1028096</xdr:colOff>
      <xdr:row>34</xdr:row>
      <xdr:rowOff>857562</xdr:rowOff>
    </xdr:to>
    <xdr:pic>
      <xdr:nvPicPr>
        <xdr:cNvPr id="45" name="Picture 44">
          <a:extLst>
            <a:ext uri="{FF2B5EF4-FFF2-40B4-BE49-F238E27FC236}">
              <a16:creationId xmlns:a16="http://schemas.microsoft.com/office/drawing/2014/main" id="{D5A0C392-55FE-114D-830B-CD46348173A6}"/>
            </a:ext>
          </a:extLst>
        </xdr:cNvPr>
        <xdr:cNvPicPr>
          <a:picLocks noChangeAspect="1"/>
        </xdr:cNvPicPr>
      </xdr:nvPicPr>
      <xdr:blipFill>
        <a:blip xmlns:r="http://schemas.openxmlformats.org/officeDocument/2006/relationships" r:embed="rId13"/>
        <a:stretch>
          <a:fillRect/>
        </a:stretch>
      </xdr:blipFill>
      <xdr:spPr>
        <a:xfrm>
          <a:off x="1058334" y="21630316"/>
          <a:ext cx="541262" cy="588646"/>
        </a:xfrm>
        <a:prstGeom prst="rect">
          <a:avLst/>
        </a:prstGeom>
      </xdr:spPr>
    </xdr:pic>
    <xdr:clientData/>
  </xdr:twoCellAnchor>
  <xdr:twoCellAnchor>
    <xdr:from>
      <xdr:col>1</xdr:col>
      <xdr:colOff>443492</xdr:colOff>
      <xdr:row>35</xdr:row>
      <xdr:rowOff>40316</xdr:rowOff>
    </xdr:from>
    <xdr:to>
      <xdr:col>1</xdr:col>
      <xdr:colOff>1048254</xdr:colOff>
      <xdr:row>35</xdr:row>
      <xdr:rowOff>873907</xdr:rowOff>
    </xdr:to>
    <xdr:pic>
      <xdr:nvPicPr>
        <xdr:cNvPr id="46" name="Picture 45">
          <a:extLst>
            <a:ext uri="{FF2B5EF4-FFF2-40B4-BE49-F238E27FC236}">
              <a16:creationId xmlns:a16="http://schemas.microsoft.com/office/drawing/2014/main" id="{B446FD27-F8A4-9049-B56B-8419E355FB38}"/>
            </a:ext>
          </a:extLst>
        </xdr:cNvPr>
        <xdr:cNvPicPr>
          <a:picLocks noChangeAspect="1"/>
        </xdr:cNvPicPr>
      </xdr:nvPicPr>
      <xdr:blipFill>
        <a:blip xmlns:r="http://schemas.openxmlformats.org/officeDocument/2006/relationships" r:embed="rId20"/>
        <a:stretch>
          <a:fillRect/>
        </a:stretch>
      </xdr:blipFill>
      <xdr:spPr>
        <a:xfrm>
          <a:off x="1078492" y="22265316"/>
          <a:ext cx="515862" cy="592291"/>
        </a:xfrm>
        <a:prstGeom prst="rect">
          <a:avLst/>
        </a:prstGeom>
      </xdr:spPr>
    </xdr:pic>
    <xdr:clientData/>
  </xdr:twoCellAnchor>
  <xdr:twoCellAnchor>
    <xdr:from>
      <xdr:col>1</xdr:col>
      <xdr:colOff>443491</xdr:colOff>
      <xdr:row>36</xdr:row>
      <xdr:rowOff>3184</xdr:rowOff>
    </xdr:from>
    <xdr:to>
      <xdr:col>1</xdr:col>
      <xdr:colOff>1107520</xdr:colOff>
      <xdr:row>37</xdr:row>
      <xdr:rowOff>1</xdr:rowOff>
    </xdr:to>
    <xdr:pic>
      <xdr:nvPicPr>
        <xdr:cNvPr id="47" name="Picture 46">
          <a:extLst>
            <a:ext uri="{FF2B5EF4-FFF2-40B4-BE49-F238E27FC236}">
              <a16:creationId xmlns:a16="http://schemas.microsoft.com/office/drawing/2014/main" id="{6C3BF2E4-E90F-C242-B4BB-6A22B526A85E}"/>
            </a:ext>
          </a:extLst>
        </xdr:cNvPr>
        <xdr:cNvPicPr>
          <a:picLocks noChangeAspect="1"/>
        </xdr:cNvPicPr>
      </xdr:nvPicPr>
      <xdr:blipFill>
        <a:blip xmlns:r="http://schemas.openxmlformats.org/officeDocument/2006/relationships" r:embed="rId21"/>
        <a:stretch>
          <a:fillRect/>
        </a:stretch>
      </xdr:blipFill>
      <xdr:spPr>
        <a:xfrm>
          <a:off x="1078491" y="22863184"/>
          <a:ext cx="524329" cy="631817"/>
        </a:xfrm>
        <a:prstGeom prst="rect">
          <a:avLst/>
        </a:prstGeom>
      </xdr:spPr>
    </xdr:pic>
    <xdr:clientData/>
  </xdr:twoCellAnchor>
  <xdr:twoCellAnchor>
    <xdr:from>
      <xdr:col>1</xdr:col>
      <xdr:colOff>443491</xdr:colOff>
      <xdr:row>37</xdr:row>
      <xdr:rowOff>3184</xdr:rowOff>
    </xdr:from>
    <xdr:to>
      <xdr:col>1</xdr:col>
      <xdr:colOff>1107520</xdr:colOff>
      <xdr:row>37</xdr:row>
      <xdr:rowOff>876906</xdr:rowOff>
    </xdr:to>
    <xdr:pic>
      <xdr:nvPicPr>
        <xdr:cNvPr id="48" name="Picture 47">
          <a:extLst>
            <a:ext uri="{FF2B5EF4-FFF2-40B4-BE49-F238E27FC236}">
              <a16:creationId xmlns:a16="http://schemas.microsoft.com/office/drawing/2014/main" id="{6D8DF991-53CE-3647-BC28-25248D5C47C4}"/>
            </a:ext>
          </a:extLst>
        </xdr:cNvPr>
        <xdr:cNvPicPr>
          <a:picLocks noChangeAspect="1"/>
        </xdr:cNvPicPr>
      </xdr:nvPicPr>
      <xdr:blipFill>
        <a:blip xmlns:r="http://schemas.openxmlformats.org/officeDocument/2006/relationships" r:embed="rId21"/>
        <a:stretch>
          <a:fillRect/>
        </a:stretch>
      </xdr:blipFill>
      <xdr:spPr>
        <a:xfrm>
          <a:off x="1078491" y="23498184"/>
          <a:ext cx="524329" cy="632422"/>
        </a:xfrm>
        <a:prstGeom prst="rect">
          <a:avLst/>
        </a:prstGeom>
      </xdr:spPr>
    </xdr:pic>
    <xdr:clientData/>
  </xdr:twoCellAnchor>
  <xdr:twoCellAnchor>
    <xdr:from>
      <xdr:col>1</xdr:col>
      <xdr:colOff>423334</xdr:colOff>
      <xdr:row>38</xdr:row>
      <xdr:rowOff>16889</xdr:rowOff>
    </xdr:from>
    <xdr:to>
      <xdr:col>1</xdr:col>
      <xdr:colOff>1068413</xdr:colOff>
      <xdr:row>39</xdr:row>
      <xdr:rowOff>1633</xdr:rowOff>
    </xdr:to>
    <xdr:pic>
      <xdr:nvPicPr>
        <xdr:cNvPr id="49" name="Picture 48">
          <a:extLst>
            <a:ext uri="{FF2B5EF4-FFF2-40B4-BE49-F238E27FC236}">
              <a16:creationId xmlns:a16="http://schemas.microsoft.com/office/drawing/2014/main" id="{BBE1894E-15A8-2643-A97D-57038375A224}"/>
            </a:ext>
          </a:extLst>
        </xdr:cNvPr>
        <xdr:cNvPicPr>
          <a:picLocks noChangeAspect="1"/>
        </xdr:cNvPicPr>
      </xdr:nvPicPr>
      <xdr:blipFill>
        <a:blip xmlns:r="http://schemas.openxmlformats.org/officeDocument/2006/relationships" r:embed="rId22"/>
        <a:stretch>
          <a:fillRect/>
        </a:stretch>
      </xdr:blipFill>
      <xdr:spPr>
        <a:xfrm>
          <a:off x="1058334" y="24146889"/>
          <a:ext cx="543479" cy="619744"/>
        </a:xfrm>
        <a:prstGeom prst="rect">
          <a:avLst/>
        </a:prstGeom>
      </xdr:spPr>
    </xdr:pic>
    <xdr:clientData/>
  </xdr:twoCellAnchor>
  <xdr:twoCellAnchor>
    <xdr:from>
      <xdr:col>1</xdr:col>
      <xdr:colOff>423334</xdr:colOff>
      <xdr:row>39</xdr:row>
      <xdr:rowOff>16889</xdr:rowOff>
    </xdr:from>
    <xdr:to>
      <xdr:col>1</xdr:col>
      <xdr:colOff>1068413</xdr:colOff>
      <xdr:row>39</xdr:row>
      <xdr:rowOff>888617</xdr:rowOff>
    </xdr:to>
    <xdr:pic>
      <xdr:nvPicPr>
        <xdr:cNvPr id="50" name="Picture 49">
          <a:extLst>
            <a:ext uri="{FF2B5EF4-FFF2-40B4-BE49-F238E27FC236}">
              <a16:creationId xmlns:a16="http://schemas.microsoft.com/office/drawing/2014/main" id="{21BE462F-27F6-A043-8141-5DCCF4D95951}"/>
            </a:ext>
          </a:extLst>
        </xdr:cNvPr>
        <xdr:cNvPicPr>
          <a:picLocks noChangeAspect="1"/>
        </xdr:cNvPicPr>
      </xdr:nvPicPr>
      <xdr:blipFill>
        <a:blip xmlns:r="http://schemas.openxmlformats.org/officeDocument/2006/relationships" r:embed="rId22"/>
        <a:stretch>
          <a:fillRect/>
        </a:stretch>
      </xdr:blipFill>
      <xdr:spPr>
        <a:xfrm>
          <a:off x="1058334" y="24781889"/>
          <a:ext cx="543479" cy="617728"/>
        </a:xfrm>
        <a:prstGeom prst="rect">
          <a:avLst/>
        </a:prstGeom>
      </xdr:spPr>
    </xdr:pic>
    <xdr:clientData/>
  </xdr:twoCellAnchor>
  <xdr:twoCellAnchor>
    <xdr:from>
      <xdr:col>1</xdr:col>
      <xdr:colOff>414462</xdr:colOff>
      <xdr:row>40</xdr:row>
      <xdr:rowOff>27818</xdr:rowOff>
    </xdr:from>
    <xdr:to>
      <xdr:col>1</xdr:col>
      <xdr:colOff>1059542</xdr:colOff>
      <xdr:row>40</xdr:row>
      <xdr:rowOff>898676</xdr:rowOff>
    </xdr:to>
    <xdr:pic>
      <xdr:nvPicPr>
        <xdr:cNvPr id="51" name="Picture 50">
          <a:extLst>
            <a:ext uri="{FF2B5EF4-FFF2-40B4-BE49-F238E27FC236}">
              <a16:creationId xmlns:a16="http://schemas.microsoft.com/office/drawing/2014/main" id="{130BC7EB-B160-3B46-81D6-41E4A0EEA13E}"/>
            </a:ext>
          </a:extLst>
        </xdr:cNvPr>
        <xdr:cNvPicPr>
          <a:picLocks noChangeAspect="1"/>
        </xdr:cNvPicPr>
      </xdr:nvPicPr>
      <xdr:blipFill>
        <a:blip xmlns:r="http://schemas.openxmlformats.org/officeDocument/2006/relationships" r:embed="rId1"/>
        <a:stretch>
          <a:fillRect/>
        </a:stretch>
      </xdr:blipFill>
      <xdr:spPr>
        <a:xfrm>
          <a:off x="1049462" y="25427818"/>
          <a:ext cx="556180" cy="604158"/>
        </a:xfrm>
        <a:prstGeom prst="rect">
          <a:avLst/>
        </a:prstGeom>
      </xdr:spPr>
    </xdr:pic>
    <xdr:clientData/>
  </xdr:twoCellAnchor>
  <xdr:twoCellAnchor>
    <xdr:from>
      <xdr:col>1</xdr:col>
      <xdr:colOff>403175</xdr:colOff>
      <xdr:row>41</xdr:row>
      <xdr:rowOff>40317</xdr:rowOff>
    </xdr:from>
    <xdr:to>
      <xdr:col>1</xdr:col>
      <xdr:colOff>987779</xdr:colOff>
      <xdr:row>42</xdr:row>
      <xdr:rowOff>5184</xdr:rowOff>
    </xdr:to>
    <xdr:pic>
      <xdr:nvPicPr>
        <xdr:cNvPr id="52" name="Picture 51">
          <a:extLst>
            <a:ext uri="{FF2B5EF4-FFF2-40B4-BE49-F238E27FC236}">
              <a16:creationId xmlns:a16="http://schemas.microsoft.com/office/drawing/2014/main" id="{5B9B0D67-DFFD-7745-8EC0-D0F65F82E803}"/>
            </a:ext>
          </a:extLst>
        </xdr:cNvPr>
        <xdr:cNvPicPr>
          <a:picLocks noChangeAspect="1"/>
        </xdr:cNvPicPr>
      </xdr:nvPicPr>
      <xdr:blipFill>
        <a:blip xmlns:r="http://schemas.openxmlformats.org/officeDocument/2006/relationships" r:embed="rId23"/>
        <a:stretch>
          <a:fillRect/>
        </a:stretch>
      </xdr:blipFill>
      <xdr:spPr>
        <a:xfrm>
          <a:off x="1038175" y="26075317"/>
          <a:ext cx="559204" cy="599867"/>
        </a:xfrm>
        <a:prstGeom prst="rect">
          <a:avLst/>
        </a:prstGeom>
      </xdr:spPr>
    </xdr:pic>
    <xdr:clientData/>
  </xdr:twoCellAnchor>
  <xdr:twoCellAnchor>
    <xdr:from>
      <xdr:col>1</xdr:col>
      <xdr:colOff>302381</xdr:colOff>
      <xdr:row>42</xdr:row>
      <xdr:rowOff>36384</xdr:rowOff>
    </xdr:from>
    <xdr:to>
      <xdr:col>1</xdr:col>
      <xdr:colOff>987778</xdr:colOff>
      <xdr:row>42</xdr:row>
      <xdr:rowOff>872234</xdr:rowOff>
    </xdr:to>
    <xdr:pic>
      <xdr:nvPicPr>
        <xdr:cNvPr id="53" name="Picture 52">
          <a:extLst>
            <a:ext uri="{FF2B5EF4-FFF2-40B4-BE49-F238E27FC236}">
              <a16:creationId xmlns:a16="http://schemas.microsoft.com/office/drawing/2014/main" id="{D415F054-0FEC-AF42-A74B-001949EF0C2B}"/>
            </a:ext>
          </a:extLst>
        </xdr:cNvPr>
        <xdr:cNvPicPr>
          <a:picLocks noChangeAspect="1"/>
        </xdr:cNvPicPr>
      </xdr:nvPicPr>
      <xdr:blipFill>
        <a:blip xmlns:r="http://schemas.openxmlformats.org/officeDocument/2006/relationships" r:embed="rId24"/>
        <a:stretch>
          <a:fillRect/>
        </a:stretch>
      </xdr:blipFill>
      <xdr:spPr>
        <a:xfrm>
          <a:off x="937381" y="26706384"/>
          <a:ext cx="659997" cy="594550"/>
        </a:xfrm>
        <a:prstGeom prst="rect">
          <a:avLst/>
        </a:prstGeom>
      </xdr:spPr>
    </xdr:pic>
    <xdr:clientData/>
  </xdr:twoCellAnchor>
  <xdr:twoCellAnchor>
    <xdr:from>
      <xdr:col>1</xdr:col>
      <xdr:colOff>302381</xdr:colOff>
      <xdr:row>42</xdr:row>
      <xdr:rowOff>859398</xdr:rowOff>
    </xdr:from>
    <xdr:to>
      <xdr:col>1</xdr:col>
      <xdr:colOff>946251</xdr:colOff>
      <xdr:row>44</xdr:row>
      <xdr:rowOff>402</xdr:rowOff>
    </xdr:to>
    <xdr:pic>
      <xdr:nvPicPr>
        <xdr:cNvPr id="54" name="Picture 53">
          <a:extLst>
            <a:ext uri="{FF2B5EF4-FFF2-40B4-BE49-F238E27FC236}">
              <a16:creationId xmlns:a16="http://schemas.microsoft.com/office/drawing/2014/main" id="{5E7C254D-3DD3-594C-8681-2E1084BC3C2B}"/>
            </a:ext>
          </a:extLst>
        </xdr:cNvPr>
        <xdr:cNvPicPr>
          <a:picLocks noChangeAspect="1"/>
        </xdr:cNvPicPr>
      </xdr:nvPicPr>
      <xdr:blipFill>
        <a:blip xmlns:r="http://schemas.openxmlformats.org/officeDocument/2006/relationships" r:embed="rId25"/>
        <a:stretch>
          <a:fillRect/>
        </a:stretch>
      </xdr:blipFill>
      <xdr:spPr>
        <a:xfrm>
          <a:off x="937381" y="27300798"/>
          <a:ext cx="643870" cy="639604"/>
        </a:xfrm>
        <a:prstGeom prst="rect">
          <a:avLst/>
        </a:prstGeom>
      </xdr:spPr>
    </xdr:pic>
    <xdr:clientData/>
  </xdr:twoCellAnchor>
  <xdr:twoCellAnchor>
    <xdr:from>
      <xdr:col>1</xdr:col>
      <xdr:colOff>362857</xdr:colOff>
      <xdr:row>44</xdr:row>
      <xdr:rowOff>57115</xdr:rowOff>
    </xdr:from>
    <xdr:to>
      <xdr:col>1</xdr:col>
      <xdr:colOff>941009</xdr:colOff>
      <xdr:row>44</xdr:row>
      <xdr:rowOff>844044</xdr:rowOff>
    </xdr:to>
    <xdr:pic>
      <xdr:nvPicPr>
        <xdr:cNvPr id="55" name="Picture 54">
          <a:extLst>
            <a:ext uri="{FF2B5EF4-FFF2-40B4-BE49-F238E27FC236}">
              <a16:creationId xmlns:a16="http://schemas.microsoft.com/office/drawing/2014/main" id="{98F4CC02-0189-0F41-A9E9-EEE2EF75E618}"/>
            </a:ext>
          </a:extLst>
        </xdr:cNvPr>
        <xdr:cNvPicPr>
          <a:picLocks noChangeAspect="1"/>
        </xdr:cNvPicPr>
      </xdr:nvPicPr>
      <xdr:blipFill>
        <a:blip xmlns:r="http://schemas.openxmlformats.org/officeDocument/2006/relationships" r:embed="rId26"/>
        <a:stretch>
          <a:fillRect/>
        </a:stretch>
      </xdr:blipFill>
      <xdr:spPr>
        <a:xfrm>
          <a:off x="997857" y="27997115"/>
          <a:ext cx="578152" cy="583729"/>
        </a:xfrm>
        <a:prstGeom prst="rect">
          <a:avLst/>
        </a:prstGeom>
      </xdr:spPr>
    </xdr:pic>
    <xdr:clientData/>
  </xdr:twoCellAnchor>
  <xdr:twoCellAnchor>
    <xdr:from>
      <xdr:col>1</xdr:col>
      <xdr:colOff>322539</xdr:colOff>
      <xdr:row>45</xdr:row>
      <xdr:rowOff>40313</xdr:rowOff>
    </xdr:from>
    <xdr:to>
      <xdr:col>1</xdr:col>
      <xdr:colOff>947461</xdr:colOff>
      <xdr:row>46</xdr:row>
      <xdr:rowOff>14707</xdr:rowOff>
    </xdr:to>
    <xdr:pic>
      <xdr:nvPicPr>
        <xdr:cNvPr id="56" name="Picture 55">
          <a:extLst>
            <a:ext uri="{FF2B5EF4-FFF2-40B4-BE49-F238E27FC236}">
              <a16:creationId xmlns:a16="http://schemas.microsoft.com/office/drawing/2014/main" id="{22F4AD5A-DE14-4A47-8B3F-C006B12D1626}"/>
            </a:ext>
          </a:extLst>
        </xdr:cNvPr>
        <xdr:cNvPicPr>
          <a:picLocks noChangeAspect="1"/>
        </xdr:cNvPicPr>
      </xdr:nvPicPr>
      <xdr:blipFill>
        <a:blip xmlns:r="http://schemas.openxmlformats.org/officeDocument/2006/relationships" r:embed="rId27"/>
        <a:stretch>
          <a:fillRect/>
        </a:stretch>
      </xdr:blipFill>
      <xdr:spPr>
        <a:xfrm>
          <a:off x="957539" y="28615313"/>
          <a:ext cx="624922" cy="609394"/>
        </a:xfrm>
        <a:prstGeom prst="rect">
          <a:avLst/>
        </a:prstGeom>
      </xdr:spPr>
    </xdr:pic>
    <xdr:clientData/>
  </xdr:twoCellAnchor>
  <xdr:twoCellAnchor>
    <xdr:from>
      <xdr:col>1</xdr:col>
      <xdr:colOff>383014</xdr:colOff>
      <xdr:row>46</xdr:row>
      <xdr:rowOff>51210</xdr:rowOff>
    </xdr:from>
    <xdr:to>
      <xdr:col>1</xdr:col>
      <xdr:colOff>994025</xdr:colOff>
      <xdr:row>46</xdr:row>
      <xdr:rowOff>876901</xdr:rowOff>
    </xdr:to>
    <xdr:pic>
      <xdr:nvPicPr>
        <xdr:cNvPr id="57" name="Picture 56">
          <a:extLst>
            <a:ext uri="{FF2B5EF4-FFF2-40B4-BE49-F238E27FC236}">
              <a16:creationId xmlns:a16="http://schemas.microsoft.com/office/drawing/2014/main" id="{2B8192C8-E1F4-3948-A330-9859D22C0C83}"/>
            </a:ext>
          </a:extLst>
        </xdr:cNvPr>
        <xdr:cNvPicPr>
          <a:picLocks noChangeAspect="1"/>
        </xdr:cNvPicPr>
      </xdr:nvPicPr>
      <xdr:blipFill>
        <a:blip xmlns:r="http://schemas.openxmlformats.org/officeDocument/2006/relationships" r:embed="rId28"/>
        <a:stretch>
          <a:fillRect/>
        </a:stretch>
      </xdr:blipFill>
      <xdr:spPr>
        <a:xfrm>
          <a:off x="1018014" y="29261210"/>
          <a:ext cx="585611" cy="584391"/>
        </a:xfrm>
        <a:prstGeom prst="rect">
          <a:avLst/>
        </a:prstGeom>
      </xdr:spPr>
    </xdr:pic>
    <xdr:clientData/>
  </xdr:twoCellAnchor>
  <xdr:twoCellAnchor>
    <xdr:from>
      <xdr:col>1</xdr:col>
      <xdr:colOff>383016</xdr:colOff>
      <xdr:row>47</xdr:row>
      <xdr:rowOff>57118</xdr:rowOff>
    </xdr:from>
    <xdr:to>
      <xdr:col>1</xdr:col>
      <xdr:colOff>961168</xdr:colOff>
      <xdr:row>47</xdr:row>
      <xdr:rowOff>844047</xdr:rowOff>
    </xdr:to>
    <xdr:pic>
      <xdr:nvPicPr>
        <xdr:cNvPr id="58" name="Picture 57">
          <a:extLst>
            <a:ext uri="{FF2B5EF4-FFF2-40B4-BE49-F238E27FC236}">
              <a16:creationId xmlns:a16="http://schemas.microsoft.com/office/drawing/2014/main" id="{4942EE14-9C35-A94E-85B4-A705A708945A}"/>
            </a:ext>
          </a:extLst>
        </xdr:cNvPr>
        <xdr:cNvPicPr>
          <a:picLocks noChangeAspect="1"/>
        </xdr:cNvPicPr>
      </xdr:nvPicPr>
      <xdr:blipFill>
        <a:blip xmlns:r="http://schemas.openxmlformats.org/officeDocument/2006/relationships" r:embed="rId29"/>
        <a:stretch>
          <a:fillRect/>
        </a:stretch>
      </xdr:blipFill>
      <xdr:spPr>
        <a:xfrm>
          <a:off x="1018016" y="29902118"/>
          <a:ext cx="578152" cy="583729"/>
        </a:xfrm>
        <a:prstGeom prst="rect">
          <a:avLst/>
        </a:prstGeom>
      </xdr:spPr>
    </xdr:pic>
    <xdr:clientData/>
  </xdr:twoCellAnchor>
  <xdr:twoCellAnchor>
    <xdr:from>
      <xdr:col>1</xdr:col>
      <xdr:colOff>351862</xdr:colOff>
      <xdr:row>48</xdr:row>
      <xdr:rowOff>60477</xdr:rowOff>
    </xdr:from>
    <xdr:to>
      <xdr:col>1</xdr:col>
      <xdr:colOff>941010</xdr:colOff>
      <xdr:row>48</xdr:row>
      <xdr:rowOff>780547</xdr:rowOff>
    </xdr:to>
    <xdr:pic>
      <xdr:nvPicPr>
        <xdr:cNvPr id="59" name="Picture 58">
          <a:extLst>
            <a:ext uri="{FF2B5EF4-FFF2-40B4-BE49-F238E27FC236}">
              <a16:creationId xmlns:a16="http://schemas.microsoft.com/office/drawing/2014/main" id="{ABBACB0C-D7F3-E543-AD31-2FB70035E21A}"/>
            </a:ext>
          </a:extLst>
        </xdr:cNvPr>
        <xdr:cNvPicPr>
          <a:picLocks noChangeAspect="1"/>
        </xdr:cNvPicPr>
      </xdr:nvPicPr>
      <xdr:blipFill>
        <a:blip xmlns:r="http://schemas.openxmlformats.org/officeDocument/2006/relationships" r:embed="rId30"/>
        <a:stretch>
          <a:fillRect/>
        </a:stretch>
      </xdr:blipFill>
      <xdr:spPr>
        <a:xfrm>
          <a:off x="986862" y="30540477"/>
          <a:ext cx="589148" cy="580370"/>
        </a:xfrm>
        <a:prstGeom prst="rect">
          <a:avLst/>
        </a:prstGeom>
      </xdr:spPr>
    </xdr:pic>
    <xdr:clientData/>
  </xdr:twoCellAnchor>
  <xdr:twoCellAnchor>
    <xdr:from>
      <xdr:col>1</xdr:col>
      <xdr:colOff>383016</xdr:colOff>
      <xdr:row>49</xdr:row>
      <xdr:rowOff>25918</xdr:rowOff>
    </xdr:from>
    <xdr:to>
      <xdr:col>1</xdr:col>
      <xdr:colOff>967619</xdr:colOff>
      <xdr:row>49</xdr:row>
      <xdr:rowOff>861065</xdr:rowOff>
    </xdr:to>
    <xdr:pic>
      <xdr:nvPicPr>
        <xdr:cNvPr id="60" name="Picture 59">
          <a:extLst>
            <a:ext uri="{FF2B5EF4-FFF2-40B4-BE49-F238E27FC236}">
              <a16:creationId xmlns:a16="http://schemas.microsoft.com/office/drawing/2014/main" id="{7F841403-65BD-3341-AC71-D597B525C4DD}"/>
            </a:ext>
          </a:extLst>
        </xdr:cNvPr>
        <xdr:cNvPicPr>
          <a:picLocks noChangeAspect="1"/>
        </xdr:cNvPicPr>
      </xdr:nvPicPr>
      <xdr:blipFill>
        <a:blip xmlns:r="http://schemas.openxmlformats.org/officeDocument/2006/relationships" r:embed="rId31"/>
        <a:stretch>
          <a:fillRect/>
        </a:stretch>
      </xdr:blipFill>
      <xdr:spPr>
        <a:xfrm>
          <a:off x="1018016" y="31140918"/>
          <a:ext cx="584603" cy="606547"/>
        </a:xfrm>
        <a:prstGeom prst="rect">
          <a:avLst/>
        </a:prstGeom>
      </xdr:spPr>
    </xdr:pic>
    <xdr:clientData/>
  </xdr:twoCellAnchor>
  <xdr:twoCellAnchor>
    <xdr:from>
      <xdr:col>1</xdr:col>
      <xdr:colOff>403174</xdr:colOff>
      <xdr:row>50</xdr:row>
      <xdr:rowOff>20159</xdr:rowOff>
    </xdr:from>
    <xdr:to>
      <xdr:col>1</xdr:col>
      <xdr:colOff>1007936</xdr:colOff>
      <xdr:row>50</xdr:row>
      <xdr:rowOff>849547</xdr:rowOff>
    </xdr:to>
    <xdr:pic>
      <xdr:nvPicPr>
        <xdr:cNvPr id="61" name="Picture 60">
          <a:extLst>
            <a:ext uri="{FF2B5EF4-FFF2-40B4-BE49-F238E27FC236}">
              <a16:creationId xmlns:a16="http://schemas.microsoft.com/office/drawing/2014/main" id="{50CD4515-4E9A-7E45-9A54-684D73DD2BCD}"/>
            </a:ext>
          </a:extLst>
        </xdr:cNvPr>
        <xdr:cNvPicPr>
          <a:picLocks noChangeAspect="1"/>
        </xdr:cNvPicPr>
      </xdr:nvPicPr>
      <xdr:blipFill>
        <a:blip xmlns:r="http://schemas.openxmlformats.org/officeDocument/2006/relationships" r:embed="rId32"/>
        <a:stretch>
          <a:fillRect/>
        </a:stretch>
      </xdr:blipFill>
      <xdr:spPr>
        <a:xfrm>
          <a:off x="1038174" y="31770159"/>
          <a:ext cx="566662" cy="613488"/>
        </a:xfrm>
        <a:prstGeom prst="rect">
          <a:avLst/>
        </a:prstGeom>
      </xdr:spPr>
    </xdr:pic>
    <xdr:clientData/>
  </xdr:twoCellAnchor>
  <xdr:twoCellAnchor>
    <xdr:from>
      <xdr:col>1</xdr:col>
      <xdr:colOff>362858</xdr:colOff>
      <xdr:row>51</xdr:row>
      <xdr:rowOff>24593</xdr:rowOff>
    </xdr:from>
    <xdr:to>
      <xdr:col>1</xdr:col>
      <xdr:colOff>1048256</xdr:colOff>
      <xdr:row>51</xdr:row>
      <xdr:rowOff>864205</xdr:rowOff>
    </xdr:to>
    <xdr:pic>
      <xdr:nvPicPr>
        <xdr:cNvPr id="62" name="Picture 61">
          <a:extLst>
            <a:ext uri="{FF2B5EF4-FFF2-40B4-BE49-F238E27FC236}">
              <a16:creationId xmlns:a16="http://schemas.microsoft.com/office/drawing/2014/main" id="{6A59482B-F67E-6643-86A5-0B069CE47786}"/>
            </a:ext>
          </a:extLst>
        </xdr:cNvPr>
        <xdr:cNvPicPr>
          <a:picLocks noChangeAspect="1"/>
        </xdr:cNvPicPr>
      </xdr:nvPicPr>
      <xdr:blipFill>
        <a:blip xmlns:r="http://schemas.openxmlformats.org/officeDocument/2006/relationships" r:embed="rId33"/>
        <a:stretch>
          <a:fillRect/>
        </a:stretch>
      </xdr:blipFill>
      <xdr:spPr>
        <a:xfrm>
          <a:off x="997858" y="32409593"/>
          <a:ext cx="596498" cy="611012"/>
        </a:xfrm>
        <a:prstGeom prst="rect">
          <a:avLst/>
        </a:prstGeom>
      </xdr:spPr>
    </xdr:pic>
    <xdr:clientData/>
  </xdr:twoCellAnchor>
  <xdr:twoCellAnchor>
    <xdr:from>
      <xdr:col>1</xdr:col>
      <xdr:colOff>403175</xdr:colOff>
      <xdr:row>52</xdr:row>
      <xdr:rowOff>28222</xdr:rowOff>
    </xdr:from>
    <xdr:to>
      <xdr:col>1</xdr:col>
      <xdr:colOff>1028095</xdr:colOff>
      <xdr:row>53</xdr:row>
      <xdr:rowOff>2451</xdr:rowOff>
    </xdr:to>
    <xdr:pic>
      <xdr:nvPicPr>
        <xdr:cNvPr id="63" name="Picture 62">
          <a:extLst>
            <a:ext uri="{FF2B5EF4-FFF2-40B4-BE49-F238E27FC236}">
              <a16:creationId xmlns:a16="http://schemas.microsoft.com/office/drawing/2014/main" id="{252D5F7E-4C14-9C40-9A73-6D1907096DC2}"/>
            </a:ext>
          </a:extLst>
        </xdr:cNvPr>
        <xdr:cNvPicPr>
          <a:picLocks noChangeAspect="1"/>
        </xdr:cNvPicPr>
      </xdr:nvPicPr>
      <xdr:blipFill>
        <a:blip xmlns:r="http://schemas.openxmlformats.org/officeDocument/2006/relationships" r:embed="rId34"/>
        <a:stretch>
          <a:fillRect/>
        </a:stretch>
      </xdr:blipFill>
      <xdr:spPr>
        <a:xfrm>
          <a:off x="1038175" y="33048222"/>
          <a:ext cx="561420" cy="609229"/>
        </a:xfrm>
        <a:prstGeom prst="rect">
          <a:avLst/>
        </a:prstGeom>
      </xdr:spPr>
    </xdr:pic>
    <xdr:clientData/>
  </xdr:twoCellAnchor>
  <xdr:twoCellAnchor>
    <xdr:from>
      <xdr:col>1</xdr:col>
      <xdr:colOff>403175</xdr:colOff>
      <xdr:row>53</xdr:row>
      <xdr:rowOff>28222</xdr:rowOff>
    </xdr:from>
    <xdr:to>
      <xdr:col>1</xdr:col>
      <xdr:colOff>1028095</xdr:colOff>
      <xdr:row>53</xdr:row>
      <xdr:rowOff>885256</xdr:rowOff>
    </xdr:to>
    <xdr:pic>
      <xdr:nvPicPr>
        <xdr:cNvPr id="64" name="Picture 63">
          <a:extLst>
            <a:ext uri="{FF2B5EF4-FFF2-40B4-BE49-F238E27FC236}">
              <a16:creationId xmlns:a16="http://schemas.microsoft.com/office/drawing/2014/main" id="{D5B5E379-DD23-2D45-AC9D-3880630D6040}"/>
            </a:ext>
          </a:extLst>
        </xdr:cNvPr>
        <xdr:cNvPicPr>
          <a:picLocks noChangeAspect="1"/>
        </xdr:cNvPicPr>
      </xdr:nvPicPr>
      <xdr:blipFill>
        <a:blip xmlns:r="http://schemas.openxmlformats.org/officeDocument/2006/relationships" r:embed="rId34"/>
        <a:stretch>
          <a:fillRect/>
        </a:stretch>
      </xdr:blipFill>
      <xdr:spPr>
        <a:xfrm>
          <a:off x="1038175" y="33683222"/>
          <a:ext cx="561420" cy="603034"/>
        </a:xfrm>
        <a:prstGeom prst="rect">
          <a:avLst/>
        </a:prstGeom>
      </xdr:spPr>
    </xdr:pic>
    <xdr:clientData/>
  </xdr:twoCellAnchor>
  <xdr:twoCellAnchor>
    <xdr:from>
      <xdr:col>1</xdr:col>
      <xdr:colOff>443493</xdr:colOff>
      <xdr:row>54</xdr:row>
      <xdr:rowOff>32255</xdr:rowOff>
    </xdr:from>
    <xdr:to>
      <xdr:col>1</xdr:col>
      <xdr:colOff>1007937</xdr:colOff>
      <xdr:row>54</xdr:row>
      <xdr:rowOff>870857</xdr:rowOff>
    </xdr:to>
    <xdr:pic>
      <xdr:nvPicPr>
        <xdr:cNvPr id="65" name="Picture 64">
          <a:extLst>
            <a:ext uri="{FF2B5EF4-FFF2-40B4-BE49-F238E27FC236}">
              <a16:creationId xmlns:a16="http://schemas.microsoft.com/office/drawing/2014/main" id="{703DF262-7422-F24E-B554-1EAD12D9F004}"/>
            </a:ext>
          </a:extLst>
        </xdr:cNvPr>
        <xdr:cNvPicPr>
          <a:picLocks noChangeAspect="1"/>
        </xdr:cNvPicPr>
      </xdr:nvPicPr>
      <xdr:blipFill>
        <a:blip xmlns:r="http://schemas.openxmlformats.org/officeDocument/2006/relationships" r:embed="rId35"/>
        <a:stretch>
          <a:fillRect/>
        </a:stretch>
      </xdr:blipFill>
      <xdr:spPr>
        <a:xfrm>
          <a:off x="1078493" y="34322255"/>
          <a:ext cx="526344" cy="597302"/>
        </a:xfrm>
        <a:prstGeom prst="rect">
          <a:avLst/>
        </a:prstGeom>
      </xdr:spPr>
    </xdr:pic>
    <xdr:clientData/>
  </xdr:twoCellAnchor>
  <xdr:twoCellAnchor>
    <xdr:from>
      <xdr:col>1</xdr:col>
      <xdr:colOff>403175</xdr:colOff>
      <xdr:row>55</xdr:row>
      <xdr:rowOff>88263</xdr:rowOff>
    </xdr:from>
    <xdr:to>
      <xdr:col>1</xdr:col>
      <xdr:colOff>973868</xdr:colOff>
      <xdr:row>55</xdr:row>
      <xdr:rowOff>844046</xdr:rowOff>
    </xdr:to>
    <xdr:pic>
      <xdr:nvPicPr>
        <xdr:cNvPr id="66" name="Picture 65">
          <a:extLst>
            <a:ext uri="{FF2B5EF4-FFF2-40B4-BE49-F238E27FC236}">
              <a16:creationId xmlns:a16="http://schemas.microsoft.com/office/drawing/2014/main" id="{E84DBB73-5EBF-2243-B28F-5E30308AF4B2}"/>
            </a:ext>
          </a:extLst>
        </xdr:cNvPr>
        <xdr:cNvPicPr>
          <a:picLocks noChangeAspect="1"/>
        </xdr:cNvPicPr>
      </xdr:nvPicPr>
      <xdr:blipFill>
        <a:blip xmlns:r="http://schemas.openxmlformats.org/officeDocument/2006/relationships" r:embed="rId36"/>
        <a:stretch>
          <a:fillRect/>
        </a:stretch>
      </xdr:blipFill>
      <xdr:spPr>
        <a:xfrm>
          <a:off x="1038175" y="35013263"/>
          <a:ext cx="557993" cy="552583"/>
        </a:xfrm>
        <a:prstGeom prst="rect">
          <a:avLst/>
        </a:prstGeom>
      </xdr:spPr>
    </xdr:pic>
    <xdr:clientData/>
  </xdr:twoCellAnchor>
  <xdr:twoCellAnchor>
    <xdr:from>
      <xdr:col>1</xdr:col>
      <xdr:colOff>362856</xdr:colOff>
      <xdr:row>56</xdr:row>
      <xdr:rowOff>26875</xdr:rowOff>
    </xdr:from>
    <xdr:to>
      <xdr:col>1</xdr:col>
      <xdr:colOff>987777</xdr:colOff>
      <xdr:row>56</xdr:row>
      <xdr:rowOff>860103</xdr:rowOff>
    </xdr:to>
    <xdr:pic>
      <xdr:nvPicPr>
        <xdr:cNvPr id="67" name="Picture 66">
          <a:extLst>
            <a:ext uri="{FF2B5EF4-FFF2-40B4-BE49-F238E27FC236}">
              <a16:creationId xmlns:a16="http://schemas.microsoft.com/office/drawing/2014/main" id="{3D298E1B-9C21-7B4A-8603-0465E8C30EE7}"/>
            </a:ext>
          </a:extLst>
        </xdr:cNvPr>
        <xdr:cNvPicPr>
          <a:picLocks noChangeAspect="1"/>
        </xdr:cNvPicPr>
      </xdr:nvPicPr>
      <xdr:blipFill>
        <a:blip xmlns:r="http://schemas.openxmlformats.org/officeDocument/2006/relationships" r:embed="rId37"/>
        <a:stretch>
          <a:fillRect/>
        </a:stretch>
      </xdr:blipFill>
      <xdr:spPr>
        <a:xfrm>
          <a:off x="997856" y="35586875"/>
          <a:ext cx="599521" cy="604628"/>
        </a:xfrm>
        <a:prstGeom prst="rect">
          <a:avLst/>
        </a:prstGeom>
      </xdr:spPr>
    </xdr:pic>
    <xdr:clientData/>
  </xdr:twoCellAnchor>
  <xdr:twoCellAnchor>
    <xdr:from>
      <xdr:col>1</xdr:col>
      <xdr:colOff>362856</xdr:colOff>
      <xdr:row>57</xdr:row>
      <xdr:rowOff>26875</xdr:rowOff>
    </xdr:from>
    <xdr:to>
      <xdr:col>1</xdr:col>
      <xdr:colOff>987777</xdr:colOff>
      <xdr:row>57</xdr:row>
      <xdr:rowOff>860103</xdr:rowOff>
    </xdr:to>
    <xdr:pic>
      <xdr:nvPicPr>
        <xdr:cNvPr id="68" name="Picture 67">
          <a:extLst>
            <a:ext uri="{FF2B5EF4-FFF2-40B4-BE49-F238E27FC236}">
              <a16:creationId xmlns:a16="http://schemas.microsoft.com/office/drawing/2014/main" id="{3ADC49BF-15BB-944A-A6F9-D1584145C046}"/>
            </a:ext>
          </a:extLst>
        </xdr:cNvPr>
        <xdr:cNvPicPr>
          <a:picLocks noChangeAspect="1"/>
        </xdr:cNvPicPr>
      </xdr:nvPicPr>
      <xdr:blipFill>
        <a:blip xmlns:r="http://schemas.openxmlformats.org/officeDocument/2006/relationships" r:embed="rId37"/>
        <a:stretch>
          <a:fillRect/>
        </a:stretch>
      </xdr:blipFill>
      <xdr:spPr>
        <a:xfrm>
          <a:off x="997856" y="36221875"/>
          <a:ext cx="599521" cy="604628"/>
        </a:xfrm>
        <a:prstGeom prst="rect">
          <a:avLst/>
        </a:prstGeom>
      </xdr:spPr>
    </xdr:pic>
    <xdr:clientData/>
  </xdr:twoCellAnchor>
  <xdr:twoCellAnchor>
    <xdr:from>
      <xdr:col>1</xdr:col>
      <xdr:colOff>355600</xdr:colOff>
      <xdr:row>58</xdr:row>
      <xdr:rowOff>28829</xdr:rowOff>
    </xdr:from>
    <xdr:to>
      <xdr:col>1</xdr:col>
      <xdr:colOff>980521</xdr:colOff>
      <xdr:row>58</xdr:row>
      <xdr:rowOff>862057</xdr:rowOff>
    </xdr:to>
    <xdr:pic>
      <xdr:nvPicPr>
        <xdr:cNvPr id="69" name="Picture 68">
          <a:extLst>
            <a:ext uri="{FF2B5EF4-FFF2-40B4-BE49-F238E27FC236}">
              <a16:creationId xmlns:a16="http://schemas.microsoft.com/office/drawing/2014/main" id="{5BA33AC5-90F0-114D-89BA-306DF39A23C3}"/>
            </a:ext>
          </a:extLst>
        </xdr:cNvPr>
        <xdr:cNvPicPr>
          <a:picLocks noChangeAspect="1"/>
        </xdr:cNvPicPr>
      </xdr:nvPicPr>
      <xdr:blipFill>
        <a:blip xmlns:r="http://schemas.openxmlformats.org/officeDocument/2006/relationships" r:embed="rId37"/>
        <a:stretch>
          <a:fillRect/>
        </a:stretch>
      </xdr:blipFill>
      <xdr:spPr>
        <a:xfrm>
          <a:off x="990600" y="36858829"/>
          <a:ext cx="612221" cy="604628"/>
        </a:xfrm>
        <a:prstGeom prst="rect">
          <a:avLst/>
        </a:prstGeom>
      </xdr:spPr>
    </xdr:pic>
    <xdr:clientData/>
  </xdr:twoCellAnchor>
  <xdr:twoCellAnchor>
    <xdr:from>
      <xdr:col>1</xdr:col>
      <xdr:colOff>355600</xdr:colOff>
      <xdr:row>59</xdr:row>
      <xdr:rowOff>28829</xdr:rowOff>
    </xdr:from>
    <xdr:to>
      <xdr:col>1</xdr:col>
      <xdr:colOff>980521</xdr:colOff>
      <xdr:row>59</xdr:row>
      <xdr:rowOff>862057</xdr:rowOff>
    </xdr:to>
    <xdr:pic>
      <xdr:nvPicPr>
        <xdr:cNvPr id="70" name="Picture 69">
          <a:extLst>
            <a:ext uri="{FF2B5EF4-FFF2-40B4-BE49-F238E27FC236}">
              <a16:creationId xmlns:a16="http://schemas.microsoft.com/office/drawing/2014/main" id="{EBB8A3ED-5C17-BE4B-8F8E-687B0056A884}"/>
            </a:ext>
          </a:extLst>
        </xdr:cNvPr>
        <xdr:cNvPicPr>
          <a:picLocks noChangeAspect="1"/>
        </xdr:cNvPicPr>
      </xdr:nvPicPr>
      <xdr:blipFill>
        <a:blip xmlns:r="http://schemas.openxmlformats.org/officeDocument/2006/relationships" r:embed="rId37"/>
        <a:stretch>
          <a:fillRect/>
        </a:stretch>
      </xdr:blipFill>
      <xdr:spPr>
        <a:xfrm>
          <a:off x="990600" y="37493829"/>
          <a:ext cx="612221" cy="604628"/>
        </a:xfrm>
        <a:prstGeom prst="rect">
          <a:avLst/>
        </a:prstGeom>
      </xdr:spPr>
    </xdr:pic>
    <xdr:clientData/>
  </xdr:twoCellAnchor>
  <xdr:twoCellAnchor>
    <xdr:from>
      <xdr:col>1</xdr:col>
      <xdr:colOff>330604</xdr:colOff>
      <xdr:row>60</xdr:row>
      <xdr:rowOff>40317</xdr:rowOff>
    </xdr:from>
    <xdr:to>
      <xdr:col>1</xdr:col>
      <xdr:colOff>966410</xdr:colOff>
      <xdr:row>60</xdr:row>
      <xdr:rowOff>884766</xdr:rowOff>
    </xdr:to>
    <xdr:pic>
      <xdr:nvPicPr>
        <xdr:cNvPr id="71" name="Picture 70">
          <a:extLst>
            <a:ext uri="{FF2B5EF4-FFF2-40B4-BE49-F238E27FC236}">
              <a16:creationId xmlns:a16="http://schemas.microsoft.com/office/drawing/2014/main" id="{DE6A3E19-5A51-EA4F-ABFC-A1F9216B8950}"/>
            </a:ext>
          </a:extLst>
        </xdr:cNvPr>
        <xdr:cNvPicPr>
          <a:picLocks noChangeAspect="1"/>
        </xdr:cNvPicPr>
      </xdr:nvPicPr>
      <xdr:blipFill>
        <a:blip xmlns:r="http://schemas.openxmlformats.org/officeDocument/2006/relationships" r:embed="rId38"/>
        <a:stretch>
          <a:fillRect/>
        </a:stretch>
      </xdr:blipFill>
      <xdr:spPr>
        <a:xfrm>
          <a:off x="965604" y="38140317"/>
          <a:ext cx="635806" cy="590449"/>
        </a:xfrm>
        <a:prstGeom prst="rect">
          <a:avLst/>
        </a:prstGeom>
      </xdr:spPr>
    </xdr:pic>
    <xdr:clientData/>
  </xdr:twoCellAnchor>
  <xdr:twoCellAnchor>
    <xdr:from>
      <xdr:col>1</xdr:col>
      <xdr:colOff>342697</xdr:colOff>
      <xdr:row>61</xdr:row>
      <xdr:rowOff>60475</xdr:rowOff>
    </xdr:from>
    <xdr:to>
      <xdr:col>1</xdr:col>
      <xdr:colOff>927300</xdr:colOff>
      <xdr:row>62</xdr:row>
      <xdr:rowOff>8638</xdr:rowOff>
    </xdr:to>
    <xdr:pic>
      <xdr:nvPicPr>
        <xdr:cNvPr id="72" name="Picture 71">
          <a:extLst>
            <a:ext uri="{FF2B5EF4-FFF2-40B4-BE49-F238E27FC236}">
              <a16:creationId xmlns:a16="http://schemas.microsoft.com/office/drawing/2014/main" id="{51ED94A9-F28D-3E4E-BB2C-F775DCEA00C5}"/>
            </a:ext>
          </a:extLst>
        </xdr:cNvPr>
        <xdr:cNvPicPr>
          <a:picLocks noChangeAspect="1"/>
        </xdr:cNvPicPr>
      </xdr:nvPicPr>
      <xdr:blipFill>
        <a:blip xmlns:r="http://schemas.openxmlformats.org/officeDocument/2006/relationships" r:embed="rId39"/>
        <a:stretch>
          <a:fillRect/>
        </a:stretch>
      </xdr:blipFill>
      <xdr:spPr>
        <a:xfrm>
          <a:off x="977697" y="38795475"/>
          <a:ext cx="584603" cy="583163"/>
        </a:xfrm>
        <a:prstGeom prst="rect">
          <a:avLst/>
        </a:prstGeom>
      </xdr:spPr>
    </xdr:pic>
    <xdr:clientData/>
  </xdr:twoCellAnchor>
  <xdr:twoCellAnchor>
    <xdr:from>
      <xdr:col>1</xdr:col>
      <xdr:colOff>302379</xdr:colOff>
      <xdr:row>62</xdr:row>
      <xdr:rowOff>40318</xdr:rowOff>
    </xdr:from>
    <xdr:to>
      <xdr:col>1</xdr:col>
      <xdr:colOff>967618</xdr:colOff>
      <xdr:row>63</xdr:row>
      <xdr:rowOff>3715</xdr:rowOff>
    </xdr:to>
    <xdr:pic>
      <xdr:nvPicPr>
        <xdr:cNvPr id="73" name="Picture 72">
          <a:extLst>
            <a:ext uri="{FF2B5EF4-FFF2-40B4-BE49-F238E27FC236}">
              <a16:creationId xmlns:a16="http://schemas.microsoft.com/office/drawing/2014/main" id="{2A37A4C5-AE22-644A-9CC4-232BBF441A6D}"/>
            </a:ext>
          </a:extLst>
        </xdr:cNvPr>
        <xdr:cNvPicPr>
          <a:picLocks noChangeAspect="1"/>
        </xdr:cNvPicPr>
      </xdr:nvPicPr>
      <xdr:blipFill>
        <a:blip xmlns:r="http://schemas.openxmlformats.org/officeDocument/2006/relationships" r:embed="rId40"/>
        <a:stretch>
          <a:fillRect/>
        </a:stretch>
      </xdr:blipFill>
      <xdr:spPr>
        <a:xfrm>
          <a:off x="937379" y="39410318"/>
          <a:ext cx="665239" cy="598397"/>
        </a:xfrm>
        <a:prstGeom prst="rect">
          <a:avLst/>
        </a:prstGeom>
      </xdr:spPr>
    </xdr:pic>
    <xdr:clientData/>
  </xdr:twoCellAnchor>
  <xdr:twoCellAnchor>
    <xdr:from>
      <xdr:col>1</xdr:col>
      <xdr:colOff>362857</xdr:colOff>
      <xdr:row>62</xdr:row>
      <xdr:rowOff>886373</xdr:rowOff>
    </xdr:from>
    <xdr:to>
      <xdr:col>1</xdr:col>
      <xdr:colOff>923068</xdr:colOff>
      <xdr:row>64</xdr:row>
      <xdr:rowOff>5242</xdr:rowOff>
    </xdr:to>
    <xdr:pic>
      <xdr:nvPicPr>
        <xdr:cNvPr id="74" name="Picture 73">
          <a:extLst>
            <a:ext uri="{FF2B5EF4-FFF2-40B4-BE49-F238E27FC236}">
              <a16:creationId xmlns:a16="http://schemas.microsoft.com/office/drawing/2014/main" id="{870874A7-181B-6E4F-8E5A-E7E1662F94C6}"/>
            </a:ext>
          </a:extLst>
        </xdr:cNvPr>
        <xdr:cNvPicPr>
          <a:picLocks noChangeAspect="1"/>
        </xdr:cNvPicPr>
      </xdr:nvPicPr>
      <xdr:blipFill>
        <a:blip xmlns:r="http://schemas.openxmlformats.org/officeDocument/2006/relationships" r:embed="rId41"/>
        <a:stretch>
          <a:fillRect/>
        </a:stretch>
      </xdr:blipFill>
      <xdr:spPr>
        <a:xfrm>
          <a:off x="997857" y="40002373"/>
          <a:ext cx="560211" cy="642869"/>
        </a:xfrm>
        <a:prstGeom prst="rect">
          <a:avLst/>
        </a:prstGeom>
      </xdr:spPr>
    </xdr:pic>
    <xdr:clientData/>
  </xdr:twoCellAnchor>
  <xdr:twoCellAnchor>
    <xdr:from>
      <xdr:col>1</xdr:col>
      <xdr:colOff>383015</xdr:colOff>
      <xdr:row>64</xdr:row>
      <xdr:rowOff>40317</xdr:rowOff>
    </xdr:from>
    <xdr:to>
      <xdr:col>1</xdr:col>
      <xdr:colOff>967619</xdr:colOff>
      <xdr:row>64</xdr:row>
      <xdr:rowOff>868506</xdr:rowOff>
    </xdr:to>
    <xdr:pic>
      <xdr:nvPicPr>
        <xdr:cNvPr id="75" name="Picture 74">
          <a:extLst>
            <a:ext uri="{FF2B5EF4-FFF2-40B4-BE49-F238E27FC236}">
              <a16:creationId xmlns:a16="http://schemas.microsoft.com/office/drawing/2014/main" id="{12A1FB35-1308-A044-9642-EC3C81BE953D}"/>
            </a:ext>
          </a:extLst>
        </xdr:cNvPr>
        <xdr:cNvPicPr>
          <a:picLocks noChangeAspect="1"/>
        </xdr:cNvPicPr>
      </xdr:nvPicPr>
      <xdr:blipFill>
        <a:blip xmlns:r="http://schemas.openxmlformats.org/officeDocument/2006/relationships" r:embed="rId42"/>
        <a:stretch>
          <a:fillRect/>
        </a:stretch>
      </xdr:blipFill>
      <xdr:spPr>
        <a:xfrm>
          <a:off x="1018015" y="40680317"/>
          <a:ext cx="584604" cy="599589"/>
        </a:xfrm>
        <a:prstGeom prst="rect">
          <a:avLst/>
        </a:prstGeom>
      </xdr:spPr>
    </xdr:pic>
    <xdr:clientData/>
  </xdr:twoCellAnchor>
  <xdr:twoCellAnchor>
    <xdr:from>
      <xdr:col>1</xdr:col>
      <xdr:colOff>383015</xdr:colOff>
      <xdr:row>65</xdr:row>
      <xdr:rowOff>20157</xdr:rowOff>
    </xdr:from>
    <xdr:to>
      <xdr:col>1</xdr:col>
      <xdr:colOff>1048254</xdr:colOff>
      <xdr:row>66</xdr:row>
      <xdr:rowOff>3101</xdr:rowOff>
    </xdr:to>
    <xdr:pic>
      <xdr:nvPicPr>
        <xdr:cNvPr id="76" name="Picture 75">
          <a:extLst>
            <a:ext uri="{FF2B5EF4-FFF2-40B4-BE49-F238E27FC236}">
              <a16:creationId xmlns:a16="http://schemas.microsoft.com/office/drawing/2014/main" id="{14642FD3-A6D3-B54C-B605-BA0876A69B87}"/>
            </a:ext>
          </a:extLst>
        </xdr:cNvPr>
        <xdr:cNvPicPr>
          <a:picLocks noChangeAspect="1"/>
        </xdr:cNvPicPr>
      </xdr:nvPicPr>
      <xdr:blipFill>
        <a:blip xmlns:r="http://schemas.openxmlformats.org/officeDocument/2006/relationships" r:embed="rId43"/>
        <a:stretch>
          <a:fillRect/>
        </a:stretch>
      </xdr:blipFill>
      <xdr:spPr>
        <a:xfrm>
          <a:off x="1018015" y="41295157"/>
          <a:ext cx="576339" cy="617944"/>
        </a:xfrm>
        <a:prstGeom prst="rect">
          <a:avLst/>
        </a:prstGeom>
      </xdr:spPr>
    </xdr:pic>
    <xdr:clientData/>
  </xdr:twoCellAnchor>
  <xdr:twoCellAnchor>
    <xdr:from>
      <xdr:col>1</xdr:col>
      <xdr:colOff>383015</xdr:colOff>
      <xdr:row>66</xdr:row>
      <xdr:rowOff>28645</xdr:rowOff>
    </xdr:from>
    <xdr:to>
      <xdr:col>1</xdr:col>
      <xdr:colOff>1007936</xdr:colOff>
      <xdr:row>66</xdr:row>
      <xdr:rowOff>850910</xdr:rowOff>
    </xdr:to>
    <xdr:pic>
      <xdr:nvPicPr>
        <xdr:cNvPr id="77" name="Picture 76">
          <a:extLst>
            <a:ext uri="{FF2B5EF4-FFF2-40B4-BE49-F238E27FC236}">
              <a16:creationId xmlns:a16="http://schemas.microsoft.com/office/drawing/2014/main" id="{AC4EAC66-E711-D648-B258-DD3CA6ADA198}"/>
            </a:ext>
          </a:extLst>
        </xdr:cNvPr>
        <xdr:cNvPicPr>
          <a:picLocks noChangeAspect="1"/>
        </xdr:cNvPicPr>
      </xdr:nvPicPr>
      <xdr:blipFill>
        <a:blip xmlns:r="http://schemas.openxmlformats.org/officeDocument/2006/relationships" r:embed="rId44"/>
        <a:stretch>
          <a:fillRect/>
        </a:stretch>
      </xdr:blipFill>
      <xdr:spPr>
        <a:xfrm>
          <a:off x="1018015" y="41938645"/>
          <a:ext cx="586821" cy="606365"/>
        </a:xfrm>
        <a:prstGeom prst="rect">
          <a:avLst/>
        </a:prstGeom>
      </xdr:spPr>
    </xdr:pic>
    <xdr:clientData/>
  </xdr:twoCellAnchor>
  <xdr:twoCellAnchor>
    <xdr:from>
      <xdr:col>1</xdr:col>
      <xdr:colOff>403175</xdr:colOff>
      <xdr:row>67</xdr:row>
      <xdr:rowOff>5929</xdr:rowOff>
    </xdr:from>
    <xdr:to>
      <xdr:col>1</xdr:col>
      <xdr:colOff>976086</xdr:colOff>
      <xdr:row>68</xdr:row>
      <xdr:rowOff>5242</xdr:rowOff>
    </xdr:to>
    <xdr:pic>
      <xdr:nvPicPr>
        <xdr:cNvPr id="78" name="Picture 77">
          <a:extLst>
            <a:ext uri="{FF2B5EF4-FFF2-40B4-BE49-F238E27FC236}">
              <a16:creationId xmlns:a16="http://schemas.microsoft.com/office/drawing/2014/main" id="{4389B4E1-CE94-E249-9C41-75F2B2F9E4EB}"/>
            </a:ext>
          </a:extLst>
        </xdr:cNvPr>
        <xdr:cNvPicPr>
          <a:picLocks noChangeAspect="1"/>
        </xdr:cNvPicPr>
      </xdr:nvPicPr>
      <xdr:blipFill>
        <a:blip xmlns:r="http://schemas.openxmlformats.org/officeDocument/2006/relationships" r:embed="rId45"/>
        <a:stretch>
          <a:fillRect/>
        </a:stretch>
      </xdr:blipFill>
      <xdr:spPr>
        <a:xfrm>
          <a:off x="1038175" y="42550929"/>
          <a:ext cx="560211" cy="634313"/>
        </a:xfrm>
        <a:prstGeom prst="rect">
          <a:avLst/>
        </a:prstGeom>
      </xdr:spPr>
    </xdr:pic>
    <xdr:clientData/>
  </xdr:twoCellAnchor>
  <xdr:twoCellAnchor>
    <xdr:from>
      <xdr:col>1</xdr:col>
      <xdr:colOff>403174</xdr:colOff>
      <xdr:row>68</xdr:row>
      <xdr:rowOff>60476</xdr:rowOff>
    </xdr:from>
    <xdr:to>
      <xdr:col>1</xdr:col>
      <xdr:colOff>1012051</xdr:colOff>
      <xdr:row>68</xdr:row>
      <xdr:rowOff>866826</xdr:rowOff>
    </xdr:to>
    <xdr:pic>
      <xdr:nvPicPr>
        <xdr:cNvPr id="79" name="Picture 78">
          <a:extLst>
            <a:ext uri="{FF2B5EF4-FFF2-40B4-BE49-F238E27FC236}">
              <a16:creationId xmlns:a16="http://schemas.microsoft.com/office/drawing/2014/main" id="{BBAAC0D3-1CA1-5642-B76F-3385C1640F0F}"/>
            </a:ext>
          </a:extLst>
        </xdr:cNvPr>
        <xdr:cNvPicPr>
          <a:picLocks noChangeAspect="1"/>
        </xdr:cNvPicPr>
      </xdr:nvPicPr>
      <xdr:blipFill>
        <a:blip xmlns:r="http://schemas.openxmlformats.org/officeDocument/2006/relationships" r:embed="rId46"/>
        <a:stretch>
          <a:fillRect/>
        </a:stretch>
      </xdr:blipFill>
      <xdr:spPr>
        <a:xfrm>
          <a:off x="1038174" y="43240476"/>
          <a:ext cx="558077" cy="577750"/>
        </a:xfrm>
        <a:prstGeom prst="rect">
          <a:avLst/>
        </a:prstGeom>
      </xdr:spPr>
    </xdr:pic>
    <xdr:clientData/>
  </xdr:twoCellAnchor>
  <xdr:twoCellAnchor>
    <xdr:from>
      <xdr:col>1</xdr:col>
      <xdr:colOff>403174</xdr:colOff>
      <xdr:row>69</xdr:row>
      <xdr:rowOff>60476</xdr:rowOff>
    </xdr:from>
    <xdr:to>
      <xdr:col>1</xdr:col>
      <xdr:colOff>1012051</xdr:colOff>
      <xdr:row>69</xdr:row>
      <xdr:rowOff>866826</xdr:rowOff>
    </xdr:to>
    <xdr:pic>
      <xdr:nvPicPr>
        <xdr:cNvPr id="80" name="Picture 79">
          <a:extLst>
            <a:ext uri="{FF2B5EF4-FFF2-40B4-BE49-F238E27FC236}">
              <a16:creationId xmlns:a16="http://schemas.microsoft.com/office/drawing/2014/main" id="{2EE71F35-0E6B-2E42-9FF8-6768533FBD8E}"/>
            </a:ext>
          </a:extLst>
        </xdr:cNvPr>
        <xdr:cNvPicPr>
          <a:picLocks noChangeAspect="1"/>
        </xdr:cNvPicPr>
      </xdr:nvPicPr>
      <xdr:blipFill>
        <a:blip xmlns:r="http://schemas.openxmlformats.org/officeDocument/2006/relationships" r:embed="rId46"/>
        <a:stretch>
          <a:fillRect/>
        </a:stretch>
      </xdr:blipFill>
      <xdr:spPr>
        <a:xfrm>
          <a:off x="1038174" y="43875476"/>
          <a:ext cx="558077" cy="577750"/>
        </a:xfrm>
        <a:prstGeom prst="rect">
          <a:avLst/>
        </a:prstGeom>
      </xdr:spPr>
    </xdr:pic>
    <xdr:clientData/>
  </xdr:twoCellAnchor>
  <xdr:twoCellAnchor>
    <xdr:from>
      <xdr:col>1</xdr:col>
      <xdr:colOff>403175</xdr:colOff>
      <xdr:row>70</xdr:row>
      <xdr:rowOff>49278</xdr:rowOff>
    </xdr:from>
    <xdr:to>
      <xdr:col>1</xdr:col>
      <xdr:colOff>1028095</xdr:colOff>
      <xdr:row>71</xdr:row>
      <xdr:rowOff>30238</xdr:rowOff>
    </xdr:to>
    <xdr:pic>
      <xdr:nvPicPr>
        <xdr:cNvPr id="81" name="Picture 80">
          <a:extLst>
            <a:ext uri="{FF2B5EF4-FFF2-40B4-BE49-F238E27FC236}">
              <a16:creationId xmlns:a16="http://schemas.microsoft.com/office/drawing/2014/main" id="{E26A2D35-F1DF-E143-B2E1-DB9096DAAB51}"/>
            </a:ext>
          </a:extLst>
        </xdr:cNvPr>
        <xdr:cNvPicPr>
          <a:picLocks noChangeAspect="1"/>
        </xdr:cNvPicPr>
      </xdr:nvPicPr>
      <xdr:blipFill>
        <a:blip xmlns:r="http://schemas.openxmlformats.org/officeDocument/2006/relationships" r:embed="rId47"/>
        <a:stretch>
          <a:fillRect/>
        </a:stretch>
      </xdr:blipFill>
      <xdr:spPr>
        <a:xfrm>
          <a:off x="1038175" y="44499278"/>
          <a:ext cx="561420" cy="615960"/>
        </a:xfrm>
        <a:prstGeom prst="rect">
          <a:avLst/>
        </a:prstGeom>
      </xdr:spPr>
    </xdr:pic>
    <xdr:clientData/>
  </xdr:twoCellAnchor>
  <xdr:twoCellAnchor>
    <xdr:from>
      <xdr:col>1</xdr:col>
      <xdr:colOff>403175</xdr:colOff>
      <xdr:row>71</xdr:row>
      <xdr:rowOff>49278</xdr:rowOff>
    </xdr:from>
    <xdr:to>
      <xdr:col>1</xdr:col>
      <xdr:colOff>1028095</xdr:colOff>
      <xdr:row>72</xdr:row>
      <xdr:rowOff>28222</xdr:rowOff>
    </xdr:to>
    <xdr:pic>
      <xdr:nvPicPr>
        <xdr:cNvPr id="82" name="Picture 81">
          <a:extLst>
            <a:ext uri="{FF2B5EF4-FFF2-40B4-BE49-F238E27FC236}">
              <a16:creationId xmlns:a16="http://schemas.microsoft.com/office/drawing/2014/main" id="{AEF21F1F-2A4A-1643-9B10-3B62B5F554A3}"/>
            </a:ext>
          </a:extLst>
        </xdr:cNvPr>
        <xdr:cNvPicPr>
          <a:picLocks noChangeAspect="1"/>
        </xdr:cNvPicPr>
      </xdr:nvPicPr>
      <xdr:blipFill>
        <a:blip xmlns:r="http://schemas.openxmlformats.org/officeDocument/2006/relationships" r:embed="rId47"/>
        <a:stretch>
          <a:fillRect/>
        </a:stretch>
      </xdr:blipFill>
      <xdr:spPr>
        <a:xfrm>
          <a:off x="1038175" y="45134278"/>
          <a:ext cx="561420" cy="613944"/>
        </a:xfrm>
        <a:prstGeom prst="rect">
          <a:avLst/>
        </a:prstGeom>
      </xdr:spPr>
    </xdr:pic>
    <xdr:clientData/>
  </xdr:twoCellAnchor>
  <xdr:twoCellAnchor>
    <xdr:from>
      <xdr:col>1</xdr:col>
      <xdr:colOff>393700</xdr:colOff>
      <xdr:row>71</xdr:row>
      <xdr:rowOff>882954</xdr:rowOff>
    </xdr:from>
    <xdr:to>
      <xdr:col>1</xdr:col>
      <xdr:colOff>1018620</xdr:colOff>
      <xdr:row>72</xdr:row>
      <xdr:rowOff>863914</xdr:rowOff>
    </xdr:to>
    <xdr:pic>
      <xdr:nvPicPr>
        <xdr:cNvPr id="83" name="Picture 82">
          <a:extLst>
            <a:ext uri="{FF2B5EF4-FFF2-40B4-BE49-F238E27FC236}">
              <a16:creationId xmlns:a16="http://schemas.microsoft.com/office/drawing/2014/main" id="{90CCC397-9168-5941-90F1-D073DA7FEE74}"/>
            </a:ext>
          </a:extLst>
        </xdr:cNvPr>
        <xdr:cNvPicPr>
          <a:picLocks noChangeAspect="1"/>
        </xdr:cNvPicPr>
      </xdr:nvPicPr>
      <xdr:blipFill>
        <a:blip xmlns:r="http://schemas.openxmlformats.org/officeDocument/2006/relationships" r:embed="rId47"/>
        <a:stretch>
          <a:fillRect/>
        </a:stretch>
      </xdr:blipFill>
      <xdr:spPr>
        <a:xfrm>
          <a:off x="1028700" y="45713954"/>
          <a:ext cx="574120" cy="641360"/>
        </a:xfrm>
        <a:prstGeom prst="rect">
          <a:avLst/>
        </a:prstGeom>
      </xdr:spPr>
    </xdr:pic>
    <xdr:clientData/>
  </xdr:twoCellAnchor>
  <xdr:twoCellAnchor>
    <xdr:from>
      <xdr:col>1</xdr:col>
      <xdr:colOff>403175</xdr:colOff>
      <xdr:row>72</xdr:row>
      <xdr:rowOff>886983</xdr:rowOff>
    </xdr:from>
    <xdr:to>
      <xdr:col>1</xdr:col>
      <xdr:colOff>1007937</xdr:colOff>
      <xdr:row>73</xdr:row>
      <xdr:rowOff>839946</xdr:rowOff>
    </xdr:to>
    <xdr:pic>
      <xdr:nvPicPr>
        <xdr:cNvPr id="84" name="Picture 83">
          <a:extLst>
            <a:ext uri="{FF2B5EF4-FFF2-40B4-BE49-F238E27FC236}">
              <a16:creationId xmlns:a16="http://schemas.microsoft.com/office/drawing/2014/main" id="{355FD6B9-87E4-AD42-8DD9-7E4D09A0E888}"/>
            </a:ext>
          </a:extLst>
        </xdr:cNvPr>
        <xdr:cNvPicPr>
          <a:picLocks noChangeAspect="1"/>
        </xdr:cNvPicPr>
      </xdr:nvPicPr>
      <xdr:blipFill>
        <a:blip xmlns:r="http://schemas.openxmlformats.org/officeDocument/2006/relationships" r:embed="rId48"/>
        <a:stretch>
          <a:fillRect/>
        </a:stretch>
      </xdr:blipFill>
      <xdr:spPr>
        <a:xfrm>
          <a:off x="1038175" y="46352983"/>
          <a:ext cx="566662" cy="638763"/>
        </a:xfrm>
        <a:prstGeom prst="rect">
          <a:avLst/>
        </a:prstGeom>
      </xdr:spPr>
    </xdr:pic>
    <xdr:clientData/>
  </xdr:twoCellAnchor>
  <xdr:twoCellAnchor>
    <xdr:from>
      <xdr:col>1</xdr:col>
      <xdr:colOff>403175</xdr:colOff>
      <xdr:row>73</xdr:row>
      <xdr:rowOff>886983</xdr:rowOff>
    </xdr:from>
    <xdr:to>
      <xdr:col>1</xdr:col>
      <xdr:colOff>1007937</xdr:colOff>
      <xdr:row>74</xdr:row>
      <xdr:rowOff>837930</xdr:rowOff>
    </xdr:to>
    <xdr:pic>
      <xdr:nvPicPr>
        <xdr:cNvPr id="85" name="Picture 84">
          <a:extLst>
            <a:ext uri="{FF2B5EF4-FFF2-40B4-BE49-F238E27FC236}">
              <a16:creationId xmlns:a16="http://schemas.microsoft.com/office/drawing/2014/main" id="{3E4311FB-78E5-944A-9CFD-D6C748996B5C}"/>
            </a:ext>
          </a:extLst>
        </xdr:cNvPr>
        <xdr:cNvPicPr>
          <a:picLocks noChangeAspect="1"/>
        </xdr:cNvPicPr>
      </xdr:nvPicPr>
      <xdr:blipFill>
        <a:blip xmlns:r="http://schemas.openxmlformats.org/officeDocument/2006/relationships" r:embed="rId48"/>
        <a:stretch>
          <a:fillRect/>
        </a:stretch>
      </xdr:blipFill>
      <xdr:spPr>
        <a:xfrm>
          <a:off x="1038175" y="46987983"/>
          <a:ext cx="566662" cy="636747"/>
        </a:xfrm>
        <a:prstGeom prst="rect">
          <a:avLst/>
        </a:prstGeom>
      </xdr:spPr>
    </xdr:pic>
    <xdr:clientData/>
  </xdr:twoCellAnchor>
  <xdr:twoCellAnchor>
    <xdr:from>
      <xdr:col>1</xdr:col>
      <xdr:colOff>443492</xdr:colOff>
      <xdr:row>75</xdr:row>
      <xdr:rowOff>40318</xdr:rowOff>
    </xdr:from>
    <xdr:to>
      <xdr:col>1</xdr:col>
      <xdr:colOff>1048254</xdr:colOff>
      <xdr:row>76</xdr:row>
      <xdr:rowOff>17279</xdr:rowOff>
    </xdr:to>
    <xdr:pic>
      <xdr:nvPicPr>
        <xdr:cNvPr id="86" name="Picture 85">
          <a:extLst>
            <a:ext uri="{FF2B5EF4-FFF2-40B4-BE49-F238E27FC236}">
              <a16:creationId xmlns:a16="http://schemas.microsoft.com/office/drawing/2014/main" id="{E96E00D7-ACD9-1E44-BE2C-415BF6DFD431}"/>
            </a:ext>
          </a:extLst>
        </xdr:cNvPr>
        <xdr:cNvPicPr>
          <a:picLocks noChangeAspect="1"/>
        </xdr:cNvPicPr>
      </xdr:nvPicPr>
      <xdr:blipFill>
        <a:blip xmlns:r="http://schemas.openxmlformats.org/officeDocument/2006/relationships" r:embed="rId49"/>
        <a:stretch>
          <a:fillRect/>
        </a:stretch>
      </xdr:blipFill>
      <xdr:spPr>
        <a:xfrm>
          <a:off x="1078492" y="47665318"/>
          <a:ext cx="515862" cy="611961"/>
        </a:xfrm>
        <a:prstGeom prst="rect">
          <a:avLst/>
        </a:prstGeom>
      </xdr:spPr>
    </xdr:pic>
    <xdr:clientData/>
  </xdr:twoCellAnchor>
  <xdr:twoCellAnchor>
    <xdr:from>
      <xdr:col>1</xdr:col>
      <xdr:colOff>443492</xdr:colOff>
      <xdr:row>76</xdr:row>
      <xdr:rowOff>40318</xdr:rowOff>
    </xdr:from>
    <xdr:to>
      <xdr:col>1</xdr:col>
      <xdr:colOff>1048254</xdr:colOff>
      <xdr:row>77</xdr:row>
      <xdr:rowOff>15264</xdr:rowOff>
    </xdr:to>
    <xdr:pic>
      <xdr:nvPicPr>
        <xdr:cNvPr id="87" name="Picture 86">
          <a:extLst>
            <a:ext uri="{FF2B5EF4-FFF2-40B4-BE49-F238E27FC236}">
              <a16:creationId xmlns:a16="http://schemas.microsoft.com/office/drawing/2014/main" id="{9AA052B7-F5A4-C74D-9820-A449DD717BC2}"/>
            </a:ext>
          </a:extLst>
        </xdr:cNvPr>
        <xdr:cNvPicPr>
          <a:picLocks noChangeAspect="1"/>
        </xdr:cNvPicPr>
      </xdr:nvPicPr>
      <xdr:blipFill>
        <a:blip xmlns:r="http://schemas.openxmlformats.org/officeDocument/2006/relationships" r:embed="rId49"/>
        <a:stretch>
          <a:fillRect/>
        </a:stretch>
      </xdr:blipFill>
      <xdr:spPr>
        <a:xfrm>
          <a:off x="1078492" y="48300318"/>
          <a:ext cx="515862" cy="609946"/>
        </a:xfrm>
        <a:prstGeom prst="rect">
          <a:avLst/>
        </a:prstGeom>
      </xdr:spPr>
    </xdr:pic>
    <xdr:clientData/>
  </xdr:twoCellAnchor>
  <xdr:twoCellAnchor>
    <xdr:from>
      <xdr:col>1</xdr:col>
      <xdr:colOff>443492</xdr:colOff>
      <xdr:row>77</xdr:row>
      <xdr:rowOff>40318</xdr:rowOff>
    </xdr:from>
    <xdr:to>
      <xdr:col>1</xdr:col>
      <xdr:colOff>1048254</xdr:colOff>
      <xdr:row>78</xdr:row>
      <xdr:rowOff>15264</xdr:rowOff>
    </xdr:to>
    <xdr:pic>
      <xdr:nvPicPr>
        <xdr:cNvPr id="88" name="Picture 87">
          <a:extLst>
            <a:ext uri="{FF2B5EF4-FFF2-40B4-BE49-F238E27FC236}">
              <a16:creationId xmlns:a16="http://schemas.microsoft.com/office/drawing/2014/main" id="{E8A43DAF-CD72-144F-AC1A-A6ECEA78E3A1}"/>
            </a:ext>
          </a:extLst>
        </xdr:cNvPr>
        <xdr:cNvPicPr>
          <a:picLocks noChangeAspect="1"/>
        </xdr:cNvPicPr>
      </xdr:nvPicPr>
      <xdr:blipFill>
        <a:blip xmlns:r="http://schemas.openxmlformats.org/officeDocument/2006/relationships" r:embed="rId49"/>
        <a:stretch>
          <a:fillRect/>
        </a:stretch>
      </xdr:blipFill>
      <xdr:spPr>
        <a:xfrm>
          <a:off x="1078492" y="48935318"/>
          <a:ext cx="515862" cy="609946"/>
        </a:xfrm>
        <a:prstGeom prst="rect">
          <a:avLst/>
        </a:prstGeom>
      </xdr:spPr>
    </xdr:pic>
    <xdr:clientData/>
  </xdr:twoCellAnchor>
  <xdr:twoCellAnchor>
    <xdr:from>
      <xdr:col>1</xdr:col>
      <xdr:colOff>443492</xdr:colOff>
      <xdr:row>78</xdr:row>
      <xdr:rowOff>40316</xdr:rowOff>
    </xdr:from>
    <xdr:to>
      <xdr:col>1</xdr:col>
      <xdr:colOff>1048254</xdr:colOff>
      <xdr:row>78</xdr:row>
      <xdr:rowOff>846665</xdr:rowOff>
    </xdr:to>
    <xdr:pic>
      <xdr:nvPicPr>
        <xdr:cNvPr id="89" name="Picture 88">
          <a:extLst>
            <a:ext uri="{FF2B5EF4-FFF2-40B4-BE49-F238E27FC236}">
              <a16:creationId xmlns:a16="http://schemas.microsoft.com/office/drawing/2014/main" id="{BB9560B3-67EB-0D46-9119-E73EAE9E4E9B}"/>
            </a:ext>
          </a:extLst>
        </xdr:cNvPr>
        <xdr:cNvPicPr>
          <a:picLocks noChangeAspect="1"/>
        </xdr:cNvPicPr>
      </xdr:nvPicPr>
      <xdr:blipFill>
        <a:blip xmlns:r="http://schemas.openxmlformats.org/officeDocument/2006/relationships" r:embed="rId50"/>
        <a:stretch>
          <a:fillRect/>
        </a:stretch>
      </xdr:blipFill>
      <xdr:spPr>
        <a:xfrm>
          <a:off x="1078492" y="49570316"/>
          <a:ext cx="515862" cy="590449"/>
        </a:xfrm>
        <a:prstGeom prst="rect">
          <a:avLst/>
        </a:prstGeom>
      </xdr:spPr>
    </xdr:pic>
    <xdr:clientData/>
  </xdr:twoCellAnchor>
  <xdr:twoCellAnchor>
    <xdr:from>
      <xdr:col>1</xdr:col>
      <xdr:colOff>443492</xdr:colOff>
      <xdr:row>79</xdr:row>
      <xdr:rowOff>40316</xdr:rowOff>
    </xdr:from>
    <xdr:to>
      <xdr:col>1</xdr:col>
      <xdr:colOff>1048254</xdr:colOff>
      <xdr:row>79</xdr:row>
      <xdr:rowOff>846665</xdr:rowOff>
    </xdr:to>
    <xdr:pic>
      <xdr:nvPicPr>
        <xdr:cNvPr id="90" name="Picture 89">
          <a:extLst>
            <a:ext uri="{FF2B5EF4-FFF2-40B4-BE49-F238E27FC236}">
              <a16:creationId xmlns:a16="http://schemas.microsoft.com/office/drawing/2014/main" id="{C89067DF-69AD-4F4A-AB58-4BC6113BE411}"/>
            </a:ext>
          </a:extLst>
        </xdr:cNvPr>
        <xdr:cNvPicPr>
          <a:picLocks noChangeAspect="1"/>
        </xdr:cNvPicPr>
      </xdr:nvPicPr>
      <xdr:blipFill>
        <a:blip xmlns:r="http://schemas.openxmlformats.org/officeDocument/2006/relationships" r:embed="rId50"/>
        <a:stretch>
          <a:fillRect/>
        </a:stretch>
      </xdr:blipFill>
      <xdr:spPr>
        <a:xfrm>
          <a:off x="1078492" y="50205316"/>
          <a:ext cx="515862" cy="590449"/>
        </a:xfrm>
        <a:prstGeom prst="rect">
          <a:avLst/>
        </a:prstGeom>
      </xdr:spPr>
    </xdr:pic>
    <xdr:clientData/>
  </xdr:twoCellAnchor>
  <xdr:twoCellAnchor>
    <xdr:from>
      <xdr:col>1</xdr:col>
      <xdr:colOff>463651</xdr:colOff>
      <xdr:row>79</xdr:row>
      <xdr:rowOff>881945</xdr:rowOff>
    </xdr:from>
    <xdr:to>
      <xdr:col>1</xdr:col>
      <xdr:colOff>1068413</xdr:colOff>
      <xdr:row>81</xdr:row>
      <xdr:rowOff>2501</xdr:rowOff>
    </xdr:to>
    <xdr:pic>
      <xdr:nvPicPr>
        <xdr:cNvPr id="91" name="Picture 90">
          <a:extLst>
            <a:ext uri="{FF2B5EF4-FFF2-40B4-BE49-F238E27FC236}">
              <a16:creationId xmlns:a16="http://schemas.microsoft.com/office/drawing/2014/main" id="{26F6DA31-0914-D84F-A5AF-F02BCA31A677}"/>
            </a:ext>
          </a:extLst>
        </xdr:cNvPr>
        <xdr:cNvPicPr>
          <a:picLocks noChangeAspect="1"/>
        </xdr:cNvPicPr>
      </xdr:nvPicPr>
      <xdr:blipFill>
        <a:blip xmlns:r="http://schemas.openxmlformats.org/officeDocument/2006/relationships" r:embed="rId51"/>
        <a:stretch>
          <a:fillRect/>
        </a:stretch>
      </xdr:blipFill>
      <xdr:spPr>
        <a:xfrm>
          <a:off x="1098651" y="50805645"/>
          <a:ext cx="503162" cy="631856"/>
        </a:xfrm>
        <a:prstGeom prst="rect">
          <a:avLst/>
        </a:prstGeom>
      </xdr:spPr>
    </xdr:pic>
    <xdr:clientData/>
  </xdr:twoCellAnchor>
  <xdr:twoCellAnchor>
    <xdr:from>
      <xdr:col>1</xdr:col>
      <xdr:colOff>443492</xdr:colOff>
      <xdr:row>81</xdr:row>
      <xdr:rowOff>8489</xdr:rowOff>
    </xdr:from>
    <xdr:to>
      <xdr:col>1</xdr:col>
      <xdr:colOff>1067203</xdr:colOff>
      <xdr:row>81</xdr:row>
      <xdr:rowOff>861988</xdr:rowOff>
    </xdr:to>
    <xdr:pic>
      <xdr:nvPicPr>
        <xdr:cNvPr id="92" name="Picture 91">
          <a:extLst>
            <a:ext uri="{FF2B5EF4-FFF2-40B4-BE49-F238E27FC236}">
              <a16:creationId xmlns:a16="http://schemas.microsoft.com/office/drawing/2014/main" id="{16B9887D-3065-E842-8B46-5C2C317EEA7E}"/>
            </a:ext>
          </a:extLst>
        </xdr:cNvPr>
        <xdr:cNvPicPr>
          <a:picLocks noChangeAspect="1"/>
        </xdr:cNvPicPr>
      </xdr:nvPicPr>
      <xdr:blipFill>
        <a:blip xmlns:r="http://schemas.openxmlformats.org/officeDocument/2006/relationships" r:embed="rId52"/>
        <a:stretch>
          <a:fillRect/>
        </a:stretch>
      </xdr:blipFill>
      <xdr:spPr>
        <a:xfrm>
          <a:off x="1078492" y="51443489"/>
          <a:ext cx="522111" cy="624899"/>
        </a:xfrm>
        <a:prstGeom prst="rect">
          <a:avLst/>
        </a:prstGeom>
      </xdr:spPr>
    </xdr:pic>
    <xdr:clientData/>
  </xdr:twoCellAnchor>
  <xdr:twoCellAnchor>
    <xdr:from>
      <xdr:col>1</xdr:col>
      <xdr:colOff>443492</xdr:colOff>
      <xdr:row>82</xdr:row>
      <xdr:rowOff>8489</xdr:rowOff>
    </xdr:from>
    <xdr:to>
      <xdr:col>1</xdr:col>
      <xdr:colOff>1067203</xdr:colOff>
      <xdr:row>82</xdr:row>
      <xdr:rowOff>861988</xdr:rowOff>
    </xdr:to>
    <xdr:pic>
      <xdr:nvPicPr>
        <xdr:cNvPr id="93" name="Picture 92">
          <a:extLst>
            <a:ext uri="{FF2B5EF4-FFF2-40B4-BE49-F238E27FC236}">
              <a16:creationId xmlns:a16="http://schemas.microsoft.com/office/drawing/2014/main" id="{9B00CD2E-78DD-1242-9A49-357B03FAC626}"/>
            </a:ext>
          </a:extLst>
        </xdr:cNvPr>
        <xdr:cNvPicPr>
          <a:picLocks noChangeAspect="1"/>
        </xdr:cNvPicPr>
      </xdr:nvPicPr>
      <xdr:blipFill>
        <a:blip xmlns:r="http://schemas.openxmlformats.org/officeDocument/2006/relationships" r:embed="rId52"/>
        <a:stretch>
          <a:fillRect/>
        </a:stretch>
      </xdr:blipFill>
      <xdr:spPr>
        <a:xfrm>
          <a:off x="1078492" y="52078489"/>
          <a:ext cx="522111" cy="624899"/>
        </a:xfrm>
        <a:prstGeom prst="rect">
          <a:avLst/>
        </a:prstGeom>
      </xdr:spPr>
    </xdr:pic>
    <xdr:clientData/>
  </xdr:twoCellAnchor>
  <xdr:twoCellAnchor>
    <xdr:from>
      <xdr:col>1</xdr:col>
      <xdr:colOff>483809</xdr:colOff>
      <xdr:row>83</xdr:row>
      <xdr:rowOff>40317</xdr:rowOff>
    </xdr:from>
    <xdr:to>
      <xdr:col>1</xdr:col>
      <xdr:colOff>1068412</xdr:colOff>
      <xdr:row>83</xdr:row>
      <xdr:rowOff>861921</xdr:rowOff>
    </xdr:to>
    <xdr:pic>
      <xdr:nvPicPr>
        <xdr:cNvPr id="94" name="Picture 93">
          <a:extLst>
            <a:ext uri="{FF2B5EF4-FFF2-40B4-BE49-F238E27FC236}">
              <a16:creationId xmlns:a16="http://schemas.microsoft.com/office/drawing/2014/main" id="{541001B5-E252-324A-8A61-A3D7CD09E576}"/>
            </a:ext>
          </a:extLst>
        </xdr:cNvPr>
        <xdr:cNvPicPr>
          <a:picLocks noChangeAspect="1"/>
        </xdr:cNvPicPr>
      </xdr:nvPicPr>
      <xdr:blipFill>
        <a:blip xmlns:r="http://schemas.openxmlformats.org/officeDocument/2006/relationships" r:embed="rId53"/>
        <a:stretch>
          <a:fillRect/>
        </a:stretch>
      </xdr:blipFill>
      <xdr:spPr>
        <a:xfrm>
          <a:off x="1118809" y="52745317"/>
          <a:ext cx="483003" cy="593004"/>
        </a:xfrm>
        <a:prstGeom prst="rect">
          <a:avLst/>
        </a:prstGeom>
      </xdr:spPr>
    </xdr:pic>
    <xdr:clientData/>
  </xdr:twoCellAnchor>
  <xdr:twoCellAnchor>
    <xdr:from>
      <xdr:col>1</xdr:col>
      <xdr:colOff>483809</xdr:colOff>
      <xdr:row>84</xdr:row>
      <xdr:rowOff>40317</xdr:rowOff>
    </xdr:from>
    <xdr:to>
      <xdr:col>1</xdr:col>
      <xdr:colOff>1068412</xdr:colOff>
      <xdr:row>84</xdr:row>
      <xdr:rowOff>861921</xdr:rowOff>
    </xdr:to>
    <xdr:pic>
      <xdr:nvPicPr>
        <xdr:cNvPr id="95" name="Picture 94">
          <a:extLst>
            <a:ext uri="{FF2B5EF4-FFF2-40B4-BE49-F238E27FC236}">
              <a16:creationId xmlns:a16="http://schemas.microsoft.com/office/drawing/2014/main" id="{590E05C5-A32B-6849-8B1D-763121864AD3}"/>
            </a:ext>
          </a:extLst>
        </xdr:cNvPr>
        <xdr:cNvPicPr>
          <a:picLocks noChangeAspect="1"/>
        </xdr:cNvPicPr>
      </xdr:nvPicPr>
      <xdr:blipFill>
        <a:blip xmlns:r="http://schemas.openxmlformats.org/officeDocument/2006/relationships" r:embed="rId53"/>
        <a:stretch>
          <a:fillRect/>
        </a:stretch>
      </xdr:blipFill>
      <xdr:spPr>
        <a:xfrm>
          <a:off x="1118809" y="53380317"/>
          <a:ext cx="483003" cy="593004"/>
        </a:xfrm>
        <a:prstGeom prst="rect">
          <a:avLst/>
        </a:prstGeom>
      </xdr:spPr>
    </xdr:pic>
    <xdr:clientData/>
  </xdr:twoCellAnchor>
  <xdr:twoCellAnchor>
    <xdr:from>
      <xdr:col>1</xdr:col>
      <xdr:colOff>483809</xdr:colOff>
      <xdr:row>85</xdr:row>
      <xdr:rowOff>40317</xdr:rowOff>
    </xdr:from>
    <xdr:to>
      <xdr:col>1</xdr:col>
      <xdr:colOff>1068412</xdr:colOff>
      <xdr:row>85</xdr:row>
      <xdr:rowOff>861921</xdr:rowOff>
    </xdr:to>
    <xdr:pic>
      <xdr:nvPicPr>
        <xdr:cNvPr id="96" name="Picture 95">
          <a:extLst>
            <a:ext uri="{FF2B5EF4-FFF2-40B4-BE49-F238E27FC236}">
              <a16:creationId xmlns:a16="http://schemas.microsoft.com/office/drawing/2014/main" id="{E12AAC3C-22D2-924C-9A88-92783E15B3C1}"/>
            </a:ext>
          </a:extLst>
        </xdr:cNvPr>
        <xdr:cNvPicPr>
          <a:picLocks noChangeAspect="1"/>
        </xdr:cNvPicPr>
      </xdr:nvPicPr>
      <xdr:blipFill>
        <a:blip xmlns:r="http://schemas.openxmlformats.org/officeDocument/2006/relationships" r:embed="rId53"/>
        <a:stretch>
          <a:fillRect/>
        </a:stretch>
      </xdr:blipFill>
      <xdr:spPr>
        <a:xfrm>
          <a:off x="1118809" y="54015317"/>
          <a:ext cx="483003" cy="593004"/>
        </a:xfrm>
        <a:prstGeom prst="rect">
          <a:avLst/>
        </a:prstGeom>
      </xdr:spPr>
    </xdr:pic>
    <xdr:clientData/>
  </xdr:twoCellAnchor>
  <xdr:twoCellAnchor>
    <xdr:from>
      <xdr:col>1</xdr:col>
      <xdr:colOff>463651</xdr:colOff>
      <xdr:row>86</xdr:row>
      <xdr:rowOff>40316</xdr:rowOff>
    </xdr:from>
    <xdr:to>
      <xdr:col>1</xdr:col>
      <xdr:colOff>1034025</xdr:colOff>
      <xdr:row>86</xdr:row>
      <xdr:rowOff>826507</xdr:rowOff>
    </xdr:to>
    <xdr:pic>
      <xdr:nvPicPr>
        <xdr:cNvPr id="97" name="Picture 96">
          <a:extLst>
            <a:ext uri="{FF2B5EF4-FFF2-40B4-BE49-F238E27FC236}">
              <a16:creationId xmlns:a16="http://schemas.microsoft.com/office/drawing/2014/main" id="{45E054D6-9905-6044-9AF7-618FAA50BB22}"/>
            </a:ext>
          </a:extLst>
        </xdr:cNvPr>
        <xdr:cNvPicPr>
          <a:picLocks noChangeAspect="1"/>
        </xdr:cNvPicPr>
      </xdr:nvPicPr>
      <xdr:blipFill>
        <a:blip xmlns:r="http://schemas.openxmlformats.org/officeDocument/2006/relationships" r:embed="rId54"/>
        <a:stretch>
          <a:fillRect/>
        </a:stretch>
      </xdr:blipFill>
      <xdr:spPr>
        <a:xfrm>
          <a:off x="1098651" y="54650316"/>
          <a:ext cx="506874" cy="595691"/>
        </a:xfrm>
        <a:prstGeom prst="rect">
          <a:avLst/>
        </a:prstGeom>
      </xdr:spPr>
    </xdr:pic>
    <xdr:clientData/>
  </xdr:twoCellAnchor>
  <xdr:twoCellAnchor>
    <xdr:from>
      <xdr:col>1</xdr:col>
      <xdr:colOff>463651</xdr:colOff>
      <xdr:row>87</xdr:row>
      <xdr:rowOff>40316</xdr:rowOff>
    </xdr:from>
    <xdr:to>
      <xdr:col>1</xdr:col>
      <xdr:colOff>1034025</xdr:colOff>
      <xdr:row>87</xdr:row>
      <xdr:rowOff>826507</xdr:rowOff>
    </xdr:to>
    <xdr:pic>
      <xdr:nvPicPr>
        <xdr:cNvPr id="98" name="Picture 97">
          <a:extLst>
            <a:ext uri="{FF2B5EF4-FFF2-40B4-BE49-F238E27FC236}">
              <a16:creationId xmlns:a16="http://schemas.microsoft.com/office/drawing/2014/main" id="{FC7C1ED4-DAB5-C74B-BAA6-34B224A97EBB}"/>
            </a:ext>
          </a:extLst>
        </xdr:cNvPr>
        <xdr:cNvPicPr>
          <a:picLocks noChangeAspect="1"/>
        </xdr:cNvPicPr>
      </xdr:nvPicPr>
      <xdr:blipFill>
        <a:blip xmlns:r="http://schemas.openxmlformats.org/officeDocument/2006/relationships" r:embed="rId54"/>
        <a:stretch>
          <a:fillRect/>
        </a:stretch>
      </xdr:blipFill>
      <xdr:spPr>
        <a:xfrm>
          <a:off x="1098651" y="55285316"/>
          <a:ext cx="506874" cy="595691"/>
        </a:xfrm>
        <a:prstGeom prst="rect">
          <a:avLst/>
        </a:prstGeom>
      </xdr:spPr>
    </xdr:pic>
    <xdr:clientData/>
  </xdr:twoCellAnchor>
  <xdr:twoCellAnchor>
    <xdr:from>
      <xdr:col>1</xdr:col>
      <xdr:colOff>383014</xdr:colOff>
      <xdr:row>88</xdr:row>
      <xdr:rowOff>40317</xdr:rowOff>
    </xdr:from>
    <xdr:to>
      <xdr:col>1</xdr:col>
      <xdr:colOff>1007935</xdr:colOff>
      <xdr:row>88</xdr:row>
      <xdr:rowOff>862581</xdr:rowOff>
    </xdr:to>
    <xdr:pic>
      <xdr:nvPicPr>
        <xdr:cNvPr id="99" name="Picture 98">
          <a:extLst>
            <a:ext uri="{FF2B5EF4-FFF2-40B4-BE49-F238E27FC236}">
              <a16:creationId xmlns:a16="http://schemas.microsoft.com/office/drawing/2014/main" id="{F2124A02-A2A2-264F-8005-E9AF6D58B11C}"/>
            </a:ext>
          </a:extLst>
        </xdr:cNvPr>
        <xdr:cNvPicPr>
          <a:picLocks noChangeAspect="1"/>
        </xdr:cNvPicPr>
      </xdr:nvPicPr>
      <xdr:blipFill>
        <a:blip xmlns:r="http://schemas.openxmlformats.org/officeDocument/2006/relationships" r:embed="rId55"/>
        <a:stretch>
          <a:fillRect/>
        </a:stretch>
      </xdr:blipFill>
      <xdr:spPr>
        <a:xfrm>
          <a:off x="1018014" y="55920317"/>
          <a:ext cx="586821" cy="593664"/>
        </a:xfrm>
        <a:prstGeom prst="rect">
          <a:avLst/>
        </a:prstGeom>
      </xdr:spPr>
    </xdr:pic>
    <xdr:clientData/>
  </xdr:twoCellAnchor>
  <xdr:twoCellAnchor>
    <xdr:from>
      <xdr:col>1</xdr:col>
      <xdr:colOff>403174</xdr:colOff>
      <xdr:row>89</xdr:row>
      <xdr:rowOff>41998</xdr:rowOff>
    </xdr:from>
    <xdr:to>
      <xdr:col>1</xdr:col>
      <xdr:colOff>1001485</xdr:colOff>
      <xdr:row>90</xdr:row>
      <xdr:rowOff>2621</xdr:rowOff>
    </xdr:to>
    <xdr:pic>
      <xdr:nvPicPr>
        <xdr:cNvPr id="100" name="Picture 99">
          <a:extLst>
            <a:ext uri="{FF2B5EF4-FFF2-40B4-BE49-F238E27FC236}">
              <a16:creationId xmlns:a16="http://schemas.microsoft.com/office/drawing/2014/main" id="{39D11570-0A3E-0740-8709-BCD0DA7B45AA}"/>
            </a:ext>
          </a:extLst>
        </xdr:cNvPr>
        <xdr:cNvPicPr>
          <a:picLocks noChangeAspect="1"/>
        </xdr:cNvPicPr>
      </xdr:nvPicPr>
      <xdr:blipFill>
        <a:blip xmlns:r="http://schemas.openxmlformats.org/officeDocument/2006/relationships" r:embed="rId56"/>
        <a:stretch>
          <a:fillRect/>
        </a:stretch>
      </xdr:blipFill>
      <xdr:spPr>
        <a:xfrm>
          <a:off x="1038174" y="56556998"/>
          <a:ext cx="560211" cy="595623"/>
        </a:xfrm>
        <a:prstGeom prst="rect">
          <a:avLst/>
        </a:prstGeom>
      </xdr:spPr>
    </xdr:pic>
    <xdr:clientData/>
  </xdr:twoCellAnchor>
  <xdr:twoCellAnchor>
    <xdr:from>
      <xdr:col>1</xdr:col>
      <xdr:colOff>383015</xdr:colOff>
      <xdr:row>90</xdr:row>
      <xdr:rowOff>1</xdr:rowOff>
    </xdr:from>
    <xdr:to>
      <xdr:col>1</xdr:col>
      <xdr:colOff>1028094</xdr:colOff>
      <xdr:row>91</xdr:row>
      <xdr:rowOff>5836</xdr:rowOff>
    </xdr:to>
    <xdr:pic>
      <xdr:nvPicPr>
        <xdr:cNvPr id="101" name="Picture 100">
          <a:extLst>
            <a:ext uri="{FF2B5EF4-FFF2-40B4-BE49-F238E27FC236}">
              <a16:creationId xmlns:a16="http://schemas.microsoft.com/office/drawing/2014/main" id="{D6F866EA-F64E-8847-A588-08F36B57367E}"/>
            </a:ext>
          </a:extLst>
        </xdr:cNvPr>
        <xdr:cNvPicPr>
          <a:picLocks noChangeAspect="1"/>
        </xdr:cNvPicPr>
      </xdr:nvPicPr>
      <xdr:blipFill>
        <a:blip xmlns:r="http://schemas.openxmlformats.org/officeDocument/2006/relationships" r:embed="rId57"/>
        <a:stretch>
          <a:fillRect/>
        </a:stretch>
      </xdr:blipFill>
      <xdr:spPr>
        <a:xfrm>
          <a:off x="1018015" y="57150001"/>
          <a:ext cx="581579" cy="640835"/>
        </a:xfrm>
        <a:prstGeom prst="rect">
          <a:avLst/>
        </a:prstGeom>
      </xdr:spPr>
    </xdr:pic>
    <xdr:clientData/>
  </xdr:twoCellAnchor>
  <xdr:twoCellAnchor>
    <xdr:from>
      <xdr:col>1</xdr:col>
      <xdr:colOff>362857</xdr:colOff>
      <xdr:row>91</xdr:row>
      <xdr:rowOff>60476</xdr:rowOff>
    </xdr:from>
    <xdr:to>
      <xdr:col>1</xdr:col>
      <xdr:colOff>1028095</xdr:colOff>
      <xdr:row>91</xdr:row>
      <xdr:rowOff>875393</xdr:rowOff>
    </xdr:to>
    <xdr:pic>
      <xdr:nvPicPr>
        <xdr:cNvPr id="102" name="Picture 101">
          <a:extLst>
            <a:ext uri="{FF2B5EF4-FFF2-40B4-BE49-F238E27FC236}">
              <a16:creationId xmlns:a16="http://schemas.microsoft.com/office/drawing/2014/main" id="{A771BDD2-2BCF-A64D-8CFB-9A6425E21B20}"/>
            </a:ext>
          </a:extLst>
        </xdr:cNvPr>
        <xdr:cNvPicPr>
          <a:picLocks noChangeAspect="1"/>
        </xdr:cNvPicPr>
      </xdr:nvPicPr>
      <xdr:blipFill>
        <a:blip xmlns:r="http://schemas.openxmlformats.org/officeDocument/2006/relationships" r:embed="rId58"/>
        <a:stretch>
          <a:fillRect/>
        </a:stretch>
      </xdr:blipFill>
      <xdr:spPr>
        <a:xfrm>
          <a:off x="997857" y="57845476"/>
          <a:ext cx="601738" cy="573617"/>
        </a:xfrm>
        <a:prstGeom prst="rect">
          <a:avLst/>
        </a:prstGeom>
      </xdr:spPr>
    </xdr:pic>
    <xdr:clientData/>
  </xdr:twoCellAnchor>
  <xdr:twoCellAnchor>
    <xdr:from>
      <xdr:col>1</xdr:col>
      <xdr:colOff>403174</xdr:colOff>
      <xdr:row>92</xdr:row>
      <xdr:rowOff>20159</xdr:rowOff>
    </xdr:from>
    <xdr:to>
      <xdr:col>1</xdr:col>
      <xdr:colOff>987777</xdr:colOff>
      <xdr:row>92</xdr:row>
      <xdr:rowOff>850911</xdr:rowOff>
    </xdr:to>
    <xdr:pic>
      <xdr:nvPicPr>
        <xdr:cNvPr id="103" name="Picture 102">
          <a:extLst>
            <a:ext uri="{FF2B5EF4-FFF2-40B4-BE49-F238E27FC236}">
              <a16:creationId xmlns:a16="http://schemas.microsoft.com/office/drawing/2014/main" id="{35DFCFC5-C8D9-A84B-9B36-50943EDA9597}"/>
            </a:ext>
          </a:extLst>
        </xdr:cNvPr>
        <xdr:cNvPicPr>
          <a:picLocks noChangeAspect="1"/>
        </xdr:cNvPicPr>
      </xdr:nvPicPr>
      <xdr:blipFill>
        <a:blip xmlns:r="http://schemas.openxmlformats.org/officeDocument/2006/relationships" r:embed="rId59"/>
        <a:stretch>
          <a:fillRect/>
        </a:stretch>
      </xdr:blipFill>
      <xdr:spPr>
        <a:xfrm>
          <a:off x="1038174" y="58440159"/>
          <a:ext cx="559203" cy="614852"/>
        </a:xfrm>
        <a:prstGeom prst="rect">
          <a:avLst/>
        </a:prstGeom>
      </xdr:spPr>
    </xdr:pic>
    <xdr:clientData/>
  </xdr:twoCellAnchor>
  <xdr:twoCellAnchor>
    <xdr:from>
      <xdr:col>1</xdr:col>
      <xdr:colOff>414463</xdr:colOff>
      <xdr:row>93</xdr:row>
      <xdr:rowOff>31448</xdr:rowOff>
    </xdr:from>
    <xdr:to>
      <xdr:col>1</xdr:col>
      <xdr:colOff>999066</xdr:colOff>
      <xdr:row>93</xdr:row>
      <xdr:rowOff>862200</xdr:rowOff>
    </xdr:to>
    <xdr:pic>
      <xdr:nvPicPr>
        <xdr:cNvPr id="104" name="Picture 103">
          <a:extLst>
            <a:ext uri="{FF2B5EF4-FFF2-40B4-BE49-F238E27FC236}">
              <a16:creationId xmlns:a16="http://schemas.microsoft.com/office/drawing/2014/main" id="{5E9C21CD-7E5A-AC4A-8FC7-2A77E5CEDC07}"/>
            </a:ext>
          </a:extLst>
        </xdr:cNvPr>
        <xdr:cNvPicPr>
          <a:picLocks noChangeAspect="1"/>
        </xdr:cNvPicPr>
      </xdr:nvPicPr>
      <xdr:blipFill>
        <a:blip xmlns:r="http://schemas.openxmlformats.org/officeDocument/2006/relationships" r:embed="rId59"/>
        <a:stretch>
          <a:fillRect/>
        </a:stretch>
      </xdr:blipFill>
      <xdr:spPr>
        <a:xfrm>
          <a:off x="1049463" y="59086448"/>
          <a:ext cx="546503" cy="602152"/>
        </a:xfrm>
        <a:prstGeom prst="rect">
          <a:avLst/>
        </a:prstGeom>
      </xdr:spPr>
    </xdr:pic>
    <xdr:clientData/>
  </xdr:twoCellAnchor>
  <xdr:twoCellAnchor>
    <xdr:from>
      <xdr:col>1</xdr:col>
      <xdr:colOff>362856</xdr:colOff>
      <xdr:row>94</xdr:row>
      <xdr:rowOff>0</xdr:rowOff>
    </xdr:from>
    <xdr:to>
      <xdr:col>1</xdr:col>
      <xdr:colOff>1012725</xdr:colOff>
      <xdr:row>94</xdr:row>
      <xdr:rowOff>861077</xdr:rowOff>
    </xdr:to>
    <xdr:pic>
      <xdr:nvPicPr>
        <xdr:cNvPr id="105" name="Picture 104">
          <a:extLst>
            <a:ext uri="{FF2B5EF4-FFF2-40B4-BE49-F238E27FC236}">
              <a16:creationId xmlns:a16="http://schemas.microsoft.com/office/drawing/2014/main" id="{A93BCE60-1717-A24C-8A70-E694E7B7D604}"/>
            </a:ext>
          </a:extLst>
        </xdr:cNvPr>
        <xdr:cNvPicPr>
          <a:picLocks noChangeAspect="1"/>
        </xdr:cNvPicPr>
      </xdr:nvPicPr>
      <xdr:blipFill>
        <a:blip xmlns:r="http://schemas.openxmlformats.org/officeDocument/2006/relationships" r:embed="rId60"/>
        <a:stretch>
          <a:fillRect/>
        </a:stretch>
      </xdr:blipFill>
      <xdr:spPr>
        <a:xfrm>
          <a:off x="997856" y="59690000"/>
          <a:ext cx="599069" cy="632477"/>
        </a:xfrm>
        <a:prstGeom prst="rect">
          <a:avLst/>
        </a:prstGeom>
      </xdr:spPr>
    </xdr:pic>
    <xdr:clientData/>
  </xdr:twoCellAnchor>
  <xdr:twoCellAnchor>
    <xdr:from>
      <xdr:col>1</xdr:col>
      <xdr:colOff>403175</xdr:colOff>
      <xdr:row>95</xdr:row>
      <xdr:rowOff>0</xdr:rowOff>
    </xdr:from>
    <xdr:to>
      <xdr:col>1</xdr:col>
      <xdr:colOff>1007937</xdr:colOff>
      <xdr:row>95</xdr:row>
      <xdr:rowOff>875313</xdr:rowOff>
    </xdr:to>
    <xdr:pic>
      <xdr:nvPicPr>
        <xdr:cNvPr id="106" name="Picture 105">
          <a:extLst>
            <a:ext uri="{FF2B5EF4-FFF2-40B4-BE49-F238E27FC236}">
              <a16:creationId xmlns:a16="http://schemas.microsoft.com/office/drawing/2014/main" id="{D53E0213-BD18-9548-8984-53AAEDF01333}"/>
            </a:ext>
          </a:extLst>
        </xdr:cNvPr>
        <xdr:cNvPicPr>
          <a:picLocks noChangeAspect="1"/>
        </xdr:cNvPicPr>
      </xdr:nvPicPr>
      <xdr:blipFill>
        <a:blip xmlns:r="http://schemas.openxmlformats.org/officeDocument/2006/relationships" r:embed="rId61"/>
        <a:stretch>
          <a:fillRect/>
        </a:stretch>
      </xdr:blipFill>
      <xdr:spPr>
        <a:xfrm>
          <a:off x="1038175" y="60325000"/>
          <a:ext cx="566662" cy="634013"/>
        </a:xfrm>
        <a:prstGeom prst="rect">
          <a:avLst/>
        </a:prstGeom>
      </xdr:spPr>
    </xdr:pic>
    <xdr:clientData/>
  </xdr:twoCellAnchor>
  <xdr:twoCellAnchor>
    <xdr:from>
      <xdr:col>1</xdr:col>
      <xdr:colOff>403174</xdr:colOff>
      <xdr:row>96</xdr:row>
      <xdr:rowOff>60475</xdr:rowOff>
    </xdr:from>
    <xdr:to>
      <xdr:col>1</xdr:col>
      <xdr:colOff>1048253</xdr:colOff>
      <xdr:row>96</xdr:row>
      <xdr:rowOff>866824</xdr:rowOff>
    </xdr:to>
    <xdr:pic>
      <xdr:nvPicPr>
        <xdr:cNvPr id="107" name="Picture 106">
          <a:extLst>
            <a:ext uri="{FF2B5EF4-FFF2-40B4-BE49-F238E27FC236}">
              <a16:creationId xmlns:a16="http://schemas.microsoft.com/office/drawing/2014/main" id="{AFD67A17-3F58-E045-A488-0CB51CA066A8}"/>
            </a:ext>
          </a:extLst>
        </xdr:cNvPr>
        <xdr:cNvPicPr>
          <a:picLocks noChangeAspect="1"/>
        </xdr:cNvPicPr>
      </xdr:nvPicPr>
      <xdr:blipFill>
        <a:blip xmlns:r="http://schemas.openxmlformats.org/officeDocument/2006/relationships" r:embed="rId62"/>
        <a:stretch>
          <a:fillRect/>
        </a:stretch>
      </xdr:blipFill>
      <xdr:spPr>
        <a:xfrm>
          <a:off x="1038174" y="61020475"/>
          <a:ext cx="556179" cy="577749"/>
        </a:xfrm>
        <a:prstGeom prst="rect">
          <a:avLst/>
        </a:prstGeom>
      </xdr:spPr>
    </xdr:pic>
    <xdr:clientData/>
  </xdr:twoCellAnchor>
  <xdr:twoCellAnchor>
    <xdr:from>
      <xdr:col>1</xdr:col>
      <xdr:colOff>403174</xdr:colOff>
      <xdr:row>97</xdr:row>
      <xdr:rowOff>60475</xdr:rowOff>
    </xdr:from>
    <xdr:to>
      <xdr:col>1</xdr:col>
      <xdr:colOff>1048253</xdr:colOff>
      <xdr:row>97</xdr:row>
      <xdr:rowOff>866824</xdr:rowOff>
    </xdr:to>
    <xdr:pic>
      <xdr:nvPicPr>
        <xdr:cNvPr id="108" name="Picture 107">
          <a:extLst>
            <a:ext uri="{FF2B5EF4-FFF2-40B4-BE49-F238E27FC236}">
              <a16:creationId xmlns:a16="http://schemas.microsoft.com/office/drawing/2014/main" id="{3032C281-DDA6-C045-8972-8320BCDA67A1}"/>
            </a:ext>
          </a:extLst>
        </xdr:cNvPr>
        <xdr:cNvPicPr>
          <a:picLocks noChangeAspect="1"/>
        </xdr:cNvPicPr>
      </xdr:nvPicPr>
      <xdr:blipFill>
        <a:blip xmlns:r="http://schemas.openxmlformats.org/officeDocument/2006/relationships" r:embed="rId62"/>
        <a:stretch>
          <a:fillRect/>
        </a:stretch>
      </xdr:blipFill>
      <xdr:spPr>
        <a:xfrm>
          <a:off x="1038174" y="61655475"/>
          <a:ext cx="556179" cy="577749"/>
        </a:xfrm>
        <a:prstGeom prst="rect">
          <a:avLst/>
        </a:prstGeom>
      </xdr:spPr>
    </xdr:pic>
    <xdr:clientData/>
  </xdr:twoCellAnchor>
  <xdr:twoCellAnchor>
    <xdr:from>
      <xdr:col>1</xdr:col>
      <xdr:colOff>403175</xdr:colOff>
      <xdr:row>98</xdr:row>
      <xdr:rowOff>20160</xdr:rowOff>
    </xdr:from>
    <xdr:to>
      <xdr:col>1</xdr:col>
      <xdr:colOff>1068413</xdr:colOff>
      <xdr:row>99</xdr:row>
      <xdr:rowOff>14615</xdr:rowOff>
    </xdr:to>
    <xdr:pic>
      <xdr:nvPicPr>
        <xdr:cNvPr id="109" name="Picture 108">
          <a:extLst>
            <a:ext uri="{FF2B5EF4-FFF2-40B4-BE49-F238E27FC236}">
              <a16:creationId xmlns:a16="http://schemas.microsoft.com/office/drawing/2014/main" id="{C9C551EE-115C-9948-93C4-D7ACC2266BBE}"/>
            </a:ext>
          </a:extLst>
        </xdr:cNvPr>
        <xdr:cNvPicPr>
          <a:picLocks noChangeAspect="1"/>
        </xdr:cNvPicPr>
      </xdr:nvPicPr>
      <xdr:blipFill>
        <a:blip xmlns:r="http://schemas.openxmlformats.org/officeDocument/2006/relationships" r:embed="rId63"/>
        <a:stretch>
          <a:fillRect/>
        </a:stretch>
      </xdr:blipFill>
      <xdr:spPr>
        <a:xfrm>
          <a:off x="1038175" y="62250160"/>
          <a:ext cx="563638" cy="629455"/>
        </a:xfrm>
        <a:prstGeom prst="rect">
          <a:avLst/>
        </a:prstGeom>
      </xdr:spPr>
    </xdr:pic>
    <xdr:clientData/>
  </xdr:twoCellAnchor>
  <xdr:twoCellAnchor>
    <xdr:from>
      <xdr:col>1</xdr:col>
      <xdr:colOff>403175</xdr:colOff>
      <xdr:row>99</xdr:row>
      <xdr:rowOff>20160</xdr:rowOff>
    </xdr:from>
    <xdr:to>
      <xdr:col>1</xdr:col>
      <xdr:colOff>1068413</xdr:colOff>
      <xdr:row>100</xdr:row>
      <xdr:rowOff>0</xdr:rowOff>
    </xdr:to>
    <xdr:pic>
      <xdr:nvPicPr>
        <xdr:cNvPr id="110" name="Picture 109">
          <a:extLst>
            <a:ext uri="{FF2B5EF4-FFF2-40B4-BE49-F238E27FC236}">
              <a16:creationId xmlns:a16="http://schemas.microsoft.com/office/drawing/2014/main" id="{DE0EF09C-DFFA-004D-876F-C7F88B64B758}"/>
            </a:ext>
          </a:extLst>
        </xdr:cNvPr>
        <xdr:cNvPicPr>
          <a:picLocks noChangeAspect="1"/>
        </xdr:cNvPicPr>
      </xdr:nvPicPr>
      <xdr:blipFill>
        <a:blip xmlns:r="http://schemas.openxmlformats.org/officeDocument/2006/relationships" r:embed="rId63"/>
        <a:stretch>
          <a:fillRect/>
        </a:stretch>
      </xdr:blipFill>
      <xdr:spPr>
        <a:xfrm>
          <a:off x="1038175" y="62885160"/>
          <a:ext cx="563638" cy="614840"/>
        </a:xfrm>
        <a:prstGeom prst="rect">
          <a:avLst/>
        </a:prstGeom>
      </xdr:spPr>
    </xdr:pic>
    <xdr:clientData/>
  </xdr:twoCellAnchor>
  <xdr:twoCellAnchor>
    <xdr:from>
      <xdr:col>1</xdr:col>
      <xdr:colOff>423334</xdr:colOff>
      <xdr:row>100</xdr:row>
      <xdr:rowOff>0</xdr:rowOff>
    </xdr:from>
    <xdr:to>
      <xdr:col>1</xdr:col>
      <xdr:colOff>1068412</xdr:colOff>
      <xdr:row>100</xdr:row>
      <xdr:rowOff>3358</xdr:rowOff>
    </xdr:to>
    <xdr:pic>
      <xdr:nvPicPr>
        <xdr:cNvPr id="111" name="Picture 110">
          <a:extLst>
            <a:ext uri="{FF2B5EF4-FFF2-40B4-BE49-F238E27FC236}">
              <a16:creationId xmlns:a16="http://schemas.microsoft.com/office/drawing/2014/main" id="{7EE962C4-4607-B04C-8772-C2C66B0D3CCE}"/>
            </a:ext>
          </a:extLst>
        </xdr:cNvPr>
        <xdr:cNvPicPr>
          <a:picLocks noChangeAspect="1"/>
        </xdr:cNvPicPr>
      </xdr:nvPicPr>
      <xdr:blipFill>
        <a:blip xmlns:r="http://schemas.openxmlformats.org/officeDocument/2006/relationships" r:embed="rId64"/>
        <a:stretch>
          <a:fillRect/>
        </a:stretch>
      </xdr:blipFill>
      <xdr:spPr>
        <a:xfrm>
          <a:off x="1058334" y="63500000"/>
          <a:ext cx="543478" cy="3358"/>
        </a:xfrm>
        <a:prstGeom prst="rect">
          <a:avLst/>
        </a:prstGeom>
      </xdr:spPr>
    </xdr:pic>
    <xdr:clientData/>
  </xdr:twoCellAnchor>
  <xdr:twoCellAnchor>
    <xdr:from>
      <xdr:col>1</xdr:col>
      <xdr:colOff>403175</xdr:colOff>
      <xdr:row>100</xdr:row>
      <xdr:rowOff>0</xdr:rowOff>
    </xdr:from>
    <xdr:to>
      <xdr:col>1</xdr:col>
      <xdr:colOff>1068413</xdr:colOff>
      <xdr:row>100</xdr:row>
      <xdr:rowOff>12600</xdr:rowOff>
    </xdr:to>
    <xdr:pic>
      <xdr:nvPicPr>
        <xdr:cNvPr id="112" name="Picture 111">
          <a:extLst>
            <a:ext uri="{FF2B5EF4-FFF2-40B4-BE49-F238E27FC236}">
              <a16:creationId xmlns:a16="http://schemas.microsoft.com/office/drawing/2014/main" id="{A1E7EFB0-12E5-0844-98F0-FBC53CD86F1C}"/>
            </a:ext>
          </a:extLst>
        </xdr:cNvPr>
        <xdr:cNvPicPr>
          <a:picLocks noChangeAspect="1"/>
        </xdr:cNvPicPr>
      </xdr:nvPicPr>
      <xdr:blipFill>
        <a:blip xmlns:r="http://schemas.openxmlformats.org/officeDocument/2006/relationships" r:embed="rId63"/>
        <a:stretch>
          <a:fillRect/>
        </a:stretch>
      </xdr:blipFill>
      <xdr:spPr>
        <a:xfrm>
          <a:off x="1038175" y="63500000"/>
          <a:ext cx="563638" cy="12600"/>
        </a:xfrm>
        <a:prstGeom prst="rect">
          <a:avLst/>
        </a:prstGeom>
      </xdr:spPr>
    </xdr:pic>
    <xdr:clientData/>
  </xdr:twoCellAnchor>
  <xdr:twoCellAnchor>
    <xdr:from>
      <xdr:col>1</xdr:col>
      <xdr:colOff>423334</xdr:colOff>
      <xdr:row>100</xdr:row>
      <xdr:rowOff>20158</xdr:rowOff>
    </xdr:from>
    <xdr:to>
      <xdr:col>1</xdr:col>
      <xdr:colOff>1068412</xdr:colOff>
      <xdr:row>100</xdr:row>
      <xdr:rowOff>880262</xdr:rowOff>
    </xdr:to>
    <xdr:pic>
      <xdr:nvPicPr>
        <xdr:cNvPr id="113" name="Picture 112">
          <a:extLst>
            <a:ext uri="{FF2B5EF4-FFF2-40B4-BE49-F238E27FC236}">
              <a16:creationId xmlns:a16="http://schemas.microsoft.com/office/drawing/2014/main" id="{3ED2378B-1FE0-6044-A0B1-E1E9BD3CA89E}"/>
            </a:ext>
          </a:extLst>
        </xdr:cNvPr>
        <xdr:cNvPicPr>
          <a:picLocks noChangeAspect="1"/>
        </xdr:cNvPicPr>
      </xdr:nvPicPr>
      <xdr:blipFill>
        <a:blip xmlns:r="http://schemas.openxmlformats.org/officeDocument/2006/relationships" r:embed="rId64"/>
        <a:stretch>
          <a:fillRect/>
        </a:stretch>
      </xdr:blipFill>
      <xdr:spPr>
        <a:xfrm>
          <a:off x="1058334" y="63520158"/>
          <a:ext cx="543478" cy="618804"/>
        </a:xfrm>
        <a:prstGeom prst="rect">
          <a:avLst/>
        </a:prstGeom>
      </xdr:spPr>
    </xdr:pic>
    <xdr:clientData/>
  </xdr:twoCellAnchor>
  <xdr:twoCellAnchor>
    <xdr:from>
      <xdr:col>1</xdr:col>
      <xdr:colOff>419100</xdr:colOff>
      <xdr:row>101</xdr:row>
      <xdr:rowOff>7865</xdr:rowOff>
    </xdr:from>
    <xdr:to>
      <xdr:col>1</xdr:col>
      <xdr:colOff>1064178</xdr:colOff>
      <xdr:row>101</xdr:row>
      <xdr:rowOff>867969</xdr:rowOff>
    </xdr:to>
    <xdr:pic>
      <xdr:nvPicPr>
        <xdr:cNvPr id="114" name="Picture 113">
          <a:extLst>
            <a:ext uri="{FF2B5EF4-FFF2-40B4-BE49-F238E27FC236}">
              <a16:creationId xmlns:a16="http://schemas.microsoft.com/office/drawing/2014/main" id="{8E24F061-457C-5243-A0BE-DFE35E6D57E5}"/>
            </a:ext>
          </a:extLst>
        </xdr:cNvPr>
        <xdr:cNvPicPr>
          <a:picLocks noChangeAspect="1"/>
        </xdr:cNvPicPr>
      </xdr:nvPicPr>
      <xdr:blipFill>
        <a:blip xmlns:r="http://schemas.openxmlformats.org/officeDocument/2006/relationships" r:embed="rId64"/>
        <a:stretch>
          <a:fillRect/>
        </a:stretch>
      </xdr:blipFill>
      <xdr:spPr>
        <a:xfrm>
          <a:off x="1054100" y="64142865"/>
          <a:ext cx="543478" cy="631504"/>
        </a:xfrm>
        <a:prstGeom prst="rect">
          <a:avLst/>
        </a:prstGeom>
      </xdr:spPr>
    </xdr:pic>
    <xdr:clientData/>
  </xdr:twoCellAnchor>
  <xdr:twoCellAnchor>
    <xdr:from>
      <xdr:col>1</xdr:col>
      <xdr:colOff>423332</xdr:colOff>
      <xdr:row>101</xdr:row>
      <xdr:rowOff>886982</xdr:rowOff>
    </xdr:from>
    <xdr:to>
      <xdr:col>1</xdr:col>
      <xdr:colOff>1048253</xdr:colOff>
      <xdr:row>103</xdr:row>
      <xdr:rowOff>4392</xdr:rowOff>
    </xdr:to>
    <xdr:pic>
      <xdr:nvPicPr>
        <xdr:cNvPr id="115" name="Picture 114">
          <a:extLst>
            <a:ext uri="{FF2B5EF4-FFF2-40B4-BE49-F238E27FC236}">
              <a16:creationId xmlns:a16="http://schemas.microsoft.com/office/drawing/2014/main" id="{C97681D3-C733-1646-93B4-F1F7EA2FD684}"/>
            </a:ext>
          </a:extLst>
        </xdr:cNvPr>
        <xdr:cNvPicPr>
          <a:picLocks noChangeAspect="1"/>
        </xdr:cNvPicPr>
      </xdr:nvPicPr>
      <xdr:blipFill>
        <a:blip xmlns:r="http://schemas.openxmlformats.org/officeDocument/2006/relationships" r:embed="rId65"/>
        <a:stretch>
          <a:fillRect/>
        </a:stretch>
      </xdr:blipFill>
      <xdr:spPr>
        <a:xfrm>
          <a:off x="1058332" y="64767982"/>
          <a:ext cx="536021" cy="641410"/>
        </a:xfrm>
        <a:prstGeom prst="rect">
          <a:avLst/>
        </a:prstGeom>
      </xdr:spPr>
    </xdr:pic>
    <xdr:clientData/>
  </xdr:twoCellAnchor>
  <xdr:twoCellAnchor>
    <xdr:from>
      <xdr:col>1</xdr:col>
      <xdr:colOff>443492</xdr:colOff>
      <xdr:row>103</xdr:row>
      <xdr:rowOff>60476</xdr:rowOff>
    </xdr:from>
    <xdr:to>
      <xdr:col>1</xdr:col>
      <xdr:colOff>1056317</xdr:colOff>
      <xdr:row>103</xdr:row>
      <xdr:rowOff>866825</xdr:rowOff>
    </xdr:to>
    <xdr:pic>
      <xdr:nvPicPr>
        <xdr:cNvPr id="116" name="Picture 115">
          <a:extLst>
            <a:ext uri="{FF2B5EF4-FFF2-40B4-BE49-F238E27FC236}">
              <a16:creationId xmlns:a16="http://schemas.microsoft.com/office/drawing/2014/main" id="{DB35F4C9-70F3-A94A-9118-82CA9D94386F}"/>
            </a:ext>
          </a:extLst>
        </xdr:cNvPr>
        <xdr:cNvPicPr>
          <a:picLocks noChangeAspect="1"/>
        </xdr:cNvPicPr>
      </xdr:nvPicPr>
      <xdr:blipFill>
        <a:blip xmlns:r="http://schemas.openxmlformats.org/officeDocument/2006/relationships" r:embed="rId66"/>
        <a:stretch>
          <a:fillRect/>
        </a:stretch>
      </xdr:blipFill>
      <xdr:spPr>
        <a:xfrm>
          <a:off x="1078492" y="65465476"/>
          <a:ext cx="523925" cy="577749"/>
        </a:xfrm>
        <a:prstGeom prst="rect">
          <a:avLst/>
        </a:prstGeom>
      </xdr:spPr>
    </xdr:pic>
    <xdr:clientData/>
  </xdr:twoCellAnchor>
  <xdr:twoCellAnchor>
    <xdr:from>
      <xdr:col>1</xdr:col>
      <xdr:colOff>403173</xdr:colOff>
      <xdr:row>104</xdr:row>
      <xdr:rowOff>40317</xdr:rowOff>
    </xdr:from>
    <xdr:to>
      <xdr:col>1</xdr:col>
      <xdr:colOff>1102010</xdr:colOff>
      <xdr:row>104</xdr:row>
      <xdr:rowOff>846667</xdr:rowOff>
    </xdr:to>
    <xdr:pic>
      <xdr:nvPicPr>
        <xdr:cNvPr id="117" name="Picture 116">
          <a:extLst>
            <a:ext uri="{FF2B5EF4-FFF2-40B4-BE49-F238E27FC236}">
              <a16:creationId xmlns:a16="http://schemas.microsoft.com/office/drawing/2014/main" id="{8D0DEAE3-D0FE-EF40-8897-FB516B3B13A5}"/>
            </a:ext>
          </a:extLst>
        </xdr:cNvPr>
        <xdr:cNvPicPr>
          <a:picLocks noChangeAspect="1"/>
        </xdr:cNvPicPr>
      </xdr:nvPicPr>
      <xdr:blipFill>
        <a:blip xmlns:r="http://schemas.openxmlformats.org/officeDocument/2006/relationships" r:embed="rId67"/>
        <a:stretch>
          <a:fillRect/>
        </a:stretch>
      </xdr:blipFill>
      <xdr:spPr>
        <a:xfrm>
          <a:off x="1038173" y="66080317"/>
          <a:ext cx="559137" cy="590450"/>
        </a:xfrm>
        <a:prstGeom prst="rect">
          <a:avLst/>
        </a:prstGeom>
      </xdr:spPr>
    </xdr:pic>
    <xdr:clientData/>
  </xdr:twoCellAnchor>
  <xdr:twoCellAnchor>
    <xdr:from>
      <xdr:col>1</xdr:col>
      <xdr:colOff>403173</xdr:colOff>
      <xdr:row>105</xdr:row>
      <xdr:rowOff>40317</xdr:rowOff>
    </xdr:from>
    <xdr:to>
      <xdr:col>1</xdr:col>
      <xdr:colOff>1102010</xdr:colOff>
      <xdr:row>105</xdr:row>
      <xdr:rowOff>846667</xdr:rowOff>
    </xdr:to>
    <xdr:pic>
      <xdr:nvPicPr>
        <xdr:cNvPr id="118" name="Picture 117">
          <a:extLst>
            <a:ext uri="{FF2B5EF4-FFF2-40B4-BE49-F238E27FC236}">
              <a16:creationId xmlns:a16="http://schemas.microsoft.com/office/drawing/2014/main" id="{B58AE7CA-1192-4B45-8DA5-CB111DD77F39}"/>
            </a:ext>
          </a:extLst>
        </xdr:cNvPr>
        <xdr:cNvPicPr>
          <a:picLocks noChangeAspect="1"/>
        </xdr:cNvPicPr>
      </xdr:nvPicPr>
      <xdr:blipFill>
        <a:blip xmlns:r="http://schemas.openxmlformats.org/officeDocument/2006/relationships" r:embed="rId67"/>
        <a:stretch>
          <a:fillRect/>
        </a:stretch>
      </xdr:blipFill>
      <xdr:spPr>
        <a:xfrm>
          <a:off x="1038173" y="66715317"/>
          <a:ext cx="559137" cy="590450"/>
        </a:xfrm>
        <a:prstGeom prst="rect">
          <a:avLst/>
        </a:prstGeom>
      </xdr:spPr>
    </xdr:pic>
    <xdr:clientData/>
  </xdr:twoCellAnchor>
  <xdr:twoCellAnchor>
    <xdr:from>
      <xdr:col>1</xdr:col>
      <xdr:colOff>353383</xdr:colOff>
      <xdr:row>106</xdr:row>
      <xdr:rowOff>28020</xdr:rowOff>
    </xdr:from>
    <xdr:to>
      <xdr:col>1</xdr:col>
      <xdr:colOff>1052220</xdr:colOff>
      <xdr:row>106</xdr:row>
      <xdr:rowOff>834370</xdr:rowOff>
    </xdr:to>
    <xdr:pic>
      <xdr:nvPicPr>
        <xdr:cNvPr id="119" name="Picture 118">
          <a:extLst>
            <a:ext uri="{FF2B5EF4-FFF2-40B4-BE49-F238E27FC236}">
              <a16:creationId xmlns:a16="http://schemas.microsoft.com/office/drawing/2014/main" id="{6697AF25-83FD-7E4A-BE03-DB2A9D052178}"/>
            </a:ext>
          </a:extLst>
        </xdr:cNvPr>
        <xdr:cNvPicPr>
          <a:picLocks noChangeAspect="1"/>
        </xdr:cNvPicPr>
      </xdr:nvPicPr>
      <xdr:blipFill>
        <a:blip xmlns:r="http://schemas.openxmlformats.org/officeDocument/2006/relationships" r:embed="rId67"/>
        <a:stretch>
          <a:fillRect/>
        </a:stretch>
      </xdr:blipFill>
      <xdr:spPr>
        <a:xfrm>
          <a:off x="988383" y="67338020"/>
          <a:ext cx="609937" cy="603150"/>
        </a:xfrm>
        <a:prstGeom prst="rect">
          <a:avLst/>
        </a:prstGeom>
      </xdr:spPr>
    </xdr:pic>
    <xdr:clientData/>
  </xdr:twoCellAnchor>
  <xdr:twoCellAnchor>
    <xdr:from>
      <xdr:col>1</xdr:col>
      <xdr:colOff>423333</xdr:colOff>
      <xdr:row>107</xdr:row>
      <xdr:rowOff>40317</xdr:rowOff>
    </xdr:from>
    <xdr:to>
      <xdr:col>1</xdr:col>
      <xdr:colOff>1007936</xdr:colOff>
      <xdr:row>107</xdr:row>
      <xdr:rowOff>868505</xdr:rowOff>
    </xdr:to>
    <xdr:pic>
      <xdr:nvPicPr>
        <xdr:cNvPr id="120" name="Picture 119">
          <a:extLst>
            <a:ext uri="{FF2B5EF4-FFF2-40B4-BE49-F238E27FC236}">
              <a16:creationId xmlns:a16="http://schemas.microsoft.com/office/drawing/2014/main" id="{8D16D22E-B3D0-A345-972C-F811AE779A75}"/>
            </a:ext>
          </a:extLst>
        </xdr:cNvPr>
        <xdr:cNvPicPr>
          <a:picLocks noChangeAspect="1"/>
        </xdr:cNvPicPr>
      </xdr:nvPicPr>
      <xdr:blipFill>
        <a:blip xmlns:r="http://schemas.openxmlformats.org/officeDocument/2006/relationships" r:embed="rId68"/>
        <a:stretch>
          <a:fillRect/>
        </a:stretch>
      </xdr:blipFill>
      <xdr:spPr>
        <a:xfrm>
          <a:off x="1058333" y="67985317"/>
          <a:ext cx="546503" cy="599588"/>
        </a:xfrm>
        <a:prstGeom prst="rect">
          <a:avLst/>
        </a:prstGeom>
      </xdr:spPr>
    </xdr:pic>
    <xdr:clientData/>
  </xdr:twoCellAnchor>
  <xdr:twoCellAnchor>
    <xdr:from>
      <xdr:col>1</xdr:col>
      <xdr:colOff>423333</xdr:colOff>
      <xdr:row>108</xdr:row>
      <xdr:rowOff>40317</xdr:rowOff>
    </xdr:from>
    <xdr:to>
      <xdr:col>1</xdr:col>
      <xdr:colOff>1007936</xdr:colOff>
      <xdr:row>108</xdr:row>
      <xdr:rowOff>868505</xdr:rowOff>
    </xdr:to>
    <xdr:pic>
      <xdr:nvPicPr>
        <xdr:cNvPr id="121" name="Picture 120">
          <a:extLst>
            <a:ext uri="{FF2B5EF4-FFF2-40B4-BE49-F238E27FC236}">
              <a16:creationId xmlns:a16="http://schemas.microsoft.com/office/drawing/2014/main" id="{738A0BCD-5E1F-FA41-B4AC-C551128E5EC0}"/>
            </a:ext>
          </a:extLst>
        </xdr:cNvPr>
        <xdr:cNvPicPr>
          <a:picLocks noChangeAspect="1"/>
        </xdr:cNvPicPr>
      </xdr:nvPicPr>
      <xdr:blipFill>
        <a:blip xmlns:r="http://schemas.openxmlformats.org/officeDocument/2006/relationships" r:embed="rId68"/>
        <a:stretch>
          <a:fillRect/>
        </a:stretch>
      </xdr:blipFill>
      <xdr:spPr>
        <a:xfrm>
          <a:off x="1058333" y="68620317"/>
          <a:ext cx="546503" cy="599588"/>
        </a:xfrm>
        <a:prstGeom prst="rect">
          <a:avLst/>
        </a:prstGeom>
      </xdr:spPr>
    </xdr:pic>
    <xdr:clientData/>
  </xdr:twoCellAnchor>
  <xdr:twoCellAnchor>
    <xdr:from>
      <xdr:col>1</xdr:col>
      <xdr:colOff>443491</xdr:colOff>
      <xdr:row>109</xdr:row>
      <xdr:rowOff>60476</xdr:rowOff>
    </xdr:from>
    <xdr:to>
      <xdr:col>1</xdr:col>
      <xdr:colOff>1028095</xdr:colOff>
      <xdr:row>109</xdr:row>
      <xdr:rowOff>872426</xdr:rowOff>
    </xdr:to>
    <xdr:pic>
      <xdr:nvPicPr>
        <xdr:cNvPr id="122" name="Picture 121">
          <a:extLst>
            <a:ext uri="{FF2B5EF4-FFF2-40B4-BE49-F238E27FC236}">
              <a16:creationId xmlns:a16="http://schemas.microsoft.com/office/drawing/2014/main" id="{959F78FF-0D0E-6F4D-AC6E-FEA01797589A}"/>
            </a:ext>
          </a:extLst>
        </xdr:cNvPr>
        <xdr:cNvPicPr>
          <a:picLocks noChangeAspect="1"/>
        </xdr:cNvPicPr>
      </xdr:nvPicPr>
      <xdr:blipFill>
        <a:blip xmlns:r="http://schemas.openxmlformats.org/officeDocument/2006/relationships" r:embed="rId69"/>
        <a:stretch>
          <a:fillRect/>
        </a:stretch>
      </xdr:blipFill>
      <xdr:spPr>
        <a:xfrm>
          <a:off x="1078491" y="69275476"/>
          <a:ext cx="521104" cy="570650"/>
        </a:xfrm>
        <a:prstGeom prst="rect">
          <a:avLst/>
        </a:prstGeom>
      </xdr:spPr>
    </xdr:pic>
    <xdr:clientData/>
  </xdr:twoCellAnchor>
  <xdr:twoCellAnchor>
    <xdr:from>
      <xdr:col>1</xdr:col>
      <xdr:colOff>423333</xdr:colOff>
      <xdr:row>110</xdr:row>
      <xdr:rowOff>60477</xdr:rowOff>
    </xdr:from>
    <xdr:to>
      <xdr:col>1</xdr:col>
      <xdr:colOff>1068413</xdr:colOff>
      <xdr:row>111</xdr:row>
      <xdr:rowOff>7377</xdr:rowOff>
    </xdr:to>
    <xdr:pic>
      <xdr:nvPicPr>
        <xdr:cNvPr id="123" name="Picture 122">
          <a:extLst>
            <a:ext uri="{FF2B5EF4-FFF2-40B4-BE49-F238E27FC236}">
              <a16:creationId xmlns:a16="http://schemas.microsoft.com/office/drawing/2014/main" id="{563A23CC-6E43-894E-BCCE-44EEFFA17447}"/>
            </a:ext>
          </a:extLst>
        </xdr:cNvPr>
        <xdr:cNvPicPr>
          <a:picLocks noChangeAspect="1"/>
        </xdr:cNvPicPr>
      </xdr:nvPicPr>
      <xdr:blipFill>
        <a:blip xmlns:r="http://schemas.openxmlformats.org/officeDocument/2006/relationships" r:embed="rId70"/>
        <a:stretch>
          <a:fillRect/>
        </a:stretch>
      </xdr:blipFill>
      <xdr:spPr>
        <a:xfrm>
          <a:off x="1058333" y="69910477"/>
          <a:ext cx="543480" cy="581900"/>
        </a:xfrm>
        <a:prstGeom prst="rect">
          <a:avLst/>
        </a:prstGeom>
      </xdr:spPr>
    </xdr:pic>
    <xdr:clientData/>
  </xdr:twoCellAnchor>
  <xdr:twoCellAnchor>
    <xdr:from>
      <xdr:col>1</xdr:col>
      <xdr:colOff>423333</xdr:colOff>
      <xdr:row>111</xdr:row>
      <xdr:rowOff>60477</xdr:rowOff>
    </xdr:from>
    <xdr:to>
      <xdr:col>1</xdr:col>
      <xdr:colOff>1068413</xdr:colOff>
      <xdr:row>112</xdr:row>
      <xdr:rowOff>5361</xdr:rowOff>
    </xdr:to>
    <xdr:pic>
      <xdr:nvPicPr>
        <xdr:cNvPr id="124" name="Picture 123">
          <a:extLst>
            <a:ext uri="{FF2B5EF4-FFF2-40B4-BE49-F238E27FC236}">
              <a16:creationId xmlns:a16="http://schemas.microsoft.com/office/drawing/2014/main" id="{BAF71ED3-6C68-F44B-8F7C-4013BF809CF6}"/>
            </a:ext>
          </a:extLst>
        </xdr:cNvPr>
        <xdr:cNvPicPr>
          <a:picLocks noChangeAspect="1"/>
        </xdr:cNvPicPr>
      </xdr:nvPicPr>
      <xdr:blipFill>
        <a:blip xmlns:r="http://schemas.openxmlformats.org/officeDocument/2006/relationships" r:embed="rId70"/>
        <a:stretch>
          <a:fillRect/>
        </a:stretch>
      </xdr:blipFill>
      <xdr:spPr>
        <a:xfrm>
          <a:off x="1058333" y="70545477"/>
          <a:ext cx="543480" cy="579884"/>
        </a:xfrm>
        <a:prstGeom prst="rect">
          <a:avLst/>
        </a:prstGeom>
      </xdr:spPr>
    </xdr:pic>
    <xdr:clientData/>
  </xdr:twoCellAnchor>
  <xdr:twoCellAnchor>
    <xdr:from>
      <xdr:col>1</xdr:col>
      <xdr:colOff>423333</xdr:colOff>
      <xdr:row>112</xdr:row>
      <xdr:rowOff>60477</xdr:rowOff>
    </xdr:from>
    <xdr:to>
      <xdr:col>1</xdr:col>
      <xdr:colOff>1068413</xdr:colOff>
      <xdr:row>113</xdr:row>
      <xdr:rowOff>5361</xdr:rowOff>
    </xdr:to>
    <xdr:pic>
      <xdr:nvPicPr>
        <xdr:cNvPr id="125" name="Picture 124">
          <a:extLst>
            <a:ext uri="{FF2B5EF4-FFF2-40B4-BE49-F238E27FC236}">
              <a16:creationId xmlns:a16="http://schemas.microsoft.com/office/drawing/2014/main" id="{BE03104C-3D3C-EE42-98D3-04C1D226D0C7}"/>
            </a:ext>
          </a:extLst>
        </xdr:cNvPr>
        <xdr:cNvPicPr>
          <a:picLocks noChangeAspect="1"/>
        </xdr:cNvPicPr>
      </xdr:nvPicPr>
      <xdr:blipFill>
        <a:blip xmlns:r="http://schemas.openxmlformats.org/officeDocument/2006/relationships" r:embed="rId70"/>
        <a:stretch>
          <a:fillRect/>
        </a:stretch>
      </xdr:blipFill>
      <xdr:spPr>
        <a:xfrm>
          <a:off x="1058333" y="71180477"/>
          <a:ext cx="543480" cy="579884"/>
        </a:xfrm>
        <a:prstGeom prst="rect">
          <a:avLst/>
        </a:prstGeom>
      </xdr:spPr>
    </xdr:pic>
    <xdr:clientData/>
  </xdr:twoCellAnchor>
  <xdr:twoCellAnchor>
    <xdr:from>
      <xdr:col>1</xdr:col>
      <xdr:colOff>403174</xdr:colOff>
      <xdr:row>113</xdr:row>
      <xdr:rowOff>60476</xdr:rowOff>
    </xdr:from>
    <xdr:to>
      <xdr:col>1</xdr:col>
      <xdr:colOff>1048036</xdr:colOff>
      <xdr:row>113</xdr:row>
      <xdr:rowOff>866825</xdr:rowOff>
    </xdr:to>
    <xdr:pic>
      <xdr:nvPicPr>
        <xdr:cNvPr id="126" name="Picture 125">
          <a:extLst>
            <a:ext uri="{FF2B5EF4-FFF2-40B4-BE49-F238E27FC236}">
              <a16:creationId xmlns:a16="http://schemas.microsoft.com/office/drawing/2014/main" id="{3EBA1B16-E9A5-CE4F-A226-F8D8A6FBC0AE}"/>
            </a:ext>
          </a:extLst>
        </xdr:cNvPr>
        <xdr:cNvPicPr>
          <a:picLocks noChangeAspect="1"/>
        </xdr:cNvPicPr>
      </xdr:nvPicPr>
      <xdr:blipFill>
        <a:blip xmlns:r="http://schemas.openxmlformats.org/officeDocument/2006/relationships" r:embed="rId71"/>
        <a:stretch>
          <a:fillRect/>
        </a:stretch>
      </xdr:blipFill>
      <xdr:spPr>
        <a:xfrm>
          <a:off x="1038174" y="71815476"/>
          <a:ext cx="555962" cy="577749"/>
        </a:xfrm>
        <a:prstGeom prst="rect">
          <a:avLst/>
        </a:prstGeom>
      </xdr:spPr>
    </xdr:pic>
    <xdr:clientData/>
  </xdr:twoCellAnchor>
  <xdr:twoCellAnchor>
    <xdr:from>
      <xdr:col>1</xdr:col>
      <xdr:colOff>423333</xdr:colOff>
      <xdr:row>114</xdr:row>
      <xdr:rowOff>20158</xdr:rowOff>
    </xdr:from>
    <xdr:to>
      <xdr:col>1</xdr:col>
      <xdr:colOff>1007937</xdr:colOff>
      <xdr:row>114</xdr:row>
      <xdr:rowOff>848347</xdr:rowOff>
    </xdr:to>
    <xdr:pic>
      <xdr:nvPicPr>
        <xdr:cNvPr id="127" name="Picture 126">
          <a:extLst>
            <a:ext uri="{FF2B5EF4-FFF2-40B4-BE49-F238E27FC236}">
              <a16:creationId xmlns:a16="http://schemas.microsoft.com/office/drawing/2014/main" id="{DAE5647C-F387-204B-8E03-2B05C507C133}"/>
            </a:ext>
          </a:extLst>
        </xdr:cNvPr>
        <xdr:cNvPicPr>
          <a:picLocks noChangeAspect="1"/>
        </xdr:cNvPicPr>
      </xdr:nvPicPr>
      <xdr:blipFill>
        <a:blip xmlns:r="http://schemas.openxmlformats.org/officeDocument/2006/relationships" r:embed="rId72"/>
        <a:stretch>
          <a:fillRect/>
        </a:stretch>
      </xdr:blipFill>
      <xdr:spPr>
        <a:xfrm>
          <a:off x="1058333" y="72410158"/>
          <a:ext cx="546504" cy="612289"/>
        </a:xfrm>
        <a:prstGeom prst="rect">
          <a:avLst/>
        </a:prstGeom>
      </xdr:spPr>
    </xdr:pic>
    <xdr:clientData/>
  </xdr:twoCellAnchor>
  <xdr:twoCellAnchor>
    <xdr:from>
      <xdr:col>1</xdr:col>
      <xdr:colOff>423333</xdr:colOff>
      <xdr:row>115</xdr:row>
      <xdr:rowOff>20158</xdr:rowOff>
    </xdr:from>
    <xdr:to>
      <xdr:col>1</xdr:col>
      <xdr:colOff>1007937</xdr:colOff>
      <xdr:row>115</xdr:row>
      <xdr:rowOff>848347</xdr:rowOff>
    </xdr:to>
    <xdr:pic>
      <xdr:nvPicPr>
        <xdr:cNvPr id="128" name="Picture 127">
          <a:extLst>
            <a:ext uri="{FF2B5EF4-FFF2-40B4-BE49-F238E27FC236}">
              <a16:creationId xmlns:a16="http://schemas.microsoft.com/office/drawing/2014/main" id="{006AC030-404C-3249-8C50-61EA6B895ABC}"/>
            </a:ext>
          </a:extLst>
        </xdr:cNvPr>
        <xdr:cNvPicPr>
          <a:picLocks noChangeAspect="1"/>
        </xdr:cNvPicPr>
      </xdr:nvPicPr>
      <xdr:blipFill>
        <a:blip xmlns:r="http://schemas.openxmlformats.org/officeDocument/2006/relationships" r:embed="rId72"/>
        <a:stretch>
          <a:fillRect/>
        </a:stretch>
      </xdr:blipFill>
      <xdr:spPr>
        <a:xfrm>
          <a:off x="1058333" y="73045158"/>
          <a:ext cx="546504" cy="612289"/>
        </a:xfrm>
        <a:prstGeom prst="rect">
          <a:avLst/>
        </a:prstGeom>
      </xdr:spPr>
    </xdr:pic>
    <xdr:clientData/>
  </xdr:twoCellAnchor>
  <xdr:twoCellAnchor>
    <xdr:from>
      <xdr:col>1</xdr:col>
      <xdr:colOff>443493</xdr:colOff>
      <xdr:row>116</xdr:row>
      <xdr:rowOff>20158</xdr:rowOff>
    </xdr:from>
    <xdr:to>
      <xdr:col>1</xdr:col>
      <xdr:colOff>1028095</xdr:colOff>
      <xdr:row>116</xdr:row>
      <xdr:rowOff>864583</xdr:rowOff>
    </xdr:to>
    <xdr:pic>
      <xdr:nvPicPr>
        <xdr:cNvPr id="129" name="Picture 128">
          <a:extLst>
            <a:ext uri="{FF2B5EF4-FFF2-40B4-BE49-F238E27FC236}">
              <a16:creationId xmlns:a16="http://schemas.microsoft.com/office/drawing/2014/main" id="{51A7D2B6-F1D8-0D4E-AB0E-E26BAFD3197D}"/>
            </a:ext>
          </a:extLst>
        </xdr:cNvPr>
        <xdr:cNvPicPr>
          <a:picLocks noChangeAspect="1"/>
        </xdr:cNvPicPr>
      </xdr:nvPicPr>
      <xdr:blipFill>
        <a:blip xmlns:r="http://schemas.openxmlformats.org/officeDocument/2006/relationships" r:embed="rId73"/>
        <a:stretch>
          <a:fillRect/>
        </a:stretch>
      </xdr:blipFill>
      <xdr:spPr>
        <a:xfrm>
          <a:off x="1078493" y="73680158"/>
          <a:ext cx="521102" cy="615825"/>
        </a:xfrm>
        <a:prstGeom prst="rect">
          <a:avLst/>
        </a:prstGeom>
      </xdr:spPr>
    </xdr:pic>
    <xdr:clientData/>
  </xdr:twoCellAnchor>
  <xdr:twoCellAnchor>
    <xdr:from>
      <xdr:col>1</xdr:col>
      <xdr:colOff>443493</xdr:colOff>
      <xdr:row>117</xdr:row>
      <xdr:rowOff>20158</xdr:rowOff>
    </xdr:from>
    <xdr:to>
      <xdr:col>1</xdr:col>
      <xdr:colOff>1028095</xdr:colOff>
      <xdr:row>117</xdr:row>
      <xdr:rowOff>864583</xdr:rowOff>
    </xdr:to>
    <xdr:pic>
      <xdr:nvPicPr>
        <xdr:cNvPr id="130" name="Picture 129">
          <a:extLst>
            <a:ext uri="{FF2B5EF4-FFF2-40B4-BE49-F238E27FC236}">
              <a16:creationId xmlns:a16="http://schemas.microsoft.com/office/drawing/2014/main" id="{6A6D632B-6C70-C44A-BBD7-0C811DEEB872}"/>
            </a:ext>
          </a:extLst>
        </xdr:cNvPr>
        <xdr:cNvPicPr>
          <a:picLocks noChangeAspect="1"/>
        </xdr:cNvPicPr>
      </xdr:nvPicPr>
      <xdr:blipFill>
        <a:blip xmlns:r="http://schemas.openxmlformats.org/officeDocument/2006/relationships" r:embed="rId73"/>
        <a:stretch>
          <a:fillRect/>
        </a:stretch>
      </xdr:blipFill>
      <xdr:spPr>
        <a:xfrm>
          <a:off x="1078493" y="74315158"/>
          <a:ext cx="521102" cy="615825"/>
        </a:xfrm>
        <a:prstGeom prst="rect">
          <a:avLst/>
        </a:prstGeom>
      </xdr:spPr>
    </xdr:pic>
    <xdr:clientData/>
  </xdr:twoCellAnchor>
  <xdr:twoCellAnchor>
    <xdr:from>
      <xdr:col>1</xdr:col>
      <xdr:colOff>423332</xdr:colOff>
      <xdr:row>118</xdr:row>
      <xdr:rowOff>40317</xdr:rowOff>
    </xdr:from>
    <xdr:to>
      <xdr:col>1</xdr:col>
      <xdr:colOff>1048253</xdr:colOff>
      <xdr:row>118</xdr:row>
      <xdr:rowOff>857521</xdr:rowOff>
    </xdr:to>
    <xdr:pic>
      <xdr:nvPicPr>
        <xdr:cNvPr id="131" name="Picture 130">
          <a:extLst>
            <a:ext uri="{FF2B5EF4-FFF2-40B4-BE49-F238E27FC236}">
              <a16:creationId xmlns:a16="http://schemas.microsoft.com/office/drawing/2014/main" id="{5150741F-AB04-2448-ADAE-3252612D3221}"/>
            </a:ext>
          </a:extLst>
        </xdr:cNvPr>
        <xdr:cNvPicPr>
          <a:picLocks noChangeAspect="1"/>
        </xdr:cNvPicPr>
      </xdr:nvPicPr>
      <xdr:blipFill>
        <a:blip xmlns:r="http://schemas.openxmlformats.org/officeDocument/2006/relationships" r:embed="rId74"/>
        <a:stretch>
          <a:fillRect/>
        </a:stretch>
      </xdr:blipFill>
      <xdr:spPr>
        <a:xfrm>
          <a:off x="1058332" y="74970317"/>
          <a:ext cx="536021" cy="588604"/>
        </a:xfrm>
        <a:prstGeom prst="rect">
          <a:avLst/>
        </a:prstGeom>
      </xdr:spPr>
    </xdr:pic>
    <xdr:clientData/>
  </xdr:twoCellAnchor>
  <xdr:twoCellAnchor>
    <xdr:from>
      <xdr:col>1</xdr:col>
      <xdr:colOff>414462</xdr:colOff>
      <xdr:row>119</xdr:row>
      <xdr:rowOff>31448</xdr:rowOff>
    </xdr:from>
    <xdr:to>
      <xdr:col>1</xdr:col>
      <xdr:colOff>1039383</xdr:colOff>
      <xdr:row>119</xdr:row>
      <xdr:rowOff>848652</xdr:rowOff>
    </xdr:to>
    <xdr:pic>
      <xdr:nvPicPr>
        <xdr:cNvPr id="132" name="Picture 131">
          <a:extLst>
            <a:ext uri="{FF2B5EF4-FFF2-40B4-BE49-F238E27FC236}">
              <a16:creationId xmlns:a16="http://schemas.microsoft.com/office/drawing/2014/main" id="{91F96973-DB44-684A-871A-E1170D56E0D6}"/>
            </a:ext>
          </a:extLst>
        </xdr:cNvPr>
        <xdr:cNvPicPr>
          <a:picLocks noChangeAspect="1"/>
        </xdr:cNvPicPr>
      </xdr:nvPicPr>
      <xdr:blipFill>
        <a:blip xmlns:r="http://schemas.openxmlformats.org/officeDocument/2006/relationships" r:embed="rId74"/>
        <a:stretch>
          <a:fillRect/>
        </a:stretch>
      </xdr:blipFill>
      <xdr:spPr>
        <a:xfrm>
          <a:off x="1049462" y="75596448"/>
          <a:ext cx="548721" cy="601304"/>
        </a:xfrm>
        <a:prstGeom prst="rect">
          <a:avLst/>
        </a:prstGeom>
      </xdr:spPr>
    </xdr:pic>
    <xdr:clientData/>
  </xdr:twoCellAnchor>
  <xdr:twoCellAnchor>
    <xdr:from>
      <xdr:col>1</xdr:col>
      <xdr:colOff>423332</xdr:colOff>
      <xdr:row>119</xdr:row>
      <xdr:rowOff>866825</xdr:rowOff>
    </xdr:from>
    <xdr:to>
      <xdr:col>1</xdr:col>
      <xdr:colOff>1068411</xdr:colOff>
      <xdr:row>121</xdr:row>
      <xdr:rowOff>16889</xdr:rowOff>
    </xdr:to>
    <xdr:pic>
      <xdr:nvPicPr>
        <xdr:cNvPr id="133" name="Picture 132">
          <a:extLst>
            <a:ext uri="{FF2B5EF4-FFF2-40B4-BE49-F238E27FC236}">
              <a16:creationId xmlns:a16="http://schemas.microsoft.com/office/drawing/2014/main" id="{963A0900-C0F9-7547-93E0-455D4A9A8AB9}"/>
            </a:ext>
          </a:extLst>
        </xdr:cNvPr>
        <xdr:cNvPicPr>
          <a:picLocks noChangeAspect="1"/>
        </xdr:cNvPicPr>
      </xdr:nvPicPr>
      <xdr:blipFill>
        <a:blip xmlns:r="http://schemas.openxmlformats.org/officeDocument/2006/relationships" r:embed="rId75"/>
        <a:stretch>
          <a:fillRect/>
        </a:stretch>
      </xdr:blipFill>
      <xdr:spPr>
        <a:xfrm>
          <a:off x="1058332" y="76203225"/>
          <a:ext cx="543479" cy="648664"/>
        </a:xfrm>
        <a:prstGeom prst="rect">
          <a:avLst/>
        </a:prstGeom>
      </xdr:spPr>
    </xdr:pic>
    <xdr:clientData/>
  </xdr:twoCellAnchor>
  <xdr:twoCellAnchor>
    <xdr:from>
      <xdr:col>1</xdr:col>
      <xdr:colOff>463650</xdr:colOff>
      <xdr:row>121</xdr:row>
      <xdr:rowOff>20159</xdr:rowOff>
    </xdr:from>
    <xdr:to>
      <xdr:col>1</xdr:col>
      <xdr:colOff>1048254</xdr:colOff>
      <xdr:row>121</xdr:row>
      <xdr:rowOff>872011</xdr:rowOff>
    </xdr:to>
    <xdr:pic>
      <xdr:nvPicPr>
        <xdr:cNvPr id="134" name="Picture 133">
          <a:extLst>
            <a:ext uri="{FF2B5EF4-FFF2-40B4-BE49-F238E27FC236}">
              <a16:creationId xmlns:a16="http://schemas.microsoft.com/office/drawing/2014/main" id="{A1E8D1E5-FC70-E24F-A2A4-0E52E66919CA}"/>
            </a:ext>
          </a:extLst>
        </xdr:cNvPr>
        <xdr:cNvPicPr>
          <a:picLocks noChangeAspect="1"/>
        </xdr:cNvPicPr>
      </xdr:nvPicPr>
      <xdr:blipFill>
        <a:blip xmlns:r="http://schemas.openxmlformats.org/officeDocument/2006/relationships" r:embed="rId76"/>
        <a:stretch>
          <a:fillRect/>
        </a:stretch>
      </xdr:blipFill>
      <xdr:spPr>
        <a:xfrm>
          <a:off x="1098650" y="76855159"/>
          <a:ext cx="495704" cy="610552"/>
        </a:xfrm>
        <a:prstGeom prst="rect">
          <a:avLst/>
        </a:prstGeom>
      </xdr:spPr>
    </xdr:pic>
    <xdr:clientData/>
  </xdr:twoCellAnchor>
  <xdr:twoCellAnchor>
    <xdr:from>
      <xdr:col>1</xdr:col>
      <xdr:colOff>423331</xdr:colOff>
      <xdr:row>122</xdr:row>
      <xdr:rowOff>20157</xdr:rowOff>
    </xdr:from>
    <xdr:to>
      <xdr:col>1</xdr:col>
      <xdr:colOff>1083732</xdr:colOff>
      <xdr:row>122</xdr:row>
      <xdr:rowOff>866825</xdr:rowOff>
    </xdr:to>
    <xdr:pic>
      <xdr:nvPicPr>
        <xdr:cNvPr id="135" name="Picture 134">
          <a:extLst>
            <a:ext uri="{FF2B5EF4-FFF2-40B4-BE49-F238E27FC236}">
              <a16:creationId xmlns:a16="http://schemas.microsoft.com/office/drawing/2014/main" id="{6249BE1C-4BE4-3E46-AF3A-8C7BD0AC5639}"/>
            </a:ext>
          </a:extLst>
        </xdr:cNvPr>
        <xdr:cNvPicPr>
          <a:picLocks noChangeAspect="1"/>
        </xdr:cNvPicPr>
      </xdr:nvPicPr>
      <xdr:blipFill>
        <a:blip xmlns:r="http://schemas.openxmlformats.org/officeDocument/2006/relationships" r:embed="rId77"/>
        <a:stretch>
          <a:fillRect/>
        </a:stretch>
      </xdr:blipFill>
      <xdr:spPr>
        <a:xfrm>
          <a:off x="1058331" y="77490157"/>
          <a:ext cx="546101" cy="618068"/>
        </a:xfrm>
        <a:prstGeom prst="rect">
          <a:avLst/>
        </a:prstGeom>
      </xdr:spPr>
    </xdr:pic>
    <xdr:clientData/>
  </xdr:twoCellAnchor>
  <xdr:twoCellAnchor>
    <xdr:from>
      <xdr:col>1</xdr:col>
      <xdr:colOff>443493</xdr:colOff>
      <xdr:row>123</xdr:row>
      <xdr:rowOff>20158</xdr:rowOff>
    </xdr:from>
    <xdr:to>
      <xdr:col>1</xdr:col>
      <xdr:colOff>1068413</xdr:colOff>
      <xdr:row>123</xdr:row>
      <xdr:rowOff>864644</xdr:rowOff>
    </xdr:to>
    <xdr:pic>
      <xdr:nvPicPr>
        <xdr:cNvPr id="136" name="Picture 135">
          <a:extLst>
            <a:ext uri="{FF2B5EF4-FFF2-40B4-BE49-F238E27FC236}">
              <a16:creationId xmlns:a16="http://schemas.microsoft.com/office/drawing/2014/main" id="{D4C9B43A-9ECA-B54A-B92F-ABCC12C59F5F}"/>
            </a:ext>
          </a:extLst>
        </xdr:cNvPr>
        <xdr:cNvPicPr>
          <a:picLocks noChangeAspect="1"/>
        </xdr:cNvPicPr>
      </xdr:nvPicPr>
      <xdr:blipFill>
        <a:blip xmlns:r="http://schemas.openxmlformats.org/officeDocument/2006/relationships" r:embed="rId78"/>
        <a:stretch>
          <a:fillRect/>
        </a:stretch>
      </xdr:blipFill>
      <xdr:spPr>
        <a:xfrm>
          <a:off x="1078493" y="78125158"/>
          <a:ext cx="523320" cy="615886"/>
        </a:xfrm>
        <a:prstGeom prst="rect">
          <a:avLst/>
        </a:prstGeom>
      </xdr:spPr>
    </xdr:pic>
    <xdr:clientData/>
  </xdr:twoCellAnchor>
  <xdr:twoCellAnchor>
    <xdr:from>
      <xdr:col>1</xdr:col>
      <xdr:colOff>403173</xdr:colOff>
      <xdr:row>124</xdr:row>
      <xdr:rowOff>40318</xdr:rowOff>
    </xdr:from>
    <xdr:to>
      <xdr:col>1</xdr:col>
      <xdr:colOff>1080910</xdr:colOff>
      <xdr:row>124</xdr:row>
      <xdr:rowOff>866826</xdr:rowOff>
    </xdr:to>
    <xdr:pic>
      <xdr:nvPicPr>
        <xdr:cNvPr id="137" name="Picture 136">
          <a:extLst>
            <a:ext uri="{FF2B5EF4-FFF2-40B4-BE49-F238E27FC236}">
              <a16:creationId xmlns:a16="http://schemas.microsoft.com/office/drawing/2014/main" id="{EFD2756F-400B-F940-9192-F9B083064585}"/>
            </a:ext>
          </a:extLst>
        </xdr:cNvPr>
        <xdr:cNvPicPr>
          <a:picLocks noChangeAspect="1"/>
        </xdr:cNvPicPr>
      </xdr:nvPicPr>
      <xdr:blipFill>
        <a:blip xmlns:r="http://schemas.openxmlformats.org/officeDocument/2006/relationships" r:embed="rId79"/>
        <a:stretch>
          <a:fillRect/>
        </a:stretch>
      </xdr:blipFill>
      <xdr:spPr>
        <a:xfrm>
          <a:off x="1038173" y="78780318"/>
          <a:ext cx="563437" cy="597908"/>
        </a:xfrm>
        <a:prstGeom prst="rect">
          <a:avLst/>
        </a:prstGeom>
      </xdr:spPr>
    </xdr:pic>
    <xdr:clientData/>
  </xdr:twoCellAnchor>
  <xdr:twoCellAnchor>
    <xdr:from>
      <xdr:col>1</xdr:col>
      <xdr:colOff>403173</xdr:colOff>
      <xdr:row>125</xdr:row>
      <xdr:rowOff>40318</xdr:rowOff>
    </xdr:from>
    <xdr:to>
      <xdr:col>1</xdr:col>
      <xdr:colOff>1080910</xdr:colOff>
      <xdr:row>125</xdr:row>
      <xdr:rowOff>866826</xdr:rowOff>
    </xdr:to>
    <xdr:pic>
      <xdr:nvPicPr>
        <xdr:cNvPr id="138" name="Picture 137">
          <a:extLst>
            <a:ext uri="{FF2B5EF4-FFF2-40B4-BE49-F238E27FC236}">
              <a16:creationId xmlns:a16="http://schemas.microsoft.com/office/drawing/2014/main" id="{2E47AF7E-53CB-164E-9FF9-FCA531ABBCC2}"/>
            </a:ext>
          </a:extLst>
        </xdr:cNvPr>
        <xdr:cNvPicPr>
          <a:picLocks noChangeAspect="1"/>
        </xdr:cNvPicPr>
      </xdr:nvPicPr>
      <xdr:blipFill>
        <a:blip xmlns:r="http://schemas.openxmlformats.org/officeDocument/2006/relationships" r:embed="rId79"/>
        <a:stretch>
          <a:fillRect/>
        </a:stretch>
      </xdr:blipFill>
      <xdr:spPr>
        <a:xfrm>
          <a:off x="1038173" y="79415318"/>
          <a:ext cx="563437" cy="597908"/>
        </a:xfrm>
        <a:prstGeom prst="rect">
          <a:avLst/>
        </a:prstGeom>
      </xdr:spPr>
    </xdr:pic>
    <xdr:clientData/>
  </xdr:twoCellAnchor>
  <xdr:twoCellAnchor>
    <xdr:from>
      <xdr:col>1</xdr:col>
      <xdr:colOff>423333</xdr:colOff>
      <xdr:row>126</xdr:row>
      <xdr:rowOff>40316</xdr:rowOff>
    </xdr:from>
    <xdr:to>
      <xdr:col>1</xdr:col>
      <xdr:colOff>1028095</xdr:colOff>
      <xdr:row>126</xdr:row>
      <xdr:rowOff>846665</xdr:rowOff>
    </xdr:to>
    <xdr:pic>
      <xdr:nvPicPr>
        <xdr:cNvPr id="139" name="Picture 138">
          <a:extLst>
            <a:ext uri="{FF2B5EF4-FFF2-40B4-BE49-F238E27FC236}">
              <a16:creationId xmlns:a16="http://schemas.microsoft.com/office/drawing/2014/main" id="{0D26B953-2E84-C44C-8236-87A3A9C15BBE}"/>
            </a:ext>
          </a:extLst>
        </xdr:cNvPr>
        <xdr:cNvPicPr>
          <a:picLocks noChangeAspect="1"/>
        </xdr:cNvPicPr>
      </xdr:nvPicPr>
      <xdr:blipFill>
        <a:blip xmlns:r="http://schemas.openxmlformats.org/officeDocument/2006/relationships" r:embed="rId80"/>
        <a:stretch>
          <a:fillRect/>
        </a:stretch>
      </xdr:blipFill>
      <xdr:spPr>
        <a:xfrm>
          <a:off x="1058333" y="80050316"/>
          <a:ext cx="541262" cy="590449"/>
        </a:xfrm>
        <a:prstGeom prst="rect">
          <a:avLst/>
        </a:prstGeom>
      </xdr:spPr>
    </xdr:pic>
    <xdr:clientData/>
  </xdr:twoCellAnchor>
  <xdr:twoCellAnchor>
    <xdr:from>
      <xdr:col>1</xdr:col>
      <xdr:colOff>403174</xdr:colOff>
      <xdr:row>127</xdr:row>
      <xdr:rowOff>40317</xdr:rowOff>
    </xdr:from>
    <xdr:to>
      <xdr:col>1</xdr:col>
      <xdr:colOff>1048253</xdr:colOff>
      <xdr:row>128</xdr:row>
      <xdr:rowOff>2015</xdr:rowOff>
    </xdr:to>
    <xdr:pic>
      <xdr:nvPicPr>
        <xdr:cNvPr id="140" name="Picture 139">
          <a:extLst>
            <a:ext uri="{FF2B5EF4-FFF2-40B4-BE49-F238E27FC236}">
              <a16:creationId xmlns:a16="http://schemas.microsoft.com/office/drawing/2014/main" id="{A06D09A7-0DC6-E14C-A7EF-A4535FCF04F3}"/>
            </a:ext>
          </a:extLst>
        </xdr:cNvPr>
        <xdr:cNvPicPr>
          <a:picLocks noChangeAspect="1"/>
        </xdr:cNvPicPr>
      </xdr:nvPicPr>
      <xdr:blipFill>
        <a:blip xmlns:r="http://schemas.openxmlformats.org/officeDocument/2006/relationships" r:embed="rId81"/>
        <a:stretch>
          <a:fillRect/>
        </a:stretch>
      </xdr:blipFill>
      <xdr:spPr>
        <a:xfrm>
          <a:off x="1038174" y="80685317"/>
          <a:ext cx="556179" cy="596698"/>
        </a:xfrm>
        <a:prstGeom prst="rect">
          <a:avLst/>
        </a:prstGeom>
      </xdr:spPr>
    </xdr:pic>
    <xdr:clientData/>
  </xdr:twoCellAnchor>
  <xdr:twoCellAnchor>
    <xdr:from>
      <xdr:col>1</xdr:col>
      <xdr:colOff>443492</xdr:colOff>
      <xdr:row>128</xdr:row>
      <xdr:rowOff>20159</xdr:rowOff>
    </xdr:from>
    <xdr:to>
      <xdr:col>1</xdr:col>
      <xdr:colOff>959354</xdr:colOff>
      <xdr:row>129</xdr:row>
      <xdr:rowOff>43</xdr:rowOff>
    </xdr:to>
    <xdr:pic>
      <xdr:nvPicPr>
        <xdr:cNvPr id="141" name="Picture 140">
          <a:extLst>
            <a:ext uri="{FF2B5EF4-FFF2-40B4-BE49-F238E27FC236}">
              <a16:creationId xmlns:a16="http://schemas.microsoft.com/office/drawing/2014/main" id="{A2E8AC94-E53C-DC4C-8C53-D7B384419B2A}"/>
            </a:ext>
          </a:extLst>
        </xdr:cNvPr>
        <xdr:cNvPicPr>
          <a:picLocks noChangeAspect="1"/>
        </xdr:cNvPicPr>
      </xdr:nvPicPr>
      <xdr:blipFill>
        <a:blip xmlns:r="http://schemas.openxmlformats.org/officeDocument/2006/relationships" r:embed="rId82"/>
        <a:stretch>
          <a:fillRect/>
        </a:stretch>
      </xdr:blipFill>
      <xdr:spPr>
        <a:xfrm>
          <a:off x="1078492" y="81300159"/>
          <a:ext cx="515862" cy="614884"/>
        </a:xfrm>
        <a:prstGeom prst="rect">
          <a:avLst/>
        </a:prstGeom>
      </xdr:spPr>
    </xdr:pic>
    <xdr:clientData/>
  </xdr:twoCellAnchor>
  <xdr:twoCellAnchor>
    <xdr:from>
      <xdr:col>1</xdr:col>
      <xdr:colOff>483809</xdr:colOff>
      <xdr:row>129</xdr:row>
      <xdr:rowOff>20157</xdr:rowOff>
    </xdr:from>
    <xdr:to>
      <xdr:col>1</xdr:col>
      <xdr:colOff>1088571</xdr:colOff>
      <xdr:row>129</xdr:row>
      <xdr:rowOff>873026</xdr:rowOff>
    </xdr:to>
    <xdr:pic>
      <xdr:nvPicPr>
        <xdr:cNvPr id="142" name="Picture 141">
          <a:extLst>
            <a:ext uri="{FF2B5EF4-FFF2-40B4-BE49-F238E27FC236}">
              <a16:creationId xmlns:a16="http://schemas.microsoft.com/office/drawing/2014/main" id="{49D04E29-6C87-654F-BC52-6939C70CFA57}"/>
            </a:ext>
          </a:extLst>
        </xdr:cNvPr>
        <xdr:cNvPicPr>
          <a:picLocks noChangeAspect="1"/>
        </xdr:cNvPicPr>
      </xdr:nvPicPr>
      <xdr:blipFill>
        <a:blip xmlns:r="http://schemas.openxmlformats.org/officeDocument/2006/relationships" r:embed="rId83"/>
        <a:stretch>
          <a:fillRect/>
        </a:stretch>
      </xdr:blipFill>
      <xdr:spPr>
        <a:xfrm>
          <a:off x="1118809" y="81935157"/>
          <a:ext cx="477762" cy="611569"/>
        </a:xfrm>
        <a:prstGeom prst="rect">
          <a:avLst/>
        </a:prstGeom>
      </xdr:spPr>
    </xdr:pic>
    <xdr:clientData/>
  </xdr:twoCellAnchor>
  <xdr:twoCellAnchor>
    <xdr:from>
      <xdr:col>1</xdr:col>
      <xdr:colOff>483809</xdr:colOff>
      <xdr:row>130</xdr:row>
      <xdr:rowOff>20157</xdr:rowOff>
    </xdr:from>
    <xdr:to>
      <xdr:col>1</xdr:col>
      <xdr:colOff>1088571</xdr:colOff>
      <xdr:row>130</xdr:row>
      <xdr:rowOff>873026</xdr:rowOff>
    </xdr:to>
    <xdr:pic>
      <xdr:nvPicPr>
        <xdr:cNvPr id="143" name="Picture 142">
          <a:extLst>
            <a:ext uri="{FF2B5EF4-FFF2-40B4-BE49-F238E27FC236}">
              <a16:creationId xmlns:a16="http://schemas.microsoft.com/office/drawing/2014/main" id="{E7EE5815-F3B0-0D47-9EC0-41E154EF8AE6}"/>
            </a:ext>
          </a:extLst>
        </xdr:cNvPr>
        <xdr:cNvPicPr>
          <a:picLocks noChangeAspect="1"/>
        </xdr:cNvPicPr>
      </xdr:nvPicPr>
      <xdr:blipFill>
        <a:blip xmlns:r="http://schemas.openxmlformats.org/officeDocument/2006/relationships" r:embed="rId83"/>
        <a:stretch>
          <a:fillRect/>
        </a:stretch>
      </xdr:blipFill>
      <xdr:spPr>
        <a:xfrm>
          <a:off x="1118809" y="82570157"/>
          <a:ext cx="477762" cy="611569"/>
        </a:xfrm>
        <a:prstGeom prst="rect">
          <a:avLst/>
        </a:prstGeom>
      </xdr:spPr>
    </xdr:pic>
    <xdr:clientData/>
  </xdr:twoCellAnchor>
  <xdr:twoCellAnchor>
    <xdr:from>
      <xdr:col>1</xdr:col>
      <xdr:colOff>483809</xdr:colOff>
      <xdr:row>131</xdr:row>
      <xdr:rowOff>20157</xdr:rowOff>
    </xdr:from>
    <xdr:to>
      <xdr:col>1</xdr:col>
      <xdr:colOff>1088571</xdr:colOff>
      <xdr:row>131</xdr:row>
      <xdr:rowOff>873026</xdr:rowOff>
    </xdr:to>
    <xdr:pic>
      <xdr:nvPicPr>
        <xdr:cNvPr id="144" name="Picture 143">
          <a:extLst>
            <a:ext uri="{FF2B5EF4-FFF2-40B4-BE49-F238E27FC236}">
              <a16:creationId xmlns:a16="http://schemas.microsoft.com/office/drawing/2014/main" id="{BB4B13FC-B4BB-6F49-802A-757B9E7A1FEE}"/>
            </a:ext>
          </a:extLst>
        </xdr:cNvPr>
        <xdr:cNvPicPr>
          <a:picLocks noChangeAspect="1"/>
        </xdr:cNvPicPr>
      </xdr:nvPicPr>
      <xdr:blipFill>
        <a:blip xmlns:r="http://schemas.openxmlformats.org/officeDocument/2006/relationships" r:embed="rId83"/>
        <a:stretch>
          <a:fillRect/>
        </a:stretch>
      </xdr:blipFill>
      <xdr:spPr>
        <a:xfrm>
          <a:off x="1118809" y="83205157"/>
          <a:ext cx="477762" cy="611569"/>
        </a:xfrm>
        <a:prstGeom prst="rect">
          <a:avLst/>
        </a:prstGeom>
      </xdr:spPr>
    </xdr:pic>
    <xdr:clientData/>
  </xdr:twoCellAnchor>
  <xdr:twoCellAnchor>
    <xdr:from>
      <xdr:col>1</xdr:col>
      <xdr:colOff>443491</xdr:colOff>
      <xdr:row>132</xdr:row>
      <xdr:rowOff>12874</xdr:rowOff>
    </xdr:from>
    <xdr:to>
      <xdr:col>1</xdr:col>
      <xdr:colOff>1088570</xdr:colOff>
      <xdr:row>133</xdr:row>
      <xdr:rowOff>2218</xdr:rowOff>
    </xdr:to>
    <xdr:pic>
      <xdr:nvPicPr>
        <xdr:cNvPr id="145" name="Picture 144">
          <a:extLst>
            <a:ext uri="{FF2B5EF4-FFF2-40B4-BE49-F238E27FC236}">
              <a16:creationId xmlns:a16="http://schemas.microsoft.com/office/drawing/2014/main" id="{B4C1EE6D-508E-E94B-B066-8884CEB515E0}"/>
            </a:ext>
          </a:extLst>
        </xdr:cNvPr>
        <xdr:cNvPicPr>
          <a:picLocks noChangeAspect="1"/>
        </xdr:cNvPicPr>
      </xdr:nvPicPr>
      <xdr:blipFill>
        <a:blip xmlns:r="http://schemas.openxmlformats.org/officeDocument/2006/relationships" r:embed="rId84"/>
        <a:stretch>
          <a:fillRect/>
        </a:stretch>
      </xdr:blipFill>
      <xdr:spPr>
        <a:xfrm>
          <a:off x="1078491" y="83832874"/>
          <a:ext cx="518079" cy="624344"/>
        </a:xfrm>
        <a:prstGeom prst="rect">
          <a:avLst/>
        </a:prstGeom>
      </xdr:spPr>
    </xdr:pic>
    <xdr:clientData/>
  </xdr:twoCellAnchor>
  <xdr:twoCellAnchor>
    <xdr:from>
      <xdr:col>1</xdr:col>
      <xdr:colOff>443491</xdr:colOff>
      <xdr:row>133</xdr:row>
      <xdr:rowOff>12874</xdr:rowOff>
    </xdr:from>
    <xdr:to>
      <xdr:col>1</xdr:col>
      <xdr:colOff>1088570</xdr:colOff>
      <xdr:row>133</xdr:row>
      <xdr:rowOff>879123</xdr:rowOff>
    </xdr:to>
    <xdr:pic>
      <xdr:nvPicPr>
        <xdr:cNvPr id="146" name="Picture 145">
          <a:extLst>
            <a:ext uri="{FF2B5EF4-FFF2-40B4-BE49-F238E27FC236}">
              <a16:creationId xmlns:a16="http://schemas.microsoft.com/office/drawing/2014/main" id="{0DFA2D10-B6E2-0A42-AC11-AB9860BC6AC1}"/>
            </a:ext>
          </a:extLst>
        </xdr:cNvPr>
        <xdr:cNvPicPr>
          <a:picLocks noChangeAspect="1"/>
        </xdr:cNvPicPr>
      </xdr:nvPicPr>
      <xdr:blipFill>
        <a:blip xmlns:r="http://schemas.openxmlformats.org/officeDocument/2006/relationships" r:embed="rId84"/>
        <a:stretch>
          <a:fillRect/>
        </a:stretch>
      </xdr:blipFill>
      <xdr:spPr>
        <a:xfrm>
          <a:off x="1078491" y="84467874"/>
          <a:ext cx="518079" cy="624949"/>
        </a:xfrm>
        <a:prstGeom prst="rect">
          <a:avLst/>
        </a:prstGeom>
      </xdr:spPr>
    </xdr:pic>
    <xdr:clientData/>
  </xdr:twoCellAnchor>
  <xdr:twoCellAnchor>
    <xdr:from>
      <xdr:col>1</xdr:col>
      <xdr:colOff>423332</xdr:colOff>
      <xdr:row>133</xdr:row>
      <xdr:rowOff>886983</xdr:rowOff>
    </xdr:from>
    <xdr:to>
      <xdr:col>1</xdr:col>
      <xdr:colOff>1088571</xdr:colOff>
      <xdr:row>135</xdr:row>
      <xdr:rowOff>5409</xdr:rowOff>
    </xdr:to>
    <xdr:pic>
      <xdr:nvPicPr>
        <xdr:cNvPr id="147" name="Picture 146">
          <a:extLst>
            <a:ext uri="{FF2B5EF4-FFF2-40B4-BE49-F238E27FC236}">
              <a16:creationId xmlns:a16="http://schemas.microsoft.com/office/drawing/2014/main" id="{ACA0D3F1-B904-5840-B870-97B9C8146CD8}"/>
            </a:ext>
          </a:extLst>
        </xdr:cNvPr>
        <xdr:cNvPicPr>
          <a:picLocks noChangeAspect="1"/>
        </xdr:cNvPicPr>
      </xdr:nvPicPr>
      <xdr:blipFill>
        <a:blip xmlns:r="http://schemas.openxmlformats.org/officeDocument/2006/relationships" r:embed="rId85"/>
        <a:stretch>
          <a:fillRect/>
        </a:stretch>
      </xdr:blipFill>
      <xdr:spPr>
        <a:xfrm>
          <a:off x="1058332" y="85087983"/>
          <a:ext cx="538239" cy="642426"/>
        </a:xfrm>
        <a:prstGeom prst="rect">
          <a:avLst/>
        </a:prstGeom>
      </xdr:spPr>
    </xdr:pic>
    <xdr:clientData/>
  </xdr:twoCellAnchor>
  <xdr:twoCellAnchor>
    <xdr:from>
      <xdr:col>1</xdr:col>
      <xdr:colOff>463650</xdr:colOff>
      <xdr:row>135</xdr:row>
      <xdr:rowOff>60475</xdr:rowOff>
    </xdr:from>
    <xdr:to>
      <xdr:col>1</xdr:col>
      <xdr:colOff>951895</xdr:colOff>
      <xdr:row>136</xdr:row>
      <xdr:rowOff>147</xdr:rowOff>
    </xdr:to>
    <xdr:pic>
      <xdr:nvPicPr>
        <xdr:cNvPr id="148" name="Picture 147">
          <a:extLst>
            <a:ext uri="{FF2B5EF4-FFF2-40B4-BE49-F238E27FC236}">
              <a16:creationId xmlns:a16="http://schemas.microsoft.com/office/drawing/2014/main" id="{079465E6-120C-E046-B098-560D63EE7330}"/>
            </a:ext>
          </a:extLst>
        </xdr:cNvPr>
        <xdr:cNvPicPr>
          <a:picLocks noChangeAspect="1"/>
        </xdr:cNvPicPr>
      </xdr:nvPicPr>
      <xdr:blipFill>
        <a:blip xmlns:r="http://schemas.openxmlformats.org/officeDocument/2006/relationships" r:embed="rId86"/>
        <a:stretch>
          <a:fillRect/>
        </a:stretch>
      </xdr:blipFill>
      <xdr:spPr>
        <a:xfrm>
          <a:off x="1098650" y="85785475"/>
          <a:ext cx="488245" cy="574672"/>
        </a:xfrm>
        <a:prstGeom prst="rect">
          <a:avLst/>
        </a:prstGeom>
      </xdr:spPr>
    </xdr:pic>
    <xdr:clientData/>
  </xdr:twoCellAnchor>
  <xdr:twoCellAnchor>
    <xdr:from>
      <xdr:col>1</xdr:col>
      <xdr:colOff>463650</xdr:colOff>
      <xdr:row>136</xdr:row>
      <xdr:rowOff>60475</xdr:rowOff>
    </xdr:from>
    <xdr:to>
      <xdr:col>1</xdr:col>
      <xdr:colOff>1028095</xdr:colOff>
      <xdr:row>136</xdr:row>
      <xdr:rowOff>882952</xdr:rowOff>
    </xdr:to>
    <xdr:pic>
      <xdr:nvPicPr>
        <xdr:cNvPr id="149" name="Picture 148">
          <a:extLst>
            <a:ext uri="{FF2B5EF4-FFF2-40B4-BE49-F238E27FC236}">
              <a16:creationId xmlns:a16="http://schemas.microsoft.com/office/drawing/2014/main" id="{49A53711-B479-F84C-AA1D-E5DA45A9C49F}"/>
            </a:ext>
          </a:extLst>
        </xdr:cNvPr>
        <xdr:cNvPicPr>
          <a:picLocks noChangeAspect="1"/>
        </xdr:cNvPicPr>
      </xdr:nvPicPr>
      <xdr:blipFill>
        <a:blip xmlns:r="http://schemas.openxmlformats.org/officeDocument/2006/relationships" r:embed="rId86"/>
        <a:stretch>
          <a:fillRect/>
        </a:stretch>
      </xdr:blipFill>
      <xdr:spPr>
        <a:xfrm>
          <a:off x="1098650" y="86420475"/>
          <a:ext cx="500945" cy="568477"/>
        </a:xfrm>
        <a:prstGeom prst="rect">
          <a:avLst/>
        </a:prstGeom>
      </xdr:spPr>
    </xdr:pic>
    <xdr:clientData/>
  </xdr:twoCellAnchor>
  <xdr:twoCellAnchor>
    <xdr:from>
      <xdr:col>1</xdr:col>
      <xdr:colOff>463651</xdr:colOff>
      <xdr:row>137</xdr:row>
      <xdr:rowOff>40317</xdr:rowOff>
    </xdr:from>
    <xdr:to>
      <xdr:col>1</xdr:col>
      <xdr:colOff>1082369</xdr:colOff>
      <xdr:row>138</xdr:row>
      <xdr:rowOff>5899</xdr:rowOff>
    </xdr:to>
    <xdr:pic>
      <xdr:nvPicPr>
        <xdr:cNvPr id="150" name="Picture 149">
          <a:extLst>
            <a:ext uri="{FF2B5EF4-FFF2-40B4-BE49-F238E27FC236}">
              <a16:creationId xmlns:a16="http://schemas.microsoft.com/office/drawing/2014/main" id="{F2F7A012-5039-3B4F-B1C7-924E20C3C0B4}"/>
            </a:ext>
          </a:extLst>
        </xdr:cNvPr>
        <xdr:cNvPicPr>
          <a:picLocks noChangeAspect="1"/>
        </xdr:cNvPicPr>
      </xdr:nvPicPr>
      <xdr:blipFill>
        <a:blip xmlns:r="http://schemas.openxmlformats.org/officeDocument/2006/relationships" r:embed="rId87"/>
        <a:stretch>
          <a:fillRect/>
        </a:stretch>
      </xdr:blipFill>
      <xdr:spPr>
        <a:xfrm>
          <a:off x="1098651" y="87035317"/>
          <a:ext cx="504418" cy="600582"/>
        </a:xfrm>
        <a:prstGeom prst="rect">
          <a:avLst/>
        </a:prstGeom>
      </xdr:spPr>
    </xdr:pic>
    <xdr:clientData/>
  </xdr:twoCellAnchor>
  <xdr:twoCellAnchor>
    <xdr:from>
      <xdr:col>1</xdr:col>
      <xdr:colOff>463651</xdr:colOff>
      <xdr:row>138</xdr:row>
      <xdr:rowOff>40317</xdr:rowOff>
    </xdr:from>
    <xdr:to>
      <xdr:col>1</xdr:col>
      <xdr:colOff>1082369</xdr:colOff>
      <xdr:row>138</xdr:row>
      <xdr:rowOff>886984</xdr:rowOff>
    </xdr:to>
    <xdr:pic>
      <xdr:nvPicPr>
        <xdr:cNvPr id="151" name="Picture 150">
          <a:extLst>
            <a:ext uri="{FF2B5EF4-FFF2-40B4-BE49-F238E27FC236}">
              <a16:creationId xmlns:a16="http://schemas.microsoft.com/office/drawing/2014/main" id="{6A193304-1882-4648-B2F1-DF316E670A6B}"/>
            </a:ext>
          </a:extLst>
        </xdr:cNvPr>
        <xdr:cNvPicPr>
          <a:picLocks noChangeAspect="1"/>
        </xdr:cNvPicPr>
      </xdr:nvPicPr>
      <xdr:blipFill>
        <a:blip xmlns:r="http://schemas.openxmlformats.org/officeDocument/2006/relationships" r:embed="rId87"/>
        <a:stretch>
          <a:fillRect/>
        </a:stretch>
      </xdr:blipFill>
      <xdr:spPr>
        <a:xfrm>
          <a:off x="1098651" y="87670317"/>
          <a:ext cx="504418" cy="592667"/>
        </a:xfrm>
        <a:prstGeom prst="rect">
          <a:avLst/>
        </a:prstGeom>
      </xdr:spPr>
    </xdr:pic>
    <xdr:clientData/>
  </xdr:twoCellAnchor>
  <xdr:twoCellAnchor>
    <xdr:from>
      <xdr:col>1</xdr:col>
      <xdr:colOff>443491</xdr:colOff>
      <xdr:row>139</xdr:row>
      <xdr:rowOff>40318</xdr:rowOff>
    </xdr:from>
    <xdr:to>
      <xdr:col>1</xdr:col>
      <xdr:colOff>1048254</xdr:colOff>
      <xdr:row>139</xdr:row>
      <xdr:rowOff>863468</xdr:rowOff>
    </xdr:to>
    <xdr:pic>
      <xdr:nvPicPr>
        <xdr:cNvPr id="152" name="Picture 151">
          <a:extLst>
            <a:ext uri="{FF2B5EF4-FFF2-40B4-BE49-F238E27FC236}">
              <a16:creationId xmlns:a16="http://schemas.microsoft.com/office/drawing/2014/main" id="{0DC13B02-F84D-BD41-A9BC-31B2A53536E4}"/>
            </a:ext>
          </a:extLst>
        </xdr:cNvPr>
        <xdr:cNvPicPr>
          <a:picLocks noChangeAspect="1"/>
        </xdr:cNvPicPr>
      </xdr:nvPicPr>
      <xdr:blipFill>
        <a:blip xmlns:r="http://schemas.openxmlformats.org/officeDocument/2006/relationships" r:embed="rId88"/>
        <a:stretch>
          <a:fillRect/>
        </a:stretch>
      </xdr:blipFill>
      <xdr:spPr>
        <a:xfrm>
          <a:off x="1078491" y="88305318"/>
          <a:ext cx="515863" cy="594550"/>
        </a:xfrm>
        <a:prstGeom prst="rect">
          <a:avLst/>
        </a:prstGeom>
      </xdr:spPr>
    </xdr:pic>
    <xdr:clientData/>
  </xdr:twoCellAnchor>
  <xdr:twoCellAnchor>
    <xdr:from>
      <xdr:col>1</xdr:col>
      <xdr:colOff>463651</xdr:colOff>
      <xdr:row>140</xdr:row>
      <xdr:rowOff>60475</xdr:rowOff>
    </xdr:from>
    <xdr:to>
      <xdr:col>1</xdr:col>
      <xdr:colOff>1060947</xdr:colOff>
      <xdr:row>140</xdr:row>
      <xdr:rowOff>866824</xdr:rowOff>
    </xdr:to>
    <xdr:pic>
      <xdr:nvPicPr>
        <xdr:cNvPr id="153" name="Picture 152">
          <a:extLst>
            <a:ext uri="{FF2B5EF4-FFF2-40B4-BE49-F238E27FC236}">
              <a16:creationId xmlns:a16="http://schemas.microsoft.com/office/drawing/2014/main" id="{67BF65EA-E7B9-034D-A7E1-127919E9806C}"/>
            </a:ext>
          </a:extLst>
        </xdr:cNvPr>
        <xdr:cNvPicPr>
          <a:picLocks noChangeAspect="1"/>
        </xdr:cNvPicPr>
      </xdr:nvPicPr>
      <xdr:blipFill>
        <a:blip xmlns:r="http://schemas.openxmlformats.org/officeDocument/2006/relationships" r:embed="rId89"/>
        <a:stretch>
          <a:fillRect/>
        </a:stretch>
      </xdr:blipFill>
      <xdr:spPr>
        <a:xfrm>
          <a:off x="1098651" y="88960475"/>
          <a:ext cx="495696" cy="577749"/>
        </a:xfrm>
        <a:prstGeom prst="rect">
          <a:avLst/>
        </a:prstGeom>
      </xdr:spPr>
    </xdr:pic>
    <xdr:clientData/>
  </xdr:twoCellAnchor>
  <xdr:twoCellAnchor>
    <xdr:from>
      <xdr:col>1</xdr:col>
      <xdr:colOff>483809</xdr:colOff>
      <xdr:row>141</xdr:row>
      <xdr:rowOff>40317</xdr:rowOff>
    </xdr:from>
    <xdr:to>
      <xdr:col>1</xdr:col>
      <xdr:colOff>1028096</xdr:colOff>
      <xdr:row>141</xdr:row>
      <xdr:rowOff>826509</xdr:rowOff>
    </xdr:to>
    <xdr:pic>
      <xdr:nvPicPr>
        <xdr:cNvPr id="154" name="Picture 153">
          <a:extLst>
            <a:ext uri="{FF2B5EF4-FFF2-40B4-BE49-F238E27FC236}">
              <a16:creationId xmlns:a16="http://schemas.microsoft.com/office/drawing/2014/main" id="{0CB6F6EA-7105-7045-9054-359B6579F921}"/>
            </a:ext>
          </a:extLst>
        </xdr:cNvPr>
        <xdr:cNvPicPr>
          <a:picLocks noChangeAspect="1"/>
        </xdr:cNvPicPr>
      </xdr:nvPicPr>
      <xdr:blipFill>
        <a:blip xmlns:r="http://schemas.openxmlformats.org/officeDocument/2006/relationships" r:embed="rId90"/>
        <a:stretch>
          <a:fillRect/>
        </a:stretch>
      </xdr:blipFill>
      <xdr:spPr>
        <a:xfrm>
          <a:off x="1118809" y="89575317"/>
          <a:ext cx="480787" cy="595692"/>
        </a:xfrm>
        <a:prstGeom prst="rect">
          <a:avLst/>
        </a:prstGeom>
      </xdr:spPr>
    </xdr:pic>
    <xdr:clientData/>
  </xdr:twoCellAnchor>
  <xdr:twoCellAnchor>
    <xdr:from>
      <xdr:col>1</xdr:col>
      <xdr:colOff>483810</xdr:colOff>
      <xdr:row>142</xdr:row>
      <xdr:rowOff>19127</xdr:rowOff>
    </xdr:from>
    <xdr:to>
      <xdr:col>1</xdr:col>
      <xdr:colOff>1079903</xdr:colOff>
      <xdr:row>142</xdr:row>
      <xdr:rowOff>859771</xdr:rowOff>
    </xdr:to>
    <xdr:pic>
      <xdr:nvPicPr>
        <xdr:cNvPr id="155" name="Picture 154">
          <a:extLst>
            <a:ext uri="{FF2B5EF4-FFF2-40B4-BE49-F238E27FC236}">
              <a16:creationId xmlns:a16="http://schemas.microsoft.com/office/drawing/2014/main" id="{2AF19ABF-0359-BB41-9206-A34823CD3216}"/>
            </a:ext>
          </a:extLst>
        </xdr:cNvPr>
        <xdr:cNvPicPr>
          <a:picLocks noChangeAspect="1"/>
        </xdr:cNvPicPr>
      </xdr:nvPicPr>
      <xdr:blipFill>
        <a:blip xmlns:r="http://schemas.openxmlformats.org/officeDocument/2006/relationships" r:embed="rId91"/>
        <a:stretch>
          <a:fillRect/>
        </a:stretch>
      </xdr:blipFill>
      <xdr:spPr>
        <a:xfrm>
          <a:off x="1118810" y="90189127"/>
          <a:ext cx="481793" cy="612044"/>
        </a:xfrm>
        <a:prstGeom prst="rect">
          <a:avLst/>
        </a:prstGeom>
      </xdr:spPr>
    </xdr:pic>
    <xdr:clientData/>
  </xdr:twoCellAnchor>
  <xdr:twoCellAnchor>
    <xdr:from>
      <xdr:col>1</xdr:col>
      <xdr:colOff>1</xdr:colOff>
      <xdr:row>194</xdr:row>
      <xdr:rowOff>0</xdr:rowOff>
    </xdr:from>
    <xdr:to>
      <xdr:col>1</xdr:col>
      <xdr:colOff>1</xdr:colOff>
      <xdr:row>194</xdr:row>
      <xdr:rowOff>0</xdr:rowOff>
    </xdr:to>
    <xdr:pic>
      <xdr:nvPicPr>
        <xdr:cNvPr id="156" name="Picture 155">
          <a:extLst>
            <a:ext uri="{FF2B5EF4-FFF2-40B4-BE49-F238E27FC236}">
              <a16:creationId xmlns:a16="http://schemas.microsoft.com/office/drawing/2014/main" id="{75D3FE1E-5DC5-7D44-9AB6-CCBBC380E324}"/>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635001" y="1231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194</xdr:row>
      <xdr:rowOff>0</xdr:rowOff>
    </xdr:from>
    <xdr:to>
      <xdr:col>1</xdr:col>
      <xdr:colOff>1</xdr:colOff>
      <xdr:row>194</xdr:row>
      <xdr:rowOff>0</xdr:rowOff>
    </xdr:to>
    <xdr:pic>
      <xdr:nvPicPr>
        <xdr:cNvPr id="157" name="Picture 156">
          <a:extLst>
            <a:ext uri="{FF2B5EF4-FFF2-40B4-BE49-F238E27FC236}">
              <a16:creationId xmlns:a16="http://schemas.microsoft.com/office/drawing/2014/main" id="{7F0F40FB-33AA-2641-B3DB-DD3D1A24BA7A}"/>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635001" y="1231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195</xdr:row>
      <xdr:rowOff>381000</xdr:rowOff>
    </xdr:from>
    <xdr:to>
      <xdr:col>1</xdr:col>
      <xdr:colOff>1</xdr:colOff>
      <xdr:row>195</xdr:row>
      <xdr:rowOff>381000</xdr:rowOff>
    </xdr:to>
    <xdr:pic>
      <xdr:nvPicPr>
        <xdr:cNvPr id="158" name="Picture 157">
          <a:extLst>
            <a:ext uri="{FF2B5EF4-FFF2-40B4-BE49-F238E27FC236}">
              <a16:creationId xmlns:a16="http://schemas.microsoft.com/office/drawing/2014/main" id="{3E342645-3A9B-BC49-AC43-EFF67D5F7017}"/>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635001" y="12420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197</xdr:row>
      <xdr:rowOff>127000</xdr:rowOff>
    </xdr:from>
    <xdr:to>
      <xdr:col>1</xdr:col>
      <xdr:colOff>1</xdr:colOff>
      <xdr:row>197</xdr:row>
      <xdr:rowOff>127000</xdr:rowOff>
    </xdr:to>
    <xdr:pic>
      <xdr:nvPicPr>
        <xdr:cNvPr id="159" name="Picture 158">
          <a:extLst>
            <a:ext uri="{FF2B5EF4-FFF2-40B4-BE49-F238E27FC236}">
              <a16:creationId xmlns:a16="http://schemas.microsoft.com/office/drawing/2014/main" id="{72AF7A5E-8394-BF46-8585-04FDFD720DC2}"/>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5222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198</xdr:row>
      <xdr:rowOff>508000</xdr:rowOff>
    </xdr:from>
    <xdr:to>
      <xdr:col>1</xdr:col>
      <xdr:colOff>1</xdr:colOff>
      <xdr:row>198</xdr:row>
      <xdr:rowOff>508000</xdr:rowOff>
    </xdr:to>
    <xdr:pic>
      <xdr:nvPicPr>
        <xdr:cNvPr id="160" name="Picture 159">
          <a:extLst>
            <a:ext uri="{FF2B5EF4-FFF2-40B4-BE49-F238E27FC236}">
              <a16:creationId xmlns:a16="http://schemas.microsoft.com/office/drawing/2014/main" id="{2AA83A75-B95C-8E4F-A563-50038C1FE548}"/>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6238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200</xdr:row>
      <xdr:rowOff>254000</xdr:rowOff>
    </xdr:from>
    <xdr:to>
      <xdr:col>1</xdr:col>
      <xdr:colOff>1</xdr:colOff>
      <xdr:row>200</xdr:row>
      <xdr:rowOff>254000</xdr:rowOff>
    </xdr:to>
    <xdr:pic>
      <xdr:nvPicPr>
        <xdr:cNvPr id="161" name="Picture 160">
          <a:extLst>
            <a:ext uri="{FF2B5EF4-FFF2-40B4-BE49-F238E27FC236}">
              <a16:creationId xmlns:a16="http://schemas.microsoft.com/office/drawing/2014/main" id="{D2B6D8D0-52FB-554D-949B-3C9082EDF7F4}"/>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635001" y="127254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0</xdr:rowOff>
    </xdr:from>
    <xdr:to>
      <xdr:col>1</xdr:col>
      <xdr:colOff>1</xdr:colOff>
      <xdr:row>201</xdr:row>
      <xdr:rowOff>0</xdr:rowOff>
    </xdr:to>
    <xdr:pic>
      <xdr:nvPicPr>
        <xdr:cNvPr id="162" name="Picture 161">
          <a:extLst>
            <a:ext uri="{FF2B5EF4-FFF2-40B4-BE49-F238E27FC236}">
              <a16:creationId xmlns:a16="http://schemas.microsoft.com/office/drawing/2014/main" id="{9490F6EA-95B3-D641-B169-0B9FF1608B58}"/>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635001" y="12763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381000</xdr:rowOff>
    </xdr:from>
    <xdr:to>
      <xdr:col>1</xdr:col>
      <xdr:colOff>1</xdr:colOff>
      <xdr:row>201</xdr:row>
      <xdr:rowOff>381000</xdr:rowOff>
    </xdr:to>
    <xdr:pic>
      <xdr:nvPicPr>
        <xdr:cNvPr id="163" name="Picture 162">
          <a:extLst>
            <a:ext uri="{FF2B5EF4-FFF2-40B4-BE49-F238E27FC236}">
              <a16:creationId xmlns:a16="http://schemas.microsoft.com/office/drawing/2014/main" id="{EF7B9FCE-FC69-1847-B497-F2FB3A4F04C0}"/>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635001" y="12801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202</xdr:row>
      <xdr:rowOff>127000</xdr:rowOff>
    </xdr:from>
    <xdr:to>
      <xdr:col>1</xdr:col>
      <xdr:colOff>1</xdr:colOff>
      <xdr:row>202</xdr:row>
      <xdr:rowOff>127000</xdr:rowOff>
    </xdr:to>
    <xdr:pic>
      <xdr:nvPicPr>
        <xdr:cNvPr id="164" name="Picture 163">
          <a:extLst>
            <a:ext uri="{FF2B5EF4-FFF2-40B4-BE49-F238E27FC236}">
              <a16:creationId xmlns:a16="http://schemas.microsoft.com/office/drawing/2014/main" id="{0CD17675-AE20-AD45-B41D-47701EFAE065}"/>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635001" y="12839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203</xdr:row>
      <xdr:rowOff>508000</xdr:rowOff>
    </xdr:from>
    <xdr:to>
      <xdr:col>1</xdr:col>
      <xdr:colOff>1</xdr:colOff>
      <xdr:row>203</xdr:row>
      <xdr:rowOff>508000</xdr:rowOff>
    </xdr:to>
    <xdr:pic>
      <xdr:nvPicPr>
        <xdr:cNvPr id="165" name="Picture 164">
          <a:extLst>
            <a:ext uri="{FF2B5EF4-FFF2-40B4-BE49-F238E27FC236}">
              <a16:creationId xmlns:a16="http://schemas.microsoft.com/office/drawing/2014/main" id="{4AA063B6-2142-FB4C-8F49-36B9FBD42315}"/>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635001" y="12941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194</xdr:row>
      <xdr:rowOff>0</xdr:rowOff>
    </xdr:from>
    <xdr:to>
      <xdr:col>1</xdr:col>
      <xdr:colOff>606241</xdr:colOff>
      <xdr:row>194</xdr:row>
      <xdr:rowOff>478</xdr:rowOff>
    </xdr:to>
    <xdr:pic>
      <xdr:nvPicPr>
        <xdr:cNvPr id="166" name="Picture 165">
          <a:extLst>
            <a:ext uri="{FF2B5EF4-FFF2-40B4-BE49-F238E27FC236}">
              <a16:creationId xmlns:a16="http://schemas.microsoft.com/office/drawing/2014/main" id="{56EC16AB-BDDB-F147-823D-737581BF2D11}"/>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635000" y="123190000"/>
          <a:ext cx="606241" cy="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194</xdr:row>
      <xdr:rowOff>1743</xdr:rowOff>
    </xdr:from>
    <xdr:to>
      <xdr:col>2</xdr:col>
      <xdr:colOff>9341</xdr:colOff>
      <xdr:row>195</xdr:row>
      <xdr:rowOff>727</xdr:rowOff>
    </xdr:to>
    <xdr:pic>
      <xdr:nvPicPr>
        <xdr:cNvPr id="167" name="Picture 166">
          <a:extLst>
            <a:ext uri="{FF2B5EF4-FFF2-40B4-BE49-F238E27FC236}">
              <a16:creationId xmlns:a16="http://schemas.microsoft.com/office/drawing/2014/main" id="{11DADF9A-6DC4-AB41-8D81-356C8DEBEB8D}"/>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990600" y="123191743"/>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195</xdr:row>
      <xdr:rowOff>1992</xdr:rowOff>
    </xdr:from>
    <xdr:to>
      <xdr:col>2</xdr:col>
      <xdr:colOff>9341</xdr:colOff>
      <xdr:row>196</xdr:row>
      <xdr:rowOff>976</xdr:rowOff>
    </xdr:to>
    <xdr:pic>
      <xdr:nvPicPr>
        <xdr:cNvPr id="168" name="Picture 167">
          <a:extLst>
            <a:ext uri="{FF2B5EF4-FFF2-40B4-BE49-F238E27FC236}">
              <a16:creationId xmlns:a16="http://schemas.microsoft.com/office/drawing/2014/main" id="{47A37633-4805-7940-B6CA-355BC687D6AD}"/>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990600" y="123826992"/>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196</xdr:row>
      <xdr:rowOff>25400</xdr:rowOff>
    </xdr:from>
    <xdr:to>
      <xdr:col>2</xdr:col>
      <xdr:colOff>9341</xdr:colOff>
      <xdr:row>197</xdr:row>
      <xdr:rowOff>1225</xdr:rowOff>
    </xdr:to>
    <xdr:pic>
      <xdr:nvPicPr>
        <xdr:cNvPr id="169" name="Picture 168">
          <a:extLst>
            <a:ext uri="{FF2B5EF4-FFF2-40B4-BE49-F238E27FC236}">
              <a16:creationId xmlns:a16="http://schemas.microsoft.com/office/drawing/2014/main" id="{1CD37DD2-CDB6-A945-AD33-61B6F9108600}"/>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990600" y="124485400"/>
          <a:ext cx="618941" cy="61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197</xdr:row>
      <xdr:rowOff>2490</xdr:rowOff>
    </xdr:from>
    <xdr:to>
      <xdr:col>2</xdr:col>
      <xdr:colOff>9341</xdr:colOff>
      <xdr:row>198</xdr:row>
      <xdr:rowOff>1474</xdr:rowOff>
    </xdr:to>
    <xdr:pic>
      <xdr:nvPicPr>
        <xdr:cNvPr id="170" name="Picture 169">
          <a:extLst>
            <a:ext uri="{FF2B5EF4-FFF2-40B4-BE49-F238E27FC236}">
              <a16:creationId xmlns:a16="http://schemas.microsoft.com/office/drawing/2014/main" id="{A739CFF8-0A82-1C47-94BD-703014795830}"/>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90600" y="125097490"/>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198</xdr:row>
      <xdr:rowOff>2739</xdr:rowOff>
    </xdr:from>
    <xdr:to>
      <xdr:col>2</xdr:col>
      <xdr:colOff>9341</xdr:colOff>
      <xdr:row>199</xdr:row>
      <xdr:rowOff>0</xdr:rowOff>
    </xdr:to>
    <xdr:pic>
      <xdr:nvPicPr>
        <xdr:cNvPr id="171" name="Picture 170">
          <a:extLst>
            <a:ext uri="{FF2B5EF4-FFF2-40B4-BE49-F238E27FC236}">
              <a16:creationId xmlns:a16="http://schemas.microsoft.com/office/drawing/2014/main" id="{FF728022-D8C0-B649-AC12-75FDFCB8B401}"/>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90600" y="125732739"/>
          <a:ext cx="618941" cy="632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571058</xdr:colOff>
      <xdr:row>199</xdr:row>
      <xdr:rowOff>12700</xdr:rowOff>
    </xdr:from>
    <xdr:to>
      <xdr:col>2</xdr:col>
      <xdr:colOff>0</xdr:colOff>
      <xdr:row>199</xdr:row>
      <xdr:rowOff>611365</xdr:rowOff>
    </xdr:to>
    <xdr:pic>
      <xdr:nvPicPr>
        <xdr:cNvPr id="172" name="Picture 171">
          <a:extLst>
            <a:ext uri="{FF2B5EF4-FFF2-40B4-BE49-F238E27FC236}">
              <a16:creationId xmlns:a16="http://schemas.microsoft.com/office/drawing/2014/main" id="{7226EDA4-BD3C-4348-B5C5-7FC01B9228C2}"/>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flipH="1">
          <a:off x="1206058" y="126377700"/>
          <a:ext cx="394142" cy="59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374815</xdr:colOff>
      <xdr:row>200</xdr:row>
      <xdr:rowOff>50800</xdr:rowOff>
    </xdr:from>
    <xdr:to>
      <xdr:col>1</xdr:col>
      <xdr:colOff>911041</xdr:colOff>
      <xdr:row>200</xdr:row>
      <xdr:rowOff>609600</xdr:rowOff>
    </xdr:to>
    <xdr:pic>
      <xdr:nvPicPr>
        <xdr:cNvPr id="173" name="Picture 172">
          <a:extLst>
            <a:ext uri="{FF2B5EF4-FFF2-40B4-BE49-F238E27FC236}">
              <a16:creationId xmlns:a16="http://schemas.microsoft.com/office/drawing/2014/main" id="{3D9A2279-B83F-E54A-ABD1-1DAEED84F349}"/>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009815" y="127050800"/>
          <a:ext cx="536226" cy="55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201</xdr:row>
      <xdr:rowOff>0</xdr:rowOff>
    </xdr:from>
    <xdr:to>
      <xdr:col>1</xdr:col>
      <xdr:colOff>606241</xdr:colOff>
      <xdr:row>201</xdr:row>
      <xdr:rowOff>2719</xdr:rowOff>
    </xdr:to>
    <xdr:pic>
      <xdr:nvPicPr>
        <xdr:cNvPr id="174" name="Picture 173">
          <a:extLst>
            <a:ext uri="{FF2B5EF4-FFF2-40B4-BE49-F238E27FC236}">
              <a16:creationId xmlns:a16="http://schemas.microsoft.com/office/drawing/2014/main" id="{140CD219-4617-014B-B009-8D0555DA430B}"/>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635000" y="127635000"/>
          <a:ext cx="606241" cy="2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201</xdr:row>
      <xdr:rowOff>3984</xdr:rowOff>
    </xdr:from>
    <xdr:to>
      <xdr:col>1</xdr:col>
      <xdr:colOff>885641</xdr:colOff>
      <xdr:row>202</xdr:row>
      <xdr:rowOff>0</xdr:rowOff>
    </xdr:to>
    <xdr:pic>
      <xdr:nvPicPr>
        <xdr:cNvPr id="175" name="Picture 174">
          <a:extLst>
            <a:ext uri="{FF2B5EF4-FFF2-40B4-BE49-F238E27FC236}">
              <a16:creationId xmlns:a16="http://schemas.microsoft.com/office/drawing/2014/main" id="{FFAB76C8-DF4A-4D42-8DAD-DD8DA268A14E}"/>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914400" y="127638984"/>
          <a:ext cx="606241" cy="631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202</xdr:row>
      <xdr:rowOff>0</xdr:rowOff>
    </xdr:from>
    <xdr:to>
      <xdr:col>1</xdr:col>
      <xdr:colOff>606241</xdr:colOff>
      <xdr:row>202</xdr:row>
      <xdr:rowOff>3217</xdr:rowOff>
    </xdr:to>
    <xdr:pic>
      <xdr:nvPicPr>
        <xdr:cNvPr id="176" name="Picture 175">
          <a:extLst>
            <a:ext uri="{FF2B5EF4-FFF2-40B4-BE49-F238E27FC236}">
              <a16:creationId xmlns:a16="http://schemas.microsoft.com/office/drawing/2014/main" id="{B5F4C845-622A-2647-AAD5-C23F64AB8395}"/>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635000" y="128270000"/>
          <a:ext cx="606241" cy="3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330201</xdr:colOff>
      <xdr:row>202</xdr:row>
      <xdr:rowOff>25400</xdr:rowOff>
    </xdr:from>
    <xdr:to>
      <xdr:col>1</xdr:col>
      <xdr:colOff>889001</xdr:colOff>
      <xdr:row>202</xdr:row>
      <xdr:rowOff>613903</xdr:rowOff>
    </xdr:to>
    <xdr:pic>
      <xdr:nvPicPr>
        <xdr:cNvPr id="177" name="Picture 176">
          <a:extLst>
            <a:ext uri="{FF2B5EF4-FFF2-40B4-BE49-F238E27FC236}">
              <a16:creationId xmlns:a16="http://schemas.microsoft.com/office/drawing/2014/main" id="{0364CBB6-E5CB-3847-8061-ED34DF6807E4}"/>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965201" y="128295400"/>
          <a:ext cx="558800" cy="588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203</xdr:row>
      <xdr:rowOff>4731</xdr:rowOff>
    </xdr:from>
    <xdr:to>
      <xdr:col>1</xdr:col>
      <xdr:colOff>936441</xdr:colOff>
      <xdr:row>204</xdr:row>
      <xdr:rowOff>0</xdr:rowOff>
    </xdr:to>
    <xdr:pic>
      <xdr:nvPicPr>
        <xdr:cNvPr id="178" name="Picture 177">
          <a:extLst>
            <a:ext uri="{FF2B5EF4-FFF2-40B4-BE49-F238E27FC236}">
              <a16:creationId xmlns:a16="http://schemas.microsoft.com/office/drawing/2014/main" id="{58DEEF09-1C26-0247-B154-4F7BB48DFDB9}"/>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965200" y="128909731"/>
          <a:ext cx="606241" cy="630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204</xdr:row>
      <xdr:rowOff>12700</xdr:rowOff>
    </xdr:from>
    <xdr:to>
      <xdr:col>2</xdr:col>
      <xdr:colOff>9341</xdr:colOff>
      <xdr:row>205</xdr:row>
      <xdr:rowOff>0</xdr:rowOff>
    </xdr:to>
    <xdr:pic>
      <xdr:nvPicPr>
        <xdr:cNvPr id="179" name="Picture 178">
          <a:extLst>
            <a:ext uri="{FF2B5EF4-FFF2-40B4-BE49-F238E27FC236}">
              <a16:creationId xmlns:a16="http://schemas.microsoft.com/office/drawing/2014/main" id="{CA5316AF-37E7-3245-9A21-E5069606E8F3}"/>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990600" y="129552700"/>
          <a:ext cx="618941"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205</xdr:row>
      <xdr:rowOff>20916</xdr:rowOff>
    </xdr:from>
    <xdr:to>
      <xdr:col>1</xdr:col>
      <xdr:colOff>910166</xdr:colOff>
      <xdr:row>206</xdr:row>
      <xdr:rowOff>0</xdr:rowOff>
    </xdr:to>
    <xdr:pic>
      <xdr:nvPicPr>
        <xdr:cNvPr id="180" name="Picture 179">
          <a:extLst>
            <a:ext uri="{FF2B5EF4-FFF2-40B4-BE49-F238E27FC236}">
              <a16:creationId xmlns:a16="http://schemas.microsoft.com/office/drawing/2014/main" id="{60C7A5E8-837E-3845-BDE7-8288133A8B74}"/>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965200" y="130195916"/>
          <a:ext cx="579966" cy="614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206</xdr:row>
      <xdr:rowOff>8466</xdr:rowOff>
    </xdr:from>
    <xdr:to>
      <xdr:col>1</xdr:col>
      <xdr:colOff>885641</xdr:colOff>
      <xdr:row>207</xdr:row>
      <xdr:rowOff>0</xdr:rowOff>
    </xdr:to>
    <xdr:pic>
      <xdr:nvPicPr>
        <xdr:cNvPr id="181" name="Picture 180">
          <a:extLst>
            <a:ext uri="{FF2B5EF4-FFF2-40B4-BE49-F238E27FC236}">
              <a16:creationId xmlns:a16="http://schemas.microsoft.com/office/drawing/2014/main" id="{64E0109E-C731-2746-BF0A-34BE997AA30D}"/>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914400" y="130818466"/>
          <a:ext cx="606241" cy="626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207</xdr:row>
      <xdr:rowOff>0</xdr:rowOff>
    </xdr:from>
    <xdr:to>
      <xdr:col>1</xdr:col>
      <xdr:colOff>606241</xdr:colOff>
      <xdr:row>207</xdr:row>
      <xdr:rowOff>7699</xdr:rowOff>
    </xdr:to>
    <xdr:pic>
      <xdr:nvPicPr>
        <xdr:cNvPr id="182" name="Picture 181">
          <a:extLst>
            <a:ext uri="{FF2B5EF4-FFF2-40B4-BE49-F238E27FC236}">
              <a16:creationId xmlns:a16="http://schemas.microsoft.com/office/drawing/2014/main" id="{B9579FA8-26CF-E942-BA10-4223EAF7ABD5}"/>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635000" y="131445000"/>
          <a:ext cx="606241" cy="7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207</xdr:row>
      <xdr:rowOff>8964</xdr:rowOff>
    </xdr:from>
    <xdr:to>
      <xdr:col>1</xdr:col>
      <xdr:colOff>885641</xdr:colOff>
      <xdr:row>208</xdr:row>
      <xdr:rowOff>0</xdr:rowOff>
    </xdr:to>
    <xdr:pic>
      <xdr:nvPicPr>
        <xdr:cNvPr id="183" name="Picture 182">
          <a:extLst>
            <a:ext uri="{FF2B5EF4-FFF2-40B4-BE49-F238E27FC236}">
              <a16:creationId xmlns:a16="http://schemas.microsoft.com/office/drawing/2014/main" id="{D20DFFE0-32E0-4F43-BA77-1EA7D48F8635}"/>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914400" y="131453964"/>
          <a:ext cx="606241" cy="626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208</xdr:row>
      <xdr:rowOff>0</xdr:rowOff>
    </xdr:from>
    <xdr:to>
      <xdr:col>1</xdr:col>
      <xdr:colOff>606241</xdr:colOff>
      <xdr:row>208</xdr:row>
      <xdr:rowOff>8197</xdr:rowOff>
    </xdr:to>
    <xdr:pic>
      <xdr:nvPicPr>
        <xdr:cNvPr id="184" name="Picture 183">
          <a:extLst>
            <a:ext uri="{FF2B5EF4-FFF2-40B4-BE49-F238E27FC236}">
              <a16:creationId xmlns:a16="http://schemas.microsoft.com/office/drawing/2014/main" id="{A0A0AD47-742E-C448-B116-271BBF7BF98B}"/>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635000" y="132080000"/>
          <a:ext cx="606241" cy="8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208</xdr:row>
      <xdr:rowOff>9462</xdr:rowOff>
    </xdr:from>
    <xdr:to>
      <xdr:col>1</xdr:col>
      <xdr:colOff>885641</xdr:colOff>
      <xdr:row>209</xdr:row>
      <xdr:rowOff>0</xdr:rowOff>
    </xdr:to>
    <xdr:pic>
      <xdr:nvPicPr>
        <xdr:cNvPr id="185" name="Picture 184">
          <a:extLst>
            <a:ext uri="{FF2B5EF4-FFF2-40B4-BE49-F238E27FC236}">
              <a16:creationId xmlns:a16="http://schemas.microsoft.com/office/drawing/2014/main" id="{6F2A5F37-FFCF-894F-AF9E-2F94B90C2199}"/>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914400" y="132089462"/>
          <a:ext cx="606241" cy="625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209</xdr:row>
      <xdr:rowOff>0</xdr:rowOff>
    </xdr:from>
    <xdr:to>
      <xdr:col>1</xdr:col>
      <xdr:colOff>606241</xdr:colOff>
      <xdr:row>209</xdr:row>
      <xdr:rowOff>10189</xdr:rowOff>
    </xdr:to>
    <xdr:pic>
      <xdr:nvPicPr>
        <xdr:cNvPr id="186" name="Picture 185">
          <a:extLst>
            <a:ext uri="{FF2B5EF4-FFF2-40B4-BE49-F238E27FC236}">
              <a16:creationId xmlns:a16="http://schemas.microsoft.com/office/drawing/2014/main" id="{759A918B-2874-6444-B0E7-3EDCF0BA14EC}"/>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635000" y="132715000"/>
          <a:ext cx="606241" cy="10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209</xdr:row>
      <xdr:rowOff>11454</xdr:rowOff>
    </xdr:from>
    <xdr:to>
      <xdr:col>1</xdr:col>
      <xdr:colOff>885641</xdr:colOff>
      <xdr:row>210</xdr:row>
      <xdr:rowOff>0</xdr:rowOff>
    </xdr:to>
    <xdr:pic>
      <xdr:nvPicPr>
        <xdr:cNvPr id="187" name="Picture 186">
          <a:extLst>
            <a:ext uri="{FF2B5EF4-FFF2-40B4-BE49-F238E27FC236}">
              <a16:creationId xmlns:a16="http://schemas.microsoft.com/office/drawing/2014/main" id="{3A55B89A-9050-2543-BCEF-1C8FA197C3E6}"/>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914400" y="132726454"/>
          <a:ext cx="606241" cy="623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xdr:row>
      <xdr:rowOff>0</xdr:rowOff>
    </xdr:from>
    <xdr:to>
      <xdr:col>1</xdr:col>
      <xdr:colOff>606241</xdr:colOff>
      <xdr:row>210</xdr:row>
      <xdr:rowOff>10687</xdr:rowOff>
    </xdr:to>
    <xdr:pic>
      <xdr:nvPicPr>
        <xdr:cNvPr id="188" name="Picture 187">
          <a:extLst>
            <a:ext uri="{FF2B5EF4-FFF2-40B4-BE49-F238E27FC236}">
              <a16:creationId xmlns:a16="http://schemas.microsoft.com/office/drawing/2014/main" id="{6CBF3EE4-D808-6A47-BAE8-EC4AF6E3B4ED}"/>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635000" y="133350000"/>
          <a:ext cx="606241" cy="10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210</xdr:row>
      <xdr:rowOff>11952</xdr:rowOff>
    </xdr:from>
    <xdr:to>
      <xdr:col>1</xdr:col>
      <xdr:colOff>885641</xdr:colOff>
      <xdr:row>211</xdr:row>
      <xdr:rowOff>0</xdr:rowOff>
    </xdr:to>
    <xdr:pic>
      <xdr:nvPicPr>
        <xdr:cNvPr id="189" name="Picture 188">
          <a:extLst>
            <a:ext uri="{FF2B5EF4-FFF2-40B4-BE49-F238E27FC236}">
              <a16:creationId xmlns:a16="http://schemas.microsoft.com/office/drawing/2014/main" id="{EA0A0F54-09F8-8D48-8B87-409A3266092E}"/>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914400" y="133361952"/>
          <a:ext cx="606241" cy="623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211</xdr:row>
      <xdr:rowOff>0</xdr:rowOff>
    </xdr:from>
    <xdr:to>
      <xdr:col>1</xdr:col>
      <xdr:colOff>606241</xdr:colOff>
      <xdr:row>211</xdr:row>
      <xdr:rowOff>11185</xdr:rowOff>
    </xdr:to>
    <xdr:pic>
      <xdr:nvPicPr>
        <xdr:cNvPr id="190" name="Picture 189">
          <a:extLst>
            <a:ext uri="{FF2B5EF4-FFF2-40B4-BE49-F238E27FC236}">
              <a16:creationId xmlns:a16="http://schemas.microsoft.com/office/drawing/2014/main" id="{E893086E-C86C-1B4A-873F-99CF627645B1}"/>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635000" y="133985000"/>
          <a:ext cx="606241" cy="11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211</xdr:row>
      <xdr:rowOff>12450</xdr:rowOff>
    </xdr:from>
    <xdr:to>
      <xdr:col>1</xdr:col>
      <xdr:colOff>885641</xdr:colOff>
      <xdr:row>212</xdr:row>
      <xdr:rowOff>0</xdr:rowOff>
    </xdr:to>
    <xdr:pic>
      <xdr:nvPicPr>
        <xdr:cNvPr id="191" name="Picture 190">
          <a:extLst>
            <a:ext uri="{FF2B5EF4-FFF2-40B4-BE49-F238E27FC236}">
              <a16:creationId xmlns:a16="http://schemas.microsoft.com/office/drawing/2014/main" id="{891F7017-236D-AD42-A1DE-22B5793F3F49}"/>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914400" y="133997450"/>
          <a:ext cx="606241" cy="62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212</xdr:row>
      <xdr:rowOff>0</xdr:rowOff>
    </xdr:from>
    <xdr:to>
      <xdr:col>1</xdr:col>
      <xdr:colOff>430750</xdr:colOff>
      <xdr:row>212</xdr:row>
      <xdr:rowOff>8636</xdr:rowOff>
    </xdr:to>
    <xdr:pic>
      <xdr:nvPicPr>
        <xdr:cNvPr id="192" name="Picture 191">
          <a:extLst>
            <a:ext uri="{FF2B5EF4-FFF2-40B4-BE49-F238E27FC236}">
              <a16:creationId xmlns:a16="http://schemas.microsoft.com/office/drawing/2014/main" id="{306D7324-FBD6-4044-B6C7-5A5046E0FB65}"/>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635000" y="134620000"/>
          <a:ext cx="430750" cy="8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469901</xdr:colOff>
      <xdr:row>212</xdr:row>
      <xdr:rowOff>38099</xdr:rowOff>
    </xdr:from>
    <xdr:to>
      <xdr:col>1</xdr:col>
      <xdr:colOff>901700</xdr:colOff>
      <xdr:row>212</xdr:row>
      <xdr:rowOff>608076</xdr:rowOff>
    </xdr:to>
    <xdr:pic>
      <xdr:nvPicPr>
        <xdr:cNvPr id="193" name="Picture 192">
          <a:extLst>
            <a:ext uri="{FF2B5EF4-FFF2-40B4-BE49-F238E27FC236}">
              <a16:creationId xmlns:a16="http://schemas.microsoft.com/office/drawing/2014/main" id="{63641CDF-5BF4-BF4A-9E70-3922B1679D6F}"/>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104901" y="134658099"/>
          <a:ext cx="431799" cy="569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213</xdr:row>
      <xdr:rowOff>50800</xdr:rowOff>
    </xdr:from>
    <xdr:to>
      <xdr:col>1</xdr:col>
      <xdr:colOff>911799</xdr:colOff>
      <xdr:row>213</xdr:row>
      <xdr:rowOff>622300</xdr:rowOff>
    </xdr:to>
    <xdr:pic>
      <xdr:nvPicPr>
        <xdr:cNvPr id="194" name="Picture 193">
          <a:extLst>
            <a:ext uri="{FF2B5EF4-FFF2-40B4-BE49-F238E27FC236}">
              <a16:creationId xmlns:a16="http://schemas.microsoft.com/office/drawing/2014/main" id="{C9B0D6DF-7061-0745-BE1F-71BD533C089E}"/>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939800" y="135305800"/>
          <a:ext cx="606999"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214</xdr:row>
      <xdr:rowOff>0</xdr:rowOff>
    </xdr:from>
    <xdr:to>
      <xdr:col>1</xdr:col>
      <xdr:colOff>924499</xdr:colOff>
      <xdr:row>215</xdr:row>
      <xdr:rowOff>0</xdr:rowOff>
    </xdr:to>
    <xdr:pic>
      <xdr:nvPicPr>
        <xdr:cNvPr id="195" name="Picture 194">
          <a:extLst>
            <a:ext uri="{FF2B5EF4-FFF2-40B4-BE49-F238E27FC236}">
              <a16:creationId xmlns:a16="http://schemas.microsoft.com/office/drawing/2014/main" id="{A604205B-F4B2-D547-A51E-13190A41365E}"/>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952500" y="13589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215</xdr:row>
      <xdr:rowOff>25400</xdr:rowOff>
    </xdr:from>
    <xdr:to>
      <xdr:col>2</xdr:col>
      <xdr:colOff>10099</xdr:colOff>
      <xdr:row>216</xdr:row>
      <xdr:rowOff>0</xdr:rowOff>
    </xdr:to>
    <xdr:pic>
      <xdr:nvPicPr>
        <xdr:cNvPr id="196" name="Picture 195">
          <a:extLst>
            <a:ext uri="{FF2B5EF4-FFF2-40B4-BE49-F238E27FC236}">
              <a16:creationId xmlns:a16="http://schemas.microsoft.com/office/drawing/2014/main" id="{63E58944-BFEF-5846-A741-3E57634CC46E}"/>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990600" y="136550400"/>
          <a:ext cx="619699"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216</xdr:row>
      <xdr:rowOff>0</xdr:rowOff>
    </xdr:from>
    <xdr:to>
      <xdr:col>2</xdr:col>
      <xdr:colOff>10099</xdr:colOff>
      <xdr:row>217</xdr:row>
      <xdr:rowOff>0</xdr:rowOff>
    </xdr:to>
    <xdr:pic>
      <xdr:nvPicPr>
        <xdr:cNvPr id="197" name="Picture 196">
          <a:extLst>
            <a:ext uri="{FF2B5EF4-FFF2-40B4-BE49-F238E27FC236}">
              <a16:creationId xmlns:a16="http://schemas.microsoft.com/office/drawing/2014/main" id="{28A5E32B-E286-C64F-A515-2D0AA9CB5576}"/>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990600" y="13716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217</xdr:row>
      <xdr:rowOff>0</xdr:rowOff>
    </xdr:from>
    <xdr:to>
      <xdr:col>2</xdr:col>
      <xdr:colOff>10099</xdr:colOff>
      <xdr:row>218</xdr:row>
      <xdr:rowOff>0</xdr:rowOff>
    </xdr:to>
    <xdr:pic>
      <xdr:nvPicPr>
        <xdr:cNvPr id="198" name="Picture 197">
          <a:extLst>
            <a:ext uri="{FF2B5EF4-FFF2-40B4-BE49-F238E27FC236}">
              <a16:creationId xmlns:a16="http://schemas.microsoft.com/office/drawing/2014/main" id="{60E88AD1-9A1C-E54B-A966-D463AA4DE7DD}"/>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990600" y="13779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218</xdr:row>
      <xdr:rowOff>0</xdr:rowOff>
    </xdr:from>
    <xdr:to>
      <xdr:col>2</xdr:col>
      <xdr:colOff>10099</xdr:colOff>
      <xdr:row>219</xdr:row>
      <xdr:rowOff>0</xdr:rowOff>
    </xdr:to>
    <xdr:pic>
      <xdr:nvPicPr>
        <xdr:cNvPr id="199" name="Picture 198">
          <a:extLst>
            <a:ext uri="{FF2B5EF4-FFF2-40B4-BE49-F238E27FC236}">
              <a16:creationId xmlns:a16="http://schemas.microsoft.com/office/drawing/2014/main" id="{46180BD8-73B7-204A-B67A-C62E109FB916}"/>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990600" y="13843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219</xdr:row>
      <xdr:rowOff>0</xdr:rowOff>
    </xdr:from>
    <xdr:to>
      <xdr:col>2</xdr:col>
      <xdr:colOff>10099</xdr:colOff>
      <xdr:row>220</xdr:row>
      <xdr:rowOff>0</xdr:rowOff>
    </xdr:to>
    <xdr:pic>
      <xdr:nvPicPr>
        <xdr:cNvPr id="200" name="Picture 199">
          <a:extLst>
            <a:ext uri="{FF2B5EF4-FFF2-40B4-BE49-F238E27FC236}">
              <a16:creationId xmlns:a16="http://schemas.microsoft.com/office/drawing/2014/main" id="{160BA370-D4AC-004A-8890-F83F24A0C4AC}"/>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990600" y="13906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220</xdr:row>
      <xdr:rowOff>0</xdr:rowOff>
    </xdr:from>
    <xdr:to>
      <xdr:col>2</xdr:col>
      <xdr:colOff>10099</xdr:colOff>
      <xdr:row>221</xdr:row>
      <xdr:rowOff>0</xdr:rowOff>
    </xdr:to>
    <xdr:pic>
      <xdr:nvPicPr>
        <xdr:cNvPr id="201" name="Picture 200">
          <a:extLst>
            <a:ext uri="{FF2B5EF4-FFF2-40B4-BE49-F238E27FC236}">
              <a16:creationId xmlns:a16="http://schemas.microsoft.com/office/drawing/2014/main" id="{B8DC883A-51ED-5C46-9278-D73070B58CA7}"/>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990600" y="13970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221</xdr:row>
      <xdr:rowOff>0</xdr:rowOff>
    </xdr:from>
    <xdr:to>
      <xdr:col>2</xdr:col>
      <xdr:colOff>10099</xdr:colOff>
      <xdr:row>222</xdr:row>
      <xdr:rowOff>0</xdr:rowOff>
    </xdr:to>
    <xdr:pic>
      <xdr:nvPicPr>
        <xdr:cNvPr id="202" name="Picture 201">
          <a:extLst>
            <a:ext uri="{FF2B5EF4-FFF2-40B4-BE49-F238E27FC236}">
              <a16:creationId xmlns:a16="http://schemas.microsoft.com/office/drawing/2014/main" id="{9BDA57C6-2732-6A46-8DB6-B748B57C2B6D}"/>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990600" y="14033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222</xdr:row>
      <xdr:rowOff>38099</xdr:rowOff>
    </xdr:from>
    <xdr:to>
      <xdr:col>1</xdr:col>
      <xdr:colOff>901700</xdr:colOff>
      <xdr:row>222</xdr:row>
      <xdr:rowOff>602402</xdr:rowOff>
    </xdr:to>
    <xdr:pic>
      <xdr:nvPicPr>
        <xdr:cNvPr id="203" name="Picture 202">
          <a:extLst>
            <a:ext uri="{FF2B5EF4-FFF2-40B4-BE49-F238E27FC236}">
              <a16:creationId xmlns:a16="http://schemas.microsoft.com/office/drawing/2014/main" id="{75F337EE-6BB9-F340-89CD-1F06077ED70B}"/>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990600" y="141008099"/>
          <a:ext cx="546100" cy="5643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223</xdr:row>
      <xdr:rowOff>0</xdr:rowOff>
    </xdr:from>
    <xdr:to>
      <xdr:col>1</xdr:col>
      <xdr:colOff>937199</xdr:colOff>
      <xdr:row>224</xdr:row>
      <xdr:rowOff>0</xdr:rowOff>
    </xdr:to>
    <xdr:pic>
      <xdr:nvPicPr>
        <xdr:cNvPr id="204" name="Picture 203">
          <a:extLst>
            <a:ext uri="{FF2B5EF4-FFF2-40B4-BE49-F238E27FC236}">
              <a16:creationId xmlns:a16="http://schemas.microsoft.com/office/drawing/2014/main" id="{3F5DAE2D-AE2B-E84B-926A-CC4FA4F4FE2F}"/>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965200" y="14160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224</xdr:row>
      <xdr:rowOff>0</xdr:rowOff>
    </xdr:from>
    <xdr:to>
      <xdr:col>1</xdr:col>
      <xdr:colOff>937199</xdr:colOff>
      <xdr:row>225</xdr:row>
      <xdr:rowOff>0</xdr:rowOff>
    </xdr:to>
    <xdr:pic>
      <xdr:nvPicPr>
        <xdr:cNvPr id="205" name="Picture 204">
          <a:extLst>
            <a:ext uri="{FF2B5EF4-FFF2-40B4-BE49-F238E27FC236}">
              <a16:creationId xmlns:a16="http://schemas.microsoft.com/office/drawing/2014/main" id="{4C325328-F9D9-A84B-AFA6-7C130E409DA7}"/>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224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225</xdr:row>
      <xdr:rowOff>0</xdr:rowOff>
    </xdr:from>
    <xdr:to>
      <xdr:col>1</xdr:col>
      <xdr:colOff>937199</xdr:colOff>
      <xdr:row>226</xdr:row>
      <xdr:rowOff>0</xdr:rowOff>
    </xdr:to>
    <xdr:pic>
      <xdr:nvPicPr>
        <xdr:cNvPr id="206" name="Picture 205">
          <a:extLst>
            <a:ext uri="{FF2B5EF4-FFF2-40B4-BE49-F238E27FC236}">
              <a16:creationId xmlns:a16="http://schemas.microsoft.com/office/drawing/2014/main" id="{CB911CBE-2935-3444-8C61-9C3F3105A980}"/>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287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226</xdr:row>
      <xdr:rowOff>0</xdr:rowOff>
    </xdr:from>
    <xdr:to>
      <xdr:col>1</xdr:col>
      <xdr:colOff>937199</xdr:colOff>
      <xdr:row>227</xdr:row>
      <xdr:rowOff>0</xdr:rowOff>
    </xdr:to>
    <xdr:pic>
      <xdr:nvPicPr>
        <xdr:cNvPr id="207" name="Picture 206">
          <a:extLst>
            <a:ext uri="{FF2B5EF4-FFF2-40B4-BE49-F238E27FC236}">
              <a16:creationId xmlns:a16="http://schemas.microsoft.com/office/drawing/2014/main" id="{68AAD34D-785F-A24D-8D75-BA4AA98FED11}"/>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965200" y="14351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227</xdr:row>
      <xdr:rowOff>0</xdr:rowOff>
    </xdr:from>
    <xdr:to>
      <xdr:col>1</xdr:col>
      <xdr:colOff>937199</xdr:colOff>
      <xdr:row>228</xdr:row>
      <xdr:rowOff>0</xdr:rowOff>
    </xdr:to>
    <xdr:pic>
      <xdr:nvPicPr>
        <xdr:cNvPr id="208" name="Picture 207">
          <a:extLst>
            <a:ext uri="{FF2B5EF4-FFF2-40B4-BE49-F238E27FC236}">
              <a16:creationId xmlns:a16="http://schemas.microsoft.com/office/drawing/2014/main" id="{36F57A8D-5B86-0147-8036-5FA6143BDEAE}"/>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965200" y="14414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228</xdr:row>
      <xdr:rowOff>0</xdr:rowOff>
    </xdr:from>
    <xdr:to>
      <xdr:col>1</xdr:col>
      <xdr:colOff>937199</xdr:colOff>
      <xdr:row>229</xdr:row>
      <xdr:rowOff>0</xdr:rowOff>
    </xdr:to>
    <xdr:pic>
      <xdr:nvPicPr>
        <xdr:cNvPr id="209" name="Picture 208">
          <a:extLst>
            <a:ext uri="{FF2B5EF4-FFF2-40B4-BE49-F238E27FC236}">
              <a16:creationId xmlns:a16="http://schemas.microsoft.com/office/drawing/2014/main" id="{202AB232-F18D-AD41-8CEC-670D947FDB98}"/>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965200" y="14478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229</xdr:row>
      <xdr:rowOff>0</xdr:rowOff>
    </xdr:from>
    <xdr:to>
      <xdr:col>1</xdr:col>
      <xdr:colOff>937199</xdr:colOff>
      <xdr:row>230</xdr:row>
      <xdr:rowOff>0</xdr:rowOff>
    </xdr:to>
    <xdr:pic>
      <xdr:nvPicPr>
        <xdr:cNvPr id="210" name="Picture 209">
          <a:extLst>
            <a:ext uri="{FF2B5EF4-FFF2-40B4-BE49-F238E27FC236}">
              <a16:creationId xmlns:a16="http://schemas.microsoft.com/office/drawing/2014/main" id="{7E967E29-8F0D-7841-A676-CCBD7EA5995B}"/>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965200" y="14541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230</xdr:row>
      <xdr:rowOff>0</xdr:rowOff>
    </xdr:from>
    <xdr:to>
      <xdr:col>1</xdr:col>
      <xdr:colOff>937199</xdr:colOff>
      <xdr:row>231</xdr:row>
      <xdr:rowOff>0</xdr:rowOff>
    </xdr:to>
    <xdr:pic>
      <xdr:nvPicPr>
        <xdr:cNvPr id="211" name="Picture 210">
          <a:extLst>
            <a:ext uri="{FF2B5EF4-FFF2-40B4-BE49-F238E27FC236}">
              <a16:creationId xmlns:a16="http://schemas.microsoft.com/office/drawing/2014/main" id="{A7728EF2-EC35-9343-9F5D-2BE58711B850}"/>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965200" y="14605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231</xdr:row>
      <xdr:rowOff>0</xdr:rowOff>
    </xdr:from>
    <xdr:to>
      <xdr:col>1</xdr:col>
      <xdr:colOff>937199</xdr:colOff>
      <xdr:row>232</xdr:row>
      <xdr:rowOff>0</xdr:rowOff>
    </xdr:to>
    <xdr:pic>
      <xdr:nvPicPr>
        <xdr:cNvPr id="212" name="Picture 211">
          <a:extLst>
            <a:ext uri="{FF2B5EF4-FFF2-40B4-BE49-F238E27FC236}">
              <a16:creationId xmlns:a16="http://schemas.microsoft.com/office/drawing/2014/main" id="{E1710E36-D0BB-5248-9D4A-ED53F4A5A071}"/>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668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232</xdr:row>
      <xdr:rowOff>0</xdr:rowOff>
    </xdr:from>
    <xdr:to>
      <xdr:col>2</xdr:col>
      <xdr:colOff>10099</xdr:colOff>
      <xdr:row>233</xdr:row>
      <xdr:rowOff>0</xdr:rowOff>
    </xdr:to>
    <xdr:pic>
      <xdr:nvPicPr>
        <xdr:cNvPr id="213" name="Picture 212">
          <a:extLst>
            <a:ext uri="{FF2B5EF4-FFF2-40B4-BE49-F238E27FC236}">
              <a16:creationId xmlns:a16="http://schemas.microsoft.com/office/drawing/2014/main" id="{76880D00-5154-BD4E-AFFA-A635DBDF0F37}"/>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90600" y="14732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393700</xdr:colOff>
      <xdr:row>233</xdr:row>
      <xdr:rowOff>0</xdr:rowOff>
    </xdr:from>
    <xdr:to>
      <xdr:col>2</xdr:col>
      <xdr:colOff>10099</xdr:colOff>
      <xdr:row>234</xdr:row>
      <xdr:rowOff>0</xdr:rowOff>
    </xdr:to>
    <xdr:pic>
      <xdr:nvPicPr>
        <xdr:cNvPr id="214" name="Picture 213">
          <a:extLst>
            <a:ext uri="{FF2B5EF4-FFF2-40B4-BE49-F238E27FC236}">
              <a16:creationId xmlns:a16="http://schemas.microsoft.com/office/drawing/2014/main" id="{C5912DA4-477E-9F4F-B5D5-D1F4948E01C0}"/>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1028700" y="147955000"/>
          <a:ext cx="5815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0</xdr:rowOff>
    </xdr:from>
    <xdr:to>
      <xdr:col>1</xdr:col>
      <xdr:colOff>593540</xdr:colOff>
      <xdr:row>234</xdr:row>
      <xdr:rowOff>42</xdr:rowOff>
    </xdr:to>
    <xdr:pic>
      <xdr:nvPicPr>
        <xdr:cNvPr id="215" name="Picture 214">
          <a:extLst>
            <a:ext uri="{FF2B5EF4-FFF2-40B4-BE49-F238E27FC236}">
              <a16:creationId xmlns:a16="http://schemas.microsoft.com/office/drawing/2014/main" id="{8E4A1391-1CF4-EF4C-9A4C-9A8F805B7430}"/>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635000" y="148590000"/>
          <a:ext cx="593540" cy="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234</xdr:row>
      <xdr:rowOff>2116</xdr:rowOff>
    </xdr:from>
    <xdr:to>
      <xdr:col>1</xdr:col>
      <xdr:colOff>936440</xdr:colOff>
      <xdr:row>235</xdr:row>
      <xdr:rowOff>0</xdr:rowOff>
    </xdr:to>
    <xdr:pic>
      <xdr:nvPicPr>
        <xdr:cNvPr id="216" name="Picture 215">
          <a:extLst>
            <a:ext uri="{FF2B5EF4-FFF2-40B4-BE49-F238E27FC236}">
              <a16:creationId xmlns:a16="http://schemas.microsoft.com/office/drawing/2014/main" id="{66C9F7F1-7549-7749-A03D-F5A7EE9C61EA}"/>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977900" y="148592116"/>
          <a:ext cx="593540" cy="63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235</xdr:row>
      <xdr:rowOff>0</xdr:rowOff>
    </xdr:from>
    <xdr:to>
      <xdr:col>1</xdr:col>
      <xdr:colOff>593540</xdr:colOff>
      <xdr:row>235</xdr:row>
      <xdr:rowOff>2158</xdr:rowOff>
    </xdr:to>
    <xdr:pic>
      <xdr:nvPicPr>
        <xdr:cNvPr id="217" name="Picture 216">
          <a:extLst>
            <a:ext uri="{FF2B5EF4-FFF2-40B4-BE49-F238E27FC236}">
              <a16:creationId xmlns:a16="http://schemas.microsoft.com/office/drawing/2014/main" id="{5DB13174-2210-5D48-BA88-166E22ACC2C1}"/>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635000" y="149225000"/>
          <a:ext cx="593540" cy="2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235</xdr:row>
      <xdr:rowOff>4232</xdr:rowOff>
    </xdr:from>
    <xdr:to>
      <xdr:col>1</xdr:col>
      <xdr:colOff>936440</xdr:colOff>
      <xdr:row>236</xdr:row>
      <xdr:rowOff>0</xdr:rowOff>
    </xdr:to>
    <xdr:pic>
      <xdr:nvPicPr>
        <xdr:cNvPr id="218" name="Picture 217">
          <a:extLst>
            <a:ext uri="{FF2B5EF4-FFF2-40B4-BE49-F238E27FC236}">
              <a16:creationId xmlns:a16="http://schemas.microsoft.com/office/drawing/2014/main" id="{19336FD5-BED6-3D4C-B5E5-5D1B48A80C53}"/>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977900" y="149229232"/>
          <a:ext cx="593540" cy="63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236</xdr:row>
      <xdr:rowOff>0</xdr:rowOff>
    </xdr:from>
    <xdr:to>
      <xdr:col>1</xdr:col>
      <xdr:colOff>593540</xdr:colOff>
      <xdr:row>236</xdr:row>
      <xdr:rowOff>5332</xdr:rowOff>
    </xdr:to>
    <xdr:pic>
      <xdr:nvPicPr>
        <xdr:cNvPr id="219" name="Picture 218">
          <a:extLst>
            <a:ext uri="{FF2B5EF4-FFF2-40B4-BE49-F238E27FC236}">
              <a16:creationId xmlns:a16="http://schemas.microsoft.com/office/drawing/2014/main" id="{7783B5A2-D65F-E745-BF8C-2ACE88AAA3C0}"/>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635000" y="149860000"/>
          <a:ext cx="593540" cy="5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236</xdr:row>
      <xdr:rowOff>7406</xdr:rowOff>
    </xdr:from>
    <xdr:to>
      <xdr:col>1</xdr:col>
      <xdr:colOff>936440</xdr:colOff>
      <xdr:row>237</xdr:row>
      <xdr:rowOff>0</xdr:rowOff>
    </xdr:to>
    <xdr:pic>
      <xdr:nvPicPr>
        <xdr:cNvPr id="220" name="Picture 219">
          <a:extLst>
            <a:ext uri="{FF2B5EF4-FFF2-40B4-BE49-F238E27FC236}">
              <a16:creationId xmlns:a16="http://schemas.microsoft.com/office/drawing/2014/main" id="{0C6667AF-686B-3F4F-A93F-B8E52376FC61}"/>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977900" y="149867406"/>
          <a:ext cx="593540" cy="627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237</xdr:row>
      <xdr:rowOff>0</xdr:rowOff>
    </xdr:from>
    <xdr:to>
      <xdr:col>1</xdr:col>
      <xdr:colOff>593540</xdr:colOff>
      <xdr:row>237</xdr:row>
      <xdr:rowOff>7448</xdr:rowOff>
    </xdr:to>
    <xdr:pic>
      <xdr:nvPicPr>
        <xdr:cNvPr id="221" name="Picture 220">
          <a:extLst>
            <a:ext uri="{FF2B5EF4-FFF2-40B4-BE49-F238E27FC236}">
              <a16:creationId xmlns:a16="http://schemas.microsoft.com/office/drawing/2014/main" id="{C60EC390-D7B9-404D-A56C-5855D6B52699}"/>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635000" y="150495000"/>
          <a:ext cx="593540" cy="7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237</xdr:row>
      <xdr:rowOff>9522</xdr:rowOff>
    </xdr:from>
    <xdr:to>
      <xdr:col>1</xdr:col>
      <xdr:colOff>936440</xdr:colOff>
      <xdr:row>238</xdr:row>
      <xdr:rowOff>0</xdr:rowOff>
    </xdr:to>
    <xdr:pic>
      <xdr:nvPicPr>
        <xdr:cNvPr id="222" name="Picture 221">
          <a:extLst>
            <a:ext uri="{FF2B5EF4-FFF2-40B4-BE49-F238E27FC236}">
              <a16:creationId xmlns:a16="http://schemas.microsoft.com/office/drawing/2014/main" id="{F5F8342F-79AA-7348-BDB0-7820BFA33CAA}"/>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977900" y="150504522"/>
          <a:ext cx="593540" cy="6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238</xdr:row>
      <xdr:rowOff>0</xdr:rowOff>
    </xdr:from>
    <xdr:to>
      <xdr:col>1</xdr:col>
      <xdr:colOff>593540</xdr:colOff>
      <xdr:row>238</xdr:row>
      <xdr:rowOff>9564</xdr:rowOff>
    </xdr:to>
    <xdr:pic>
      <xdr:nvPicPr>
        <xdr:cNvPr id="223" name="Picture 222">
          <a:extLst>
            <a:ext uri="{FF2B5EF4-FFF2-40B4-BE49-F238E27FC236}">
              <a16:creationId xmlns:a16="http://schemas.microsoft.com/office/drawing/2014/main" id="{CEC909DB-9315-F34F-994B-EFE30AC8D4C8}"/>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635000" y="151130000"/>
          <a:ext cx="593540" cy="9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238</xdr:row>
      <xdr:rowOff>11638</xdr:rowOff>
    </xdr:from>
    <xdr:to>
      <xdr:col>1</xdr:col>
      <xdr:colOff>936440</xdr:colOff>
      <xdr:row>239</xdr:row>
      <xdr:rowOff>0</xdr:rowOff>
    </xdr:to>
    <xdr:pic>
      <xdr:nvPicPr>
        <xdr:cNvPr id="224" name="Picture 223">
          <a:extLst>
            <a:ext uri="{FF2B5EF4-FFF2-40B4-BE49-F238E27FC236}">
              <a16:creationId xmlns:a16="http://schemas.microsoft.com/office/drawing/2014/main" id="{63E9937C-9567-FC4F-BDFE-F8B899164369}"/>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977900" y="151141638"/>
          <a:ext cx="593540" cy="6233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239</xdr:row>
      <xdr:rowOff>0</xdr:rowOff>
    </xdr:from>
    <xdr:to>
      <xdr:col>1</xdr:col>
      <xdr:colOff>593540</xdr:colOff>
      <xdr:row>239</xdr:row>
      <xdr:rowOff>11684</xdr:rowOff>
    </xdr:to>
    <xdr:pic>
      <xdr:nvPicPr>
        <xdr:cNvPr id="225" name="Picture 224">
          <a:extLst>
            <a:ext uri="{FF2B5EF4-FFF2-40B4-BE49-F238E27FC236}">
              <a16:creationId xmlns:a16="http://schemas.microsoft.com/office/drawing/2014/main" id="{DCE2B91F-DAD1-DA4D-8D60-3873E0390D77}"/>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635000" y="151765000"/>
          <a:ext cx="593540" cy="11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239</xdr:row>
      <xdr:rowOff>0</xdr:rowOff>
    </xdr:from>
    <xdr:to>
      <xdr:col>1</xdr:col>
      <xdr:colOff>923740</xdr:colOff>
      <xdr:row>239</xdr:row>
      <xdr:rowOff>633984</xdr:rowOff>
    </xdr:to>
    <xdr:pic>
      <xdr:nvPicPr>
        <xdr:cNvPr id="226" name="Picture 225">
          <a:extLst>
            <a:ext uri="{FF2B5EF4-FFF2-40B4-BE49-F238E27FC236}">
              <a16:creationId xmlns:a16="http://schemas.microsoft.com/office/drawing/2014/main" id="{CE1D2295-40EF-F543-8D3E-4F4BC572F550}"/>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876300" y="151765000"/>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240</xdr:row>
      <xdr:rowOff>2117</xdr:rowOff>
    </xdr:from>
    <xdr:to>
      <xdr:col>1</xdr:col>
      <xdr:colOff>923740</xdr:colOff>
      <xdr:row>241</xdr:row>
      <xdr:rowOff>1101</xdr:rowOff>
    </xdr:to>
    <xdr:pic>
      <xdr:nvPicPr>
        <xdr:cNvPr id="227" name="Picture 226">
          <a:extLst>
            <a:ext uri="{FF2B5EF4-FFF2-40B4-BE49-F238E27FC236}">
              <a16:creationId xmlns:a16="http://schemas.microsoft.com/office/drawing/2014/main" id="{6DB10195-72D6-CF4D-9A2C-21E777270FC7}"/>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876300" y="152402117"/>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241</xdr:row>
      <xdr:rowOff>4234</xdr:rowOff>
    </xdr:from>
    <xdr:to>
      <xdr:col>1</xdr:col>
      <xdr:colOff>923740</xdr:colOff>
      <xdr:row>242</xdr:row>
      <xdr:rowOff>3218</xdr:rowOff>
    </xdr:to>
    <xdr:pic>
      <xdr:nvPicPr>
        <xdr:cNvPr id="228" name="Picture 227">
          <a:extLst>
            <a:ext uri="{FF2B5EF4-FFF2-40B4-BE49-F238E27FC236}">
              <a16:creationId xmlns:a16="http://schemas.microsoft.com/office/drawing/2014/main" id="{B4CE791E-898F-974D-B183-E3A2FA7D1522}"/>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876300" y="153039234"/>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242</xdr:row>
      <xdr:rowOff>6351</xdr:rowOff>
    </xdr:from>
    <xdr:to>
      <xdr:col>1</xdr:col>
      <xdr:colOff>923740</xdr:colOff>
      <xdr:row>243</xdr:row>
      <xdr:rowOff>5335</xdr:rowOff>
    </xdr:to>
    <xdr:pic>
      <xdr:nvPicPr>
        <xdr:cNvPr id="229" name="Picture 228">
          <a:extLst>
            <a:ext uri="{FF2B5EF4-FFF2-40B4-BE49-F238E27FC236}">
              <a16:creationId xmlns:a16="http://schemas.microsoft.com/office/drawing/2014/main" id="{F17BCCA5-F520-764B-A2B8-8EA213A1C3D8}"/>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876300" y="153676351"/>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243</xdr:row>
      <xdr:rowOff>8468</xdr:rowOff>
    </xdr:from>
    <xdr:to>
      <xdr:col>1</xdr:col>
      <xdr:colOff>923740</xdr:colOff>
      <xdr:row>244</xdr:row>
      <xdr:rowOff>7452</xdr:rowOff>
    </xdr:to>
    <xdr:pic>
      <xdr:nvPicPr>
        <xdr:cNvPr id="230" name="Picture 229">
          <a:extLst>
            <a:ext uri="{FF2B5EF4-FFF2-40B4-BE49-F238E27FC236}">
              <a16:creationId xmlns:a16="http://schemas.microsoft.com/office/drawing/2014/main" id="{420DC965-7DC8-D545-B233-C06CACC95B3A}"/>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876300" y="154313468"/>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244</xdr:row>
      <xdr:rowOff>10585</xdr:rowOff>
    </xdr:from>
    <xdr:to>
      <xdr:col>1</xdr:col>
      <xdr:colOff>923740</xdr:colOff>
      <xdr:row>245</xdr:row>
      <xdr:rowOff>9569</xdr:rowOff>
    </xdr:to>
    <xdr:pic>
      <xdr:nvPicPr>
        <xdr:cNvPr id="231" name="Picture 230">
          <a:extLst>
            <a:ext uri="{FF2B5EF4-FFF2-40B4-BE49-F238E27FC236}">
              <a16:creationId xmlns:a16="http://schemas.microsoft.com/office/drawing/2014/main" id="{4AF75BDB-A702-BC43-B5D5-15AFCF4B907D}"/>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876300" y="154950585"/>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245</xdr:row>
      <xdr:rowOff>12700</xdr:rowOff>
    </xdr:from>
    <xdr:to>
      <xdr:col>1</xdr:col>
      <xdr:colOff>923740</xdr:colOff>
      <xdr:row>246</xdr:row>
      <xdr:rowOff>0</xdr:rowOff>
    </xdr:to>
    <xdr:pic>
      <xdr:nvPicPr>
        <xdr:cNvPr id="232" name="Picture 231">
          <a:extLst>
            <a:ext uri="{FF2B5EF4-FFF2-40B4-BE49-F238E27FC236}">
              <a16:creationId xmlns:a16="http://schemas.microsoft.com/office/drawing/2014/main" id="{931027DD-B71D-C84E-B73C-357254AB6D07}"/>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876300" y="155587700"/>
          <a:ext cx="68244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246</xdr:row>
      <xdr:rowOff>0</xdr:rowOff>
    </xdr:from>
    <xdr:to>
      <xdr:col>1</xdr:col>
      <xdr:colOff>928787</xdr:colOff>
      <xdr:row>246</xdr:row>
      <xdr:rowOff>630936</xdr:rowOff>
    </xdr:to>
    <xdr:pic>
      <xdr:nvPicPr>
        <xdr:cNvPr id="233" name="Picture 232">
          <a:extLst>
            <a:ext uri="{FF2B5EF4-FFF2-40B4-BE49-F238E27FC236}">
              <a16:creationId xmlns:a16="http://schemas.microsoft.com/office/drawing/2014/main" id="{B75FEB3E-38AF-F842-9B29-9BF0C590913E}"/>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092200" y="156210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469900</xdr:colOff>
      <xdr:row>247</xdr:row>
      <xdr:rowOff>25400</xdr:rowOff>
    </xdr:from>
    <xdr:to>
      <xdr:col>1</xdr:col>
      <xdr:colOff>941487</xdr:colOff>
      <xdr:row>247</xdr:row>
      <xdr:rowOff>630936</xdr:rowOff>
    </xdr:to>
    <xdr:pic>
      <xdr:nvPicPr>
        <xdr:cNvPr id="234" name="Picture 233">
          <a:extLst>
            <a:ext uri="{FF2B5EF4-FFF2-40B4-BE49-F238E27FC236}">
              <a16:creationId xmlns:a16="http://schemas.microsoft.com/office/drawing/2014/main" id="{AB04ED78-810B-FC4A-A7CD-DBB206247BC8}"/>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1104900" y="156870400"/>
          <a:ext cx="471587" cy="605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248</xdr:row>
      <xdr:rowOff>0</xdr:rowOff>
    </xdr:from>
    <xdr:to>
      <xdr:col>1</xdr:col>
      <xdr:colOff>928787</xdr:colOff>
      <xdr:row>248</xdr:row>
      <xdr:rowOff>630936</xdr:rowOff>
    </xdr:to>
    <xdr:pic>
      <xdr:nvPicPr>
        <xdr:cNvPr id="235" name="Picture 234">
          <a:extLst>
            <a:ext uri="{FF2B5EF4-FFF2-40B4-BE49-F238E27FC236}">
              <a16:creationId xmlns:a16="http://schemas.microsoft.com/office/drawing/2014/main" id="{9B3EECBD-F9BB-B042-9DA7-1FE14BB5610E}"/>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1092200" y="157480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249</xdr:row>
      <xdr:rowOff>0</xdr:rowOff>
    </xdr:from>
    <xdr:to>
      <xdr:col>1</xdr:col>
      <xdr:colOff>928787</xdr:colOff>
      <xdr:row>249</xdr:row>
      <xdr:rowOff>630936</xdr:rowOff>
    </xdr:to>
    <xdr:pic>
      <xdr:nvPicPr>
        <xdr:cNvPr id="236" name="Picture 235">
          <a:extLst>
            <a:ext uri="{FF2B5EF4-FFF2-40B4-BE49-F238E27FC236}">
              <a16:creationId xmlns:a16="http://schemas.microsoft.com/office/drawing/2014/main" id="{F4C0E3F0-8693-2640-95B0-92F739DF2564}"/>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1092200" y="158115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250</xdr:row>
      <xdr:rowOff>0</xdr:rowOff>
    </xdr:from>
    <xdr:to>
      <xdr:col>1</xdr:col>
      <xdr:colOff>931825</xdr:colOff>
      <xdr:row>251</xdr:row>
      <xdr:rowOff>0</xdr:rowOff>
    </xdr:to>
    <xdr:pic>
      <xdr:nvPicPr>
        <xdr:cNvPr id="237" name="Picture 236">
          <a:extLst>
            <a:ext uri="{FF2B5EF4-FFF2-40B4-BE49-F238E27FC236}">
              <a16:creationId xmlns:a16="http://schemas.microsoft.com/office/drawing/2014/main" id="{F1CB66B8-DF67-E645-8BFE-34FC05ED4D43}"/>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1092200" y="1587500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251</xdr:row>
      <xdr:rowOff>0</xdr:rowOff>
    </xdr:from>
    <xdr:to>
      <xdr:col>1</xdr:col>
      <xdr:colOff>931825</xdr:colOff>
      <xdr:row>252</xdr:row>
      <xdr:rowOff>0</xdr:rowOff>
    </xdr:to>
    <xdr:pic>
      <xdr:nvPicPr>
        <xdr:cNvPr id="238" name="Picture 237">
          <a:extLst>
            <a:ext uri="{FF2B5EF4-FFF2-40B4-BE49-F238E27FC236}">
              <a16:creationId xmlns:a16="http://schemas.microsoft.com/office/drawing/2014/main" id="{242DE5CB-A478-AF44-A0D6-E17D9C467498}"/>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1092200" y="1593850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252</xdr:row>
      <xdr:rowOff>0</xdr:rowOff>
    </xdr:from>
    <xdr:to>
      <xdr:col>1</xdr:col>
      <xdr:colOff>924499</xdr:colOff>
      <xdr:row>253</xdr:row>
      <xdr:rowOff>0</xdr:rowOff>
    </xdr:to>
    <xdr:pic>
      <xdr:nvPicPr>
        <xdr:cNvPr id="239" name="Picture 238">
          <a:extLst>
            <a:ext uri="{FF2B5EF4-FFF2-40B4-BE49-F238E27FC236}">
              <a16:creationId xmlns:a16="http://schemas.microsoft.com/office/drawing/2014/main" id="{A4FDBE74-4813-B247-B8C0-C36678BDF245}"/>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990600" y="16002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253</xdr:row>
      <xdr:rowOff>0</xdr:rowOff>
    </xdr:from>
    <xdr:to>
      <xdr:col>1</xdr:col>
      <xdr:colOff>924499</xdr:colOff>
      <xdr:row>254</xdr:row>
      <xdr:rowOff>0</xdr:rowOff>
    </xdr:to>
    <xdr:pic>
      <xdr:nvPicPr>
        <xdr:cNvPr id="240" name="Picture 239">
          <a:extLst>
            <a:ext uri="{FF2B5EF4-FFF2-40B4-BE49-F238E27FC236}">
              <a16:creationId xmlns:a16="http://schemas.microsoft.com/office/drawing/2014/main" id="{270BAFF9-FA09-5A45-A4F1-7DFB3F0E38C8}"/>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990600" y="16065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254</xdr:row>
      <xdr:rowOff>0</xdr:rowOff>
    </xdr:from>
    <xdr:to>
      <xdr:col>1</xdr:col>
      <xdr:colOff>924499</xdr:colOff>
      <xdr:row>255</xdr:row>
      <xdr:rowOff>0</xdr:rowOff>
    </xdr:to>
    <xdr:pic>
      <xdr:nvPicPr>
        <xdr:cNvPr id="241" name="Picture 240">
          <a:extLst>
            <a:ext uri="{FF2B5EF4-FFF2-40B4-BE49-F238E27FC236}">
              <a16:creationId xmlns:a16="http://schemas.microsoft.com/office/drawing/2014/main" id="{0EB179FF-1AD0-D44A-A7BE-081F161D929F}"/>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990600" y="16129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255</xdr:row>
      <xdr:rowOff>0</xdr:rowOff>
    </xdr:from>
    <xdr:to>
      <xdr:col>1</xdr:col>
      <xdr:colOff>924499</xdr:colOff>
      <xdr:row>256</xdr:row>
      <xdr:rowOff>0</xdr:rowOff>
    </xdr:to>
    <xdr:pic>
      <xdr:nvPicPr>
        <xdr:cNvPr id="242" name="Picture 241">
          <a:extLst>
            <a:ext uri="{FF2B5EF4-FFF2-40B4-BE49-F238E27FC236}">
              <a16:creationId xmlns:a16="http://schemas.microsoft.com/office/drawing/2014/main" id="{AA811B97-3AC0-D844-B832-E9E35B96BEBF}"/>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990600" y="16192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256</xdr:row>
      <xdr:rowOff>0</xdr:rowOff>
    </xdr:from>
    <xdr:to>
      <xdr:col>1</xdr:col>
      <xdr:colOff>924499</xdr:colOff>
      <xdr:row>257</xdr:row>
      <xdr:rowOff>0</xdr:rowOff>
    </xdr:to>
    <xdr:pic>
      <xdr:nvPicPr>
        <xdr:cNvPr id="243" name="Picture 242">
          <a:extLst>
            <a:ext uri="{FF2B5EF4-FFF2-40B4-BE49-F238E27FC236}">
              <a16:creationId xmlns:a16="http://schemas.microsoft.com/office/drawing/2014/main" id="{60A19ED5-14C6-D747-9DD3-97F3C5DE7575}"/>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990600" y="16256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257</xdr:row>
      <xdr:rowOff>12700</xdr:rowOff>
    </xdr:from>
    <xdr:to>
      <xdr:col>1</xdr:col>
      <xdr:colOff>924499</xdr:colOff>
      <xdr:row>258</xdr:row>
      <xdr:rowOff>0</xdr:rowOff>
    </xdr:to>
    <xdr:pic>
      <xdr:nvPicPr>
        <xdr:cNvPr id="244" name="Picture 243">
          <a:extLst>
            <a:ext uri="{FF2B5EF4-FFF2-40B4-BE49-F238E27FC236}">
              <a16:creationId xmlns:a16="http://schemas.microsoft.com/office/drawing/2014/main" id="{77F8AF29-DBD8-5D46-9110-C461AA287E94}"/>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990600" y="163207700"/>
          <a:ext cx="568899"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258</xdr:row>
      <xdr:rowOff>0</xdr:rowOff>
    </xdr:from>
    <xdr:to>
      <xdr:col>1</xdr:col>
      <xdr:colOff>924499</xdr:colOff>
      <xdr:row>259</xdr:row>
      <xdr:rowOff>0</xdr:rowOff>
    </xdr:to>
    <xdr:pic>
      <xdr:nvPicPr>
        <xdr:cNvPr id="245" name="Picture 244">
          <a:extLst>
            <a:ext uri="{FF2B5EF4-FFF2-40B4-BE49-F238E27FC236}">
              <a16:creationId xmlns:a16="http://schemas.microsoft.com/office/drawing/2014/main" id="{A90E7F29-1195-3141-A1DC-1E100E0F4B70}"/>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990600" y="16383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259</xdr:row>
      <xdr:rowOff>0</xdr:rowOff>
    </xdr:from>
    <xdr:to>
      <xdr:col>1</xdr:col>
      <xdr:colOff>924499</xdr:colOff>
      <xdr:row>260</xdr:row>
      <xdr:rowOff>0</xdr:rowOff>
    </xdr:to>
    <xdr:pic>
      <xdr:nvPicPr>
        <xdr:cNvPr id="246" name="Picture 245">
          <a:extLst>
            <a:ext uri="{FF2B5EF4-FFF2-40B4-BE49-F238E27FC236}">
              <a16:creationId xmlns:a16="http://schemas.microsoft.com/office/drawing/2014/main" id="{F7A99B84-783B-D746-A521-F7CE0CEB8BF7}"/>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990600" y="16446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144</xdr:row>
      <xdr:rowOff>381000</xdr:rowOff>
    </xdr:from>
    <xdr:to>
      <xdr:col>1</xdr:col>
      <xdr:colOff>1</xdr:colOff>
      <xdr:row>144</xdr:row>
      <xdr:rowOff>381000</xdr:rowOff>
    </xdr:to>
    <xdr:pic>
      <xdr:nvPicPr>
        <xdr:cNvPr id="247" name="Picture 246">
          <a:extLst>
            <a:ext uri="{FF2B5EF4-FFF2-40B4-BE49-F238E27FC236}">
              <a16:creationId xmlns:a16="http://schemas.microsoft.com/office/drawing/2014/main" id="{49AF8F25-B755-2943-B02A-91672788F4C8}"/>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635001" y="9182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146</xdr:row>
      <xdr:rowOff>127000</xdr:rowOff>
    </xdr:from>
    <xdr:to>
      <xdr:col>1</xdr:col>
      <xdr:colOff>1</xdr:colOff>
      <xdr:row>146</xdr:row>
      <xdr:rowOff>127000</xdr:rowOff>
    </xdr:to>
    <xdr:pic>
      <xdr:nvPicPr>
        <xdr:cNvPr id="248" name="Picture 247">
          <a:extLst>
            <a:ext uri="{FF2B5EF4-FFF2-40B4-BE49-F238E27FC236}">
              <a16:creationId xmlns:a16="http://schemas.microsoft.com/office/drawing/2014/main" id="{7EAB673C-564C-A447-A074-8CEFE794717B}"/>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635001" y="9283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147</xdr:row>
      <xdr:rowOff>508000</xdr:rowOff>
    </xdr:from>
    <xdr:to>
      <xdr:col>1</xdr:col>
      <xdr:colOff>1</xdr:colOff>
      <xdr:row>147</xdr:row>
      <xdr:rowOff>508000</xdr:rowOff>
    </xdr:to>
    <xdr:pic>
      <xdr:nvPicPr>
        <xdr:cNvPr id="249" name="Picture 248">
          <a:extLst>
            <a:ext uri="{FF2B5EF4-FFF2-40B4-BE49-F238E27FC236}">
              <a16:creationId xmlns:a16="http://schemas.microsoft.com/office/drawing/2014/main" id="{A605994D-5BB9-1E4C-B0FD-7932704FAB97}"/>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635001" y="9385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149</xdr:row>
      <xdr:rowOff>254000</xdr:rowOff>
    </xdr:from>
    <xdr:to>
      <xdr:col>1</xdr:col>
      <xdr:colOff>1</xdr:colOff>
      <xdr:row>149</xdr:row>
      <xdr:rowOff>254000</xdr:rowOff>
    </xdr:to>
    <xdr:pic>
      <xdr:nvPicPr>
        <xdr:cNvPr id="250" name="Picture 249">
          <a:extLst>
            <a:ext uri="{FF2B5EF4-FFF2-40B4-BE49-F238E27FC236}">
              <a16:creationId xmlns:a16="http://schemas.microsoft.com/office/drawing/2014/main" id="{4095AC4A-CC15-B443-820F-7F9C57D2FCE2}"/>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635001" y="9486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151</xdr:row>
      <xdr:rowOff>0</xdr:rowOff>
    </xdr:from>
    <xdr:to>
      <xdr:col>1</xdr:col>
      <xdr:colOff>1</xdr:colOff>
      <xdr:row>151</xdr:row>
      <xdr:rowOff>0</xdr:rowOff>
    </xdr:to>
    <xdr:pic>
      <xdr:nvPicPr>
        <xdr:cNvPr id="251" name="Picture 250">
          <a:extLst>
            <a:ext uri="{FF2B5EF4-FFF2-40B4-BE49-F238E27FC236}">
              <a16:creationId xmlns:a16="http://schemas.microsoft.com/office/drawing/2014/main" id="{500A7DB3-F9F9-A249-B475-18199908129C}"/>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635001" y="9588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152</xdr:row>
      <xdr:rowOff>381000</xdr:rowOff>
    </xdr:from>
    <xdr:to>
      <xdr:col>1</xdr:col>
      <xdr:colOff>1</xdr:colOff>
      <xdr:row>152</xdr:row>
      <xdr:rowOff>381000</xdr:rowOff>
    </xdr:to>
    <xdr:pic>
      <xdr:nvPicPr>
        <xdr:cNvPr id="252" name="Picture 251">
          <a:extLst>
            <a:ext uri="{FF2B5EF4-FFF2-40B4-BE49-F238E27FC236}">
              <a16:creationId xmlns:a16="http://schemas.microsoft.com/office/drawing/2014/main" id="{29A50DFD-FF85-4E47-8FEC-646FEDC8AA63}"/>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635001" y="9690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154</xdr:row>
      <xdr:rowOff>508000</xdr:rowOff>
    </xdr:from>
    <xdr:to>
      <xdr:col>1</xdr:col>
      <xdr:colOff>1</xdr:colOff>
      <xdr:row>154</xdr:row>
      <xdr:rowOff>508000</xdr:rowOff>
    </xdr:to>
    <xdr:pic>
      <xdr:nvPicPr>
        <xdr:cNvPr id="253" name="Picture 252">
          <a:extLst>
            <a:ext uri="{FF2B5EF4-FFF2-40B4-BE49-F238E27FC236}">
              <a16:creationId xmlns:a16="http://schemas.microsoft.com/office/drawing/2014/main" id="{9612CAF2-79D7-724C-A4CE-119026756389}"/>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635001" y="98298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155</xdr:row>
      <xdr:rowOff>254000</xdr:rowOff>
    </xdr:from>
    <xdr:to>
      <xdr:col>1</xdr:col>
      <xdr:colOff>1</xdr:colOff>
      <xdr:row>155</xdr:row>
      <xdr:rowOff>254000</xdr:rowOff>
    </xdr:to>
    <xdr:pic>
      <xdr:nvPicPr>
        <xdr:cNvPr id="254" name="Picture 253">
          <a:extLst>
            <a:ext uri="{FF2B5EF4-FFF2-40B4-BE49-F238E27FC236}">
              <a16:creationId xmlns:a16="http://schemas.microsoft.com/office/drawing/2014/main" id="{0B70576A-7C5C-7845-8415-74F0544F6334}"/>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635001" y="9867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157</xdr:row>
      <xdr:rowOff>0</xdr:rowOff>
    </xdr:from>
    <xdr:to>
      <xdr:col>1</xdr:col>
      <xdr:colOff>1</xdr:colOff>
      <xdr:row>157</xdr:row>
      <xdr:rowOff>0</xdr:rowOff>
    </xdr:to>
    <xdr:pic>
      <xdr:nvPicPr>
        <xdr:cNvPr id="255" name="Picture 254">
          <a:extLst>
            <a:ext uri="{FF2B5EF4-FFF2-40B4-BE49-F238E27FC236}">
              <a16:creationId xmlns:a16="http://schemas.microsoft.com/office/drawing/2014/main" id="{8BB35EF1-8935-104B-99EB-D07F32EE0097}"/>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635001" y="9969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158</xdr:row>
      <xdr:rowOff>381000</xdr:rowOff>
    </xdr:from>
    <xdr:to>
      <xdr:col>1</xdr:col>
      <xdr:colOff>1</xdr:colOff>
      <xdr:row>158</xdr:row>
      <xdr:rowOff>381000</xdr:rowOff>
    </xdr:to>
    <xdr:pic>
      <xdr:nvPicPr>
        <xdr:cNvPr id="256" name="Picture 255">
          <a:extLst>
            <a:ext uri="{FF2B5EF4-FFF2-40B4-BE49-F238E27FC236}">
              <a16:creationId xmlns:a16="http://schemas.microsoft.com/office/drawing/2014/main" id="{27A4E723-D858-5146-8FFC-1B9CB16BFE71}"/>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635001" y="10071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160</xdr:row>
      <xdr:rowOff>127000</xdr:rowOff>
    </xdr:from>
    <xdr:to>
      <xdr:col>1</xdr:col>
      <xdr:colOff>1</xdr:colOff>
      <xdr:row>160</xdr:row>
      <xdr:rowOff>127000</xdr:rowOff>
    </xdr:to>
    <xdr:pic>
      <xdr:nvPicPr>
        <xdr:cNvPr id="257" name="Picture 256">
          <a:extLst>
            <a:ext uri="{FF2B5EF4-FFF2-40B4-BE49-F238E27FC236}">
              <a16:creationId xmlns:a16="http://schemas.microsoft.com/office/drawing/2014/main" id="{E2A71BEA-311B-F44C-8610-7F6A19378385}"/>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635001" y="10172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161</xdr:row>
      <xdr:rowOff>508000</xdr:rowOff>
    </xdr:from>
    <xdr:to>
      <xdr:col>1</xdr:col>
      <xdr:colOff>1</xdr:colOff>
      <xdr:row>161</xdr:row>
      <xdr:rowOff>508000</xdr:rowOff>
    </xdr:to>
    <xdr:pic>
      <xdr:nvPicPr>
        <xdr:cNvPr id="258" name="Picture 257">
          <a:extLst>
            <a:ext uri="{FF2B5EF4-FFF2-40B4-BE49-F238E27FC236}">
              <a16:creationId xmlns:a16="http://schemas.microsoft.com/office/drawing/2014/main" id="{2E12A156-F075-1F47-8F45-C01693E0CDBA}"/>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635001" y="10274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163</xdr:row>
      <xdr:rowOff>254000</xdr:rowOff>
    </xdr:from>
    <xdr:to>
      <xdr:col>1</xdr:col>
      <xdr:colOff>1</xdr:colOff>
      <xdr:row>163</xdr:row>
      <xdr:rowOff>254000</xdr:rowOff>
    </xdr:to>
    <xdr:pic>
      <xdr:nvPicPr>
        <xdr:cNvPr id="259" name="Picture 258">
          <a:extLst>
            <a:ext uri="{FF2B5EF4-FFF2-40B4-BE49-F238E27FC236}">
              <a16:creationId xmlns:a16="http://schemas.microsoft.com/office/drawing/2014/main" id="{FD1D2023-7221-B44F-82FB-90EE618FAC06}"/>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635001" y="10375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165</xdr:row>
      <xdr:rowOff>0</xdr:rowOff>
    </xdr:from>
    <xdr:to>
      <xdr:col>1</xdr:col>
      <xdr:colOff>1</xdr:colOff>
      <xdr:row>165</xdr:row>
      <xdr:rowOff>0</xdr:rowOff>
    </xdr:to>
    <xdr:pic>
      <xdr:nvPicPr>
        <xdr:cNvPr id="260" name="Picture 259">
          <a:extLst>
            <a:ext uri="{FF2B5EF4-FFF2-40B4-BE49-F238E27FC236}">
              <a16:creationId xmlns:a16="http://schemas.microsoft.com/office/drawing/2014/main" id="{066CDEF8-2C91-6F46-95F6-A34760750CCF}"/>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635001" y="10477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166</xdr:row>
      <xdr:rowOff>381000</xdr:rowOff>
    </xdr:from>
    <xdr:to>
      <xdr:col>1</xdr:col>
      <xdr:colOff>1</xdr:colOff>
      <xdr:row>166</xdr:row>
      <xdr:rowOff>381000</xdr:rowOff>
    </xdr:to>
    <xdr:pic>
      <xdr:nvPicPr>
        <xdr:cNvPr id="261" name="Picture 260">
          <a:extLst>
            <a:ext uri="{FF2B5EF4-FFF2-40B4-BE49-F238E27FC236}">
              <a16:creationId xmlns:a16="http://schemas.microsoft.com/office/drawing/2014/main" id="{D11F1502-BCFC-3544-9AFF-F5293C72C89B}"/>
            </a:ext>
          </a:extLst>
        </xdr:cNvPr>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635001" y="10579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168</xdr:row>
      <xdr:rowOff>127000</xdr:rowOff>
    </xdr:from>
    <xdr:to>
      <xdr:col>1</xdr:col>
      <xdr:colOff>1</xdr:colOff>
      <xdr:row>168</xdr:row>
      <xdr:rowOff>127000</xdr:rowOff>
    </xdr:to>
    <xdr:pic>
      <xdr:nvPicPr>
        <xdr:cNvPr id="262" name="Picture 261">
          <a:extLst>
            <a:ext uri="{FF2B5EF4-FFF2-40B4-BE49-F238E27FC236}">
              <a16:creationId xmlns:a16="http://schemas.microsoft.com/office/drawing/2014/main" id="{E0C6FC72-B4D2-F442-BA56-070E5DDD2401}"/>
            </a:ext>
          </a:extLst>
        </xdr:cNvPr>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635001" y="10680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169</xdr:row>
      <xdr:rowOff>254000</xdr:rowOff>
    </xdr:from>
    <xdr:to>
      <xdr:col>1</xdr:col>
      <xdr:colOff>1</xdr:colOff>
      <xdr:row>169</xdr:row>
      <xdr:rowOff>254000</xdr:rowOff>
    </xdr:to>
    <xdr:pic>
      <xdr:nvPicPr>
        <xdr:cNvPr id="263" name="Picture 262">
          <a:extLst>
            <a:ext uri="{FF2B5EF4-FFF2-40B4-BE49-F238E27FC236}">
              <a16:creationId xmlns:a16="http://schemas.microsoft.com/office/drawing/2014/main" id="{D49A3436-118E-C64F-8B00-7E4842D4E4FA}"/>
            </a:ext>
          </a:extLst>
        </xdr:cNvPr>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635001" y="10756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0</xdr:rowOff>
    </xdr:from>
    <xdr:to>
      <xdr:col>1</xdr:col>
      <xdr:colOff>1</xdr:colOff>
      <xdr:row>171</xdr:row>
      <xdr:rowOff>0</xdr:rowOff>
    </xdr:to>
    <xdr:pic>
      <xdr:nvPicPr>
        <xdr:cNvPr id="264" name="Picture 263">
          <a:extLst>
            <a:ext uri="{FF2B5EF4-FFF2-40B4-BE49-F238E27FC236}">
              <a16:creationId xmlns:a16="http://schemas.microsoft.com/office/drawing/2014/main" id="{79AA996D-F767-E548-A8B5-FF267DF2F27E}"/>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635001" y="10858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381000</xdr:rowOff>
    </xdr:from>
    <xdr:to>
      <xdr:col>1</xdr:col>
      <xdr:colOff>1</xdr:colOff>
      <xdr:row>171</xdr:row>
      <xdr:rowOff>381000</xdr:rowOff>
    </xdr:to>
    <xdr:pic>
      <xdr:nvPicPr>
        <xdr:cNvPr id="265" name="Picture 264">
          <a:extLst>
            <a:ext uri="{FF2B5EF4-FFF2-40B4-BE49-F238E27FC236}">
              <a16:creationId xmlns:a16="http://schemas.microsoft.com/office/drawing/2014/main" id="{7A1366D4-D9FA-BB44-8745-56369D8BD157}"/>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635001" y="10896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172</xdr:row>
      <xdr:rowOff>127000</xdr:rowOff>
    </xdr:from>
    <xdr:to>
      <xdr:col>1</xdr:col>
      <xdr:colOff>1</xdr:colOff>
      <xdr:row>172</xdr:row>
      <xdr:rowOff>127000</xdr:rowOff>
    </xdr:to>
    <xdr:pic>
      <xdr:nvPicPr>
        <xdr:cNvPr id="266" name="Picture 265">
          <a:extLst>
            <a:ext uri="{FF2B5EF4-FFF2-40B4-BE49-F238E27FC236}">
              <a16:creationId xmlns:a16="http://schemas.microsoft.com/office/drawing/2014/main" id="{0EECA4A5-975B-1E47-92F9-A0A8A98D8003}"/>
            </a:ext>
          </a:extLst>
        </xdr:cNvPr>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635001" y="10934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174</xdr:row>
      <xdr:rowOff>0</xdr:rowOff>
    </xdr:from>
    <xdr:to>
      <xdr:col>1</xdr:col>
      <xdr:colOff>1</xdr:colOff>
      <xdr:row>174</xdr:row>
      <xdr:rowOff>0</xdr:rowOff>
    </xdr:to>
    <xdr:pic>
      <xdr:nvPicPr>
        <xdr:cNvPr id="267" name="Picture 266">
          <a:extLst>
            <a:ext uri="{FF2B5EF4-FFF2-40B4-BE49-F238E27FC236}">
              <a16:creationId xmlns:a16="http://schemas.microsoft.com/office/drawing/2014/main" id="{4FAC1E07-144F-A04E-87F1-CA8FB9BC2DA1}"/>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635001" y="1104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175</xdr:row>
      <xdr:rowOff>381000</xdr:rowOff>
    </xdr:from>
    <xdr:to>
      <xdr:col>1</xdr:col>
      <xdr:colOff>1</xdr:colOff>
      <xdr:row>175</xdr:row>
      <xdr:rowOff>381000</xdr:rowOff>
    </xdr:to>
    <xdr:pic>
      <xdr:nvPicPr>
        <xdr:cNvPr id="268" name="Picture 267">
          <a:extLst>
            <a:ext uri="{FF2B5EF4-FFF2-40B4-BE49-F238E27FC236}">
              <a16:creationId xmlns:a16="http://schemas.microsoft.com/office/drawing/2014/main" id="{3E0B0AF4-5888-A54E-B70B-1D35461E5CAA}"/>
            </a:ext>
          </a:extLst>
        </xdr:cNvPr>
        <xdr:cNvPicPr>
          <a:picLocks noChangeAspect="1" noChangeArrowheads="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635001" y="11150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176</xdr:row>
      <xdr:rowOff>127000</xdr:rowOff>
    </xdr:from>
    <xdr:to>
      <xdr:col>1</xdr:col>
      <xdr:colOff>1</xdr:colOff>
      <xdr:row>176</xdr:row>
      <xdr:rowOff>127000</xdr:rowOff>
    </xdr:to>
    <xdr:pic>
      <xdr:nvPicPr>
        <xdr:cNvPr id="269" name="Picture 268">
          <a:extLst>
            <a:ext uri="{FF2B5EF4-FFF2-40B4-BE49-F238E27FC236}">
              <a16:creationId xmlns:a16="http://schemas.microsoft.com/office/drawing/2014/main" id="{7136FD14-1B28-F648-AFB7-9F9F722257D7}"/>
            </a:ext>
          </a:extLst>
        </xdr:cNvPr>
        <xdr:cNvPicPr>
          <a:picLocks noChangeAspect="1" noChangeArrowheads="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635001" y="11188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177</xdr:row>
      <xdr:rowOff>508000</xdr:rowOff>
    </xdr:from>
    <xdr:to>
      <xdr:col>1</xdr:col>
      <xdr:colOff>1</xdr:colOff>
      <xdr:row>177</xdr:row>
      <xdr:rowOff>508000</xdr:rowOff>
    </xdr:to>
    <xdr:pic>
      <xdr:nvPicPr>
        <xdr:cNvPr id="270" name="Picture 269">
          <a:extLst>
            <a:ext uri="{FF2B5EF4-FFF2-40B4-BE49-F238E27FC236}">
              <a16:creationId xmlns:a16="http://schemas.microsoft.com/office/drawing/2014/main" id="{4620612F-CABF-C345-A4C9-A372223E03CC}"/>
            </a:ext>
          </a:extLst>
        </xdr:cNvPr>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635001" y="11290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179</xdr:row>
      <xdr:rowOff>254000</xdr:rowOff>
    </xdr:from>
    <xdr:to>
      <xdr:col>1</xdr:col>
      <xdr:colOff>1</xdr:colOff>
      <xdr:row>179</xdr:row>
      <xdr:rowOff>254000</xdr:rowOff>
    </xdr:to>
    <xdr:pic>
      <xdr:nvPicPr>
        <xdr:cNvPr id="271" name="Picture 270">
          <a:extLst>
            <a:ext uri="{FF2B5EF4-FFF2-40B4-BE49-F238E27FC236}">
              <a16:creationId xmlns:a16="http://schemas.microsoft.com/office/drawing/2014/main" id="{2FEC4DA2-C3CD-A741-A3A7-5057503FC26A}"/>
            </a:ext>
          </a:extLst>
        </xdr:cNvPr>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635001" y="11391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180</xdr:row>
      <xdr:rowOff>0</xdr:rowOff>
    </xdr:from>
    <xdr:to>
      <xdr:col>1</xdr:col>
      <xdr:colOff>1</xdr:colOff>
      <xdr:row>180</xdr:row>
      <xdr:rowOff>0</xdr:rowOff>
    </xdr:to>
    <xdr:pic>
      <xdr:nvPicPr>
        <xdr:cNvPr id="272" name="Picture 271">
          <a:extLst>
            <a:ext uri="{FF2B5EF4-FFF2-40B4-BE49-F238E27FC236}">
              <a16:creationId xmlns:a16="http://schemas.microsoft.com/office/drawing/2014/main" id="{ECEA600D-BD86-CC44-ADD0-E3427C9CCF33}"/>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635001" y="11430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181</xdr:row>
      <xdr:rowOff>381000</xdr:rowOff>
    </xdr:from>
    <xdr:to>
      <xdr:col>1</xdr:col>
      <xdr:colOff>1</xdr:colOff>
      <xdr:row>181</xdr:row>
      <xdr:rowOff>381000</xdr:rowOff>
    </xdr:to>
    <xdr:pic>
      <xdr:nvPicPr>
        <xdr:cNvPr id="273" name="Picture 272">
          <a:extLst>
            <a:ext uri="{FF2B5EF4-FFF2-40B4-BE49-F238E27FC236}">
              <a16:creationId xmlns:a16="http://schemas.microsoft.com/office/drawing/2014/main" id="{D318C867-C65A-844B-A29B-CF27409B19C9}"/>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635001" y="11531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184</xdr:row>
      <xdr:rowOff>127000</xdr:rowOff>
    </xdr:from>
    <xdr:to>
      <xdr:col>1</xdr:col>
      <xdr:colOff>1</xdr:colOff>
      <xdr:row>184</xdr:row>
      <xdr:rowOff>127000</xdr:rowOff>
    </xdr:to>
    <xdr:pic>
      <xdr:nvPicPr>
        <xdr:cNvPr id="274" name="Picture 273">
          <a:extLst>
            <a:ext uri="{FF2B5EF4-FFF2-40B4-BE49-F238E27FC236}">
              <a16:creationId xmlns:a16="http://schemas.microsoft.com/office/drawing/2014/main" id="{FA330132-B19D-EE47-A368-65C2A0325E20}"/>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635001" y="11696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185</xdr:row>
      <xdr:rowOff>508000</xdr:rowOff>
    </xdr:from>
    <xdr:to>
      <xdr:col>1</xdr:col>
      <xdr:colOff>1</xdr:colOff>
      <xdr:row>185</xdr:row>
      <xdr:rowOff>508000</xdr:rowOff>
    </xdr:to>
    <xdr:pic>
      <xdr:nvPicPr>
        <xdr:cNvPr id="275" name="Picture 274">
          <a:extLst>
            <a:ext uri="{FF2B5EF4-FFF2-40B4-BE49-F238E27FC236}">
              <a16:creationId xmlns:a16="http://schemas.microsoft.com/office/drawing/2014/main" id="{28358C0F-4A0A-1F49-9FE2-3D757A630C06}"/>
            </a:ext>
          </a:extLst>
        </xdr:cNvPr>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635001" y="11798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187</xdr:row>
      <xdr:rowOff>254000</xdr:rowOff>
    </xdr:from>
    <xdr:to>
      <xdr:col>1</xdr:col>
      <xdr:colOff>1</xdr:colOff>
      <xdr:row>187</xdr:row>
      <xdr:rowOff>254000</xdr:rowOff>
    </xdr:to>
    <xdr:pic>
      <xdr:nvPicPr>
        <xdr:cNvPr id="276" name="Picture 275">
          <a:extLst>
            <a:ext uri="{FF2B5EF4-FFF2-40B4-BE49-F238E27FC236}">
              <a16:creationId xmlns:a16="http://schemas.microsoft.com/office/drawing/2014/main" id="{055D1220-A3CD-8C4D-A078-FA38EA6634C0}"/>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635001" y="11899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189</xdr:row>
      <xdr:rowOff>0</xdr:rowOff>
    </xdr:from>
    <xdr:to>
      <xdr:col>1</xdr:col>
      <xdr:colOff>1</xdr:colOff>
      <xdr:row>189</xdr:row>
      <xdr:rowOff>0</xdr:rowOff>
    </xdr:to>
    <xdr:pic>
      <xdr:nvPicPr>
        <xdr:cNvPr id="277" name="Picture 276">
          <a:extLst>
            <a:ext uri="{FF2B5EF4-FFF2-40B4-BE49-F238E27FC236}">
              <a16:creationId xmlns:a16="http://schemas.microsoft.com/office/drawing/2014/main" id="{14C3C5EB-EF48-B747-B399-CEB8F3E04E56}"/>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635001" y="12001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190</xdr:row>
      <xdr:rowOff>381000</xdr:rowOff>
    </xdr:from>
    <xdr:to>
      <xdr:col>1</xdr:col>
      <xdr:colOff>1</xdr:colOff>
      <xdr:row>190</xdr:row>
      <xdr:rowOff>381000</xdr:rowOff>
    </xdr:to>
    <xdr:pic>
      <xdr:nvPicPr>
        <xdr:cNvPr id="278" name="Picture 277">
          <a:extLst>
            <a:ext uri="{FF2B5EF4-FFF2-40B4-BE49-F238E27FC236}">
              <a16:creationId xmlns:a16="http://schemas.microsoft.com/office/drawing/2014/main" id="{71CB8D68-93B3-3148-8C42-6D97610A8087}"/>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635001" y="12103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193</xdr:row>
      <xdr:rowOff>127000</xdr:rowOff>
    </xdr:from>
    <xdr:to>
      <xdr:col>1</xdr:col>
      <xdr:colOff>1</xdr:colOff>
      <xdr:row>193</xdr:row>
      <xdr:rowOff>127000</xdr:rowOff>
    </xdr:to>
    <xdr:pic>
      <xdr:nvPicPr>
        <xdr:cNvPr id="279" name="Picture 278">
          <a:extLst>
            <a:ext uri="{FF2B5EF4-FFF2-40B4-BE49-F238E27FC236}">
              <a16:creationId xmlns:a16="http://schemas.microsoft.com/office/drawing/2014/main" id="{C3430D74-99B8-AB43-AF64-D78543DE97C4}"/>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2682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143</xdr:row>
      <xdr:rowOff>0</xdr:rowOff>
    </xdr:from>
    <xdr:to>
      <xdr:col>1</xdr:col>
      <xdr:colOff>911040</xdr:colOff>
      <xdr:row>143</xdr:row>
      <xdr:rowOff>633984</xdr:rowOff>
    </xdr:to>
    <xdr:pic>
      <xdr:nvPicPr>
        <xdr:cNvPr id="280" name="Picture 279">
          <a:extLst>
            <a:ext uri="{FF2B5EF4-FFF2-40B4-BE49-F238E27FC236}">
              <a16:creationId xmlns:a16="http://schemas.microsoft.com/office/drawing/2014/main" id="{B86C375E-EA5C-2C4D-9EC4-DA60914EF444}"/>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990600" y="9080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144</xdr:row>
      <xdr:rowOff>0</xdr:rowOff>
    </xdr:from>
    <xdr:to>
      <xdr:col>1</xdr:col>
      <xdr:colOff>911040</xdr:colOff>
      <xdr:row>144</xdr:row>
      <xdr:rowOff>633984</xdr:rowOff>
    </xdr:to>
    <xdr:pic>
      <xdr:nvPicPr>
        <xdr:cNvPr id="281" name="Picture 280">
          <a:extLst>
            <a:ext uri="{FF2B5EF4-FFF2-40B4-BE49-F238E27FC236}">
              <a16:creationId xmlns:a16="http://schemas.microsoft.com/office/drawing/2014/main" id="{7987E62C-595B-1340-947D-2CD5CC81D1E7}"/>
            </a:ext>
          </a:extLst>
        </xdr:cNvPr>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990600" y="9144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145</xdr:row>
      <xdr:rowOff>0</xdr:rowOff>
    </xdr:from>
    <xdr:to>
      <xdr:col>1</xdr:col>
      <xdr:colOff>911040</xdr:colOff>
      <xdr:row>145</xdr:row>
      <xdr:rowOff>633984</xdr:rowOff>
    </xdr:to>
    <xdr:pic>
      <xdr:nvPicPr>
        <xdr:cNvPr id="282" name="Picture 281">
          <a:extLst>
            <a:ext uri="{FF2B5EF4-FFF2-40B4-BE49-F238E27FC236}">
              <a16:creationId xmlns:a16="http://schemas.microsoft.com/office/drawing/2014/main" id="{FAC439F4-AA70-DF4B-B2F6-C20CF478BE0E}"/>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990600" y="9207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146</xdr:row>
      <xdr:rowOff>0</xdr:rowOff>
    </xdr:from>
    <xdr:to>
      <xdr:col>1</xdr:col>
      <xdr:colOff>911040</xdr:colOff>
      <xdr:row>146</xdr:row>
      <xdr:rowOff>633984</xdr:rowOff>
    </xdr:to>
    <xdr:pic>
      <xdr:nvPicPr>
        <xdr:cNvPr id="283" name="Picture 282">
          <a:extLst>
            <a:ext uri="{FF2B5EF4-FFF2-40B4-BE49-F238E27FC236}">
              <a16:creationId xmlns:a16="http://schemas.microsoft.com/office/drawing/2014/main" id="{77BD4CC2-8324-384C-8D04-6BA0043F4B9E}"/>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990600" y="9271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147</xdr:row>
      <xdr:rowOff>0</xdr:rowOff>
    </xdr:from>
    <xdr:to>
      <xdr:col>1</xdr:col>
      <xdr:colOff>911040</xdr:colOff>
      <xdr:row>147</xdr:row>
      <xdr:rowOff>633984</xdr:rowOff>
    </xdr:to>
    <xdr:pic>
      <xdr:nvPicPr>
        <xdr:cNvPr id="284" name="Picture 283">
          <a:extLst>
            <a:ext uri="{FF2B5EF4-FFF2-40B4-BE49-F238E27FC236}">
              <a16:creationId xmlns:a16="http://schemas.microsoft.com/office/drawing/2014/main" id="{AFA3913B-3A72-B946-87B6-00D309F1C721}"/>
            </a:ext>
          </a:extLst>
        </xdr:cNvPr>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990600" y="9334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148</xdr:row>
      <xdr:rowOff>0</xdr:rowOff>
    </xdr:from>
    <xdr:to>
      <xdr:col>1</xdr:col>
      <xdr:colOff>911040</xdr:colOff>
      <xdr:row>148</xdr:row>
      <xdr:rowOff>633984</xdr:rowOff>
    </xdr:to>
    <xdr:pic>
      <xdr:nvPicPr>
        <xdr:cNvPr id="285" name="Picture 284">
          <a:extLst>
            <a:ext uri="{FF2B5EF4-FFF2-40B4-BE49-F238E27FC236}">
              <a16:creationId xmlns:a16="http://schemas.microsoft.com/office/drawing/2014/main" id="{0AAF87D9-2957-404F-BF3E-2D66AA342F37}"/>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990600" y="9398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149</xdr:row>
      <xdr:rowOff>0</xdr:rowOff>
    </xdr:from>
    <xdr:to>
      <xdr:col>1</xdr:col>
      <xdr:colOff>911040</xdr:colOff>
      <xdr:row>149</xdr:row>
      <xdr:rowOff>633984</xdr:rowOff>
    </xdr:to>
    <xdr:pic>
      <xdr:nvPicPr>
        <xdr:cNvPr id="286" name="Picture 285">
          <a:extLst>
            <a:ext uri="{FF2B5EF4-FFF2-40B4-BE49-F238E27FC236}">
              <a16:creationId xmlns:a16="http://schemas.microsoft.com/office/drawing/2014/main" id="{196A0488-BE4D-2A4C-8397-38C809CECB3E}"/>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990600" y="9461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150</xdr:row>
      <xdr:rowOff>0</xdr:rowOff>
    </xdr:from>
    <xdr:to>
      <xdr:col>1</xdr:col>
      <xdr:colOff>911040</xdr:colOff>
      <xdr:row>150</xdr:row>
      <xdr:rowOff>633984</xdr:rowOff>
    </xdr:to>
    <xdr:pic>
      <xdr:nvPicPr>
        <xdr:cNvPr id="287" name="Picture 286">
          <a:extLst>
            <a:ext uri="{FF2B5EF4-FFF2-40B4-BE49-F238E27FC236}">
              <a16:creationId xmlns:a16="http://schemas.microsoft.com/office/drawing/2014/main" id="{3A41D365-EDF2-0D45-A820-B64C7AAD8699}"/>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525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151</xdr:row>
      <xdr:rowOff>0</xdr:rowOff>
    </xdr:from>
    <xdr:to>
      <xdr:col>1</xdr:col>
      <xdr:colOff>911040</xdr:colOff>
      <xdr:row>151</xdr:row>
      <xdr:rowOff>633984</xdr:rowOff>
    </xdr:to>
    <xdr:pic>
      <xdr:nvPicPr>
        <xdr:cNvPr id="288" name="Picture 287">
          <a:extLst>
            <a:ext uri="{FF2B5EF4-FFF2-40B4-BE49-F238E27FC236}">
              <a16:creationId xmlns:a16="http://schemas.microsoft.com/office/drawing/2014/main" id="{71F81364-F4BA-9341-A572-B58745D46194}"/>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588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152</xdr:row>
      <xdr:rowOff>0</xdr:rowOff>
    </xdr:from>
    <xdr:to>
      <xdr:col>1</xdr:col>
      <xdr:colOff>911040</xdr:colOff>
      <xdr:row>152</xdr:row>
      <xdr:rowOff>633984</xdr:rowOff>
    </xdr:to>
    <xdr:pic>
      <xdr:nvPicPr>
        <xdr:cNvPr id="289" name="Picture 288">
          <a:extLst>
            <a:ext uri="{FF2B5EF4-FFF2-40B4-BE49-F238E27FC236}">
              <a16:creationId xmlns:a16="http://schemas.microsoft.com/office/drawing/2014/main" id="{949B6F60-37A4-474A-9E20-E77E14738C98}"/>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652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153</xdr:row>
      <xdr:rowOff>0</xdr:rowOff>
    </xdr:from>
    <xdr:to>
      <xdr:col>1</xdr:col>
      <xdr:colOff>911040</xdr:colOff>
      <xdr:row>153</xdr:row>
      <xdr:rowOff>633984</xdr:rowOff>
    </xdr:to>
    <xdr:pic>
      <xdr:nvPicPr>
        <xdr:cNvPr id="290" name="Picture 289">
          <a:extLst>
            <a:ext uri="{FF2B5EF4-FFF2-40B4-BE49-F238E27FC236}">
              <a16:creationId xmlns:a16="http://schemas.microsoft.com/office/drawing/2014/main" id="{268119A4-8A1F-1448-871F-24D98E2907D5}"/>
            </a:ext>
          </a:extLst>
        </xdr:cNvPr>
        <xdr:cNvPicPr>
          <a:picLocks noChangeAspect="1" noChangeArrowheads="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990600" y="9715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154</xdr:row>
      <xdr:rowOff>25400</xdr:rowOff>
    </xdr:from>
    <xdr:to>
      <xdr:col>1</xdr:col>
      <xdr:colOff>863600</xdr:colOff>
      <xdr:row>155</xdr:row>
      <xdr:rowOff>49784</xdr:rowOff>
    </xdr:to>
    <xdr:pic>
      <xdr:nvPicPr>
        <xdr:cNvPr id="291" name="Picture 290">
          <a:extLst>
            <a:ext uri="{FF2B5EF4-FFF2-40B4-BE49-F238E27FC236}">
              <a16:creationId xmlns:a16="http://schemas.microsoft.com/office/drawing/2014/main" id="{9E38C1A0-12DD-5342-B24F-97E26D69B7CD}"/>
            </a:ext>
          </a:extLst>
        </xdr:cNvPr>
        <xdr:cNvPicPr>
          <a:picLocks noChangeAspect="1" noChangeArrowheads="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965200" y="97815400"/>
          <a:ext cx="533400" cy="659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155</xdr:row>
      <xdr:rowOff>0</xdr:rowOff>
    </xdr:from>
    <xdr:to>
      <xdr:col>1</xdr:col>
      <xdr:colOff>911040</xdr:colOff>
      <xdr:row>155</xdr:row>
      <xdr:rowOff>633984</xdr:rowOff>
    </xdr:to>
    <xdr:pic>
      <xdr:nvPicPr>
        <xdr:cNvPr id="292" name="Picture 291">
          <a:extLst>
            <a:ext uri="{FF2B5EF4-FFF2-40B4-BE49-F238E27FC236}">
              <a16:creationId xmlns:a16="http://schemas.microsoft.com/office/drawing/2014/main" id="{F648B5FA-B521-AF41-8669-D8ABE3C7177F}"/>
            </a:ext>
          </a:extLst>
        </xdr:cNvPr>
        <xdr:cNvPicPr>
          <a:picLocks noChangeAspect="1" noChangeArrowheads="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990600" y="9842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156</xdr:row>
      <xdr:rowOff>0</xdr:rowOff>
    </xdr:from>
    <xdr:to>
      <xdr:col>1</xdr:col>
      <xdr:colOff>911040</xdr:colOff>
      <xdr:row>156</xdr:row>
      <xdr:rowOff>633984</xdr:rowOff>
    </xdr:to>
    <xdr:pic>
      <xdr:nvPicPr>
        <xdr:cNvPr id="293" name="Picture 292">
          <a:extLst>
            <a:ext uri="{FF2B5EF4-FFF2-40B4-BE49-F238E27FC236}">
              <a16:creationId xmlns:a16="http://schemas.microsoft.com/office/drawing/2014/main" id="{16CD87B4-0EEB-C941-9727-D1CEA938E724}"/>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990600" y="9906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157</xdr:row>
      <xdr:rowOff>0</xdr:rowOff>
    </xdr:from>
    <xdr:to>
      <xdr:col>1</xdr:col>
      <xdr:colOff>923740</xdr:colOff>
      <xdr:row>157</xdr:row>
      <xdr:rowOff>633984</xdr:rowOff>
    </xdr:to>
    <xdr:pic>
      <xdr:nvPicPr>
        <xdr:cNvPr id="294" name="Picture 293">
          <a:extLst>
            <a:ext uri="{FF2B5EF4-FFF2-40B4-BE49-F238E27FC236}">
              <a16:creationId xmlns:a16="http://schemas.microsoft.com/office/drawing/2014/main" id="{89FB54FC-E22A-EF4F-AE45-C71FC4951469}"/>
            </a:ext>
          </a:extLst>
        </xdr:cNvPr>
        <xdr:cNvPicPr>
          <a:picLocks noChangeAspect="1" noChangeArrowheads="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1003300" y="9969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158</xdr:row>
      <xdr:rowOff>12700</xdr:rowOff>
    </xdr:from>
    <xdr:to>
      <xdr:col>1</xdr:col>
      <xdr:colOff>911040</xdr:colOff>
      <xdr:row>158</xdr:row>
      <xdr:rowOff>633984</xdr:rowOff>
    </xdr:to>
    <xdr:pic>
      <xdr:nvPicPr>
        <xdr:cNvPr id="295" name="Picture 294">
          <a:extLst>
            <a:ext uri="{FF2B5EF4-FFF2-40B4-BE49-F238E27FC236}">
              <a16:creationId xmlns:a16="http://schemas.microsoft.com/office/drawing/2014/main" id="{E35D23E7-FD0B-9348-BBB7-247699CE6DCF}"/>
            </a:ext>
          </a:extLst>
        </xdr:cNvPr>
        <xdr:cNvPicPr>
          <a:picLocks noChangeAspect="1" noChangeArrowheads="1"/>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990600" y="1003427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159</xdr:row>
      <xdr:rowOff>0</xdr:rowOff>
    </xdr:from>
    <xdr:to>
      <xdr:col>1</xdr:col>
      <xdr:colOff>911040</xdr:colOff>
      <xdr:row>159</xdr:row>
      <xdr:rowOff>633984</xdr:rowOff>
    </xdr:to>
    <xdr:pic>
      <xdr:nvPicPr>
        <xdr:cNvPr id="296" name="Picture 295">
          <a:extLst>
            <a:ext uri="{FF2B5EF4-FFF2-40B4-BE49-F238E27FC236}">
              <a16:creationId xmlns:a16="http://schemas.microsoft.com/office/drawing/2014/main" id="{9BE81273-B438-7A47-BE6C-389C512FC9BD}"/>
            </a:ext>
          </a:extLst>
        </xdr:cNvPr>
        <xdr:cNvPicPr>
          <a:picLocks noChangeAspect="1" noChangeArrowheads="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990600" y="10096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160</xdr:row>
      <xdr:rowOff>0</xdr:rowOff>
    </xdr:from>
    <xdr:to>
      <xdr:col>1</xdr:col>
      <xdr:colOff>911040</xdr:colOff>
      <xdr:row>160</xdr:row>
      <xdr:rowOff>633984</xdr:rowOff>
    </xdr:to>
    <xdr:pic>
      <xdr:nvPicPr>
        <xdr:cNvPr id="297" name="Picture 296">
          <a:extLst>
            <a:ext uri="{FF2B5EF4-FFF2-40B4-BE49-F238E27FC236}">
              <a16:creationId xmlns:a16="http://schemas.microsoft.com/office/drawing/2014/main" id="{F8D23388-9732-654A-BF3A-B93B7E11A63E}"/>
            </a:ext>
          </a:extLst>
        </xdr:cNvPr>
        <xdr:cNvPicPr>
          <a:picLocks noChangeAspect="1" noChangeArrowheads="1"/>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990600" y="10160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161</xdr:row>
      <xdr:rowOff>0</xdr:rowOff>
    </xdr:from>
    <xdr:to>
      <xdr:col>1</xdr:col>
      <xdr:colOff>898340</xdr:colOff>
      <xdr:row>161</xdr:row>
      <xdr:rowOff>633984</xdr:rowOff>
    </xdr:to>
    <xdr:pic>
      <xdr:nvPicPr>
        <xdr:cNvPr id="298" name="Picture 297">
          <a:extLst>
            <a:ext uri="{FF2B5EF4-FFF2-40B4-BE49-F238E27FC236}">
              <a16:creationId xmlns:a16="http://schemas.microsoft.com/office/drawing/2014/main" id="{F62EA039-04E5-5442-BA4A-756FDA990769}"/>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977900" y="10223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162</xdr:row>
      <xdr:rowOff>0</xdr:rowOff>
    </xdr:from>
    <xdr:to>
      <xdr:col>1</xdr:col>
      <xdr:colOff>898340</xdr:colOff>
      <xdr:row>162</xdr:row>
      <xdr:rowOff>633984</xdr:rowOff>
    </xdr:to>
    <xdr:pic>
      <xdr:nvPicPr>
        <xdr:cNvPr id="299" name="Picture 298">
          <a:extLst>
            <a:ext uri="{FF2B5EF4-FFF2-40B4-BE49-F238E27FC236}">
              <a16:creationId xmlns:a16="http://schemas.microsoft.com/office/drawing/2014/main" id="{0E26E7F9-A3AC-BE44-9AD5-93B6D04237E2}"/>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977900" y="10287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163</xdr:row>
      <xdr:rowOff>25400</xdr:rowOff>
    </xdr:from>
    <xdr:to>
      <xdr:col>1</xdr:col>
      <xdr:colOff>911040</xdr:colOff>
      <xdr:row>163</xdr:row>
      <xdr:rowOff>633984</xdr:rowOff>
    </xdr:to>
    <xdr:pic>
      <xdr:nvPicPr>
        <xdr:cNvPr id="300" name="Picture 299">
          <a:extLst>
            <a:ext uri="{FF2B5EF4-FFF2-40B4-BE49-F238E27FC236}">
              <a16:creationId xmlns:a16="http://schemas.microsoft.com/office/drawing/2014/main" id="{93C13738-6040-9B4D-94B0-5FA022CBBC1B}"/>
            </a:ext>
          </a:extLst>
        </xdr:cNvPr>
        <xdr:cNvPicPr>
          <a:picLocks noChangeAspect="1" noChangeArrowheads="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990600" y="103530400"/>
          <a:ext cx="555440" cy="608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164</xdr:row>
      <xdr:rowOff>0</xdr:rowOff>
    </xdr:from>
    <xdr:to>
      <xdr:col>1</xdr:col>
      <xdr:colOff>911040</xdr:colOff>
      <xdr:row>164</xdr:row>
      <xdr:rowOff>633984</xdr:rowOff>
    </xdr:to>
    <xdr:pic>
      <xdr:nvPicPr>
        <xdr:cNvPr id="301" name="Picture 300">
          <a:extLst>
            <a:ext uri="{FF2B5EF4-FFF2-40B4-BE49-F238E27FC236}">
              <a16:creationId xmlns:a16="http://schemas.microsoft.com/office/drawing/2014/main" id="{8D84960B-25DD-5544-95FB-EE0CB149260A}"/>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990600" y="10414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165</xdr:row>
      <xdr:rowOff>0</xdr:rowOff>
    </xdr:from>
    <xdr:to>
      <xdr:col>1</xdr:col>
      <xdr:colOff>911040</xdr:colOff>
      <xdr:row>165</xdr:row>
      <xdr:rowOff>633984</xdr:rowOff>
    </xdr:to>
    <xdr:pic>
      <xdr:nvPicPr>
        <xdr:cNvPr id="302" name="Picture 301">
          <a:extLst>
            <a:ext uri="{FF2B5EF4-FFF2-40B4-BE49-F238E27FC236}">
              <a16:creationId xmlns:a16="http://schemas.microsoft.com/office/drawing/2014/main" id="{6BB37404-C960-EF46-9677-3FA1586A6C43}"/>
            </a:ext>
          </a:extLst>
        </xdr:cNvPr>
        <xdr:cNvPicPr>
          <a:picLocks noChangeAspect="1"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990600" y="10477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166</xdr:row>
      <xdr:rowOff>0</xdr:rowOff>
    </xdr:from>
    <xdr:to>
      <xdr:col>1</xdr:col>
      <xdr:colOff>885640</xdr:colOff>
      <xdr:row>166</xdr:row>
      <xdr:rowOff>633984</xdr:rowOff>
    </xdr:to>
    <xdr:pic>
      <xdr:nvPicPr>
        <xdr:cNvPr id="303" name="Picture 302">
          <a:extLst>
            <a:ext uri="{FF2B5EF4-FFF2-40B4-BE49-F238E27FC236}">
              <a16:creationId xmlns:a16="http://schemas.microsoft.com/office/drawing/2014/main" id="{2B2E1707-9E21-A34C-A530-770B3009B44F}"/>
            </a:ext>
          </a:extLst>
        </xdr:cNvPr>
        <xdr:cNvPicPr>
          <a:picLocks noChangeAspect="1" noChangeArrowheads="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965200" y="10541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167</xdr:row>
      <xdr:rowOff>0</xdr:rowOff>
    </xdr:from>
    <xdr:to>
      <xdr:col>1</xdr:col>
      <xdr:colOff>911040</xdr:colOff>
      <xdr:row>167</xdr:row>
      <xdr:rowOff>633984</xdr:rowOff>
    </xdr:to>
    <xdr:pic>
      <xdr:nvPicPr>
        <xdr:cNvPr id="304" name="Picture 303">
          <a:extLst>
            <a:ext uri="{FF2B5EF4-FFF2-40B4-BE49-F238E27FC236}">
              <a16:creationId xmlns:a16="http://schemas.microsoft.com/office/drawing/2014/main" id="{2B0AEDF3-C8CF-174B-8DF1-864405AA8DDB}"/>
            </a:ext>
          </a:extLst>
        </xdr:cNvPr>
        <xdr:cNvPicPr>
          <a:picLocks noChangeAspect="1" noChangeArrowheads="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990600" y="10604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168</xdr:row>
      <xdr:rowOff>0</xdr:rowOff>
    </xdr:from>
    <xdr:to>
      <xdr:col>1</xdr:col>
      <xdr:colOff>911040</xdr:colOff>
      <xdr:row>168</xdr:row>
      <xdr:rowOff>633984</xdr:rowOff>
    </xdr:to>
    <xdr:pic>
      <xdr:nvPicPr>
        <xdr:cNvPr id="305" name="Picture 304">
          <a:extLst>
            <a:ext uri="{FF2B5EF4-FFF2-40B4-BE49-F238E27FC236}">
              <a16:creationId xmlns:a16="http://schemas.microsoft.com/office/drawing/2014/main" id="{C283B071-CC04-C146-B666-D8405AF36F4C}"/>
            </a:ext>
          </a:extLst>
        </xdr:cNvPr>
        <xdr:cNvPicPr>
          <a:picLocks noChangeAspect="1" noChangeArrowheads="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990600" y="10668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169</xdr:row>
      <xdr:rowOff>12700</xdr:rowOff>
    </xdr:from>
    <xdr:to>
      <xdr:col>1</xdr:col>
      <xdr:colOff>911040</xdr:colOff>
      <xdr:row>169</xdr:row>
      <xdr:rowOff>633984</xdr:rowOff>
    </xdr:to>
    <xdr:pic>
      <xdr:nvPicPr>
        <xdr:cNvPr id="306" name="Picture 305">
          <a:extLst>
            <a:ext uri="{FF2B5EF4-FFF2-40B4-BE49-F238E27FC236}">
              <a16:creationId xmlns:a16="http://schemas.microsoft.com/office/drawing/2014/main" id="{F469FCD9-6029-864A-982E-29CA9BFA2886}"/>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990600" y="1073277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170</xdr:row>
      <xdr:rowOff>0</xdr:rowOff>
    </xdr:from>
    <xdr:to>
      <xdr:col>1</xdr:col>
      <xdr:colOff>911040</xdr:colOff>
      <xdr:row>170</xdr:row>
      <xdr:rowOff>633984</xdr:rowOff>
    </xdr:to>
    <xdr:pic>
      <xdr:nvPicPr>
        <xdr:cNvPr id="307" name="Picture 306">
          <a:extLst>
            <a:ext uri="{FF2B5EF4-FFF2-40B4-BE49-F238E27FC236}">
              <a16:creationId xmlns:a16="http://schemas.microsoft.com/office/drawing/2014/main" id="{A3ACB7A7-AE82-AF43-A77E-82F149BF6974}"/>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990600" y="10795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171</xdr:row>
      <xdr:rowOff>0</xdr:rowOff>
    </xdr:from>
    <xdr:to>
      <xdr:col>1</xdr:col>
      <xdr:colOff>911040</xdr:colOff>
      <xdr:row>171</xdr:row>
      <xdr:rowOff>633984</xdr:rowOff>
    </xdr:to>
    <xdr:pic>
      <xdr:nvPicPr>
        <xdr:cNvPr id="308" name="Picture 307">
          <a:extLst>
            <a:ext uri="{FF2B5EF4-FFF2-40B4-BE49-F238E27FC236}">
              <a16:creationId xmlns:a16="http://schemas.microsoft.com/office/drawing/2014/main" id="{5824F740-FD36-4542-A32A-BAB347BCE993}"/>
            </a:ext>
          </a:extLst>
        </xdr:cNvPr>
        <xdr:cNvPicPr>
          <a:picLocks noChangeAspect="1" noChangeArrowheads="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990600" y="10858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172</xdr:row>
      <xdr:rowOff>0</xdr:rowOff>
    </xdr:from>
    <xdr:to>
      <xdr:col>1</xdr:col>
      <xdr:colOff>898340</xdr:colOff>
      <xdr:row>172</xdr:row>
      <xdr:rowOff>633984</xdr:rowOff>
    </xdr:to>
    <xdr:pic>
      <xdr:nvPicPr>
        <xdr:cNvPr id="309" name="Picture 308">
          <a:extLst>
            <a:ext uri="{FF2B5EF4-FFF2-40B4-BE49-F238E27FC236}">
              <a16:creationId xmlns:a16="http://schemas.microsoft.com/office/drawing/2014/main" id="{4652D856-69BD-6B41-9857-52125A45BB12}"/>
            </a:ext>
          </a:extLst>
        </xdr:cNvPr>
        <xdr:cNvPicPr>
          <a:picLocks noChangeAspect="1" noChangeArrowheads="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977900" y="10922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173</xdr:row>
      <xdr:rowOff>14252</xdr:rowOff>
    </xdr:from>
    <xdr:to>
      <xdr:col>1</xdr:col>
      <xdr:colOff>863600</xdr:colOff>
      <xdr:row>173</xdr:row>
      <xdr:rowOff>608583</xdr:rowOff>
    </xdr:to>
    <xdr:pic>
      <xdr:nvPicPr>
        <xdr:cNvPr id="310" name="Picture 309">
          <a:extLst>
            <a:ext uri="{FF2B5EF4-FFF2-40B4-BE49-F238E27FC236}">
              <a16:creationId xmlns:a16="http://schemas.microsoft.com/office/drawing/2014/main" id="{079F46E4-6325-0B4B-93EC-25D0171773EE}"/>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977900" y="1098692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174</xdr:row>
      <xdr:rowOff>1552</xdr:rowOff>
    </xdr:from>
    <xdr:to>
      <xdr:col>1</xdr:col>
      <xdr:colOff>863600</xdr:colOff>
      <xdr:row>174</xdr:row>
      <xdr:rowOff>595883</xdr:rowOff>
    </xdr:to>
    <xdr:pic>
      <xdr:nvPicPr>
        <xdr:cNvPr id="311" name="Picture 310">
          <a:extLst>
            <a:ext uri="{FF2B5EF4-FFF2-40B4-BE49-F238E27FC236}">
              <a16:creationId xmlns:a16="http://schemas.microsoft.com/office/drawing/2014/main" id="{781FD6BD-73CD-7847-A4C2-B29C14EC6695}"/>
            </a:ext>
          </a:extLst>
        </xdr:cNvPr>
        <xdr:cNvPicPr>
          <a:picLocks noChangeAspect="1" noChangeArrowheads="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977900" y="1104915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175</xdr:row>
      <xdr:rowOff>0</xdr:rowOff>
    </xdr:from>
    <xdr:to>
      <xdr:col>1</xdr:col>
      <xdr:colOff>898340</xdr:colOff>
      <xdr:row>175</xdr:row>
      <xdr:rowOff>633984</xdr:rowOff>
    </xdr:to>
    <xdr:pic>
      <xdr:nvPicPr>
        <xdr:cNvPr id="312" name="Picture 311">
          <a:extLst>
            <a:ext uri="{FF2B5EF4-FFF2-40B4-BE49-F238E27FC236}">
              <a16:creationId xmlns:a16="http://schemas.microsoft.com/office/drawing/2014/main" id="{C5741472-CCBA-E04E-A172-3DE22E8C499C}"/>
            </a:ext>
          </a:extLst>
        </xdr:cNvPr>
        <xdr:cNvPicPr>
          <a:picLocks noChangeAspect="1" noChangeArrowheads="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977900" y="11112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176</xdr:row>
      <xdr:rowOff>12700</xdr:rowOff>
    </xdr:from>
    <xdr:to>
      <xdr:col>1</xdr:col>
      <xdr:colOff>864960</xdr:colOff>
      <xdr:row>176</xdr:row>
      <xdr:rowOff>608584</xdr:rowOff>
    </xdr:to>
    <xdr:pic>
      <xdr:nvPicPr>
        <xdr:cNvPr id="313" name="Picture 312">
          <a:extLst>
            <a:ext uri="{FF2B5EF4-FFF2-40B4-BE49-F238E27FC236}">
              <a16:creationId xmlns:a16="http://schemas.microsoft.com/office/drawing/2014/main" id="{1D9AFFA4-765F-1D44-98BB-6D39DF44F091}"/>
            </a:ext>
          </a:extLst>
        </xdr:cNvPr>
        <xdr:cNvPicPr>
          <a:picLocks noChangeAspect="1" noChangeArrowheads="1"/>
        </xdr:cNvPicPr>
      </xdr:nvPicPr>
      <xdr:blipFill>
        <a:blip xmlns:r="http://schemas.openxmlformats.org/officeDocument/2006/relationships" r:embed="rId223" cstate="print">
          <a:extLst>
            <a:ext uri="{28A0092B-C50C-407E-A947-70E740481C1C}">
              <a14:useLocalDpi xmlns:a14="http://schemas.microsoft.com/office/drawing/2010/main" val="0"/>
            </a:ext>
          </a:extLst>
        </a:blip>
        <a:srcRect/>
        <a:stretch>
          <a:fillRect/>
        </a:stretch>
      </xdr:blipFill>
      <xdr:spPr bwMode="auto">
        <a:xfrm>
          <a:off x="977900" y="111772700"/>
          <a:ext cx="52206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177</xdr:row>
      <xdr:rowOff>0</xdr:rowOff>
    </xdr:from>
    <xdr:to>
      <xdr:col>1</xdr:col>
      <xdr:colOff>898340</xdr:colOff>
      <xdr:row>177</xdr:row>
      <xdr:rowOff>633984</xdr:rowOff>
    </xdr:to>
    <xdr:pic>
      <xdr:nvPicPr>
        <xdr:cNvPr id="314" name="Picture 313">
          <a:extLst>
            <a:ext uri="{FF2B5EF4-FFF2-40B4-BE49-F238E27FC236}">
              <a16:creationId xmlns:a16="http://schemas.microsoft.com/office/drawing/2014/main" id="{F9CEFD50-FC64-DE49-9EF6-7A7F5CDA2B83}"/>
            </a:ext>
          </a:extLst>
        </xdr:cNvPr>
        <xdr:cNvPicPr>
          <a:picLocks noChangeAspect="1" noChangeArrowheads="1"/>
        </xdr:cNvPicPr>
      </xdr:nvPicPr>
      <xdr:blipFill>
        <a:blip xmlns:r="http://schemas.openxmlformats.org/officeDocument/2006/relationships" r:embed="rId224" cstate="print">
          <a:extLst>
            <a:ext uri="{28A0092B-C50C-407E-A947-70E740481C1C}">
              <a14:useLocalDpi xmlns:a14="http://schemas.microsoft.com/office/drawing/2010/main" val="0"/>
            </a:ext>
          </a:extLst>
        </a:blip>
        <a:srcRect/>
        <a:stretch>
          <a:fillRect/>
        </a:stretch>
      </xdr:blipFill>
      <xdr:spPr bwMode="auto">
        <a:xfrm>
          <a:off x="977900" y="11239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178</xdr:row>
      <xdr:rowOff>38100</xdr:rowOff>
    </xdr:from>
    <xdr:to>
      <xdr:col>1</xdr:col>
      <xdr:colOff>911040</xdr:colOff>
      <xdr:row>178</xdr:row>
      <xdr:rowOff>633984</xdr:rowOff>
    </xdr:to>
    <xdr:pic>
      <xdr:nvPicPr>
        <xdr:cNvPr id="315" name="Picture 314">
          <a:extLst>
            <a:ext uri="{FF2B5EF4-FFF2-40B4-BE49-F238E27FC236}">
              <a16:creationId xmlns:a16="http://schemas.microsoft.com/office/drawing/2014/main" id="{A1A0A484-EF8D-1D40-96FE-E885BACE9415}"/>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990600" y="113068100"/>
          <a:ext cx="5554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179</xdr:row>
      <xdr:rowOff>0</xdr:rowOff>
    </xdr:from>
    <xdr:to>
      <xdr:col>1</xdr:col>
      <xdr:colOff>911040</xdr:colOff>
      <xdr:row>179</xdr:row>
      <xdr:rowOff>633984</xdr:rowOff>
    </xdr:to>
    <xdr:pic>
      <xdr:nvPicPr>
        <xdr:cNvPr id="316" name="Picture 315">
          <a:extLst>
            <a:ext uri="{FF2B5EF4-FFF2-40B4-BE49-F238E27FC236}">
              <a16:creationId xmlns:a16="http://schemas.microsoft.com/office/drawing/2014/main" id="{8526CA0F-4556-1B4F-A2E6-6B4A88A16639}"/>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990600" y="11366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180</xdr:row>
      <xdr:rowOff>0</xdr:rowOff>
    </xdr:from>
    <xdr:to>
      <xdr:col>1</xdr:col>
      <xdr:colOff>911040</xdr:colOff>
      <xdr:row>180</xdr:row>
      <xdr:rowOff>633984</xdr:rowOff>
    </xdr:to>
    <xdr:pic>
      <xdr:nvPicPr>
        <xdr:cNvPr id="317" name="Picture 316">
          <a:extLst>
            <a:ext uri="{FF2B5EF4-FFF2-40B4-BE49-F238E27FC236}">
              <a16:creationId xmlns:a16="http://schemas.microsoft.com/office/drawing/2014/main" id="{5F3F7693-E803-3243-8573-B078BA07D384}"/>
            </a:ext>
          </a:extLst>
        </xdr:cNvPr>
        <xdr:cNvPicPr>
          <a:picLocks noChangeAspect="1" noChangeArrowheads="1"/>
        </xdr:cNvPicPr>
      </xdr:nvPicPr>
      <xdr:blipFill>
        <a:blip xmlns:r="http://schemas.openxmlformats.org/officeDocument/2006/relationships" r:embed="rId226" cstate="print">
          <a:extLst>
            <a:ext uri="{28A0092B-C50C-407E-A947-70E740481C1C}">
              <a14:useLocalDpi xmlns:a14="http://schemas.microsoft.com/office/drawing/2010/main" val="0"/>
            </a:ext>
          </a:extLst>
        </a:blip>
        <a:srcRect/>
        <a:stretch>
          <a:fillRect/>
        </a:stretch>
      </xdr:blipFill>
      <xdr:spPr bwMode="auto">
        <a:xfrm>
          <a:off x="990600" y="11430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181</xdr:row>
      <xdr:rowOff>0</xdr:rowOff>
    </xdr:from>
    <xdr:to>
      <xdr:col>1</xdr:col>
      <xdr:colOff>911040</xdr:colOff>
      <xdr:row>181</xdr:row>
      <xdr:rowOff>633984</xdr:rowOff>
    </xdr:to>
    <xdr:pic>
      <xdr:nvPicPr>
        <xdr:cNvPr id="318" name="Picture 317">
          <a:extLst>
            <a:ext uri="{FF2B5EF4-FFF2-40B4-BE49-F238E27FC236}">
              <a16:creationId xmlns:a16="http://schemas.microsoft.com/office/drawing/2014/main" id="{4A07E7F8-FC25-5F42-8E1F-B3C2C218DC03}"/>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990600" y="11493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182</xdr:row>
      <xdr:rowOff>0</xdr:rowOff>
    </xdr:from>
    <xdr:to>
      <xdr:col>1</xdr:col>
      <xdr:colOff>889000</xdr:colOff>
      <xdr:row>182</xdr:row>
      <xdr:rowOff>596900</xdr:rowOff>
    </xdr:to>
    <xdr:pic>
      <xdr:nvPicPr>
        <xdr:cNvPr id="319" name="Picture 318">
          <a:extLst>
            <a:ext uri="{FF2B5EF4-FFF2-40B4-BE49-F238E27FC236}">
              <a16:creationId xmlns:a16="http://schemas.microsoft.com/office/drawing/2014/main" id="{DAE9C9EE-486A-B744-9A89-28EBB924587C}"/>
            </a:ext>
          </a:extLst>
        </xdr:cNvPr>
        <xdr:cNvPicPr>
          <a:picLocks noChangeAspect="1"/>
        </xdr:cNvPicPr>
      </xdr:nvPicPr>
      <xdr:blipFill>
        <a:blip xmlns:r="http://schemas.openxmlformats.org/officeDocument/2006/relationships" r:embed="rId228"/>
        <a:stretch>
          <a:fillRect/>
        </a:stretch>
      </xdr:blipFill>
      <xdr:spPr>
        <a:xfrm>
          <a:off x="1092200" y="115570000"/>
          <a:ext cx="431800" cy="596900"/>
        </a:xfrm>
        <a:prstGeom prst="rect">
          <a:avLst/>
        </a:prstGeom>
      </xdr:spPr>
    </xdr:pic>
    <xdr:clientData/>
  </xdr:twoCellAnchor>
  <xdr:twoCellAnchor>
    <xdr:from>
      <xdr:col>1</xdr:col>
      <xdr:colOff>457200</xdr:colOff>
      <xdr:row>183</xdr:row>
      <xdr:rowOff>0</xdr:rowOff>
    </xdr:from>
    <xdr:to>
      <xdr:col>1</xdr:col>
      <xdr:colOff>889000</xdr:colOff>
      <xdr:row>183</xdr:row>
      <xdr:rowOff>596900</xdr:rowOff>
    </xdr:to>
    <xdr:pic>
      <xdr:nvPicPr>
        <xdr:cNvPr id="320" name="Picture 319">
          <a:extLst>
            <a:ext uri="{FF2B5EF4-FFF2-40B4-BE49-F238E27FC236}">
              <a16:creationId xmlns:a16="http://schemas.microsoft.com/office/drawing/2014/main" id="{7B396978-7977-1643-9D8F-0A3A0550939E}"/>
            </a:ext>
          </a:extLst>
        </xdr:cNvPr>
        <xdr:cNvPicPr>
          <a:picLocks noChangeAspect="1"/>
        </xdr:cNvPicPr>
      </xdr:nvPicPr>
      <xdr:blipFill>
        <a:blip xmlns:r="http://schemas.openxmlformats.org/officeDocument/2006/relationships" r:embed="rId228"/>
        <a:stretch>
          <a:fillRect/>
        </a:stretch>
      </xdr:blipFill>
      <xdr:spPr>
        <a:xfrm>
          <a:off x="1092200" y="116205000"/>
          <a:ext cx="431800" cy="596900"/>
        </a:xfrm>
        <a:prstGeom prst="rect">
          <a:avLst/>
        </a:prstGeom>
      </xdr:spPr>
    </xdr:pic>
    <xdr:clientData/>
  </xdr:twoCellAnchor>
  <xdr:twoCellAnchor>
    <xdr:from>
      <xdr:col>1</xdr:col>
      <xdr:colOff>457200</xdr:colOff>
      <xdr:row>184</xdr:row>
      <xdr:rowOff>0</xdr:rowOff>
    </xdr:from>
    <xdr:to>
      <xdr:col>1</xdr:col>
      <xdr:colOff>889000</xdr:colOff>
      <xdr:row>184</xdr:row>
      <xdr:rowOff>596900</xdr:rowOff>
    </xdr:to>
    <xdr:pic>
      <xdr:nvPicPr>
        <xdr:cNvPr id="321" name="Picture 320">
          <a:extLst>
            <a:ext uri="{FF2B5EF4-FFF2-40B4-BE49-F238E27FC236}">
              <a16:creationId xmlns:a16="http://schemas.microsoft.com/office/drawing/2014/main" id="{9461277E-B670-294E-A1DB-DA621088AA0C}"/>
            </a:ext>
          </a:extLst>
        </xdr:cNvPr>
        <xdr:cNvPicPr>
          <a:picLocks noChangeAspect="1"/>
        </xdr:cNvPicPr>
      </xdr:nvPicPr>
      <xdr:blipFill>
        <a:blip xmlns:r="http://schemas.openxmlformats.org/officeDocument/2006/relationships" r:embed="rId228"/>
        <a:stretch>
          <a:fillRect/>
        </a:stretch>
      </xdr:blipFill>
      <xdr:spPr>
        <a:xfrm>
          <a:off x="1092200" y="116840000"/>
          <a:ext cx="431800" cy="596900"/>
        </a:xfrm>
        <a:prstGeom prst="rect">
          <a:avLst/>
        </a:prstGeom>
      </xdr:spPr>
    </xdr:pic>
    <xdr:clientData/>
  </xdr:twoCellAnchor>
  <xdr:twoCellAnchor>
    <xdr:from>
      <xdr:col>1</xdr:col>
      <xdr:colOff>457200</xdr:colOff>
      <xdr:row>185</xdr:row>
      <xdr:rowOff>0</xdr:rowOff>
    </xdr:from>
    <xdr:to>
      <xdr:col>1</xdr:col>
      <xdr:colOff>889000</xdr:colOff>
      <xdr:row>185</xdr:row>
      <xdr:rowOff>571500</xdr:rowOff>
    </xdr:to>
    <xdr:pic>
      <xdr:nvPicPr>
        <xdr:cNvPr id="322" name="Picture 321">
          <a:extLst>
            <a:ext uri="{FF2B5EF4-FFF2-40B4-BE49-F238E27FC236}">
              <a16:creationId xmlns:a16="http://schemas.microsoft.com/office/drawing/2014/main" id="{66F7207E-8DB4-F24F-844B-D6616973B886}"/>
            </a:ext>
          </a:extLst>
        </xdr:cNvPr>
        <xdr:cNvPicPr>
          <a:picLocks noChangeAspect="1"/>
        </xdr:cNvPicPr>
      </xdr:nvPicPr>
      <xdr:blipFill>
        <a:blip xmlns:r="http://schemas.openxmlformats.org/officeDocument/2006/relationships" r:embed="rId229"/>
        <a:stretch>
          <a:fillRect/>
        </a:stretch>
      </xdr:blipFill>
      <xdr:spPr>
        <a:xfrm>
          <a:off x="1092200" y="117475000"/>
          <a:ext cx="431800" cy="571500"/>
        </a:xfrm>
        <a:prstGeom prst="rect">
          <a:avLst/>
        </a:prstGeom>
      </xdr:spPr>
    </xdr:pic>
    <xdr:clientData/>
  </xdr:twoCellAnchor>
  <xdr:twoCellAnchor>
    <xdr:from>
      <xdr:col>1</xdr:col>
      <xdr:colOff>457200</xdr:colOff>
      <xdr:row>186</xdr:row>
      <xdr:rowOff>0</xdr:rowOff>
    </xdr:from>
    <xdr:to>
      <xdr:col>1</xdr:col>
      <xdr:colOff>889000</xdr:colOff>
      <xdr:row>186</xdr:row>
      <xdr:rowOff>571500</xdr:rowOff>
    </xdr:to>
    <xdr:pic>
      <xdr:nvPicPr>
        <xdr:cNvPr id="323" name="Picture 322">
          <a:extLst>
            <a:ext uri="{FF2B5EF4-FFF2-40B4-BE49-F238E27FC236}">
              <a16:creationId xmlns:a16="http://schemas.microsoft.com/office/drawing/2014/main" id="{3A80BC1E-35A5-0A4C-9FF6-1E4E93276036}"/>
            </a:ext>
          </a:extLst>
        </xdr:cNvPr>
        <xdr:cNvPicPr>
          <a:picLocks noChangeAspect="1"/>
        </xdr:cNvPicPr>
      </xdr:nvPicPr>
      <xdr:blipFill>
        <a:blip xmlns:r="http://schemas.openxmlformats.org/officeDocument/2006/relationships" r:embed="rId229"/>
        <a:stretch>
          <a:fillRect/>
        </a:stretch>
      </xdr:blipFill>
      <xdr:spPr>
        <a:xfrm>
          <a:off x="1092200" y="118110000"/>
          <a:ext cx="431800" cy="571500"/>
        </a:xfrm>
        <a:prstGeom prst="rect">
          <a:avLst/>
        </a:prstGeom>
      </xdr:spPr>
    </xdr:pic>
    <xdr:clientData/>
  </xdr:twoCellAnchor>
  <xdr:twoCellAnchor>
    <xdr:from>
      <xdr:col>1</xdr:col>
      <xdr:colOff>457200</xdr:colOff>
      <xdr:row>187</xdr:row>
      <xdr:rowOff>0</xdr:rowOff>
    </xdr:from>
    <xdr:to>
      <xdr:col>1</xdr:col>
      <xdr:colOff>889000</xdr:colOff>
      <xdr:row>187</xdr:row>
      <xdr:rowOff>571500</xdr:rowOff>
    </xdr:to>
    <xdr:pic>
      <xdr:nvPicPr>
        <xdr:cNvPr id="324" name="Picture 323">
          <a:extLst>
            <a:ext uri="{FF2B5EF4-FFF2-40B4-BE49-F238E27FC236}">
              <a16:creationId xmlns:a16="http://schemas.microsoft.com/office/drawing/2014/main" id="{CF7D9AEE-7070-414D-B1D2-7ACB1223F952}"/>
            </a:ext>
          </a:extLst>
        </xdr:cNvPr>
        <xdr:cNvPicPr>
          <a:picLocks noChangeAspect="1"/>
        </xdr:cNvPicPr>
      </xdr:nvPicPr>
      <xdr:blipFill>
        <a:blip xmlns:r="http://schemas.openxmlformats.org/officeDocument/2006/relationships" r:embed="rId229"/>
        <a:stretch>
          <a:fillRect/>
        </a:stretch>
      </xdr:blipFill>
      <xdr:spPr>
        <a:xfrm>
          <a:off x="1092200" y="118745000"/>
          <a:ext cx="431800" cy="571500"/>
        </a:xfrm>
        <a:prstGeom prst="rect">
          <a:avLst/>
        </a:prstGeom>
      </xdr:spPr>
    </xdr:pic>
    <xdr:clientData/>
  </xdr:twoCellAnchor>
  <xdr:twoCellAnchor>
    <xdr:from>
      <xdr:col>1</xdr:col>
      <xdr:colOff>457200</xdr:colOff>
      <xdr:row>188</xdr:row>
      <xdr:rowOff>0</xdr:rowOff>
    </xdr:from>
    <xdr:to>
      <xdr:col>1</xdr:col>
      <xdr:colOff>939800</xdr:colOff>
      <xdr:row>188</xdr:row>
      <xdr:rowOff>622300</xdr:rowOff>
    </xdr:to>
    <xdr:pic>
      <xdr:nvPicPr>
        <xdr:cNvPr id="325" name="Picture 324">
          <a:extLst>
            <a:ext uri="{FF2B5EF4-FFF2-40B4-BE49-F238E27FC236}">
              <a16:creationId xmlns:a16="http://schemas.microsoft.com/office/drawing/2014/main" id="{32885B12-FD1A-C941-A7CB-52D67BF41F4C}"/>
            </a:ext>
          </a:extLst>
        </xdr:cNvPr>
        <xdr:cNvPicPr>
          <a:picLocks noChangeAspect="1"/>
        </xdr:cNvPicPr>
      </xdr:nvPicPr>
      <xdr:blipFill>
        <a:blip xmlns:r="http://schemas.openxmlformats.org/officeDocument/2006/relationships" r:embed="rId230"/>
        <a:stretch>
          <a:fillRect/>
        </a:stretch>
      </xdr:blipFill>
      <xdr:spPr>
        <a:xfrm>
          <a:off x="1092200" y="119380000"/>
          <a:ext cx="482600" cy="622300"/>
        </a:xfrm>
        <a:prstGeom prst="rect">
          <a:avLst/>
        </a:prstGeom>
      </xdr:spPr>
    </xdr:pic>
    <xdr:clientData/>
  </xdr:twoCellAnchor>
  <xdr:twoCellAnchor>
    <xdr:from>
      <xdr:col>1</xdr:col>
      <xdr:colOff>457200</xdr:colOff>
      <xdr:row>189</xdr:row>
      <xdr:rowOff>0</xdr:rowOff>
    </xdr:from>
    <xdr:to>
      <xdr:col>1</xdr:col>
      <xdr:colOff>939800</xdr:colOff>
      <xdr:row>189</xdr:row>
      <xdr:rowOff>622300</xdr:rowOff>
    </xdr:to>
    <xdr:pic>
      <xdr:nvPicPr>
        <xdr:cNvPr id="326" name="Picture 325">
          <a:extLst>
            <a:ext uri="{FF2B5EF4-FFF2-40B4-BE49-F238E27FC236}">
              <a16:creationId xmlns:a16="http://schemas.microsoft.com/office/drawing/2014/main" id="{B2E1A7C5-1EE5-344B-A025-E0CCA2059D3D}"/>
            </a:ext>
          </a:extLst>
        </xdr:cNvPr>
        <xdr:cNvPicPr>
          <a:picLocks noChangeAspect="1"/>
        </xdr:cNvPicPr>
      </xdr:nvPicPr>
      <xdr:blipFill>
        <a:blip xmlns:r="http://schemas.openxmlformats.org/officeDocument/2006/relationships" r:embed="rId230"/>
        <a:stretch>
          <a:fillRect/>
        </a:stretch>
      </xdr:blipFill>
      <xdr:spPr>
        <a:xfrm>
          <a:off x="1092200" y="120015000"/>
          <a:ext cx="482600" cy="622300"/>
        </a:xfrm>
        <a:prstGeom prst="rect">
          <a:avLst/>
        </a:prstGeom>
      </xdr:spPr>
    </xdr:pic>
    <xdr:clientData/>
  </xdr:twoCellAnchor>
  <xdr:twoCellAnchor>
    <xdr:from>
      <xdr:col>1</xdr:col>
      <xdr:colOff>457200</xdr:colOff>
      <xdr:row>190</xdr:row>
      <xdr:rowOff>0</xdr:rowOff>
    </xdr:from>
    <xdr:to>
      <xdr:col>1</xdr:col>
      <xdr:colOff>939800</xdr:colOff>
      <xdr:row>190</xdr:row>
      <xdr:rowOff>622300</xdr:rowOff>
    </xdr:to>
    <xdr:pic>
      <xdr:nvPicPr>
        <xdr:cNvPr id="327" name="Picture 326">
          <a:extLst>
            <a:ext uri="{FF2B5EF4-FFF2-40B4-BE49-F238E27FC236}">
              <a16:creationId xmlns:a16="http://schemas.microsoft.com/office/drawing/2014/main" id="{7FE04435-83B0-F242-9067-8AD77716E202}"/>
            </a:ext>
          </a:extLst>
        </xdr:cNvPr>
        <xdr:cNvPicPr>
          <a:picLocks noChangeAspect="1"/>
        </xdr:cNvPicPr>
      </xdr:nvPicPr>
      <xdr:blipFill>
        <a:blip xmlns:r="http://schemas.openxmlformats.org/officeDocument/2006/relationships" r:embed="rId230"/>
        <a:stretch>
          <a:fillRect/>
        </a:stretch>
      </xdr:blipFill>
      <xdr:spPr>
        <a:xfrm>
          <a:off x="1092200" y="120650000"/>
          <a:ext cx="482600" cy="622300"/>
        </a:xfrm>
        <a:prstGeom prst="rect">
          <a:avLst/>
        </a:prstGeom>
      </xdr:spPr>
    </xdr:pic>
    <xdr:clientData/>
  </xdr:twoCellAnchor>
  <xdr:twoCellAnchor>
    <xdr:from>
      <xdr:col>1</xdr:col>
      <xdr:colOff>533400</xdr:colOff>
      <xdr:row>191</xdr:row>
      <xdr:rowOff>0</xdr:rowOff>
    </xdr:from>
    <xdr:to>
      <xdr:col>2</xdr:col>
      <xdr:colOff>19627</xdr:colOff>
      <xdr:row>191</xdr:row>
      <xdr:rowOff>579746</xdr:rowOff>
    </xdr:to>
    <xdr:pic>
      <xdr:nvPicPr>
        <xdr:cNvPr id="328" name="Picture 327">
          <a:extLst>
            <a:ext uri="{FF2B5EF4-FFF2-40B4-BE49-F238E27FC236}">
              <a16:creationId xmlns:a16="http://schemas.microsoft.com/office/drawing/2014/main" id="{CC1F923D-74AD-9B49-9626-13AAE77D2B51}"/>
            </a:ext>
          </a:extLst>
        </xdr:cNvPr>
        <xdr:cNvPicPr>
          <a:picLocks noChangeAspect="1"/>
        </xdr:cNvPicPr>
      </xdr:nvPicPr>
      <xdr:blipFill>
        <a:blip xmlns:r="http://schemas.openxmlformats.org/officeDocument/2006/relationships" r:embed="rId231"/>
        <a:stretch>
          <a:fillRect/>
        </a:stretch>
      </xdr:blipFill>
      <xdr:spPr>
        <a:xfrm>
          <a:off x="1168400" y="121285000"/>
          <a:ext cx="451427" cy="579746"/>
        </a:xfrm>
        <a:prstGeom prst="rect">
          <a:avLst/>
        </a:prstGeom>
      </xdr:spPr>
    </xdr:pic>
    <xdr:clientData/>
  </xdr:twoCellAnchor>
  <xdr:twoCellAnchor>
    <xdr:from>
      <xdr:col>1</xdr:col>
      <xdr:colOff>533400</xdr:colOff>
      <xdr:row>192</xdr:row>
      <xdr:rowOff>0</xdr:rowOff>
    </xdr:from>
    <xdr:to>
      <xdr:col>2</xdr:col>
      <xdr:colOff>19627</xdr:colOff>
      <xdr:row>192</xdr:row>
      <xdr:rowOff>579746</xdr:rowOff>
    </xdr:to>
    <xdr:pic>
      <xdr:nvPicPr>
        <xdr:cNvPr id="329" name="Picture 328">
          <a:extLst>
            <a:ext uri="{FF2B5EF4-FFF2-40B4-BE49-F238E27FC236}">
              <a16:creationId xmlns:a16="http://schemas.microsoft.com/office/drawing/2014/main" id="{FB559144-B1B9-2E43-85D1-61CC450FD610}"/>
            </a:ext>
          </a:extLst>
        </xdr:cNvPr>
        <xdr:cNvPicPr>
          <a:picLocks noChangeAspect="1"/>
        </xdr:cNvPicPr>
      </xdr:nvPicPr>
      <xdr:blipFill>
        <a:blip xmlns:r="http://schemas.openxmlformats.org/officeDocument/2006/relationships" r:embed="rId231"/>
        <a:stretch>
          <a:fillRect/>
        </a:stretch>
      </xdr:blipFill>
      <xdr:spPr>
        <a:xfrm>
          <a:off x="1168400" y="121920000"/>
          <a:ext cx="451427" cy="579746"/>
        </a:xfrm>
        <a:prstGeom prst="rect">
          <a:avLst/>
        </a:prstGeom>
      </xdr:spPr>
    </xdr:pic>
    <xdr:clientData/>
  </xdr:twoCellAnchor>
  <xdr:twoCellAnchor>
    <xdr:from>
      <xdr:col>1</xdr:col>
      <xdr:colOff>533400</xdr:colOff>
      <xdr:row>193</xdr:row>
      <xdr:rowOff>0</xdr:rowOff>
    </xdr:from>
    <xdr:to>
      <xdr:col>2</xdr:col>
      <xdr:colOff>19627</xdr:colOff>
      <xdr:row>193</xdr:row>
      <xdr:rowOff>579746</xdr:rowOff>
    </xdr:to>
    <xdr:pic>
      <xdr:nvPicPr>
        <xdr:cNvPr id="330" name="Picture 329">
          <a:extLst>
            <a:ext uri="{FF2B5EF4-FFF2-40B4-BE49-F238E27FC236}">
              <a16:creationId xmlns:a16="http://schemas.microsoft.com/office/drawing/2014/main" id="{F92E62F3-C559-DB41-B70B-EF1329D5F447}"/>
            </a:ext>
          </a:extLst>
        </xdr:cNvPr>
        <xdr:cNvPicPr>
          <a:picLocks noChangeAspect="1"/>
        </xdr:cNvPicPr>
      </xdr:nvPicPr>
      <xdr:blipFill>
        <a:blip xmlns:r="http://schemas.openxmlformats.org/officeDocument/2006/relationships" r:embed="rId231"/>
        <a:stretch>
          <a:fillRect/>
        </a:stretch>
      </xdr:blipFill>
      <xdr:spPr>
        <a:xfrm>
          <a:off x="1168400" y="122555000"/>
          <a:ext cx="451427" cy="579746"/>
        </a:xfrm>
        <a:prstGeom prst="rect">
          <a:avLst/>
        </a:prstGeom>
      </xdr:spPr>
    </xdr:pic>
    <xdr:clientData/>
  </xdr:twoCellAnchor>
  <xdr:twoCellAnchor>
    <xdr:from>
      <xdr:col>1</xdr:col>
      <xdr:colOff>355600</xdr:colOff>
      <xdr:row>260</xdr:row>
      <xdr:rowOff>0</xdr:rowOff>
    </xdr:from>
    <xdr:to>
      <xdr:col>1</xdr:col>
      <xdr:colOff>936440</xdr:colOff>
      <xdr:row>260</xdr:row>
      <xdr:rowOff>633984</xdr:rowOff>
    </xdr:to>
    <xdr:pic>
      <xdr:nvPicPr>
        <xdr:cNvPr id="331" name="Picture 330">
          <a:extLst>
            <a:ext uri="{FF2B5EF4-FFF2-40B4-BE49-F238E27FC236}">
              <a16:creationId xmlns:a16="http://schemas.microsoft.com/office/drawing/2014/main" id="{AC8E2267-3832-274E-96FA-3F27FC36762A}"/>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90600" y="1651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261</xdr:row>
      <xdr:rowOff>0</xdr:rowOff>
    </xdr:from>
    <xdr:to>
      <xdr:col>1</xdr:col>
      <xdr:colOff>936440</xdr:colOff>
      <xdr:row>261</xdr:row>
      <xdr:rowOff>633984</xdr:rowOff>
    </xdr:to>
    <xdr:pic>
      <xdr:nvPicPr>
        <xdr:cNvPr id="332" name="Picture 331">
          <a:extLst>
            <a:ext uri="{FF2B5EF4-FFF2-40B4-BE49-F238E27FC236}">
              <a16:creationId xmlns:a16="http://schemas.microsoft.com/office/drawing/2014/main" id="{319F34A9-FA3D-624D-8A38-DC24FCBCF27D}"/>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90600" y="1657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262</xdr:row>
      <xdr:rowOff>0</xdr:rowOff>
    </xdr:from>
    <xdr:to>
      <xdr:col>1</xdr:col>
      <xdr:colOff>936440</xdr:colOff>
      <xdr:row>262</xdr:row>
      <xdr:rowOff>633984</xdr:rowOff>
    </xdr:to>
    <xdr:pic>
      <xdr:nvPicPr>
        <xdr:cNvPr id="333" name="Picture 332">
          <a:extLst>
            <a:ext uri="{FF2B5EF4-FFF2-40B4-BE49-F238E27FC236}">
              <a16:creationId xmlns:a16="http://schemas.microsoft.com/office/drawing/2014/main" id="{2443ED41-B48A-DC41-A2E8-DF185EAA588F}"/>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63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263</xdr:row>
      <xdr:rowOff>0</xdr:rowOff>
    </xdr:from>
    <xdr:to>
      <xdr:col>1</xdr:col>
      <xdr:colOff>936440</xdr:colOff>
      <xdr:row>263</xdr:row>
      <xdr:rowOff>633984</xdr:rowOff>
    </xdr:to>
    <xdr:pic>
      <xdr:nvPicPr>
        <xdr:cNvPr id="334" name="Picture 333">
          <a:extLst>
            <a:ext uri="{FF2B5EF4-FFF2-40B4-BE49-F238E27FC236}">
              <a16:creationId xmlns:a16="http://schemas.microsoft.com/office/drawing/2014/main" id="{3500E5F9-1A41-AF42-8F03-968C8B7E3D8B}"/>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70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264</xdr:row>
      <xdr:rowOff>0</xdr:rowOff>
    </xdr:from>
    <xdr:to>
      <xdr:col>1</xdr:col>
      <xdr:colOff>936440</xdr:colOff>
      <xdr:row>264</xdr:row>
      <xdr:rowOff>633984</xdr:rowOff>
    </xdr:to>
    <xdr:pic>
      <xdr:nvPicPr>
        <xdr:cNvPr id="335" name="Picture 334">
          <a:extLst>
            <a:ext uri="{FF2B5EF4-FFF2-40B4-BE49-F238E27FC236}">
              <a16:creationId xmlns:a16="http://schemas.microsoft.com/office/drawing/2014/main" id="{E2DACA58-0910-2E49-9C2A-185414F81B5A}"/>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76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265</xdr:row>
      <xdr:rowOff>0</xdr:rowOff>
    </xdr:from>
    <xdr:to>
      <xdr:col>1</xdr:col>
      <xdr:colOff>936440</xdr:colOff>
      <xdr:row>265</xdr:row>
      <xdr:rowOff>633984</xdr:rowOff>
    </xdr:to>
    <xdr:pic>
      <xdr:nvPicPr>
        <xdr:cNvPr id="336" name="Picture 335">
          <a:extLst>
            <a:ext uri="{FF2B5EF4-FFF2-40B4-BE49-F238E27FC236}">
              <a16:creationId xmlns:a16="http://schemas.microsoft.com/office/drawing/2014/main" id="{229BB42D-7E2E-434D-91FD-CF86BCB2B448}"/>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82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266</xdr:row>
      <xdr:rowOff>0</xdr:rowOff>
    </xdr:from>
    <xdr:to>
      <xdr:col>1</xdr:col>
      <xdr:colOff>923740</xdr:colOff>
      <xdr:row>266</xdr:row>
      <xdr:rowOff>633984</xdr:rowOff>
    </xdr:to>
    <xdr:pic>
      <xdr:nvPicPr>
        <xdr:cNvPr id="337" name="Picture 336">
          <a:extLst>
            <a:ext uri="{FF2B5EF4-FFF2-40B4-BE49-F238E27FC236}">
              <a16:creationId xmlns:a16="http://schemas.microsoft.com/office/drawing/2014/main" id="{7CEC59BF-6D63-F24E-908F-2BF09680AE37}"/>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977900" y="1689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267</xdr:row>
      <xdr:rowOff>0</xdr:rowOff>
    </xdr:from>
    <xdr:to>
      <xdr:col>1</xdr:col>
      <xdr:colOff>923740</xdr:colOff>
      <xdr:row>267</xdr:row>
      <xdr:rowOff>633984</xdr:rowOff>
    </xdr:to>
    <xdr:pic>
      <xdr:nvPicPr>
        <xdr:cNvPr id="338" name="Picture 337">
          <a:extLst>
            <a:ext uri="{FF2B5EF4-FFF2-40B4-BE49-F238E27FC236}">
              <a16:creationId xmlns:a16="http://schemas.microsoft.com/office/drawing/2014/main" id="{A88531BF-5374-7949-B091-7791E3AF7BCD}"/>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977900" y="1695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268</xdr:row>
      <xdr:rowOff>0</xdr:rowOff>
    </xdr:from>
    <xdr:to>
      <xdr:col>1</xdr:col>
      <xdr:colOff>923740</xdr:colOff>
      <xdr:row>268</xdr:row>
      <xdr:rowOff>633984</xdr:rowOff>
    </xdr:to>
    <xdr:pic>
      <xdr:nvPicPr>
        <xdr:cNvPr id="339" name="Picture 338">
          <a:extLst>
            <a:ext uri="{FF2B5EF4-FFF2-40B4-BE49-F238E27FC236}">
              <a16:creationId xmlns:a16="http://schemas.microsoft.com/office/drawing/2014/main" id="{C1A7E772-2729-DF48-9DFF-1019753B133B}"/>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977900" y="1701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269</xdr:row>
      <xdr:rowOff>0</xdr:rowOff>
    </xdr:from>
    <xdr:to>
      <xdr:col>1</xdr:col>
      <xdr:colOff>923740</xdr:colOff>
      <xdr:row>269</xdr:row>
      <xdr:rowOff>633984</xdr:rowOff>
    </xdr:to>
    <xdr:pic>
      <xdr:nvPicPr>
        <xdr:cNvPr id="340" name="Picture 339">
          <a:extLst>
            <a:ext uri="{FF2B5EF4-FFF2-40B4-BE49-F238E27FC236}">
              <a16:creationId xmlns:a16="http://schemas.microsoft.com/office/drawing/2014/main" id="{FEFFBEE3-068A-514A-A1D2-BBEA32305636}"/>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977900" y="1708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270</xdr:row>
      <xdr:rowOff>0</xdr:rowOff>
    </xdr:from>
    <xdr:to>
      <xdr:col>1</xdr:col>
      <xdr:colOff>923740</xdr:colOff>
      <xdr:row>270</xdr:row>
      <xdr:rowOff>633984</xdr:rowOff>
    </xdr:to>
    <xdr:pic>
      <xdr:nvPicPr>
        <xdr:cNvPr id="341" name="Picture 340">
          <a:extLst>
            <a:ext uri="{FF2B5EF4-FFF2-40B4-BE49-F238E27FC236}">
              <a16:creationId xmlns:a16="http://schemas.microsoft.com/office/drawing/2014/main" id="{460D319D-A358-4149-BD05-5D765D593F02}"/>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77900" y="1714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271</xdr:row>
      <xdr:rowOff>0</xdr:rowOff>
    </xdr:from>
    <xdr:to>
      <xdr:col>1</xdr:col>
      <xdr:colOff>923740</xdr:colOff>
      <xdr:row>271</xdr:row>
      <xdr:rowOff>633984</xdr:rowOff>
    </xdr:to>
    <xdr:pic>
      <xdr:nvPicPr>
        <xdr:cNvPr id="342" name="Picture 341">
          <a:extLst>
            <a:ext uri="{FF2B5EF4-FFF2-40B4-BE49-F238E27FC236}">
              <a16:creationId xmlns:a16="http://schemas.microsoft.com/office/drawing/2014/main" id="{BF28E574-F578-1C49-853D-4543486DC135}"/>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77900" y="17208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272</xdr:row>
      <xdr:rowOff>0</xdr:rowOff>
    </xdr:from>
    <xdr:to>
      <xdr:col>1</xdr:col>
      <xdr:colOff>923740</xdr:colOff>
      <xdr:row>272</xdr:row>
      <xdr:rowOff>633984</xdr:rowOff>
    </xdr:to>
    <xdr:pic>
      <xdr:nvPicPr>
        <xdr:cNvPr id="343" name="Picture 342">
          <a:extLst>
            <a:ext uri="{FF2B5EF4-FFF2-40B4-BE49-F238E27FC236}">
              <a16:creationId xmlns:a16="http://schemas.microsoft.com/office/drawing/2014/main" id="{BC85F912-6618-FF48-8770-DDD8003D777F}"/>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977900" y="1727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273</xdr:row>
      <xdr:rowOff>0</xdr:rowOff>
    </xdr:from>
    <xdr:to>
      <xdr:col>1</xdr:col>
      <xdr:colOff>923740</xdr:colOff>
      <xdr:row>273</xdr:row>
      <xdr:rowOff>633984</xdr:rowOff>
    </xdr:to>
    <xdr:pic>
      <xdr:nvPicPr>
        <xdr:cNvPr id="344" name="Picture 343">
          <a:extLst>
            <a:ext uri="{FF2B5EF4-FFF2-40B4-BE49-F238E27FC236}">
              <a16:creationId xmlns:a16="http://schemas.microsoft.com/office/drawing/2014/main" id="{552046A6-B684-C843-AEC3-A4CBF12216B6}"/>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977900" y="1733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274</xdr:row>
      <xdr:rowOff>0</xdr:rowOff>
    </xdr:from>
    <xdr:to>
      <xdr:col>1</xdr:col>
      <xdr:colOff>923740</xdr:colOff>
      <xdr:row>274</xdr:row>
      <xdr:rowOff>633984</xdr:rowOff>
    </xdr:to>
    <xdr:pic>
      <xdr:nvPicPr>
        <xdr:cNvPr id="345" name="Picture 344">
          <a:extLst>
            <a:ext uri="{FF2B5EF4-FFF2-40B4-BE49-F238E27FC236}">
              <a16:creationId xmlns:a16="http://schemas.microsoft.com/office/drawing/2014/main" id="{A307A145-E65F-9949-8D91-B308CF73E0E1}"/>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977900" y="1739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275</xdr:row>
      <xdr:rowOff>0</xdr:rowOff>
    </xdr:from>
    <xdr:to>
      <xdr:col>1</xdr:col>
      <xdr:colOff>923740</xdr:colOff>
      <xdr:row>275</xdr:row>
      <xdr:rowOff>633984</xdr:rowOff>
    </xdr:to>
    <xdr:pic>
      <xdr:nvPicPr>
        <xdr:cNvPr id="346" name="Picture 345">
          <a:extLst>
            <a:ext uri="{FF2B5EF4-FFF2-40B4-BE49-F238E27FC236}">
              <a16:creationId xmlns:a16="http://schemas.microsoft.com/office/drawing/2014/main" id="{50925769-2DFC-4F47-87C9-7AC20D3119B4}"/>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46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276</xdr:row>
      <xdr:rowOff>0</xdr:rowOff>
    </xdr:from>
    <xdr:to>
      <xdr:col>1</xdr:col>
      <xdr:colOff>923740</xdr:colOff>
      <xdr:row>276</xdr:row>
      <xdr:rowOff>633984</xdr:rowOff>
    </xdr:to>
    <xdr:pic>
      <xdr:nvPicPr>
        <xdr:cNvPr id="347" name="Picture 346">
          <a:extLst>
            <a:ext uri="{FF2B5EF4-FFF2-40B4-BE49-F238E27FC236}">
              <a16:creationId xmlns:a16="http://schemas.microsoft.com/office/drawing/2014/main" id="{418418F6-E92F-434D-8BC1-9817DA0EE831}"/>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52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277</xdr:row>
      <xdr:rowOff>0</xdr:rowOff>
    </xdr:from>
    <xdr:to>
      <xdr:col>1</xdr:col>
      <xdr:colOff>923740</xdr:colOff>
      <xdr:row>277</xdr:row>
      <xdr:rowOff>633984</xdr:rowOff>
    </xdr:to>
    <xdr:pic>
      <xdr:nvPicPr>
        <xdr:cNvPr id="348" name="Picture 347">
          <a:extLst>
            <a:ext uri="{FF2B5EF4-FFF2-40B4-BE49-F238E27FC236}">
              <a16:creationId xmlns:a16="http://schemas.microsoft.com/office/drawing/2014/main" id="{C5C9FAC0-DC9D-BC4B-98D6-252878794E7F}"/>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58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278</xdr:row>
      <xdr:rowOff>0</xdr:rowOff>
    </xdr:from>
    <xdr:to>
      <xdr:col>1</xdr:col>
      <xdr:colOff>923740</xdr:colOff>
      <xdr:row>278</xdr:row>
      <xdr:rowOff>633984</xdr:rowOff>
    </xdr:to>
    <xdr:pic>
      <xdr:nvPicPr>
        <xdr:cNvPr id="349" name="Picture 348">
          <a:extLst>
            <a:ext uri="{FF2B5EF4-FFF2-40B4-BE49-F238E27FC236}">
              <a16:creationId xmlns:a16="http://schemas.microsoft.com/office/drawing/2014/main" id="{C8FC5AE5-1ED6-4B4F-A542-281DEB0AB0EE}"/>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65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279</xdr:row>
      <xdr:rowOff>0</xdr:rowOff>
    </xdr:from>
    <xdr:to>
      <xdr:col>1</xdr:col>
      <xdr:colOff>923740</xdr:colOff>
      <xdr:row>279</xdr:row>
      <xdr:rowOff>633984</xdr:rowOff>
    </xdr:to>
    <xdr:pic>
      <xdr:nvPicPr>
        <xdr:cNvPr id="350" name="Picture 349">
          <a:extLst>
            <a:ext uri="{FF2B5EF4-FFF2-40B4-BE49-F238E27FC236}">
              <a16:creationId xmlns:a16="http://schemas.microsoft.com/office/drawing/2014/main" id="{D9924192-ED9A-364F-9955-F7C73233E060}"/>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71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280</xdr:row>
      <xdr:rowOff>0</xdr:rowOff>
    </xdr:from>
    <xdr:to>
      <xdr:col>1</xdr:col>
      <xdr:colOff>923740</xdr:colOff>
      <xdr:row>280</xdr:row>
      <xdr:rowOff>633984</xdr:rowOff>
    </xdr:to>
    <xdr:pic>
      <xdr:nvPicPr>
        <xdr:cNvPr id="351" name="Picture 350">
          <a:extLst>
            <a:ext uri="{FF2B5EF4-FFF2-40B4-BE49-F238E27FC236}">
              <a16:creationId xmlns:a16="http://schemas.microsoft.com/office/drawing/2014/main" id="{63C449C0-207B-C348-B72C-1772FDFAE545}"/>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78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282</xdr:row>
      <xdr:rowOff>0</xdr:rowOff>
    </xdr:from>
    <xdr:to>
      <xdr:col>1</xdr:col>
      <xdr:colOff>936440</xdr:colOff>
      <xdr:row>282</xdr:row>
      <xdr:rowOff>633984</xdr:rowOff>
    </xdr:to>
    <xdr:pic>
      <xdr:nvPicPr>
        <xdr:cNvPr id="352" name="Picture 351">
          <a:extLst>
            <a:ext uri="{FF2B5EF4-FFF2-40B4-BE49-F238E27FC236}">
              <a16:creationId xmlns:a16="http://schemas.microsoft.com/office/drawing/2014/main" id="{352324FB-C65C-B345-807C-EB71FB2667C3}"/>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90600" y="1790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283</xdr:row>
      <xdr:rowOff>0</xdr:rowOff>
    </xdr:from>
    <xdr:to>
      <xdr:col>1</xdr:col>
      <xdr:colOff>936440</xdr:colOff>
      <xdr:row>283</xdr:row>
      <xdr:rowOff>633984</xdr:rowOff>
    </xdr:to>
    <xdr:pic>
      <xdr:nvPicPr>
        <xdr:cNvPr id="353" name="Picture 352">
          <a:extLst>
            <a:ext uri="{FF2B5EF4-FFF2-40B4-BE49-F238E27FC236}">
              <a16:creationId xmlns:a16="http://schemas.microsoft.com/office/drawing/2014/main" id="{756DFDA6-390A-744E-9A3F-B17A178E5A0C}"/>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90600" y="1797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284</xdr:row>
      <xdr:rowOff>0</xdr:rowOff>
    </xdr:from>
    <xdr:to>
      <xdr:col>1</xdr:col>
      <xdr:colOff>936440</xdr:colOff>
      <xdr:row>284</xdr:row>
      <xdr:rowOff>633984</xdr:rowOff>
    </xdr:to>
    <xdr:pic>
      <xdr:nvPicPr>
        <xdr:cNvPr id="354" name="Picture 353">
          <a:extLst>
            <a:ext uri="{FF2B5EF4-FFF2-40B4-BE49-F238E27FC236}">
              <a16:creationId xmlns:a16="http://schemas.microsoft.com/office/drawing/2014/main" id="{F515D85F-9D60-4C40-A35A-8C51CA50FD62}"/>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990600" y="1803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285</xdr:row>
      <xdr:rowOff>0</xdr:rowOff>
    </xdr:from>
    <xdr:to>
      <xdr:col>1</xdr:col>
      <xdr:colOff>923740</xdr:colOff>
      <xdr:row>285</xdr:row>
      <xdr:rowOff>633984</xdr:rowOff>
    </xdr:to>
    <xdr:pic>
      <xdr:nvPicPr>
        <xdr:cNvPr id="355" name="Picture 354">
          <a:extLst>
            <a:ext uri="{FF2B5EF4-FFF2-40B4-BE49-F238E27FC236}">
              <a16:creationId xmlns:a16="http://schemas.microsoft.com/office/drawing/2014/main" id="{B3C5580C-F372-9B48-BF2D-C7DEFDB2154B}"/>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977900" y="1809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287</xdr:row>
      <xdr:rowOff>25400</xdr:rowOff>
    </xdr:from>
    <xdr:to>
      <xdr:col>1</xdr:col>
      <xdr:colOff>864498</xdr:colOff>
      <xdr:row>287</xdr:row>
      <xdr:rowOff>608584</xdr:rowOff>
    </xdr:to>
    <xdr:pic>
      <xdr:nvPicPr>
        <xdr:cNvPr id="356" name="Picture 355">
          <a:extLst>
            <a:ext uri="{FF2B5EF4-FFF2-40B4-BE49-F238E27FC236}">
              <a16:creationId xmlns:a16="http://schemas.microsoft.com/office/drawing/2014/main" id="{65FB8AB7-0972-134F-9D10-4B2CA5B830A7}"/>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965200" y="182270400"/>
          <a:ext cx="534298" cy="58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288</xdr:row>
      <xdr:rowOff>0</xdr:rowOff>
    </xdr:from>
    <xdr:to>
      <xdr:col>1</xdr:col>
      <xdr:colOff>898340</xdr:colOff>
      <xdr:row>288</xdr:row>
      <xdr:rowOff>633984</xdr:rowOff>
    </xdr:to>
    <xdr:pic>
      <xdr:nvPicPr>
        <xdr:cNvPr id="357" name="Picture 356">
          <a:extLst>
            <a:ext uri="{FF2B5EF4-FFF2-40B4-BE49-F238E27FC236}">
              <a16:creationId xmlns:a16="http://schemas.microsoft.com/office/drawing/2014/main" id="{16B194A1-050D-F740-96E8-5CD05B5521F4}"/>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952500" y="1828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289</xdr:row>
      <xdr:rowOff>0</xdr:rowOff>
    </xdr:from>
    <xdr:to>
      <xdr:col>1</xdr:col>
      <xdr:colOff>898340</xdr:colOff>
      <xdr:row>289</xdr:row>
      <xdr:rowOff>633984</xdr:rowOff>
    </xdr:to>
    <xdr:pic>
      <xdr:nvPicPr>
        <xdr:cNvPr id="358" name="Picture 357">
          <a:extLst>
            <a:ext uri="{FF2B5EF4-FFF2-40B4-BE49-F238E27FC236}">
              <a16:creationId xmlns:a16="http://schemas.microsoft.com/office/drawing/2014/main" id="{D71C5D04-A6C6-7346-BFDC-599D73C7D48C}"/>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952500" y="1835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290</xdr:row>
      <xdr:rowOff>0</xdr:rowOff>
    </xdr:from>
    <xdr:to>
      <xdr:col>1</xdr:col>
      <xdr:colOff>898340</xdr:colOff>
      <xdr:row>290</xdr:row>
      <xdr:rowOff>633984</xdr:rowOff>
    </xdr:to>
    <xdr:pic>
      <xdr:nvPicPr>
        <xdr:cNvPr id="359" name="Picture 358">
          <a:extLst>
            <a:ext uri="{FF2B5EF4-FFF2-40B4-BE49-F238E27FC236}">
              <a16:creationId xmlns:a16="http://schemas.microsoft.com/office/drawing/2014/main" id="{F60A69EF-B426-B240-AE7F-A260E0697A57}"/>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952500" y="1841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291</xdr:row>
      <xdr:rowOff>38100</xdr:rowOff>
    </xdr:from>
    <xdr:to>
      <xdr:col>1</xdr:col>
      <xdr:colOff>936440</xdr:colOff>
      <xdr:row>291</xdr:row>
      <xdr:rowOff>633984</xdr:rowOff>
    </xdr:to>
    <xdr:pic>
      <xdr:nvPicPr>
        <xdr:cNvPr id="360" name="Picture 359">
          <a:extLst>
            <a:ext uri="{FF2B5EF4-FFF2-40B4-BE49-F238E27FC236}">
              <a16:creationId xmlns:a16="http://schemas.microsoft.com/office/drawing/2014/main" id="{0FC225A5-6E6B-6F4B-8C2D-7791E2E037DE}"/>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990600" y="184823100"/>
          <a:ext cx="5808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292</xdr:row>
      <xdr:rowOff>0</xdr:rowOff>
    </xdr:from>
    <xdr:to>
      <xdr:col>1</xdr:col>
      <xdr:colOff>936440</xdr:colOff>
      <xdr:row>292</xdr:row>
      <xdr:rowOff>633984</xdr:rowOff>
    </xdr:to>
    <xdr:pic>
      <xdr:nvPicPr>
        <xdr:cNvPr id="361" name="Picture 360">
          <a:extLst>
            <a:ext uri="{FF2B5EF4-FFF2-40B4-BE49-F238E27FC236}">
              <a16:creationId xmlns:a16="http://schemas.microsoft.com/office/drawing/2014/main" id="{D13B04F4-5864-464A-9DC2-BF970F25C6B8}"/>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54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293</xdr:row>
      <xdr:rowOff>0</xdr:rowOff>
    </xdr:from>
    <xdr:to>
      <xdr:col>1</xdr:col>
      <xdr:colOff>936440</xdr:colOff>
      <xdr:row>293</xdr:row>
      <xdr:rowOff>633984</xdr:rowOff>
    </xdr:to>
    <xdr:pic>
      <xdr:nvPicPr>
        <xdr:cNvPr id="362" name="Picture 361">
          <a:extLst>
            <a:ext uri="{FF2B5EF4-FFF2-40B4-BE49-F238E27FC236}">
              <a16:creationId xmlns:a16="http://schemas.microsoft.com/office/drawing/2014/main" id="{316CD687-4245-A647-A4E2-EFF34F24F6BC}"/>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60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294</xdr:row>
      <xdr:rowOff>0</xdr:rowOff>
    </xdr:from>
    <xdr:to>
      <xdr:col>1</xdr:col>
      <xdr:colOff>936440</xdr:colOff>
      <xdr:row>294</xdr:row>
      <xdr:rowOff>633984</xdr:rowOff>
    </xdr:to>
    <xdr:pic>
      <xdr:nvPicPr>
        <xdr:cNvPr id="363" name="Picture 362">
          <a:extLst>
            <a:ext uri="{FF2B5EF4-FFF2-40B4-BE49-F238E27FC236}">
              <a16:creationId xmlns:a16="http://schemas.microsoft.com/office/drawing/2014/main" id="{8D937519-57E8-3446-BD7A-3DDBF2472F0A}"/>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66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295</xdr:row>
      <xdr:rowOff>0</xdr:rowOff>
    </xdr:from>
    <xdr:to>
      <xdr:col>1</xdr:col>
      <xdr:colOff>936440</xdr:colOff>
      <xdr:row>295</xdr:row>
      <xdr:rowOff>633984</xdr:rowOff>
    </xdr:to>
    <xdr:pic>
      <xdr:nvPicPr>
        <xdr:cNvPr id="364" name="Picture 363">
          <a:extLst>
            <a:ext uri="{FF2B5EF4-FFF2-40B4-BE49-F238E27FC236}">
              <a16:creationId xmlns:a16="http://schemas.microsoft.com/office/drawing/2014/main" id="{F2F09A2A-63DB-C540-A102-F1ED15305B95}"/>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90600" y="1873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296</xdr:row>
      <xdr:rowOff>0</xdr:rowOff>
    </xdr:from>
    <xdr:to>
      <xdr:col>1</xdr:col>
      <xdr:colOff>936440</xdr:colOff>
      <xdr:row>296</xdr:row>
      <xdr:rowOff>633984</xdr:rowOff>
    </xdr:to>
    <xdr:pic>
      <xdr:nvPicPr>
        <xdr:cNvPr id="365" name="Picture 364">
          <a:extLst>
            <a:ext uri="{FF2B5EF4-FFF2-40B4-BE49-F238E27FC236}">
              <a16:creationId xmlns:a16="http://schemas.microsoft.com/office/drawing/2014/main" id="{7B57C40B-C7B6-1248-A200-2A66ADF43DA3}"/>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90600" y="1879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297</xdr:row>
      <xdr:rowOff>0</xdr:rowOff>
    </xdr:from>
    <xdr:to>
      <xdr:col>1</xdr:col>
      <xdr:colOff>936440</xdr:colOff>
      <xdr:row>297</xdr:row>
      <xdr:rowOff>633984</xdr:rowOff>
    </xdr:to>
    <xdr:pic>
      <xdr:nvPicPr>
        <xdr:cNvPr id="366" name="Picture 365">
          <a:extLst>
            <a:ext uri="{FF2B5EF4-FFF2-40B4-BE49-F238E27FC236}">
              <a16:creationId xmlns:a16="http://schemas.microsoft.com/office/drawing/2014/main" id="{E9CDE580-DAC1-8A41-97C2-62FB3F292C8E}"/>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85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298</xdr:row>
      <xdr:rowOff>0</xdr:rowOff>
    </xdr:from>
    <xdr:to>
      <xdr:col>1</xdr:col>
      <xdr:colOff>936440</xdr:colOff>
      <xdr:row>298</xdr:row>
      <xdr:rowOff>633984</xdr:rowOff>
    </xdr:to>
    <xdr:pic>
      <xdr:nvPicPr>
        <xdr:cNvPr id="367" name="Picture 366">
          <a:extLst>
            <a:ext uri="{FF2B5EF4-FFF2-40B4-BE49-F238E27FC236}">
              <a16:creationId xmlns:a16="http://schemas.microsoft.com/office/drawing/2014/main" id="{C6BDDDE1-7107-8741-8EA0-8F0AF2F0AFAA}"/>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92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299</xdr:row>
      <xdr:rowOff>0</xdr:rowOff>
    </xdr:from>
    <xdr:to>
      <xdr:col>1</xdr:col>
      <xdr:colOff>936440</xdr:colOff>
      <xdr:row>299</xdr:row>
      <xdr:rowOff>633984</xdr:rowOff>
    </xdr:to>
    <xdr:pic>
      <xdr:nvPicPr>
        <xdr:cNvPr id="368" name="Picture 367">
          <a:extLst>
            <a:ext uri="{FF2B5EF4-FFF2-40B4-BE49-F238E27FC236}">
              <a16:creationId xmlns:a16="http://schemas.microsoft.com/office/drawing/2014/main" id="{B6DC4E23-E8B1-6A44-983B-C09C53CAE9D4}"/>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98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300</xdr:row>
      <xdr:rowOff>0</xdr:rowOff>
    </xdr:from>
    <xdr:to>
      <xdr:col>1</xdr:col>
      <xdr:colOff>936440</xdr:colOff>
      <xdr:row>300</xdr:row>
      <xdr:rowOff>633984</xdr:rowOff>
    </xdr:to>
    <xdr:pic>
      <xdr:nvPicPr>
        <xdr:cNvPr id="369" name="Picture 368">
          <a:extLst>
            <a:ext uri="{FF2B5EF4-FFF2-40B4-BE49-F238E27FC236}">
              <a16:creationId xmlns:a16="http://schemas.microsoft.com/office/drawing/2014/main" id="{EB30381B-F8EF-7646-953B-E2C0FCB874AA}"/>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990600" y="1905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301</xdr:row>
      <xdr:rowOff>0</xdr:rowOff>
    </xdr:from>
    <xdr:to>
      <xdr:col>1</xdr:col>
      <xdr:colOff>936440</xdr:colOff>
      <xdr:row>301</xdr:row>
      <xdr:rowOff>633984</xdr:rowOff>
    </xdr:to>
    <xdr:pic>
      <xdr:nvPicPr>
        <xdr:cNvPr id="370" name="Picture 369">
          <a:extLst>
            <a:ext uri="{FF2B5EF4-FFF2-40B4-BE49-F238E27FC236}">
              <a16:creationId xmlns:a16="http://schemas.microsoft.com/office/drawing/2014/main" id="{8DE2AEA3-056F-3F4A-9B5A-C66A890C8933}"/>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990600" y="1911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302</xdr:row>
      <xdr:rowOff>0</xdr:rowOff>
    </xdr:from>
    <xdr:to>
      <xdr:col>1</xdr:col>
      <xdr:colOff>936440</xdr:colOff>
      <xdr:row>302</xdr:row>
      <xdr:rowOff>633984</xdr:rowOff>
    </xdr:to>
    <xdr:pic>
      <xdr:nvPicPr>
        <xdr:cNvPr id="371" name="Picture 370">
          <a:extLst>
            <a:ext uri="{FF2B5EF4-FFF2-40B4-BE49-F238E27FC236}">
              <a16:creationId xmlns:a16="http://schemas.microsoft.com/office/drawing/2014/main" id="{6B62B3D8-B5B3-2E4C-96BB-4C1FA2ADEFF8}"/>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990600" y="1917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303</xdr:row>
      <xdr:rowOff>0</xdr:rowOff>
    </xdr:from>
    <xdr:to>
      <xdr:col>1</xdr:col>
      <xdr:colOff>936440</xdr:colOff>
      <xdr:row>303</xdr:row>
      <xdr:rowOff>633984</xdr:rowOff>
    </xdr:to>
    <xdr:pic>
      <xdr:nvPicPr>
        <xdr:cNvPr id="372" name="Picture 371">
          <a:extLst>
            <a:ext uri="{FF2B5EF4-FFF2-40B4-BE49-F238E27FC236}">
              <a16:creationId xmlns:a16="http://schemas.microsoft.com/office/drawing/2014/main" id="{9302D0D2-677A-6247-989F-061D12AACEBD}"/>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990600" y="1924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304</xdr:row>
      <xdr:rowOff>0</xdr:rowOff>
    </xdr:from>
    <xdr:to>
      <xdr:col>1</xdr:col>
      <xdr:colOff>936440</xdr:colOff>
      <xdr:row>304</xdr:row>
      <xdr:rowOff>633984</xdr:rowOff>
    </xdr:to>
    <xdr:pic>
      <xdr:nvPicPr>
        <xdr:cNvPr id="373" name="Picture 372">
          <a:extLst>
            <a:ext uri="{FF2B5EF4-FFF2-40B4-BE49-F238E27FC236}">
              <a16:creationId xmlns:a16="http://schemas.microsoft.com/office/drawing/2014/main" id="{57B9292A-E95B-8043-B6D5-A39BE3C3C498}"/>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990600" y="1930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305</xdr:row>
      <xdr:rowOff>0</xdr:rowOff>
    </xdr:from>
    <xdr:to>
      <xdr:col>1</xdr:col>
      <xdr:colOff>936440</xdr:colOff>
      <xdr:row>305</xdr:row>
      <xdr:rowOff>633984</xdr:rowOff>
    </xdr:to>
    <xdr:pic>
      <xdr:nvPicPr>
        <xdr:cNvPr id="374" name="Picture 373">
          <a:extLst>
            <a:ext uri="{FF2B5EF4-FFF2-40B4-BE49-F238E27FC236}">
              <a16:creationId xmlns:a16="http://schemas.microsoft.com/office/drawing/2014/main" id="{F8ABA9F1-1E0A-7443-A0F3-232D356033D2}"/>
            </a:ext>
          </a:extLst>
        </xdr:cNvPr>
        <xdr:cNvPicPr>
          <a:picLocks noChangeAspect="1" noChangeArrowheads="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990600" y="1936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306</xdr:row>
      <xdr:rowOff>0</xdr:rowOff>
    </xdr:from>
    <xdr:to>
      <xdr:col>1</xdr:col>
      <xdr:colOff>936440</xdr:colOff>
      <xdr:row>306</xdr:row>
      <xdr:rowOff>633984</xdr:rowOff>
    </xdr:to>
    <xdr:pic>
      <xdr:nvPicPr>
        <xdr:cNvPr id="375" name="Picture 374">
          <a:extLst>
            <a:ext uri="{FF2B5EF4-FFF2-40B4-BE49-F238E27FC236}">
              <a16:creationId xmlns:a16="http://schemas.microsoft.com/office/drawing/2014/main" id="{DB143CB4-62B0-8445-B4A9-45A2819883F9}"/>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43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307</xdr:row>
      <xdr:rowOff>0</xdr:rowOff>
    </xdr:from>
    <xdr:to>
      <xdr:col>1</xdr:col>
      <xdr:colOff>936440</xdr:colOff>
      <xdr:row>307</xdr:row>
      <xdr:rowOff>633984</xdr:rowOff>
    </xdr:to>
    <xdr:pic>
      <xdr:nvPicPr>
        <xdr:cNvPr id="376" name="Picture 375">
          <a:extLst>
            <a:ext uri="{FF2B5EF4-FFF2-40B4-BE49-F238E27FC236}">
              <a16:creationId xmlns:a16="http://schemas.microsoft.com/office/drawing/2014/main" id="{7B31F5BC-22EA-4B49-8851-2E445BDD8FB8}"/>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49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308</xdr:row>
      <xdr:rowOff>0</xdr:rowOff>
    </xdr:from>
    <xdr:to>
      <xdr:col>1</xdr:col>
      <xdr:colOff>936440</xdr:colOff>
      <xdr:row>308</xdr:row>
      <xdr:rowOff>633984</xdr:rowOff>
    </xdr:to>
    <xdr:pic>
      <xdr:nvPicPr>
        <xdr:cNvPr id="377" name="Picture 376">
          <a:extLst>
            <a:ext uri="{FF2B5EF4-FFF2-40B4-BE49-F238E27FC236}">
              <a16:creationId xmlns:a16="http://schemas.microsoft.com/office/drawing/2014/main" id="{B4AC4BE3-B712-394B-852D-00A6A7A68674}"/>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55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309</xdr:row>
      <xdr:rowOff>0</xdr:rowOff>
    </xdr:from>
    <xdr:to>
      <xdr:col>1</xdr:col>
      <xdr:colOff>936440</xdr:colOff>
      <xdr:row>309</xdr:row>
      <xdr:rowOff>633984</xdr:rowOff>
    </xdr:to>
    <xdr:pic>
      <xdr:nvPicPr>
        <xdr:cNvPr id="378" name="Picture 377">
          <a:extLst>
            <a:ext uri="{FF2B5EF4-FFF2-40B4-BE49-F238E27FC236}">
              <a16:creationId xmlns:a16="http://schemas.microsoft.com/office/drawing/2014/main" id="{F602E01E-70AC-1842-A4BD-0C45EA0BBD36}"/>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62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310</xdr:row>
      <xdr:rowOff>0</xdr:rowOff>
    </xdr:from>
    <xdr:to>
      <xdr:col>1</xdr:col>
      <xdr:colOff>936440</xdr:colOff>
      <xdr:row>310</xdr:row>
      <xdr:rowOff>633984</xdr:rowOff>
    </xdr:to>
    <xdr:pic>
      <xdr:nvPicPr>
        <xdr:cNvPr id="379" name="Picture 378">
          <a:extLst>
            <a:ext uri="{FF2B5EF4-FFF2-40B4-BE49-F238E27FC236}">
              <a16:creationId xmlns:a16="http://schemas.microsoft.com/office/drawing/2014/main" id="{57F03A1B-B407-C34A-A752-3C60909B4A7F}"/>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68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311</xdr:row>
      <xdr:rowOff>0</xdr:rowOff>
    </xdr:from>
    <xdr:to>
      <xdr:col>1</xdr:col>
      <xdr:colOff>936440</xdr:colOff>
      <xdr:row>311</xdr:row>
      <xdr:rowOff>633984</xdr:rowOff>
    </xdr:to>
    <xdr:pic>
      <xdr:nvPicPr>
        <xdr:cNvPr id="380" name="Picture 379">
          <a:extLst>
            <a:ext uri="{FF2B5EF4-FFF2-40B4-BE49-F238E27FC236}">
              <a16:creationId xmlns:a16="http://schemas.microsoft.com/office/drawing/2014/main" id="{4688BFC3-FC2C-4D46-86EA-61963319418B}"/>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748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312</xdr:row>
      <xdr:rowOff>0</xdr:rowOff>
    </xdr:from>
    <xdr:to>
      <xdr:col>1</xdr:col>
      <xdr:colOff>936440</xdr:colOff>
      <xdr:row>312</xdr:row>
      <xdr:rowOff>633984</xdr:rowOff>
    </xdr:to>
    <xdr:pic>
      <xdr:nvPicPr>
        <xdr:cNvPr id="381" name="Picture 380">
          <a:extLst>
            <a:ext uri="{FF2B5EF4-FFF2-40B4-BE49-F238E27FC236}">
              <a16:creationId xmlns:a16="http://schemas.microsoft.com/office/drawing/2014/main" id="{E9209FF7-C828-D24A-93DA-E52EF2A2861C}"/>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81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313</xdr:row>
      <xdr:rowOff>0</xdr:rowOff>
    </xdr:from>
    <xdr:to>
      <xdr:col>1</xdr:col>
      <xdr:colOff>936440</xdr:colOff>
      <xdr:row>313</xdr:row>
      <xdr:rowOff>633984</xdr:rowOff>
    </xdr:to>
    <xdr:pic>
      <xdr:nvPicPr>
        <xdr:cNvPr id="382" name="Picture 381">
          <a:extLst>
            <a:ext uri="{FF2B5EF4-FFF2-40B4-BE49-F238E27FC236}">
              <a16:creationId xmlns:a16="http://schemas.microsoft.com/office/drawing/2014/main" id="{7C0D1B67-376C-7347-8419-C6FDE582FD70}"/>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990600" y="1987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314</xdr:row>
      <xdr:rowOff>0</xdr:rowOff>
    </xdr:from>
    <xdr:to>
      <xdr:col>1</xdr:col>
      <xdr:colOff>936440</xdr:colOff>
      <xdr:row>314</xdr:row>
      <xdr:rowOff>633984</xdr:rowOff>
    </xdr:to>
    <xdr:pic>
      <xdr:nvPicPr>
        <xdr:cNvPr id="383" name="Picture 382">
          <a:extLst>
            <a:ext uri="{FF2B5EF4-FFF2-40B4-BE49-F238E27FC236}">
              <a16:creationId xmlns:a16="http://schemas.microsoft.com/office/drawing/2014/main" id="{9059BE03-E7B1-754D-A628-AE0FB4E98329}"/>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990600" y="1993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315</xdr:row>
      <xdr:rowOff>0</xdr:rowOff>
    </xdr:from>
    <xdr:to>
      <xdr:col>1</xdr:col>
      <xdr:colOff>923740</xdr:colOff>
      <xdr:row>315</xdr:row>
      <xdr:rowOff>633984</xdr:rowOff>
    </xdr:to>
    <xdr:pic>
      <xdr:nvPicPr>
        <xdr:cNvPr id="384" name="Picture 383">
          <a:extLst>
            <a:ext uri="{FF2B5EF4-FFF2-40B4-BE49-F238E27FC236}">
              <a16:creationId xmlns:a16="http://schemas.microsoft.com/office/drawing/2014/main" id="{EBA2E5BE-58AC-844A-A599-F0C2A94E2CA2}"/>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00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316</xdr:row>
      <xdr:rowOff>0</xdr:rowOff>
    </xdr:from>
    <xdr:to>
      <xdr:col>1</xdr:col>
      <xdr:colOff>923740</xdr:colOff>
      <xdr:row>316</xdr:row>
      <xdr:rowOff>633984</xdr:rowOff>
    </xdr:to>
    <xdr:pic>
      <xdr:nvPicPr>
        <xdr:cNvPr id="385" name="Picture 384">
          <a:extLst>
            <a:ext uri="{FF2B5EF4-FFF2-40B4-BE49-F238E27FC236}">
              <a16:creationId xmlns:a16="http://schemas.microsoft.com/office/drawing/2014/main" id="{8AB6C5CA-68E7-C242-A61B-789AF8FDFF14}"/>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06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317</xdr:row>
      <xdr:rowOff>0</xdr:rowOff>
    </xdr:from>
    <xdr:to>
      <xdr:col>1</xdr:col>
      <xdr:colOff>923740</xdr:colOff>
      <xdr:row>317</xdr:row>
      <xdr:rowOff>633984</xdr:rowOff>
    </xdr:to>
    <xdr:pic>
      <xdr:nvPicPr>
        <xdr:cNvPr id="386" name="Picture 385">
          <a:extLst>
            <a:ext uri="{FF2B5EF4-FFF2-40B4-BE49-F238E27FC236}">
              <a16:creationId xmlns:a16="http://schemas.microsoft.com/office/drawing/2014/main" id="{1481AA3B-4021-634E-BD77-DD55D4670372}"/>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12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318</xdr:row>
      <xdr:rowOff>0</xdr:rowOff>
    </xdr:from>
    <xdr:to>
      <xdr:col>1</xdr:col>
      <xdr:colOff>923740</xdr:colOff>
      <xdr:row>318</xdr:row>
      <xdr:rowOff>633984</xdr:rowOff>
    </xdr:to>
    <xdr:pic>
      <xdr:nvPicPr>
        <xdr:cNvPr id="387" name="Picture 386">
          <a:extLst>
            <a:ext uri="{FF2B5EF4-FFF2-40B4-BE49-F238E27FC236}">
              <a16:creationId xmlns:a16="http://schemas.microsoft.com/office/drawing/2014/main" id="{E2479361-12B6-3D47-AA3E-01F999D31303}"/>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19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319</xdr:row>
      <xdr:rowOff>0</xdr:rowOff>
    </xdr:from>
    <xdr:to>
      <xdr:col>1</xdr:col>
      <xdr:colOff>923740</xdr:colOff>
      <xdr:row>319</xdr:row>
      <xdr:rowOff>633984</xdr:rowOff>
    </xdr:to>
    <xdr:pic>
      <xdr:nvPicPr>
        <xdr:cNvPr id="388" name="Picture 387">
          <a:extLst>
            <a:ext uri="{FF2B5EF4-FFF2-40B4-BE49-F238E27FC236}">
              <a16:creationId xmlns:a16="http://schemas.microsoft.com/office/drawing/2014/main" id="{AC4F740C-32BA-9046-9B5F-4E2DA0FD5EF7}"/>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25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320</xdr:row>
      <xdr:rowOff>0</xdr:rowOff>
    </xdr:from>
    <xdr:to>
      <xdr:col>1</xdr:col>
      <xdr:colOff>923740</xdr:colOff>
      <xdr:row>320</xdr:row>
      <xdr:rowOff>633984</xdr:rowOff>
    </xdr:to>
    <xdr:pic>
      <xdr:nvPicPr>
        <xdr:cNvPr id="389" name="Picture 388">
          <a:extLst>
            <a:ext uri="{FF2B5EF4-FFF2-40B4-BE49-F238E27FC236}">
              <a16:creationId xmlns:a16="http://schemas.microsoft.com/office/drawing/2014/main" id="{662873E6-C7A9-ED49-A046-E4C6D58AC780}"/>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32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321</xdr:row>
      <xdr:rowOff>0</xdr:rowOff>
    </xdr:from>
    <xdr:to>
      <xdr:col>1</xdr:col>
      <xdr:colOff>923740</xdr:colOff>
      <xdr:row>321</xdr:row>
      <xdr:rowOff>633984</xdr:rowOff>
    </xdr:to>
    <xdr:pic>
      <xdr:nvPicPr>
        <xdr:cNvPr id="390" name="Picture 389">
          <a:extLst>
            <a:ext uri="{FF2B5EF4-FFF2-40B4-BE49-F238E27FC236}">
              <a16:creationId xmlns:a16="http://schemas.microsoft.com/office/drawing/2014/main" id="{2A30E2E0-2272-074B-BC5C-2339229B0523}"/>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977900" y="2038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322</xdr:row>
      <xdr:rowOff>0</xdr:rowOff>
    </xdr:from>
    <xdr:to>
      <xdr:col>1</xdr:col>
      <xdr:colOff>923740</xdr:colOff>
      <xdr:row>322</xdr:row>
      <xdr:rowOff>633984</xdr:rowOff>
    </xdr:to>
    <xdr:pic>
      <xdr:nvPicPr>
        <xdr:cNvPr id="391" name="Picture 390">
          <a:extLst>
            <a:ext uri="{FF2B5EF4-FFF2-40B4-BE49-F238E27FC236}">
              <a16:creationId xmlns:a16="http://schemas.microsoft.com/office/drawing/2014/main" id="{30AA9EC6-F3C4-4F4E-BC42-315A801382C1}"/>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977900" y="2044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323</xdr:row>
      <xdr:rowOff>0</xdr:rowOff>
    </xdr:from>
    <xdr:to>
      <xdr:col>1</xdr:col>
      <xdr:colOff>936440</xdr:colOff>
      <xdr:row>323</xdr:row>
      <xdr:rowOff>633984</xdr:rowOff>
    </xdr:to>
    <xdr:pic>
      <xdr:nvPicPr>
        <xdr:cNvPr id="392" name="Picture 391">
          <a:extLst>
            <a:ext uri="{FF2B5EF4-FFF2-40B4-BE49-F238E27FC236}">
              <a16:creationId xmlns:a16="http://schemas.microsoft.com/office/drawing/2014/main" id="{49D0C824-B38B-2F44-A644-FF1C94A458AF}"/>
            </a:ext>
          </a:extLst>
        </xdr:cNvPr>
        <xdr:cNvPicPr>
          <a:picLocks noChangeAspect="1" noChangeArrowheads="1"/>
        </xdr:cNvPicPr>
      </xdr:nvPicPr>
      <xdr:blipFill>
        <a:blip xmlns:r="http://schemas.openxmlformats.org/officeDocument/2006/relationships" r:embed="rId264" cstate="print">
          <a:extLst>
            <a:ext uri="{28A0092B-C50C-407E-A947-70E740481C1C}">
              <a14:useLocalDpi xmlns:a14="http://schemas.microsoft.com/office/drawing/2010/main" val="0"/>
            </a:ext>
          </a:extLst>
        </a:blip>
        <a:srcRect/>
        <a:stretch>
          <a:fillRect/>
        </a:stretch>
      </xdr:blipFill>
      <xdr:spPr bwMode="auto">
        <a:xfrm>
          <a:off x="990600" y="2051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324</xdr:row>
      <xdr:rowOff>0</xdr:rowOff>
    </xdr:from>
    <xdr:to>
      <xdr:col>1</xdr:col>
      <xdr:colOff>936440</xdr:colOff>
      <xdr:row>324</xdr:row>
      <xdr:rowOff>633984</xdr:rowOff>
    </xdr:to>
    <xdr:pic>
      <xdr:nvPicPr>
        <xdr:cNvPr id="393" name="Picture 392">
          <a:extLst>
            <a:ext uri="{FF2B5EF4-FFF2-40B4-BE49-F238E27FC236}">
              <a16:creationId xmlns:a16="http://schemas.microsoft.com/office/drawing/2014/main" id="{C1C86217-E300-A94D-AA3D-45BD050114BA}"/>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990600" y="2057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325</xdr:row>
      <xdr:rowOff>0</xdr:rowOff>
    </xdr:from>
    <xdr:to>
      <xdr:col>1</xdr:col>
      <xdr:colOff>936440</xdr:colOff>
      <xdr:row>325</xdr:row>
      <xdr:rowOff>633984</xdr:rowOff>
    </xdr:to>
    <xdr:pic>
      <xdr:nvPicPr>
        <xdr:cNvPr id="394" name="Picture 393">
          <a:extLst>
            <a:ext uri="{FF2B5EF4-FFF2-40B4-BE49-F238E27FC236}">
              <a16:creationId xmlns:a16="http://schemas.microsoft.com/office/drawing/2014/main" id="{17FE6E0F-D9FD-3C48-88FB-11F8E40227C9}"/>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990600" y="2063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327</xdr:row>
      <xdr:rowOff>0</xdr:rowOff>
    </xdr:from>
    <xdr:to>
      <xdr:col>1</xdr:col>
      <xdr:colOff>936440</xdr:colOff>
      <xdr:row>327</xdr:row>
      <xdr:rowOff>633984</xdr:rowOff>
    </xdr:to>
    <xdr:pic>
      <xdr:nvPicPr>
        <xdr:cNvPr id="395" name="Picture 394">
          <a:extLst>
            <a:ext uri="{FF2B5EF4-FFF2-40B4-BE49-F238E27FC236}">
              <a16:creationId xmlns:a16="http://schemas.microsoft.com/office/drawing/2014/main" id="{1D3AB250-D6EB-E946-998A-BCF8DCA2AE24}"/>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90600" y="2076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281</xdr:row>
      <xdr:rowOff>0</xdr:rowOff>
    </xdr:from>
    <xdr:to>
      <xdr:col>1</xdr:col>
      <xdr:colOff>923740</xdr:colOff>
      <xdr:row>281</xdr:row>
      <xdr:rowOff>633984</xdr:rowOff>
    </xdr:to>
    <xdr:pic>
      <xdr:nvPicPr>
        <xdr:cNvPr id="396" name="Picture 395">
          <a:extLst>
            <a:ext uri="{FF2B5EF4-FFF2-40B4-BE49-F238E27FC236}">
              <a16:creationId xmlns:a16="http://schemas.microsoft.com/office/drawing/2014/main" id="{38090E01-23AE-8F40-AEC4-BBD3D7826AEE}"/>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77900" y="1784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286</xdr:row>
      <xdr:rowOff>12700</xdr:rowOff>
    </xdr:from>
    <xdr:to>
      <xdr:col>1</xdr:col>
      <xdr:colOff>911040</xdr:colOff>
      <xdr:row>287</xdr:row>
      <xdr:rowOff>11684</xdr:rowOff>
    </xdr:to>
    <xdr:pic>
      <xdr:nvPicPr>
        <xdr:cNvPr id="397" name="Picture 396">
          <a:extLst>
            <a:ext uri="{FF2B5EF4-FFF2-40B4-BE49-F238E27FC236}">
              <a16:creationId xmlns:a16="http://schemas.microsoft.com/office/drawing/2014/main" id="{07E947FC-8BB9-3A42-9B7C-C61224FD4D40}"/>
            </a:ext>
          </a:extLst>
        </xdr:cNvPr>
        <xdr:cNvPicPr>
          <a:picLocks noChangeAspect="1" noChangeArrowheads="1"/>
        </xdr:cNvPicPr>
      </xdr:nvPicPr>
      <xdr:blipFill>
        <a:blip xmlns:r="http://schemas.openxmlformats.org/officeDocument/2006/relationships" r:embed="rId266" cstate="print">
          <a:extLst>
            <a:ext uri="{28A0092B-C50C-407E-A947-70E740481C1C}">
              <a14:useLocalDpi xmlns:a14="http://schemas.microsoft.com/office/drawing/2010/main" val="0"/>
            </a:ext>
          </a:extLst>
        </a:blip>
        <a:srcRect/>
        <a:stretch>
          <a:fillRect/>
        </a:stretch>
      </xdr:blipFill>
      <xdr:spPr bwMode="auto">
        <a:xfrm>
          <a:off x="965200" y="1816227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326</xdr:row>
      <xdr:rowOff>0</xdr:rowOff>
    </xdr:from>
    <xdr:to>
      <xdr:col>1</xdr:col>
      <xdr:colOff>923740</xdr:colOff>
      <xdr:row>326</xdr:row>
      <xdr:rowOff>633984</xdr:rowOff>
    </xdr:to>
    <xdr:pic>
      <xdr:nvPicPr>
        <xdr:cNvPr id="398" name="Picture 397">
          <a:extLst>
            <a:ext uri="{FF2B5EF4-FFF2-40B4-BE49-F238E27FC236}">
              <a16:creationId xmlns:a16="http://schemas.microsoft.com/office/drawing/2014/main" id="{E903E048-F7F7-FD48-A82E-52712E815B59}"/>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77900" y="2070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328</xdr:row>
      <xdr:rowOff>12700</xdr:rowOff>
    </xdr:from>
    <xdr:to>
      <xdr:col>2</xdr:col>
      <xdr:colOff>13390</xdr:colOff>
      <xdr:row>329</xdr:row>
      <xdr:rowOff>0</xdr:rowOff>
    </xdr:to>
    <xdr:pic>
      <xdr:nvPicPr>
        <xdr:cNvPr id="399" name="Picture 398">
          <a:extLst>
            <a:ext uri="{FF2B5EF4-FFF2-40B4-BE49-F238E27FC236}">
              <a16:creationId xmlns:a16="http://schemas.microsoft.com/office/drawing/2014/main" id="{298E4D46-B3BE-0141-95A5-2B041348AA4F}"/>
            </a:ext>
          </a:extLst>
        </xdr:cNvPr>
        <xdr:cNvPicPr>
          <a:picLocks noChangeAspect="1" noChangeArrowheads="1"/>
        </xdr:cNvPicPr>
      </xdr:nvPicPr>
      <xdr:blipFill>
        <a:blip xmlns:r="http://schemas.openxmlformats.org/officeDocument/2006/relationships" r:embed="rId267" cstate="print">
          <a:extLst>
            <a:ext uri="{28A0092B-C50C-407E-A947-70E740481C1C}">
              <a14:useLocalDpi xmlns:a14="http://schemas.microsoft.com/office/drawing/2010/main" val="0"/>
            </a:ext>
          </a:extLst>
        </a:blip>
        <a:srcRect/>
        <a:stretch>
          <a:fillRect/>
        </a:stretch>
      </xdr:blipFill>
      <xdr:spPr bwMode="auto">
        <a:xfrm>
          <a:off x="914400" y="208292700"/>
          <a:ext cx="69919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329</xdr:row>
      <xdr:rowOff>38100</xdr:rowOff>
    </xdr:from>
    <xdr:to>
      <xdr:col>1</xdr:col>
      <xdr:colOff>825500</xdr:colOff>
      <xdr:row>329</xdr:row>
      <xdr:rowOff>673100</xdr:rowOff>
    </xdr:to>
    <xdr:pic>
      <xdr:nvPicPr>
        <xdr:cNvPr id="400" name="Picture 399">
          <a:extLst>
            <a:ext uri="{FF2B5EF4-FFF2-40B4-BE49-F238E27FC236}">
              <a16:creationId xmlns:a16="http://schemas.microsoft.com/office/drawing/2014/main" id="{F2F14894-761B-AD4A-9A34-056AB39A3A46}"/>
            </a:ext>
          </a:extLst>
        </xdr:cNvPr>
        <xdr:cNvPicPr>
          <a:picLocks noChangeAspect="1"/>
        </xdr:cNvPicPr>
      </xdr:nvPicPr>
      <xdr:blipFill>
        <a:blip xmlns:r="http://schemas.openxmlformats.org/officeDocument/2006/relationships" r:embed="rId268"/>
        <a:stretch>
          <a:fillRect/>
        </a:stretch>
      </xdr:blipFill>
      <xdr:spPr>
        <a:xfrm>
          <a:off x="1003300" y="208953100"/>
          <a:ext cx="457200" cy="596900"/>
        </a:xfrm>
        <a:prstGeom prst="rect">
          <a:avLst/>
        </a:prstGeom>
      </xdr:spPr>
    </xdr:pic>
    <xdr:clientData/>
  </xdr:twoCellAnchor>
  <xdr:twoCellAnchor>
    <xdr:from>
      <xdr:col>1</xdr:col>
      <xdr:colOff>355600</xdr:colOff>
      <xdr:row>330</xdr:row>
      <xdr:rowOff>63500</xdr:rowOff>
    </xdr:from>
    <xdr:to>
      <xdr:col>1</xdr:col>
      <xdr:colOff>812800</xdr:colOff>
      <xdr:row>330</xdr:row>
      <xdr:rowOff>749300</xdr:rowOff>
    </xdr:to>
    <xdr:pic>
      <xdr:nvPicPr>
        <xdr:cNvPr id="401" name="Picture 400">
          <a:extLst>
            <a:ext uri="{FF2B5EF4-FFF2-40B4-BE49-F238E27FC236}">
              <a16:creationId xmlns:a16="http://schemas.microsoft.com/office/drawing/2014/main" id="{89F21097-614C-544C-81D1-E69FA4886783}"/>
            </a:ext>
          </a:extLst>
        </xdr:cNvPr>
        <xdr:cNvPicPr>
          <a:picLocks noChangeAspect="1"/>
        </xdr:cNvPicPr>
      </xdr:nvPicPr>
      <xdr:blipFill>
        <a:blip xmlns:r="http://schemas.openxmlformats.org/officeDocument/2006/relationships" r:embed="rId269"/>
        <a:stretch>
          <a:fillRect/>
        </a:stretch>
      </xdr:blipFill>
      <xdr:spPr>
        <a:xfrm>
          <a:off x="990600" y="209613500"/>
          <a:ext cx="457200" cy="571500"/>
        </a:xfrm>
        <a:prstGeom prst="rect">
          <a:avLst/>
        </a:prstGeom>
      </xdr:spPr>
    </xdr:pic>
    <xdr:clientData/>
  </xdr:twoCellAnchor>
  <xdr:twoCellAnchor>
    <xdr:from>
      <xdr:col>1</xdr:col>
      <xdr:colOff>264059</xdr:colOff>
      <xdr:row>331</xdr:row>
      <xdr:rowOff>37722</xdr:rowOff>
    </xdr:from>
    <xdr:to>
      <xdr:col>1</xdr:col>
      <xdr:colOff>944608</xdr:colOff>
      <xdr:row>331</xdr:row>
      <xdr:rowOff>892771</xdr:rowOff>
    </xdr:to>
    <xdr:pic>
      <xdr:nvPicPr>
        <xdr:cNvPr id="402" name="Picture 401">
          <a:extLst>
            <a:ext uri="{FF2B5EF4-FFF2-40B4-BE49-F238E27FC236}">
              <a16:creationId xmlns:a16="http://schemas.microsoft.com/office/drawing/2014/main" id="{98BDAA0B-F915-9346-921A-A2D331EB2020}"/>
            </a:ext>
          </a:extLst>
        </xdr:cNvPr>
        <xdr:cNvPicPr>
          <a:picLocks noChangeAspect="1"/>
        </xdr:cNvPicPr>
      </xdr:nvPicPr>
      <xdr:blipFill>
        <a:blip xmlns:r="http://schemas.openxmlformats.org/officeDocument/2006/relationships" r:embed="rId270"/>
        <a:stretch>
          <a:fillRect/>
        </a:stretch>
      </xdr:blipFill>
      <xdr:spPr>
        <a:xfrm>
          <a:off x="899059" y="210222722"/>
          <a:ext cx="680549" cy="601049"/>
        </a:xfrm>
        <a:prstGeom prst="rect">
          <a:avLst/>
        </a:prstGeom>
      </xdr:spPr>
    </xdr:pic>
    <xdr:clientData/>
  </xdr:twoCellAnchor>
  <xdr:twoCellAnchor>
    <xdr:from>
      <xdr:col>1</xdr:col>
      <xdr:colOff>364650</xdr:colOff>
      <xdr:row>332</xdr:row>
      <xdr:rowOff>25150</xdr:rowOff>
    </xdr:from>
    <xdr:to>
      <xdr:col>1</xdr:col>
      <xdr:colOff>917918</xdr:colOff>
      <xdr:row>332</xdr:row>
      <xdr:rowOff>877482</xdr:rowOff>
    </xdr:to>
    <xdr:pic>
      <xdr:nvPicPr>
        <xdr:cNvPr id="403" name="Picture 402">
          <a:extLst>
            <a:ext uri="{FF2B5EF4-FFF2-40B4-BE49-F238E27FC236}">
              <a16:creationId xmlns:a16="http://schemas.microsoft.com/office/drawing/2014/main" id="{EB89E6EB-0E74-B048-8269-BCE68A8C530A}"/>
            </a:ext>
          </a:extLst>
        </xdr:cNvPr>
        <xdr:cNvPicPr>
          <a:picLocks noChangeAspect="1"/>
        </xdr:cNvPicPr>
      </xdr:nvPicPr>
      <xdr:blipFill>
        <a:blip xmlns:r="http://schemas.openxmlformats.org/officeDocument/2006/relationships" r:embed="rId271"/>
        <a:stretch>
          <a:fillRect/>
        </a:stretch>
      </xdr:blipFill>
      <xdr:spPr>
        <a:xfrm>
          <a:off x="999650" y="210845150"/>
          <a:ext cx="553268" cy="611032"/>
        </a:xfrm>
        <a:prstGeom prst="rect">
          <a:avLst/>
        </a:prstGeom>
      </xdr:spPr>
    </xdr:pic>
    <xdr:clientData/>
  </xdr:twoCellAnchor>
  <xdr:twoCellAnchor>
    <xdr:from>
      <xdr:col>1</xdr:col>
      <xdr:colOff>353585</xdr:colOff>
      <xdr:row>333</xdr:row>
      <xdr:rowOff>26658</xdr:rowOff>
    </xdr:from>
    <xdr:to>
      <xdr:col>1</xdr:col>
      <xdr:colOff>906853</xdr:colOff>
      <xdr:row>333</xdr:row>
      <xdr:rowOff>878990</xdr:rowOff>
    </xdr:to>
    <xdr:pic>
      <xdr:nvPicPr>
        <xdr:cNvPr id="404" name="Picture 403">
          <a:extLst>
            <a:ext uri="{FF2B5EF4-FFF2-40B4-BE49-F238E27FC236}">
              <a16:creationId xmlns:a16="http://schemas.microsoft.com/office/drawing/2014/main" id="{56CB425B-659B-4446-931E-74BF052B6DD2}"/>
            </a:ext>
          </a:extLst>
        </xdr:cNvPr>
        <xdr:cNvPicPr>
          <a:picLocks noChangeAspect="1"/>
        </xdr:cNvPicPr>
      </xdr:nvPicPr>
      <xdr:blipFill>
        <a:blip xmlns:r="http://schemas.openxmlformats.org/officeDocument/2006/relationships" r:embed="rId271"/>
        <a:stretch>
          <a:fillRect/>
        </a:stretch>
      </xdr:blipFill>
      <xdr:spPr>
        <a:xfrm>
          <a:off x="988585" y="211481658"/>
          <a:ext cx="553268" cy="611032"/>
        </a:xfrm>
        <a:prstGeom prst="rect">
          <a:avLst/>
        </a:prstGeom>
      </xdr:spPr>
    </xdr:pic>
    <xdr:clientData/>
  </xdr:twoCellAnchor>
  <xdr:twoCellAnchor>
    <xdr:from>
      <xdr:col>1</xdr:col>
      <xdr:colOff>389802</xdr:colOff>
      <xdr:row>334</xdr:row>
      <xdr:rowOff>18845</xdr:rowOff>
    </xdr:from>
    <xdr:to>
      <xdr:col>1</xdr:col>
      <xdr:colOff>917922</xdr:colOff>
      <xdr:row>335</xdr:row>
      <xdr:rowOff>9173</xdr:rowOff>
    </xdr:to>
    <xdr:pic>
      <xdr:nvPicPr>
        <xdr:cNvPr id="405" name="Picture 404">
          <a:extLst>
            <a:ext uri="{FF2B5EF4-FFF2-40B4-BE49-F238E27FC236}">
              <a16:creationId xmlns:a16="http://schemas.microsoft.com/office/drawing/2014/main" id="{941748C6-36DA-6A4E-9A9C-566055E23C0F}"/>
            </a:ext>
          </a:extLst>
        </xdr:cNvPr>
        <xdr:cNvPicPr>
          <a:picLocks noChangeAspect="1"/>
        </xdr:cNvPicPr>
      </xdr:nvPicPr>
      <xdr:blipFill>
        <a:blip xmlns:r="http://schemas.openxmlformats.org/officeDocument/2006/relationships" r:embed="rId272"/>
        <a:stretch>
          <a:fillRect/>
        </a:stretch>
      </xdr:blipFill>
      <xdr:spPr>
        <a:xfrm>
          <a:off x="1024802" y="212108845"/>
          <a:ext cx="528120" cy="625328"/>
        </a:xfrm>
        <a:prstGeom prst="rect">
          <a:avLst/>
        </a:prstGeom>
      </xdr:spPr>
    </xdr:pic>
    <xdr:clientData/>
  </xdr:twoCellAnchor>
  <xdr:twoCellAnchor>
    <xdr:from>
      <xdr:col>1</xdr:col>
      <xdr:colOff>353588</xdr:colOff>
      <xdr:row>335</xdr:row>
      <xdr:rowOff>32928</xdr:rowOff>
    </xdr:from>
    <xdr:to>
      <xdr:col>1</xdr:col>
      <xdr:colOff>881708</xdr:colOff>
      <xdr:row>335</xdr:row>
      <xdr:rowOff>777712</xdr:rowOff>
    </xdr:to>
    <xdr:pic>
      <xdr:nvPicPr>
        <xdr:cNvPr id="406" name="Picture 405">
          <a:extLst>
            <a:ext uri="{FF2B5EF4-FFF2-40B4-BE49-F238E27FC236}">
              <a16:creationId xmlns:a16="http://schemas.microsoft.com/office/drawing/2014/main" id="{3FACB5E2-55AC-1B49-998F-9FB271A9F2F8}"/>
            </a:ext>
          </a:extLst>
        </xdr:cNvPr>
        <xdr:cNvPicPr>
          <a:picLocks noChangeAspect="1"/>
        </xdr:cNvPicPr>
      </xdr:nvPicPr>
      <xdr:blipFill>
        <a:blip xmlns:r="http://schemas.openxmlformats.org/officeDocument/2006/relationships" r:embed="rId272"/>
        <a:stretch>
          <a:fillRect/>
        </a:stretch>
      </xdr:blipFill>
      <xdr:spPr>
        <a:xfrm>
          <a:off x="988588" y="212757928"/>
          <a:ext cx="528120" cy="605084"/>
        </a:xfrm>
        <a:prstGeom prst="rect">
          <a:avLst/>
        </a:prstGeom>
      </xdr:spPr>
    </xdr:pic>
    <xdr:clientData/>
  </xdr:twoCellAnchor>
  <xdr:twoCellAnchor>
    <xdr:from>
      <xdr:col>1</xdr:col>
      <xdr:colOff>352079</xdr:colOff>
      <xdr:row>336</xdr:row>
      <xdr:rowOff>37722</xdr:rowOff>
    </xdr:from>
    <xdr:to>
      <xdr:col>1</xdr:col>
      <xdr:colOff>905346</xdr:colOff>
      <xdr:row>336</xdr:row>
      <xdr:rowOff>715474</xdr:rowOff>
    </xdr:to>
    <xdr:pic>
      <xdr:nvPicPr>
        <xdr:cNvPr id="407" name="Picture 406">
          <a:extLst>
            <a:ext uri="{FF2B5EF4-FFF2-40B4-BE49-F238E27FC236}">
              <a16:creationId xmlns:a16="http://schemas.microsoft.com/office/drawing/2014/main" id="{53034889-ACC8-AE41-AB87-79D1FA5921F5}"/>
            </a:ext>
          </a:extLst>
        </xdr:cNvPr>
        <xdr:cNvPicPr>
          <a:picLocks noChangeAspect="1"/>
        </xdr:cNvPicPr>
      </xdr:nvPicPr>
      <xdr:blipFill>
        <a:blip xmlns:r="http://schemas.openxmlformats.org/officeDocument/2006/relationships" r:embed="rId273"/>
        <a:stretch>
          <a:fillRect/>
        </a:stretch>
      </xdr:blipFill>
      <xdr:spPr>
        <a:xfrm>
          <a:off x="987079" y="213397722"/>
          <a:ext cx="553267" cy="601552"/>
        </a:xfrm>
        <a:prstGeom prst="rect">
          <a:avLst/>
        </a:prstGeom>
      </xdr:spPr>
    </xdr:pic>
    <xdr:clientData/>
  </xdr:twoCellAnchor>
  <xdr:twoCellAnchor>
    <xdr:from>
      <xdr:col>1</xdr:col>
      <xdr:colOff>396288</xdr:colOff>
      <xdr:row>337</xdr:row>
      <xdr:rowOff>37722</xdr:rowOff>
    </xdr:from>
    <xdr:to>
      <xdr:col>1</xdr:col>
      <xdr:colOff>892770</xdr:colOff>
      <xdr:row>337</xdr:row>
      <xdr:rowOff>729307</xdr:rowOff>
    </xdr:to>
    <xdr:pic>
      <xdr:nvPicPr>
        <xdr:cNvPr id="408" name="Picture 407">
          <a:extLst>
            <a:ext uri="{FF2B5EF4-FFF2-40B4-BE49-F238E27FC236}">
              <a16:creationId xmlns:a16="http://schemas.microsoft.com/office/drawing/2014/main" id="{3DE73A5B-919F-C942-AA38-B384B2A2027B}"/>
            </a:ext>
          </a:extLst>
        </xdr:cNvPr>
        <xdr:cNvPicPr>
          <a:picLocks noChangeAspect="1"/>
        </xdr:cNvPicPr>
      </xdr:nvPicPr>
      <xdr:blipFill>
        <a:blip xmlns:r="http://schemas.openxmlformats.org/officeDocument/2006/relationships" r:embed="rId274"/>
        <a:stretch>
          <a:fillRect/>
        </a:stretch>
      </xdr:blipFill>
      <xdr:spPr>
        <a:xfrm>
          <a:off x="1031288" y="214032722"/>
          <a:ext cx="496482" cy="602685"/>
        </a:xfrm>
        <a:prstGeom prst="rect">
          <a:avLst/>
        </a:prstGeom>
      </xdr:spPr>
    </xdr:pic>
    <xdr:clientData/>
  </xdr:twoCellAnchor>
  <xdr:twoCellAnchor>
    <xdr:from>
      <xdr:col>1</xdr:col>
      <xdr:colOff>393117</xdr:colOff>
      <xdr:row>338</xdr:row>
      <xdr:rowOff>31120</xdr:rowOff>
    </xdr:from>
    <xdr:to>
      <xdr:col>1</xdr:col>
      <xdr:colOff>900545</xdr:colOff>
      <xdr:row>338</xdr:row>
      <xdr:rowOff>621287</xdr:rowOff>
    </xdr:to>
    <xdr:pic>
      <xdr:nvPicPr>
        <xdr:cNvPr id="409" name="Picture 408">
          <a:extLst>
            <a:ext uri="{FF2B5EF4-FFF2-40B4-BE49-F238E27FC236}">
              <a16:creationId xmlns:a16="http://schemas.microsoft.com/office/drawing/2014/main" id="{0AEEC3E5-0C76-EA40-8E64-271BC31FDC82}"/>
            </a:ext>
          </a:extLst>
        </xdr:cNvPr>
        <xdr:cNvPicPr>
          <a:picLocks noChangeAspect="1"/>
        </xdr:cNvPicPr>
      </xdr:nvPicPr>
      <xdr:blipFill>
        <a:blip xmlns:r="http://schemas.openxmlformats.org/officeDocument/2006/relationships" r:embed="rId275"/>
        <a:stretch>
          <a:fillRect/>
        </a:stretch>
      </xdr:blipFill>
      <xdr:spPr>
        <a:xfrm>
          <a:off x="1028117" y="214661120"/>
          <a:ext cx="507428" cy="590167"/>
        </a:xfrm>
        <a:prstGeom prst="rect">
          <a:avLst/>
        </a:prstGeom>
      </xdr:spPr>
    </xdr:pic>
    <xdr:clientData/>
  </xdr:twoCellAnchor>
  <xdr:twoCellAnchor>
    <xdr:from>
      <xdr:col>1</xdr:col>
      <xdr:colOff>427523</xdr:colOff>
      <xdr:row>339</xdr:row>
      <xdr:rowOff>24417</xdr:rowOff>
    </xdr:from>
    <xdr:to>
      <xdr:col>1</xdr:col>
      <xdr:colOff>930494</xdr:colOff>
      <xdr:row>339</xdr:row>
      <xdr:rowOff>679010</xdr:rowOff>
    </xdr:to>
    <xdr:pic>
      <xdr:nvPicPr>
        <xdr:cNvPr id="410" name="Picture 409">
          <a:extLst>
            <a:ext uri="{FF2B5EF4-FFF2-40B4-BE49-F238E27FC236}">
              <a16:creationId xmlns:a16="http://schemas.microsoft.com/office/drawing/2014/main" id="{53394D7B-BC68-5540-BC8D-31A5EF4FDC5E}"/>
            </a:ext>
          </a:extLst>
        </xdr:cNvPr>
        <xdr:cNvPicPr>
          <a:picLocks noChangeAspect="1"/>
        </xdr:cNvPicPr>
      </xdr:nvPicPr>
      <xdr:blipFill>
        <a:blip xmlns:r="http://schemas.openxmlformats.org/officeDocument/2006/relationships" r:embed="rId276"/>
        <a:stretch>
          <a:fillRect/>
        </a:stretch>
      </xdr:blipFill>
      <xdr:spPr>
        <a:xfrm>
          <a:off x="1062523" y="215289417"/>
          <a:ext cx="502971" cy="616493"/>
        </a:xfrm>
        <a:prstGeom prst="rect">
          <a:avLst/>
        </a:prstGeom>
      </xdr:spPr>
    </xdr:pic>
    <xdr:clientData/>
  </xdr:twoCellAnchor>
  <xdr:twoCellAnchor>
    <xdr:from>
      <xdr:col>1</xdr:col>
      <xdr:colOff>364651</xdr:colOff>
      <xdr:row>340</xdr:row>
      <xdr:rowOff>0</xdr:rowOff>
    </xdr:from>
    <xdr:to>
      <xdr:col>1</xdr:col>
      <xdr:colOff>877455</xdr:colOff>
      <xdr:row>340</xdr:row>
      <xdr:rowOff>611909</xdr:rowOff>
    </xdr:to>
    <xdr:pic>
      <xdr:nvPicPr>
        <xdr:cNvPr id="411" name="Picture 410">
          <a:extLst>
            <a:ext uri="{FF2B5EF4-FFF2-40B4-BE49-F238E27FC236}">
              <a16:creationId xmlns:a16="http://schemas.microsoft.com/office/drawing/2014/main" id="{D12A6F53-B0D4-8748-9F62-09AA21B42C11}"/>
            </a:ext>
          </a:extLst>
        </xdr:cNvPr>
        <xdr:cNvPicPr>
          <a:picLocks noChangeAspect="1"/>
        </xdr:cNvPicPr>
      </xdr:nvPicPr>
      <xdr:blipFill>
        <a:blip xmlns:r="http://schemas.openxmlformats.org/officeDocument/2006/relationships" r:embed="rId277"/>
        <a:stretch>
          <a:fillRect/>
        </a:stretch>
      </xdr:blipFill>
      <xdr:spPr>
        <a:xfrm>
          <a:off x="999651" y="215900000"/>
          <a:ext cx="512804" cy="611909"/>
        </a:xfrm>
        <a:prstGeom prst="rect">
          <a:avLst/>
        </a:prstGeom>
      </xdr:spPr>
    </xdr:pic>
    <xdr:clientData/>
  </xdr:twoCellAnchor>
  <xdr:twoCellAnchor>
    <xdr:from>
      <xdr:col>1</xdr:col>
      <xdr:colOff>341014</xdr:colOff>
      <xdr:row>341</xdr:row>
      <xdr:rowOff>25513</xdr:rowOff>
    </xdr:from>
    <xdr:to>
      <xdr:col>1</xdr:col>
      <xdr:colOff>882964</xdr:colOff>
      <xdr:row>341</xdr:row>
      <xdr:rowOff>755964</xdr:rowOff>
    </xdr:to>
    <xdr:pic>
      <xdr:nvPicPr>
        <xdr:cNvPr id="412" name="Picture 411">
          <a:extLst>
            <a:ext uri="{FF2B5EF4-FFF2-40B4-BE49-F238E27FC236}">
              <a16:creationId xmlns:a16="http://schemas.microsoft.com/office/drawing/2014/main" id="{9B99A970-772A-1244-92E6-C8E72B3D76BF}"/>
            </a:ext>
          </a:extLst>
        </xdr:cNvPr>
        <xdr:cNvPicPr>
          <a:picLocks noChangeAspect="1"/>
        </xdr:cNvPicPr>
      </xdr:nvPicPr>
      <xdr:blipFill>
        <a:blip xmlns:r="http://schemas.openxmlformats.org/officeDocument/2006/relationships" r:embed="rId277"/>
        <a:stretch>
          <a:fillRect/>
        </a:stretch>
      </xdr:blipFill>
      <xdr:spPr>
        <a:xfrm>
          <a:off x="976014" y="216560513"/>
          <a:ext cx="541950" cy="603451"/>
        </a:xfrm>
        <a:prstGeom prst="rect">
          <a:avLst/>
        </a:prstGeom>
      </xdr:spPr>
    </xdr:pic>
    <xdr:clientData/>
  </xdr:twoCellAnchor>
  <xdr:twoCellAnchor>
    <xdr:from>
      <xdr:col>1</xdr:col>
      <xdr:colOff>414950</xdr:colOff>
      <xdr:row>342</xdr:row>
      <xdr:rowOff>18615</xdr:rowOff>
    </xdr:from>
    <xdr:to>
      <xdr:col>1</xdr:col>
      <xdr:colOff>855050</xdr:colOff>
      <xdr:row>342</xdr:row>
      <xdr:rowOff>649143</xdr:rowOff>
    </xdr:to>
    <xdr:pic>
      <xdr:nvPicPr>
        <xdr:cNvPr id="413" name="Picture 412">
          <a:extLst>
            <a:ext uri="{FF2B5EF4-FFF2-40B4-BE49-F238E27FC236}">
              <a16:creationId xmlns:a16="http://schemas.microsoft.com/office/drawing/2014/main" id="{CA3D65C2-13CD-1648-9010-4DC254EFF564}"/>
            </a:ext>
          </a:extLst>
        </xdr:cNvPr>
        <xdr:cNvPicPr>
          <a:picLocks noChangeAspect="1"/>
        </xdr:cNvPicPr>
      </xdr:nvPicPr>
      <xdr:blipFill>
        <a:blip xmlns:r="http://schemas.openxmlformats.org/officeDocument/2006/relationships" r:embed="rId278"/>
        <a:stretch>
          <a:fillRect/>
        </a:stretch>
      </xdr:blipFill>
      <xdr:spPr>
        <a:xfrm>
          <a:off x="1049950" y="217188615"/>
          <a:ext cx="440100" cy="617828"/>
        </a:xfrm>
        <a:prstGeom prst="rect">
          <a:avLst/>
        </a:prstGeom>
      </xdr:spPr>
    </xdr:pic>
    <xdr:clientData/>
  </xdr:twoCellAnchor>
  <xdr:twoCellAnchor>
    <xdr:from>
      <xdr:col>1</xdr:col>
      <xdr:colOff>289209</xdr:colOff>
      <xdr:row>343</xdr:row>
      <xdr:rowOff>25148</xdr:rowOff>
    </xdr:from>
    <xdr:to>
      <xdr:col>1</xdr:col>
      <xdr:colOff>943069</xdr:colOff>
      <xdr:row>343</xdr:row>
      <xdr:rowOff>752884</xdr:rowOff>
    </xdr:to>
    <xdr:pic>
      <xdr:nvPicPr>
        <xdr:cNvPr id="414" name="Picture 413">
          <a:extLst>
            <a:ext uri="{FF2B5EF4-FFF2-40B4-BE49-F238E27FC236}">
              <a16:creationId xmlns:a16="http://schemas.microsoft.com/office/drawing/2014/main" id="{7C14EB4B-7109-734E-8692-B337D4C2CFEB}"/>
            </a:ext>
          </a:extLst>
        </xdr:cNvPr>
        <xdr:cNvPicPr>
          <a:picLocks noChangeAspect="1"/>
        </xdr:cNvPicPr>
      </xdr:nvPicPr>
      <xdr:blipFill>
        <a:blip xmlns:r="http://schemas.openxmlformats.org/officeDocument/2006/relationships" r:embed="rId279"/>
        <a:stretch>
          <a:fillRect/>
        </a:stretch>
      </xdr:blipFill>
      <xdr:spPr>
        <a:xfrm>
          <a:off x="924209" y="217830148"/>
          <a:ext cx="653860" cy="613436"/>
        </a:xfrm>
        <a:prstGeom prst="rect">
          <a:avLst/>
        </a:prstGeom>
      </xdr:spPr>
    </xdr:pic>
    <xdr:clientData/>
  </xdr:twoCellAnchor>
  <xdr:twoCellAnchor>
    <xdr:from>
      <xdr:col>1</xdr:col>
      <xdr:colOff>290718</xdr:colOff>
      <xdr:row>344</xdr:row>
      <xdr:rowOff>26656</xdr:rowOff>
    </xdr:from>
    <xdr:to>
      <xdr:col>1</xdr:col>
      <xdr:colOff>944578</xdr:colOff>
      <xdr:row>344</xdr:row>
      <xdr:rowOff>754392</xdr:rowOff>
    </xdr:to>
    <xdr:pic>
      <xdr:nvPicPr>
        <xdr:cNvPr id="415" name="Picture 414">
          <a:extLst>
            <a:ext uri="{FF2B5EF4-FFF2-40B4-BE49-F238E27FC236}">
              <a16:creationId xmlns:a16="http://schemas.microsoft.com/office/drawing/2014/main" id="{C9606745-00C2-1845-AD13-397AC8305F9F}"/>
            </a:ext>
          </a:extLst>
        </xdr:cNvPr>
        <xdr:cNvPicPr>
          <a:picLocks noChangeAspect="1"/>
        </xdr:cNvPicPr>
      </xdr:nvPicPr>
      <xdr:blipFill>
        <a:blip xmlns:r="http://schemas.openxmlformats.org/officeDocument/2006/relationships" r:embed="rId279"/>
        <a:stretch>
          <a:fillRect/>
        </a:stretch>
      </xdr:blipFill>
      <xdr:spPr>
        <a:xfrm>
          <a:off x="925718" y="218466656"/>
          <a:ext cx="653860" cy="613436"/>
        </a:xfrm>
        <a:prstGeom prst="rect">
          <a:avLst/>
        </a:prstGeom>
      </xdr:spPr>
    </xdr:pic>
    <xdr:clientData/>
  </xdr:twoCellAnchor>
  <xdr:twoCellAnchor>
    <xdr:from>
      <xdr:col>1</xdr:col>
      <xdr:colOff>326929</xdr:colOff>
      <xdr:row>345</xdr:row>
      <xdr:rowOff>25147</xdr:rowOff>
    </xdr:from>
    <xdr:to>
      <xdr:col>1</xdr:col>
      <xdr:colOff>943068</xdr:colOff>
      <xdr:row>345</xdr:row>
      <xdr:rowOff>671700</xdr:rowOff>
    </xdr:to>
    <xdr:pic>
      <xdr:nvPicPr>
        <xdr:cNvPr id="416" name="Picture 415">
          <a:extLst>
            <a:ext uri="{FF2B5EF4-FFF2-40B4-BE49-F238E27FC236}">
              <a16:creationId xmlns:a16="http://schemas.microsoft.com/office/drawing/2014/main" id="{243457BA-3919-584C-8F54-19B65269278F}"/>
            </a:ext>
          </a:extLst>
        </xdr:cNvPr>
        <xdr:cNvPicPr>
          <a:picLocks noChangeAspect="1"/>
        </xdr:cNvPicPr>
      </xdr:nvPicPr>
      <xdr:blipFill>
        <a:blip xmlns:r="http://schemas.openxmlformats.org/officeDocument/2006/relationships" r:embed="rId280"/>
        <a:stretch>
          <a:fillRect/>
        </a:stretch>
      </xdr:blipFill>
      <xdr:spPr>
        <a:xfrm>
          <a:off x="961929" y="219100147"/>
          <a:ext cx="616139" cy="608453"/>
        </a:xfrm>
        <a:prstGeom prst="rect">
          <a:avLst/>
        </a:prstGeom>
      </xdr:spPr>
    </xdr:pic>
    <xdr:clientData/>
  </xdr:twoCellAnchor>
  <xdr:twoCellAnchor>
    <xdr:from>
      <xdr:col>1</xdr:col>
      <xdr:colOff>326930</xdr:colOff>
      <xdr:row>347</xdr:row>
      <xdr:rowOff>25149</xdr:rowOff>
    </xdr:from>
    <xdr:to>
      <xdr:col>1</xdr:col>
      <xdr:colOff>943069</xdr:colOff>
      <xdr:row>347</xdr:row>
      <xdr:rowOff>646302</xdr:rowOff>
    </xdr:to>
    <xdr:pic>
      <xdr:nvPicPr>
        <xdr:cNvPr id="417" name="Picture 416">
          <a:extLst>
            <a:ext uri="{FF2B5EF4-FFF2-40B4-BE49-F238E27FC236}">
              <a16:creationId xmlns:a16="http://schemas.microsoft.com/office/drawing/2014/main" id="{A957F250-842E-494D-8579-46845EB02746}"/>
            </a:ext>
          </a:extLst>
        </xdr:cNvPr>
        <xdr:cNvPicPr>
          <a:picLocks noChangeAspect="1"/>
        </xdr:cNvPicPr>
      </xdr:nvPicPr>
      <xdr:blipFill>
        <a:blip xmlns:r="http://schemas.openxmlformats.org/officeDocument/2006/relationships" r:embed="rId280"/>
        <a:stretch>
          <a:fillRect/>
        </a:stretch>
      </xdr:blipFill>
      <xdr:spPr>
        <a:xfrm>
          <a:off x="961930" y="220370149"/>
          <a:ext cx="616139" cy="608453"/>
        </a:xfrm>
        <a:prstGeom prst="rect">
          <a:avLst/>
        </a:prstGeom>
      </xdr:spPr>
    </xdr:pic>
    <xdr:clientData/>
  </xdr:twoCellAnchor>
  <xdr:twoCellAnchor>
    <xdr:from>
      <xdr:col>1</xdr:col>
      <xdr:colOff>515541</xdr:colOff>
      <xdr:row>348</xdr:row>
      <xdr:rowOff>12574</xdr:rowOff>
    </xdr:from>
    <xdr:to>
      <xdr:col>1</xdr:col>
      <xdr:colOff>930492</xdr:colOff>
      <xdr:row>348</xdr:row>
      <xdr:rowOff>598899</xdr:rowOff>
    </xdr:to>
    <xdr:pic>
      <xdr:nvPicPr>
        <xdr:cNvPr id="418" name="Picture 417">
          <a:extLst>
            <a:ext uri="{FF2B5EF4-FFF2-40B4-BE49-F238E27FC236}">
              <a16:creationId xmlns:a16="http://schemas.microsoft.com/office/drawing/2014/main" id="{5026C26F-3BBF-FF44-B2A5-98C8E29EE3E5}"/>
            </a:ext>
          </a:extLst>
        </xdr:cNvPr>
        <xdr:cNvPicPr>
          <a:picLocks noChangeAspect="1"/>
        </xdr:cNvPicPr>
      </xdr:nvPicPr>
      <xdr:blipFill>
        <a:blip xmlns:r="http://schemas.openxmlformats.org/officeDocument/2006/relationships" r:embed="rId281"/>
        <a:stretch>
          <a:fillRect/>
        </a:stretch>
      </xdr:blipFill>
      <xdr:spPr>
        <a:xfrm>
          <a:off x="1150541" y="220992574"/>
          <a:ext cx="414951" cy="586325"/>
        </a:xfrm>
        <a:prstGeom prst="rect">
          <a:avLst/>
        </a:prstGeom>
      </xdr:spPr>
    </xdr:pic>
    <xdr:clientData/>
  </xdr:twoCellAnchor>
  <xdr:twoCellAnchor>
    <xdr:from>
      <xdr:col>1</xdr:col>
      <xdr:colOff>440097</xdr:colOff>
      <xdr:row>349</xdr:row>
      <xdr:rowOff>22105</xdr:rowOff>
    </xdr:from>
    <xdr:to>
      <xdr:col>1</xdr:col>
      <xdr:colOff>950635</xdr:colOff>
      <xdr:row>349</xdr:row>
      <xdr:rowOff>691584</xdr:rowOff>
    </xdr:to>
    <xdr:pic>
      <xdr:nvPicPr>
        <xdr:cNvPr id="419" name="Picture 418">
          <a:extLst>
            <a:ext uri="{FF2B5EF4-FFF2-40B4-BE49-F238E27FC236}">
              <a16:creationId xmlns:a16="http://schemas.microsoft.com/office/drawing/2014/main" id="{7EEECA96-6DC5-7C43-B033-B2B348D51875}"/>
            </a:ext>
          </a:extLst>
        </xdr:cNvPr>
        <xdr:cNvPicPr>
          <a:picLocks noChangeAspect="1"/>
        </xdr:cNvPicPr>
      </xdr:nvPicPr>
      <xdr:blipFill>
        <a:blip xmlns:r="http://schemas.openxmlformats.org/officeDocument/2006/relationships" r:embed="rId282"/>
        <a:stretch>
          <a:fillRect/>
        </a:stretch>
      </xdr:blipFill>
      <xdr:spPr>
        <a:xfrm>
          <a:off x="1075097" y="221637105"/>
          <a:ext cx="510538" cy="618679"/>
        </a:xfrm>
        <a:prstGeom prst="rect">
          <a:avLst/>
        </a:prstGeom>
      </xdr:spPr>
    </xdr:pic>
    <xdr:clientData/>
  </xdr:twoCellAnchor>
  <xdr:twoCellAnchor>
    <xdr:from>
      <xdr:col>1</xdr:col>
      <xdr:colOff>402376</xdr:colOff>
      <xdr:row>350</xdr:row>
      <xdr:rowOff>21285</xdr:rowOff>
    </xdr:from>
    <xdr:to>
      <xdr:col>1</xdr:col>
      <xdr:colOff>951252</xdr:colOff>
      <xdr:row>350</xdr:row>
      <xdr:rowOff>741880</xdr:rowOff>
    </xdr:to>
    <xdr:pic>
      <xdr:nvPicPr>
        <xdr:cNvPr id="420" name="Picture 419">
          <a:extLst>
            <a:ext uri="{FF2B5EF4-FFF2-40B4-BE49-F238E27FC236}">
              <a16:creationId xmlns:a16="http://schemas.microsoft.com/office/drawing/2014/main" id="{D95D6C46-35A2-5540-87AF-9A3B884BBF04}"/>
            </a:ext>
          </a:extLst>
        </xdr:cNvPr>
        <xdr:cNvPicPr>
          <a:picLocks noChangeAspect="1"/>
        </xdr:cNvPicPr>
      </xdr:nvPicPr>
      <xdr:blipFill>
        <a:blip xmlns:r="http://schemas.openxmlformats.org/officeDocument/2006/relationships" r:embed="rId283"/>
        <a:stretch>
          <a:fillRect/>
        </a:stretch>
      </xdr:blipFill>
      <xdr:spPr>
        <a:xfrm>
          <a:off x="1037376" y="222271285"/>
          <a:ext cx="548876" cy="618995"/>
        </a:xfrm>
        <a:prstGeom prst="rect">
          <a:avLst/>
        </a:prstGeom>
      </xdr:spPr>
    </xdr:pic>
    <xdr:clientData/>
  </xdr:twoCellAnchor>
  <xdr:twoCellAnchor>
    <xdr:from>
      <xdr:col>1</xdr:col>
      <xdr:colOff>391314</xdr:colOff>
      <xdr:row>351</xdr:row>
      <xdr:rowOff>47941</xdr:rowOff>
    </xdr:from>
    <xdr:to>
      <xdr:col>1</xdr:col>
      <xdr:colOff>940190</xdr:colOff>
      <xdr:row>351</xdr:row>
      <xdr:rowOff>768536</xdr:rowOff>
    </xdr:to>
    <xdr:pic>
      <xdr:nvPicPr>
        <xdr:cNvPr id="421" name="Picture 420">
          <a:extLst>
            <a:ext uri="{FF2B5EF4-FFF2-40B4-BE49-F238E27FC236}">
              <a16:creationId xmlns:a16="http://schemas.microsoft.com/office/drawing/2014/main" id="{89F08C4C-487B-344A-A575-B2FE73367F5D}"/>
            </a:ext>
          </a:extLst>
        </xdr:cNvPr>
        <xdr:cNvPicPr>
          <a:picLocks noChangeAspect="1"/>
        </xdr:cNvPicPr>
      </xdr:nvPicPr>
      <xdr:blipFill>
        <a:blip xmlns:r="http://schemas.openxmlformats.org/officeDocument/2006/relationships" r:embed="rId283"/>
        <a:stretch>
          <a:fillRect/>
        </a:stretch>
      </xdr:blipFill>
      <xdr:spPr>
        <a:xfrm>
          <a:off x="1026314" y="222932941"/>
          <a:ext cx="548876" cy="580895"/>
        </a:xfrm>
        <a:prstGeom prst="rect">
          <a:avLst/>
        </a:prstGeom>
      </xdr:spPr>
    </xdr:pic>
    <xdr:clientData/>
  </xdr:twoCellAnchor>
  <xdr:twoCellAnchor>
    <xdr:from>
      <xdr:col>1</xdr:col>
      <xdr:colOff>72359</xdr:colOff>
      <xdr:row>352</xdr:row>
      <xdr:rowOff>40808</xdr:rowOff>
    </xdr:from>
    <xdr:to>
      <xdr:col>1</xdr:col>
      <xdr:colOff>944271</xdr:colOff>
      <xdr:row>352</xdr:row>
      <xdr:rowOff>607736</xdr:rowOff>
    </xdr:to>
    <xdr:pic>
      <xdr:nvPicPr>
        <xdr:cNvPr id="422" name="Picture 421">
          <a:extLst>
            <a:ext uri="{FF2B5EF4-FFF2-40B4-BE49-F238E27FC236}">
              <a16:creationId xmlns:a16="http://schemas.microsoft.com/office/drawing/2014/main" id="{CF142F81-3445-D84F-B857-D3F3E41FEC17}"/>
            </a:ext>
          </a:extLst>
        </xdr:cNvPr>
        <xdr:cNvPicPr>
          <a:picLocks noChangeAspect="1"/>
        </xdr:cNvPicPr>
      </xdr:nvPicPr>
      <xdr:blipFill>
        <a:blip xmlns:r="http://schemas.openxmlformats.org/officeDocument/2006/relationships" r:embed="rId284"/>
        <a:stretch>
          <a:fillRect/>
        </a:stretch>
      </xdr:blipFill>
      <xdr:spPr>
        <a:xfrm>
          <a:off x="707359" y="223560808"/>
          <a:ext cx="871912" cy="566928"/>
        </a:xfrm>
        <a:prstGeom prst="rect">
          <a:avLst/>
        </a:prstGeom>
      </xdr:spPr>
    </xdr:pic>
    <xdr:clientData/>
  </xdr:twoCellAnchor>
  <xdr:twoCellAnchor>
    <xdr:from>
      <xdr:col>1</xdr:col>
      <xdr:colOff>126772</xdr:colOff>
      <xdr:row>353</xdr:row>
      <xdr:rowOff>51060</xdr:rowOff>
    </xdr:from>
    <xdr:to>
      <xdr:col>1</xdr:col>
      <xdr:colOff>893801</xdr:colOff>
      <xdr:row>353</xdr:row>
      <xdr:rowOff>594729</xdr:rowOff>
    </xdr:to>
    <xdr:pic>
      <xdr:nvPicPr>
        <xdr:cNvPr id="423" name="Picture 422">
          <a:extLst>
            <a:ext uri="{FF2B5EF4-FFF2-40B4-BE49-F238E27FC236}">
              <a16:creationId xmlns:a16="http://schemas.microsoft.com/office/drawing/2014/main" id="{BBD383E9-7AE3-4E4D-946E-113B79F1C87B}"/>
            </a:ext>
          </a:extLst>
        </xdr:cNvPr>
        <xdr:cNvPicPr>
          <a:picLocks noChangeAspect="1"/>
        </xdr:cNvPicPr>
      </xdr:nvPicPr>
      <xdr:blipFill>
        <a:blip xmlns:r="http://schemas.openxmlformats.org/officeDocument/2006/relationships" r:embed="rId285"/>
        <a:stretch>
          <a:fillRect/>
        </a:stretch>
      </xdr:blipFill>
      <xdr:spPr>
        <a:xfrm>
          <a:off x="761772" y="224206060"/>
          <a:ext cx="767029" cy="543669"/>
        </a:xfrm>
        <a:prstGeom prst="rect">
          <a:avLst/>
        </a:prstGeom>
      </xdr:spPr>
    </xdr:pic>
    <xdr:clientData/>
  </xdr:twoCellAnchor>
  <xdr:twoCellAnchor>
    <xdr:from>
      <xdr:col>1</xdr:col>
      <xdr:colOff>314357</xdr:colOff>
      <xdr:row>354</xdr:row>
      <xdr:rowOff>37723</xdr:rowOff>
    </xdr:from>
    <xdr:to>
      <xdr:col>1</xdr:col>
      <xdr:colOff>905347</xdr:colOff>
      <xdr:row>354</xdr:row>
      <xdr:rowOff>870482</xdr:rowOff>
    </xdr:to>
    <xdr:pic>
      <xdr:nvPicPr>
        <xdr:cNvPr id="424" name="Picture 423">
          <a:extLst>
            <a:ext uri="{FF2B5EF4-FFF2-40B4-BE49-F238E27FC236}">
              <a16:creationId xmlns:a16="http://schemas.microsoft.com/office/drawing/2014/main" id="{FBB61C0A-4221-6842-BED6-45A045155B2C}"/>
            </a:ext>
          </a:extLst>
        </xdr:cNvPr>
        <xdr:cNvPicPr>
          <a:picLocks noChangeAspect="1"/>
        </xdr:cNvPicPr>
      </xdr:nvPicPr>
      <xdr:blipFill>
        <a:blip xmlns:r="http://schemas.openxmlformats.org/officeDocument/2006/relationships" r:embed="rId286"/>
        <a:stretch>
          <a:fillRect/>
        </a:stretch>
      </xdr:blipFill>
      <xdr:spPr>
        <a:xfrm>
          <a:off x="949357" y="224827723"/>
          <a:ext cx="590990" cy="591459"/>
        </a:xfrm>
        <a:prstGeom prst="rect">
          <a:avLst/>
        </a:prstGeom>
      </xdr:spPr>
    </xdr:pic>
    <xdr:clientData/>
  </xdr:twoCellAnchor>
  <xdr:twoCellAnchor>
    <xdr:from>
      <xdr:col>1</xdr:col>
      <xdr:colOff>274276</xdr:colOff>
      <xdr:row>355</xdr:row>
      <xdr:rowOff>37723</xdr:rowOff>
    </xdr:from>
    <xdr:to>
      <xdr:col>1</xdr:col>
      <xdr:colOff>932632</xdr:colOff>
      <xdr:row>355</xdr:row>
      <xdr:rowOff>804753</xdr:rowOff>
    </xdr:to>
    <xdr:pic>
      <xdr:nvPicPr>
        <xdr:cNvPr id="425" name="Picture 424">
          <a:extLst>
            <a:ext uri="{FF2B5EF4-FFF2-40B4-BE49-F238E27FC236}">
              <a16:creationId xmlns:a16="http://schemas.microsoft.com/office/drawing/2014/main" id="{2DE8438C-51EB-F548-917C-7670CEB4C2AC}"/>
            </a:ext>
          </a:extLst>
        </xdr:cNvPr>
        <xdr:cNvPicPr>
          <a:picLocks noChangeAspect="1"/>
        </xdr:cNvPicPr>
      </xdr:nvPicPr>
      <xdr:blipFill>
        <a:blip xmlns:r="http://schemas.openxmlformats.org/officeDocument/2006/relationships" r:embed="rId287"/>
        <a:stretch>
          <a:fillRect/>
        </a:stretch>
      </xdr:blipFill>
      <xdr:spPr>
        <a:xfrm>
          <a:off x="909276" y="225462723"/>
          <a:ext cx="658356" cy="601930"/>
        </a:xfrm>
        <a:prstGeom prst="rect">
          <a:avLst/>
        </a:prstGeom>
      </xdr:spPr>
    </xdr:pic>
    <xdr:clientData/>
  </xdr:twoCellAnchor>
  <xdr:twoCellAnchor>
    <xdr:from>
      <xdr:col>1</xdr:col>
      <xdr:colOff>389802</xdr:colOff>
      <xdr:row>356</xdr:row>
      <xdr:rowOff>34217</xdr:rowOff>
    </xdr:from>
    <xdr:to>
      <xdr:col>1</xdr:col>
      <xdr:colOff>943069</xdr:colOff>
      <xdr:row>356</xdr:row>
      <xdr:rowOff>834049</xdr:rowOff>
    </xdr:to>
    <xdr:pic>
      <xdr:nvPicPr>
        <xdr:cNvPr id="426" name="Picture 425">
          <a:extLst>
            <a:ext uri="{FF2B5EF4-FFF2-40B4-BE49-F238E27FC236}">
              <a16:creationId xmlns:a16="http://schemas.microsoft.com/office/drawing/2014/main" id="{58D7F736-B78B-FF45-A73C-79DE82ABB759}"/>
            </a:ext>
          </a:extLst>
        </xdr:cNvPr>
        <xdr:cNvPicPr>
          <a:picLocks noChangeAspect="1"/>
        </xdr:cNvPicPr>
      </xdr:nvPicPr>
      <xdr:blipFill>
        <a:blip xmlns:r="http://schemas.openxmlformats.org/officeDocument/2006/relationships" r:embed="rId288"/>
        <a:stretch>
          <a:fillRect/>
        </a:stretch>
      </xdr:blipFill>
      <xdr:spPr>
        <a:xfrm>
          <a:off x="1024802" y="226094217"/>
          <a:ext cx="553267" cy="596632"/>
        </a:xfrm>
        <a:prstGeom prst="rect">
          <a:avLst/>
        </a:prstGeom>
      </xdr:spPr>
    </xdr:pic>
    <xdr:clientData/>
  </xdr:twoCellAnchor>
  <xdr:twoCellAnchor>
    <xdr:from>
      <xdr:col>1</xdr:col>
      <xdr:colOff>264061</xdr:colOff>
      <xdr:row>357</xdr:row>
      <xdr:rowOff>22885</xdr:rowOff>
    </xdr:from>
    <xdr:to>
      <xdr:col>1</xdr:col>
      <xdr:colOff>936574</xdr:colOff>
      <xdr:row>357</xdr:row>
      <xdr:rowOff>829901</xdr:rowOff>
    </xdr:to>
    <xdr:pic>
      <xdr:nvPicPr>
        <xdr:cNvPr id="427" name="Picture 426">
          <a:extLst>
            <a:ext uri="{FF2B5EF4-FFF2-40B4-BE49-F238E27FC236}">
              <a16:creationId xmlns:a16="http://schemas.microsoft.com/office/drawing/2014/main" id="{76CEE0E5-E11B-9344-BEF1-888044A24E36}"/>
            </a:ext>
          </a:extLst>
        </xdr:cNvPr>
        <xdr:cNvPicPr>
          <a:picLocks noChangeAspect="1"/>
        </xdr:cNvPicPr>
      </xdr:nvPicPr>
      <xdr:blipFill>
        <a:blip xmlns:r="http://schemas.openxmlformats.org/officeDocument/2006/relationships" r:embed="rId289"/>
        <a:stretch>
          <a:fillRect/>
        </a:stretch>
      </xdr:blipFill>
      <xdr:spPr>
        <a:xfrm>
          <a:off x="899061" y="226717885"/>
          <a:ext cx="672513" cy="616516"/>
        </a:xfrm>
        <a:prstGeom prst="rect">
          <a:avLst/>
        </a:prstGeom>
      </xdr:spPr>
    </xdr:pic>
    <xdr:clientData/>
  </xdr:twoCellAnchor>
  <xdr:twoCellAnchor>
    <xdr:from>
      <xdr:col>1</xdr:col>
      <xdr:colOff>188617</xdr:colOff>
      <xdr:row>358</xdr:row>
      <xdr:rowOff>25150</xdr:rowOff>
    </xdr:from>
    <xdr:to>
      <xdr:col>1</xdr:col>
      <xdr:colOff>941839</xdr:colOff>
      <xdr:row>358</xdr:row>
      <xdr:rowOff>842476</xdr:rowOff>
    </xdr:to>
    <xdr:pic>
      <xdr:nvPicPr>
        <xdr:cNvPr id="428" name="Picture 427">
          <a:extLst>
            <a:ext uri="{FF2B5EF4-FFF2-40B4-BE49-F238E27FC236}">
              <a16:creationId xmlns:a16="http://schemas.microsoft.com/office/drawing/2014/main" id="{AAB62905-0E8B-4844-9408-9367CDBD0D8E}"/>
            </a:ext>
          </a:extLst>
        </xdr:cNvPr>
        <xdr:cNvPicPr>
          <a:picLocks noChangeAspect="1"/>
        </xdr:cNvPicPr>
      </xdr:nvPicPr>
      <xdr:blipFill>
        <a:blip xmlns:r="http://schemas.openxmlformats.org/officeDocument/2006/relationships" r:embed="rId290"/>
        <a:stretch>
          <a:fillRect/>
        </a:stretch>
      </xdr:blipFill>
      <xdr:spPr>
        <a:xfrm>
          <a:off x="823617" y="227355150"/>
          <a:ext cx="753222" cy="614126"/>
        </a:xfrm>
        <a:prstGeom prst="rect">
          <a:avLst/>
        </a:prstGeom>
      </xdr:spPr>
    </xdr:pic>
    <xdr:clientData/>
  </xdr:twoCellAnchor>
  <xdr:twoCellAnchor editAs="oneCell">
    <xdr:from>
      <xdr:col>1</xdr:col>
      <xdr:colOff>278144</xdr:colOff>
      <xdr:row>359</xdr:row>
      <xdr:rowOff>11820</xdr:rowOff>
    </xdr:from>
    <xdr:to>
      <xdr:col>2</xdr:col>
      <xdr:colOff>129390</xdr:colOff>
      <xdr:row>364</xdr:row>
      <xdr:rowOff>26481</xdr:rowOff>
    </xdr:to>
    <xdr:pic>
      <xdr:nvPicPr>
        <xdr:cNvPr id="429" name="Picture 428">
          <a:extLst>
            <a:ext uri="{FF2B5EF4-FFF2-40B4-BE49-F238E27FC236}">
              <a16:creationId xmlns:a16="http://schemas.microsoft.com/office/drawing/2014/main" id="{45A89EEB-B1BB-8A4A-846C-95E27C1AE0AC}"/>
            </a:ext>
          </a:extLst>
        </xdr:cNvPr>
        <xdr:cNvPicPr>
          <a:picLocks noChangeAspect="1"/>
        </xdr:cNvPicPr>
      </xdr:nvPicPr>
      <xdr:blipFill>
        <a:blip xmlns:r="http://schemas.openxmlformats.org/officeDocument/2006/relationships" r:embed="rId289"/>
        <a:stretch>
          <a:fillRect/>
        </a:stretch>
      </xdr:blipFill>
      <xdr:spPr>
        <a:xfrm>
          <a:off x="913144" y="227976820"/>
          <a:ext cx="676746" cy="840161"/>
        </a:xfrm>
        <a:prstGeom prst="rect">
          <a:avLst/>
        </a:prstGeom>
      </xdr:spPr>
    </xdr:pic>
    <xdr:clientData/>
  </xdr:twoCellAnchor>
  <xdr:twoCellAnchor editAs="oneCell">
    <xdr:from>
      <xdr:col>1</xdr:col>
      <xdr:colOff>342523</xdr:colOff>
      <xdr:row>360</xdr:row>
      <xdr:rowOff>13330</xdr:rowOff>
    </xdr:from>
    <xdr:to>
      <xdr:col>2</xdr:col>
      <xdr:colOff>104995</xdr:colOff>
      <xdr:row>364</xdr:row>
      <xdr:rowOff>85634</xdr:rowOff>
    </xdr:to>
    <xdr:pic>
      <xdr:nvPicPr>
        <xdr:cNvPr id="430" name="Picture 429">
          <a:extLst>
            <a:ext uri="{FF2B5EF4-FFF2-40B4-BE49-F238E27FC236}">
              <a16:creationId xmlns:a16="http://schemas.microsoft.com/office/drawing/2014/main" id="{2A65E4D5-4395-2841-846B-7E0A0914B108}"/>
            </a:ext>
          </a:extLst>
        </xdr:cNvPr>
        <xdr:cNvPicPr>
          <a:picLocks noChangeAspect="1"/>
        </xdr:cNvPicPr>
      </xdr:nvPicPr>
      <xdr:blipFill>
        <a:blip xmlns:r="http://schemas.openxmlformats.org/officeDocument/2006/relationships" r:embed="rId289"/>
        <a:stretch>
          <a:fillRect/>
        </a:stretch>
      </xdr:blipFill>
      <xdr:spPr>
        <a:xfrm>
          <a:off x="977523" y="228613330"/>
          <a:ext cx="587972" cy="732704"/>
        </a:xfrm>
        <a:prstGeom prst="rect">
          <a:avLst/>
        </a:prstGeom>
      </xdr:spPr>
    </xdr:pic>
    <xdr:clientData/>
  </xdr:twoCellAnchor>
  <xdr:twoCellAnchor>
    <xdr:from>
      <xdr:col>1</xdr:col>
      <xdr:colOff>284491</xdr:colOff>
      <xdr:row>361</xdr:row>
      <xdr:rowOff>25150</xdr:rowOff>
    </xdr:from>
    <xdr:to>
      <xdr:col>1</xdr:col>
      <xdr:colOff>930494</xdr:colOff>
      <xdr:row>361</xdr:row>
      <xdr:rowOff>763439</xdr:rowOff>
    </xdr:to>
    <xdr:pic>
      <xdr:nvPicPr>
        <xdr:cNvPr id="431" name="Picture 430">
          <a:extLst>
            <a:ext uri="{FF2B5EF4-FFF2-40B4-BE49-F238E27FC236}">
              <a16:creationId xmlns:a16="http://schemas.microsoft.com/office/drawing/2014/main" id="{18324016-38D5-8D42-9D9D-4391989B84AA}"/>
            </a:ext>
          </a:extLst>
        </xdr:cNvPr>
        <xdr:cNvPicPr>
          <a:picLocks noChangeAspect="1"/>
        </xdr:cNvPicPr>
      </xdr:nvPicPr>
      <xdr:blipFill>
        <a:blip xmlns:r="http://schemas.openxmlformats.org/officeDocument/2006/relationships" r:embed="rId291"/>
        <a:stretch>
          <a:fillRect/>
        </a:stretch>
      </xdr:blipFill>
      <xdr:spPr>
        <a:xfrm>
          <a:off x="919491" y="229260150"/>
          <a:ext cx="646003" cy="611289"/>
        </a:xfrm>
        <a:prstGeom prst="rect">
          <a:avLst/>
        </a:prstGeom>
      </xdr:spPr>
    </xdr:pic>
    <xdr:clientData/>
  </xdr:twoCellAnchor>
  <xdr:twoCellAnchor>
    <xdr:from>
      <xdr:col>1</xdr:col>
      <xdr:colOff>286000</xdr:colOff>
      <xdr:row>362</xdr:row>
      <xdr:rowOff>39233</xdr:rowOff>
    </xdr:from>
    <xdr:to>
      <xdr:col>1</xdr:col>
      <xdr:colOff>932003</xdr:colOff>
      <xdr:row>362</xdr:row>
      <xdr:rowOff>777522</xdr:rowOff>
    </xdr:to>
    <xdr:pic>
      <xdr:nvPicPr>
        <xdr:cNvPr id="432" name="Picture 431">
          <a:extLst>
            <a:ext uri="{FF2B5EF4-FFF2-40B4-BE49-F238E27FC236}">
              <a16:creationId xmlns:a16="http://schemas.microsoft.com/office/drawing/2014/main" id="{7B52C912-423D-0043-BC67-B4F3C6B9FAB0}"/>
            </a:ext>
          </a:extLst>
        </xdr:cNvPr>
        <xdr:cNvPicPr>
          <a:picLocks noChangeAspect="1"/>
        </xdr:cNvPicPr>
      </xdr:nvPicPr>
      <xdr:blipFill>
        <a:blip xmlns:r="http://schemas.openxmlformats.org/officeDocument/2006/relationships" r:embed="rId291"/>
        <a:stretch>
          <a:fillRect/>
        </a:stretch>
      </xdr:blipFill>
      <xdr:spPr>
        <a:xfrm>
          <a:off x="921000" y="229909233"/>
          <a:ext cx="646003" cy="598589"/>
        </a:xfrm>
        <a:prstGeom prst="rect">
          <a:avLst/>
        </a:prstGeom>
      </xdr:spPr>
    </xdr:pic>
    <xdr:clientData/>
  </xdr:twoCellAnchor>
  <xdr:twoCellAnchor>
    <xdr:from>
      <xdr:col>1</xdr:col>
      <xdr:colOff>287509</xdr:colOff>
      <xdr:row>363</xdr:row>
      <xdr:rowOff>28168</xdr:rowOff>
    </xdr:from>
    <xdr:to>
      <xdr:col>1</xdr:col>
      <xdr:colOff>933512</xdr:colOff>
      <xdr:row>363</xdr:row>
      <xdr:rowOff>766457</xdr:rowOff>
    </xdr:to>
    <xdr:pic>
      <xdr:nvPicPr>
        <xdr:cNvPr id="433" name="Picture 432">
          <a:extLst>
            <a:ext uri="{FF2B5EF4-FFF2-40B4-BE49-F238E27FC236}">
              <a16:creationId xmlns:a16="http://schemas.microsoft.com/office/drawing/2014/main" id="{843D4C9D-0877-384E-80EB-8768C6E70DA8}"/>
            </a:ext>
          </a:extLst>
        </xdr:cNvPr>
        <xdr:cNvPicPr>
          <a:picLocks noChangeAspect="1"/>
        </xdr:cNvPicPr>
      </xdr:nvPicPr>
      <xdr:blipFill>
        <a:blip xmlns:r="http://schemas.openxmlformats.org/officeDocument/2006/relationships" r:embed="rId291"/>
        <a:stretch>
          <a:fillRect/>
        </a:stretch>
      </xdr:blipFill>
      <xdr:spPr>
        <a:xfrm>
          <a:off x="922509" y="230533168"/>
          <a:ext cx="646003" cy="611289"/>
        </a:xfrm>
        <a:prstGeom prst="rect">
          <a:avLst/>
        </a:prstGeom>
      </xdr:spPr>
    </xdr:pic>
    <xdr:clientData/>
  </xdr:twoCellAnchor>
  <xdr:twoCellAnchor>
    <xdr:from>
      <xdr:col>1</xdr:col>
      <xdr:colOff>220264</xdr:colOff>
      <xdr:row>364</xdr:row>
      <xdr:rowOff>37722</xdr:rowOff>
    </xdr:from>
    <xdr:to>
      <xdr:col>1</xdr:col>
      <xdr:colOff>930494</xdr:colOff>
      <xdr:row>364</xdr:row>
      <xdr:rowOff>764664</xdr:rowOff>
    </xdr:to>
    <xdr:pic>
      <xdr:nvPicPr>
        <xdr:cNvPr id="434" name="Picture 433">
          <a:extLst>
            <a:ext uri="{FF2B5EF4-FFF2-40B4-BE49-F238E27FC236}">
              <a16:creationId xmlns:a16="http://schemas.microsoft.com/office/drawing/2014/main" id="{9DDED0FE-E88B-7043-A42B-46753F8D9627}"/>
            </a:ext>
          </a:extLst>
        </xdr:cNvPr>
        <xdr:cNvPicPr>
          <a:picLocks noChangeAspect="1"/>
        </xdr:cNvPicPr>
      </xdr:nvPicPr>
      <xdr:blipFill>
        <a:blip xmlns:r="http://schemas.openxmlformats.org/officeDocument/2006/relationships" r:embed="rId292"/>
        <a:stretch>
          <a:fillRect/>
        </a:stretch>
      </xdr:blipFill>
      <xdr:spPr>
        <a:xfrm>
          <a:off x="855264" y="231177722"/>
          <a:ext cx="710230" cy="599942"/>
        </a:xfrm>
        <a:prstGeom prst="rect">
          <a:avLst/>
        </a:prstGeom>
      </xdr:spPr>
    </xdr:pic>
    <xdr:clientData/>
  </xdr:twoCellAnchor>
  <xdr:twoCellAnchor>
    <xdr:from>
      <xdr:col>1</xdr:col>
      <xdr:colOff>286788</xdr:colOff>
      <xdr:row>365</xdr:row>
      <xdr:rowOff>25147</xdr:rowOff>
    </xdr:from>
    <xdr:to>
      <xdr:col>1</xdr:col>
      <xdr:colOff>928859</xdr:colOff>
      <xdr:row>365</xdr:row>
      <xdr:rowOff>792680</xdr:rowOff>
    </xdr:to>
    <xdr:pic>
      <xdr:nvPicPr>
        <xdr:cNvPr id="435" name="Picture 434">
          <a:extLst>
            <a:ext uri="{FF2B5EF4-FFF2-40B4-BE49-F238E27FC236}">
              <a16:creationId xmlns:a16="http://schemas.microsoft.com/office/drawing/2014/main" id="{272275A6-A346-E046-B1E8-A84CBFE16EAF}"/>
            </a:ext>
          </a:extLst>
        </xdr:cNvPr>
        <xdr:cNvPicPr>
          <a:picLocks noChangeAspect="1"/>
        </xdr:cNvPicPr>
      </xdr:nvPicPr>
      <xdr:blipFill>
        <a:blip xmlns:r="http://schemas.openxmlformats.org/officeDocument/2006/relationships" r:embed="rId293"/>
        <a:stretch>
          <a:fillRect/>
        </a:stretch>
      </xdr:blipFill>
      <xdr:spPr>
        <a:xfrm>
          <a:off x="921788" y="231800147"/>
          <a:ext cx="642071" cy="615133"/>
        </a:xfrm>
        <a:prstGeom prst="rect">
          <a:avLst/>
        </a:prstGeom>
      </xdr:spPr>
    </xdr:pic>
    <xdr:clientData/>
  </xdr:twoCellAnchor>
  <xdr:twoCellAnchor>
    <xdr:from>
      <xdr:col>1</xdr:col>
      <xdr:colOff>314358</xdr:colOff>
      <xdr:row>366</xdr:row>
      <xdr:rowOff>12572</xdr:rowOff>
    </xdr:from>
    <xdr:to>
      <xdr:col>1</xdr:col>
      <xdr:colOff>916037</xdr:colOff>
      <xdr:row>366</xdr:row>
      <xdr:rowOff>704157</xdr:rowOff>
    </xdr:to>
    <xdr:pic>
      <xdr:nvPicPr>
        <xdr:cNvPr id="436" name="Picture 435">
          <a:extLst>
            <a:ext uri="{FF2B5EF4-FFF2-40B4-BE49-F238E27FC236}">
              <a16:creationId xmlns:a16="http://schemas.microsoft.com/office/drawing/2014/main" id="{A552FF36-0680-054A-9F7B-841F9935C440}"/>
            </a:ext>
          </a:extLst>
        </xdr:cNvPr>
        <xdr:cNvPicPr>
          <a:picLocks noChangeAspect="1"/>
        </xdr:cNvPicPr>
      </xdr:nvPicPr>
      <xdr:blipFill>
        <a:blip xmlns:r="http://schemas.openxmlformats.org/officeDocument/2006/relationships" r:embed="rId294"/>
        <a:stretch>
          <a:fillRect/>
        </a:stretch>
      </xdr:blipFill>
      <xdr:spPr>
        <a:xfrm>
          <a:off x="949358" y="232422572"/>
          <a:ext cx="601679" cy="628085"/>
        </a:xfrm>
        <a:prstGeom prst="rect">
          <a:avLst/>
        </a:prstGeom>
      </xdr:spPr>
    </xdr:pic>
    <xdr:clientData/>
  </xdr:twoCellAnchor>
  <xdr:twoCellAnchor>
    <xdr:from>
      <xdr:col>1</xdr:col>
      <xdr:colOff>264060</xdr:colOff>
      <xdr:row>367</xdr:row>
      <xdr:rowOff>28113</xdr:rowOff>
    </xdr:from>
    <xdr:to>
      <xdr:col>2</xdr:col>
      <xdr:colOff>1924</xdr:colOff>
      <xdr:row>367</xdr:row>
      <xdr:rowOff>867623</xdr:rowOff>
    </xdr:to>
    <xdr:pic>
      <xdr:nvPicPr>
        <xdr:cNvPr id="437" name="Picture 436">
          <a:extLst>
            <a:ext uri="{FF2B5EF4-FFF2-40B4-BE49-F238E27FC236}">
              <a16:creationId xmlns:a16="http://schemas.microsoft.com/office/drawing/2014/main" id="{B946568F-9318-A94D-ADFB-BA8959470AA1}"/>
            </a:ext>
          </a:extLst>
        </xdr:cNvPr>
        <xdr:cNvPicPr>
          <a:picLocks noChangeAspect="1"/>
        </xdr:cNvPicPr>
      </xdr:nvPicPr>
      <xdr:blipFill>
        <a:blip xmlns:r="http://schemas.openxmlformats.org/officeDocument/2006/relationships" r:embed="rId295"/>
        <a:stretch>
          <a:fillRect/>
        </a:stretch>
      </xdr:blipFill>
      <xdr:spPr>
        <a:xfrm>
          <a:off x="899060" y="233073113"/>
          <a:ext cx="703064" cy="610910"/>
        </a:xfrm>
        <a:prstGeom prst="rect">
          <a:avLst/>
        </a:prstGeom>
      </xdr:spPr>
    </xdr:pic>
    <xdr:clientData/>
  </xdr:twoCellAnchor>
  <xdr:twoCellAnchor editAs="oneCell">
    <xdr:from>
      <xdr:col>1</xdr:col>
      <xdr:colOff>326927</xdr:colOff>
      <xdr:row>368</xdr:row>
      <xdr:rowOff>24193</xdr:rowOff>
    </xdr:from>
    <xdr:to>
      <xdr:col>2</xdr:col>
      <xdr:colOff>92417</xdr:colOff>
      <xdr:row>372</xdr:row>
      <xdr:rowOff>55315</xdr:rowOff>
    </xdr:to>
    <xdr:pic>
      <xdr:nvPicPr>
        <xdr:cNvPr id="438" name="Picture 437">
          <a:extLst>
            <a:ext uri="{FF2B5EF4-FFF2-40B4-BE49-F238E27FC236}">
              <a16:creationId xmlns:a16="http://schemas.microsoft.com/office/drawing/2014/main" id="{846E09E9-D2CB-2449-8A25-6163369011A1}"/>
            </a:ext>
          </a:extLst>
        </xdr:cNvPr>
        <xdr:cNvPicPr>
          <a:picLocks noChangeAspect="1"/>
        </xdr:cNvPicPr>
      </xdr:nvPicPr>
      <xdr:blipFill>
        <a:blip xmlns:r="http://schemas.openxmlformats.org/officeDocument/2006/relationships" r:embed="rId296"/>
        <a:stretch>
          <a:fillRect/>
        </a:stretch>
      </xdr:blipFill>
      <xdr:spPr>
        <a:xfrm>
          <a:off x="961927" y="233704193"/>
          <a:ext cx="590990" cy="691522"/>
        </a:xfrm>
        <a:prstGeom prst="rect">
          <a:avLst/>
        </a:prstGeom>
      </xdr:spPr>
    </xdr:pic>
    <xdr:clientData/>
  </xdr:twoCellAnchor>
  <xdr:twoCellAnchor editAs="oneCell">
    <xdr:from>
      <xdr:col>1</xdr:col>
      <xdr:colOff>328820</xdr:colOff>
      <xdr:row>369</xdr:row>
      <xdr:rowOff>32576</xdr:rowOff>
    </xdr:from>
    <xdr:to>
      <xdr:col>2</xdr:col>
      <xdr:colOff>94310</xdr:colOff>
      <xdr:row>373</xdr:row>
      <xdr:rowOff>90730</xdr:rowOff>
    </xdr:to>
    <xdr:pic>
      <xdr:nvPicPr>
        <xdr:cNvPr id="439" name="Picture 438">
          <a:extLst>
            <a:ext uri="{FF2B5EF4-FFF2-40B4-BE49-F238E27FC236}">
              <a16:creationId xmlns:a16="http://schemas.microsoft.com/office/drawing/2014/main" id="{96557B72-D4B5-BB4A-AEC1-33A725CBBEE8}"/>
            </a:ext>
          </a:extLst>
        </xdr:cNvPr>
        <xdr:cNvPicPr>
          <a:picLocks noChangeAspect="1"/>
        </xdr:cNvPicPr>
      </xdr:nvPicPr>
      <xdr:blipFill>
        <a:blip xmlns:r="http://schemas.openxmlformats.org/officeDocument/2006/relationships" r:embed="rId296"/>
        <a:stretch>
          <a:fillRect/>
        </a:stretch>
      </xdr:blipFill>
      <xdr:spPr>
        <a:xfrm>
          <a:off x="963820" y="234347576"/>
          <a:ext cx="590990" cy="718554"/>
        </a:xfrm>
        <a:prstGeom prst="rect">
          <a:avLst/>
        </a:prstGeom>
      </xdr:spPr>
    </xdr:pic>
    <xdr:clientData/>
  </xdr:twoCellAnchor>
  <xdr:twoCellAnchor editAs="oneCell">
    <xdr:from>
      <xdr:col>1</xdr:col>
      <xdr:colOff>210564</xdr:colOff>
      <xdr:row>370</xdr:row>
      <xdr:rowOff>28537</xdr:rowOff>
    </xdr:from>
    <xdr:to>
      <xdr:col>2</xdr:col>
      <xdr:colOff>114586</xdr:colOff>
      <xdr:row>374</xdr:row>
      <xdr:rowOff>159634</xdr:rowOff>
    </xdr:to>
    <xdr:pic>
      <xdr:nvPicPr>
        <xdr:cNvPr id="440" name="Picture 439">
          <a:extLst>
            <a:ext uri="{FF2B5EF4-FFF2-40B4-BE49-F238E27FC236}">
              <a16:creationId xmlns:a16="http://schemas.microsoft.com/office/drawing/2014/main" id="{9F3B062A-138F-AA48-856D-53181368F7D8}"/>
            </a:ext>
          </a:extLst>
        </xdr:cNvPr>
        <xdr:cNvPicPr>
          <a:picLocks noChangeAspect="1"/>
        </xdr:cNvPicPr>
      </xdr:nvPicPr>
      <xdr:blipFill>
        <a:blip xmlns:r="http://schemas.openxmlformats.org/officeDocument/2006/relationships" r:embed="rId297"/>
        <a:stretch>
          <a:fillRect/>
        </a:stretch>
      </xdr:blipFill>
      <xdr:spPr>
        <a:xfrm>
          <a:off x="845564" y="234978537"/>
          <a:ext cx="729522" cy="791497"/>
        </a:xfrm>
        <a:prstGeom prst="rect">
          <a:avLst/>
        </a:prstGeom>
      </xdr:spPr>
    </xdr:pic>
    <xdr:clientData/>
  </xdr:twoCellAnchor>
  <xdr:twoCellAnchor editAs="oneCell">
    <xdr:from>
      <xdr:col>1</xdr:col>
      <xdr:colOff>205998</xdr:colOff>
      <xdr:row>371</xdr:row>
      <xdr:rowOff>38241</xdr:rowOff>
    </xdr:from>
    <xdr:to>
      <xdr:col>2</xdr:col>
      <xdr:colOff>110020</xdr:colOff>
      <xdr:row>375</xdr:row>
      <xdr:rowOff>141427</xdr:rowOff>
    </xdr:to>
    <xdr:pic>
      <xdr:nvPicPr>
        <xdr:cNvPr id="441" name="Picture 440">
          <a:extLst>
            <a:ext uri="{FF2B5EF4-FFF2-40B4-BE49-F238E27FC236}">
              <a16:creationId xmlns:a16="http://schemas.microsoft.com/office/drawing/2014/main" id="{1AED6A05-F888-9042-B88D-85A037F94CD5}"/>
            </a:ext>
          </a:extLst>
        </xdr:cNvPr>
        <xdr:cNvPicPr>
          <a:picLocks noChangeAspect="1"/>
        </xdr:cNvPicPr>
      </xdr:nvPicPr>
      <xdr:blipFill>
        <a:blip xmlns:r="http://schemas.openxmlformats.org/officeDocument/2006/relationships" r:embed="rId297"/>
        <a:stretch>
          <a:fillRect/>
        </a:stretch>
      </xdr:blipFill>
      <xdr:spPr>
        <a:xfrm>
          <a:off x="840998" y="235623241"/>
          <a:ext cx="729522" cy="763586"/>
        </a:xfrm>
        <a:prstGeom prst="rect">
          <a:avLst/>
        </a:prstGeom>
      </xdr:spPr>
    </xdr:pic>
    <xdr:clientData/>
  </xdr:twoCellAnchor>
  <xdr:twoCellAnchor editAs="oneCell">
    <xdr:from>
      <xdr:col>1</xdr:col>
      <xdr:colOff>244700</xdr:colOff>
      <xdr:row>372</xdr:row>
      <xdr:rowOff>42018</xdr:rowOff>
    </xdr:from>
    <xdr:to>
      <xdr:col>2</xdr:col>
      <xdr:colOff>59219</xdr:colOff>
      <xdr:row>376</xdr:row>
      <xdr:rowOff>104323</xdr:rowOff>
    </xdr:to>
    <xdr:pic>
      <xdr:nvPicPr>
        <xdr:cNvPr id="442" name="Picture 441">
          <a:extLst>
            <a:ext uri="{FF2B5EF4-FFF2-40B4-BE49-F238E27FC236}">
              <a16:creationId xmlns:a16="http://schemas.microsoft.com/office/drawing/2014/main" id="{FF2C106E-DD38-A647-AA47-CD452320EBA9}"/>
            </a:ext>
          </a:extLst>
        </xdr:cNvPr>
        <xdr:cNvPicPr>
          <a:picLocks noChangeAspect="1"/>
        </xdr:cNvPicPr>
      </xdr:nvPicPr>
      <xdr:blipFill>
        <a:blip xmlns:r="http://schemas.openxmlformats.org/officeDocument/2006/relationships" r:embed="rId298"/>
        <a:stretch>
          <a:fillRect/>
        </a:stretch>
      </xdr:blipFill>
      <xdr:spPr>
        <a:xfrm>
          <a:off x="879700" y="236262018"/>
          <a:ext cx="640019" cy="722705"/>
        </a:xfrm>
        <a:prstGeom prst="rect">
          <a:avLst/>
        </a:prstGeom>
      </xdr:spPr>
    </xdr:pic>
    <xdr:clientData/>
  </xdr:twoCellAnchor>
  <xdr:twoCellAnchor>
    <xdr:from>
      <xdr:col>1</xdr:col>
      <xdr:colOff>254403</xdr:colOff>
      <xdr:row>373</xdr:row>
      <xdr:rowOff>51722</xdr:rowOff>
    </xdr:from>
    <xdr:to>
      <xdr:col>1</xdr:col>
      <xdr:colOff>894422</xdr:colOff>
      <xdr:row>373</xdr:row>
      <xdr:rowOff>781405</xdr:rowOff>
    </xdr:to>
    <xdr:pic>
      <xdr:nvPicPr>
        <xdr:cNvPr id="443" name="Picture 442">
          <a:extLst>
            <a:ext uri="{FF2B5EF4-FFF2-40B4-BE49-F238E27FC236}">
              <a16:creationId xmlns:a16="http://schemas.microsoft.com/office/drawing/2014/main" id="{64AD01CD-B47E-5346-AEA3-D6BA81978DC4}"/>
            </a:ext>
          </a:extLst>
        </xdr:cNvPr>
        <xdr:cNvPicPr>
          <a:picLocks noChangeAspect="1"/>
        </xdr:cNvPicPr>
      </xdr:nvPicPr>
      <xdr:blipFill>
        <a:blip xmlns:r="http://schemas.openxmlformats.org/officeDocument/2006/relationships" r:embed="rId298"/>
        <a:stretch>
          <a:fillRect/>
        </a:stretch>
      </xdr:blipFill>
      <xdr:spPr>
        <a:xfrm>
          <a:off x="889403" y="236906722"/>
          <a:ext cx="640019" cy="577283"/>
        </a:xfrm>
        <a:prstGeom prst="rect">
          <a:avLst/>
        </a:prstGeom>
      </xdr:spPr>
    </xdr:pic>
    <xdr:clientData/>
  </xdr:twoCellAnchor>
  <xdr:twoCellAnchor>
    <xdr:from>
      <xdr:col>1</xdr:col>
      <xdr:colOff>199775</xdr:colOff>
      <xdr:row>374</xdr:row>
      <xdr:rowOff>28539</xdr:rowOff>
    </xdr:from>
    <xdr:to>
      <xdr:col>1</xdr:col>
      <xdr:colOff>921890</xdr:colOff>
      <xdr:row>374</xdr:row>
      <xdr:rowOff>856180</xdr:rowOff>
    </xdr:to>
    <xdr:pic>
      <xdr:nvPicPr>
        <xdr:cNvPr id="444" name="Picture 443">
          <a:extLst>
            <a:ext uri="{FF2B5EF4-FFF2-40B4-BE49-F238E27FC236}">
              <a16:creationId xmlns:a16="http://schemas.microsoft.com/office/drawing/2014/main" id="{82D30ED9-A7C9-7047-83F5-D0F447C698D4}"/>
            </a:ext>
          </a:extLst>
        </xdr:cNvPr>
        <xdr:cNvPicPr>
          <a:picLocks noChangeAspect="1"/>
        </xdr:cNvPicPr>
      </xdr:nvPicPr>
      <xdr:blipFill>
        <a:blip xmlns:r="http://schemas.openxmlformats.org/officeDocument/2006/relationships" r:embed="rId299"/>
        <a:stretch>
          <a:fillRect/>
        </a:stretch>
      </xdr:blipFill>
      <xdr:spPr>
        <a:xfrm>
          <a:off x="834775" y="237518539"/>
          <a:ext cx="722115" cy="611741"/>
        </a:xfrm>
        <a:prstGeom prst="rect">
          <a:avLst/>
        </a:prstGeom>
      </xdr:spPr>
    </xdr:pic>
    <xdr:clientData/>
  </xdr:twoCellAnchor>
  <xdr:twoCellAnchor>
    <xdr:from>
      <xdr:col>1</xdr:col>
      <xdr:colOff>290553</xdr:colOff>
      <xdr:row>375</xdr:row>
      <xdr:rowOff>42809</xdr:rowOff>
    </xdr:from>
    <xdr:to>
      <xdr:col>1</xdr:col>
      <xdr:colOff>919822</xdr:colOff>
      <xdr:row>375</xdr:row>
      <xdr:rowOff>723757</xdr:rowOff>
    </xdr:to>
    <xdr:pic>
      <xdr:nvPicPr>
        <xdr:cNvPr id="445" name="Picture 444">
          <a:extLst>
            <a:ext uri="{FF2B5EF4-FFF2-40B4-BE49-F238E27FC236}">
              <a16:creationId xmlns:a16="http://schemas.microsoft.com/office/drawing/2014/main" id="{E0B26D93-6DAB-7D4E-B728-A644CD87E25A}"/>
            </a:ext>
          </a:extLst>
        </xdr:cNvPr>
        <xdr:cNvPicPr>
          <a:picLocks noChangeAspect="1"/>
        </xdr:cNvPicPr>
      </xdr:nvPicPr>
      <xdr:blipFill>
        <a:blip xmlns:r="http://schemas.openxmlformats.org/officeDocument/2006/relationships" r:embed="rId300"/>
        <a:stretch>
          <a:fillRect/>
        </a:stretch>
      </xdr:blipFill>
      <xdr:spPr>
        <a:xfrm>
          <a:off x="925553" y="238167809"/>
          <a:ext cx="629269" cy="592048"/>
        </a:xfrm>
        <a:prstGeom prst="rect">
          <a:avLst/>
        </a:prstGeom>
      </xdr:spPr>
    </xdr:pic>
    <xdr:clientData/>
  </xdr:twoCellAnchor>
  <xdr:twoCellAnchor>
    <xdr:from>
      <xdr:col>1</xdr:col>
      <xdr:colOff>171237</xdr:colOff>
      <xdr:row>376</xdr:row>
      <xdr:rowOff>42808</xdr:rowOff>
    </xdr:from>
    <xdr:to>
      <xdr:col>1</xdr:col>
      <xdr:colOff>898990</xdr:colOff>
      <xdr:row>376</xdr:row>
      <xdr:rowOff>799102</xdr:rowOff>
    </xdr:to>
    <xdr:pic>
      <xdr:nvPicPr>
        <xdr:cNvPr id="446" name="Picture 445">
          <a:extLst>
            <a:ext uri="{FF2B5EF4-FFF2-40B4-BE49-F238E27FC236}">
              <a16:creationId xmlns:a16="http://schemas.microsoft.com/office/drawing/2014/main" id="{5984CE5B-A288-C449-8FA6-C557D6853244}"/>
            </a:ext>
          </a:extLst>
        </xdr:cNvPr>
        <xdr:cNvPicPr>
          <a:picLocks noChangeAspect="1"/>
        </xdr:cNvPicPr>
      </xdr:nvPicPr>
      <xdr:blipFill>
        <a:blip xmlns:r="http://schemas.openxmlformats.org/officeDocument/2006/relationships" r:embed="rId301"/>
        <a:stretch>
          <a:fillRect/>
        </a:stretch>
      </xdr:blipFill>
      <xdr:spPr>
        <a:xfrm>
          <a:off x="806237" y="238802808"/>
          <a:ext cx="727753" cy="591194"/>
        </a:xfrm>
        <a:prstGeom prst="rect">
          <a:avLst/>
        </a:prstGeom>
      </xdr:spPr>
    </xdr:pic>
    <xdr:clientData/>
  </xdr:twoCellAnchor>
  <xdr:twoCellAnchor>
    <xdr:from>
      <xdr:col>1</xdr:col>
      <xdr:colOff>199775</xdr:colOff>
      <xdr:row>377</xdr:row>
      <xdr:rowOff>36328</xdr:rowOff>
    </xdr:from>
    <xdr:to>
      <xdr:col>1</xdr:col>
      <xdr:colOff>884719</xdr:colOff>
      <xdr:row>377</xdr:row>
      <xdr:rowOff>799102</xdr:rowOff>
    </xdr:to>
    <xdr:pic>
      <xdr:nvPicPr>
        <xdr:cNvPr id="447" name="Picture 446">
          <a:extLst>
            <a:ext uri="{FF2B5EF4-FFF2-40B4-BE49-F238E27FC236}">
              <a16:creationId xmlns:a16="http://schemas.microsoft.com/office/drawing/2014/main" id="{4B0BDD7F-91B5-894A-8744-4693C35A76AB}"/>
            </a:ext>
          </a:extLst>
        </xdr:cNvPr>
        <xdr:cNvPicPr>
          <a:picLocks noChangeAspect="1"/>
        </xdr:cNvPicPr>
      </xdr:nvPicPr>
      <xdr:blipFill>
        <a:blip xmlns:r="http://schemas.openxmlformats.org/officeDocument/2006/relationships" r:embed="rId302"/>
        <a:stretch>
          <a:fillRect/>
        </a:stretch>
      </xdr:blipFill>
      <xdr:spPr>
        <a:xfrm>
          <a:off x="834775" y="239431328"/>
          <a:ext cx="684944" cy="597674"/>
        </a:xfrm>
        <a:prstGeom prst="rect">
          <a:avLst/>
        </a:prstGeom>
      </xdr:spPr>
    </xdr:pic>
    <xdr:clientData/>
  </xdr:twoCellAnchor>
  <xdr:twoCellAnchor>
    <xdr:from>
      <xdr:col>1</xdr:col>
      <xdr:colOff>242585</xdr:colOff>
      <xdr:row>378</xdr:row>
      <xdr:rowOff>14270</xdr:rowOff>
    </xdr:from>
    <xdr:to>
      <xdr:col>1</xdr:col>
      <xdr:colOff>927528</xdr:colOff>
      <xdr:row>378</xdr:row>
      <xdr:rowOff>866272</xdr:rowOff>
    </xdr:to>
    <xdr:pic>
      <xdr:nvPicPr>
        <xdr:cNvPr id="448" name="Picture 447">
          <a:extLst>
            <a:ext uri="{FF2B5EF4-FFF2-40B4-BE49-F238E27FC236}">
              <a16:creationId xmlns:a16="http://schemas.microsoft.com/office/drawing/2014/main" id="{6A5AB131-954F-2046-9815-F108BADED795}"/>
            </a:ext>
          </a:extLst>
        </xdr:cNvPr>
        <xdr:cNvPicPr>
          <a:picLocks noChangeAspect="1"/>
        </xdr:cNvPicPr>
      </xdr:nvPicPr>
      <xdr:blipFill>
        <a:blip xmlns:r="http://schemas.openxmlformats.org/officeDocument/2006/relationships" r:embed="rId303"/>
        <a:stretch>
          <a:fillRect/>
        </a:stretch>
      </xdr:blipFill>
      <xdr:spPr>
        <a:xfrm>
          <a:off x="877585" y="240044270"/>
          <a:ext cx="684943" cy="623402"/>
        </a:xfrm>
        <a:prstGeom prst="rect">
          <a:avLst/>
        </a:prstGeom>
      </xdr:spPr>
    </xdr:pic>
    <xdr:clientData/>
  </xdr:twoCellAnchor>
  <xdr:twoCellAnchor>
    <xdr:from>
      <xdr:col>1</xdr:col>
      <xdr:colOff>285393</xdr:colOff>
      <xdr:row>379</xdr:row>
      <xdr:rowOff>57079</xdr:rowOff>
    </xdr:from>
    <xdr:to>
      <xdr:col>1</xdr:col>
      <xdr:colOff>884718</xdr:colOff>
      <xdr:row>379</xdr:row>
      <xdr:rowOff>784833</xdr:rowOff>
    </xdr:to>
    <xdr:pic>
      <xdr:nvPicPr>
        <xdr:cNvPr id="449" name="Picture 448">
          <a:extLst>
            <a:ext uri="{FF2B5EF4-FFF2-40B4-BE49-F238E27FC236}">
              <a16:creationId xmlns:a16="http://schemas.microsoft.com/office/drawing/2014/main" id="{4E3EDAC2-5DA1-B049-975D-06BA1624B86E}"/>
            </a:ext>
          </a:extLst>
        </xdr:cNvPr>
        <xdr:cNvPicPr>
          <a:picLocks noChangeAspect="1"/>
        </xdr:cNvPicPr>
      </xdr:nvPicPr>
      <xdr:blipFill>
        <a:blip xmlns:r="http://schemas.openxmlformats.org/officeDocument/2006/relationships" r:embed="rId304"/>
        <a:stretch>
          <a:fillRect/>
        </a:stretch>
      </xdr:blipFill>
      <xdr:spPr>
        <a:xfrm>
          <a:off x="920393" y="240722079"/>
          <a:ext cx="599325" cy="575354"/>
        </a:xfrm>
        <a:prstGeom prst="rect">
          <a:avLst/>
        </a:prstGeom>
      </xdr:spPr>
    </xdr:pic>
    <xdr:clientData/>
  </xdr:twoCellAnchor>
  <xdr:twoCellAnchor>
    <xdr:from>
      <xdr:col>1</xdr:col>
      <xdr:colOff>442363</xdr:colOff>
      <xdr:row>380</xdr:row>
      <xdr:rowOff>42808</xdr:rowOff>
    </xdr:from>
    <xdr:to>
      <xdr:col>1</xdr:col>
      <xdr:colOff>937663</xdr:colOff>
      <xdr:row>380</xdr:row>
      <xdr:rowOff>703208</xdr:rowOff>
    </xdr:to>
    <xdr:pic>
      <xdr:nvPicPr>
        <xdr:cNvPr id="450" name="Picture 449">
          <a:extLst>
            <a:ext uri="{FF2B5EF4-FFF2-40B4-BE49-F238E27FC236}">
              <a16:creationId xmlns:a16="http://schemas.microsoft.com/office/drawing/2014/main" id="{EEFE4D4D-8B8B-F549-82A1-C0771A187EC8}"/>
            </a:ext>
          </a:extLst>
        </xdr:cNvPr>
        <xdr:cNvPicPr>
          <a:picLocks noChangeAspect="1"/>
        </xdr:cNvPicPr>
      </xdr:nvPicPr>
      <xdr:blipFill>
        <a:blip xmlns:r="http://schemas.openxmlformats.org/officeDocument/2006/relationships" r:embed="rId305"/>
        <a:stretch>
          <a:fillRect/>
        </a:stretch>
      </xdr:blipFill>
      <xdr:spPr>
        <a:xfrm>
          <a:off x="1077363" y="241342808"/>
          <a:ext cx="495300" cy="596900"/>
        </a:xfrm>
        <a:prstGeom prst="rect">
          <a:avLst/>
        </a:prstGeom>
      </xdr:spPr>
    </xdr:pic>
    <xdr:clientData/>
  </xdr:twoCellAnchor>
  <xdr:twoCellAnchor>
    <xdr:from>
      <xdr:col>1</xdr:col>
      <xdr:colOff>399550</xdr:colOff>
      <xdr:row>381</xdr:row>
      <xdr:rowOff>42810</xdr:rowOff>
    </xdr:from>
    <xdr:to>
      <xdr:col>1</xdr:col>
      <xdr:colOff>945364</xdr:colOff>
      <xdr:row>381</xdr:row>
      <xdr:rowOff>770562</xdr:rowOff>
    </xdr:to>
    <xdr:pic>
      <xdr:nvPicPr>
        <xdr:cNvPr id="451" name="Picture 450">
          <a:extLst>
            <a:ext uri="{FF2B5EF4-FFF2-40B4-BE49-F238E27FC236}">
              <a16:creationId xmlns:a16="http://schemas.microsoft.com/office/drawing/2014/main" id="{6B8C85AB-0DB0-7241-BEB3-5E3EDA554895}"/>
            </a:ext>
          </a:extLst>
        </xdr:cNvPr>
        <xdr:cNvPicPr>
          <a:picLocks noChangeAspect="1"/>
        </xdr:cNvPicPr>
      </xdr:nvPicPr>
      <xdr:blipFill>
        <a:blip xmlns:r="http://schemas.openxmlformats.org/officeDocument/2006/relationships" r:embed="rId306"/>
        <a:stretch>
          <a:fillRect/>
        </a:stretch>
      </xdr:blipFill>
      <xdr:spPr>
        <a:xfrm>
          <a:off x="1034550" y="241977810"/>
          <a:ext cx="545814" cy="588052"/>
        </a:xfrm>
        <a:prstGeom prst="rect">
          <a:avLst/>
        </a:prstGeom>
      </xdr:spPr>
    </xdr:pic>
    <xdr:clientData/>
  </xdr:twoCellAnchor>
  <xdr:twoCellAnchor>
    <xdr:from>
      <xdr:col>1</xdr:col>
      <xdr:colOff>385280</xdr:colOff>
      <xdr:row>382</xdr:row>
      <xdr:rowOff>28538</xdr:rowOff>
    </xdr:from>
    <xdr:to>
      <xdr:col>2</xdr:col>
      <xdr:colOff>-1</xdr:colOff>
      <xdr:row>382</xdr:row>
      <xdr:rowOff>756291</xdr:rowOff>
    </xdr:to>
    <xdr:pic>
      <xdr:nvPicPr>
        <xdr:cNvPr id="452" name="Picture 451">
          <a:extLst>
            <a:ext uri="{FF2B5EF4-FFF2-40B4-BE49-F238E27FC236}">
              <a16:creationId xmlns:a16="http://schemas.microsoft.com/office/drawing/2014/main" id="{366F9801-E14A-1F45-95C0-0D774FD0989C}"/>
            </a:ext>
          </a:extLst>
        </xdr:cNvPr>
        <xdr:cNvPicPr>
          <a:picLocks noChangeAspect="1"/>
        </xdr:cNvPicPr>
      </xdr:nvPicPr>
      <xdr:blipFill>
        <a:blip xmlns:r="http://schemas.openxmlformats.org/officeDocument/2006/relationships" r:embed="rId307"/>
        <a:stretch>
          <a:fillRect/>
        </a:stretch>
      </xdr:blipFill>
      <xdr:spPr>
        <a:xfrm>
          <a:off x="1020280" y="242598538"/>
          <a:ext cx="579919" cy="600753"/>
        </a:xfrm>
        <a:prstGeom prst="rect">
          <a:avLst/>
        </a:prstGeom>
      </xdr:spPr>
    </xdr:pic>
    <xdr:clientData/>
  </xdr:twoCellAnchor>
  <xdr:twoCellAnchor>
    <xdr:from>
      <xdr:col>1</xdr:col>
      <xdr:colOff>371011</xdr:colOff>
      <xdr:row>383</xdr:row>
      <xdr:rowOff>42808</xdr:rowOff>
    </xdr:from>
    <xdr:to>
      <xdr:col>1</xdr:col>
      <xdr:colOff>935391</xdr:colOff>
      <xdr:row>383</xdr:row>
      <xdr:rowOff>770561</xdr:rowOff>
    </xdr:to>
    <xdr:pic>
      <xdr:nvPicPr>
        <xdr:cNvPr id="453" name="Picture 452">
          <a:extLst>
            <a:ext uri="{FF2B5EF4-FFF2-40B4-BE49-F238E27FC236}">
              <a16:creationId xmlns:a16="http://schemas.microsoft.com/office/drawing/2014/main" id="{733B434D-07E5-AB42-A38B-494C56AB7483}"/>
            </a:ext>
          </a:extLst>
        </xdr:cNvPr>
        <xdr:cNvPicPr>
          <a:picLocks noChangeAspect="1"/>
        </xdr:cNvPicPr>
      </xdr:nvPicPr>
      <xdr:blipFill>
        <a:blip xmlns:r="http://schemas.openxmlformats.org/officeDocument/2006/relationships" r:embed="rId308"/>
        <a:stretch>
          <a:fillRect/>
        </a:stretch>
      </xdr:blipFill>
      <xdr:spPr>
        <a:xfrm>
          <a:off x="1006011" y="243247808"/>
          <a:ext cx="564380" cy="588053"/>
        </a:xfrm>
        <a:prstGeom prst="rect">
          <a:avLst/>
        </a:prstGeom>
      </xdr:spPr>
    </xdr:pic>
    <xdr:clientData/>
  </xdr:twoCellAnchor>
  <xdr:twoCellAnchor>
    <xdr:from>
      <xdr:col>1</xdr:col>
      <xdr:colOff>214043</xdr:colOff>
      <xdr:row>384</xdr:row>
      <xdr:rowOff>22788</xdr:rowOff>
    </xdr:from>
    <xdr:to>
      <xdr:col>1</xdr:col>
      <xdr:colOff>941796</xdr:colOff>
      <xdr:row>384</xdr:row>
      <xdr:rowOff>945792</xdr:rowOff>
    </xdr:to>
    <xdr:pic>
      <xdr:nvPicPr>
        <xdr:cNvPr id="454" name="Picture 453">
          <a:extLst>
            <a:ext uri="{FF2B5EF4-FFF2-40B4-BE49-F238E27FC236}">
              <a16:creationId xmlns:a16="http://schemas.microsoft.com/office/drawing/2014/main" id="{26F2555D-F8C3-5440-8945-969FB4C43592}"/>
            </a:ext>
          </a:extLst>
        </xdr:cNvPr>
        <xdr:cNvPicPr>
          <a:picLocks noChangeAspect="1"/>
        </xdr:cNvPicPr>
      </xdr:nvPicPr>
      <xdr:blipFill>
        <a:blip xmlns:r="http://schemas.openxmlformats.org/officeDocument/2006/relationships" r:embed="rId309"/>
        <a:stretch>
          <a:fillRect/>
        </a:stretch>
      </xdr:blipFill>
      <xdr:spPr>
        <a:xfrm>
          <a:off x="849043" y="243862788"/>
          <a:ext cx="727753" cy="618204"/>
        </a:xfrm>
        <a:prstGeom prst="rect">
          <a:avLst/>
        </a:prstGeom>
      </xdr:spPr>
    </xdr:pic>
    <xdr:clientData/>
  </xdr:twoCellAnchor>
  <xdr:twoCellAnchor>
    <xdr:from>
      <xdr:col>1</xdr:col>
      <xdr:colOff>299665</xdr:colOff>
      <xdr:row>385</xdr:row>
      <xdr:rowOff>14268</xdr:rowOff>
    </xdr:from>
    <xdr:to>
      <xdr:col>1</xdr:col>
      <xdr:colOff>762001</xdr:colOff>
      <xdr:row>386</xdr:row>
      <xdr:rowOff>11285</xdr:rowOff>
    </xdr:to>
    <xdr:pic>
      <xdr:nvPicPr>
        <xdr:cNvPr id="455" name="Picture 454">
          <a:extLst>
            <a:ext uri="{FF2B5EF4-FFF2-40B4-BE49-F238E27FC236}">
              <a16:creationId xmlns:a16="http://schemas.microsoft.com/office/drawing/2014/main" id="{C80C15C3-DB59-6E48-8053-C910ADA8B594}"/>
            </a:ext>
          </a:extLst>
        </xdr:cNvPr>
        <xdr:cNvPicPr>
          <a:picLocks noChangeAspect="1"/>
        </xdr:cNvPicPr>
      </xdr:nvPicPr>
      <xdr:blipFill>
        <a:blip xmlns:r="http://schemas.openxmlformats.org/officeDocument/2006/relationships" r:embed="rId310"/>
        <a:stretch>
          <a:fillRect/>
        </a:stretch>
      </xdr:blipFill>
      <xdr:spPr>
        <a:xfrm>
          <a:off x="934665" y="244489268"/>
          <a:ext cx="462336" cy="632017"/>
        </a:xfrm>
        <a:prstGeom prst="rect">
          <a:avLst/>
        </a:prstGeom>
      </xdr:spPr>
    </xdr:pic>
    <xdr:clientData/>
  </xdr:twoCellAnchor>
  <xdr:twoCellAnchor>
    <xdr:from>
      <xdr:col>1</xdr:col>
      <xdr:colOff>328202</xdr:colOff>
      <xdr:row>386</xdr:row>
      <xdr:rowOff>42810</xdr:rowOff>
    </xdr:from>
    <xdr:to>
      <xdr:col>1</xdr:col>
      <xdr:colOff>810802</xdr:colOff>
      <xdr:row>387</xdr:row>
      <xdr:rowOff>3996</xdr:rowOff>
    </xdr:to>
    <xdr:pic>
      <xdr:nvPicPr>
        <xdr:cNvPr id="456" name="Picture 455">
          <a:extLst>
            <a:ext uri="{FF2B5EF4-FFF2-40B4-BE49-F238E27FC236}">
              <a16:creationId xmlns:a16="http://schemas.microsoft.com/office/drawing/2014/main" id="{A74F2CA2-B3D0-7644-B977-D44FC8587964}"/>
            </a:ext>
          </a:extLst>
        </xdr:cNvPr>
        <xdr:cNvPicPr>
          <a:picLocks noChangeAspect="1"/>
        </xdr:cNvPicPr>
      </xdr:nvPicPr>
      <xdr:blipFill>
        <a:blip xmlns:r="http://schemas.openxmlformats.org/officeDocument/2006/relationships" r:embed="rId311"/>
        <a:stretch>
          <a:fillRect/>
        </a:stretch>
      </xdr:blipFill>
      <xdr:spPr>
        <a:xfrm>
          <a:off x="963202" y="245152810"/>
          <a:ext cx="482600" cy="596186"/>
        </a:xfrm>
        <a:prstGeom prst="rect">
          <a:avLst/>
        </a:prstGeom>
      </xdr:spPr>
    </xdr:pic>
    <xdr:clientData/>
  </xdr:twoCellAnchor>
  <xdr:twoCellAnchor>
    <xdr:from>
      <xdr:col>1</xdr:col>
      <xdr:colOff>356741</xdr:colOff>
      <xdr:row>387</xdr:row>
      <xdr:rowOff>42809</xdr:rowOff>
    </xdr:from>
    <xdr:to>
      <xdr:col>1</xdr:col>
      <xdr:colOff>826641</xdr:colOff>
      <xdr:row>387</xdr:row>
      <xdr:rowOff>677809</xdr:rowOff>
    </xdr:to>
    <xdr:pic>
      <xdr:nvPicPr>
        <xdr:cNvPr id="457" name="Picture 456">
          <a:extLst>
            <a:ext uri="{FF2B5EF4-FFF2-40B4-BE49-F238E27FC236}">
              <a16:creationId xmlns:a16="http://schemas.microsoft.com/office/drawing/2014/main" id="{2482B861-6048-7B41-8739-0EC50CD421EB}"/>
            </a:ext>
          </a:extLst>
        </xdr:cNvPr>
        <xdr:cNvPicPr>
          <a:picLocks noChangeAspect="1"/>
        </xdr:cNvPicPr>
      </xdr:nvPicPr>
      <xdr:blipFill>
        <a:blip xmlns:r="http://schemas.openxmlformats.org/officeDocument/2006/relationships" r:embed="rId312"/>
        <a:stretch>
          <a:fillRect/>
        </a:stretch>
      </xdr:blipFill>
      <xdr:spPr>
        <a:xfrm>
          <a:off x="991741" y="245787809"/>
          <a:ext cx="469900" cy="596900"/>
        </a:xfrm>
        <a:prstGeom prst="rect">
          <a:avLst/>
        </a:prstGeom>
      </xdr:spPr>
    </xdr:pic>
    <xdr:clientData/>
  </xdr:twoCellAnchor>
  <xdr:twoCellAnchor>
    <xdr:from>
      <xdr:col>1</xdr:col>
      <xdr:colOff>371011</xdr:colOff>
      <xdr:row>388</xdr:row>
      <xdr:rowOff>28537</xdr:rowOff>
    </xdr:from>
    <xdr:to>
      <xdr:col>1</xdr:col>
      <xdr:colOff>887511</xdr:colOff>
      <xdr:row>388</xdr:row>
      <xdr:rowOff>670672</xdr:rowOff>
    </xdr:to>
    <xdr:pic>
      <xdr:nvPicPr>
        <xdr:cNvPr id="458" name="Picture 457">
          <a:extLst>
            <a:ext uri="{FF2B5EF4-FFF2-40B4-BE49-F238E27FC236}">
              <a16:creationId xmlns:a16="http://schemas.microsoft.com/office/drawing/2014/main" id="{21854C55-5C28-1640-A1E7-AE6F43BF3FF8}"/>
            </a:ext>
          </a:extLst>
        </xdr:cNvPr>
        <xdr:cNvPicPr>
          <a:picLocks noChangeAspect="1"/>
        </xdr:cNvPicPr>
      </xdr:nvPicPr>
      <xdr:blipFill>
        <a:blip xmlns:r="http://schemas.openxmlformats.org/officeDocument/2006/relationships" r:embed="rId313"/>
        <a:stretch>
          <a:fillRect/>
        </a:stretch>
      </xdr:blipFill>
      <xdr:spPr>
        <a:xfrm>
          <a:off x="1006011" y="246408537"/>
          <a:ext cx="516500" cy="604035"/>
        </a:xfrm>
        <a:prstGeom prst="rect">
          <a:avLst/>
        </a:prstGeom>
      </xdr:spPr>
    </xdr:pic>
    <xdr:clientData/>
  </xdr:twoCellAnchor>
  <xdr:twoCellAnchor>
    <xdr:from>
      <xdr:col>1</xdr:col>
      <xdr:colOff>413820</xdr:colOff>
      <xdr:row>389</xdr:row>
      <xdr:rowOff>42810</xdr:rowOff>
    </xdr:from>
    <xdr:to>
      <xdr:col>1</xdr:col>
      <xdr:colOff>871020</xdr:colOff>
      <xdr:row>389</xdr:row>
      <xdr:rowOff>715910</xdr:rowOff>
    </xdr:to>
    <xdr:pic>
      <xdr:nvPicPr>
        <xdr:cNvPr id="459" name="Picture 458">
          <a:extLst>
            <a:ext uri="{FF2B5EF4-FFF2-40B4-BE49-F238E27FC236}">
              <a16:creationId xmlns:a16="http://schemas.microsoft.com/office/drawing/2014/main" id="{C7009F60-3840-8D48-AA53-DAF9A7AE0228}"/>
            </a:ext>
          </a:extLst>
        </xdr:cNvPr>
        <xdr:cNvPicPr>
          <a:picLocks noChangeAspect="1"/>
        </xdr:cNvPicPr>
      </xdr:nvPicPr>
      <xdr:blipFill>
        <a:blip xmlns:r="http://schemas.openxmlformats.org/officeDocument/2006/relationships" r:embed="rId314"/>
        <a:stretch>
          <a:fillRect/>
        </a:stretch>
      </xdr:blipFill>
      <xdr:spPr>
        <a:xfrm>
          <a:off x="1048820" y="247057810"/>
          <a:ext cx="457200" cy="596900"/>
        </a:xfrm>
        <a:prstGeom prst="rect">
          <a:avLst/>
        </a:prstGeom>
      </xdr:spPr>
    </xdr:pic>
    <xdr:clientData/>
  </xdr:twoCellAnchor>
  <xdr:twoCellAnchor editAs="oneCell">
    <xdr:from>
      <xdr:col>1</xdr:col>
      <xdr:colOff>399550</xdr:colOff>
      <xdr:row>390</xdr:row>
      <xdr:rowOff>28539</xdr:rowOff>
    </xdr:from>
    <xdr:to>
      <xdr:col>2</xdr:col>
      <xdr:colOff>69350</xdr:colOff>
      <xdr:row>394</xdr:row>
      <xdr:rowOff>44380</xdr:rowOff>
    </xdr:to>
    <xdr:pic>
      <xdr:nvPicPr>
        <xdr:cNvPr id="460" name="Picture 459">
          <a:extLst>
            <a:ext uri="{FF2B5EF4-FFF2-40B4-BE49-F238E27FC236}">
              <a16:creationId xmlns:a16="http://schemas.microsoft.com/office/drawing/2014/main" id="{80E60DA4-7BAE-E04F-94CE-AC986B46F1D9}"/>
            </a:ext>
          </a:extLst>
        </xdr:cNvPr>
        <xdr:cNvPicPr>
          <a:picLocks noChangeAspect="1"/>
        </xdr:cNvPicPr>
      </xdr:nvPicPr>
      <xdr:blipFill>
        <a:blip xmlns:r="http://schemas.openxmlformats.org/officeDocument/2006/relationships" r:embed="rId315"/>
        <a:stretch>
          <a:fillRect/>
        </a:stretch>
      </xdr:blipFill>
      <xdr:spPr>
        <a:xfrm>
          <a:off x="1034550" y="247678539"/>
          <a:ext cx="495300" cy="676241"/>
        </a:xfrm>
        <a:prstGeom prst="rect">
          <a:avLst/>
        </a:prstGeom>
      </xdr:spPr>
    </xdr:pic>
    <xdr:clientData/>
  </xdr:twoCellAnchor>
  <xdr:twoCellAnchor>
    <xdr:from>
      <xdr:col>1</xdr:col>
      <xdr:colOff>214044</xdr:colOff>
      <xdr:row>392</xdr:row>
      <xdr:rowOff>28539</xdr:rowOff>
    </xdr:from>
    <xdr:to>
      <xdr:col>1</xdr:col>
      <xdr:colOff>856178</xdr:colOff>
      <xdr:row>392</xdr:row>
      <xdr:rowOff>827641</xdr:rowOff>
    </xdr:to>
    <xdr:pic>
      <xdr:nvPicPr>
        <xdr:cNvPr id="461" name="Picture 460">
          <a:extLst>
            <a:ext uri="{FF2B5EF4-FFF2-40B4-BE49-F238E27FC236}">
              <a16:creationId xmlns:a16="http://schemas.microsoft.com/office/drawing/2014/main" id="{6A025162-9DC6-A441-AEDB-D1BBA7548794}"/>
            </a:ext>
          </a:extLst>
        </xdr:cNvPr>
        <xdr:cNvPicPr>
          <a:picLocks noChangeAspect="1"/>
        </xdr:cNvPicPr>
      </xdr:nvPicPr>
      <xdr:blipFill>
        <a:blip xmlns:r="http://schemas.openxmlformats.org/officeDocument/2006/relationships" r:embed="rId316"/>
        <a:stretch>
          <a:fillRect/>
        </a:stretch>
      </xdr:blipFill>
      <xdr:spPr>
        <a:xfrm>
          <a:off x="849044" y="248948539"/>
          <a:ext cx="642134" cy="608602"/>
        </a:xfrm>
        <a:prstGeom prst="rect">
          <a:avLst/>
        </a:prstGeom>
      </xdr:spPr>
    </xdr:pic>
    <xdr:clientData/>
  </xdr:twoCellAnchor>
  <xdr:twoCellAnchor>
    <xdr:from>
      <xdr:col>1</xdr:col>
      <xdr:colOff>371010</xdr:colOff>
      <xdr:row>391</xdr:row>
      <xdr:rowOff>28540</xdr:rowOff>
    </xdr:from>
    <xdr:to>
      <xdr:col>1</xdr:col>
      <xdr:colOff>927527</xdr:colOff>
      <xdr:row>391</xdr:row>
      <xdr:rowOff>770562</xdr:rowOff>
    </xdr:to>
    <xdr:pic>
      <xdr:nvPicPr>
        <xdr:cNvPr id="462" name="Picture 461">
          <a:extLst>
            <a:ext uri="{FF2B5EF4-FFF2-40B4-BE49-F238E27FC236}">
              <a16:creationId xmlns:a16="http://schemas.microsoft.com/office/drawing/2014/main" id="{5A691F5C-F418-A445-97BE-A6F691488A96}"/>
            </a:ext>
          </a:extLst>
        </xdr:cNvPr>
        <xdr:cNvPicPr>
          <a:picLocks noChangeAspect="1"/>
        </xdr:cNvPicPr>
      </xdr:nvPicPr>
      <xdr:blipFill>
        <a:blip xmlns:r="http://schemas.openxmlformats.org/officeDocument/2006/relationships" r:embed="rId317"/>
        <a:stretch>
          <a:fillRect/>
        </a:stretch>
      </xdr:blipFill>
      <xdr:spPr>
        <a:xfrm>
          <a:off x="1006010" y="248313540"/>
          <a:ext cx="556517" cy="602322"/>
        </a:xfrm>
        <a:prstGeom prst="rect">
          <a:avLst/>
        </a:prstGeom>
      </xdr:spPr>
    </xdr:pic>
    <xdr:clientData/>
  </xdr:twoCellAnchor>
  <xdr:twoCellAnchor>
    <xdr:from>
      <xdr:col>1</xdr:col>
      <xdr:colOff>313932</xdr:colOff>
      <xdr:row>393</xdr:row>
      <xdr:rowOff>42808</xdr:rowOff>
    </xdr:from>
    <xdr:to>
      <xdr:col>1</xdr:col>
      <xdr:colOff>913259</xdr:colOff>
      <xdr:row>393</xdr:row>
      <xdr:rowOff>827221</xdr:rowOff>
    </xdr:to>
    <xdr:pic>
      <xdr:nvPicPr>
        <xdr:cNvPr id="463" name="Picture 462">
          <a:extLst>
            <a:ext uri="{FF2B5EF4-FFF2-40B4-BE49-F238E27FC236}">
              <a16:creationId xmlns:a16="http://schemas.microsoft.com/office/drawing/2014/main" id="{D8BE04BC-EB33-BC4C-8D80-510FC15AB66D}"/>
            </a:ext>
          </a:extLst>
        </xdr:cNvPr>
        <xdr:cNvPicPr>
          <a:picLocks noChangeAspect="1"/>
        </xdr:cNvPicPr>
      </xdr:nvPicPr>
      <xdr:blipFill>
        <a:blip xmlns:r="http://schemas.openxmlformats.org/officeDocument/2006/relationships" r:embed="rId318"/>
        <a:stretch>
          <a:fillRect/>
        </a:stretch>
      </xdr:blipFill>
      <xdr:spPr>
        <a:xfrm>
          <a:off x="948932" y="249597808"/>
          <a:ext cx="599327" cy="593913"/>
        </a:xfrm>
        <a:prstGeom prst="rect">
          <a:avLst/>
        </a:prstGeom>
      </xdr:spPr>
    </xdr:pic>
    <xdr:clientData/>
  </xdr:twoCellAnchor>
  <xdr:twoCellAnchor>
    <xdr:from>
      <xdr:col>1</xdr:col>
      <xdr:colOff>328201</xdr:colOff>
      <xdr:row>394</xdr:row>
      <xdr:rowOff>28539</xdr:rowOff>
    </xdr:from>
    <xdr:to>
      <xdr:col>1</xdr:col>
      <xdr:colOff>913258</xdr:colOff>
      <xdr:row>394</xdr:row>
      <xdr:rowOff>841911</xdr:rowOff>
    </xdr:to>
    <xdr:pic>
      <xdr:nvPicPr>
        <xdr:cNvPr id="464" name="Picture 463">
          <a:extLst>
            <a:ext uri="{FF2B5EF4-FFF2-40B4-BE49-F238E27FC236}">
              <a16:creationId xmlns:a16="http://schemas.microsoft.com/office/drawing/2014/main" id="{7B565E8D-2373-984C-8433-3A544A5D8DBA}"/>
            </a:ext>
          </a:extLst>
        </xdr:cNvPr>
        <xdr:cNvPicPr>
          <a:picLocks noChangeAspect="1"/>
        </xdr:cNvPicPr>
      </xdr:nvPicPr>
      <xdr:blipFill>
        <a:blip xmlns:r="http://schemas.openxmlformats.org/officeDocument/2006/relationships" r:embed="rId319"/>
        <a:stretch>
          <a:fillRect/>
        </a:stretch>
      </xdr:blipFill>
      <xdr:spPr>
        <a:xfrm>
          <a:off x="963201" y="250218539"/>
          <a:ext cx="585057" cy="610172"/>
        </a:xfrm>
        <a:prstGeom prst="rect">
          <a:avLst/>
        </a:prstGeom>
      </xdr:spPr>
    </xdr:pic>
    <xdr:clientData/>
  </xdr:twoCellAnchor>
  <xdr:twoCellAnchor>
    <xdr:from>
      <xdr:col>1</xdr:col>
      <xdr:colOff>299663</xdr:colOff>
      <xdr:row>395</xdr:row>
      <xdr:rowOff>28539</xdr:rowOff>
    </xdr:from>
    <xdr:to>
      <xdr:col>1</xdr:col>
      <xdr:colOff>934093</xdr:colOff>
      <xdr:row>395</xdr:row>
      <xdr:rowOff>841911</xdr:rowOff>
    </xdr:to>
    <xdr:pic>
      <xdr:nvPicPr>
        <xdr:cNvPr id="465" name="Picture 464">
          <a:extLst>
            <a:ext uri="{FF2B5EF4-FFF2-40B4-BE49-F238E27FC236}">
              <a16:creationId xmlns:a16="http://schemas.microsoft.com/office/drawing/2014/main" id="{B934A0C6-746F-0345-93D9-A5CF99D37D58}"/>
            </a:ext>
          </a:extLst>
        </xdr:cNvPr>
        <xdr:cNvPicPr>
          <a:picLocks noChangeAspect="1"/>
        </xdr:cNvPicPr>
      </xdr:nvPicPr>
      <xdr:blipFill>
        <a:blip xmlns:r="http://schemas.openxmlformats.org/officeDocument/2006/relationships" r:embed="rId320"/>
        <a:stretch>
          <a:fillRect/>
        </a:stretch>
      </xdr:blipFill>
      <xdr:spPr>
        <a:xfrm>
          <a:off x="934663" y="250853539"/>
          <a:ext cx="634430" cy="610172"/>
        </a:xfrm>
        <a:prstGeom prst="rect">
          <a:avLst/>
        </a:prstGeom>
      </xdr:spPr>
    </xdr:pic>
    <xdr:clientData/>
  </xdr:twoCellAnchor>
  <xdr:twoCellAnchor>
    <xdr:from>
      <xdr:col>1</xdr:col>
      <xdr:colOff>342471</xdr:colOff>
      <xdr:row>396</xdr:row>
      <xdr:rowOff>28539</xdr:rowOff>
    </xdr:from>
    <xdr:to>
      <xdr:col>1</xdr:col>
      <xdr:colOff>898988</xdr:colOff>
      <xdr:row>396</xdr:row>
      <xdr:rowOff>832397</xdr:rowOff>
    </xdr:to>
    <xdr:pic>
      <xdr:nvPicPr>
        <xdr:cNvPr id="466" name="Picture 465">
          <a:extLst>
            <a:ext uri="{FF2B5EF4-FFF2-40B4-BE49-F238E27FC236}">
              <a16:creationId xmlns:a16="http://schemas.microsoft.com/office/drawing/2014/main" id="{F0DBEBFE-64C8-124E-A447-DF055A899DF4}"/>
            </a:ext>
          </a:extLst>
        </xdr:cNvPr>
        <xdr:cNvPicPr>
          <a:picLocks noChangeAspect="1"/>
        </xdr:cNvPicPr>
      </xdr:nvPicPr>
      <xdr:blipFill>
        <a:blip xmlns:r="http://schemas.openxmlformats.org/officeDocument/2006/relationships" r:embed="rId321"/>
        <a:stretch>
          <a:fillRect/>
        </a:stretch>
      </xdr:blipFill>
      <xdr:spPr>
        <a:xfrm>
          <a:off x="977471" y="251488539"/>
          <a:ext cx="556517" cy="600658"/>
        </a:xfrm>
        <a:prstGeom prst="rect">
          <a:avLst/>
        </a:prstGeom>
      </xdr:spPr>
    </xdr:pic>
    <xdr:clientData/>
  </xdr:twoCellAnchor>
  <xdr:twoCellAnchor>
    <xdr:from>
      <xdr:col>1</xdr:col>
      <xdr:colOff>271122</xdr:colOff>
      <xdr:row>397</xdr:row>
      <xdr:rowOff>28540</xdr:rowOff>
    </xdr:from>
    <xdr:to>
      <xdr:col>1</xdr:col>
      <xdr:colOff>884719</xdr:colOff>
      <xdr:row>397</xdr:row>
      <xdr:rowOff>862402</xdr:rowOff>
    </xdr:to>
    <xdr:pic>
      <xdr:nvPicPr>
        <xdr:cNvPr id="467" name="Picture 466">
          <a:extLst>
            <a:ext uri="{FF2B5EF4-FFF2-40B4-BE49-F238E27FC236}">
              <a16:creationId xmlns:a16="http://schemas.microsoft.com/office/drawing/2014/main" id="{9AE08195-CBB5-8544-BF64-DB40BA6BC90C}"/>
            </a:ext>
          </a:extLst>
        </xdr:cNvPr>
        <xdr:cNvPicPr>
          <a:picLocks noChangeAspect="1"/>
        </xdr:cNvPicPr>
      </xdr:nvPicPr>
      <xdr:blipFill>
        <a:blip xmlns:r="http://schemas.openxmlformats.org/officeDocument/2006/relationships" r:embed="rId322"/>
        <a:stretch>
          <a:fillRect/>
        </a:stretch>
      </xdr:blipFill>
      <xdr:spPr>
        <a:xfrm>
          <a:off x="906122" y="252123540"/>
          <a:ext cx="613597" cy="605262"/>
        </a:xfrm>
        <a:prstGeom prst="rect">
          <a:avLst/>
        </a:prstGeom>
      </xdr:spPr>
    </xdr:pic>
    <xdr:clientData/>
  </xdr:twoCellAnchor>
  <xdr:twoCellAnchor>
    <xdr:from>
      <xdr:col>1</xdr:col>
      <xdr:colOff>271125</xdr:colOff>
      <xdr:row>398</xdr:row>
      <xdr:rowOff>28540</xdr:rowOff>
    </xdr:from>
    <xdr:to>
      <xdr:col>1</xdr:col>
      <xdr:colOff>898991</xdr:colOff>
      <xdr:row>398</xdr:row>
      <xdr:rowOff>943430</xdr:rowOff>
    </xdr:to>
    <xdr:pic>
      <xdr:nvPicPr>
        <xdr:cNvPr id="468" name="Picture 467">
          <a:extLst>
            <a:ext uri="{FF2B5EF4-FFF2-40B4-BE49-F238E27FC236}">
              <a16:creationId xmlns:a16="http://schemas.microsoft.com/office/drawing/2014/main" id="{8C691AB3-2A7C-B94B-B145-4CA7691870D2}"/>
            </a:ext>
          </a:extLst>
        </xdr:cNvPr>
        <xdr:cNvPicPr>
          <a:picLocks noChangeAspect="1"/>
        </xdr:cNvPicPr>
      </xdr:nvPicPr>
      <xdr:blipFill>
        <a:blip xmlns:r="http://schemas.openxmlformats.org/officeDocument/2006/relationships" r:embed="rId323"/>
        <a:stretch>
          <a:fillRect/>
        </a:stretch>
      </xdr:blipFill>
      <xdr:spPr>
        <a:xfrm>
          <a:off x="906125" y="252758540"/>
          <a:ext cx="627866" cy="610090"/>
        </a:xfrm>
        <a:prstGeom prst="rect">
          <a:avLst/>
        </a:prstGeom>
      </xdr:spPr>
    </xdr:pic>
    <xdr:clientData/>
  </xdr:twoCellAnchor>
  <xdr:twoCellAnchor>
    <xdr:from>
      <xdr:col>1</xdr:col>
      <xdr:colOff>171235</xdr:colOff>
      <xdr:row>399</xdr:row>
      <xdr:rowOff>42809</xdr:rowOff>
    </xdr:from>
    <xdr:to>
      <xdr:col>1</xdr:col>
      <xdr:colOff>913258</xdr:colOff>
      <xdr:row>399</xdr:row>
      <xdr:rowOff>929617</xdr:rowOff>
    </xdr:to>
    <xdr:pic>
      <xdr:nvPicPr>
        <xdr:cNvPr id="469" name="Picture 468">
          <a:extLst>
            <a:ext uri="{FF2B5EF4-FFF2-40B4-BE49-F238E27FC236}">
              <a16:creationId xmlns:a16="http://schemas.microsoft.com/office/drawing/2014/main" id="{515C6F2D-454B-0949-88D4-0B6A23DECCDC}"/>
            </a:ext>
          </a:extLst>
        </xdr:cNvPr>
        <xdr:cNvPicPr>
          <a:picLocks noChangeAspect="1"/>
        </xdr:cNvPicPr>
      </xdr:nvPicPr>
      <xdr:blipFill>
        <a:blip xmlns:r="http://schemas.openxmlformats.org/officeDocument/2006/relationships" r:embed="rId324"/>
        <a:stretch>
          <a:fillRect/>
        </a:stretch>
      </xdr:blipFill>
      <xdr:spPr>
        <a:xfrm>
          <a:off x="806235" y="253407809"/>
          <a:ext cx="742023" cy="594708"/>
        </a:xfrm>
        <a:prstGeom prst="rect">
          <a:avLst/>
        </a:prstGeom>
      </xdr:spPr>
    </xdr:pic>
    <xdr:clientData/>
  </xdr:twoCellAnchor>
  <xdr:twoCellAnchor>
    <xdr:from>
      <xdr:col>1</xdr:col>
      <xdr:colOff>242585</xdr:colOff>
      <xdr:row>400</xdr:row>
      <xdr:rowOff>14269</xdr:rowOff>
    </xdr:from>
    <xdr:to>
      <xdr:col>1</xdr:col>
      <xdr:colOff>884720</xdr:colOff>
      <xdr:row>400</xdr:row>
      <xdr:rowOff>920813</xdr:rowOff>
    </xdr:to>
    <xdr:pic>
      <xdr:nvPicPr>
        <xdr:cNvPr id="470" name="Picture 469">
          <a:extLst>
            <a:ext uri="{FF2B5EF4-FFF2-40B4-BE49-F238E27FC236}">
              <a16:creationId xmlns:a16="http://schemas.microsoft.com/office/drawing/2014/main" id="{CAADC091-472A-E844-8D7F-872179BF1A15}"/>
            </a:ext>
          </a:extLst>
        </xdr:cNvPr>
        <xdr:cNvPicPr>
          <a:picLocks noChangeAspect="1"/>
        </xdr:cNvPicPr>
      </xdr:nvPicPr>
      <xdr:blipFill>
        <a:blip xmlns:r="http://schemas.openxmlformats.org/officeDocument/2006/relationships" r:embed="rId325"/>
        <a:stretch>
          <a:fillRect/>
        </a:stretch>
      </xdr:blipFill>
      <xdr:spPr>
        <a:xfrm>
          <a:off x="877585" y="254014269"/>
          <a:ext cx="642135" cy="614444"/>
        </a:xfrm>
        <a:prstGeom prst="rect">
          <a:avLst/>
        </a:prstGeom>
      </xdr:spPr>
    </xdr:pic>
    <xdr:clientData/>
  </xdr:twoCellAnchor>
  <xdr:twoCellAnchor>
    <xdr:from>
      <xdr:col>1</xdr:col>
      <xdr:colOff>238019</xdr:colOff>
      <xdr:row>401</xdr:row>
      <xdr:rowOff>23973</xdr:rowOff>
    </xdr:from>
    <xdr:to>
      <xdr:col>1</xdr:col>
      <xdr:colOff>880154</xdr:colOff>
      <xdr:row>401</xdr:row>
      <xdr:rowOff>930517</xdr:rowOff>
    </xdr:to>
    <xdr:pic>
      <xdr:nvPicPr>
        <xdr:cNvPr id="471" name="Picture 470">
          <a:extLst>
            <a:ext uri="{FF2B5EF4-FFF2-40B4-BE49-F238E27FC236}">
              <a16:creationId xmlns:a16="http://schemas.microsoft.com/office/drawing/2014/main" id="{8BEFBA77-F20B-E246-B33C-104D2E2D3A9F}"/>
            </a:ext>
          </a:extLst>
        </xdr:cNvPr>
        <xdr:cNvPicPr>
          <a:picLocks noChangeAspect="1"/>
        </xdr:cNvPicPr>
      </xdr:nvPicPr>
      <xdr:blipFill>
        <a:blip xmlns:r="http://schemas.openxmlformats.org/officeDocument/2006/relationships" r:embed="rId325"/>
        <a:stretch>
          <a:fillRect/>
        </a:stretch>
      </xdr:blipFill>
      <xdr:spPr>
        <a:xfrm>
          <a:off x="873019" y="254658973"/>
          <a:ext cx="642135" cy="614444"/>
        </a:xfrm>
        <a:prstGeom prst="rect">
          <a:avLst/>
        </a:prstGeom>
      </xdr:spPr>
    </xdr:pic>
    <xdr:clientData/>
  </xdr:twoCellAnchor>
  <xdr:twoCellAnchor>
    <xdr:from>
      <xdr:col>1</xdr:col>
      <xdr:colOff>328204</xdr:colOff>
      <xdr:row>402</xdr:row>
      <xdr:rowOff>42809</xdr:rowOff>
    </xdr:from>
    <xdr:to>
      <xdr:col>1</xdr:col>
      <xdr:colOff>813374</xdr:colOff>
      <xdr:row>402</xdr:row>
      <xdr:rowOff>809617</xdr:rowOff>
    </xdr:to>
    <xdr:pic>
      <xdr:nvPicPr>
        <xdr:cNvPr id="472" name="Picture 471">
          <a:extLst>
            <a:ext uri="{FF2B5EF4-FFF2-40B4-BE49-F238E27FC236}">
              <a16:creationId xmlns:a16="http://schemas.microsoft.com/office/drawing/2014/main" id="{50FB892B-21B8-5D4B-A749-1B5E536EAA41}"/>
            </a:ext>
          </a:extLst>
        </xdr:cNvPr>
        <xdr:cNvPicPr>
          <a:picLocks noChangeAspect="1"/>
        </xdr:cNvPicPr>
      </xdr:nvPicPr>
      <xdr:blipFill>
        <a:blip xmlns:r="http://schemas.openxmlformats.org/officeDocument/2006/relationships" r:embed="rId326"/>
        <a:stretch>
          <a:fillRect/>
        </a:stretch>
      </xdr:blipFill>
      <xdr:spPr>
        <a:xfrm>
          <a:off x="963204" y="255312809"/>
          <a:ext cx="485170" cy="589008"/>
        </a:xfrm>
        <a:prstGeom prst="rect">
          <a:avLst/>
        </a:prstGeom>
      </xdr:spPr>
    </xdr:pic>
    <xdr:clientData/>
  </xdr:twoCellAnchor>
  <xdr:twoCellAnchor editAs="oneCell">
    <xdr:from>
      <xdr:col>1</xdr:col>
      <xdr:colOff>299661</xdr:colOff>
      <xdr:row>403</xdr:row>
      <xdr:rowOff>42809</xdr:rowOff>
    </xdr:from>
    <xdr:to>
      <xdr:col>2</xdr:col>
      <xdr:colOff>73488</xdr:colOff>
      <xdr:row>407</xdr:row>
      <xdr:rowOff>164019</xdr:rowOff>
    </xdr:to>
    <xdr:pic>
      <xdr:nvPicPr>
        <xdr:cNvPr id="473" name="Picture 472">
          <a:extLst>
            <a:ext uri="{FF2B5EF4-FFF2-40B4-BE49-F238E27FC236}">
              <a16:creationId xmlns:a16="http://schemas.microsoft.com/office/drawing/2014/main" id="{B9E79CBF-606E-2D47-A2F2-CF7FE0149E7C}"/>
            </a:ext>
          </a:extLst>
        </xdr:cNvPr>
        <xdr:cNvPicPr>
          <a:picLocks noChangeAspect="1"/>
        </xdr:cNvPicPr>
      </xdr:nvPicPr>
      <xdr:blipFill>
        <a:blip xmlns:r="http://schemas.openxmlformats.org/officeDocument/2006/relationships" r:embed="rId327"/>
        <a:stretch>
          <a:fillRect/>
        </a:stretch>
      </xdr:blipFill>
      <xdr:spPr>
        <a:xfrm>
          <a:off x="934661" y="255947809"/>
          <a:ext cx="599327" cy="781610"/>
        </a:xfrm>
        <a:prstGeom prst="rect">
          <a:avLst/>
        </a:prstGeom>
      </xdr:spPr>
    </xdr:pic>
    <xdr:clientData/>
  </xdr:twoCellAnchor>
  <xdr:twoCellAnchor>
    <xdr:from>
      <xdr:col>1</xdr:col>
      <xdr:colOff>313933</xdr:colOff>
      <xdr:row>404</xdr:row>
      <xdr:rowOff>14268</xdr:rowOff>
    </xdr:from>
    <xdr:to>
      <xdr:col>1</xdr:col>
      <xdr:colOff>898989</xdr:colOff>
      <xdr:row>404</xdr:row>
      <xdr:rowOff>799101</xdr:rowOff>
    </xdr:to>
    <xdr:pic>
      <xdr:nvPicPr>
        <xdr:cNvPr id="474" name="Picture 473">
          <a:extLst>
            <a:ext uri="{FF2B5EF4-FFF2-40B4-BE49-F238E27FC236}">
              <a16:creationId xmlns:a16="http://schemas.microsoft.com/office/drawing/2014/main" id="{F9A7F145-E2BA-274D-A8B9-2BFDFCCBBF15}"/>
            </a:ext>
          </a:extLst>
        </xdr:cNvPr>
        <xdr:cNvPicPr>
          <a:picLocks noChangeAspect="1"/>
        </xdr:cNvPicPr>
      </xdr:nvPicPr>
      <xdr:blipFill>
        <a:blip xmlns:r="http://schemas.openxmlformats.org/officeDocument/2006/relationships" r:embed="rId328"/>
        <a:stretch>
          <a:fillRect/>
        </a:stretch>
      </xdr:blipFill>
      <xdr:spPr>
        <a:xfrm>
          <a:off x="948933" y="256554268"/>
          <a:ext cx="585056" cy="619733"/>
        </a:xfrm>
        <a:prstGeom prst="rect">
          <a:avLst/>
        </a:prstGeom>
      </xdr:spPr>
    </xdr:pic>
    <xdr:clientData/>
  </xdr:twoCellAnchor>
  <xdr:twoCellAnchor>
    <xdr:from>
      <xdr:col>1</xdr:col>
      <xdr:colOff>299662</xdr:colOff>
      <xdr:row>405</xdr:row>
      <xdr:rowOff>42809</xdr:rowOff>
    </xdr:from>
    <xdr:to>
      <xdr:col>1</xdr:col>
      <xdr:colOff>927527</xdr:colOff>
      <xdr:row>405</xdr:row>
      <xdr:rowOff>843337</xdr:rowOff>
    </xdr:to>
    <xdr:pic>
      <xdr:nvPicPr>
        <xdr:cNvPr id="475" name="Picture 474">
          <a:extLst>
            <a:ext uri="{FF2B5EF4-FFF2-40B4-BE49-F238E27FC236}">
              <a16:creationId xmlns:a16="http://schemas.microsoft.com/office/drawing/2014/main" id="{2A8A0747-BB4F-2F4C-9CA3-1CD6F2C50F68}"/>
            </a:ext>
          </a:extLst>
        </xdr:cNvPr>
        <xdr:cNvPicPr>
          <a:picLocks noChangeAspect="1"/>
        </xdr:cNvPicPr>
      </xdr:nvPicPr>
      <xdr:blipFill>
        <a:blip xmlns:r="http://schemas.openxmlformats.org/officeDocument/2006/relationships" r:embed="rId329"/>
        <a:stretch>
          <a:fillRect/>
        </a:stretch>
      </xdr:blipFill>
      <xdr:spPr>
        <a:xfrm>
          <a:off x="934662" y="257217809"/>
          <a:ext cx="627865" cy="597328"/>
        </a:xfrm>
        <a:prstGeom prst="rect">
          <a:avLst/>
        </a:prstGeom>
      </xdr:spPr>
    </xdr:pic>
    <xdr:clientData/>
  </xdr:twoCellAnchor>
  <xdr:twoCellAnchor>
    <xdr:from>
      <xdr:col>1</xdr:col>
      <xdr:colOff>285393</xdr:colOff>
      <xdr:row>406</xdr:row>
      <xdr:rowOff>14269</xdr:rowOff>
    </xdr:from>
    <xdr:to>
      <xdr:col>1</xdr:col>
      <xdr:colOff>913258</xdr:colOff>
      <xdr:row>406</xdr:row>
      <xdr:rowOff>867105</xdr:rowOff>
    </xdr:to>
    <xdr:pic>
      <xdr:nvPicPr>
        <xdr:cNvPr id="476" name="Picture 475">
          <a:extLst>
            <a:ext uri="{FF2B5EF4-FFF2-40B4-BE49-F238E27FC236}">
              <a16:creationId xmlns:a16="http://schemas.microsoft.com/office/drawing/2014/main" id="{CC5DCAEF-F98D-994D-AEE5-129FEBDF768C}"/>
            </a:ext>
          </a:extLst>
        </xdr:cNvPr>
        <xdr:cNvPicPr>
          <a:picLocks noChangeAspect="1"/>
        </xdr:cNvPicPr>
      </xdr:nvPicPr>
      <xdr:blipFill>
        <a:blip xmlns:r="http://schemas.openxmlformats.org/officeDocument/2006/relationships" r:embed="rId330"/>
        <a:stretch>
          <a:fillRect/>
        </a:stretch>
      </xdr:blipFill>
      <xdr:spPr>
        <a:xfrm>
          <a:off x="920393" y="257824269"/>
          <a:ext cx="627865" cy="624236"/>
        </a:xfrm>
        <a:prstGeom prst="rect">
          <a:avLst/>
        </a:prstGeom>
      </xdr:spPr>
    </xdr:pic>
    <xdr:clientData/>
  </xdr:twoCellAnchor>
  <xdr:twoCellAnchor>
    <xdr:from>
      <xdr:col>1</xdr:col>
      <xdr:colOff>299662</xdr:colOff>
      <xdr:row>407</xdr:row>
      <xdr:rowOff>42809</xdr:rowOff>
    </xdr:from>
    <xdr:to>
      <xdr:col>1</xdr:col>
      <xdr:colOff>898989</xdr:colOff>
      <xdr:row>407</xdr:row>
      <xdr:rowOff>826544</xdr:rowOff>
    </xdr:to>
    <xdr:pic>
      <xdr:nvPicPr>
        <xdr:cNvPr id="477" name="Picture 476">
          <a:extLst>
            <a:ext uri="{FF2B5EF4-FFF2-40B4-BE49-F238E27FC236}">
              <a16:creationId xmlns:a16="http://schemas.microsoft.com/office/drawing/2014/main" id="{13C047F0-177B-C649-AB3C-DC1B2AD441AF}"/>
            </a:ext>
          </a:extLst>
        </xdr:cNvPr>
        <xdr:cNvPicPr>
          <a:picLocks noChangeAspect="1"/>
        </xdr:cNvPicPr>
      </xdr:nvPicPr>
      <xdr:blipFill>
        <a:blip xmlns:r="http://schemas.openxmlformats.org/officeDocument/2006/relationships" r:embed="rId331"/>
        <a:stretch>
          <a:fillRect/>
        </a:stretch>
      </xdr:blipFill>
      <xdr:spPr>
        <a:xfrm>
          <a:off x="934662" y="258487809"/>
          <a:ext cx="599327" cy="593235"/>
        </a:xfrm>
        <a:prstGeom prst="rect">
          <a:avLst/>
        </a:prstGeom>
      </xdr:spPr>
    </xdr:pic>
    <xdr:clientData/>
  </xdr:twoCellAnchor>
  <xdr:twoCellAnchor>
    <xdr:from>
      <xdr:col>1</xdr:col>
      <xdr:colOff>323636</xdr:colOff>
      <xdr:row>408</xdr:row>
      <xdr:rowOff>38244</xdr:rowOff>
    </xdr:from>
    <xdr:to>
      <xdr:col>1</xdr:col>
      <xdr:colOff>898990</xdr:colOff>
      <xdr:row>408</xdr:row>
      <xdr:rowOff>790630</xdr:rowOff>
    </xdr:to>
    <xdr:pic>
      <xdr:nvPicPr>
        <xdr:cNvPr id="478" name="Picture 477">
          <a:extLst>
            <a:ext uri="{FF2B5EF4-FFF2-40B4-BE49-F238E27FC236}">
              <a16:creationId xmlns:a16="http://schemas.microsoft.com/office/drawing/2014/main" id="{7B60F1EE-F8C5-2142-9E11-000A8BCDFCA8}"/>
            </a:ext>
          </a:extLst>
        </xdr:cNvPr>
        <xdr:cNvPicPr>
          <a:picLocks noChangeAspect="1"/>
        </xdr:cNvPicPr>
      </xdr:nvPicPr>
      <xdr:blipFill>
        <a:blip xmlns:r="http://schemas.openxmlformats.org/officeDocument/2006/relationships" r:embed="rId331"/>
        <a:stretch>
          <a:fillRect/>
        </a:stretch>
      </xdr:blipFill>
      <xdr:spPr>
        <a:xfrm>
          <a:off x="958636" y="259118244"/>
          <a:ext cx="575354" cy="599986"/>
        </a:xfrm>
        <a:prstGeom prst="rect">
          <a:avLst/>
        </a:prstGeom>
      </xdr:spPr>
    </xdr:pic>
    <xdr:clientData/>
  </xdr:twoCellAnchor>
  <xdr:twoCellAnchor>
    <xdr:from>
      <xdr:col>1</xdr:col>
      <xdr:colOff>328201</xdr:colOff>
      <xdr:row>409</xdr:row>
      <xdr:rowOff>14269</xdr:rowOff>
    </xdr:from>
    <xdr:to>
      <xdr:col>1</xdr:col>
      <xdr:colOff>884718</xdr:colOff>
      <xdr:row>409</xdr:row>
      <xdr:rowOff>781360</xdr:rowOff>
    </xdr:to>
    <xdr:pic>
      <xdr:nvPicPr>
        <xdr:cNvPr id="479" name="Picture 478">
          <a:extLst>
            <a:ext uri="{FF2B5EF4-FFF2-40B4-BE49-F238E27FC236}">
              <a16:creationId xmlns:a16="http://schemas.microsoft.com/office/drawing/2014/main" id="{D5AAFA9B-BF4A-DC43-B544-97605C373058}"/>
            </a:ext>
          </a:extLst>
        </xdr:cNvPr>
        <xdr:cNvPicPr>
          <a:picLocks noChangeAspect="1"/>
        </xdr:cNvPicPr>
      </xdr:nvPicPr>
      <xdr:blipFill>
        <a:blip xmlns:r="http://schemas.openxmlformats.org/officeDocument/2006/relationships" r:embed="rId332"/>
        <a:stretch>
          <a:fillRect/>
        </a:stretch>
      </xdr:blipFill>
      <xdr:spPr>
        <a:xfrm>
          <a:off x="963201" y="259729269"/>
          <a:ext cx="556517" cy="614691"/>
        </a:xfrm>
        <a:prstGeom prst="rect">
          <a:avLst/>
        </a:prstGeom>
      </xdr:spPr>
    </xdr:pic>
    <xdr:clientData/>
  </xdr:twoCellAnchor>
  <xdr:twoCellAnchor>
    <xdr:from>
      <xdr:col>1</xdr:col>
      <xdr:colOff>323634</xdr:colOff>
      <xdr:row>410</xdr:row>
      <xdr:rowOff>38242</xdr:rowOff>
    </xdr:from>
    <xdr:to>
      <xdr:col>1</xdr:col>
      <xdr:colOff>917039</xdr:colOff>
      <xdr:row>410</xdr:row>
      <xdr:rowOff>856179</xdr:rowOff>
    </xdr:to>
    <xdr:pic>
      <xdr:nvPicPr>
        <xdr:cNvPr id="480" name="Picture 479">
          <a:extLst>
            <a:ext uri="{FF2B5EF4-FFF2-40B4-BE49-F238E27FC236}">
              <a16:creationId xmlns:a16="http://schemas.microsoft.com/office/drawing/2014/main" id="{41570E25-FADF-8340-BB8A-03D137D1AFD0}"/>
            </a:ext>
          </a:extLst>
        </xdr:cNvPr>
        <xdr:cNvPicPr>
          <a:picLocks noChangeAspect="1"/>
        </xdr:cNvPicPr>
      </xdr:nvPicPr>
      <xdr:blipFill>
        <a:blip xmlns:r="http://schemas.openxmlformats.org/officeDocument/2006/relationships" r:embed="rId332"/>
        <a:stretch>
          <a:fillRect/>
        </a:stretch>
      </xdr:blipFill>
      <xdr:spPr>
        <a:xfrm>
          <a:off x="958634" y="260388242"/>
          <a:ext cx="593405" cy="602037"/>
        </a:xfrm>
        <a:prstGeom prst="rect">
          <a:avLst/>
        </a:prstGeom>
      </xdr:spPr>
    </xdr:pic>
    <xdr:clientData/>
  </xdr:twoCellAnchor>
  <xdr:twoCellAnchor>
    <xdr:from>
      <xdr:col>1</xdr:col>
      <xdr:colOff>271122</xdr:colOff>
      <xdr:row>411</xdr:row>
      <xdr:rowOff>42809</xdr:rowOff>
    </xdr:from>
    <xdr:to>
      <xdr:col>1</xdr:col>
      <xdr:colOff>917295</xdr:colOff>
      <xdr:row>411</xdr:row>
      <xdr:rowOff>898988</xdr:rowOff>
    </xdr:to>
    <xdr:pic>
      <xdr:nvPicPr>
        <xdr:cNvPr id="481" name="Picture 480">
          <a:extLst>
            <a:ext uri="{FF2B5EF4-FFF2-40B4-BE49-F238E27FC236}">
              <a16:creationId xmlns:a16="http://schemas.microsoft.com/office/drawing/2014/main" id="{94B0DD5F-9A8E-C045-894A-8166625F65F8}"/>
            </a:ext>
          </a:extLst>
        </xdr:cNvPr>
        <xdr:cNvPicPr>
          <a:picLocks noChangeAspect="1"/>
        </xdr:cNvPicPr>
      </xdr:nvPicPr>
      <xdr:blipFill>
        <a:blip xmlns:r="http://schemas.openxmlformats.org/officeDocument/2006/relationships" r:embed="rId333"/>
        <a:stretch>
          <a:fillRect/>
        </a:stretch>
      </xdr:blipFill>
      <xdr:spPr>
        <a:xfrm>
          <a:off x="906122" y="261027809"/>
          <a:ext cx="646173" cy="589479"/>
        </a:xfrm>
        <a:prstGeom prst="rect">
          <a:avLst/>
        </a:prstGeom>
      </xdr:spPr>
    </xdr:pic>
    <xdr:clientData/>
  </xdr:twoCellAnchor>
  <xdr:twoCellAnchor>
    <xdr:from>
      <xdr:col>1</xdr:col>
      <xdr:colOff>285396</xdr:colOff>
      <xdr:row>412</xdr:row>
      <xdr:rowOff>42809</xdr:rowOff>
    </xdr:from>
    <xdr:to>
      <xdr:col>1</xdr:col>
      <xdr:colOff>898992</xdr:colOff>
      <xdr:row>413</xdr:row>
      <xdr:rowOff>3394</xdr:rowOff>
    </xdr:to>
    <xdr:pic>
      <xdr:nvPicPr>
        <xdr:cNvPr id="482" name="Picture 481">
          <a:extLst>
            <a:ext uri="{FF2B5EF4-FFF2-40B4-BE49-F238E27FC236}">
              <a16:creationId xmlns:a16="http://schemas.microsoft.com/office/drawing/2014/main" id="{FCBE7B7F-B9E7-BA47-BF43-8B50864A5421}"/>
            </a:ext>
          </a:extLst>
        </xdr:cNvPr>
        <xdr:cNvPicPr>
          <a:picLocks noChangeAspect="1"/>
        </xdr:cNvPicPr>
      </xdr:nvPicPr>
      <xdr:blipFill>
        <a:blip xmlns:r="http://schemas.openxmlformats.org/officeDocument/2006/relationships" r:embed="rId334"/>
        <a:stretch>
          <a:fillRect/>
        </a:stretch>
      </xdr:blipFill>
      <xdr:spPr>
        <a:xfrm>
          <a:off x="920396" y="261662809"/>
          <a:ext cx="613596" cy="595585"/>
        </a:xfrm>
        <a:prstGeom prst="rect">
          <a:avLst/>
        </a:prstGeom>
      </xdr:spPr>
    </xdr:pic>
    <xdr:clientData/>
  </xdr:twoCellAnchor>
  <xdr:twoCellAnchor>
    <xdr:from>
      <xdr:col>1</xdr:col>
      <xdr:colOff>299663</xdr:colOff>
      <xdr:row>415</xdr:row>
      <xdr:rowOff>42809</xdr:rowOff>
    </xdr:from>
    <xdr:to>
      <xdr:col>1</xdr:col>
      <xdr:colOff>898989</xdr:colOff>
      <xdr:row>416</xdr:row>
      <xdr:rowOff>0</xdr:rowOff>
    </xdr:to>
    <xdr:pic>
      <xdr:nvPicPr>
        <xdr:cNvPr id="483" name="Picture 482">
          <a:extLst>
            <a:ext uri="{FF2B5EF4-FFF2-40B4-BE49-F238E27FC236}">
              <a16:creationId xmlns:a16="http://schemas.microsoft.com/office/drawing/2014/main" id="{A22FCFCB-38BE-5A40-A6DD-ACB79D65BA45}"/>
            </a:ext>
          </a:extLst>
        </xdr:cNvPr>
        <xdr:cNvPicPr>
          <a:picLocks noChangeAspect="1"/>
        </xdr:cNvPicPr>
      </xdr:nvPicPr>
      <xdr:blipFill>
        <a:blip xmlns:r="http://schemas.openxmlformats.org/officeDocument/2006/relationships" r:embed="rId335"/>
        <a:stretch>
          <a:fillRect/>
        </a:stretch>
      </xdr:blipFill>
      <xdr:spPr>
        <a:xfrm>
          <a:off x="934663" y="263567809"/>
          <a:ext cx="599326" cy="592191"/>
        </a:xfrm>
        <a:prstGeom prst="rect">
          <a:avLst/>
        </a:prstGeom>
      </xdr:spPr>
    </xdr:pic>
    <xdr:clientData/>
  </xdr:twoCellAnchor>
  <xdr:twoCellAnchor>
    <xdr:from>
      <xdr:col>1</xdr:col>
      <xdr:colOff>342472</xdr:colOff>
      <xdr:row>416</xdr:row>
      <xdr:rowOff>42810</xdr:rowOff>
    </xdr:from>
    <xdr:to>
      <xdr:col>1</xdr:col>
      <xdr:colOff>812372</xdr:colOff>
      <xdr:row>416</xdr:row>
      <xdr:rowOff>665110</xdr:rowOff>
    </xdr:to>
    <xdr:pic>
      <xdr:nvPicPr>
        <xdr:cNvPr id="484" name="Picture 483">
          <a:extLst>
            <a:ext uri="{FF2B5EF4-FFF2-40B4-BE49-F238E27FC236}">
              <a16:creationId xmlns:a16="http://schemas.microsoft.com/office/drawing/2014/main" id="{C33096F6-B037-D940-9D56-2FCCE04BF898}"/>
            </a:ext>
          </a:extLst>
        </xdr:cNvPr>
        <xdr:cNvPicPr>
          <a:picLocks noChangeAspect="1"/>
        </xdr:cNvPicPr>
      </xdr:nvPicPr>
      <xdr:blipFill>
        <a:blip xmlns:r="http://schemas.openxmlformats.org/officeDocument/2006/relationships" r:embed="rId336"/>
        <a:stretch>
          <a:fillRect/>
        </a:stretch>
      </xdr:blipFill>
      <xdr:spPr>
        <a:xfrm>
          <a:off x="977472" y="264202810"/>
          <a:ext cx="469900" cy="596900"/>
        </a:xfrm>
        <a:prstGeom prst="rect">
          <a:avLst/>
        </a:prstGeom>
      </xdr:spPr>
    </xdr:pic>
    <xdr:clientData/>
  </xdr:twoCellAnchor>
  <xdr:twoCellAnchor>
    <xdr:from>
      <xdr:col>1</xdr:col>
      <xdr:colOff>254709</xdr:colOff>
      <xdr:row>413</xdr:row>
      <xdr:rowOff>42808</xdr:rowOff>
    </xdr:from>
    <xdr:to>
      <xdr:col>1</xdr:col>
      <xdr:colOff>908636</xdr:colOff>
      <xdr:row>413</xdr:row>
      <xdr:rowOff>913258</xdr:rowOff>
    </xdr:to>
    <xdr:pic>
      <xdr:nvPicPr>
        <xdr:cNvPr id="485" name="Picture 484">
          <a:extLst>
            <a:ext uri="{FF2B5EF4-FFF2-40B4-BE49-F238E27FC236}">
              <a16:creationId xmlns:a16="http://schemas.microsoft.com/office/drawing/2014/main" id="{B54B7224-B41A-6546-925D-9945627F69C9}"/>
            </a:ext>
          </a:extLst>
        </xdr:cNvPr>
        <xdr:cNvPicPr>
          <a:picLocks noChangeAspect="1"/>
        </xdr:cNvPicPr>
      </xdr:nvPicPr>
      <xdr:blipFill>
        <a:blip xmlns:r="http://schemas.openxmlformats.org/officeDocument/2006/relationships" r:embed="rId337"/>
        <a:stretch>
          <a:fillRect/>
        </a:stretch>
      </xdr:blipFill>
      <xdr:spPr>
        <a:xfrm>
          <a:off x="889709" y="262297808"/>
          <a:ext cx="653927" cy="591050"/>
        </a:xfrm>
        <a:prstGeom prst="rect">
          <a:avLst/>
        </a:prstGeom>
      </xdr:spPr>
    </xdr:pic>
    <xdr:clientData/>
  </xdr:twoCellAnchor>
  <xdr:twoCellAnchor>
    <xdr:from>
      <xdr:col>1</xdr:col>
      <xdr:colOff>268766</xdr:colOff>
      <xdr:row>414</xdr:row>
      <xdr:rowOff>14270</xdr:rowOff>
    </xdr:from>
    <xdr:to>
      <xdr:col>1</xdr:col>
      <xdr:colOff>898990</xdr:colOff>
      <xdr:row>415</xdr:row>
      <xdr:rowOff>11258</xdr:rowOff>
    </xdr:to>
    <xdr:pic>
      <xdr:nvPicPr>
        <xdr:cNvPr id="486" name="Picture 485">
          <a:extLst>
            <a:ext uri="{FF2B5EF4-FFF2-40B4-BE49-F238E27FC236}">
              <a16:creationId xmlns:a16="http://schemas.microsoft.com/office/drawing/2014/main" id="{9A2D8E2F-944D-0F46-A82C-12B85562F6AE}"/>
            </a:ext>
          </a:extLst>
        </xdr:cNvPr>
        <xdr:cNvPicPr>
          <a:picLocks noChangeAspect="1"/>
        </xdr:cNvPicPr>
      </xdr:nvPicPr>
      <xdr:blipFill>
        <a:blip xmlns:r="http://schemas.openxmlformats.org/officeDocument/2006/relationships" r:embed="rId338"/>
        <a:stretch>
          <a:fillRect/>
        </a:stretch>
      </xdr:blipFill>
      <xdr:spPr>
        <a:xfrm>
          <a:off x="903766" y="262904270"/>
          <a:ext cx="630224" cy="631988"/>
        </a:xfrm>
        <a:prstGeom prst="rect">
          <a:avLst/>
        </a:prstGeom>
      </xdr:spPr>
    </xdr:pic>
    <xdr:clientData/>
  </xdr:twoCellAnchor>
  <xdr:twoCellAnchor>
    <xdr:from>
      <xdr:col>1</xdr:col>
      <xdr:colOff>328201</xdr:colOff>
      <xdr:row>417</xdr:row>
      <xdr:rowOff>42808</xdr:rowOff>
    </xdr:from>
    <xdr:to>
      <xdr:col>1</xdr:col>
      <xdr:colOff>799100</xdr:colOff>
      <xdr:row>417</xdr:row>
      <xdr:rowOff>715521</xdr:rowOff>
    </xdr:to>
    <xdr:pic>
      <xdr:nvPicPr>
        <xdr:cNvPr id="487" name="Picture 486">
          <a:extLst>
            <a:ext uri="{FF2B5EF4-FFF2-40B4-BE49-F238E27FC236}">
              <a16:creationId xmlns:a16="http://schemas.microsoft.com/office/drawing/2014/main" id="{D228E610-91E5-B24D-9292-DA8D92E32759}"/>
            </a:ext>
          </a:extLst>
        </xdr:cNvPr>
        <xdr:cNvPicPr>
          <a:picLocks noChangeAspect="1"/>
        </xdr:cNvPicPr>
      </xdr:nvPicPr>
      <xdr:blipFill>
        <a:blip xmlns:r="http://schemas.openxmlformats.org/officeDocument/2006/relationships" r:embed="rId339"/>
        <a:stretch>
          <a:fillRect/>
        </a:stretch>
      </xdr:blipFill>
      <xdr:spPr>
        <a:xfrm>
          <a:off x="963201" y="264837808"/>
          <a:ext cx="470899" cy="596513"/>
        </a:xfrm>
        <a:prstGeom prst="rect">
          <a:avLst/>
        </a:prstGeom>
      </xdr:spPr>
    </xdr:pic>
    <xdr:clientData/>
  </xdr:twoCellAnchor>
  <xdr:twoCellAnchor>
    <xdr:from>
      <xdr:col>1</xdr:col>
      <xdr:colOff>323635</xdr:colOff>
      <xdr:row>418</xdr:row>
      <xdr:rowOff>57079</xdr:rowOff>
    </xdr:from>
    <xdr:to>
      <xdr:col>1</xdr:col>
      <xdr:colOff>794534</xdr:colOff>
      <xdr:row>418</xdr:row>
      <xdr:rowOff>668146</xdr:rowOff>
    </xdr:to>
    <xdr:pic>
      <xdr:nvPicPr>
        <xdr:cNvPr id="488" name="Picture 487">
          <a:extLst>
            <a:ext uri="{FF2B5EF4-FFF2-40B4-BE49-F238E27FC236}">
              <a16:creationId xmlns:a16="http://schemas.microsoft.com/office/drawing/2014/main" id="{259A8F2A-4FEC-524D-B9B1-495800C165DE}"/>
            </a:ext>
          </a:extLst>
        </xdr:cNvPr>
        <xdr:cNvPicPr>
          <a:picLocks noChangeAspect="1"/>
        </xdr:cNvPicPr>
      </xdr:nvPicPr>
      <xdr:blipFill>
        <a:blip xmlns:r="http://schemas.openxmlformats.org/officeDocument/2006/relationships" r:embed="rId339"/>
        <a:stretch>
          <a:fillRect/>
        </a:stretch>
      </xdr:blipFill>
      <xdr:spPr>
        <a:xfrm>
          <a:off x="958635" y="265487079"/>
          <a:ext cx="470899" cy="572967"/>
        </a:xfrm>
        <a:prstGeom prst="rect">
          <a:avLst/>
        </a:prstGeom>
      </xdr:spPr>
    </xdr:pic>
    <xdr:clientData/>
  </xdr:twoCellAnchor>
  <xdr:twoCellAnchor>
    <xdr:from>
      <xdr:col>1</xdr:col>
      <xdr:colOff>342471</xdr:colOff>
      <xdr:row>419</xdr:row>
      <xdr:rowOff>28540</xdr:rowOff>
    </xdr:from>
    <xdr:to>
      <xdr:col>1</xdr:col>
      <xdr:colOff>799671</xdr:colOff>
      <xdr:row>419</xdr:row>
      <xdr:rowOff>642135</xdr:rowOff>
    </xdr:to>
    <xdr:pic>
      <xdr:nvPicPr>
        <xdr:cNvPr id="489" name="Picture 488">
          <a:extLst>
            <a:ext uri="{FF2B5EF4-FFF2-40B4-BE49-F238E27FC236}">
              <a16:creationId xmlns:a16="http://schemas.microsoft.com/office/drawing/2014/main" id="{54CB6624-1099-7B47-A220-DE3E85982D25}"/>
            </a:ext>
          </a:extLst>
        </xdr:cNvPr>
        <xdr:cNvPicPr>
          <a:picLocks noChangeAspect="1"/>
        </xdr:cNvPicPr>
      </xdr:nvPicPr>
      <xdr:blipFill>
        <a:blip xmlns:r="http://schemas.openxmlformats.org/officeDocument/2006/relationships" r:embed="rId340"/>
        <a:stretch>
          <a:fillRect/>
        </a:stretch>
      </xdr:blipFill>
      <xdr:spPr>
        <a:xfrm>
          <a:off x="977471" y="266093540"/>
          <a:ext cx="457200" cy="600895"/>
        </a:xfrm>
        <a:prstGeom prst="rect">
          <a:avLst/>
        </a:prstGeom>
      </xdr:spPr>
    </xdr:pic>
    <xdr:clientData/>
  </xdr:twoCellAnchor>
  <xdr:twoCellAnchor>
    <xdr:from>
      <xdr:col>1</xdr:col>
      <xdr:colOff>332912</xdr:colOff>
      <xdr:row>420</xdr:row>
      <xdr:rowOff>4706</xdr:rowOff>
    </xdr:from>
    <xdr:to>
      <xdr:col>1</xdr:col>
      <xdr:colOff>876300</xdr:colOff>
      <xdr:row>420</xdr:row>
      <xdr:rowOff>739347</xdr:rowOff>
    </xdr:to>
    <xdr:pic>
      <xdr:nvPicPr>
        <xdr:cNvPr id="490" name="Picture 489">
          <a:extLst>
            <a:ext uri="{FF2B5EF4-FFF2-40B4-BE49-F238E27FC236}">
              <a16:creationId xmlns:a16="http://schemas.microsoft.com/office/drawing/2014/main" id="{0E9A9BB2-DB90-B549-BB71-54BB5D2E93BC}"/>
            </a:ext>
          </a:extLst>
        </xdr:cNvPr>
        <xdr:cNvPicPr>
          <a:picLocks noChangeAspect="1"/>
        </xdr:cNvPicPr>
      </xdr:nvPicPr>
      <xdr:blipFill>
        <a:blip xmlns:r="http://schemas.openxmlformats.org/officeDocument/2006/relationships" r:embed="rId341"/>
        <a:stretch>
          <a:fillRect/>
        </a:stretch>
      </xdr:blipFill>
      <xdr:spPr>
        <a:xfrm>
          <a:off x="967912" y="266704706"/>
          <a:ext cx="543388" cy="633041"/>
        </a:xfrm>
        <a:prstGeom prst="rect">
          <a:avLst/>
        </a:prstGeom>
      </xdr:spPr>
    </xdr:pic>
    <xdr:clientData/>
  </xdr:twoCellAnchor>
  <xdr:twoCellAnchor>
    <xdr:from>
      <xdr:col>1</xdr:col>
      <xdr:colOff>356741</xdr:colOff>
      <xdr:row>421</xdr:row>
      <xdr:rowOff>26952</xdr:rowOff>
    </xdr:from>
    <xdr:to>
      <xdr:col>1</xdr:col>
      <xdr:colOff>868880</xdr:colOff>
      <xdr:row>421</xdr:row>
      <xdr:rowOff>683824</xdr:rowOff>
    </xdr:to>
    <xdr:pic>
      <xdr:nvPicPr>
        <xdr:cNvPr id="491" name="Picture 490">
          <a:extLst>
            <a:ext uri="{FF2B5EF4-FFF2-40B4-BE49-F238E27FC236}">
              <a16:creationId xmlns:a16="http://schemas.microsoft.com/office/drawing/2014/main" id="{FEC19144-E32E-384A-91BF-E48C070BA7F8}"/>
            </a:ext>
          </a:extLst>
        </xdr:cNvPr>
        <xdr:cNvPicPr>
          <a:picLocks noChangeAspect="1"/>
        </xdr:cNvPicPr>
      </xdr:nvPicPr>
      <xdr:blipFill>
        <a:blip xmlns:r="http://schemas.openxmlformats.org/officeDocument/2006/relationships" r:embed="rId342"/>
        <a:stretch>
          <a:fillRect/>
        </a:stretch>
      </xdr:blipFill>
      <xdr:spPr>
        <a:xfrm>
          <a:off x="991741" y="267361952"/>
          <a:ext cx="512139" cy="606072"/>
        </a:xfrm>
        <a:prstGeom prst="rect">
          <a:avLst/>
        </a:prstGeom>
      </xdr:spPr>
    </xdr:pic>
    <xdr:clientData/>
  </xdr:twoCellAnchor>
  <xdr:twoCellAnchor>
    <xdr:from>
      <xdr:col>1</xdr:col>
      <xdr:colOff>358310</xdr:colOff>
      <xdr:row>422</xdr:row>
      <xdr:rowOff>15839</xdr:rowOff>
    </xdr:from>
    <xdr:to>
      <xdr:col>1</xdr:col>
      <xdr:colOff>838199</xdr:colOff>
      <xdr:row>422</xdr:row>
      <xdr:rowOff>659884</xdr:rowOff>
    </xdr:to>
    <xdr:pic>
      <xdr:nvPicPr>
        <xdr:cNvPr id="492" name="Picture 491">
          <a:extLst>
            <a:ext uri="{FF2B5EF4-FFF2-40B4-BE49-F238E27FC236}">
              <a16:creationId xmlns:a16="http://schemas.microsoft.com/office/drawing/2014/main" id="{7B034A24-9A2D-EB40-B0CC-A53BE1351AA3}"/>
            </a:ext>
          </a:extLst>
        </xdr:cNvPr>
        <xdr:cNvPicPr>
          <a:picLocks noChangeAspect="1"/>
        </xdr:cNvPicPr>
      </xdr:nvPicPr>
      <xdr:blipFill>
        <a:blip xmlns:r="http://schemas.openxmlformats.org/officeDocument/2006/relationships" r:embed="rId340"/>
        <a:stretch>
          <a:fillRect/>
        </a:stretch>
      </xdr:blipFill>
      <xdr:spPr>
        <a:xfrm>
          <a:off x="993310" y="267985839"/>
          <a:ext cx="479889" cy="618645"/>
        </a:xfrm>
        <a:prstGeom prst="rect">
          <a:avLst/>
        </a:prstGeom>
      </xdr:spPr>
    </xdr:pic>
    <xdr:clientData/>
  </xdr:twoCellAnchor>
  <xdr:twoCellAnchor>
    <xdr:from>
      <xdr:col>1</xdr:col>
      <xdr:colOff>292099</xdr:colOff>
      <xdr:row>431</xdr:row>
      <xdr:rowOff>10391</xdr:rowOff>
    </xdr:from>
    <xdr:to>
      <xdr:col>1</xdr:col>
      <xdr:colOff>850498</xdr:colOff>
      <xdr:row>431</xdr:row>
      <xdr:rowOff>750910</xdr:rowOff>
    </xdr:to>
    <xdr:pic>
      <xdr:nvPicPr>
        <xdr:cNvPr id="493" name="Picture 492">
          <a:extLst>
            <a:ext uri="{FF2B5EF4-FFF2-40B4-BE49-F238E27FC236}">
              <a16:creationId xmlns:a16="http://schemas.microsoft.com/office/drawing/2014/main" id="{BA2B075D-D7AB-0B4B-9BE8-8CF5829BD53F}"/>
            </a:ext>
          </a:extLst>
        </xdr:cNvPr>
        <xdr:cNvPicPr>
          <a:picLocks noChangeAspect="1" noChangeArrowheads="1"/>
        </xdr:cNvPicPr>
      </xdr:nvPicPr>
      <xdr:blipFill>
        <a:blip xmlns:r="http://schemas.openxmlformats.org/officeDocument/2006/relationships" r:embed="rId343" cstate="print">
          <a:extLst>
            <a:ext uri="{28A0092B-C50C-407E-A947-70E740481C1C}">
              <a14:useLocalDpi xmlns:a14="http://schemas.microsoft.com/office/drawing/2010/main" val="0"/>
            </a:ext>
          </a:extLst>
        </a:blip>
        <a:srcRect/>
        <a:stretch>
          <a:fillRect/>
        </a:stretch>
      </xdr:blipFill>
      <xdr:spPr bwMode="auto">
        <a:xfrm>
          <a:off x="927099" y="273695391"/>
          <a:ext cx="558399" cy="626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302106</xdr:colOff>
      <xdr:row>430</xdr:row>
      <xdr:rowOff>19602</xdr:rowOff>
    </xdr:from>
    <xdr:to>
      <xdr:col>1</xdr:col>
      <xdr:colOff>848206</xdr:colOff>
      <xdr:row>430</xdr:row>
      <xdr:rowOff>738159</xdr:rowOff>
    </xdr:to>
    <xdr:pic>
      <xdr:nvPicPr>
        <xdr:cNvPr id="494" name="Picture 493">
          <a:extLst>
            <a:ext uri="{FF2B5EF4-FFF2-40B4-BE49-F238E27FC236}">
              <a16:creationId xmlns:a16="http://schemas.microsoft.com/office/drawing/2014/main" id="{09AB1286-12D8-104C-9A54-0AD271FD7361}"/>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937106" y="273069602"/>
          <a:ext cx="546100" cy="616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323657</xdr:colOff>
      <xdr:row>429</xdr:row>
      <xdr:rowOff>28070</xdr:rowOff>
    </xdr:from>
    <xdr:to>
      <xdr:col>1</xdr:col>
      <xdr:colOff>869757</xdr:colOff>
      <xdr:row>429</xdr:row>
      <xdr:rowOff>746627</xdr:rowOff>
    </xdr:to>
    <xdr:pic>
      <xdr:nvPicPr>
        <xdr:cNvPr id="495" name="Picture 494">
          <a:extLst>
            <a:ext uri="{FF2B5EF4-FFF2-40B4-BE49-F238E27FC236}">
              <a16:creationId xmlns:a16="http://schemas.microsoft.com/office/drawing/2014/main" id="{F03B7D23-C39E-7444-8BF6-2077DADA6D64}"/>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958657" y="272443070"/>
          <a:ext cx="546100" cy="60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296333</xdr:colOff>
      <xdr:row>426</xdr:row>
      <xdr:rowOff>25400</xdr:rowOff>
    </xdr:from>
    <xdr:to>
      <xdr:col>1</xdr:col>
      <xdr:colOff>872066</xdr:colOff>
      <xdr:row>427</xdr:row>
      <xdr:rowOff>10398</xdr:rowOff>
    </xdr:to>
    <xdr:pic>
      <xdr:nvPicPr>
        <xdr:cNvPr id="496" name="Picture 495">
          <a:extLst>
            <a:ext uri="{FF2B5EF4-FFF2-40B4-BE49-F238E27FC236}">
              <a16:creationId xmlns:a16="http://schemas.microsoft.com/office/drawing/2014/main" id="{6BE15CE9-AD51-3B45-9EF0-A3C172B057C9}"/>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931333" y="270535400"/>
          <a:ext cx="575733" cy="619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262467</xdr:colOff>
      <xdr:row>426</xdr:row>
      <xdr:rowOff>753533</xdr:rowOff>
    </xdr:from>
    <xdr:to>
      <xdr:col>1</xdr:col>
      <xdr:colOff>838200</xdr:colOff>
      <xdr:row>427</xdr:row>
      <xdr:rowOff>738531</xdr:rowOff>
    </xdr:to>
    <xdr:pic>
      <xdr:nvPicPr>
        <xdr:cNvPr id="497" name="Picture 496">
          <a:extLst>
            <a:ext uri="{FF2B5EF4-FFF2-40B4-BE49-F238E27FC236}">
              <a16:creationId xmlns:a16="http://schemas.microsoft.com/office/drawing/2014/main" id="{552987DA-0E9A-F84E-B5AB-6554E9EB33E8}"/>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897467" y="271149233"/>
          <a:ext cx="575733" cy="632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228600</xdr:colOff>
      <xdr:row>428</xdr:row>
      <xdr:rowOff>4232</xdr:rowOff>
    </xdr:from>
    <xdr:to>
      <xdr:col>1</xdr:col>
      <xdr:colOff>800100</xdr:colOff>
      <xdr:row>428</xdr:row>
      <xdr:rowOff>751230</xdr:rowOff>
    </xdr:to>
    <xdr:pic>
      <xdr:nvPicPr>
        <xdr:cNvPr id="498" name="Picture 497">
          <a:extLst>
            <a:ext uri="{FF2B5EF4-FFF2-40B4-BE49-F238E27FC236}">
              <a16:creationId xmlns:a16="http://schemas.microsoft.com/office/drawing/2014/main" id="{B3CA8EAE-A68F-0F4D-B870-27BE3B011F7E}"/>
            </a:ext>
          </a:extLst>
        </xdr:cNvPr>
        <xdr:cNvPicPr>
          <a:picLocks noChangeAspect="1" noChangeArrowheads="1"/>
        </xdr:cNvPicPr>
      </xdr:nvPicPr>
      <xdr:blipFill>
        <a:blip xmlns:r="http://schemas.openxmlformats.org/officeDocument/2006/relationships" r:embed="rId347" cstate="print">
          <a:extLst>
            <a:ext uri="{28A0092B-C50C-407E-A947-70E740481C1C}">
              <a14:useLocalDpi xmlns:a14="http://schemas.microsoft.com/office/drawing/2010/main" val="0"/>
            </a:ext>
          </a:extLst>
        </a:blip>
        <a:srcRect/>
        <a:stretch>
          <a:fillRect/>
        </a:stretch>
      </xdr:blipFill>
      <xdr:spPr bwMode="auto">
        <a:xfrm>
          <a:off x="863600" y="271784232"/>
          <a:ext cx="571500" cy="632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325967</xdr:colOff>
      <xdr:row>424</xdr:row>
      <xdr:rowOff>16933</xdr:rowOff>
    </xdr:from>
    <xdr:to>
      <xdr:col>1</xdr:col>
      <xdr:colOff>880534</xdr:colOff>
      <xdr:row>424</xdr:row>
      <xdr:rowOff>747121</xdr:rowOff>
    </xdr:to>
    <xdr:pic>
      <xdr:nvPicPr>
        <xdr:cNvPr id="499" name="Picture 498">
          <a:extLst>
            <a:ext uri="{FF2B5EF4-FFF2-40B4-BE49-F238E27FC236}">
              <a16:creationId xmlns:a16="http://schemas.microsoft.com/office/drawing/2014/main" id="{403929D2-DEFA-EE4E-A110-51554AF766E2}"/>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960967" y="269256933"/>
          <a:ext cx="554567" cy="615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425</xdr:row>
      <xdr:rowOff>16933</xdr:rowOff>
    </xdr:from>
    <xdr:to>
      <xdr:col>1</xdr:col>
      <xdr:colOff>872067</xdr:colOff>
      <xdr:row>425</xdr:row>
      <xdr:rowOff>747121</xdr:rowOff>
    </xdr:to>
    <xdr:pic>
      <xdr:nvPicPr>
        <xdr:cNvPr id="500" name="Picture 499">
          <a:extLst>
            <a:ext uri="{FF2B5EF4-FFF2-40B4-BE49-F238E27FC236}">
              <a16:creationId xmlns:a16="http://schemas.microsoft.com/office/drawing/2014/main" id="{970EFC34-5C4B-C94E-896E-7C9D27E6634D}"/>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952500" y="269891933"/>
          <a:ext cx="554567" cy="615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321734</xdr:colOff>
      <xdr:row>423</xdr:row>
      <xdr:rowOff>21168</xdr:rowOff>
    </xdr:from>
    <xdr:to>
      <xdr:col>1</xdr:col>
      <xdr:colOff>876300</xdr:colOff>
      <xdr:row>423</xdr:row>
      <xdr:rowOff>750788</xdr:rowOff>
    </xdr:to>
    <xdr:pic>
      <xdr:nvPicPr>
        <xdr:cNvPr id="501" name="Picture 500">
          <a:extLst>
            <a:ext uri="{FF2B5EF4-FFF2-40B4-BE49-F238E27FC236}">
              <a16:creationId xmlns:a16="http://schemas.microsoft.com/office/drawing/2014/main" id="{26FBF435-6C15-924E-8AD1-F7FC6B7B5F16}"/>
            </a:ext>
          </a:extLst>
        </xdr:cNvPr>
        <xdr:cNvPicPr>
          <a:picLocks noChangeAspect="1" noChangeArrowheads="1"/>
        </xdr:cNvPicPr>
      </xdr:nvPicPr>
      <xdr:blipFill>
        <a:blip xmlns:r="http://schemas.openxmlformats.org/officeDocument/2006/relationships" r:embed="rId349" cstate="print">
          <a:extLst>
            <a:ext uri="{28A0092B-C50C-407E-A947-70E740481C1C}">
              <a14:useLocalDpi xmlns:a14="http://schemas.microsoft.com/office/drawing/2010/main" val="0"/>
            </a:ext>
          </a:extLst>
        </a:blip>
        <a:srcRect/>
        <a:stretch>
          <a:fillRect/>
        </a:stretch>
      </xdr:blipFill>
      <xdr:spPr bwMode="auto">
        <a:xfrm>
          <a:off x="956734" y="268626168"/>
          <a:ext cx="554566" cy="61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292099</xdr:colOff>
      <xdr:row>432</xdr:row>
      <xdr:rowOff>16933</xdr:rowOff>
    </xdr:from>
    <xdr:to>
      <xdr:col>1</xdr:col>
      <xdr:colOff>863600</xdr:colOff>
      <xdr:row>433</xdr:row>
      <xdr:rowOff>126</xdr:rowOff>
    </xdr:to>
    <xdr:pic>
      <xdr:nvPicPr>
        <xdr:cNvPr id="502" name="Picture 501">
          <a:extLst>
            <a:ext uri="{FF2B5EF4-FFF2-40B4-BE49-F238E27FC236}">
              <a16:creationId xmlns:a16="http://schemas.microsoft.com/office/drawing/2014/main" id="{A06B9CA4-9C51-E444-B3DB-A5C54D48C2AE}"/>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927099" y="274336933"/>
          <a:ext cx="571501" cy="618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309033</xdr:colOff>
      <xdr:row>433</xdr:row>
      <xdr:rowOff>16933</xdr:rowOff>
    </xdr:from>
    <xdr:to>
      <xdr:col>1</xdr:col>
      <xdr:colOff>880534</xdr:colOff>
      <xdr:row>434</xdr:row>
      <xdr:rowOff>126</xdr:rowOff>
    </xdr:to>
    <xdr:pic>
      <xdr:nvPicPr>
        <xdr:cNvPr id="503" name="Picture 502">
          <a:extLst>
            <a:ext uri="{FF2B5EF4-FFF2-40B4-BE49-F238E27FC236}">
              <a16:creationId xmlns:a16="http://schemas.microsoft.com/office/drawing/2014/main" id="{9078EC1D-1243-DF42-AED5-12863F85F54D}"/>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944033" y="274971933"/>
          <a:ext cx="571501" cy="618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296334</xdr:colOff>
      <xdr:row>434</xdr:row>
      <xdr:rowOff>25400</xdr:rowOff>
    </xdr:from>
    <xdr:to>
      <xdr:col>1</xdr:col>
      <xdr:colOff>842344</xdr:colOff>
      <xdr:row>434</xdr:row>
      <xdr:rowOff>736600</xdr:rowOff>
    </xdr:to>
    <xdr:pic>
      <xdr:nvPicPr>
        <xdr:cNvPr id="504" name="Picture 503">
          <a:extLst>
            <a:ext uri="{FF2B5EF4-FFF2-40B4-BE49-F238E27FC236}">
              <a16:creationId xmlns:a16="http://schemas.microsoft.com/office/drawing/2014/main" id="{AB5D512F-4578-3441-A762-8B953684BB4C}"/>
            </a:ext>
          </a:extLst>
        </xdr:cNvPr>
        <xdr:cNvPicPr>
          <a:picLocks noChangeAspect="1" noChangeArrowheads="1"/>
        </xdr:cNvPicPr>
      </xdr:nvPicPr>
      <xdr:blipFill>
        <a:blip xmlns:r="http://schemas.openxmlformats.org/officeDocument/2006/relationships" r:embed="rId351" cstate="print">
          <a:extLst>
            <a:ext uri="{28A0092B-C50C-407E-A947-70E740481C1C}">
              <a14:useLocalDpi xmlns:a14="http://schemas.microsoft.com/office/drawing/2010/main" val="0"/>
            </a:ext>
          </a:extLst>
        </a:blip>
        <a:srcRect/>
        <a:stretch>
          <a:fillRect/>
        </a:stretch>
      </xdr:blipFill>
      <xdr:spPr bwMode="auto">
        <a:xfrm>
          <a:off x="931334" y="275615400"/>
          <a:ext cx="54601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309034</xdr:colOff>
      <xdr:row>435</xdr:row>
      <xdr:rowOff>33867</xdr:rowOff>
    </xdr:from>
    <xdr:to>
      <xdr:col>1</xdr:col>
      <xdr:colOff>868847</xdr:colOff>
      <xdr:row>436</xdr:row>
      <xdr:rowOff>4600</xdr:rowOff>
    </xdr:to>
    <xdr:pic>
      <xdr:nvPicPr>
        <xdr:cNvPr id="505" name="Picture 504">
          <a:extLst>
            <a:ext uri="{FF2B5EF4-FFF2-40B4-BE49-F238E27FC236}">
              <a16:creationId xmlns:a16="http://schemas.microsoft.com/office/drawing/2014/main" id="{C22DCB7E-F024-B24C-B4A8-CE8111D73670}"/>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944034" y="276258867"/>
          <a:ext cx="559813" cy="605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287129</xdr:colOff>
      <xdr:row>436</xdr:row>
      <xdr:rowOff>22044</xdr:rowOff>
    </xdr:from>
    <xdr:to>
      <xdr:col>1</xdr:col>
      <xdr:colOff>846482</xdr:colOff>
      <xdr:row>436</xdr:row>
      <xdr:rowOff>749735</xdr:rowOff>
    </xdr:to>
    <xdr:pic>
      <xdr:nvPicPr>
        <xdr:cNvPr id="506" name="Picture 505">
          <a:extLst>
            <a:ext uri="{FF2B5EF4-FFF2-40B4-BE49-F238E27FC236}">
              <a16:creationId xmlns:a16="http://schemas.microsoft.com/office/drawing/2014/main" id="{46BC6B7A-53AB-4E48-BC10-61D7C74F2C7D}"/>
            </a:ext>
          </a:extLst>
        </xdr:cNvPr>
        <xdr:cNvPicPr>
          <a:picLocks noChangeAspect="1" noChangeArrowheads="1"/>
        </xdr:cNvPicPr>
      </xdr:nvPicPr>
      <xdr:blipFill>
        <a:blip xmlns:r="http://schemas.openxmlformats.org/officeDocument/2006/relationships" r:embed="rId353" cstate="print">
          <a:extLst>
            <a:ext uri="{28A0092B-C50C-407E-A947-70E740481C1C}">
              <a14:useLocalDpi xmlns:a14="http://schemas.microsoft.com/office/drawing/2010/main" val="0"/>
            </a:ext>
          </a:extLst>
        </a:blip>
        <a:srcRect/>
        <a:stretch>
          <a:fillRect/>
        </a:stretch>
      </xdr:blipFill>
      <xdr:spPr bwMode="auto">
        <a:xfrm>
          <a:off x="922129" y="276882044"/>
          <a:ext cx="559353" cy="6133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295411</xdr:colOff>
      <xdr:row>437</xdr:row>
      <xdr:rowOff>27608</xdr:rowOff>
    </xdr:from>
    <xdr:to>
      <xdr:col>1</xdr:col>
      <xdr:colOff>846481</xdr:colOff>
      <xdr:row>437</xdr:row>
      <xdr:rowOff>750919</xdr:rowOff>
    </xdr:to>
    <xdr:pic>
      <xdr:nvPicPr>
        <xdr:cNvPr id="507" name="Picture 506">
          <a:extLst>
            <a:ext uri="{FF2B5EF4-FFF2-40B4-BE49-F238E27FC236}">
              <a16:creationId xmlns:a16="http://schemas.microsoft.com/office/drawing/2014/main" id="{44BC6CFE-10A7-9744-8DCA-ADC73ECB057E}"/>
            </a:ext>
          </a:extLst>
        </xdr:cNvPr>
        <xdr:cNvPicPr>
          <a:picLocks noChangeAspect="1" noChangeArrowheads="1"/>
        </xdr:cNvPicPr>
      </xdr:nvPicPr>
      <xdr:blipFill>
        <a:blip xmlns:r="http://schemas.openxmlformats.org/officeDocument/2006/relationships" r:embed="rId354" cstate="print">
          <a:extLst>
            <a:ext uri="{28A0092B-C50C-407E-A947-70E740481C1C}">
              <a14:useLocalDpi xmlns:a14="http://schemas.microsoft.com/office/drawing/2010/main" val="0"/>
            </a:ext>
          </a:extLst>
        </a:blip>
        <a:srcRect/>
        <a:stretch>
          <a:fillRect/>
        </a:stretch>
      </xdr:blipFill>
      <xdr:spPr bwMode="auto">
        <a:xfrm>
          <a:off x="930411" y="277522608"/>
          <a:ext cx="551070" cy="609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282159</xdr:colOff>
      <xdr:row>438</xdr:row>
      <xdr:rowOff>41964</xdr:rowOff>
    </xdr:from>
    <xdr:to>
      <xdr:col>1</xdr:col>
      <xdr:colOff>833229</xdr:colOff>
      <xdr:row>439</xdr:row>
      <xdr:rowOff>6036</xdr:rowOff>
    </xdr:to>
    <xdr:pic>
      <xdr:nvPicPr>
        <xdr:cNvPr id="508" name="Picture 507">
          <a:extLst>
            <a:ext uri="{FF2B5EF4-FFF2-40B4-BE49-F238E27FC236}">
              <a16:creationId xmlns:a16="http://schemas.microsoft.com/office/drawing/2014/main" id="{927D60A6-C524-4544-B9E5-17B9C40376F3}"/>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917159" y="278171964"/>
          <a:ext cx="551070" cy="599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267806</xdr:colOff>
      <xdr:row>439</xdr:row>
      <xdr:rowOff>0</xdr:rowOff>
    </xdr:from>
    <xdr:to>
      <xdr:col>1</xdr:col>
      <xdr:colOff>832680</xdr:colOff>
      <xdr:row>439</xdr:row>
      <xdr:rowOff>738438</xdr:rowOff>
    </xdr:to>
    <xdr:pic>
      <xdr:nvPicPr>
        <xdr:cNvPr id="509" name="Picture 508">
          <a:extLst>
            <a:ext uri="{FF2B5EF4-FFF2-40B4-BE49-F238E27FC236}">
              <a16:creationId xmlns:a16="http://schemas.microsoft.com/office/drawing/2014/main" id="{DAF31B7E-C57B-1F42-AA84-61D99EE8DE5E}"/>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902806" y="278765000"/>
          <a:ext cx="564874" cy="636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306458</xdr:colOff>
      <xdr:row>440</xdr:row>
      <xdr:rowOff>39757</xdr:rowOff>
    </xdr:from>
    <xdr:to>
      <xdr:col>1</xdr:col>
      <xdr:colOff>871332</xdr:colOff>
      <xdr:row>441</xdr:row>
      <xdr:rowOff>16195</xdr:rowOff>
    </xdr:to>
    <xdr:pic>
      <xdr:nvPicPr>
        <xdr:cNvPr id="510" name="Picture 509">
          <a:extLst>
            <a:ext uri="{FF2B5EF4-FFF2-40B4-BE49-F238E27FC236}">
              <a16:creationId xmlns:a16="http://schemas.microsoft.com/office/drawing/2014/main" id="{31B59416-DC6C-C941-AF86-0E6E11637DFD}"/>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941458" y="279439757"/>
          <a:ext cx="564874" cy="61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441</xdr:row>
      <xdr:rowOff>53010</xdr:rowOff>
    </xdr:from>
    <xdr:to>
      <xdr:col>1</xdr:col>
      <xdr:colOff>884583</xdr:colOff>
      <xdr:row>442</xdr:row>
      <xdr:rowOff>16204</xdr:rowOff>
    </xdr:to>
    <xdr:pic>
      <xdr:nvPicPr>
        <xdr:cNvPr id="511" name="Picture 510">
          <a:extLst>
            <a:ext uri="{FF2B5EF4-FFF2-40B4-BE49-F238E27FC236}">
              <a16:creationId xmlns:a16="http://schemas.microsoft.com/office/drawing/2014/main" id="{928FC578-5206-8442-817A-D33C493929C2}"/>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68513" y="280088010"/>
          <a:ext cx="551070" cy="598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270566</xdr:colOff>
      <xdr:row>442</xdr:row>
      <xdr:rowOff>27057</xdr:rowOff>
    </xdr:from>
    <xdr:to>
      <xdr:col>1</xdr:col>
      <xdr:colOff>821636</xdr:colOff>
      <xdr:row>442</xdr:row>
      <xdr:rowOff>752251</xdr:rowOff>
    </xdr:to>
    <xdr:pic>
      <xdr:nvPicPr>
        <xdr:cNvPr id="512" name="Picture 511">
          <a:extLst>
            <a:ext uri="{FF2B5EF4-FFF2-40B4-BE49-F238E27FC236}">
              <a16:creationId xmlns:a16="http://schemas.microsoft.com/office/drawing/2014/main" id="{5A019F08-6900-DD41-BC0F-AE9653D65803}"/>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05566" y="280697057"/>
          <a:ext cx="551070" cy="610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283817</xdr:colOff>
      <xdr:row>443</xdr:row>
      <xdr:rowOff>27610</xdr:rowOff>
    </xdr:from>
    <xdr:to>
      <xdr:col>1</xdr:col>
      <xdr:colOff>834887</xdr:colOff>
      <xdr:row>443</xdr:row>
      <xdr:rowOff>752804</xdr:rowOff>
    </xdr:to>
    <xdr:pic>
      <xdr:nvPicPr>
        <xdr:cNvPr id="513" name="Picture 512">
          <a:extLst>
            <a:ext uri="{FF2B5EF4-FFF2-40B4-BE49-F238E27FC236}">
              <a16:creationId xmlns:a16="http://schemas.microsoft.com/office/drawing/2014/main" id="{FF325501-9624-AF44-8592-4245D54F8491}"/>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18817" y="281332610"/>
          <a:ext cx="551070" cy="610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444</xdr:row>
      <xdr:rowOff>13804</xdr:rowOff>
    </xdr:from>
    <xdr:to>
      <xdr:col>1</xdr:col>
      <xdr:colOff>898387</xdr:colOff>
      <xdr:row>445</xdr:row>
      <xdr:rowOff>3244</xdr:rowOff>
    </xdr:to>
    <xdr:pic>
      <xdr:nvPicPr>
        <xdr:cNvPr id="514" name="Picture 513">
          <a:extLst>
            <a:ext uri="{FF2B5EF4-FFF2-40B4-BE49-F238E27FC236}">
              <a16:creationId xmlns:a16="http://schemas.microsoft.com/office/drawing/2014/main" id="{679CF00D-E7B7-8642-A141-0FD87680FE3D}"/>
            </a:ext>
          </a:extLst>
        </xdr:cNvPr>
        <xdr:cNvPicPr>
          <a:picLocks noChangeAspect="1" noChangeArrowheads="1"/>
        </xdr:cNvPicPr>
      </xdr:nvPicPr>
      <xdr:blipFill>
        <a:blip xmlns:r="http://schemas.openxmlformats.org/officeDocument/2006/relationships" r:embed="rId358" cstate="print">
          <a:extLst>
            <a:ext uri="{28A0092B-C50C-407E-A947-70E740481C1C}">
              <a14:useLocalDpi xmlns:a14="http://schemas.microsoft.com/office/drawing/2010/main" val="0"/>
            </a:ext>
          </a:extLst>
        </a:blip>
        <a:srcRect/>
        <a:stretch>
          <a:fillRect/>
        </a:stretch>
      </xdr:blipFill>
      <xdr:spPr bwMode="auto">
        <a:xfrm>
          <a:off x="968513" y="281953804"/>
          <a:ext cx="564874" cy="624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445</xdr:row>
      <xdr:rowOff>25952</xdr:rowOff>
    </xdr:from>
    <xdr:to>
      <xdr:col>1</xdr:col>
      <xdr:colOff>898940</xdr:colOff>
      <xdr:row>446</xdr:row>
      <xdr:rowOff>8030</xdr:rowOff>
    </xdr:to>
    <xdr:pic>
      <xdr:nvPicPr>
        <xdr:cNvPr id="515" name="Picture 514">
          <a:extLst>
            <a:ext uri="{FF2B5EF4-FFF2-40B4-BE49-F238E27FC236}">
              <a16:creationId xmlns:a16="http://schemas.microsoft.com/office/drawing/2014/main" id="{F7B34B72-CA24-FE42-ABEF-1DB041BD6F17}"/>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969066" y="282600952"/>
          <a:ext cx="564874" cy="61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334617</xdr:colOff>
      <xdr:row>446</xdr:row>
      <xdr:rowOff>26504</xdr:rowOff>
    </xdr:from>
    <xdr:to>
      <xdr:col>1</xdr:col>
      <xdr:colOff>899491</xdr:colOff>
      <xdr:row>447</xdr:row>
      <xdr:rowOff>8582</xdr:rowOff>
    </xdr:to>
    <xdr:pic>
      <xdr:nvPicPr>
        <xdr:cNvPr id="516" name="Picture 515">
          <a:extLst>
            <a:ext uri="{FF2B5EF4-FFF2-40B4-BE49-F238E27FC236}">
              <a16:creationId xmlns:a16="http://schemas.microsoft.com/office/drawing/2014/main" id="{A7911068-330C-B64E-9290-338900C06975}"/>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969617" y="283236504"/>
          <a:ext cx="564874" cy="61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335170</xdr:colOff>
      <xdr:row>447</xdr:row>
      <xdr:rowOff>41966</xdr:rowOff>
    </xdr:from>
    <xdr:to>
      <xdr:col>1</xdr:col>
      <xdr:colOff>900044</xdr:colOff>
      <xdr:row>448</xdr:row>
      <xdr:rowOff>26805</xdr:rowOff>
    </xdr:to>
    <xdr:pic>
      <xdr:nvPicPr>
        <xdr:cNvPr id="517" name="Picture 516">
          <a:extLst>
            <a:ext uri="{FF2B5EF4-FFF2-40B4-BE49-F238E27FC236}">
              <a16:creationId xmlns:a16="http://schemas.microsoft.com/office/drawing/2014/main" id="{A1F8BCBE-E772-EF46-9375-09BAEACF9E3C}"/>
            </a:ext>
          </a:extLst>
        </xdr:cNvPr>
        <xdr:cNvPicPr>
          <a:picLocks noChangeAspect="1" noChangeArrowheads="1"/>
        </xdr:cNvPicPr>
      </xdr:nvPicPr>
      <xdr:blipFill>
        <a:blip xmlns:r="http://schemas.openxmlformats.org/officeDocument/2006/relationships" r:embed="rId360" cstate="print">
          <a:extLst>
            <a:ext uri="{28A0092B-C50C-407E-A947-70E740481C1C}">
              <a14:useLocalDpi xmlns:a14="http://schemas.microsoft.com/office/drawing/2010/main" val="0"/>
            </a:ext>
          </a:extLst>
        </a:blip>
        <a:srcRect/>
        <a:stretch>
          <a:fillRect/>
        </a:stretch>
      </xdr:blipFill>
      <xdr:spPr bwMode="auto">
        <a:xfrm>
          <a:off x="970170" y="283886966"/>
          <a:ext cx="564874" cy="619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448</xdr:row>
      <xdr:rowOff>53010</xdr:rowOff>
    </xdr:from>
    <xdr:to>
      <xdr:col>1</xdr:col>
      <xdr:colOff>883192</xdr:colOff>
      <xdr:row>449</xdr:row>
      <xdr:rowOff>8836</xdr:rowOff>
    </xdr:to>
    <xdr:pic>
      <xdr:nvPicPr>
        <xdr:cNvPr id="518" name="Picture 517">
          <a:extLst>
            <a:ext uri="{FF2B5EF4-FFF2-40B4-BE49-F238E27FC236}">
              <a16:creationId xmlns:a16="http://schemas.microsoft.com/office/drawing/2014/main" id="{0B75CAE1-18BB-0045-A405-F27E4A108F4D}"/>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968513" y="284533010"/>
          <a:ext cx="549679" cy="590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449</xdr:row>
      <xdr:rowOff>27609</xdr:rowOff>
    </xdr:from>
    <xdr:to>
      <xdr:col>1</xdr:col>
      <xdr:colOff>883192</xdr:colOff>
      <xdr:row>449</xdr:row>
      <xdr:rowOff>745435</xdr:rowOff>
    </xdr:to>
    <xdr:pic>
      <xdr:nvPicPr>
        <xdr:cNvPr id="519" name="Picture 518">
          <a:extLst>
            <a:ext uri="{FF2B5EF4-FFF2-40B4-BE49-F238E27FC236}">
              <a16:creationId xmlns:a16="http://schemas.microsoft.com/office/drawing/2014/main" id="{46B7EF71-D670-984C-921A-1CDD8D07E1E3}"/>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968513" y="285142609"/>
          <a:ext cx="549679" cy="603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319710</xdr:colOff>
      <xdr:row>451</xdr:row>
      <xdr:rowOff>103808</xdr:rowOff>
    </xdr:from>
    <xdr:to>
      <xdr:col>1</xdr:col>
      <xdr:colOff>879384</xdr:colOff>
      <xdr:row>452</xdr:row>
      <xdr:rowOff>80800</xdr:rowOff>
    </xdr:to>
    <xdr:pic>
      <xdr:nvPicPr>
        <xdr:cNvPr id="520" name="Picture 519">
          <a:extLst>
            <a:ext uri="{FF2B5EF4-FFF2-40B4-BE49-F238E27FC236}">
              <a16:creationId xmlns:a16="http://schemas.microsoft.com/office/drawing/2014/main" id="{37182404-CCAD-2B49-95A2-BC9C9DD53CBE}"/>
            </a:ext>
          </a:extLst>
        </xdr:cNvPr>
        <xdr:cNvPicPr>
          <a:picLocks noChangeAspect="1" noChangeArrowheads="1"/>
        </xdr:cNvPicPr>
      </xdr:nvPicPr>
      <xdr:blipFill>
        <a:blip xmlns:r="http://schemas.openxmlformats.org/officeDocument/2006/relationships" r:embed="rId362" cstate="print">
          <a:extLst>
            <a:ext uri="{28A0092B-C50C-407E-A947-70E740481C1C}">
              <a14:useLocalDpi xmlns:a14="http://schemas.microsoft.com/office/drawing/2010/main" val="0"/>
            </a:ext>
          </a:extLst>
        </a:blip>
        <a:srcRect/>
        <a:stretch>
          <a:fillRect/>
        </a:stretch>
      </xdr:blipFill>
      <xdr:spPr bwMode="auto">
        <a:xfrm>
          <a:off x="954710" y="286488808"/>
          <a:ext cx="559674" cy="611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334067</xdr:colOff>
      <xdr:row>452</xdr:row>
      <xdr:rowOff>90556</xdr:rowOff>
    </xdr:from>
    <xdr:to>
      <xdr:col>1</xdr:col>
      <xdr:colOff>893741</xdr:colOff>
      <xdr:row>453</xdr:row>
      <xdr:rowOff>60185</xdr:rowOff>
    </xdr:to>
    <xdr:pic>
      <xdr:nvPicPr>
        <xdr:cNvPr id="521" name="Picture 520">
          <a:extLst>
            <a:ext uri="{FF2B5EF4-FFF2-40B4-BE49-F238E27FC236}">
              <a16:creationId xmlns:a16="http://schemas.microsoft.com/office/drawing/2014/main" id="{DD47857B-938D-7547-80A7-D9DD61C89A50}"/>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969067" y="287110556"/>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334619</xdr:colOff>
      <xdr:row>453</xdr:row>
      <xdr:rowOff>91109</xdr:rowOff>
    </xdr:from>
    <xdr:to>
      <xdr:col>1</xdr:col>
      <xdr:colOff>894293</xdr:colOff>
      <xdr:row>454</xdr:row>
      <xdr:rowOff>60738</xdr:rowOff>
    </xdr:to>
    <xdr:pic>
      <xdr:nvPicPr>
        <xdr:cNvPr id="522" name="Picture 521">
          <a:extLst>
            <a:ext uri="{FF2B5EF4-FFF2-40B4-BE49-F238E27FC236}">
              <a16:creationId xmlns:a16="http://schemas.microsoft.com/office/drawing/2014/main" id="{05121142-94A8-BF46-ADDF-26522259FAE0}"/>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969619" y="287746109"/>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321368</xdr:colOff>
      <xdr:row>454</xdr:row>
      <xdr:rowOff>29265</xdr:rowOff>
    </xdr:from>
    <xdr:to>
      <xdr:col>1</xdr:col>
      <xdr:colOff>881042</xdr:colOff>
      <xdr:row>455</xdr:row>
      <xdr:rowOff>1655</xdr:rowOff>
    </xdr:to>
    <xdr:pic>
      <xdr:nvPicPr>
        <xdr:cNvPr id="523" name="Picture 522">
          <a:extLst>
            <a:ext uri="{FF2B5EF4-FFF2-40B4-BE49-F238E27FC236}">
              <a16:creationId xmlns:a16="http://schemas.microsoft.com/office/drawing/2014/main" id="{23679049-7D46-454F-8338-F3927D28D23C}"/>
            </a:ext>
          </a:extLst>
        </xdr:cNvPr>
        <xdr:cNvPicPr>
          <a:picLocks noChangeAspect="1" noChangeArrowheads="1"/>
        </xdr:cNvPicPr>
      </xdr:nvPicPr>
      <xdr:blipFill>
        <a:blip xmlns:r="http://schemas.openxmlformats.org/officeDocument/2006/relationships" r:embed="rId364" cstate="print">
          <a:extLst>
            <a:ext uri="{28A0092B-C50C-407E-A947-70E740481C1C}">
              <a14:useLocalDpi xmlns:a14="http://schemas.microsoft.com/office/drawing/2010/main" val="0"/>
            </a:ext>
          </a:extLst>
        </a:blip>
        <a:srcRect/>
        <a:stretch>
          <a:fillRect/>
        </a:stretch>
      </xdr:blipFill>
      <xdr:spPr bwMode="auto">
        <a:xfrm>
          <a:off x="956368" y="288319265"/>
          <a:ext cx="559674" cy="607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305905</xdr:colOff>
      <xdr:row>455</xdr:row>
      <xdr:rowOff>13804</xdr:rowOff>
    </xdr:from>
    <xdr:to>
      <xdr:col>1</xdr:col>
      <xdr:colOff>856975</xdr:colOff>
      <xdr:row>455</xdr:row>
      <xdr:rowOff>738999</xdr:rowOff>
    </xdr:to>
    <xdr:pic>
      <xdr:nvPicPr>
        <xdr:cNvPr id="524" name="Picture 523">
          <a:extLst>
            <a:ext uri="{FF2B5EF4-FFF2-40B4-BE49-F238E27FC236}">
              <a16:creationId xmlns:a16="http://schemas.microsoft.com/office/drawing/2014/main" id="{2E614458-166C-C048-BECD-D870B65EB8E8}"/>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940905" y="288938804"/>
          <a:ext cx="551070" cy="623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305904</xdr:colOff>
      <xdr:row>456</xdr:row>
      <xdr:rowOff>13805</xdr:rowOff>
    </xdr:from>
    <xdr:to>
      <xdr:col>1</xdr:col>
      <xdr:colOff>852469</xdr:colOff>
      <xdr:row>456</xdr:row>
      <xdr:rowOff>731631</xdr:rowOff>
    </xdr:to>
    <xdr:pic>
      <xdr:nvPicPr>
        <xdr:cNvPr id="525" name="Picture 524">
          <a:extLst>
            <a:ext uri="{FF2B5EF4-FFF2-40B4-BE49-F238E27FC236}">
              <a16:creationId xmlns:a16="http://schemas.microsoft.com/office/drawing/2014/main" id="{71FD0AA0-77E2-5142-BF2F-FFE6DE3DFD9D}"/>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940904" y="289573805"/>
          <a:ext cx="546565" cy="616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334065</xdr:colOff>
      <xdr:row>457</xdr:row>
      <xdr:rowOff>14357</xdr:rowOff>
    </xdr:from>
    <xdr:to>
      <xdr:col>1</xdr:col>
      <xdr:colOff>880630</xdr:colOff>
      <xdr:row>457</xdr:row>
      <xdr:rowOff>732183</xdr:rowOff>
    </xdr:to>
    <xdr:pic>
      <xdr:nvPicPr>
        <xdr:cNvPr id="526" name="Picture 525">
          <a:extLst>
            <a:ext uri="{FF2B5EF4-FFF2-40B4-BE49-F238E27FC236}">
              <a16:creationId xmlns:a16="http://schemas.microsoft.com/office/drawing/2014/main" id="{C170A072-3705-6844-A220-8503F6017C52}"/>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969065" y="290209357"/>
          <a:ext cx="546565" cy="616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333514</xdr:colOff>
      <xdr:row>458</xdr:row>
      <xdr:rowOff>41413</xdr:rowOff>
    </xdr:from>
    <xdr:to>
      <xdr:col>1</xdr:col>
      <xdr:colOff>884583</xdr:colOff>
      <xdr:row>459</xdr:row>
      <xdr:rowOff>3684</xdr:rowOff>
    </xdr:to>
    <xdr:pic>
      <xdr:nvPicPr>
        <xdr:cNvPr id="527" name="Picture 526">
          <a:extLst>
            <a:ext uri="{FF2B5EF4-FFF2-40B4-BE49-F238E27FC236}">
              <a16:creationId xmlns:a16="http://schemas.microsoft.com/office/drawing/2014/main" id="{64ABFA3D-FEDA-3B46-8FF5-AF1EB1B59826}"/>
            </a:ext>
          </a:extLst>
        </xdr:cNvPr>
        <xdr:cNvPicPr>
          <a:picLocks noChangeAspect="1" noChangeArrowheads="1"/>
        </xdr:cNvPicPr>
      </xdr:nvPicPr>
      <xdr:blipFill>
        <a:blip xmlns:r="http://schemas.openxmlformats.org/officeDocument/2006/relationships" r:embed="rId367" cstate="print">
          <a:extLst>
            <a:ext uri="{28A0092B-C50C-407E-A947-70E740481C1C}">
              <a14:useLocalDpi xmlns:a14="http://schemas.microsoft.com/office/drawing/2010/main" val="0"/>
            </a:ext>
          </a:extLst>
        </a:blip>
        <a:srcRect/>
        <a:stretch>
          <a:fillRect/>
        </a:stretch>
      </xdr:blipFill>
      <xdr:spPr bwMode="auto">
        <a:xfrm>
          <a:off x="968514" y="290871413"/>
          <a:ext cx="551069" cy="597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459</xdr:row>
      <xdr:rowOff>28161</xdr:rowOff>
    </xdr:from>
    <xdr:to>
      <xdr:col>1</xdr:col>
      <xdr:colOff>885135</xdr:colOff>
      <xdr:row>459</xdr:row>
      <xdr:rowOff>749671</xdr:rowOff>
    </xdr:to>
    <xdr:pic>
      <xdr:nvPicPr>
        <xdr:cNvPr id="528" name="Picture 527">
          <a:extLst>
            <a:ext uri="{FF2B5EF4-FFF2-40B4-BE49-F238E27FC236}">
              <a16:creationId xmlns:a16="http://schemas.microsoft.com/office/drawing/2014/main" id="{8E0FEBE9-15C4-2E45-9670-A5688DEB6619}"/>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969066" y="291493161"/>
          <a:ext cx="551069" cy="607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460</xdr:row>
      <xdr:rowOff>28713</xdr:rowOff>
    </xdr:from>
    <xdr:to>
      <xdr:col>1</xdr:col>
      <xdr:colOff>899492</xdr:colOff>
      <xdr:row>460</xdr:row>
      <xdr:rowOff>750223</xdr:rowOff>
    </xdr:to>
    <xdr:pic>
      <xdr:nvPicPr>
        <xdr:cNvPr id="529" name="Picture 528">
          <a:extLst>
            <a:ext uri="{FF2B5EF4-FFF2-40B4-BE49-F238E27FC236}">
              <a16:creationId xmlns:a16="http://schemas.microsoft.com/office/drawing/2014/main" id="{4609B887-1337-214E-B420-E735EEEAE5A8}"/>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983423" y="292128713"/>
          <a:ext cx="551069" cy="607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319709</xdr:colOff>
      <xdr:row>462</xdr:row>
      <xdr:rowOff>13804</xdr:rowOff>
    </xdr:from>
    <xdr:to>
      <xdr:col>1</xdr:col>
      <xdr:colOff>884583</xdr:colOff>
      <xdr:row>462</xdr:row>
      <xdr:rowOff>750159</xdr:rowOff>
    </xdr:to>
    <xdr:pic>
      <xdr:nvPicPr>
        <xdr:cNvPr id="530" name="Picture 529">
          <a:extLst>
            <a:ext uri="{FF2B5EF4-FFF2-40B4-BE49-F238E27FC236}">
              <a16:creationId xmlns:a16="http://schemas.microsoft.com/office/drawing/2014/main" id="{2CFCE176-3B20-1540-83B4-093A35C1F7E2}"/>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954709" y="293383804"/>
          <a:ext cx="564874" cy="622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347318</xdr:colOff>
      <xdr:row>461</xdr:row>
      <xdr:rowOff>41414</xdr:rowOff>
    </xdr:from>
    <xdr:to>
      <xdr:col>1</xdr:col>
      <xdr:colOff>898387</xdr:colOff>
      <xdr:row>462</xdr:row>
      <xdr:rowOff>3272</xdr:rowOff>
    </xdr:to>
    <xdr:pic>
      <xdr:nvPicPr>
        <xdr:cNvPr id="531" name="Picture 530">
          <a:extLst>
            <a:ext uri="{FF2B5EF4-FFF2-40B4-BE49-F238E27FC236}">
              <a16:creationId xmlns:a16="http://schemas.microsoft.com/office/drawing/2014/main" id="{07C713A7-E321-C84D-916D-E8997906B162}"/>
            </a:ext>
          </a:extLst>
        </xdr:cNvPr>
        <xdr:cNvPicPr>
          <a:picLocks noChangeAspect="1" noChangeArrowheads="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982318" y="292776414"/>
          <a:ext cx="551069" cy="596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361121</xdr:colOff>
      <xdr:row>463</xdr:row>
      <xdr:rowOff>55218</xdr:rowOff>
    </xdr:from>
    <xdr:to>
      <xdr:col>1</xdr:col>
      <xdr:colOff>890146</xdr:colOff>
      <xdr:row>463</xdr:row>
      <xdr:rowOff>745435</xdr:rowOff>
    </xdr:to>
    <xdr:pic>
      <xdr:nvPicPr>
        <xdr:cNvPr id="532" name="Picture 531">
          <a:extLst>
            <a:ext uri="{FF2B5EF4-FFF2-40B4-BE49-F238E27FC236}">
              <a16:creationId xmlns:a16="http://schemas.microsoft.com/office/drawing/2014/main" id="{EE4EE793-7170-2E4F-9B51-AE1B51FC961B}"/>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996121" y="294060218"/>
          <a:ext cx="529025" cy="575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347869</xdr:colOff>
      <xdr:row>464</xdr:row>
      <xdr:rowOff>14357</xdr:rowOff>
    </xdr:from>
    <xdr:to>
      <xdr:col>1</xdr:col>
      <xdr:colOff>907461</xdr:colOff>
      <xdr:row>464</xdr:row>
      <xdr:rowOff>745435</xdr:rowOff>
    </xdr:to>
    <xdr:pic>
      <xdr:nvPicPr>
        <xdr:cNvPr id="533" name="Picture 532">
          <a:extLst>
            <a:ext uri="{FF2B5EF4-FFF2-40B4-BE49-F238E27FC236}">
              <a16:creationId xmlns:a16="http://schemas.microsoft.com/office/drawing/2014/main" id="{F47A13B2-F254-B544-8EBF-21D557781BA1}"/>
            </a:ext>
          </a:extLst>
        </xdr:cNvPr>
        <xdr:cNvPicPr>
          <a:picLocks noChangeAspect="1" noChangeArrowheads="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982869" y="294654357"/>
          <a:ext cx="559592" cy="616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376030</xdr:colOff>
      <xdr:row>465</xdr:row>
      <xdr:rowOff>28713</xdr:rowOff>
    </xdr:from>
    <xdr:to>
      <xdr:col>1</xdr:col>
      <xdr:colOff>914555</xdr:colOff>
      <xdr:row>465</xdr:row>
      <xdr:rowOff>731630</xdr:rowOff>
    </xdr:to>
    <xdr:pic>
      <xdr:nvPicPr>
        <xdr:cNvPr id="534" name="Picture 533">
          <a:extLst>
            <a:ext uri="{FF2B5EF4-FFF2-40B4-BE49-F238E27FC236}">
              <a16:creationId xmlns:a16="http://schemas.microsoft.com/office/drawing/2014/main" id="{7819C6FE-1297-ED44-9FA8-8E0482175AA2}"/>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011030" y="295303713"/>
          <a:ext cx="538525" cy="601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362778</xdr:colOff>
      <xdr:row>466</xdr:row>
      <xdr:rowOff>29266</xdr:rowOff>
    </xdr:from>
    <xdr:to>
      <xdr:col>1</xdr:col>
      <xdr:colOff>912192</xdr:colOff>
      <xdr:row>466</xdr:row>
      <xdr:rowOff>746739</xdr:rowOff>
    </xdr:to>
    <xdr:pic>
      <xdr:nvPicPr>
        <xdr:cNvPr id="535" name="Picture 534">
          <a:extLst>
            <a:ext uri="{FF2B5EF4-FFF2-40B4-BE49-F238E27FC236}">
              <a16:creationId xmlns:a16="http://schemas.microsoft.com/office/drawing/2014/main" id="{AE6D78E8-A875-1F4C-876E-E6CB9EE98C6F}"/>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997778" y="295939266"/>
          <a:ext cx="549414" cy="603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467</xdr:row>
      <xdr:rowOff>29828</xdr:rowOff>
    </xdr:from>
    <xdr:to>
      <xdr:col>1</xdr:col>
      <xdr:colOff>900197</xdr:colOff>
      <xdr:row>467</xdr:row>
      <xdr:rowOff>754367</xdr:rowOff>
    </xdr:to>
    <xdr:pic>
      <xdr:nvPicPr>
        <xdr:cNvPr id="536" name="Picture 535">
          <a:extLst>
            <a:ext uri="{FF2B5EF4-FFF2-40B4-BE49-F238E27FC236}">
              <a16:creationId xmlns:a16="http://schemas.microsoft.com/office/drawing/2014/main" id="{82AA36CB-AEF7-2341-B140-B998768B4F56}"/>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983423" y="296574828"/>
          <a:ext cx="551774" cy="610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348975</xdr:colOff>
      <xdr:row>468</xdr:row>
      <xdr:rowOff>30380</xdr:rowOff>
    </xdr:from>
    <xdr:to>
      <xdr:col>1</xdr:col>
      <xdr:colOff>900749</xdr:colOff>
      <xdr:row>469</xdr:row>
      <xdr:rowOff>281</xdr:rowOff>
    </xdr:to>
    <xdr:pic>
      <xdr:nvPicPr>
        <xdr:cNvPr id="537" name="Picture 536">
          <a:extLst>
            <a:ext uri="{FF2B5EF4-FFF2-40B4-BE49-F238E27FC236}">
              <a16:creationId xmlns:a16="http://schemas.microsoft.com/office/drawing/2014/main" id="{A80753ED-5F06-DD4E-B9C0-BA25E33E0A5C}"/>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983975" y="297210380"/>
          <a:ext cx="551774" cy="604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335723</xdr:colOff>
      <xdr:row>469</xdr:row>
      <xdr:rowOff>30932</xdr:rowOff>
    </xdr:from>
    <xdr:to>
      <xdr:col>1</xdr:col>
      <xdr:colOff>887497</xdr:colOff>
      <xdr:row>470</xdr:row>
      <xdr:rowOff>833</xdr:rowOff>
    </xdr:to>
    <xdr:pic>
      <xdr:nvPicPr>
        <xdr:cNvPr id="538" name="Picture 537">
          <a:extLst>
            <a:ext uri="{FF2B5EF4-FFF2-40B4-BE49-F238E27FC236}">
              <a16:creationId xmlns:a16="http://schemas.microsoft.com/office/drawing/2014/main" id="{4FB64613-1E6F-DF42-9898-FFD20DE9EAE8}"/>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970723" y="297845932"/>
          <a:ext cx="551774" cy="604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316832</xdr:colOff>
      <xdr:row>470</xdr:row>
      <xdr:rowOff>33421</xdr:rowOff>
    </xdr:from>
    <xdr:to>
      <xdr:col>1</xdr:col>
      <xdr:colOff>880979</xdr:colOff>
      <xdr:row>471</xdr:row>
      <xdr:rowOff>5111</xdr:rowOff>
    </xdr:to>
    <xdr:pic>
      <xdr:nvPicPr>
        <xdr:cNvPr id="539" name="Picture 538">
          <a:extLst>
            <a:ext uri="{FF2B5EF4-FFF2-40B4-BE49-F238E27FC236}">
              <a16:creationId xmlns:a16="http://schemas.microsoft.com/office/drawing/2014/main" id="{4F4544DA-D890-4E49-9BA0-8F2FDD97F8E1}"/>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951832" y="298483421"/>
          <a:ext cx="564147" cy="606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335548</xdr:colOff>
      <xdr:row>471</xdr:row>
      <xdr:rowOff>18716</xdr:rowOff>
    </xdr:from>
    <xdr:to>
      <xdr:col>1</xdr:col>
      <xdr:colOff>899695</xdr:colOff>
      <xdr:row>471</xdr:row>
      <xdr:rowOff>759090</xdr:rowOff>
    </xdr:to>
    <xdr:pic>
      <xdr:nvPicPr>
        <xdr:cNvPr id="540" name="Picture 539">
          <a:extLst>
            <a:ext uri="{FF2B5EF4-FFF2-40B4-BE49-F238E27FC236}">
              <a16:creationId xmlns:a16="http://schemas.microsoft.com/office/drawing/2014/main" id="{5C55B8D6-3E67-AC49-B4A6-A96EEDD1FBD3}"/>
            </a:ext>
          </a:extLst>
        </xdr:cNvPr>
        <xdr:cNvPicPr>
          <a:picLocks noChangeAspect="1" noChangeArrowheads="1"/>
        </xdr:cNvPicPr>
      </xdr:nvPicPr>
      <xdr:blipFill>
        <a:blip xmlns:r="http://schemas.openxmlformats.org/officeDocument/2006/relationships" r:embed="rId378" cstate="print">
          <a:extLst>
            <a:ext uri="{28A0092B-C50C-407E-A947-70E740481C1C}">
              <a14:useLocalDpi xmlns:a14="http://schemas.microsoft.com/office/drawing/2010/main" val="0"/>
            </a:ext>
          </a:extLst>
        </a:blip>
        <a:srcRect/>
        <a:stretch>
          <a:fillRect/>
        </a:stretch>
      </xdr:blipFill>
      <xdr:spPr bwMode="auto">
        <a:xfrm>
          <a:off x="970548" y="299103716"/>
          <a:ext cx="564147" cy="613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358942</xdr:colOff>
      <xdr:row>472</xdr:row>
      <xdr:rowOff>29410</xdr:rowOff>
    </xdr:from>
    <xdr:to>
      <xdr:col>1</xdr:col>
      <xdr:colOff>908083</xdr:colOff>
      <xdr:row>472</xdr:row>
      <xdr:rowOff>747962</xdr:rowOff>
    </xdr:to>
    <xdr:pic>
      <xdr:nvPicPr>
        <xdr:cNvPr id="541" name="Picture 540">
          <a:extLst>
            <a:ext uri="{FF2B5EF4-FFF2-40B4-BE49-F238E27FC236}">
              <a16:creationId xmlns:a16="http://schemas.microsoft.com/office/drawing/2014/main" id="{5B58A139-6712-6943-9764-30AFCA177E1A}"/>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993942" y="299749410"/>
          <a:ext cx="549141" cy="604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342231</xdr:colOff>
      <xdr:row>473</xdr:row>
      <xdr:rowOff>50133</xdr:rowOff>
    </xdr:from>
    <xdr:to>
      <xdr:col>1</xdr:col>
      <xdr:colOff>888174</xdr:colOff>
      <xdr:row>473</xdr:row>
      <xdr:rowOff>751975</xdr:rowOff>
    </xdr:to>
    <xdr:pic>
      <xdr:nvPicPr>
        <xdr:cNvPr id="542" name="Picture 541">
          <a:extLst>
            <a:ext uri="{FF2B5EF4-FFF2-40B4-BE49-F238E27FC236}">
              <a16:creationId xmlns:a16="http://schemas.microsoft.com/office/drawing/2014/main" id="{CBF638C0-853D-224D-A1B0-E08011E3DBBC}"/>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977231" y="300405133"/>
          <a:ext cx="545943" cy="5875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344237</xdr:colOff>
      <xdr:row>474</xdr:row>
      <xdr:rowOff>31418</xdr:rowOff>
    </xdr:from>
    <xdr:to>
      <xdr:col>1</xdr:col>
      <xdr:colOff>890180</xdr:colOff>
      <xdr:row>474</xdr:row>
      <xdr:rowOff>733260</xdr:rowOff>
    </xdr:to>
    <xdr:pic>
      <xdr:nvPicPr>
        <xdr:cNvPr id="543" name="Picture 542">
          <a:extLst>
            <a:ext uri="{FF2B5EF4-FFF2-40B4-BE49-F238E27FC236}">
              <a16:creationId xmlns:a16="http://schemas.microsoft.com/office/drawing/2014/main" id="{F6A101D1-E2E6-EB49-914A-983069587D49}"/>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979237" y="301021418"/>
          <a:ext cx="545943" cy="600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371642</xdr:colOff>
      <xdr:row>475</xdr:row>
      <xdr:rowOff>54143</xdr:rowOff>
    </xdr:from>
    <xdr:to>
      <xdr:col>1</xdr:col>
      <xdr:colOff>917585</xdr:colOff>
      <xdr:row>475</xdr:row>
      <xdr:rowOff>755985</xdr:rowOff>
    </xdr:to>
    <xdr:pic>
      <xdr:nvPicPr>
        <xdr:cNvPr id="544" name="Picture 543">
          <a:extLst>
            <a:ext uri="{FF2B5EF4-FFF2-40B4-BE49-F238E27FC236}">
              <a16:creationId xmlns:a16="http://schemas.microsoft.com/office/drawing/2014/main" id="{18713A6E-C100-174E-9A82-18F9BD9F14D7}"/>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1006642" y="301679143"/>
          <a:ext cx="545943" cy="574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476</xdr:row>
      <xdr:rowOff>12700</xdr:rowOff>
    </xdr:from>
    <xdr:to>
      <xdr:col>1</xdr:col>
      <xdr:colOff>932135</xdr:colOff>
      <xdr:row>477</xdr:row>
      <xdr:rowOff>0</xdr:rowOff>
    </xdr:to>
    <xdr:pic>
      <xdr:nvPicPr>
        <xdr:cNvPr id="545" name="Picture 544">
          <a:extLst>
            <a:ext uri="{FF2B5EF4-FFF2-40B4-BE49-F238E27FC236}">
              <a16:creationId xmlns:a16="http://schemas.microsoft.com/office/drawing/2014/main" id="{90ABF19B-F8BC-0049-87B5-18D57F890EA2}"/>
            </a:ext>
          </a:extLst>
        </xdr:cNvPr>
        <xdr:cNvPicPr>
          <a:picLocks noChangeAspect="1" noChangeArrowheads="1"/>
        </xdr:cNvPicPr>
      </xdr:nvPicPr>
      <xdr:blipFill>
        <a:blip xmlns:r="http://schemas.openxmlformats.org/officeDocument/2006/relationships" r:embed="rId381" cstate="print">
          <a:extLst>
            <a:ext uri="{28A0092B-C50C-407E-A947-70E740481C1C}">
              <a14:useLocalDpi xmlns:a14="http://schemas.microsoft.com/office/drawing/2010/main" val="0"/>
            </a:ext>
          </a:extLst>
        </a:blip>
        <a:srcRect/>
        <a:stretch>
          <a:fillRect/>
        </a:stretch>
      </xdr:blipFill>
      <xdr:spPr bwMode="auto">
        <a:xfrm>
          <a:off x="990601" y="302272700"/>
          <a:ext cx="576534"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477</xdr:row>
      <xdr:rowOff>25400</xdr:rowOff>
    </xdr:from>
    <xdr:to>
      <xdr:col>1</xdr:col>
      <xdr:colOff>914400</xdr:colOff>
      <xdr:row>477</xdr:row>
      <xdr:rowOff>751131</xdr:rowOff>
    </xdr:to>
    <xdr:pic>
      <xdr:nvPicPr>
        <xdr:cNvPr id="546" name="Picture 545">
          <a:extLst>
            <a:ext uri="{FF2B5EF4-FFF2-40B4-BE49-F238E27FC236}">
              <a16:creationId xmlns:a16="http://schemas.microsoft.com/office/drawing/2014/main" id="{8E5DC267-69AC-1642-8130-73D5FF711E10}"/>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990601" y="302920400"/>
          <a:ext cx="558799" cy="611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478</xdr:row>
      <xdr:rowOff>12700</xdr:rowOff>
    </xdr:from>
    <xdr:to>
      <xdr:col>1</xdr:col>
      <xdr:colOff>901700</xdr:colOff>
      <xdr:row>478</xdr:row>
      <xdr:rowOff>738431</xdr:rowOff>
    </xdr:to>
    <xdr:pic>
      <xdr:nvPicPr>
        <xdr:cNvPr id="547" name="Picture 546">
          <a:extLst>
            <a:ext uri="{FF2B5EF4-FFF2-40B4-BE49-F238E27FC236}">
              <a16:creationId xmlns:a16="http://schemas.microsoft.com/office/drawing/2014/main" id="{E61C6349-1EE8-4348-9518-110BB8BACE75}"/>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977901" y="303542700"/>
          <a:ext cx="558799" cy="624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482</xdr:row>
      <xdr:rowOff>23340</xdr:rowOff>
    </xdr:from>
    <xdr:to>
      <xdr:col>1</xdr:col>
      <xdr:colOff>901700</xdr:colOff>
      <xdr:row>482</xdr:row>
      <xdr:rowOff>741628</xdr:rowOff>
    </xdr:to>
    <xdr:pic>
      <xdr:nvPicPr>
        <xdr:cNvPr id="548" name="Picture 547">
          <a:extLst>
            <a:ext uri="{FF2B5EF4-FFF2-40B4-BE49-F238E27FC236}">
              <a16:creationId xmlns:a16="http://schemas.microsoft.com/office/drawing/2014/main" id="{799777C0-B788-BB4E-A02A-1B84356B3BEF}"/>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977901" y="306093340"/>
          <a:ext cx="558799" cy="616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479</xdr:row>
      <xdr:rowOff>25400</xdr:rowOff>
    </xdr:from>
    <xdr:to>
      <xdr:col>1</xdr:col>
      <xdr:colOff>914400</xdr:colOff>
      <xdr:row>480</xdr:row>
      <xdr:rowOff>6226</xdr:rowOff>
    </xdr:to>
    <xdr:pic>
      <xdr:nvPicPr>
        <xdr:cNvPr id="549" name="Picture 548">
          <a:extLst>
            <a:ext uri="{FF2B5EF4-FFF2-40B4-BE49-F238E27FC236}">
              <a16:creationId xmlns:a16="http://schemas.microsoft.com/office/drawing/2014/main" id="{29570D10-658C-9649-BE5D-E121A2E0C479}"/>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4190400"/>
          <a:ext cx="571500" cy="615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480</xdr:row>
      <xdr:rowOff>12700</xdr:rowOff>
    </xdr:from>
    <xdr:to>
      <xdr:col>1</xdr:col>
      <xdr:colOff>914400</xdr:colOff>
      <xdr:row>480</xdr:row>
      <xdr:rowOff>755526</xdr:rowOff>
    </xdr:to>
    <xdr:pic>
      <xdr:nvPicPr>
        <xdr:cNvPr id="550" name="Picture 549">
          <a:extLst>
            <a:ext uri="{FF2B5EF4-FFF2-40B4-BE49-F238E27FC236}">
              <a16:creationId xmlns:a16="http://schemas.microsoft.com/office/drawing/2014/main" id="{41CBBB47-0050-3D4B-88BD-4DFACE126049}"/>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4812700"/>
          <a:ext cx="571500" cy="628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481</xdr:row>
      <xdr:rowOff>12700</xdr:rowOff>
    </xdr:from>
    <xdr:to>
      <xdr:col>1</xdr:col>
      <xdr:colOff>914400</xdr:colOff>
      <xdr:row>481</xdr:row>
      <xdr:rowOff>755526</xdr:rowOff>
    </xdr:to>
    <xdr:pic>
      <xdr:nvPicPr>
        <xdr:cNvPr id="551" name="Picture 550">
          <a:extLst>
            <a:ext uri="{FF2B5EF4-FFF2-40B4-BE49-F238E27FC236}">
              <a16:creationId xmlns:a16="http://schemas.microsoft.com/office/drawing/2014/main" id="{C0E961AB-BA94-AD43-A1B8-64B42141F7A3}"/>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5447700"/>
          <a:ext cx="571500" cy="628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330199</xdr:colOff>
      <xdr:row>483</xdr:row>
      <xdr:rowOff>36686</xdr:rowOff>
    </xdr:from>
    <xdr:to>
      <xdr:col>1</xdr:col>
      <xdr:colOff>880350</xdr:colOff>
      <xdr:row>483</xdr:row>
      <xdr:rowOff>749300</xdr:rowOff>
    </xdr:to>
    <xdr:pic>
      <xdr:nvPicPr>
        <xdr:cNvPr id="552" name="Picture 551">
          <a:extLst>
            <a:ext uri="{FF2B5EF4-FFF2-40B4-BE49-F238E27FC236}">
              <a16:creationId xmlns:a16="http://schemas.microsoft.com/office/drawing/2014/main" id="{86619559-9F5E-184F-84B8-FA8E39207CE7}"/>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65199" y="306741686"/>
          <a:ext cx="550151" cy="59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484</xdr:row>
      <xdr:rowOff>23986</xdr:rowOff>
    </xdr:from>
    <xdr:to>
      <xdr:col>1</xdr:col>
      <xdr:colOff>854950</xdr:colOff>
      <xdr:row>484</xdr:row>
      <xdr:rowOff>736600</xdr:rowOff>
    </xdr:to>
    <xdr:pic>
      <xdr:nvPicPr>
        <xdr:cNvPr id="553" name="Picture 552">
          <a:extLst>
            <a:ext uri="{FF2B5EF4-FFF2-40B4-BE49-F238E27FC236}">
              <a16:creationId xmlns:a16="http://schemas.microsoft.com/office/drawing/2014/main" id="{11338659-0C7D-CA4E-A624-647573B0C95C}"/>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39799" y="307363986"/>
          <a:ext cx="550151" cy="611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485</xdr:row>
      <xdr:rowOff>23986</xdr:rowOff>
    </xdr:from>
    <xdr:to>
      <xdr:col>1</xdr:col>
      <xdr:colOff>854950</xdr:colOff>
      <xdr:row>485</xdr:row>
      <xdr:rowOff>736600</xdr:rowOff>
    </xdr:to>
    <xdr:pic>
      <xdr:nvPicPr>
        <xdr:cNvPr id="554" name="Picture 553">
          <a:extLst>
            <a:ext uri="{FF2B5EF4-FFF2-40B4-BE49-F238E27FC236}">
              <a16:creationId xmlns:a16="http://schemas.microsoft.com/office/drawing/2014/main" id="{018A1EB0-15CC-3644-AC27-6A170C6A6940}"/>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39799" y="307998986"/>
          <a:ext cx="550151" cy="611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486</xdr:row>
      <xdr:rowOff>12700</xdr:rowOff>
    </xdr:from>
    <xdr:to>
      <xdr:col>1</xdr:col>
      <xdr:colOff>863600</xdr:colOff>
      <xdr:row>486</xdr:row>
      <xdr:rowOff>740536</xdr:rowOff>
    </xdr:to>
    <xdr:pic>
      <xdr:nvPicPr>
        <xdr:cNvPr id="555" name="Picture 554">
          <a:extLst>
            <a:ext uri="{FF2B5EF4-FFF2-40B4-BE49-F238E27FC236}">
              <a16:creationId xmlns:a16="http://schemas.microsoft.com/office/drawing/2014/main" id="{A7B06CE9-F87D-2946-84AD-51497EFDC893}"/>
            </a:ext>
          </a:extLst>
        </xdr:cNvPr>
        <xdr:cNvPicPr>
          <a:picLocks noChangeAspect="1" noChangeArrowheads="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939800" y="308622700"/>
          <a:ext cx="558800" cy="626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487</xdr:row>
      <xdr:rowOff>25400</xdr:rowOff>
    </xdr:from>
    <xdr:to>
      <xdr:col>1</xdr:col>
      <xdr:colOff>863600</xdr:colOff>
      <xdr:row>487</xdr:row>
      <xdr:rowOff>753236</xdr:rowOff>
    </xdr:to>
    <xdr:pic>
      <xdr:nvPicPr>
        <xdr:cNvPr id="556" name="Picture 555">
          <a:extLst>
            <a:ext uri="{FF2B5EF4-FFF2-40B4-BE49-F238E27FC236}">
              <a16:creationId xmlns:a16="http://schemas.microsoft.com/office/drawing/2014/main" id="{EC004CE0-B5DC-8345-876C-2F3AA70A13D5}"/>
            </a:ext>
          </a:extLst>
        </xdr:cNvPr>
        <xdr:cNvPicPr>
          <a:picLocks noChangeAspect="1" noChangeArrowheads="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939800" y="309270400"/>
          <a:ext cx="558800" cy="613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298416</xdr:colOff>
      <xdr:row>488</xdr:row>
      <xdr:rowOff>25400</xdr:rowOff>
    </xdr:from>
    <xdr:to>
      <xdr:col>1</xdr:col>
      <xdr:colOff>863599</xdr:colOff>
      <xdr:row>489</xdr:row>
      <xdr:rowOff>0</xdr:rowOff>
    </xdr:to>
    <xdr:pic>
      <xdr:nvPicPr>
        <xdr:cNvPr id="557" name="Picture 556">
          <a:extLst>
            <a:ext uri="{FF2B5EF4-FFF2-40B4-BE49-F238E27FC236}">
              <a16:creationId xmlns:a16="http://schemas.microsoft.com/office/drawing/2014/main" id="{68DE7A26-AF69-D84C-9984-48115F3A1D8D}"/>
            </a:ext>
          </a:extLst>
        </xdr:cNvPr>
        <xdr:cNvPicPr>
          <a:picLocks noChangeAspect="1" noChangeArrowheads="1"/>
        </xdr:cNvPicPr>
      </xdr:nvPicPr>
      <xdr:blipFill>
        <a:blip xmlns:r="http://schemas.openxmlformats.org/officeDocument/2006/relationships" r:embed="rId387" cstate="print">
          <a:extLst>
            <a:ext uri="{28A0092B-C50C-407E-A947-70E740481C1C}">
              <a14:useLocalDpi xmlns:a14="http://schemas.microsoft.com/office/drawing/2010/main" val="0"/>
            </a:ext>
          </a:extLst>
        </a:blip>
        <a:srcRect/>
        <a:stretch>
          <a:fillRect/>
        </a:stretch>
      </xdr:blipFill>
      <xdr:spPr bwMode="auto">
        <a:xfrm>
          <a:off x="933416" y="309905400"/>
          <a:ext cx="565183"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489</xdr:row>
      <xdr:rowOff>38100</xdr:rowOff>
    </xdr:from>
    <xdr:to>
      <xdr:col>1</xdr:col>
      <xdr:colOff>901700</xdr:colOff>
      <xdr:row>489</xdr:row>
      <xdr:rowOff>761980</xdr:rowOff>
    </xdr:to>
    <xdr:pic>
      <xdr:nvPicPr>
        <xdr:cNvPr id="558" name="Picture 557">
          <a:extLst>
            <a:ext uri="{FF2B5EF4-FFF2-40B4-BE49-F238E27FC236}">
              <a16:creationId xmlns:a16="http://schemas.microsoft.com/office/drawing/2014/main" id="{92BF9EDC-FBE8-7044-ACFF-75407DF769CC}"/>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77900" y="310553100"/>
          <a:ext cx="558800" cy="59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490</xdr:row>
      <xdr:rowOff>25400</xdr:rowOff>
    </xdr:from>
    <xdr:to>
      <xdr:col>1</xdr:col>
      <xdr:colOff>914400</xdr:colOff>
      <xdr:row>490</xdr:row>
      <xdr:rowOff>749280</xdr:rowOff>
    </xdr:to>
    <xdr:pic>
      <xdr:nvPicPr>
        <xdr:cNvPr id="559" name="Picture 558">
          <a:extLst>
            <a:ext uri="{FF2B5EF4-FFF2-40B4-BE49-F238E27FC236}">
              <a16:creationId xmlns:a16="http://schemas.microsoft.com/office/drawing/2014/main" id="{EB6AF70E-03DD-E64E-9755-BA4402887ABB}"/>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90600" y="311175400"/>
          <a:ext cx="558800" cy="609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491</xdr:row>
      <xdr:rowOff>38100</xdr:rowOff>
    </xdr:from>
    <xdr:to>
      <xdr:col>1</xdr:col>
      <xdr:colOff>914400</xdr:colOff>
      <xdr:row>491</xdr:row>
      <xdr:rowOff>761980</xdr:rowOff>
    </xdr:to>
    <xdr:pic>
      <xdr:nvPicPr>
        <xdr:cNvPr id="560" name="Picture 559">
          <a:extLst>
            <a:ext uri="{FF2B5EF4-FFF2-40B4-BE49-F238E27FC236}">
              <a16:creationId xmlns:a16="http://schemas.microsoft.com/office/drawing/2014/main" id="{05179796-850A-1B45-AB98-B0A4CF9B774D}"/>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90600" y="311823100"/>
          <a:ext cx="558800" cy="59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492</xdr:row>
      <xdr:rowOff>12700</xdr:rowOff>
    </xdr:from>
    <xdr:to>
      <xdr:col>1</xdr:col>
      <xdr:colOff>889000</xdr:colOff>
      <xdr:row>492</xdr:row>
      <xdr:rowOff>749129</xdr:rowOff>
    </xdr:to>
    <xdr:pic>
      <xdr:nvPicPr>
        <xdr:cNvPr id="561" name="Picture 560">
          <a:extLst>
            <a:ext uri="{FF2B5EF4-FFF2-40B4-BE49-F238E27FC236}">
              <a16:creationId xmlns:a16="http://schemas.microsoft.com/office/drawing/2014/main" id="{5F7275D3-D675-EE4B-BC13-514332F096A1}"/>
            </a:ext>
          </a:extLst>
        </xdr:cNvPr>
        <xdr:cNvPicPr>
          <a:picLocks noChangeAspect="1" noChangeArrowheads="1"/>
        </xdr:cNvPicPr>
      </xdr:nvPicPr>
      <xdr:blipFill>
        <a:blip xmlns:r="http://schemas.openxmlformats.org/officeDocument/2006/relationships" r:embed="rId389" cstate="print">
          <a:extLst>
            <a:ext uri="{28A0092B-C50C-407E-A947-70E740481C1C}">
              <a14:useLocalDpi xmlns:a14="http://schemas.microsoft.com/office/drawing/2010/main" val="0"/>
            </a:ext>
          </a:extLst>
        </a:blip>
        <a:srcRect/>
        <a:stretch>
          <a:fillRect/>
        </a:stretch>
      </xdr:blipFill>
      <xdr:spPr bwMode="auto">
        <a:xfrm>
          <a:off x="952500" y="312432700"/>
          <a:ext cx="571500" cy="622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493</xdr:row>
      <xdr:rowOff>38100</xdr:rowOff>
    </xdr:from>
    <xdr:to>
      <xdr:col>1</xdr:col>
      <xdr:colOff>914401</xdr:colOff>
      <xdr:row>493</xdr:row>
      <xdr:rowOff>751107</xdr:rowOff>
    </xdr:to>
    <xdr:pic>
      <xdr:nvPicPr>
        <xdr:cNvPr id="562" name="Picture 561">
          <a:extLst>
            <a:ext uri="{FF2B5EF4-FFF2-40B4-BE49-F238E27FC236}">
              <a16:creationId xmlns:a16="http://schemas.microsoft.com/office/drawing/2014/main" id="{757E65BA-78FD-EC4E-9292-7FF5585061B6}"/>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16001" y="313093100"/>
          <a:ext cx="533400" cy="598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368301</xdr:colOff>
      <xdr:row>494</xdr:row>
      <xdr:rowOff>25400</xdr:rowOff>
    </xdr:from>
    <xdr:to>
      <xdr:col>1</xdr:col>
      <xdr:colOff>901701</xdr:colOff>
      <xdr:row>494</xdr:row>
      <xdr:rowOff>738407</xdr:rowOff>
    </xdr:to>
    <xdr:pic>
      <xdr:nvPicPr>
        <xdr:cNvPr id="563" name="Picture 562">
          <a:extLst>
            <a:ext uri="{FF2B5EF4-FFF2-40B4-BE49-F238E27FC236}">
              <a16:creationId xmlns:a16="http://schemas.microsoft.com/office/drawing/2014/main" id="{769C97DF-95B9-2044-93F5-43AF3914AFA3}"/>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03301" y="313715400"/>
          <a:ext cx="533400" cy="611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495</xdr:row>
      <xdr:rowOff>38100</xdr:rowOff>
    </xdr:from>
    <xdr:to>
      <xdr:col>1</xdr:col>
      <xdr:colOff>914401</xdr:colOff>
      <xdr:row>495</xdr:row>
      <xdr:rowOff>751107</xdr:rowOff>
    </xdr:to>
    <xdr:pic>
      <xdr:nvPicPr>
        <xdr:cNvPr id="564" name="Picture 563">
          <a:extLst>
            <a:ext uri="{FF2B5EF4-FFF2-40B4-BE49-F238E27FC236}">
              <a16:creationId xmlns:a16="http://schemas.microsoft.com/office/drawing/2014/main" id="{E78F2E87-0A19-1242-900D-878AA4B3E817}"/>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16001" y="314363100"/>
          <a:ext cx="533400" cy="598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496</xdr:row>
      <xdr:rowOff>25401</xdr:rowOff>
    </xdr:from>
    <xdr:to>
      <xdr:col>1</xdr:col>
      <xdr:colOff>909615</xdr:colOff>
      <xdr:row>497</xdr:row>
      <xdr:rowOff>1</xdr:rowOff>
    </xdr:to>
    <xdr:pic>
      <xdr:nvPicPr>
        <xdr:cNvPr id="565" name="Picture 564">
          <a:extLst>
            <a:ext uri="{FF2B5EF4-FFF2-40B4-BE49-F238E27FC236}">
              <a16:creationId xmlns:a16="http://schemas.microsoft.com/office/drawing/2014/main" id="{08B2E816-8B3D-2745-BA34-882DFEFFF07A}"/>
            </a:ext>
          </a:extLst>
        </xdr:cNvPr>
        <xdr:cNvPicPr>
          <a:picLocks noChangeAspect="1" noChangeArrowheads="1"/>
        </xdr:cNvPicPr>
      </xdr:nvPicPr>
      <xdr:blipFill>
        <a:blip xmlns:r="http://schemas.openxmlformats.org/officeDocument/2006/relationships" r:embed="rId391" cstate="print">
          <a:extLst>
            <a:ext uri="{28A0092B-C50C-407E-A947-70E740481C1C}">
              <a14:useLocalDpi xmlns:a14="http://schemas.microsoft.com/office/drawing/2010/main" val="0"/>
            </a:ext>
          </a:extLst>
        </a:blip>
        <a:srcRect/>
        <a:stretch>
          <a:fillRect/>
        </a:stretch>
      </xdr:blipFill>
      <xdr:spPr bwMode="auto">
        <a:xfrm>
          <a:off x="990600" y="314985401"/>
          <a:ext cx="55401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381000</xdr:colOff>
      <xdr:row>498</xdr:row>
      <xdr:rowOff>25401</xdr:rowOff>
    </xdr:from>
    <xdr:to>
      <xdr:col>1</xdr:col>
      <xdr:colOff>939800</xdr:colOff>
      <xdr:row>499</xdr:row>
      <xdr:rowOff>6363</xdr:rowOff>
    </xdr:to>
    <xdr:pic>
      <xdr:nvPicPr>
        <xdr:cNvPr id="566" name="Picture 565">
          <a:extLst>
            <a:ext uri="{FF2B5EF4-FFF2-40B4-BE49-F238E27FC236}">
              <a16:creationId xmlns:a16="http://schemas.microsoft.com/office/drawing/2014/main" id="{10712177-B03E-8642-A247-8C977BDDAC43}"/>
            </a:ext>
          </a:extLst>
        </xdr:cNvPr>
        <xdr:cNvPicPr>
          <a:picLocks noChangeAspect="1" noChangeArrowheads="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1016000" y="316255401"/>
          <a:ext cx="558800" cy="615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497</xdr:row>
      <xdr:rowOff>12701</xdr:rowOff>
    </xdr:from>
    <xdr:to>
      <xdr:col>1</xdr:col>
      <xdr:colOff>922315</xdr:colOff>
      <xdr:row>497</xdr:row>
      <xdr:rowOff>749301</xdr:rowOff>
    </xdr:to>
    <xdr:pic>
      <xdr:nvPicPr>
        <xdr:cNvPr id="567" name="Picture 566">
          <a:extLst>
            <a:ext uri="{FF2B5EF4-FFF2-40B4-BE49-F238E27FC236}">
              <a16:creationId xmlns:a16="http://schemas.microsoft.com/office/drawing/2014/main" id="{2C9AE169-4274-2641-936C-112437A5D45F}"/>
            </a:ext>
          </a:extLst>
        </xdr:cNvPr>
        <xdr:cNvPicPr>
          <a:picLocks noChangeAspect="1" noChangeArrowheads="1"/>
        </xdr:cNvPicPr>
      </xdr:nvPicPr>
      <xdr:blipFill>
        <a:blip xmlns:r="http://schemas.openxmlformats.org/officeDocument/2006/relationships" r:embed="rId393" cstate="print">
          <a:extLst>
            <a:ext uri="{28A0092B-C50C-407E-A947-70E740481C1C}">
              <a14:useLocalDpi xmlns:a14="http://schemas.microsoft.com/office/drawing/2010/main" val="0"/>
            </a:ext>
          </a:extLst>
        </a:blip>
        <a:srcRect/>
        <a:stretch>
          <a:fillRect/>
        </a:stretch>
      </xdr:blipFill>
      <xdr:spPr bwMode="auto">
        <a:xfrm>
          <a:off x="1003300" y="315607701"/>
          <a:ext cx="554015"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499</xdr:row>
      <xdr:rowOff>25400</xdr:rowOff>
    </xdr:from>
    <xdr:to>
      <xdr:col>1</xdr:col>
      <xdr:colOff>914400</xdr:colOff>
      <xdr:row>499</xdr:row>
      <xdr:rowOff>749522</xdr:rowOff>
    </xdr:to>
    <xdr:pic>
      <xdr:nvPicPr>
        <xdr:cNvPr id="568" name="Picture 567">
          <a:extLst>
            <a:ext uri="{FF2B5EF4-FFF2-40B4-BE49-F238E27FC236}">
              <a16:creationId xmlns:a16="http://schemas.microsoft.com/office/drawing/2014/main" id="{085AF941-ECB3-404B-BCD1-9A671AD3D2E6}"/>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6890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500</xdr:row>
      <xdr:rowOff>25400</xdr:rowOff>
    </xdr:from>
    <xdr:to>
      <xdr:col>1</xdr:col>
      <xdr:colOff>914400</xdr:colOff>
      <xdr:row>500</xdr:row>
      <xdr:rowOff>749522</xdr:rowOff>
    </xdr:to>
    <xdr:pic>
      <xdr:nvPicPr>
        <xdr:cNvPr id="569" name="Picture 568">
          <a:extLst>
            <a:ext uri="{FF2B5EF4-FFF2-40B4-BE49-F238E27FC236}">
              <a16:creationId xmlns:a16="http://schemas.microsoft.com/office/drawing/2014/main" id="{05DD7AC9-0C45-664D-B92B-59D2324F1C6D}"/>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7525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501</xdr:row>
      <xdr:rowOff>25400</xdr:rowOff>
    </xdr:from>
    <xdr:to>
      <xdr:col>1</xdr:col>
      <xdr:colOff>914400</xdr:colOff>
      <xdr:row>501</xdr:row>
      <xdr:rowOff>749522</xdr:rowOff>
    </xdr:to>
    <xdr:pic>
      <xdr:nvPicPr>
        <xdr:cNvPr id="570" name="Picture 569">
          <a:extLst>
            <a:ext uri="{FF2B5EF4-FFF2-40B4-BE49-F238E27FC236}">
              <a16:creationId xmlns:a16="http://schemas.microsoft.com/office/drawing/2014/main" id="{0487F3DD-308E-CF41-8E02-1E60F953DD73}"/>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8160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502</xdr:row>
      <xdr:rowOff>38101</xdr:rowOff>
    </xdr:from>
    <xdr:to>
      <xdr:col>1</xdr:col>
      <xdr:colOff>897173</xdr:colOff>
      <xdr:row>502</xdr:row>
      <xdr:rowOff>736601</xdr:rowOff>
    </xdr:to>
    <xdr:pic>
      <xdr:nvPicPr>
        <xdr:cNvPr id="571" name="Picture 570">
          <a:extLst>
            <a:ext uri="{FF2B5EF4-FFF2-40B4-BE49-F238E27FC236}">
              <a16:creationId xmlns:a16="http://schemas.microsoft.com/office/drawing/2014/main" id="{98215D5E-B1ED-9746-A468-D9B8C6936527}"/>
            </a:ext>
          </a:extLst>
        </xdr:cNvPr>
        <xdr:cNvPicPr>
          <a:picLocks noChangeAspect="1" noChangeArrowheads="1"/>
        </xdr:cNvPicPr>
      </xdr:nvPicPr>
      <xdr:blipFill>
        <a:blip xmlns:r="http://schemas.openxmlformats.org/officeDocument/2006/relationships" r:embed="rId395" cstate="print">
          <a:extLst>
            <a:ext uri="{28A0092B-C50C-407E-A947-70E740481C1C}">
              <a14:useLocalDpi xmlns:a14="http://schemas.microsoft.com/office/drawing/2010/main" val="0"/>
            </a:ext>
          </a:extLst>
        </a:blip>
        <a:srcRect/>
        <a:stretch>
          <a:fillRect/>
        </a:stretch>
      </xdr:blipFill>
      <xdr:spPr bwMode="auto">
        <a:xfrm>
          <a:off x="1003300" y="318808101"/>
          <a:ext cx="528873" cy="59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503</xdr:row>
      <xdr:rowOff>29630</xdr:rowOff>
    </xdr:from>
    <xdr:to>
      <xdr:col>1</xdr:col>
      <xdr:colOff>850900</xdr:colOff>
      <xdr:row>503</xdr:row>
      <xdr:rowOff>740819</xdr:rowOff>
    </xdr:to>
    <xdr:pic>
      <xdr:nvPicPr>
        <xdr:cNvPr id="572" name="Picture 571">
          <a:extLst>
            <a:ext uri="{FF2B5EF4-FFF2-40B4-BE49-F238E27FC236}">
              <a16:creationId xmlns:a16="http://schemas.microsoft.com/office/drawing/2014/main" id="{6B1BDFE1-D974-4142-8699-29009DC73A7C}"/>
            </a:ext>
          </a:extLst>
        </xdr:cNvPr>
        <xdr:cNvPicPr>
          <a:picLocks noChangeAspect="1" noChangeArrowheads="1"/>
        </xdr:cNvPicPr>
      </xdr:nvPicPr>
      <xdr:blipFill>
        <a:blip xmlns:r="http://schemas.openxmlformats.org/officeDocument/2006/relationships" r:embed="rId396" cstate="print">
          <a:extLst>
            <a:ext uri="{28A0092B-C50C-407E-A947-70E740481C1C}">
              <a14:useLocalDpi xmlns:a14="http://schemas.microsoft.com/office/drawing/2010/main" val="0"/>
            </a:ext>
          </a:extLst>
        </a:blip>
        <a:srcRect/>
        <a:stretch>
          <a:fillRect/>
        </a:stretch>
      </xdr:blipFill>
      <xdr:spPr bwMode="auto">
        <a:xfrm>
          <a:off x="952500" y="319434630"/>
          <a:ext cx="533400" cy="609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504</xdr:row>
      <xdr:rowOff>20319</xdr:rowOff>
    </xdr:from>
    <xdr:to>
      <xdr:col>1</xdr:col>
      <xdr:colOff>876300</xdr:colOff>
      <xdr:row>504</xdr:row>
      <xdr:rowOff>757555</xdr:rowOff>
    </xdr:to>
    <xdr:pic>
      <xdr:nvPicPr>
        <xdr:cNvPr id="573" name="Picture 572">
          <a:extLst>
            <a:ext uri="{FF2B5EF4-FFF2-40B4-BE49-F238E27FC236}">
              <a16:creationId xmlns:a16="http://schemas.microsoft.com/office/drawing/2014/main" id="{51628235-45C4-AD48-BECF-1B195DDD9B35}"/>
            </a:ext>
          </a:extLst>
        </xdr:cNvPr>
        <xdr:cNvPicPr>
          <a:picLocks noChangeAspect="1"/>
        </xdr:cNvPicPr>
      </xdr:nvPicPr>
      <xdr:blipFill>
        <a:blip xmlns:r="http://schemas.openxmlformats.org/officeDocument/2006/relationships" r:embed="rId397"/>
        <a:stretch>
          <a:fillRect/>
        </a:stretch>
      </xdr:blipFill>
      <xdr:spPr>
        <a:xfrm>
          <a:off x="965200" y="320060319"/>
          <a:ext cx="546100" cy="610236"/>
        </a:xfrm>
        <a:prstGeom prst="rect">
          <a:avLst/>
        </a:prstGeom>
      </xdr:spPr>
    </xdr:pic>
    <xdr:clientData/>
  </xdr:twoCellAnchor>
  <xdr:twoCellAnchor>
    <xdr:from>
      <xdr:col>1</xdr:col>
      <xdr:colOff>330200</xdr:colOff>
      <xdr:row>505</xdr:row>
      <xdr:rowOff>12064</xdr:rowOff>
    </xdr:from>
    <xdr:to>
      <xdr:col>1</xdr:col>
      <xdr:colOff>876300</xdr:colOff>
      <xdr:row>505</xdr:row>
      <xdr:rowOff>749300</xdr:rowOff>
    </xdr:to>
    <xdr:pic>
      <xdr:nvPicPr>
        <xdr:cNvPr id="574" name="Picture 573">
          <a:extLst>
            <a:ext uri="{FF2B5EF4-FFF2-40B4-BE49-F238E27FC236}">
              <a16:creationId xmlns:a16="http://schemas.microsoft.com/office/drawing/2014/main" id="{727BF7C8-267C-BF47-B876-615E9DE1CA9F}"/>
            </a:ext>
          </a:extLst>
        </xdr:cNvPr>
        <xdr:cNvPicPr>
          <a:picLocks noChangeAspect="1"/>
        </xdr:cNvPicPr>
      </xdr:nvPicPr>
      <xdr:blipFill>
        <a:blip xmlns:r="http://schemas.openxmlformats.org/officeDocument/2006/relationships" r:embed="rId397"/>
        <a:stretch>
          <a:fillRect/>
        </a:stretch>
      </xdr:blipFill>
      <xdr:spPr>
        <a:xfrm>
          <a:off x="965200" y="320687064"/>
          <a:ext cx="546100" cy="622936"/>
        </a:xfrm>
        <a:prstGeom prst="rect">
          <a:avLst/>
        </a:prstGeom>
      </xdr:spPr>
    </xdr:pic>
    <xdr:clientData/>
  </xdr:twoCellAnchor>
  <xdr:twoCellAnchor>
    <xdr:from>
      <xdr:col>1</xdr:col>
      <xdr:colOff>355600</xdr:colOff>
      <xdr:row>506</xdr:row>
      <xdr:rowOff>25399</xdr:rowOff>
    </xdr:from>
    <xdr:to>
      <xdr:col>1</xdr:col>
      <xdr:colOff>901700</xdr:colOff>
      <xdr:row>506</xdr:row>
      <xdr:rowOff>753532</xdr:rowOff>
    </xdr:to>
    <xdr:pic>
      <xdr:nvPicPr>
        <xdr:cNvPr id="575" name="Picture 574">
          <a:extLst>
            <a:ext uri="{FF2B5EF4-FFF2-40B4-BE49-F238E27FC236}">
              <a16:creationId xmlns:a16="http://schemas.microsoft.com/office/drawing/2014/main" id="{7477FA97-D8D5-E348-88AF-477EF0D6A5D7}"/>
            </a:ext>
          </a:extLst>
        </xdr:cNvPr>
        <xdr:cNvPicPr>
          <a:picLocks noChangeAspect="1"/>
        </xdr:cNvPicPr>
      </xdr:nvPicPr>
      <xdr:blipFill>
        <a:blip xmlns:r="http://schemas.openxmlformats.org/officeDocument/2006/relationships" r:embed="rId398"/>
        <a:stretch>
          <a:fillRect/>
        </a:stretch>
      </xdr:blipFill>
      <xdr:spPr>
        <a:xfrm>
          <a:off x="990600" y="321335399"/>
          <a:ext cx="546100" cy="613833"/>
        </a:xfrm>
        <a:prstGeom prst="rect">
          <a:avLst/>
        </a:prstGeom>
      </xdr:spPr>
    </xdr:pic>
    <xdr:clientData/>
  </xdr:twoCellAnchor>
  <xdr:twoCellAnchor>
    <xdr:from>
      <xdr:col>1</xdr:col>
      <xdr:colOff>342900</xdr:colOff>
      <xdr:row>507</xdr:row>
      <xdr:rowOff>25399</xdr:rowOff>
    </xdr:from>
    <xdr:to>
      <xdr:col>1</xdr:col>
      <xdr:colOff>889000</xdr:colOff>
      <xdr:row>507</xdr:row>
      <xdr:rowOff>753532</xdr:rowOff>
    </xdr:to>
    <xdr:pic>
      <xdr:nvPicPr>
        <xdr:cNvPr id="576" name="Picture 575">
          <a:extLst>
            <a:ext uri="{FF2B5EF4-FFF2-40B4-BE49-F238E27FC236}">
              <a16:creationId xmlns:a16="http://schemas.microsoft.com/office/drawing/2014/main" id="{452B48AD-0BF3-414A-B8CB-41347FBD8A3B}"/>
            </a:ext>
          </a:extLst>
        </xdr:cNvPr>
        <xdr:cNvPicPr>
          <a:picLocks noChangeAspect="1"/>
        </xdr:cNvPicPr>
      </xdr:nvPicPr>
      <xdr:blipFill>
        <a:blip xmlns:r="http://schemas.openxmlformats.org/officeDocument/2006/relationships" r:embed="rId398"/>
        <a:stretch>
          <a:fillRect/>
        </a:stretch>
      </xdr:blipFill>
      <xdr:spPr>
        <a:xfrm>
          <a:off x="977900" y="321970399"/>
          <a:ext cx="546100" cy="613833"/>
        </a:xfrm>
        <a:prstGeom prst="rect">
          <a:avLst/>
        </a:prstGeom>
      </xdr:spPr>
    </xdr:pic>
    <xdr:clientData/>
  </xdr:twoCellAnchor>
  <xdr:twoCellAnchor>
    <xdr:from>
      <xdr:col>1</xdr:col>
      <xdr:colOff>342900</xdr:colOff>
      <xdr:row>508</xdr:row>
      <xdr:rowOff>12700</xdr:rowOff>
    </xdr:from>
    <xdr:to>
      <xdr:col>1</xdr:col>
      <xdr:colOff>876300</xdr:colOff>
      <xdr:row>508</xdr:row>
      <xdr:rowOff>742616</xdr:rowOff>
    </xdr:to>
    <xdr:pic>
      <xdr:nvPicPr>
        <xdr:cNvPr id="577" name="Picture 576">
          <a:extLst>
            <a:ext uri="{FF2B5EF4-FFF2-40B4-BE49-F238E27FC236}">
              <a16:creationId xmlns:a16="http://schemas.microsoft.com/office/drawing/2014/main" id="{F5FCBEF5-9FA1-F041-9538-CE0FEF5B655D}"/>
            </a:ext>
          </a:extLst>
        </xdr:cNvPr>
        <xdr:cNvPicPr>
          <a:picLocks noChangeAspect="1"/>
        </xdr:cNvPicPr>
      </xdr:nvPicPr>
      <xdr:blipFill>
        <a:blip xmlns:r="http://schemas.openxmlformats.org/officeDocument/2006/relationships" r:embed="rId399"/>
        <a:stretch>
          <a:fillRect/>
        </a:stretch>
      </xdr:blipFill>
      <xdr:spPr>
        <a:xfrm>
          <a:off x="977900" y="322592700"/>
          <a:ext cx="533400" cy="628316"/>
        </a:xfrm>
        <a:prstGeom prst="rect">
          <a:avLst/>
        </a:prstGeom>
      </xdr:spPr>
    </xdr:pic>
    <xdr:clientData/>
  </xdr:twoCellAnchor>
  <xdr:twoCellAnchor>
    <xdr:from>
      <xdr:col>1</xdr:col>
      <xdr:colOff>342900</xdr:colOff>
      <xdr:row>510</xdr:row>
      <xdr:rowOff>25400</xdr:rowOff>
    </xdr:from>
    <xdr:to>
      <xdr:col>1</xdr:col>
      <xdr:colOff>876300</xdr:colOff>
      <xdr:row>510</xdr:row>
      <xdr:rowOff>755316</xdr:rowOff>
    </xdr:to>
    <xdr:pic>
      <xdr:nvPicPr>
        <xdr:cNvPr id="578" name="Picture 577">
          <a:extLst>
            <a:ext uri="{FF2B5EF4-FFF2-40B4-BE49-F238E27FC236}">
              <a16:creationId xmlns:a16="http://schemas.microsoft.com/office/drawing/2014/main" id="{1AF68151-D33B-DF41-B2BC-EFC01192B084}"/>
            </a:ext>
          </a:extLst>
        </xdr:cNvPr>
        <xdr:cNvPicPr>
          <a:picLocks noChangeAspect="1"/>
        </xdr:cNvPicPr>
      </xdr:nvPicPr>
      <xdr:blipFill>
        <a:blip xmlns:r="http://schemas.openxmlformats.org/officeDocument/2006/relationships" r:embed="rId399"/>
        <a:stretch>
          <a:fillRect/>
        </a:stretch>
      </xdr:blipFill>
      <xdr:spPr>
        <a:xfrm>
          <a:off x="977900" y="323875400"/>
          <a:ext cx="533400" cy="615616"/>
        </a:xfrm>
        <a:prstGeom prst="rect">
          <a:avLst/>
        </a:prstGeom>
      </xdr:spPr>
    </xdr:pic>
    <xdr:clientData/>
  </xdr:twoCellAnchor>
  <xdr:twoCellAnchor>
    <xdr:from>
      <xdr:col>1</xdr:col>
      <xdr:colOff>342900</xdr:colOff>
      <xdr:row>509</xdr:row>
      <xdr:rowOff>12700</xdr:rowOff>
    </xdr:from>
    <xdr:to>
      <xdr:col>1</xdr:col>
      <xdr:colOff>876300</xdr:colOff>
      <xdr:row>509</xdr:row>
      <xdr:rowOff>742616</xdr:rowOff>
    </xdr:to>
    <xdr:pic>
      <xdr:nvPicPr>
        <xdr:cNvPr id="579" name="Picture 578">
          <a:extLst>
            <a:ext uri="{FF2B5EF4-FFF2-40B4-BE49-F238E27FC236}">
              <a16:creationId xmlns:a16="http://schemas.microsoft.com/office/drawing/2014/main" id="{12CC11A7-DEC6-A246-BBD8-EF7830C8B495}"/>
            </a:ext>
          </a:extLst>
        </xdr:cNvPr>
        <xdr:cNvPicPr>
          <a:picLocks noChangeAspect="1"/>
        </xdr:cNvPicPr>
      </xdr:nvPicPr>
      <xdr:blipFill>
        <a:blip xmlns:r="http://schemas.openxmlformats.org/officeDocument/2006/relationships" r:embed="rId399"/>
        <a:stretch>
          <a:fillRect/>
        </a:stretch>
      </xdr:blipFill>
      <xdr:spPr>
        <a:xfrm>
          <a:off x="977900" y="323227700"/>
          <a:ext cx="533400" cy="628316"/>
        </a:xfrm>
        <a:prstGeom prst="rect">
          <a:avLst/>
        </a:prstGeom>
      </xdr:spPr>
    </xdr:pic>
    <xdr:clientData/>
  </xdr:twoCellAnchor>
  <xdr:twoCellAnchor>
    <xdr:from>
      <xdr:col>1</xdr:col>
      <xdr:colOff>342900</xdr:colOff>
      <xdr:row>511</xdr:row>
      <xdr:rowOff>38100</xdr:rowOff>
    </xdr:from>
    <xdr:to>
      <xdr:col>1</xdr:col>
      <xdr:colOff>863600</xdr:colOff>
      <xdr:row>511</xdr:row>
      <xdr:rowOff>745718</xdr:rowOff>
    </xdr:to>
    <xdr:pic>
      <xdr:nvPicPr>
        <xdr:cNvPr id="580" name="Picture 579">
          <a:extLst>
            <a:ext uri="{FF2B5EF4-FFF2-40B4-BE49-F238E27FC236}">
              <a16:creationId xmlns:a16="http://schemas.microsoft.com/office/drawing/2014/main" id="{C933F11E-1D26-D546-A049-E9D80BDBA016}"/>
            </a:ext>
          </a:extLst>
        </xdr:cNvPr>
        <xdr:cNvPicPr>
          <a:picLocks noChangeAspect="1"/>
        </xdr:cNvPicPr>
      </xdr:nvPicPr>
      <xdr:blipFill>
        <a:blip xmlns:r="http://schemas.openxmlformats.org/officeDocument/2006/relationships" r:embed="rId400"/>
        <a:stretch>
          <a:fillRect/>
        </a:stretch>
      </xdr:blipFill>
      <xdr:spPr>
        <a:xfrm>
          <a:off x="977900" y="324523100"/>
          <a:ext cx="520700" cy="593318"/>
        </a:xfrm>
        <a:prstGeom prst="rect">
          <a:avLst/>
        </a:prstGeom>
      </xdr:spPr>
    </xdr:pic>
    <xdr:clientData/>
  </xdr:twoCellAnchor>
  <xdr:twoCellAnchor>
    <xdr:from>
      <xdr:col>1</xdr:col>
      <xdr:colOff>355600</xdr:colOff>
      <xdr:row>512</xdr:row>
      <xdr:rowOff>38100</xdr:rowOff>
    </xdr:from>
    <xdr:to>
      <xdr:col>1</xdr:col>
      <xdr:colOff>876300</xdr:colOff>
      <xdr:row>512</xdr:row>
      <xdr:rowOff>745718</xdr:rowOff>
    </xdr:to>
    <xdr:pic>
      <xdr:nvPicPr>
        <xdr:cNvPr id="581" name="Picture 580">
          <a:extLst>
            <a:ext uri="{FF2B5EF4-FFF2-40B4-BE49-F238E27FC236}">
              <a16:creationId xmlns:a16="http://schemas.microsoft.com/office/drawing/2014/main" id="{522B05B3-24D0-5F4B-9931-FC961B29CB51}"/>
            </a:ext>
          </a:extLst>
        </xdr:cNvPr>
        <xdr:cNvPicPr>
          <a:picLocks noChangeAspect="1"/>
        </xdr:cNvPicPr>
      </xdr:nvPicPr>
      <xdr:blipFill>
        <a:blip xmlns:r="http://schemas.openxmlformats.org/officeDocument/2006/relationships" r:embed="rId400"/>
        <a:stretch>
          <a:fillRect/>
        </a:stretch>
      </xdr:blipFill>
      <xdr:spPr>
        <a:xfrm>
          <a:off x="990600" y="325158100"/>
          <a:ext cx="520700" cy="593318"/>
        </a:xfrm>
        <a:prstGeom prst="rect">
          <a:avLst/>
        </a:prstGeom>
      </xdr:spPr>
    </xdr:pic>
    <xdr:clientData/>
  </xdr:twoCellAnchor>
  <xdr:twoCellAnchor>
    <xdr:from>
      <xdr:col>1</xdr:col>
      <xdr:colOff>355600</xdr:colOff>
      <xdr:row>513</xdr:row>
      <xdr:rowOff>25399</xdr:rowOff>
    </xdr:from>
    <xdr:to>
      <xdr:col>1</xdr:col>
      <xdr:colOff>876300</xdr:colOff>
      <xdr:row>513</xdr:row>
      <xdr:rowOff>759720</xdr:rowOff>
    </xdr:to>
    <xdr:pic>
      <xdr:nvPicPr>
        <xdr:cNvPr id="582" name="Picture 581">
          <a:extLst>
            <a:ext uri="{FF2B5EF4-FFF2-40B4-BE49-F238E27FC236}">
              <a16:creationId xmlns:a16="http://schemas.microsoft.com/office/drawing/2014/main" id="{089C9EDD-83A2-F444-8367-B4FC739BCD31}"/>
            </a:ext>
          </a:extLst>
        </xdr:cNvPr>
        <xdr:cNvPicPr>
          <a:picLocks noChangeAspect="1"/>
        </xdr:cNvPicPr>
      </xdr:nvPicPr>
      <xdr:blipFill>
        <a:blip xmlns:r="http://schemas.openxmlformats.org/officeDocument/2006/relationships" r:embed="rId401"/>
        <a:stretch>
          <a:fillRect/>
        </a:stretch>
      </xdr:blipFill>
      <xdr:spPr>
        <a:xfrm>
          <a:off x="990600" y="325780399"/>
          <a:ext cx="520700" cy="607321"/>
        </a:xfrm>
        <a:prstGeom prst="rect">
          <a:avLst/>
        </a:prstGeom>
      </xdr:spPr>
    </xdr:pic>
    <xdr:clientData/>
  </xdr:twoCellAnchor>
  <xdr:twoCellAnchor>
    <xdr:from>
      <xdr:col>1</xdr:col>
      <xdr:colOff>355600</xdr:colOff>
      <xdr:row>514</xdr:row>
      <xdr:rowOff>25399</xdr:rowOff>
    </xdr:from>
    <xdr:to>
      <xdr:col>1</xdr:col>
      <xdr:colOff>876300</xdr:colOff>
      <xdr:row>514</xdr:row>
      <xdr:rowOff>759720</xdr:rowOff>
    </xdr:to>
    <xdr:pic>
      <xdr:nvPicPr>
        <xdr:cNvPr id="583" name="Picture 582">
          <a:extLst>
            <a:ext uri="{FF2B5EF4-FFF2-40B4-BE49-F238E27FC236}">
              <a16:creationId xmlns:a16="http://schemas.microsoft.com/office/drawing/2014/main" id="{C24D80C3-ACA2-3A4F-9C96-35472C5C2003}"/>
            </a:ext>
          </a:extLst>
        </xdr:cNvPr>
        <xdr:cNvPicPr>
          <a:picLocks noChangeAspect="1"/>
        </xdr:cNvPicPr>
      </xdr:nvPicPr>
      <xdr:blipFill>
        <a:blip xmlns:r="http://schemas.openxmlformats.org/officeDocument/2006/relationships" r:embed="rId401"/>
        <a:stretch>
          <a:fillRect/>
        </a:stretch>
      </xdr:blipFill>
      <xdr:spPr>
        <a:xfrm>
          <a:off x="990600" y="326415399"/>
          <a:ext cx="520700" cy="607321"/>
        </a:xfrm>
        <a:prstGeom prst="rect">
          <a:avLst/>
        </a:prstGeom>
      </xdr:spPr>
    </xdr:pic>
    <xdr:clientData/>
  </xdr:twoCellAnchor>
  <xdr:twoCellAnchor>
    <xdr:from>
      <xdr:col>1</xdr:col>
      <xdr:colOff>355600</xdr:colOff>
      <xdr:row>515</xdr:row>
      <xdr:rowOff>12700</xdr:rowOff>
    </xdr:from>
    <xdr:to>
      <xdr:col>1</xdr:col>
      <xdr:colOff>876300</xdr:colOff>
      <xdr:row>515</xdr:row>
      <xdr:rowOff>747021</xdr:rowOff>
    </xdr:to>
    <xdr:pic>
      <xdr:nvPicPr>
        <xdr:cNvPr id="584" name="Picture 583">
          <a:extLst>
            <a:ext uri="{FF2B5EF4-FFF2-40B4-BE49-F238E27FC236}">
              <a16:creationId xmlns:a16="http://schemas.microsoft.com/office/drawing/2014/main" id="{F0251F09-4925-5C43-BB00-97D9DFE09B2D}"/>
            </a:ext>
          </a:extLst>
        </xdr:cNvPr>
        <xdr:cNvPicPr>
          <a:picLocks noChangeAspect="1"/>
        </xdr:cNvPicPr>
      </xdr:nvPicPr>
      <xdr:blipFill>
        <a:blip xmlns:r="http://schemas.openxmlformats.org/officeDocument/2006/relationships" r:embed="rId401"/>
        <a:stretch>
          <a:fillRect/>
        </a:stretch>
      </xdr:blipFill>
      <xdr:spPr>
        <a:xfrm>
          <a:off x="990600" y="327037700"/>
          <a:ext cx="520700" cy="620021"/>
        </a:xfrm>
        <a:prstGeom prst="rect">
          <a:avLst/>
        </a:prstGeom>
      </xdr:spPr>
    </xdr:pic>
    <xdr:clientData/>
  </xdr:twoCellAnchor>
  <xdr:twoCellAnchor>
    <xdr:from>
      <xdr:col>1</xdr:col>
      <xdr:colOff>368300</xdr:colOff>
      <xdr:row>516</xdr:row>
      <xdr:rowOff>25399</xdr:rowOff>
    </xdr:from>
    <xdr:to>
      <xdr:col>1</xdr:col>
      <xdr:colOff>914400</xdr:colOff>
      <xdr:row>516</xdr:row>
      <xdr:rowOff>753532</xdr:rowOff>
    </xdr:to>
    <xdr:pic>
      <xdr:nvPicPr>
        <xdr:cNvPr id="585" name="Picture 584">
          <a:extLst>
            <a:ext uri="{FF2B5EF4-FFF2-40B4-BE49-F238E27FC236}">
              <a16:creationId xmlns:a16="http://schemas.microsoft.com/office/drawing/2014/main" id="{C20C27C3-EBFA-E340-9620-A48781A6F54C}"/>
            </a:ext>
          </a:extLst>
        </xdr:cNvPr>
        <xdr:cNvPicPr>
          <a:picLocks noChangeAspect="1"/>
        </xdr:cNvPicPr>
      </xdr:nvPicPr>
      <xdr:blipFill>
        <a:blip xmlns:r="http://schemas.openxmlformats.org/officeDocument/2006/relationships" r:embed="rId402"/>
        <a:stretch>
          <a:fillRect/>
        </a:stretch>
      </xdr:blipFill>
      <xdr:spPr>
        <a:xfrm>
          <a:off x="1003300" y="327685399"/>
          <a:ext cx="546100" cy="613833"/>
        </a:xfrm>
        <a:prstGeom prst="rect">
          <a:avLst/>
        </a:prstGeom>
      </xdr:spPr>
    </xdr:pic>
    <xdr:clientData/>
  </xdr:twoCellAnchor>
  <xdr:twoCellAnchor>
    <xdr:from>
      <xdr:col>1</xdr:col>
      <xdr:colOff>355600</xdr:colOff>
      <xdr:row>517</xdr:row>
      <xdr:rowOff>25399</xdr:rowOff>
    </xdr:from>
    <xdr:to>
      <xdr:col>1</xdr:col>
      <xdr:colOff>901700</xdr:colOff>
      <xdr:row>517</xdr:row>
      <xdr:rowOff>753532</xdr:rowOff>
    </xdr:to>
    <xdr:pic>
      <xdr:nvPicPr>
        <xdr:cNvPr id="586" name="Picture 585">
          <a:extLst>
            <a:ext uri="{FF2B5EF4-FFF2-40B4-BE49-F238E27FC236}">
              <a16:creationId xmlns:a16="http://schemas.microsoft.com/office/drawing/2014/main" id="{D19202BB-EED8-6F4C-BCC3-3E1D499FD179}"/>
            </a:ext>
          </a:extLst>
        </xdr:cNvPr>
        <xdr:cNvPicPr>
          <a:picLocks noChangeAspect="1"/>
        </xdr:cNvPicPr>
      </xdr:nvPicPr>
      <xdr:blipFill>
        <a:blip xmlns:r="http://schemas.openxmlformats.org/officeDocument/2006/relationships" r:embed="rId402"/>
        <a:stretch>
          <a:fillRect/>
        </a:stretch>
      </xdr:blipFill>
      <xdr:spPr>
        <a:xfrm>
          <a:off x="990600" y="328320399"/>
          <a:ext cx="546100" cy="613833"/>
        </a:xfrm>
        <a:prstGeom prst="rect">
          <a:avLst/>
        </a:prstGeom>
      </xdr:spPr>
    </xdr:pic>
    <xdr:clientData/>
  </xdr:twoCellAnchor>
  <xdr:twoCellAnchor>
    <xdr:from>
      <xdr:col>1</xdr:col>
      <xdr:colOff>342900</xdr:colOff>
      <xdr:row>518</xdr:row>
      <xdr:rowOff>12699</xdr:rowOff>
    </xdr:from>
    <xdr:to>
      <xdr:col>1</xdr:col>
      <xdr:colOff>889000</xdr:colOff>
      <xdr:row>518</xdr:row>
      <xdr:rowOff>740832</xdr:rowOff>
    </xdr:to>
    <xdr:pic>
      <xdr:nvPicPr>
        <xdr:cNvPr id="587" name="Picture 586">
          <a:extLst>
            <a:ext uri="{FF2B5EF4-FFF2-40B4-BE49-F238E27FC236}">
              <a16:creationId xmlns:a16="http://schemas.microsoft.com/office/drawing/2014/main" id="{1CB7B557-A024-4044-AF64-37685B125756}"/>
            </a:ext>
          </a:extLst>
        </xdr:cNvPr>
        <xdr:cNvPicPr>
          <a:picLocks noChangeAspect="1"/>
        </xdr:cNvPicPr>
      </xdr:nvPicPr>
      <xdr:blipFill>
        <a:blip xmlns:r="http://schemas.openxmlformats.org/officeDocument/2006/relationships" r:embed="rId402"/>
        <a:stretch>
          <a:fillRect/>
        </a:stretch>
      </xdr:blipFill>
      <xdr:spPr>
        <a:xfrm>
          <a:off x="977900" y="328942699"/>
          <a:ext cx="546100" cy="626533"/>
        </a:xfrm>
        <a:prstGeom prst="rect">
          <a:avLst/>
        </a:prstGeom>
      </xdr:spPr>
    </xdr:pic>
    <xdr:clientData/>
  </xdr:twoCellAnchor>
  <xdr:twoCellAnchor>
    <xdr:from>
      <xdr:col>1</xdr:col>
      <xdr:colOff>369455</xdr:colOff>
      <xdr:row>530</xdr:row>
      <xdr:rowOff>23092</xdr:rowOff>
    </xdr:from>
    <xdr:to>
      <xdr:col>1</xdr:col>
      <xdr:colOff>940955</xdr:colOff>
      <xdr:row>531</xdr:row>
      <xdr:rowOff>4055</xdr:rowOff>
    </xdr:to>
    <xdr:pic>
      <xdr:nvPicPr>
        <xdr:cNvPr id="588" name="Picture 587">
          <a:extLst>
            <a:ext uri="{FF2B5EF4-FFF2-40B4-BE49-F238E27FC236}">
              <a16:creationId xmlns:a16="http://schemas.microsoft.com/office/drawing/2014/main" id="{F762FE5A-5C5A-8E44-915F-22B921FE583C}"/>
            </a:ext>
          </a:extLst>
        </xdr:cNvPr>
        <xdr:cNvPicPr>
          <a:picLocks noChangeAspect="1" noChangeArrowheads="1"/>
        </xdr:cNvPicPr>
      </xdr:nvPicPr>
      <xdr:blipFill>
        <a:blip xmlns:r="http://schemas.openxmlformats.org/officeDocument/2006/relationships" r:embed="rId403" cstate="print">
          <a:extLst>
            <a:ext uri="{28A0092B-C50C-407E-A947-70E740481C1C}">
              <a14:useLocalDpi xmlns:a14="http://schemas.microsoft.com/office/drawing/2010/main" val="0"/>
            </a:ext>
          </a:extLst>
        </a:blip>
        <a:srcRect/>
        <a:stretch>
          <a:fillRect/>
        </a:stretch>
      </xdr:blipFill>
      <xdr:spPr bwMode="auto">
        <a:xfrm>
          <a:off x="1004455" y="336573092"/>
          <a:ext cx="571500" cy="615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369454</xdr:colOff>
      <xdr:row>528</xdr:row>
      <xdr:rowOff>23091</xdr:rowOff>
    </xdr:from>
    <xdr:to>
      <xdr:col>1</xdr:col>
      <xdr:colOff>920523</xdr:colOff>
      <xdr:row>528</xdr:row>
      <xdr:rowOff>614037</xdr:rowOff>
    </xdr:to>
    <xdr:pic>
      <xdr:nvPicPr>
        <xdr:cNvPr id="589" name="Picture 588">
          <a:extLst>
            <a:ext uri="{FF2B5EF4-FFF2-40B4-BE49-F238E27FC236}">
              <a16:creationId xmlns:a16="http://schemas.microsoft.com/office/drawing/2014/main" id="{1B01F3F3-D9E0-FB48-98F4-DBF128FFAD1B}"/>
            </a:ext>
          </a:extLst>
        </xdr:cNvPr>
        <xdr:cNvPicPr>
          <a:picLocks noChangeAspect="1" noChangeArrowheads="1"/>
        </xdr:cNvPicPr>
      </xdr:nvPicPr>
      <xdr:blipFill>
        <a:blip xmlns:r="http://schemas.openxmlformats.org/officeDocument/2006/relationships" r:embed="rId404" cstate="print">
          <a:extLst>
            <a:ext uri="{28A0092B-C50C-407E-A947-70E740481C1C}">
              <a14:useLocalDpi xmlns:a14="http://schemas.microsoft.com/office/drawing/2010/main" val="0"/>
            </a:ext>
          </a:extLst>
        </a:blip>
        <a:srcRect/>
        <a:stretch>
          <a:fillRect/>
        </a:stretch>
      </xdr:blipFill>
      <xdr:spPr bwMode="auto">
        <a:xfrm>
          <a:off x="1004454" y="335303091"/>
          <a:ext cx="551069" cy="590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580534</xdr:colOff>
      <xdr:row>0</xdr:row>
      <xdr:rowOff>741680</xdr:rowOff>
    </xdr:from>
    <xdr:to>
      <xdr:col>9</xdr:col>
      <xdr:colOff>527440</xdr:colOff>
      <xdr:row>3</xdr:row>
      <xdr:rowOff>345440</xdr:rowOff>
    </xdr:to>
    <xdr:pic>
      <xdr:nvPicPr>
        <xdr:cNvPr id="2" name="Picture 1">
          <a:extLst>
            <a:ext uri="{FF2B5EF4-FFF2-40B4-BE49-F238E27FC236}">
              <a16:creationId xmlns:a16="http://schemas.microsoft.com/office/drawing/2014/main" id="{75BBCD27-234A-3CA0-82AA-A100E81FE3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22214" y="741680"/>
          <a:ext cx="769866" cy="1026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xdr:row>
      <xdr:rowOff>0</xdr:rowOff>
    </xdr:from>
    <xdr:to>
      <xdr:col>9</xdr:col>
      <xdr:colOff>446122</xdr:colOff>
      <xdr:row>7</xdr:row>
      <xdr:rowOff>103742</xdr:rowOff>
    </xdr:to>
    <xdr:pic>
      <xdr:nvPicPr>
        <xdr:cNvPr id="3" name="Picture 2">
          <a:extLst>
            <a:ext uri="{FF2B5EF4-FFF2-40B4-BE49-F238E27FC236}">
              <a16:creationId xmlns:a16="http://schemas.microsoft.com/office/drawing/2014/main" id="{9C226F58-01A2-3788-D11E-D1930E1B590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38530" y="2054413"/>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xdr:row>
      <xdr:rowOff>0</xdr:rowOff>
    </xdr:from>
    <xdr:to>
      <xdr:col>9</xdr:col>
      <xdr:colOff>446122</xdr:colOff>
      <xdr:row>9</xdr:row>
      <xdr:rowOff>98603</xdr:rowOff>
    </xdr:to>
    <xdr:pic>
      <xdr:nvPicPr>
        <xdr:cNvPr id="4" name="Picture 3">
          <a:extLst>
            <a:ext uri="{FF2B5EF4-FFF2-40B4-BE49-F238E27FC236}">
              <a16:creationId xmlns:a16="http://schemas.microsoft.com/office/drawing/2014/main" id="{5F74921D-6A88-19FB-E257-FB016BA6BF7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38530" y="2969558"/>
          <a:ext cx="744944" cy="1013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xdr:row>
      <xdr:rowOff>0</xdr:rowOff>
    </xdr:from>
    <xdr:to>
      <xdr:col>9</xdr:col>
      <xdr:colOff>446123</xdr:colOff>
      <xdr:row>10</xdr:row>
      <xdr:rowOff>101216</xdr:rowOff>
    </xdr:to>
    <xdr:pic>
      <xdr:nvPicPr>
        <xdr:cNvPr id="5" name="Picture 4">
          <a:extLst>
            <a:ext uri="{FF2B5EF4-FFF2-40B4-BE49-F238E27FC236}">
              <a16:creationId xmlns:a16="http://schemas.microsoft.com/office/drawing/2014/main" id="{4C9F4527-A160-C83A-6AE3-CB660873193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38530" y="3884706"/>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xdr:row>
      <xdr:rowOff>242795</xdr:rowOff>
    </xdr:from>
    <xdr:to>
      <xdr:col>9</xdr:col>
      <xdr:colOff>446122</xdr:colOff>
      <xdr:row>12</xdr:row>
      <xdr:rowOff>173427</xdr:rowOff>
    </xdr:to>
    <xdr:pic>
      <xdr:nvPicPr>
        <xdr:cNvPr id="9" name="Picture 8">
          <a:extLst>
            <a:ext uri="{FF2B5EF4-FFF2-40B4-BE49-F238E27FC236}">
              <a16:creationId xmlns:a16="http://schemas.microsoft.com/office/drawing/2014/main" id="{A9BAB8F9-8231-ABA2-9514-AD1320706C0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754529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xdr:row>
      <xdr:rowOff>242794</xdr:rowOff>
    </xdr:from>
    <xdr:to>
      <xdr:col>9</xdr:col>
      <xdr:colOff>446122</xdr:colOff>
      <xdr:row>13</xdr:row>
      <xdr:rowOff>173425</xdr:rowOff>
    </xdr:to>
    <xdr:pic>
      <xdr:nvPicPr>
        <xdr:cNvPr id="10" name="Picture 9">
          <a:extLst>
            <a:ext uri="{FF2B5EF4-FFF2-40B4-BE49-F238E27FC236}">
              <a16:creationId xmlns:a16="http://schemas.microsoft.com/office/drawing/2014/main" id="{63E04111-D137-937F-813E-B7FF921FB04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8983382"/>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xdr:row>
      <xdr:rowOff>242794</xdr:rowOff>
    </xdr:from>
    <xdr:to>
      <xdr:col>9</xdr:col>
      <xdr:colOff>446122</xdr:colOff>
      <xdr:row>14</xdr:row>
      <xdr:rowOff>173425</xdr:rowOff>
    </xdr:to>
    <xdr:pic>
      <xdr:nvPicPr>
        <xdr:cNvPr id="11" name="Picture 10">
          <a:extLst>
            <a:ext uri="{FF2B5EF4-FFF2-40B4-BE49-F238E27FC236}">
              <a16:creationId xmlns:a16="http://schemas.microsoft.com/office/drawing/2014/main" id="{7E208E14-275A-C84D-D879-166EE06A152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0421470"/>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12</xdr:row>
      <xdr:rowOff>242794</xdr:rowOff>
    </xdr:from>
    <xdr:to>
      <xdr:col>9</xdr:col>
      <xdr:colOff>446122</xdr:colOff>
      <xdr:row>15</xdr:row>
      <xdr:rowOff>173424</xdr:rowOff>
    </xdr:to>
    <xdr:pic>
      <xdr:nvPicPr>
        <xdr:cNvPr id="12" name="Picture 11">
          <a:extLst>
            <a:ext uri="{FF2B5EF4-FFF2-40B4-BE49-F238E27FC236}">
              <a16:creationId xmlns:a16="http://schemas.microsoft.com/office/drawing/2014/main" id="{3B43D382-6FD1-A740-D7A1-CAC0D378DAE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1859559"/>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13</xdr:row>
      <xdr:rowOff>242794</xdr:rowOff>
    </xdr:from>
    <xdr:to>
      <xdr:col>9</xdr:col>
      <xdr:colOff>446122</xdr:colOff>
      <xdr:row>16</xdr:row>
      <xdr:rowOff>173426</xdr:rowOff>
    </xdr:to>
    <xdr:pic>
      <xdr:nvPicPr>
        <xdr:cNvPr id="13" name="Picture 12">
          <a:extLst>
            <a:ext uri="{FF2B5EF4-FFF2-40B4-BE49-F238E27FC236}">
              <a16:creationId xmlns:a16="http://schemas.microsoft.com/office/drawing/2014/main" id="{DFDD0CB2-6F4D-207E-17CD-F451C1C043D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3297647"/>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670560</xdr:colOff>
      <xdr:row>14</xdr:row>
      <xdr:rowOff>158930</xdr:rowOff>
    </xdr:from>
    <xdr:to>
      <xdr:col>11</xdr:col>
      <xdr:colOff>518768</xdr:colOff>
      <xdr:row>17</xdr:row>
      <xdr:rowOff>1232</xdr:rowOff>
    </xdr:to>
    <xdr:pic>
      <xdr:nvPicPr>
        <xdr:cNvPr id="14" name="Picture 13">
          <a:extLst>
            <a:ext uri="{FF2B5EF4-FFF2-40B4-BE49-F238E27FC236}">
              <a16:creationId xmlns:a16="http://schemas.microsoft.com/office/drawing/2014/main" id="{85F1B874-B935-A483-AA42-AE02F39DAEC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758160" y="4974770"/>
          <a:ext cx="671168" cy="901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15</xdr:row>
      <xdr:rowOff>242795</xdr:rowOff>
    </xdr:from>
    <xdr:to>
      <xdr:col>9</xdr:col>
      <xdr:colOff>446122</xdr:colOff>
      <xdr:row>18</xdr:row>
      <xdr:rowOff>178449</xdr:rowOff>
    </xdr:to>
    <xdr:pic>
      <xdr:nvPicPr>
        <xdr:cNvPr id="15" name="Picture 14">
          <a:extLst>
            <a:ext uri="{FF2B5EF4-FFF2-40B4-BE49-F238E27FC236}">
              <a16:creationId xmlns:a16="http://schemas.microsoft.com/office/drawing/2014/main" id="{06BD1B07-268C-32FD-6B35-D18DEE837FE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438530" y="15818971"/>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16</xdr:row>
      <xdr:rowOff>242796</xdr:rowOff>
    </xdr:from>
    <xdr:to>
      <xdr:col>9</xdr:col>
      <xdr:colOff>446123</xdr:colOff>
      <xdr:row>19</xdr:row>
      <xdr:rowOff>176038</xdr:rowOff>
    </xdr:to>
    <xdr:pic>
      <xdr:nvPicPr>
        <xdr:cNvPr id="16" name="Picture 15">
          <a:extLst>
            <a:ext uri="{FF2B5EF4-FFF2-40B4-BE49-F238E27FC236}">
              <a16:creationId xmlns:a16="http://schemas.microsoft.com/office/drawing/2014/main" id="{B6BFC180-69DB-F190-F576-4FC5410A250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438530" y="16902208"/>
          <a:ext cx="744945" cy="1006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522943</xdr:colOff>
      <xdr:row>17</xdr:row>
      <xdr:rowOff>242795</xdr:rowOff>
    </xdr:from>
    <xdr:to>
      <xdr:col>9</xdr:col>
      <xdr:colOff>203201</xdr:colOff>
      <xdr:row>19</xdr:row>
      <xdr:rowOff>202665</xdr:rowOff>
    </xdr:to>
    <xdr:pic>
      <xdr:nvPicPr>
        <xdr:cNvPr id="17" name="Picture 16">
          <a:extLst>
            <a:ext uri="{FF2B5EF4-FFF2-40B4-BE49-F238E27FC236}">
              <a16:creationId xmlns:a16="http://schemas.microsoft.com/office/drawing/2014/main" id="{D3F05ADD-74C6-A51A-A968-75AA5A4F335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964623" y="6125435"/>
          <a:ext cx="503218" cy="671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18</xdr:row>
      <xdr:rowOff>242795</xdr:rowOff>
    </xdr:from>
    <xdr:to>
      <xdr:col>9</xdr:col>
      <xdr:colOff>446123</xdr:colOff>
      <xdr:row>21</xdr:row>
      <xdr:rowOff>171015</xdr:rowOff>
    </xdr:to>
    <xdr:pic>
      <xdr:nvPicPr>
        <xdr:cNvPr id="18" name="Picture 17">
          <a:extLst>
            <a:ext uri="{FF2B5EF4-FFF2-40B4-BE49-F238E27FC236}">
              <a16:creationId xmlns:a16="http://schemas.microsoft.com/office/drawing/2014/main" id="{2F73E190-4EFB-B236-0909-0D030464984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438530" y="1942353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207982</xdr:colOff>
      <xdr:row>19</xdr:row>
      <xdr:rowOff>242794</xdr:rowOff>
    </xdr:from>
    <xdr:to>
      <xdr:col>9</xdr:col>
      <xdr:colOff>131162</xdr:colOff>
      <xdr:row>22</xdr:row>
      <xdr:rowOff>264864</xdr:rowOff>
    </xdr:to>
    <xdr:pic>
      <xdr:nvPicPr>
        <xdr:cNvPr id="19" name="Picture 18">
          <a:extLst>
            <a:ext uri="{FF2B5EF4-FFF2-40B4-BE49-F238E27FC236}">
              <a16:creationId xmlns:a16="http://schemas.microsoft.com/office/drawing/2014/main" id="{B8ECD75C-C750-7087-C659-6FE4A02D31B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649662" y="683663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20</xdr:row>
      <xdr:rowOff>242795</xdr:rowOff>
    </xdr:from>
    <xdr:to>
      <xdr:col>9</xdr:col>
      <xdr:colOff>446122</xdr:colOff>
      <xdr:row>23</xdr:row>
      <xdr:rowOff>264865</xdr:rowOff>
    </xdr:to>
    <xdr:pic>
      <xdr:nvPicPr>
        <xdr:cNvPr id="20" name="Picture 19">
          <a:extLst>
            <a:ext uri="{FF2B5EF4-FFF2-40B4-BE49-F238E27FC236}">
              <a16:creationId xmlns:a16="http://schemas.microsoft.com/office/drawing/2014/main" id="{B145420E-40EC-8C04-2EC5-37F54623251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438530" y="21944854"/>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21</xdr:row>
      <xdr:rowOff>242795</xdr:rowOff>
    </xdr:from>
    <xdr:to>
      <xdr:col>9</xdr:col>
      <xdr:colOff>446123</xdr:colOff>
      <xdr:row>24</xdr:row>
      <xdr:rowOff>262457</xdr:rowOff>
    </xdr:to>
    <xdr:pic>
      <xdr:nvPicPr>
        <xdr:cNvPr id="21" name="Picture 20">
          <a:extLst>
            <a:ext uri="{FF2B5EF4-FFF2-40B4-BE49-F238E27FC236}">
              <a16:creationId xmlns:a16="http://schemas.microsoft.com/office/drawing/2014/main" id="{03A32E5F-EEB0-1EB0-9E1A-4585074FFD9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438530" y="23028089"/>
          <a:ext cx="744945" cy="1001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22</xdr:row>
      <xdr:rowOff>242794</xdr:rowOff>
    </xdr:from>
    <xdr:to>
      <xdr:col>9</xdr:col>
      <xdr:colOff>446123</xdr:colOff>
      <xdr:row>25</xdr:row>
      <xdr:rowOff>118205</xdr:rowOff>
    </xdr:to>
    <xdr:pic>
      <xdr:nvPicPr>
        <xdr:cNvPr id="22" name="Picture 21">
          <a:extLst>
            <a:ext uri="{FF2B5EF4-FFF2-40B4-BE49-F238E27FC236}">
              <a16:creationId xmlns:a16="http://schemas.microsoft.com/office/drawing/2014/main" id="{DC91D2BA-0A8F-64DE-7F5D-758592F14BC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438530" y="24111323"/>
          <a:ext cx="744945" cy="999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23</xdr:row>
      <xdr:rowOff>141194</xdr:rowOff>
    </xdr:from>
    <xdr:to>
      <xdr:col>9</xdr:col>
      <xdr:colOff>435962</xdr:colOff>
      <xdr:row>26</xdr:row>
      <xdr:rowOff>21024</xdr:rowOff>
    </xdr:to>
    <xdr:pic>
      <xdr:nvPicPr>
        <xdr:cNvPr id="23" name="Picture 22">
          <a:extLst>
            <a:ext uri="{FF2B5EF4-FFF2-40B4-BE49-F238E27FC236}">
              <a16:creationId xmlns:a16="http://schemas.microsoft.com/office/drawing/2014/main" id="{9FA7250D-88C5-CE84-476B-3A5FA341D5A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954462" y="806599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24</xdr:row>
      <xdr:rowOff>120874</xdr:rowOff>
    </xdr:from>
    <xdr:to>
      <xdr:col>9</xdr:col>
      <xdr:colOff>435962</xdr:colOff>
      <xdr:row>27</xdr:row>
      <xdr:rowOff>705</xdr:rowOff>
    </xdr:to>
    <xdr:pic>
      <xdr:nvPicPr>
        <xdr:cNvPr id="24" name="Picture 23">
          <a:extLst>
            <a:ext uri="{FF2B5EF4-FFF2-40B4-BE49-F238E27FC236}">
              <a16:creationId xmlns:a16="http://schemas.microsoft.com/office/drawing/2014/main" id="{4401B024-506B-06DA-B683-423557BE393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954462" y="8401274"/>
          <a:ext cx="746140" cy="997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25</xdr:row>
      <xdr:rowOff>242795</xdr:rowOff>
    </xdr:from>
    <xdr:to>
      <xdr:col>9</xdr:col>
      <xdr:colOff>446122</xdr:colOff>
      <xdr:row>28</xdr:row>
      <xdr:rowOff>178449</xdr:rowOff>
    </xdr:to>
    <xdr:pic>
      <xdr:nvPicPr>
        <xdr:cNvPr id="25" name="Picture 24">
          <a:extLst>
            <a:ext uri="{FF2B5EF4-FFF2-40B4-BE49-F238E27FC236}">
              <a16:creationId xmlns:a16="http://schemas.microsoft.com/office/drawing/2014/main" id="{35938A42-DB3E-2335-4949-87DF5D4A1DE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438530" y="28425589"/>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26</xdr:row>
      <xdr:rowOff>242795</xdr:rowOff>
    </xdr:from>
    <xdr:to>
      <xdr:col>9</xdr:col>
      <xdr:colOff>446122</xdr:colOff>
      <xdr:row>29</xdr:row>
      <xdr:rowOff>178447</xdr:rowOff>
    </xdr:to>
    <xdr:pic>
      <xdr:nvPicPr>
        <xdr:cNvPr id="26" name="Picture 25">
          <a:extLst>
            <a:ext uri="{FF2B5EF4-FFF2-40B4-BE49-F238E27FC236}">
              <a16:creationId xmlns:a16="http://schemas.microsoft.com/office/drawing/2014/main" id="{81546B32-A39E-F716-C10F-427CE7093C6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438530" y="29508824"/>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27</xdr:row>
      <xdr:rowOff>242794</xdr:rowOff>
    </xdr:from>
    <xdr:to>
      <xdr:col>9</xdr:col>
      <xdr:colOff>446122</xdr:colOff>
      <xdr:row>30</xdr:row>
      <xdr:rowOff>174228</xdr:rowOff>
    </xdr:to>
    <xdr:pic>
      <xdr:nvPicPr>
        <xdr:cNvPr id="27" name="Picture 26">
          <a:extLst>
            <a:ext uri="{FF2B5EF4-FFF2-40B4-BE49-F238E27FC236}">
              <a16:creationId xmlns:a16="http://schemas.microsoft.com/office/drawing/2014/main" id="{C3672951-304C-3573-7779-F7512B06F73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2438530" y="30592059"/>
          <a:ext cx="744944" cy="1004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28</xdr:row>
      <xdr:rowOff>0</xdr:rowOff>
    </xdr:from>
    <xdr:to>
      <xdr:col>9</xdr:col>
      <xdr:colOff>446122</xdr:colOff>
      <xdr:row>30</xdr:row>
      <xdr:rowOff>286634</xdr:rowOff>
    </xdr:to>
    <xdr:pic>
      <xdr:nvPicPr>
        <xdr:cNvPr id="28" name="Picture 27">
          <a:extLst>
            <a:ext uri="{FF2B5EF4-FFF2-40B4-BE49-F238E27FC236}">
              <a16:creationId xmlns:a16="http://schemas.microsoft.com/office/drawing/2014/main" id="{21DFD585-B1B5-9CC6-B0B4-89F6915CFD3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438530" y="31675295"/>
          <a:ext cx="744944" cy="1004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29</xdr:row>
      <xdr:rowOff>242795</xdr:rowOff>
    </xdr:from>
    <xdr:to>
      <xdr:col>9</xdr:col>
      <xdr:colOff>446122</xdr:colOff>
      <xdr:row>32</xdr:row>
      <xdr:rowOff>173827</xdr:rowOff>
    </xdr:to>
    <xdr:pic>
      <xdr:nvPicPr>
        <xdr:cNvPr id="29" name="Picture 28">
          <a:extLst>
            <a:ext uri="{FF2B5EF4-FFF2-40B4-BE49-F238E27FC236}">
              <a16:creationId xmlns:a16="http://schemas.microsoft.com/office/drawing/2014/main" id="{9C48D0D6-A838-0F71-2D98-D07AD85AE57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438530" y="32758530"/>
          <a:ext cx="744944" cy="1004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30</xdr:row>
      <xdr:rowOff>242795</xdr:rowOff>
    </xdr:from>
    <xdr:to>
      <xdr:col>9</xdr:col>
      <xdr:colOff>446122</xdr:colOff>
      <xdr:row>33</xdr:row>
      <xdr:rowOff>346547</xdr:rowOff>
    </xdr:to>
    <xdr:pic>
      <xdr:nvPicPr>
        <xdr:cNvPr id="30" name="Picture 29">
          <a:extLst>
            <a:ext uri="{FF2B5EF4-FFF2-40B4-BE49-F238E27FC236}">
              <a16:creationId xmlns:a16="http://schemas.microsoft.com/office/drawing/2014/main" id="{9409EDF5-F0E2-24A2-10B1-964C69B62598}"/>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2438530" y="33841766"/>
          <a:ext cx="744944" cy="1004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31</xdr:row>
      <xdr:rowOff>242795</xdr:rowOff>
    </xdr:from>
    <xdr:to>
      <xdr:col>9</xdr:col>
      <xdr:colOff>446123</xdr:colOff>
      <xdr:row>35</xdr:row>
      <xdr:rowOff>533</xdr:rowOff>
    </xdr:to>
    <xdr:pic>
      <xdr:nvPicPr>
        <xdr:cNvPr id="31" name="Picture 30">
          <a:extLst>
            <a:ext uri="{FF2B5EF4-FFF2-40B4-BE49-F238E27FC236}">
              <a16:creationId xmlns:a16="http://schemas.microsoft.com/office/drawing/2014/main" id="{43931EAE-49AC-3C92-D06D-192E3946FC2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2438530" y="34925001"/>
          <a:ext cx="744945" cy="1006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365760</xdr:colOff>
      <xdr:row>33</xdr:row>
      <xdr:rowOff>0</xdr:rowOff>
    </xdr:from>
    <xdr:to>
      <xdr:col>9</xdr:col>
      <xdr:colOff>313398</xdr:colOff>
      <xdr:row>35</xdr:row>
      <xdr:rowOff>320851</xdr:rowOff>
    </xdr:to>
    <xdr:pic>
      <xdr:nvPicPr>
        <xdr:cNvPr id="32" name="Picture 31">
          <a:extLst>
            <a:ext uri="{FF2B5EF4-FFF2-40B4-BE49-F238E27FC236}">
              <a16:creationId xmlns:a16="http://schemas.microsoft.com/office/drawing/2014/main" id="{FD088AAB-C355-B3E9-714D-91B85C37A15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411200" y="11109148"/>
          <a:ext cx="770598" cy="1032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471003</xdr:colOff>
      <xdr:row>35</xdr:row>
      <xdr:rowOff>0</xdr:rowOff>
    </xdr:from>
    <xdr:to>
      <xdr:col>10</xdr:col>
      <xdr:colOff>307937</xdr:colOff>
      <xdr:row>43</xdr:row>
      <xdr:rowOff>179332</xdr:rowOff>
    </xdr:to>
    <xdr:pic>
      <xdr:nvPicPr>
        <xdr:cNvPr id="33" name="Picture 32">
          <a:extLst>
            <a:ext uri="{FF2B5EF4-FFF2-40B4-BE49-F238E27FC236}">
              <a16:creationId xmlns:a16="http://schemas.microsoft.com/office/drawing/2014/main" id="{D5E2347F-BD74-7236-20A4-3A392F2155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516443" y="12131040"/>
          <a:ext cx="1482854" cy="1987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35</xdr:row>
      <xdr:rowOff>0</xdr:rowOff>
    </xdr:from>
    <xdr:to>
      <xdr:col>9</xdr:col>
      <xdr:colOff>446123</xdr:colOff>
      <xdr:row>38</xdr:row>
      <xdr:rowOff>103953</xdr:rowOff>
    </xdr:to>
    <xdr:pic>
      <xdr:nvPicPr>
        <xdr:cNvPr id="34" name="Picture 33">
          <a:extLst>
            <a:ext uri="{FF2B5EF4-FFF2-40B4-BE49-F238E27FC236}">
              <a16:creationId xmlns:a16="http://schemas.microsoft.com/office/drawing/2014/main" id="{884B883C-2C7D-2D5C-8B72-E6F40EE9E776}"/>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438530" y="38006618"/>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35</xdr:row>
      <xdr:rowOff>242794</xdr:rowOff>
    </xdr:from>
    <xdr:to>
      <xdr:col>9</xdr:col>
      <xdr:colOff>446123</xdr:colOff>
      <xdr:row>39</xdr:row>
      <xdr:rowOff>170899</xdr:rowOff>
    </xdr:to>
    <xdr:pic>
      <xdr:nvPicPr>
        <xdr:cNvPr id="35" name="Picture 34">
          <a:extLst>
            <a:ext uri="{FF2B5EF4-FFF2-40B4-BE49-F238E27FC236}">
              <a16:creationId xmlns:a16="http://schemas.microsoft.com/office/drawing/2014/main" id="{C71CB93B-01F3-EF39-AB1B-A48BFFAEC98D}"/>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438530" y="39089853"/>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502622</xdr:colOff>
      <xdr:row>36</xdr:row>
      <xdr:rowOff>177949</xdr:rowOff>
    </xdr:from>
    <xdr:to>
      <xdr:col>9</xdr:col>
      <xdr:colOff>425802</xdr:colOff>
      <xdr:row>41</xdr:row>
      <xdr:rowOff>96285</xdr:rowOff>
    </xdr:to>
    <xdr:pic>
      <xdr:nvPicPr>
        <xdr:cNvPr id="36" name="Picture 35">
          <a:extLst>
            <a:ext uri="{FF2B5EF4-FFF2-40B4-BE49-F238E27FC236}">
              <a16:creationId xmlns:a16="http://schemas.microsoft.com/office/drawing/2014/main" id="{BF0B7356-1597-7CE4-526A-9A0E0650B992}"/>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548062" y="12898269"/>
          <a:ext cx="746140" cy="1005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37</xdr:row>
      <xdr:rowOff>56029</xdr:rowOff>
    </xdr:from>
    <xdr:to>
      <xdr:col>9</xdr:col>
      <xdr:colOff>446122</xdr:colOff>
      <xdr:row>42</xdr:row>
      <xdr:rowOff>147085</xdr:rowOff>
    </xdr:to>
    <xdr:pic>
      <xdr:nvPicPr>
        <xdr:cNvPr id="37" name="Picture 36">
          <a:extLst>
            <a:ext uri="{FF2B5EF4-FFF2-40B4-BE49-F238E27FC236}">
              <a16:creationId xmlns:a16="http://schemas.microsoft.com/office/drawing/2014/main" id="{5D7697AC-09B7-1E75-AD0B-26AB0273010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438530" y="41088235"/>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38</xdr:row>
      <xdr:rowOff>56029</xdr:rowOff>
    </xdr:from>
    <xdr:to>
      <xdr:col>9</xdr:col>
      <xdr:colOff>446122</xdr:colOff>
      <xdr:row>43</xdr:row>
      <xdr:rowOff>147085</xdr:rowOff>
    </xdr:to>
    <xdr:pic>
      <xdr:nvPicPr>
        <xdr:cNvPr id="38" name="Picture 37">
          <a:extLst>
            <a:ext uri="{FF2B5EF4-FFF2-40B4-BE49-F238E27FC236}">
              <a16:creationId xmlns:a16="http://schemas.microsoft.com/office/drawing/2014/main" id="{D7633C0E-25A6-3671-F1D7-D324397FFA4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438530" y="42003382"/>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39</xdr:row>
      <xdr:rowOff>56029</xdr:rowOff>
    </xdr:from>
    <xdr:to>
      <xdr:col>9</xdr:col>
      <xdr:colOff>446122</xdr:colOff>
      <xdr:row>43</xdr:row>
      <xdr:rowOff>329965</xdr:rowOff>
    </xdr:to>
    <xdr:pic>
      <xdr:nvPicPr>
        <xdr:cNvPr id="39" name="Picture 38">
          <a:extLst>
            <a:ext uri="{FF2B5EF4-FFF2-40B4-BE49-F238E27FC236}">
              <a16:creationId xmlns:a16="http://schemas.microsoft.com/office/drawing/2014/main" id="{77C8859D-7DEA-6B79-0AFA-A5B7FE29519D}"/>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438530" y="42918529"/>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41</xdr:row>
      <xdr:rowOff>0</xdr:rowOff>
    </xdr:from>
    <xdr:to>
      <xdr:col>9</xdr:col>
      <xdr:colOff>446122</xdr:colOff>
      <xdr:row>44</xdr:row>
      <xdr:rowOff>284096</xdr:rowOff>
    </xdr:to>
    <xdr:pic>
      <xdr:nvPicPr>
        <xdr:cNvPr id="40" name="Picture 39">
          <a:extLst>
            <a:ext uri="{FF2B5EF4-FFF2-40B4-BE49-F238E27FC236}">
              <a16:creationId xmlns:a16="http://schemas.microsoft.com/office/drawing/2014/main" id="{733C8812-B4A8-924C-2A42-1C751EF963F6}"/>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2438530" y="43833676"/>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42</xdr:row>
      <xdr:rowOff>0</xdr:rowOff>
    </xdr:from>
    <xdr:to>
      <xdr:col>9</xdr:col>
      <xdr:colOff>446122</xdr:colOff>
      <xdr:row>45</xdr:row>
      <xdr:rowOff>108765</xdr:rowOff>
    </xdr:to>
    <xdr:pic>
      <xdr:nvPicPr>
        <xdr:cNvPr id="41" name="Picture 40">
          <a:extLst>
            <a:ext uri="{FF2B5EF4-FFF2-40B4-BE49-F238E27FC236}">
              <a16:creationId xmlns:a16="http://schemas.microsoft.com/office/drawing/2014/main" id="{CC75144A-8E0F-1B42-0BCD-CEF86FAB84AA}"/>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2438530" y="44748823"/>
          <a:ext cx="744944" cy="1013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43</xdr:row>
      <xdr:rowOff>0</xdr:rowOff>
    </xdr:from>
    <xdr:to>
      <xdr:col>11</xdr:col>
      <xdr:colOff>135218</xdr:colOff>
      <xdr:row>50</xdr:row>
      <xdr:rowOff>319518</xdr:rowOff>
    </xdr:to>
    <xdr:pic>
      <xdr:nvPicPr>
        <xdr:cNvPr id="42" name="Picture 41">
          <a:extLst>
            <a:ext uri="{FF2B5EF4-FFF2-40B4-BE49-F238E27FC236}">
              <a16:creationId xmlns:a16="http://schemas.microsoft.com/office/drawing/2014/main" id="{A432E24B-08DD-C43A-FA0A-F52A5FDA059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438529" y="45645293"/>
          <a:ext cx="2077571" cy="2820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583902</xdr:colOff>
      <xdr:row>43</xdr:row>
      <xdr:rowOff>19274</xdr:rowOff>
    </xdr:from>
    <xdr:to>
      <xdr:col>9</xdr:col>
      <xdr:colOff>507082</xdr:colOff>
      <xdr:row>45</xdr:row>
      <xdr:rowOff>305504</xdr:rowOff>
    </xdr:to>
    <xdr:pic>
      <xdr:nvPicPr>
        <xdr:cNvPr id="43" name="Picture 42">
          <a:extLst>
            <a:ext uri="{FF2B5EF4-FFF2-40B4-BE49-F238E27FC236}">
              <a16:creationId xmlns:a16="http://schemas.microsoft.com/office/drawing/2014/main" id="{EECC80C1-B3AD-6E2D-E36A-6F25DD050448}"/>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025582" y="1389783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44</xdr:row>
      <xdr:rowOff>242794</xdr:rowOff>
    </xdr:from>
    <xdr:to>
      <xdr:col>9</xdr:col>
      <xdr:colOff>446122</xdr:colOff>
      <xdr:row>47</xdr:row>
      <xdr:rowOff>173424</xdr:rowOff>
    </xdr:to>
    <xdr:pic>
      <xdr:nvPicPr>
        <xdr:cNvPr id="44" name="Picture 43">
          <a:extLst>
            <a:ext uri="{FF2B5EF4-FFF2-40B4-BE49-F238E27FC236}">
              <a16:creationId xmlns:a16="http://schemas.microsoft.com/office/drawing/2014/main" id="{28AA6CCD-2B7C-E90B-7CE6-3F9A1E510DBE}"/>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48017206"/>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45</xdr:row>
      <xdr:rowOff>242794</xdr:rowOff>
    </xdr:from>
    <xdr:to>
      <xdr:col>9</xdr:col>
      <xdr:colOff>446122</xdr:colOff>
      <xdr:row>48</xdr:row>
      <xdr:rowOff>173426</xdr:rowOff>
    </xdr:to>
    <xdr:pic>
      <xdr:nvPicPr>
        <xdr:cNvPr id="45" name="Picture 44">
          <a:extLst>
            <a:ext uri="{FF2B5EF4-FFF2-40B4-BE49-F238E27FC236}">
              <a16:creationId xmlns:a16="http://schemas.microsoft.com/office/drawing/2014/main" id="{B4528C2E-1705-2B73-76F0-D15D1FB3238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49455294"/>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46</xdr:row>
      <xdr:rowOff>242794</xdr:rowOff>
    </xdr:from>
    <xdr:to>
      <xdr:col>9</xdr:col>
      <xdr:colOff>446122</xdr:colOff>
      <xdr:row>49</xdr:row>
      <xdr:rowOff>173425</xdr:rowOff>
    </xdr:to>
    <xdr:pic>
      <xdr:nvPicPr>
        <xdr:cNvPr id="46" name="Picture 45">
          <a:extLst>
            <a:ext uri="{FF2B5EF4-FFF2-40B4-BE49-F238E27FC236}">
              <a16:creationId xmlns:a16="http://schemas.microsoft.com/office/drawing/2014/main" id="{CF4E8430-2F69-70D9-7468-8680A2C24F1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50893382"/>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47</xdr:row>
      <xdr:rowOff>0</xdr:rowOff>
    </xdr:from>
    <xdr:to>
      <xdr:col>9</xdr:col>
      <xdr:colOff>446123</xdr:colOff>
      <xdr:row>49</xdr:row>
      <xdr:rowOff>283821</xdr:rowOff>
    </xdr:to>
    <xdr:pic>
      <xdr:nvPicPr>
        <xdr:cNvPr id="47" name="Picture 46">
          <a:extLst>
            <a:ext uri="{FF2B5EF4-FFF2-40B4-BE49-F238E27FC236}">
              <a16:creationId xmlns:a16="http://schemas.microsoft.com/office/drawing/2014/main" id="{7CABC918-1DF9-5324-3CA6-08E6B3DB6632}"/>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2438530" y="52331471"/>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48</xdr:row>
      <xdr:rowOff>0</xdr:rowOff>
    </xdr:from>
    <xdr:to>
      <xdr:col>9</xdr:col>
      <xdr:colOff>446123</xdr:colOff>
      <xdr:row>50</xdr:row>
      <xdr:rowOff>286833</xdr:rowOff>
    </xdr:to>
    <xdr:pic>
      <xdr:nvPicPr>
        <xdr:cNvPr id="48" name="Picture 47">
          <a:extLst>
            <a:ext uri="{FF2B5EF4-FFF2-40B4-BE49-F238E27FC236}">
              <a16:creationId xmlns:a16="http://schemas.microsoft.com/office/drawing/2014/main" id="{51640EA6-03CB-9C56-96C3-DDD8B159CBE6}"/>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3769559"/>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49</xdr:row>
      <xdr:rowOff>242794</xdr:rowOff>
    </xdr:from>
    <xdr:to>
      <xdr:col>9</xdr:col>
      <xdr:colOff>446123</xdr:colOff>
      <xdr:row>52</xdr:row>
      <xdr:rowOff>174029</xdr:rowOff>
    </xdr:to>
    <xdr:pic>
      <xdr:nvPicPr>
        <xdr:cNvPr id="49" name="Picture 48">
          <a:extLst>
            <a:ext uri="{FF2B5EF4-FFF2-40B4-BE49-F238E27FC236}">
              <a16:creationId xmlns:a16="http://schemas.microsoft.com/office/drawing/2014/main" id="{082E4919-8A56-FDC1-A599-4696232EB2BA}"/>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4852794"/>
          <a:ext cx="744945" cy="1004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50</xdr:row>
      <xdr:rowOff>242794</xdr:rowOff>
    </xdr:from>
    <xdr:to>
      <xdr:col>9</xdr:col>
      <xdr:colOff>446123</xdr:colOff>
      <xdr:row>53</xdr:row>
      <xdr:rowOff>174027</xdr:rowOff>
    </xdr:to>
    <xdr:pic>
      <xdr:nvPicPr>
        <xdr:cNvPr id="50" name="Picture 49">
          <a:extLst>
            <a:ext uri="{FF2B5EF4-FFF2-40B4-BE49-F238E27FC236}">
              <a16:creationId xmlns:a16="http://schemas.microsoft.com/office/drawing/2014/main" id="{C6C1A768-4E41-AFD5-F079-623D646ED17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5936029"/>
          <a:ext cx="744945" cy="100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51</xdr:row>
      <xdr:rowOff>242794</xdr:rowOff>
    </xdr:from>
    <xdr:to>
      <xdr:col>9</xdr:col>
      <xdr:colOff>446123</xdr:colOff>
      <xdr:row>54</xdr:row>
      <xdr:rowOff>174027</xdr:rowOff>
    </xdr:to>
    <xdr:pic>
      <xdr:nvPicPr>
        <xdr:cNvPr id="51" name="Picture 50">
          <a:extLst>
            <a:ext uri="{FF2B5EF4-FFF2-40B4-BE49-F238E27FC236}">
              <a16:creationId xmlns:a16="http://schemas.microsoft.com/office/drawing/2014/main" id="{F08A293C-F6E3-5381-1CEE-0D8615ED79AE}"/>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7019265"/>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52</xdr:row>
      <xdr:rowOff>242794</xdr:rowOff>
    </xdr:from>
    <xdr:to>
      <xdr:col>9</xdr:col>
      <xdr:colOff>446123</xdr:colOff>
      <xdr:row>55</xdr:row>
      <xdr:rowOff>174028</xdr:rowOff>
    </xdr:to>
    <xdr:pic>
      <xdr:nvPicPr>
        <xdr:cNvPr id="52" name="Picture 51">
          <a:extLst>
            <a:ext uri="{FF2B5EF4-FFF2-40B4-BE49-F238E27FC236}">
              <a16:creationId xmlns:a16="http://schemas.microsoft.com/office/drawing/2014/main" id="{F9D30D7C-4F96-1D95-FAD7-71CF480A340A}"/>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8102500"/>
          <a:ext cx="744945" cy="100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53</xdr:row>
      <xdr:rowOff>242794</xdr:rowOff>
    </xdr:from>
    <xdr:to>
      <xdr:col>9</xdr:col>
      <xdr:colOff>446122</xdr:colOff>
      <xdr:row>56</xdr:row>
      <xdr:rowOff>173425</xdr:rowOff>
    </xdr:to>
    <xdr:pic>
      <xdr:nvPicPr>
        <xdr:cNvPr id="53" name="Picture 52">
          <a:extLst>
            <a:ext uri="{FF2B5EF4-FFF2-40B4-BE49-F238E27FC236}">
              <a16:creationId xmlns:a16="http://schemas.microsoft.com/office/drawing/2014/main" id="{F2DB9ED3-5E3B-0C8C-9A93-E6436A269B0E}"/>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2438530" y="5918573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54</xdr:row>
      <xdr:rowOff>242794</xdr:rowOff>
    </xdr:from>
    <xdr:to>
      <xdr:col>9</xdr:col>
      <xdr:colOff>446123</xdr:colOff>
      <xdr:row>58</xdr:row>
      <xdr:rowOff>2088</xdr:rowOff>
    </xdr:to>
    <xdr:pic>
      <xdr:nvPicPr>
        <xdr:cNvPr id="54" name="Picture 53">
          <a:extLst>
            <a:ext uri="{FF2B5EF4-FFF2-40B4-BE49-F238E27FC236}">
              <a16:creationId xmlns:a16="http://schemas.microsoft.com/office/drawing/2014/main" id="{9C7EA2E6-58DA-20E2-84D6-1917339FEA7F}"/>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2438530" y="60268970"/>
          <a:ext cx="744945" cy="1011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56</xdr:row>
      <xdr:rowOff>0</xdr:rowOff>
    </xdr:from>
    <xdr:to>
      <xdr:col>9</xdr:col>
      <xdr:colOff>446122</xdr:colOff>
      <xdr:row>59</xdr:row>
      <xdr:rowOff>109167</xdr:rowOff>
    </xdr:to>
    <xdr:pic>
      <xdr:nvPicPr>
        <xdr:cNvPr id="55" name="Picture 54">
          <a:extLst>
            <a:ext uri="{FF2B5EF4-FFF2-40B4-BE49-F238E27FC236}">
              <a16:creationId xmlns:a16="http://schemas.microsoft.com/office/drawing/2014/main" id="{D3326A22-DB3D-84E8-61A7-A06763F9ADD7}"/>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2438530" y="61352207"/>
          <a:ext cx="744944" cy="10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57</xdr:row>
      <xdr:rowOff>0</xdr:rowOff>
    </xdr:from>
    <xdr:to>
      <xdr:col>11</xdr:col>
      <xdr:colOff>135218</xdr:colOff>
      <xdr:row>64</xdr:row>
      <xdr:rowOff>315632</xdr:rowOff>
    </xdr:to>
    <xdr:pic>
      <xdr:nvPicPr>
        <xdr:cNvPr id="56" name="Picture 55">
          <a:extLst>
            <a:ext uri="{FF2B5EF4-FFF2-40B4-BE49-F238E27FC236}">
              <a16:creationId xmlns:a16="http://schemas.microsoft.com/office/drawing/2014/main" id="{AB599F28-5C7A-0242-5C56-0542993C46B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438529" y="62248676"/>
          <a:ext cx="2077571" cy="282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57</xdr:row>
      <xdr:rowOff>242795</xdr:rowOff>
    </xdr:from>
    <xdr:to>
      <xdr:col>9</xdr:col>
      <xdr:colOff>446122</xdr:colOff>
      <xdr:row>60</xdr:row>
      <xdr:rowOff>178448</xdr:rowOff>
    </xdr:to>
    <xdr:pic>
      <xdr:nvPicPr>
        <xdr:cNvPr id="57" name="Picture 56">
          <a:extLst>
            <a:ext uri="{FF2B5EF4-FFF2-40B4-BE49-F238E27FC236}">
              <a16:creationId xmlns:a16="http://schemas.microsoft.com/office/drawing/2014/main" id="{6E00B008-85AA-7BBD-5EED-6F95468928B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3182501"/>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58</xdr:row>
      <xdr:rowOff>224117</xdr:rowOff>
    </xdr:from>
    <xdr:to>
      <xdr:col>11</xdr:col>
      <xdr:colOff>135217</xdr:colOff>
      <xdr:row>66</xdr:row>
      <xdr:rowOff>181498</xdr:rowOff>
    </xdr:to>
    <xdr:pic>
      <xdr:nvPicPr>
        <xdr:cNvPr id="58" name="Picture 57">
          <a:extLst>
            <a:ext uri="{FF2B5EF4-FFF2-40B4-BE49-F238E27FC236}">
              <a16:creationId xmlns:a16="http://schemas.microsoft.com/office/drawing/2014/main" id="{12FD3FCB-892E-74BD-3090-C7ADB1F7ECDA}"/>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4247058"/>
          <a:ext cx="2077570" cy="2813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59</xdr:row>
      <xdr:rowOff>242795</xdr:rowOff>
    </xdr:from>
    <xdr:to>
      <xdr:col>9</xdr:col>
      <xdr:colOff>446122</xdr:colOff>
      <xdr:row>62</xdr:row>
      <xdr:rowOff>178449</xdr:rowOff>
    </xdr:to>
    <xdr:pic>
      <xdr:nvPicPr>
        <xdr:cNvPr id="59" name="Picture 58">
          <a:extLst>
            <a:ext uri="{FF2B5EF4-FFF2-40B4-BE49-F238E27FC236}">
              <a16:creationId xmlns:a16="http://schemas.microsoft.com/office/drawing/2014/main" id="{D4770E28-C06C-C30E-6073-A865BD5159B6}"/>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5348971"/>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60</xdr:row>
      <xdr:rowOff>242795</xdr:rowOff>
    </xdr:from>
    <xdr:to>
      <xdr:col>9</xdr:col>
      <xdr:colOff>446122</xdr:colOff>
      <xdr:row>63</xdr:row>
      <xdr:rowOff>178447</xdr:rowOff>
    </xdr:to>
    <xdr:pic>
      <xdr:nvPicPr>
        <xdr:cNvPr id="60" name="Picture 59">
          <a:extLst>
            <a:ext uri="{FF2B5EF4-FFF2-40B4-BE49-F238E27FC236}">
              <a16:creationId xmlns:a16="http://schemas.microsoft.com/office/drawing/2014/main" id="{4C6EFE0B-C732-0E04-880E-C0E2A4A33086}"/>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6432207"/>
          <a:ext cx="744944" cy="100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61</xdr:row>
      <xdr:rowOff>224117</xdr:rowOff>
    </xdr:from>
    <xdr:to>
      <xdr:col>11</xdr:col>
      <xdr:colOff>135218</xdr:colOff>
      <xdr:row>69</xdr:row>
      <xdr:rowOff>181498</xdr:rowOff>
    </xdr:to>
    <xdr:pic>
      <xdr:nvPicPr>
        <xdr:cNvPr id="61" name="Picture 60">
          <a:extLst>
            <a:ext uri="{FF2B5EF4-FFF2-40B4-BE49-F238E27FC236}">
              <a16:creationId xmlns:a16="http://schemas.microsoft.com/office/drawing/2014/main" id="{FA3233DD-4DA1-9F4C-D548-4D5A6BFD3B6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7496764"/>
          <a:ext cx="2077571" cy="2813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62</xdr:row>
      <xdr:rowOff>242793</xdr:rowOff>
    </xdr:from>
    <xdr:to>
      <xdr:col>9</xdr:col>
      <xdr:colOff>694436</xdr:colOff>
      <xdr:row>66</xdr:row>
      <xdr:rowOff>153139</xdr:rowOff>
    </xdr:to>
    <xdr:pic>
      <xdr:nvPicPr>
        <xdr:cNvPr id="62" name="Picture 61">
          <a:extLst>
            <a:ext uri="{FF2B5EF4-FFF2-40B4-BE49-F238E27FC236}">
              <a16:creationId xmlns:a16="http://schemas.microsoft.com/office/drawing/2014/main" id="{5748E060-CBC8-E746-BC26-D9147947A723}"/>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8598675"/>
          <a:ext cx="993259" cy="13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63</xdr:row>
      <xdr:rowOff>242794</xdr:rowOff>
    </xdr:from>
    <xdr:to>
      <xdr:col>9</xdr:col>
      <xdr:colOff>446123</xdr:colOff>
      <xdr:row>66</xdr:row>
      <xdr:rowOff>169005</xdr:rowOff>
    </xdr:to>
    <xdr:pic>
      <xdr:nvPicPr>
        <xdr:cNvPr id="63" name="Picture 62">
          <a:extLst>
            <a:ext uri="{FF2B5EF4-FFF2-40B4-BE49-F238E27FC236}">
              <a16:creationId xmlns:a16="http://schemas.microsoft.com/office/drawing/2014/main" id="{EA9BAC2E-99AF-9A51-F592-3D30E30CDD13}"/>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38530" y="69681912"/>
          <a:ext cx="744945" cy="999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64</xdr:row>
      <xdr:rowOff>242794</xdr:rowOff>
    </xdr:from>
    <xdr:to>
      <xdr:col>9</xdr:col>
      <xdr:colOff>446123</xdr:colOff>
      <xdr:row>67</xdr:row>
      <xdr:rowOff>171015</xdr:rowOff>
    </xdr:to>
    <xdr:pic>
      <xdr:nvPicPr>
        <xdr:cNvPr id="64" name="Picture 63">
          <a:extLst>
            <a:ext uri="{FF2B5EF4-FFF2-40B4-BE49-F238E27FC236}">
              <a16:creationId xmlns:a16="http://schemas.microsoft.com/office/drawing/2014/main" id="{AE59498C-1C13-EC24-70BA-21963611825E}"/>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38530" y="7112000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65</xdr:row>
      <xdr:rowOff>242795</xdr:rowOff>
    </xdr:from>
    <xdr:to>
      <xdr:col>9</xdr:col>
      <xdr:colOff>446122</xdr:colOff>
      <xdr:row>68</xdr:row>
      <xdr:rowOff>173427</xdr:rowOff>
    </xdr:to>
    <xdr:pic>
      <xdr:nvPicPr>
        <xdr:cNvPr id="65" name="Picture 64">
          <a:extLst>
            <a:ext uri="{FF2B5EF4-FFF2-40B4-BE49-F238E27FC236}">
              <a16:creationId xmlns:a16="http://schemas.microsoft.com/office/drawing/2014/main" id="{B196F743-8F58-533D-B39A-2E558389F116}"/>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2558089"/>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66</xdr:row>
      <xdr:rowOff>242794</xdr:rowOff>
    </xdr:from>
    <xdr:to>
      <xdr:col>9</xdr:col>
      <xdr:colOff>446122</xdr:colOff>
      <xdr:row>69</xdr:row>
      <xdr:rowOff>173424</xdr:rowOff>
    </xdr:to>
    <xdr:pic>
      <xdr:nvPicPr>
        <xdr:cNvPr id="66" name="Picture 65">
          <a:extLst>
            <a:ext uri="{FF2B5EF4-FFF2-40B4-BE49-F238E27FC236}">
              <a16:creationId xmlns:a16="http://schemas.microsoft.com/office/drawing/2014/main" id="{190A83D7-84A7-92EF-EF05-F39DDE07DB64}"/>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3641323"/>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68</xdr:row>
      <xdr:rowOff>0</xdr:rowOff>
    </xdr:from>
    <xdr:to>
      <xdr:col>9</xdr:col>
      <xdr:colOff>446122</xdr:colOff>
      <xdr:row>70</xdr:row>
      <xdr:rowOff>286230</xdr:rowOff>
    </xdr:to>
    <xdr:pic>
      <xdr:nvPicPr>
        <xdr:cNvPr id="67" name="Picture 66">
          <a:extLst>
            <a:ext uri="{FF2B5EF4-FFF2-40B4-BE49-F238E27FC236}">
              <a16:creationId xmlns:a16="http://schemas.microsoft.com/office/drawing/2014/main" id="{780EBCF7-C3CA-77E8-3AE8-F1F2740F6727}"/>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4724559"/>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68</xdr:row>
      <xdr:rowOff>242794</xdr:rowOff>
    </xdr:from>
    <xdr:to>
      <xdr:col>9</xdr:col>
      <xdr:colOff>446122</xdr:colOff>
      <xdr:row>71</xdr:row>
      <xdr:rowOff>173426</xdr:rowOff>
    </xdr:to>
    <xdr:pic>
      <xdr:nvPicPr>
        <xdr:cNvPr id="68" name="Picture 67">
          <a:extLst>
            <a:ext uri="{FF2B5EF4-FFF2-40B4-BE49-F238E27FC236}">
              <a16:creationId xmlns:a16="http://schemas.microsoft.com/office/drawing/2014/main" id="{AE0D4A8C-4916-1FF3-FDB8-F374427D83CE}"/>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5807794"/>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70</xdr:row>
      <xdr:rowOff>0</xdr:rowOff>
    </xdr:from>
    <xdr:to>
      <xdr:col>9</xdr:col>
      <xdr:colOff>446122</xdr:colOff>
      <xdr:row>73</xdr:row>
      <xdr:rowOff>103350</xdr:rowOff>
    </xdr:to>
    <xdr:pic>
      <xdr:nvPicPr>
        <xdr:cNvPr id="69" name="Picture 68">
          <a:extLst>
            <a:ext uri="{FF2B5EF4-FFF2-40B4-BE49-F238E27FC236}">
              <a16:creationId xmlns:a16="http://schemas.microsoft.com/office/drawing/2014/main" id="{E3D98169-4B75-3826-00C2-36DFC7F5DEE1}"/>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438530" y="76891029"/>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71</xdr:row>
      <xdr:rowOff>0</xdr:rowOff>
    </xdr:from>
    <xdr:to>
      <xdr:col>9</xdr:col>
      <xdr:colOff>446123</xdr:colOff>
      <xdr:row>75</xdr:row>
      <xdr:rowOff>100825</xdr:rowOff>
    </xdr:to>
    <xdr:pic>
      <xdr:nvPicPr>
        <xdr:cNvPr id="70" name="Picture 69">
          <a:extLst>
            <a:ext uri="{FF2B5EF4-FFF2-40B4-BE49-F238E27FC236}">
              <a16:creationId xmlns:a16="http://schemas.microsoft.com/office/drawing/2014/main" id="{B3340465-B976-0DB7-BE65-0FFA23ECA74A}"/>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38530" y="77974265"/>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72</xdr:row>
      <xdr:rowOff>56029</xdr:rowOff>
    </xdr:from>
    <xdr:to>
      <xdr:col>9</xdr:col>
      <xdr:colOff>446122</xdr:colOff>
      <xdr:row>75</xdr:row>
      <xdr:rowOff>345147</xdr:rowOff>
    </xdr:to>
    <xdr:pic>
      <xdr:nvPicPr>
        <xdr:cNvPr id="71" name="Picture 70">
          <a:extLst>
            <a:ext uri="{FF2B5EF4-FFF2-40B4-BE49-F238E27FC236}">
              <a16:creationId xmlns:a16="http://schemas.microsoft.com/office/drawing/2014/main" id="{CF9BDB71-C5A5-506D-CE95-5E679FCE0015}"/>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38530" y="79057500"/>
          <a:ext cx="744944" cy="1021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73</xdr:row>
      <xdr:rowOff>56029</xdr:rowOff>
    </xdr:from>
    <xdr:to>
      <xdr:col>9</xdr:col>
      <xdr:colOff>446122</xdr:colOff>
      <xdr:row>76</xdr:row>
      <xdr:rowOff>340054</xdr:rowOff>
    </xdr:to>
    <xdr:pic>
      <xdr:nvPicPr>
        <xdr:cNvPr id="72" name="Picture 71">
          <a:extLst>
            <a:ext uri="{FF2B5EF4-FFF2-40B4-BE49-F238E27FC236}">
              <a16:creationId xmlns:a16="http://schemas.microsoft.com/office/drawing/2014/main" id="{5CD2EE83-C36E-863A-C406-0E276B9CCE26}"/>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438530" y="79972647"/>
          <a:ext cx="744944" cy="1013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75</xdr:row>
      <xdr:rowOff>0</xdr:rowOff>
    </xdr:from>
    <xdr:to>
      <xdr:col>9</xdr:col>
      <xdr:colOff>446122</xdr:colOff>
      <xdr:row>77</xdr:row>
      <xdr:rowOff>293449</xdr:rowOff>
    </xdr:to>
    <xdr:pic>
      <xdr:nvPicPr>
        <xdr:cNvPr id="73" name="Picture 72">
          <a:extLst>
            <a:ext uri="{FF2B5EF4-FFF2-40B4-BE49-F238E27FC236}">
              <a16:creationId xmlns:a16="http://schemas.microsoft.com/office/drawing/2014/main" id="{C7D8FB5E-8918-36E0-D4B0-BCE5EBA8DB6C}"/>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38530" y="80887795"/>
          <a:ext cx="744944" cy="1009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75</xdr:row>
      <xdr:rowOff>242795</xdr:rowOff>
    </xdr:from>
    <xdr:to>
      <xdr:col>9</xdr:col>
      <xdr:colOff>446123</xdr:colOff>
      <xdr:row>78</xdr:row>
      <xdr:rowOff>178637</xdr:rowOff>
    </xdr:to>
    <xdr:pic>
      <xdr:nvPicPr>
        <xdr:cNvPr id="74" name="Picture 73">
          <a:extLst>
            <a:ext uri="{FF2B5EF4-FFF2-40B4-BE49-F238E27FC236}">
              <a16:creationId xmlns:a16="http://schemas.microsoft.com/office/drawing/2014/main" id="{9E6780DE-D35A-70A0-EB38-C142FE44218E}"/>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38530" y="81802942"/>
          <a:ext cx="744945" cy="1001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76</xdr:row>
      <xdr:rowOff>0</xdr:rowOff>
    </xdr:from>
    <xdr:to>
      <xdr:col>9</xdr:col>
      <xdr:colOff>446123</xdr:colOff>
      <xdr:row>78</xdr:row>
      <xdr:rowOff>293980</xdr:rowOff>
    </xdr:to>
    <xdr:pic>
      <xdr:nvPicPr>
        <xdr:cNvPr id="75" name="Picture 74">
          <a:extLst>
            <a:ext uri="{FF2B5EF4-FFF2-40B4-BE49-F238E27FC236}">
              <a16:creationId xmlns:a16="http://schemas.microsoft.com/office/drawing/2014/main" id="{4C1C50F5-71CB-E429-F22F-765861D9B35F}"/>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438530" y="8324103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77</xdr:row>
      <xdr:rowOff>242795</xdr:rowOff>
    </xdr:from>
    <xdr:to>
      <xdr:col>9</xdr:col>
      <xdr:colOff>446123</xdr:colOff>
      <xdr:row>80</xdr:row>
      <xdr:rowOff>173555</xdr:rowOff>
    </xdr:to>
    <xdr:pic>
      <xdr:nvPicPr>
        <xdr:cNvPr id="76" name="Picture 75">
          <a:extLst>
            <a:ext uri="{FF2B5EF4-FFF2-40B4-BE49-F238E27FC236}">
              <a16:creationId xmlns:a16="http://schemas.microsoft.com/office/drawing/2014/main" id="{E72AE6CD-E287-EC83-FF88-1DCBDBC03399}"/>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38530" y="84679119"/>
          <a:ext cx="744945" cy="1001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78</xdr:row>
      <xdr:rowOff>242795</xdr:rowOff>
    </xdr:from>
    <xdr:to>
      <xdr:col>9</xdr:col>
      <xdr:colOff>446123</xdr:colOff>
      <xdr:row>82</xdr:row>
      <xdr:rowOff>173555</xdr:rowOff>
    </xdr:to>
    <xdr:pic>
      <xdr:nvPicPr>
        <xdr:cNvPr id="77" name="Picture 76">
          <a:extLst>
            <a:ext uri="{FF2B5EF4-FFF2-40B4-BE49-F238E27FC236}">
              <a16:creationId xmlns:a16="http://schemas.microsoft.com/office/drawing/2014/main" id="{BFDFF019-36D9-17EB-D541-9D8A46B45F37}"/>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38530" y="86117207"/>
          <a:ext cx="744945" cy="1001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79</xdr:row>
      <xdr:rowOff>242794</xdr:rowOff>
    </xdr:from>
    <xdr:to>
      <xdr:col>9</xdr:col>
      <xdr:colOff>446122</xdr:colOff>
      <xdr:row>85</xdr:row>
      <xdr:rowOff>1036</xdr:rowOff>
    </xdr:to>
    <xdr:pic>
      <xdr:nvPicPr>
        <xdr:cNvPr id="78" name="Picture 77">
          <a:extLst>
            <a:ext uri="{FF2B5EF4-FFF2-40B4-BE49-F238E27FC236}">
              <a16:creationId xmlns:a16="http://schemas.microsoft.com/office/drawing/2014/main" id="{6DD201B3-795C-6498-4A77-A3284D8C779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438530" y="87555294"/>
          <a:ext cx="744944" cy="1001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81</xdr:row>
      <xdr:rowOff>0</xdr:rowOff>
    </xdr:from>
    <xdr:to>
      <xdr:col>9</xdr:col>
      <xdr:colOff>446122</xdr:colOff>
      <xdr:row>86</xdr:row>
      <xdr:rowOff>96394</xdr:rowOff>
    </xdr:to>
    <xdr:pic>
      <xdr:nvPicPr>
        <xdr:cNvPr id="79" name="Picture 78">
          <a:extLst>
            <a:ext uri="{FF2B5EF4-FFF2-40B4-BE49-F238E27FC236}">
              <a16:creationId xmlns:a16="http://schemas.microsoft.com/office/drawing/2014/main" id="{C78E24CD-52C2-37B7-6D4F-7E0BBDB0D4E6}"/>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38530" y="89180147"/>
          <a:ext cx="744944" cy="10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82</xdr:row>
      <xdr:rowOff>0</xdr:rowOff>
    </xdr:from>
    <xdr:to>
      <xdr:col>9</xdr:col>
      <xdr:colOff>446123</xdr:colOff>
      <xdr:row>86</xdr:row>
      <xdr:rowOff>279204</xdr:rowOff>
    </xdr:to>
    <xdr:pic>
      <xdr:nvPicPr>
        <xdr:cNvPr id="80" name="Picture 79">
          <a:extLst>
            <a:ext uri="{FF2B5EF4-FFF2-40B4-BE49-F238E27FC236}">
              <a16:creationId xmlns:a16="http://schemas.microsoft.com/office/drawing/2014/main" id="{37043746-00FE-321D-8395-28D883F14DA3}"/>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38530" y="90095294"/>
          <a:ext cx="744945" cy="10089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446122</xdr:colOff>
      <xdr:row>87</xdr:row>
      <xdr:rowOff>110224</xdr:rowOff>
    </xdr:to>
    <xdr:pic>
      <xdr:nvPicPr>
        <xdr:cNvPr id="81" name="Picture 80">
          <a:extLst>
            <a:ext uri="{FF2B5EF4-FFF2-40B4-BE49-F238E27FC236}">
              <a16:creationId xmlns:a16="http://schemas.microsoft.com/office/drawing/2014/main" id="{0930D526-C2AD-45C4-890F-6636CC7CC8D4}"/>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38530" y="91010441"/>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446123</xdr:colOff>
      <xdr:row>87</xdr:row>
      <xdr:rowOff>105950</xdr:rowOff>
    </xdr:to>
    <xdr:pic>
      <xdr:nvPicPr>
        <xdr:cNvPr id="82" name="Picture 81">
          <a:extLst>
            <a:ext uri="{FF2B5EF4-FFF2-40B4-BE49-F238E27FC236}">
              <a16:creationId xmlns:a16="http://schemas.microsoft.com/office/drawing/2014/main" id="{850E621B-271B-6EBA-BB04-82FFDC729AEC}"/>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38530" y="91925589"/>
          <a:ext cx="744945" cy="998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446123</xdr:colOff>
      <xdr:row>87</xdr:row>
      <xdr:rowOff>93248</xdr:rowOff>
    </xdr:to>
    <xdr:pic>
      <xdr:nvPicPr>
        <xdr:cNvPr id="83" name="Picture 82">
          <a:extLst>
            <a:ext uri="{FF2B5EF4-FFF2-40B4-BE49-F238E27FC236}">
              <a16:creationId xmlns:a16="http://schemas.microsoft.com/office/drawing/2014/main" id="{7D526BCC-CC86-93E6-3687-3105EF0CC6A7}"/>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438530" y="93008823"/>
          <a:ext cx="744945" cy="998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446122</xdr:colOff>
      <xdr:row>87</xdr:row>
      <xdr:rowOff>93132</xdr:rowOff>
    </xdr:to>
    <xdr:pic>
      <xdr:nvPicPr>
        <xdr:cNvPr id="84" name="Picture 83">
          <a:extLst>
            <a:ext uri="{FF2B5EF4-FFF2-40B4-BE49-F238E27FC236}">
              <a16:creationId xmlns:a16="http://schemas.microsoft.com/office/drawing/2014/main" id="{03E8E637-2D14-C746-35CC-1BCCE1934A3B}"/>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438530" y="94092060"/>
          <a:ext cx="744944" cy="100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84</xdr:row>
      <xdr:rowOff>0</xdr:rowOff>
    </xdr:from>
    <xdr:to>
      <xdr:col>9</xdr:col>
      <xdr:colOff>446122</xdr:colOff>
      <xdr:row>88</xdr:row>
      <xdr:rowOff>106238</xdr:rowOff>
    </xdr:to>
    <xdr:pic>
      <xdr:nvPicPr>
        <xdr:cNvPr id="85" name="Picture 84">
          <a:extLst>
            <a:ext uri="{FF2B5EF4-FFF2-40B4-BE49-F238E27FC236}">
              <a16:creationId xmlns:a16="http://schemas.microsoft.com/office/drawing/2014/main" id="{8413C370-3E4F-D1AC-2528-9D811E08BF40}"/>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38530" y="95175294"/>
          <a:ext cx="744944" cy="1021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85</xdr:row>
      <xdr:rowOff>0</xdr:rowOff>
    </xdr:from>
    <xdr:to>
      <xdr:col>9</xdr:col>
      <xdr:colOff>446122</xdr:colOff>
      <xdr:row>89</xdr:row>
      <xdr:rowOff>99007</xdr:rowOff>
    </xdr:to>
    <xdr:pic>
      <xdr:nvPicPr>
        <xdr:cNvPr id="86" name="Picture 85">
          <a:extLst>
            <a:ext uri="{FF2B5EF4-FFF2-40B4-BE49-F238E27FC236}">
              <a16:creationId xmlns:a16="http://schemas.microsoft.com/office/drawing/2014/main" id="{07DAFF5E-F926-D8EF-7C22-939D3C48D3F1}"/>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38530" y="96090442"/>
          <a:ext cx="744944" cy="10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86</xdr:row>
      <xdr:rowOff>0</xdr:rowOff>
    </xdr:from>
    <xdr:to>
      <xdr:col>9</xdr:col>
      <xdr:colOff>446123</xdr:colOff>
      <xdr:row>90</xdr:row>
      <xdr:rowOff>102691</xdr:rowOff>
    </xdr:to>
    <xdr:pic>
      <xdr:nvPicPr>
        <xdr:cNvPr id="87" name="Picture 86">
          <a:extLst>
            <a:ext uri="{FF2B5EF4-FFF2-40B4-BE49-F238E27FC236}">
              <a16:creationId xmlns:a16="http://schemas.microsoft.com/office/drawing/2014/main" id="{38E92118-9E40-CA59-0AD2-3F1F320F63F8}"/>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438530" y="97005587"/>
          <a:ext cx="744945" cy="1013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86</xdr:row>
      <xdr:rowOff>242794</xdr:rowOff>
    </xdr:from>
    <xdr:to>
      <xdr:col>9</xdr:col>
      <xdr:colOff>446123</xdr:colOff>
      <xdr:row>91</xdr:row>
      <xdr:rowOff>160740</xdr:rowOff>
    </xdr:to>
    <xdr:pic>
      <xdr:nvPicPr>
        <xdr:cNvPr id="88" name="Picture 87">
          <a:extLst>
            <a:ext uri="{FF2B5EF4-FFF2-40B4-BE49-F238E27FC236}">
              <a16:creationId xmlns:a16="http://schemas.microsoft.com/office/drawing/2014/main" id="{CE3B1A24-0758-F820-CD00-9F4FA15711E7}"/>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38530" y="97920735"/>
          <a:ext cx="744945" cy="101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88</xdr:row>
      <xdr:rowOff>0</xdr:rowOff>
    </xdr:from>
    <xdr:to>
      <xdr:col>11</xdr:col>
      <xdr:colOff>135217</xdr:colOff>
      <xdr:row>98</xdr:row>
      <xdr:rowOff>122444</xdr:rowOff>
    </xdr:to>
    <xdr:pic>
      <xdr:nvPicPr>
        <xdr:cNvPr id="89" name="Picture 88">
          <a:extLst>
            <a:ext uri="{FF2B5EF4-FFF2-40B4-BE49-F238E27FC236}">
              <a16:creationId xmlns:a16="http://schemas.microsoft.com/office/drawing/2014/main" id="{E71A8C82-5565-E5CB-7670-8832F5D449A3}"/>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2438529" y="98985294"/>
          <a:ext cx="2077570" cy="2827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482302</xdr:colOff>
      <xdr:row>88</xdr:row>
      <xdr:rowOff>20320</xdr:rowOff>
    </xdr:from>
    <xdr:to>
      <xdr:col>9</xdr:col>
      <xdr:colOff>405482</xdr:colOff>
      <xdr:row>92</xdr:row>
      <xdr:rowOff>291645</xdr:rowOff>
    </xdr:to>
    <xdr:pic>
      <xdr:nvPicPr>
        <xdr:cNvPr id="90" name="Picture 89">
          <a:extLst>
            <a:ext uri="{FF2B5EF4-FFF2-40B4-BE49-F238E27FC236}">
              <a16:creationId xmlns:a16="http://schemas.microsoft.com/office/drawing/2014/main" id="{D8067B30-A164-90F9-989F-B1AD0AE567BA}"/>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3527742" y="48280320"/>
          <a:ext cx="746140" cy="1002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90</xdr:row>
      <xdr:rowOff>0</xdr:rowOff>
    </xdr:from>
    <xdr:to>
      <xdr:col>9</xdr:col>
      <xdr:colOff>446122</xdr:colOff>
      <xdr:row>93</xdr:row>
      <xdr:rowOff>281484</xdr:rowOff>
    </xdr:to>
    <xdr:pic>
      <xdr:nvPicPr>
        <xdr:cNvPr id="91" name="Picture 90">
          <a:extLst>
            <a:ext uri="{FF2B5EF4-FFF2-40B4-BE49-F238E27FC236}">
              <a16:creationId xmlns:a16="http://schemas.microsoft.com/office/drawing/2014/main" id="{B8AFE327-21D2-1C48-3E6C-744BDBEF21FB}"/>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438530" y="100834264"/>
          <a:ext cx="744944" cy="1013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91</xdr:row>
      <xdr:rowOff>0</xdr:rowOff>
    </xdr:from>
    <xdr:to>
      <xdr:col>11</xdr:col>
      <xdr:colOff>135217</xdr:colOff>
      <xdr:row>99</xdr:row>
      <xdr:rowOff>323998</xdr:rowOff>
    </xdr:to>
    <xdr:pic>
      <xdr:nvPicPr>
        <xdr:cNvPr id="92" name="Picture 91">
          <a:extLst>
            <a:ext uri="{FF2B5EF4-FFF2-40B4-BE49-F238E27FC236}">
              <a16:creationId xmlns:a16="http://schemas.microsoft.com/office/drawing/2014/main" id="{8755C9BD-BDF9-85D6-E946-B3DC55525324}"/>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2438529" y="101730736"/>
          <a:ext cx="2077570" cy="2827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92</xdr:row>
      <xdr:rowOff>0</xdr:rowOff>
    </xdr:from>
    <xdr:to>
      <xdr:col>9</xdr:col>
      <xdr:colOff>446122</xdr:colOff>
      <xdr:row>94</xdr:row>
      <xdr:rowOff>288698</xdr:rowOff>
    </xdr:to>
    <xdr:pic>
      <xdr:nvPicPr>
        <xdr:cNvPr id="93" name="Picture 92">
          <a:extLst>
            <a:ext uri="{FF2B5EF4-FFF2-40B4-BE49-F238E27FC236}">
              <a16:creationId xmlns:a16="http://schemas.microsoft.com/office/drawing/2014/main" id="{E6DE7E60-224B-C58C-856C-2E69840F32CF}"/>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438530" y="102664560"/>
          <a:ext cx="744944" cy="10069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472142</xdr:colOff>
      <xdr:row>92</xdr:row>
      <xdr:rowOff>268195</xdr:rowOff>
    </xdr:from>
    <xdr:to>
      <xdr:col>9</xdr:col>
      <xdr:colOff>395322</xdr:colOff>
      <xdr:row>95</xdr:row>
      <xdr:rowOff>199227</xdr:rowOff>
    </xdr:to>
    <xdr:pic>
      <xdr:nvPicPr>
        <xdr:cNvPr id="94" name="Picture 93">
          <a:extLst>
            <a:ext uri="{FF2B5EF4-FFF2-40B4-BE49-F238E27FC236}">
              <a16:creationId xmlns:a16="http://schemas.microsoft.com/office/drawing/2014/main" id="{08D14176-51C6-A71C-4DF2-05AC2EC823A4}"/>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3921442" y="28855895"/>
          <a:ext cx="748680" cy="997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93</xdr:row>
      <xdr:rowOff>242795</xdr:rowOff>
    </xdr:from>
    <xdr:to>
      <xdr:col>9</xdr:col>
      <xdr:colOff>446122</xdr:colOff>
      <xdr:row>96</xdr:row>
      <xdr:rowOff>173829</xdr:rowOff>
    </xdr:to>
    <xdr:pic>
      <xdr:nvPicPr>
        <xdr:cNvPr id="95" name="Picture 94">
          <a:extLst>
            <a:ext uri="{FF2B5EF4-FFF2-40B4-BE49-F238E27FC236}">
              <a16:creationId xmlns:a16="http://schemas.microsoft.com/office/drawing/2014/main" id="{43D29BE1-330F-A895-E1A0-836B89C704E4}"/>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38530" y="104662942"/>
          <a:ext cx="744944" cy="1004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94</xdr:row>
      <xdr:rowOff>242795</xdr:rowOff>
    </xdr:from>
    <xdr:to>
      <xdr:col>9</xdr:col>
      <xdr:colOff>446122</xdr:colOff>
      <xdr:row>98</xdr:row>
      <xdr:rowOff>11267</xdr:rowOff>
    </xdr:to>
    <xdr:pic>
      <xdr:nvPicPr>
        <xdr:cNvPr id="96" name="Picture 95">
          <a:extLst>
            <a:ext uri="{FF2B5EF4-FFF2-40B4-BE49-F238E27FC236}">
              <a16:creationId xmlns:a16="http://schemas.microsoft.com/office/drawing/2014/main" id="{68506E72-1FA1-87B7-4EA6-19CF1CB19D30}"/>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438530" y="105746177"/>
          <a:ext cx="744944" cy="1004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95</xdr:row>
      <xdr:rowOff>242795</xdr:rowOff>
    </xdr:from>
    <xdr:to>
      <xdr:col>9</xdr:col>
      <xdr:colOff>446122</xdr:colOff>
      <xdr:row>99</xdr:row>
      <xdr:rowOff>11267</xdr:rowOff>
    </xdr:to>
    <xdr:pic>
      <xdr:nvPicPr>
        <xdr:cNvPr id="97" name="Picture 96">
          <a:extLst>
            <a:ext uri="{FF2B5EF4-FFF2-40B4-BE49-F238E27FC236}">
              <a16:creationId xmlns:a16="http://schemas.microsoft.com/office/drawing/2014/main" id="{8D8C5F9E-3DA1-844E-7765-3D63EF740153}"/>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438530" y="106829413"/>
          <a:ext cx="744944" cy="1004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96</xdr:row>
      <xdr:rowOff>242794</xdr:rowOff>
    </xdr:from>
    <xdr:to>
      <xdr:col>9</xdr:col>
      <xdr:colOff>446122</xdr:colOff>
      <xdr:row>100</xdr:row>
      <xdr:rowOff>10866</xdr:rowOff>
    </xdr:to>
    <xdr:pic>
      <xdr:nvPicPr>
        <xdr:cNvPr id="98" name="Picture 97">
          <a:extLst>
            <a:ext uri="{FF2B5EF4-FFF2-40B4-BE49-F238E27FC236}">
              <a16:creationId xmlns:a16="http://schemas.microsoft.com/office/drawing/2014/main" id="{3480BFF8-4936-86A0-22FE-A6219A45CB15}"/>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38530" y="107912647"/>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98</xdr:row>
      <xdr:rowOff>242794</xdr:rowOff>
    </xdr:from>
    <xdr:to>
      <xdr:col>9</xdr:col>
      <xdr:colOff>446122</xdr:colOff>
      <xdr:row>101</xdr:row>
      <xdr:rowOff>173425</xdr:rowOff>
    </xdr:to>
    <xdr:pic>
      <xdr:nvPicPr>
        <xdr:cNvPr id="99" name="Picture 98">
          <a:extLst>
            <a:ext uri="{FF2B5EF4-FFF2-40B4-BE49-F238E27FC236}">
              <a16:creationId xmlns:a16="http://schemas.microsoft.com/office/drawing/2014/main" id="{E8BCB1E6-4B1D-EBCA-2D6B-6CC93C125B87}"/>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38530" y="10935073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99</xdr:row>
      <xdr:rowOff>242793</xdr:rowOff>
    </xdr:from>
    <xdr:to>
      <xdr:col>9</xdr:col>
      <xdr:colOff>446122</xdr:colOff>
      <xdr:row>102</xdr:row>
      <xdr:rowOff>171414</xdr:rowOff>
    </xdr:to>
    <xdr:pic>
      <xdr:nvPicPr>
        <xdr:cNvPr id="100" name="Picture 99">
          <a:extLst>
            <a:ext uri="{FF2B5EF4-FFF2-40B4-BE49-F238E27FC236}">
              <a16:creationId xmlns:a16="http://schemas.microsoft.com/office/drawing/2014/main" id="{27493E76-78B1-1CE8-1480-C77124652119}"/>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38530" y="110788822"/>
          <a:ext cx="744944" cy="1001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100</xdr:row>
      <xdr:rowOff>242794</xdr:rowOff>
    </xdr:from>
    <xdr:to>
      <xdr:col>9</xdr:col>
      <xdr:colOff>446123</xdr:colOff>
      <xdr:row>103</xdr:row>
      <xdr:rowOff>168402</xdr:rowOff>
    </xdr:to>
    <xdr:pic>
      <xdr:nvPicPr>
        <xdr:cNvPr id="101" name="Picture 100">
          <a:extLst>
            <a:ext uri="{FF2B5EF4-FFF2-40B4-BE49-F238E27FC236}">
              <a16:creationId xmlns:a16="http://schemas.microsoft.com/office/drawing/2014/main" id="{CEED5EE9-B411-149E-6FE8-FD180D1052AD}"/>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38530" y="112226912"/>
          <a:ext cx="744945" cy="998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101</xdr:row>
      <xdr:rowOff>242795</xdr:rowOff>
    </xdr:from>
    <xdr:to>
      <xdr:col>9</xdr:col>
      <xdr:colOff>449355</xdr:colOff>
      <xdr:row>104</xdr:row>
      <xdr:rowOff>172691</xdr:rowOff>
    </xdr:to>
    <xdr:pic>
      <xdr:nvPicPr>
        <xdr:cNvPr id="102" name="Picture 101">
          <a:extLst>
            <a:ext uri="{FF2B5EF4-FFF2-40B4-BE49-F238E27FC236}">
              <a16:creationId xmlns:a16="http://schemas.microsoft.com/office/drawing/2014/main" id="{A6A9DE5F-6A04-EB0B-91DD-726D2E7CDA1C}"/>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3972241" y="31840395"/>
          <a:ext cx="751914" cy="996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102</xdr:row>
      <xdr:rowOff>242795</xdr:rowOff>
    </xdr:from>
    <xdr:to>
      <xdr:col>9</xdr:col>
      <xdr:colOff>446123</xdr:colOff>
      <xdr:row>105</xdr:row>
      <xdr:rowOff>341124</xdr:rowOff>
    </xdr:to>
    <xdr:pic>
      <xdr:nvPicPr>
        <xdr:cNvPr id="103" name="Picture 102">
          <a:extLst>
            <a:ext uri="{FF2B5EF4-FFF2-40B4-BE49-F238E27FC236}">
              <a16:creationId xmlns:a16="http://schemas.microsoft.com/office/drawing/2014/main" id="{1C679A4C-C629-6950-E6F3-E0D87654A072}"/>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438530" y="114393383"/>
          <a:ext cx="744945" cy="998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103</xdr:row>
      <xdr:rowOff>242795</xdr:rowOff>
    </xdr:from>
    <xdr:to>
      <xdr:col>9</xdr:col>
      <xdr:colOff>446123</xdr:colOff>
      <xdr:row>107</xdr:row>
      <xdr:rowOff>165878</xdr:rowOff>
    </xdr:to>
    <xdr:pic>
      <xdr:nvPicPr>
        <xdr:cNvPr id="104" name="Picture 103">
          <a:extLst>
            <a:ext uri="{FF2B5EF4-FFF2-40B4-BE49-F238E27FC236}">
              <a16:creationId xmlns:a16="http://schemas.microsoft.com/office/drawing/2014/main" id="{7E02E708-C10F-009A-DC0B-19F089CD27B9}"/>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38530" y="115476619"/>
          <a:ext cx="744945" cy="1006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105</xdr:row>
      <xdr:rowOff>0</xdr:rowOff>
    </xdr:from>
    <xdr:to>
      <xdr:col>9</xdr:col>
      <xdr:colOff>446122</xdr:colOff>
      <xdr:row>109</xdr:row>
      <xdr:rowOff>97667</xdr:rowOff>
    </xdr:to>
    <xdr:pic>
      <xdr:nvPicPr>
        <xdr:cNvPr id="105" name="Picture 104">
          <a:extLst>
            <a:ext uri="{FF2B5EF4-FFF2-40B4-BE49-F238E27FC236}">
              <a16:creationId xmlns:a16="http://schemas.microsoft.com/office/drawing/2014/main" id="{CC694C60-AB76-2C6A-D482-2AC64EA285A0}"/>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38530" y="116559854"/>
          <a:ext cx="744944" cy="1008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726142</xdr:colOff>
      <xdr:row>107</xdr:row>
      <xdr:rowOff>91440</xdr:rowOff>
    </xdr:from>
    <xdr:to>
      <xdr:col>9</xdr:col>
      <xdr:colOff>649323</xdr:colOff>
      <xdr:row>111</xdr:row>
      <xdr:rowOff>187575</xdr:rowOff>
    </xdr:to>
    <xdr:pic>
      <xdr:nvPicPr>
        <xdr:cNvPr id="106" name="Picture 105">
          <a:extLst>
            <a:ext uri="{FF2B5EF4-FFF2-40B4-BE49-F238E27FC236}">
              <a16:creationId xmlns:a16="http://schemas.microsoft.com/office/drawing/2014/main" id="{A448CC88-7002-5067-5EED-267CE5135A23}"/>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4175442" y="33467040"/>
          <a:ext cx="748681" cy="985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107</xdr:row>
      <xdr:rowOff>0</xdr:rowOff>
    </xdr:from>
    <xdr:to>
      <xdr:col>9</xdr:col>
      <xdr:colOff>446123</xdr:colOff>
      <xdr:row>111</xdr:row>
      <xdr:rowOff>101216</xdr:rowOff>
    </xdr:to>
    <xdr:pic>
      <xdr:nvPicPr>
        <xdr:cNvPr id="107" name="Picture 106">
          <a:extLst>
            <a:ext uri="{FF2B5EF4-FFF2-40B4-BE49-F238E27FC236}">
              <a16:creationId xmlns:a16="http://schemas.microsoft.com/office/drawing/2014/main" id="{7D6649A0-8904-BE12-88B9-F1557A4772FC}"/>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438530" y="118745000"/>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108</xdr:row>
      <xdr:rowOff>0</xdr:rowOff>
    </xdr:from>
    <xdr:to>
      <xdr:col>9</xdr:col>
      <xdr:colOff>446123</xdr:colOff>
      <xdr:row>111</xdr:row>
      <xdr:rowOff>284096</xdr:rowOff>
    </xdr:to>
    <xdr:pic>
      <xdr:nvPicPr>
        <xdr:cNvPr id="108" name="Picture 107">
          <a:extLst>
            <a:ext uri="{FF2B5EF4-FFF2-40B4-BE49-F238E27FC236}">
              <a16:creationId xmlns:a16="http://schemas.microsoft.com/office/drawing/2014/main" id="{E0B15C1E-A700-D386-CA3E-B28DE6530530}"/>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438530" y="119660147"/>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102</xdr:row>
      <xdr:rowOff>320201</xdr:rowOff>
    </xdr:from>
    <xdr:to>
      <xdr:col>10</xdr:col>
      <xdr:colOff>711200</xdr:colOff>
      <xdr:row>112</xdr:row>
      <xdr:rowOff>111778</xdr:rowOff>
    </xdr:to>
    <xdr:pic>
      <xdr:nvPicPr>
        <xdr:cNvPr id="109" name="Picture 108">
          <a:extLst>
            <a:ext uri="{FF2B5EF4-FFF2-40B4-BE49-F238E27FC236}">
              <a16:creationId xmlns:a16="http://schemas.microsoft.com/office/drawing/2014/main" id="{1043C939-1563-0468-0D24-801A53254180}"/>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3972241" y="32273401"/>
          <a:ext cx="1839259" cy="2458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192742</xdr:colOff>
      <xdr:row>105</xdr:row>
      <xdr:rowOff>165100</xdr:rowOff>
    </xdr:from>
    <xdr:to>
      <xdr:col>10</xdr:col>
      <xdr:colOff>115922</xdr:colOff>
      <xdr:row>110</xdr:row>
      <xdr:rowOff>96524</xdr:rowOff>
    </xdr:to>
    <xdr:pic>
      <xdr:nvPicPr>
        <xdr:cNvPr id="110" name="Picture 109">
          <a:extLst>
            <a:ext uri="{FF2B5EF4-FFF2-40B4-BE49-F238E27FC236}">
              <a16:creationId xmlns:a16="http://schemas.microsoft.com/office/drawing/2014/main" id="{6DD35E80-A0E5-4CE3-7982-979A9D4CF328}"/>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4467542" y="33007300"/>
          <a:ext cx="748680" cy="99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110</xdr:row>
      <xdr:rowOff>242794</xdr:rowOff>
    </xdr:from>
    <xdr:to>
      <xdr:col>9</xdr:col>
      <xdr:colOff>446123</xdr:colOff>
      <xdr:row>113</xdr:row>
      <xdr:rowOff>171415</xdr:rowOff>
    </xdr:to>
    <xdr:pic>
      <xdr:nvPicPr>
        <xdr:cNvPr id="111" name="Picture 110">
          <a:extLst>
            <a:ext uri="{FF2B5EF4-FFF2-40B4-BE49-F238E27FC236}">
              <a16:creationId xmlns:a16="http://schemas.microsoft.com/office/drawing/2014/main" id="{C01EC88C-C70F-282D-442D-9C66B6C84C2D}"/>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438530" y="122592353"/>
          <a:ext cx="744945" cy="1001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111</xdr:row>
      <xdr:rowOff>242793</xdr:rowOff>
    </xdr:from>
    <xdr:to>
      <xdr:col>9</xdr:col>
      <xdr:colOff>446122</xdr:colOff>
      <xdr:row>114</xdr:row>
      <xdr:rowOff>171416</xdr:rowOff>
    </xdr:to>
    <xdr:pic>
      <xdr:nvPicPr>
        <xdr:cNvPr id="112" name="Picture 111">
          <a:extLst>
            <a:ext uri="{FF2B5EF4-FFF2-40B4-BE49-F238E27FC236}">
              <a16:creationId xmlns:a16="http://schemas.microsoft.com/office/drawing/2014/main" id="{5B26B7F6-E608-B0A5-E4ED-C68C1363C12E}"/>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438530" y="123675587"/>
          <a:ext cx="744944" cy="1001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112</xdr:row>
      <xdr:rowOff>191994</xdr:rowOff>
    </xdr:from>
    <xdr:to>
      <xdr:col>9</xdr:col>
      <xdr:colOff>435962</xdr:colOff>
      <xdr:row>115</xdr:row>
      <xdr:rowOff>122624</xdr:rowOff>
    </xdr:to>
    <xdr:pic>
      <xdr:nvPicPr>
        <xdr:cNvPr id="113" name="Picture 112">
          <a:extLst>
            <a:ext uri="{FF2B5EF4-FFF2-40B4-BE49-F238E27FC236}">
              <a16:creationId xmlns:a16="http://schemas.microsoft.com/office/drawing/2014/main" id="{3E715532-0402-E321-7192-96D8930FE10D}"/>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3558222" y="5506615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114</xdr:row>
      <xdr:rowOff>0</xdr:rowOff>
    </xdr:from>
    <xdr:to>
      <xdr:col>9</xdr:col>
      <xdr:colOff>446122</xdr:colOff>
      <xdr:row>117</xdr:row>
      <xdr:rowOff>103740</xdr:rowOff>
    </xdr:to>
    <xdr:pic>
      <xdr:nvPicPr>
        <xdr:cNvPr id="114" name="Picture 113">
          <a:extLst>
            <a:ext uri="{FF2B5EF4-FFF2-40B4-BE49-F238E27FC236}">
              <a16:creationId xmlns:a16="http://schemas.microsoft.com/office/drawing/2014/main" id="{69A9AC71-1E36-60E9-ABAD-395DE929922C}"/>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38530" y="125842060"/>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115</xdr:row>
      <xdr:rowOff>0</xdr:rowOff>
    </xdr:from>
    <xdr:to>
      <xdr:col>9</xdr:col>
      <xdr:colOff>446122</xdr:colOff>
      <xdr:row>119</xdr:row>
      <xdr:rowOff>93582</xdr:rowOff>
    </xdr:to>
    <xdr:pic>
      <xdr:nvPicPr>
        <xdr:cNvPr id="115" name="Picture 114">
          <a:extLst>
            <a:ext uri="{FF2B5EF4-FFF2-40B4-BE49-F238E27FC236}">
              <a16:creationId xmlns:a16="http://schemas.microsoft.com/office/drawing/2014/main" id="{1BB6BC77-8F72-5D81-F988-536E1B118801}"/>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38530" y="126757207"/>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116</xdr:row>
      <xdr:rowOff>0</xdr:rowOff>
    </xdr:from>
    <xdr:to>
      <xdr:col>9</xdr:col>
      <xdr:colOff>446123</xdr:colOff>
      <xdr:row>121</xdr:row>
      <xdr:rowOff>55553</xdr:rowOff>
    </xdr:to>
    <xdr:pic>
      <xdr:nvPicPr>
        <xdr:cNvPr id="116" name="Picture 115">
          <a:extLst>
            <a:ext uri="{FF2B5EF4-FFF2-40B4-BE49-F238E27FC236}">
              <a16:creationId xmlns:a16="http://schemas.microsoft.com/office/drawing/2014/main" id="{473F49BA-36DE-3FA0-7542-917D6298DB47}"/>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438530" y="127672353"/>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117</xdr:row>
      <xdr:rowOff>0</xdr:rowOff>
    </xdr:from>
    <xdr:to>
      <xdr:col>9</xdr:col>
      <xdr:colOff>446122</xdr:colOff>
      <xdr:row>122</xdr:row>
      <xdr:rowOff>4954</xdr:rowOff>
    </xdr:to>
    <xdr:pic>
      <xdr:nvPicPr>
        <xdr:cNvPr id="117" name="Picture 116">
          <a:extLst>
            <a:ext uri="{FF2B5EF4-FFF2-40B4-BE49-F238E27FC236}">
              <a16:creationId xmlns:a16="http://schemas.microsoft.com/office/drawing/2014/main" id="{83127226-01C7-C9CD-F399-61C9B69DD4D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438530" y="128587500"/>
          <a:ext cx="744944" cy="10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118</xdr:row>
      <xdr:rowOff>0</xdr:rowOff>
    </xdr:from>
    <xdr:to>
      <xdr:col>9</xdr:col>
      <xdr:colOff>446122</xdr:colOff>
      <xdr:row>122</xdr:row>
      <xdr:rowOff>185423</xdr:rowOff>
    </xdr:to>
    <xdr:pic>
      <xdr:nvPicPr>
        <xdr:cNvPr id="118" name="Picture 117">
          <a:extLst>
            <a:ext uri="{FF2B5EF4-FFF2-40B4-BE49-F238E27FC236}">
              <a16:creationId xmlns:a16="http://schemas.microsoft.com/office/drawing/2014/main" id="{011F1CCC-1266-3224-4FBA-B122FCE12CC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438530" y="129502648"/>
          <a:ext cx="744944" cy="1009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119</xdr:row>
      <xdr:rowOff>0</xdr:rowOff>
    </xdr:from>
    <xdr:to>
      <xdr:col>9</xdr:col>
      <xdr:colOff>446122</xdr:colOff>
      <xdr:row>123</xdr:row>
      <xdr:rowOff>137906</xdr:rowOff>
    </xdr:to>
    <xdr:pic>
      <xdr:nvPicPr>
        <xdr:cNvPr id="119" name="Picture 118">
          <a:extLst>
            <a:ext uri="{FF2B5EF4-FFF2-40B4-BE49-F238E27FC236}">
              <a16:creationId xmlns:a16="http://schemas.microsoft.com/office/drawing/2014/main" id="{1F8B03A9-1372-A7D0-774C-DA2F5DE0EAA0}"/>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438530" y="130417795"/>
          <a:ext cx="744944" cy="1008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3F7A77-AA9A-9049-9BD3-D03FDDAB2B95}" name="INVENTARIO" displayName="INVENTARIO" ref="A1:Z3673" totalsRowShown="0" headerRowDxfId="85" dataDxfId="83" headerRowBorderDxfId="84" tableBorderDxfId="82">
  <autoFilter ref="A1:Z3673" xr:uid="{2C3F7A77-AA9A-9049-9BD3-D03FDDAB2B95}">
    <filterColumn colId="3">
      <filters>
        <filter val="Jeans"/>
        <filter val="Partes-de-abajo"/>
      </filters>
    </filterColumn>
  </autoFilter>
  <tableColumns count="26">
    <tableColumn id="28" xr3:uid="{0CDE7E80-246F-9642-A518-1282133B0DD5}" name="Code" dataDxfId="81"/>
    <tableColumn id="1" xr3:uid="{2C453DBF-7AB3-4C4E-AB99-D0695F989E26}" name="Foto" dataDxfId="80"/>
    <tableColumn id="3" xr3:uid="{F2B89EA9-E152-AC45-BAD1-18B8A1A78055}" name="Type" dataDxfId="79"/>
    <tableColumn id="4" xr3:uid="{E079105E-5F52-DC43-8691-683EFDF2D6A8}" name="Category" dataDxfId="78"/>
    <tableColumn id="5" xr3:uid="{DC8749DD-8D68-5641-B45F-3231107C111B}" name="Nombre del artículo" dataDxfId="77"/>
    <tableColumn id="6" xr3:uid="{5ACC1848-DB9A-1D4E-8959-7ACE34F9684E}" name="Talla" dataDxfId="76"/>
    <tableColumn id="7" xr3:uid="{64C559F8-872F-9C40-926B-1FBAD12F046B}" name="Brand" dataDxfId="75"/>
    <tableColumn id="12" xr3:uid="{AC24821D-9AD1-3A46-A2DD-6430B612E786}" name="Precio" dataDxfId="74"/>
    <tableColumn id="13" xr3:uid="{99FED3F8-23A2-7D44-A402-D8E46215D411}" name="Pricing 1" dataDxfId="73">
      <calculatedColumnFormula>U2</calculatedColumnFormula>
    </tableColumn>
    <tableColumn id="15" xr3:uid="{A92ECA4D-AC2B-A744-AA0A-A77850574C37}" name="Entradas" dataDxfId="72"/>
    <tableColumn id="16" xr3:uid="{616B21E5-25FD-B94F-97F9-58B8EDC40DE6}" name="Salidas" dataDxfId="71">
      <calculatedColumnFormula>SUMIFS(VENTAS[Cantidad],VENTAS[Código del producto Vendido],INVENTARIO[[#This Row],[Code]])</calculatedColumnFormula>
    </tableColumn>
    <tableColumn id="17" xr3:uid="{9D7AB1D3-B97D-A245-B71B-95057FAAC447}" name="Stock Actual" dataDxfId="70">
      <calculatedColumnFormula>INVENTARIO[[#This Row],[Entradas]]-INVENTARIO[[#This Row],[Salidas]]</calculatedColumnFormula>
    </tableColumn>
    <tableColumn id="8" xr3:uid="{CD73F642-108F-9C4A-8F93-51BCE0CF89A6}" name="Comisión 10%" dataDxfId="69">
      <calculatedColumnFormula>INVENTARIO[[#This Row],[Pricing 1]]*10%</calculatedColumnFormula>
    </tableColumn>
    <tableColumn id="18" xr3:uid="{C19FC3A5-7F68-BD46-AB51-847A5CF1C420}" name="Costo Unitario (MXN)" dataDxfId="68"/>
    <tableColumn id="19" xr3:uid="{AA7C9989-9B9A-DE41-84B3-E777B0CFFC80}" name="USD -&gt; MXN" dataDxfId="67"/>
    <tableColumn id="20" xr3:uid="{47CEAB57-BA58-3A4E-8836-7547C0A8670B}" name="Costo Unitario (USD)" dataDxfId="66">
      <calculatedColumnFormula>N2/O2</calculatedColumnFormula>
    </tableColumn>
    <tableColumn id="21" xr3:uid="{6044B009-325A-1E48-996D-3795B08AD37D}" name="Peso (g)" dataDxfId="65"/>
    <tableColumn id="22" xr3:uid="{3FE36986-70B1-7045-B79B-1F306E510CCC}" name="Precio Envío Kilogramo (USD)" dataDxfId="64"/>
    <tableColumn id="23" xr3:uid="{8E0BCE09-A215-4E49-9ADF-CC46A3A57580}" name="Costo Envío (USD)" dataDxfId="63" dataCellStyle="Currency">
      <calculatedColumnFormula>Q2*R2/1000</calculatedColumnFormula>
    </tableColumn>
    <tableColumn id="25" xr3:uid="{D2FD5BA1-0777-4446-96AC-0A15858284E3}" name="Costo total" dataDxfId="62" dataCellStyle="Currency">
      <calculatedColumnFormula>(P2+S2)-INVENTARIO[[#This Row],[Comisión 10%]]</calculatedColumnFormula>
    </tableColumn>
    <tableColumn id="26" xr3:uid="{0CF8E044-9EA3-C143-9605-5C9780CD5463}" name="Precio Venta Ideal (x1.5)" dataDxfId="61">
      <calculatedColumnFormula>ROUNDUP(T2,0)</calculatedColumnFormula>
    </tableColumn>
    <tableColumn id="14" xr3:uid="{F696554F-9947-834E-9EAD-4D4726C2FF95}" name="Precio Final" dataDxfId="60"/>
    <tableColumn id="27" xr3:uid="{BC945D69-9F4B-7A40-8582-5050E162AF5D}" name="Ganancia Unitaria" dataDxfId="59">
      <calculatedColumnFormula>INVENTARIO[[#This Row],[Precio Final]]-(INVENTARIO[[#This Row],[Comisión 10%]]+INVENTARIO[[#This Row],[Costo total]])</calculatedColumnFormula>
    </tableColumn>
    <tableColumn id="9" xr3:uid="{1FAF5B63-ACBA-B242-90DB-527D9503C481}" name="Ganancia x Cant Ventas" dataDxfId="58">
      <calculatedColumnFormula>INVENTARIO[[#This Row],[Ganancia Unitaria]]*INVENTARIO[[#This Row],[Salidas]]</calculatedColumnFormula>
    </tableColumn>
    <tableColumn id="2" xr3:uid="{C756BB23-1EDA-C348-A3F9-8A96A71F7019}" name="Detalles de la Entrada" dataDxfId="57"/>
    <tableColumn id="11" xr3:uid="{26BCEB9F-AB2B-5E44-9823-BCD18B1CB208}" name="Column1" dataDxfId="56"/>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4EA521-20AF-4144-BFD6-B4CAB243FD5C}" name="VENTAS" displayName="VENTAS" ref="A2:L702" totalsRowShown="0" headerRowDxfId="48">
  <autoFilter ref="A2:L702" xr:uid="{E74EA521-20AF-4144-BFD6-B4CAB243FD5C}">
    <filterColumn colId="0">
      <filters>
        <filter val="Diciembre"/>
      </filters>
    </filterColumn>
  </autoFilter>
  <tableColumns count="12">
    <tableColumn id="10" xr3:uid="{254F3DD0-681F-D044-B8E6-8248EFC4ED42}" name="Fecha" dataDxfId="47"/>
    <tableColumn id="1" xr3:uid="{38627A9A-B916-AF4B-908A-31BF87EAFB17}" name="Detalle de compra"/>
    <tableColumn id="2" xr3:uid="{9EDBBC6B-BCEB-D240-81DB-54EF41D3621F}" name="Nombre del Cliente"/>
    <tableColumn id="16" xr3:uid="{D2D2C60C-24F5-A14F-A6D4-FACCA6B9AFC1}" name="Nombre del Gestor"/>
    <tableColumn id="3" xr3:uid="{1F529DD5-D1C2-4249-BF1F-4D042CBB0180}" name="Código del producto Vendido"/>
    <tableColumn id="4" xr3:uid="{629DE25C-9AF7-2D4D-8069-354EDE47972C}" name="Descripcion" dataDxfId="46">
      <calculatedColumnFormula>IFERROR(VLOOKUP(VENTAS[[#This Row],[Código del producto Vendido]],INVENTARIO[],5,FALSE),"-")</calculatedColumnFormula>
    </tableColumn>
    <tableColumn id="5" xr3:uid="{2D8E74F0-BFC9-3345-9C72-753D75E3B370}" name="Cantidad" dataDxfId="45"/>
    <tableColumn id="6" xr3:uid="{36BE525D-D788-A445-9780-12D5093CE733}" name="Precio Venta" dataDxfId="44"/>
    <tableColumn id="9" xr3:uid="{C7149008-C071-C449-8FD5-0D78B763144A}" name="Total" dataDxfId="43">
      <calculatedColumnFormula>VENTAS[[#This Row],[Cantidad]]*VENTAS[[#This Row],[Precio Venta]]</calculatedColumnFormula>
    </tableColumn>
    <tableColumn id="17" xr3:uid="{F982F0FF-F144-0E44-9EA6-4B1C618EBFC1}" name="Comisión 10%" dataDxfId="42">
      <calculatedColumnFormula>VENTAS[[#This Row],[Total]]*10%</calculatedColumnFormula>
    </tableColumn>
    <tableColumn id="7" xr3:uid="{8DAE9700-3722-EE49-8126-9BBFB9E8BC1C}" name="Costo" dataDxfId="41">
      <calculatedColumnFormula>IFERROR(VLOOKUP(VENTAS[[#This Row],[Código del producto Vendido]],INVENTARIO[],24,FALSE),"-")</calculatedColumnFormula>
    </tableColumn>
    <tableColumn id="8" xr3:uid="{0AF0F1FD-94AA-9344-8CD7-35AB106FDE9E}" name="Ganancia" dataDxfId="40">
      <calculatedColumnFormula>(VENTAS[[#This Row],[Precio Venta]]-VENTAS[[#This Row],[Costo]])*VENTAS[[#This Row],[Cantidad]]</calculatedColumnFormula>
    </tableColumn>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D7506B-EE85-F544-9961-B2BE754DC6E2}" name="INVENTARIO4" displayName="INVENTARIO4" ref="A2:AB547" totalsRowShown="0" headerRowDxfId="33" dataDxfId="31" headerRowBorderDxfId="32" tableBorderDxfId="30">
  <autoFilter ref="A2:AB547" xr:uid="{14D7506B-EE85-F544-9961-B2BE754DC6E2}"/>
  <tableColumns count="28">
    <tableColumn id="28" xr3:uid="{6924604D-20AE-444E-AB39-213FDBB93805}" name="Code" dataDxfId="29"/>
    <tableColumn id="1" xr3:uid="{67088303-79E9-9A48-BC28-F3B64230F6C3}" name="Foto" dataDxfId="28"/>
    <tableColumn id="3" xr3:uid="{306D90C9-037E-E943-A37B-1A2F624E191C}" name="Type" dataDxfId="27"/>
    <tableColumn id="4" xr3:uid="{AA219E3E-53C1-4649-A48E-E7A0AF1A0FE3}" name="Category" dataDxfId="26"/>
    <tableColumn id="5" xr3:uid="{C0428216-B3C9-4746-8F2B-7CBBC7533BD0}" name="Title" dataDxfId="25"/>
    <tableColumn id="6" xr3:uid="{126BAD91-D1D1-B04F-B68A-43BBB58D797A}" name="Description" dataDxfId="24"/>
    <tableColumn id="7" xr3:uid="{53E103DA-D950-8A4E-ABE3-EF3BF8BDC46B}" name="Brand" dataDxfId="23"/>
    <tableColumn id="8" xr3:uid="{41A50BC1-36FF-4646-B51F-4B8E1A2A0B07}" name="Keywords" dataDxfId="22"/>
    <tableColumn id="9" xr3:uid="{170AA51B-B892-D745-83B4-79A70D944C53}" name="Unit" dataDxfId="21"/>
    <tableColumn id="10" xr3:uid="{F2A6E94D-C36C-B149-AB2E-F97B12E8D29D}" name="Unit Tag" dataDxfId="20"/>
    <tableColumn id="11" xr3:uid="{1B16B37E-C921-CD4C-95D0-FDC3402B70CA}" name="Picture" dataDxfId="19"/>
    <tableColumn id="12" xr3:uid="{46402FEC-3FC5-B94A-BB92-617F98D6457C}" name="Media" dataDxfId="18"/>
    <tableColumn id="13" xr3:uid="{E1169533-A858-2D4F-BB62-61F27FCBED7E}" name="Pricing 1" dataDxfId="17">
      <calculatedColumnFormula>Z3</calculatedColumnFormula>
    </tableColumn>
    <tableColumn id="14" xr3:uid="{9D22A055-7E22-C149-9EF1-F3AD9A0841E5}" name="Pricing Ref 1" dataDxfId="16"/>
    <tableColumn id="15" xr3:uid="{74A6110A-0A09-3E40-8E5C-9764FB41CD73}" name="Entradas" dataDxfId="15"/>
    <tableColumn id="16" xr3:uid="{D3F5D272-2B64-B64B-86E2-8AFD492E442C}" name="Salidas" dataDxfId="14">
      <calculatedColumnFormula>SUMIFS(VENTAS[Cantidad],VENTAS[Código del producto Vendido],INVENTARIO4[[#This Row],[Code]])</calculatedColumnFormula>
    </tableColumn>
    <tableColumn id="17" xr3:uid="{738043F2-EE05-B84A-AA0E-7219D2AEBA15}" name="Stock Actual" dataDxfId="13">
      <calculatedColumnFormula>INVENTARIO4[[#This Row],[Entradas]]-INVENTARIO4[[#This Row],[Salidas]]</calculatedColumnFormula>
    </tableColumn>
    <tableColumn id="18" xr3:uid="{79A569C6-DD9F-BD44-9C31-9B2292B206E7}" name="Costo Unitario (MXN)" dataDxfId="12"/>
    <tableColumn id="19" xr3:uid="{8F6B41AF-DE18-C04C-A82F-331CC46B6B06}" name="USD -&gt; MXN" dataDxfId="11"/>
    <tableColumn id="20" xr3:uid="{BF821352-596F-5C4F-A44A-A6F7D727DAE6}" name="Costo Unitario (USD)" dataDxfId="10">
      <calculatedColumnFormula>R3/S3</calculatedColumnFormula>
    </tableColumn>
    <tableColumn id="21" xr3:uid="{3B9E20DB-F951-D84D-9199-CE37EEF9E14D}" name="Peso (g)" dataDxfId="9"/>
    <tableColumn id="22" xr3:uid="{CC8C3E1F-A1FB-9947-96B6-E0C27CABA4F8}" name="Precio Envío Kilogramo (USD)" dataDxfId="8"/>
    <tableColumn id="23" xr3:uid="{053FDAB1-655B-2C48-AA48-1BA0172BBEB8}" name="Costo Envío (USD)" dataDxfId="7">
      <calculatedColumnFormula>U3*V3/1000</calculatedColumnFormula>
    </tableColumn>
    <tableColumn id="24" xr3:uid="{3E4C3ED2-4A31-2B42-9585-4F9CEEF8901F}" name="Costo Total (USD)" dataDxfId="6">
      <calculatedColumnFormula>T3+W3</calculatedColumnFormula>
    </tableColumn>
    <tableColumn id="25" xr3:uid="{6DE99281-FD17-DB4A-9D85-0DD7F14B4AB4}" name="Precio Venta Ideal" dataDxfId="5">
      <calculatedColumnFormula>T3*1.5+W3</calculatedColumnFormula>
    </tableColumn>
    <tableColumn id="26" xr3:uid="{03E0E835-B8C7-EE45-9FE1-F601486B7810}" name="Precio Venta Final" dataDxfId="4">
      <calculatedColumnFormula>ROUNDUP(Y3,0)</calculatedColumnFormula>
    </tableColumn>
    <tableColumn id="27" xr3:uid="{E703E02D-F252-E441-B95C-5E3D8F3FCD1A}" name="Ganancia" dataDxfId="3">
      <calculatedColumnFormula>Z3-T3-W3</calculatedColumnFormula>
    </tableColumn>
    <tableColumn id="2" xr3:uid="{3A433996-F7EE-4340-9165-CC87B27B9DE4}" name="Column1" dataDxfId="2"/>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6EF3F5-0EB2-FC47-8922-AD8702EA2672}" name="FOTOS" displayName="FOTOS" ref="A1:B569" totalsRowShown="0" headerRowDxfId="1">
  <autoFilter ref="A1:B569" xr:uid="{7D660EA7-BFF4-C541-9EA8-F92EA01E3EDD}"/>
  <tableColumns count="2">
    <tableColumn id="1" xr3:uid="{F5D419F5-826E-7F48-9A5B-D9DB9F06764E}" name="Code"/>
    <tableColumn id="2" xr3:uid="{644F2C43-3800-0640-AB9D-489366D83DB3}" name="Picture" dataDxfId="0">
      <calculatedColumnFormula>"https://github.com/uberboutique/whataform-repo/raw/main/pictures/"&amp;A2&amp;".jpg"</calculatedColumnFormula>
    </tableColumn>
  </tableColumns>
  <tableStyleInfo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WKR3743"/>
  <sheetViews>
    <sheetView showGridLines="0" tabSelected="1" topLeftCell="A507" zoomScale="125" zoomScaleNormal="127" workbookViewId="0">
      <selection activeCell="J657" sqref="J657"/>
    </sheetView>
  </sheetViews>
  <sheetFormatPr baseColWidth="10" defaultColWidth="8.33203125" defaultRowHeight="55" customHeight="1" x14ac:dyDescent="0.15"/>
  <cols>
    <col min="1" max="1" width="12.5" style="1" customWidth="1"/>
    <col min="2" max="2" width="11.83203125" style="1" customWidth="1"/>
    <col min="3" max="3" width="13.83203125" style="1" customWidth="1"/>
    <col min="4" max="4" width="17" style="100" customWidth="1"/>
    <col min="5" max="5" width="35.33203125" style="4" customWidth="1"/>
    <col min="6" max="6" width="10.83203125" style="4" bestFit="1" customWidth="1"/>
    <col min="7" max="7" width="11.6640625" style="1" customWidth="1"/>
    <col min="8" max="8" width="11.33203125" style="1" bestFit="1" customWidth="1"/>
    <col min="9" max="9" width="14" style="1" hidden="1" customWidth="1"/>
    <col min="10" max="10" width="13.33203125" style="5" customWidth="1"/>
    <col min="11" max="11" width="11.83203125" style="1" customWidth="1"/>
    <col min="12" max="12" width="15.5" style="1" customWidth="1"/>
    <col min="13" max="13" width="16" style="1" bestFit="1" customWidth="1"/>
    <col min="14" max="14" width="20" style="1" hidden="1" customWidth="1"/>
    <col min="15" max="15" width="12" style="5" hidden="1" customWidth="1"/>
    <col min="16" max="16" width="20.1640625" style="5" bestFit="1" customWidth="1"/>
    <col min="17" max="17" width="13" style="5" hidden="1" customWidth="1"/>
    <col min="18" max="18" width="22.83203125" style="1" hidden="1" customWidth="1"/>
    <col min="19" max="19" width="18.83203125" style="5" bestFit="1" customWidth="1"/>
    <col min="20" max="20" width="18.1640625" style="5" customWidth="1"/>
    <col min="21" max="21" width="21.33203125" style="178" customWidth="1"/>
    <col min="22" max="22" width="20.1640625" style="5" customWidth="1"/>
    <col min="23" max="23" width="24" style="5" customWidth="1"/>
    <col min="24" max="24" width="24.1640625" style="5" customWidth="1"/>
    <col min="25" max="25" width="32.33203125" style="1" bestFit="1" customWidth="1"/>
    <col min="26" max="26" width="25.33203125" style="1" bestFit="1" customWidth="1"/>
    <col min="27" max="16384" width="8.33203125" style="1"/>
  </cols>
  <sheetData>
    <row r="1" spans="1:26" s="169" customFormat="1" ht="55" customHeight="1" x14ac:dyDescent="0.15">
      <c r="A1" s="164" t="s">
        <v>15</v>
      </c>
      <c r="B1" s="165" t="s">
        <v>424</v>
      </c>
      <c r="C1" s="166" t="s">
        <v>0</v>
      </c>
      <c r="D1" s="167" t="s">
        <v>1</v>
      </c>
      <c r="E1" s="167" t="s">
        <v>2222</v>
      </c>
      <c r="F1" s="167" t="s">
        <v>2223</v>
      </c>
      <c r="G1" s="167" t="s">
        <v>4</v>
      </c>
      <c r="H1" s="167" t="s">
        <v>2221</v>
      </c>
      <c r="I1" s="168" t="s">
        <v>10</v>
      </c>
      <c r="J1" s="167" t="s">
        <v>16</v>
      </c>
      <c r="K1" s="167" t="s">
        <v>17</v>
      </c>
      <c r="L1" s="167" t="s">
        <v>18</v>
      </c>
      <c r="M1" s="167" t="s">
        <v>2220</v>
      </c>
      <c r="N1" s="168" t="s">
        <v>19</v>
      </c>
      <c r="O1" s="168" t="s">
        <v>25</v>
      </c>
      <c r="P1" s="168" t="s">
        <v>20</v>
      </c>
      <c r="Q1" s="167" t="s">
        <v>24</v>
      </c>
      <c r="R1" s="168" t="s">
        <v>26</v>
      </c>
      <c r="S1" s="168" t="s">
        <v>29</v>
      </c>
      <c r="T1" s="168" t="s">
        <v>2013</v>
      </c>
      <c r="U1" s="175" t="s">
        <v>2236</v>
      </c>
      <c r="V1" s="168" t="s">
        <v>2235</v>
      </c>
      <c r="W1" s="168" t="s">
        <v>2231</v>
      </c>
      <c r="X1" s="168" t="s">
        <v>2232</v>
      </c>
      <c r="Y1" s="168" t="s">
        <v>2233</v>
      </c>
      <c r="Z1" s="168" t="s">
        <v>927</v>
      </c>
    </row>
    <row r="2" spans="1:26" ht="55" hidden="1" customHeight="1" x14ac:dyDescent="0.15">
      <c r="A2" s="43" t="s">
        <v>1350</v>
      </c>
      <c r="B2" s="181"/>
      <c r="C2" s="182" t="s">
        <v>12</v>
      </c>
      <c r="D2" s="83" t="s">
        <v>415</v>
      </c>
      <c r="E2" s="83" t="s">
        <v>1267</v>
      </c>
      <c r="F2" s="83" t="s">
        <v>711</v>
      </c>
      <c r="G2" s="83" t="s">
        <v>164</v>
      </c>
      <c r="H2" s="183">
        <f>INVENTARIO[[#This Row],[Precio Final]]</f>
        <v>8</v>
      </c>
      <c r="I2" s="83">
        <f>U2</f>
        <v>6.5058333333333334</v>
      </c>
      <c r="J2" s="83">
        <v>15</v>
      </c>
      <c r="K2" s="112">
        <f>SUMIFS(VENTAS[Cantidad],VENTAS[Código del producto Vendido],INVENTARIO[[#This Row],[Code]])</f>
        <v>11</v>
      </c>
      <c r="L2" s="122">
        <f>INVENTARIO[[#This Row],[Entradas]]-INVENTARIO[[#This Row],[Salidas]]</f>
        <v>4</v>
      </c>
      <c r="M2" s="183">
        <f>INVENTARIO[[#This Row],[Precio Final]]*10%</f>
        <v>0.8</v>
      </c>
      <c r="N2" s="43">
        <v>49</v>
      </c>
      <c r="O2" s="43">
        <v>18</v>
      </c>
      <c r="P2" s="43">
        <f>N2/O2</f>
        <v>2.7222222222222223</v>
      </c>
      <c r="Q2" s="112">
        <v>95</v>
      </c>
      <c r="R2" s="43">
        <v>17</v>
      </c>
      <c r="S2" s="189">
        <f>Q2*R2/1000</f>
        <v>1.615</v>
      </c>
      <c r="T2" s="180">
        <f t="shared" ref="T2:T36" si="0">(P2+S2)</f>
        <v>4.3372222222222225</v>
      </c>
      <c r="U2" s="180">
        <f>((INVENTARIO[[#This Row],[Costo Unitario (USD)]]+INVENTARIO[[#This Row],[Costo Envío (USD)]])*1.5)</f>
        <v>6.5058333333333334</v>
      </c>
      <c r="V2" s="43">
        <v>8</v>
      </c>
      <c r="W2" s="43">
        <f>INVENTARIO[[#This Row],[Precio Final]]-(INVENTARIO[[#This Row],[Comisión 10%]]+INVENTARIO[[#This Row],[Costo total]])</f>
        <v>2.8627777777777776</v>
      </c>
      <c r="X2" s="184">
        <f>INVENTARIO[[#This Row],[Ganancia Unitaria]]*INVENTARIO[[#This Row],[Salidas]]</f>
        <v>31.490555555555552</v>
      </c>
      <c r="Y2" s="43"/>
      <c r="Z2" s="43"/>
    </row>
    <row r="3" spans="1:26" ht="55" hidden="1" customHeight="1" x14ac:dyDescent="0.15">
      <c r="A3" s="42" t="s">
        <v>1351</v>
      </c>
      <c r="B3" s="185"/>
      <c r="C3" s="186" t="s">
        <v>12</v>
      </c>
      <c r="D3" s="78" t="s">
        <v>415</v>
      </c>
      <c r="E3" s="78" t="s">
        <v>1073</v>
      </c>
      <c r="F3" s="78" t="s">
        <v>692</v>
      </c>
      <c r="G3" s="78" t="s">
        <v>164</v>
      </c>
      <c r="H3" s="187">
        <f>INVENTARIO[[#This Row],[Precio Final]]</f>
        <v>28</v>
      </c>
      <c r="I3" s="78">
        <f t="shared" ref="I3:I65" si="1">U3</f>
        <v>27.556666666666668</v>
      </c>
      <c r="J3" s="78">
        <v>1</v>
      </c>
      <c r="K3" s="110">
        <f>SUMIFS(VENTAS[Cantidad],VENTAS[Código del producto Vendido],INVENTARIO[[#This Row],[Code]])</f>
        <v>1</v>
      </c>
      <c r="L3" s="121">
        <f>INVENTARIO[[#This Row],[Entradas]]-INVENTARIO[[#This Row],[Salidas]]</f>
        <v>0</v>
      </c>
      <c r="M3" s="187">
        <f>INVENTARIO[[#This Row],[Precio Final]]*10%</f>
        <v>2.8000000000000003</v>
      </c>
      <c r="N3" s="42">
        <v>245</v>
      </c>
      <c r="O3" s="42">
        <v>18</v>
      </c>
      <c r="P3" s="42">
        <f t="shared" ref="P3:P65" si="2">N3/O3</f>
        <v>13.611111111111111</v>
      </c>
      <c r="Q3" s="110">
        <v>280</v>
      </c>
      <c r="R3" s="42">
        <v>17</v>
      </c>
      <c r="S3" s="190">
        <f t="shared" ref="S3:S65" si="3">Q3*R3/1000</f>
        <v>4.76</v>
      </c>
      <c r="T3" s="42">
        <f t="shared" si="0"/>
        <v>18.371111111111112</v>
      </c>
      <c r="U3" s="42">
        <f>((INVENTARIO[[#This Row],[Costo Unitario (USD)]]+INVENTARIO[[#This Row],[Costo Envío (USD)]])*1.5)</f>
        <v>27.556666666666668</v>
      </c>
      <c r="V3" s="42">
        <v>28</v>
      </c>
      <c r="W3" s="42">
        <f>INVENTARIO[[#This Row],[Precio Final]]-(INVENTARIO[[#This Row],[Comisión 10%]]+INVENTARIO[[#This Row],[Costo total]])</f>
        <v>6.828888888888887</v>
      </c>
      <c r="X3" s="188">
        <f>INVENTARIO[[#This Row],[Ganancia Unitaria]]*INVENTARIO[[#This Row],[Salidas]]</f>
        <v>6.828888888888887</v>
      </c>
      <c r="Y3" s="42"/>
      <c r="Z3" s="42" t="s">
        <v>2234</v>
      </c>
    </row>
    <row r="4" spans="1:26" ht="55" hidden="1" customHeight="1" x14ac:dyDescent="0.15">
      <c r="A4" s="43" t="s">
        <v>1352</v>
      </c>
      <c r="B4" s="181"/>
      <c r="C4" s="182" t="s">
        <v>12</v>
      </c>
      <c r="D4" s="83" t="s">
        <v>415</v>
      </c>
      <c r="E4" s="83" t="s">
        <v>1073</v>
      </c>
      <c r="F4" s="83" t="s">
        <v>693</v>
      </c>
      <c r="G4" s="83" t="s">
        <v>164</v>
      </c>
      <c r="H4" s="183">
        <f>INVENTARIO[[#This Row],[Precio Final]]</f>
        <v>28</v>
      </c>
      <c r="I4" s="83">
        <f t="shared" si="1"/>
        <v>29.341666666666665</v>
      </c>
      <c r="J4" s="83">
        <v>3</v>
      </c>
      <c r="K4" s="112">
        <f>SUMIFS(VENTAS[Cantidad],VENTAS[Código del producto Vendido],INVENTARIO[[#This Row],[Code]])</f>
        <v>3</v>
      </c>
      <c r="L4" s="122">
        <f>INVENTARIO[[#This Row],[Entradas]]-INVENTARIO[[#This Row],[Salidas]]</f>
        <v>0</v>
      </c>
      <c r="M4" s="183">
        <f>INVENTARIO[[#This Row],[Precio Final]]*10%</f>
        <v>2.8000000000000003</v>
      </c>
      <c r="N4" s="43">
        <v>245</v>
      </c>
      <c r="O4" s="43">
        <v>18</v>
      </c>
      <c r="P4" s="43">
        <f t="shared" si="2"/>
        <v>13.611111111111111</v>
      </c>
      <c r="Q4" s="112">
        <v>350</v>
      </c>
      <c r="R4" s="43">
        <v>17</v>
      </c>
      <c r="S4" s="189">
        <f t="shared" si="3"/>
        <v>5.95</v>
      </c>
      <c r="T4" s="180">
        <f t="shared" si="0"/>
        <v>19.56111111111111</v>
      </c>
      <c r="U4" s="180">
        <f>((INVENTARIO[[#This Row],[Costo Unitario (USD)]]+INVENTARIO[[#This Row],[Costo Envío (USD)]])*1.5)</f>
        <v>29.341666666666665</v>
      </c>
      <c r="V4" s="43">
        <v>28</v>
      </c>
      <c r="W4" s="43">
        <f>INVENTARIO[[#This Row],[Precio Final]]-(INVENTARIO[[#This Row],[Comisión 10%]]+INVENTARIO[[#This Row],[Costo total]])</f>
        <v>5.6388888888888893</v>
      </c>
      <c r="X4" s="184">
        <f>INVENTARIO[[#This Row],[Ganancia Unitaria]]*INVENTARIO[[#This Row],[Salidas]]</f>
        <v>16.916666666666668</v>
      </c>
      <c r="Y4" s="43"/>
      <c r="Z4" s="20"/>
    </row>
    <row r="5" spans="1:26" ht="55" hidden="1" customHeight="1" x14ac:dyDescent="0.15">
      <c r="A5" s="42" t="s">
        <v>1353</v>
      </c>
      <c r="B5" s="185"/>
      <c r="C5" s="186" t="s">
        <v>12</v>
      </c>
      <c r="D5" s="78" t="s">
        <v>50</v>
      </c>
      <c r="E5" s="78" t="s">
        <v>1268</v>
      </c>
      <c r="F5" s="78" t="s">
        <v>698</v>
      </c>
      <c r="G5" s="78" t="s">
        <v>164</v>
      </c>
      <c r="H5" s="187">
        <f>INVENTARIO[[#This Row],[Precio Final]]</f>
        <v>30</v>
      </c>
      <c r="I5" s="78">
        <f t="shared" si="1"/>
        <v>28.503333333333334</v>
      </c>
      <c r="J5" s="78">
        <v>1</v>
      </c>
      <c r="K5" s="110">
        <f>SUMIFS(VENTAS[Cantidad],VENTAS[Código del producto Vendido],INVENTARIO[[#This Row],[Code]])</f>
        <v>0</v>
      </c>
      <c r="L5" s="121">
        <f>INVENTARIO[[#This Row],[Entradas]]-INVENTARIO[[#This Row],[Salidas]]</f>
        <v>1</v>
      </c>
      <c r="M5" s="187">
        <f>INVENTARIO[[#This Row],[Precio Final]]*10%</f>
        <v>3</v>
      </c>
      <c r="N5" s="42">
        <v>238</v>
      </c>
      <c r="O5" s="42">
        <v>18</v>
      </c>
      <c r="P5" s="42">
        <f t="shared" si="2"/>
        <v>13.222222222222221</v>
      </c>
      <c r="Q5" s="110">
        <v>340</v>
      </c>
      <c r="R5" s="42">
        <v>17</v>
      </c>
      <c r="S5" s="190">
        <f t="shared" si="3"/>
        <v>5.78</v>
      </c>
      <c r="T5" s="42">
        <f t="shared" si="0"/>
        <v>19.002222222222223</v>
      </c>
      <c r="U5" s="42">
        <f>((INVENTARIO[[#This Row],[Costo Unitario (USD)]]+INVENTARIO[[#This Row],[Costo Envío (USD)]])*1.5)</f>
        <v>28.503333333333334</v>
      </c>
      <c r="V5" s="42">
        <v>30</v>
      </c>
      <c r="W5" s="42">
        <f>INVENTARIO[[#This Row],[Precio Final]]-(INVENTARIO[[#This Row],[Comisión 10%]]+INVENTARIO[[#This Row],[Costo total]])</f>
        <v>7.9977777777777774</v>
      </c>
      <c r="X5" s="188">
        <f>INVENTARIO[[#This Row],[Ganancia Unitaria]]*INVENTARIO[[#This Row],[Salidas]]</f>
        <v>0</v>
      </c>
      <c r="Y5" s="42"/>
      <c r="Z5" s="20"/>
    </row>
    <row r="6" spans="1:26" ht="55" hidden="1" customHeight="1" x14ac:dyDescent="0.15">
      <c r="A6" s="43" t="s">
        <v>1354</v>
      </c>
      <c r="B6" s="181"/>
      <c r="C6" s="182" t="s">
        <v>12</v>
      </c>
      <c r="D6" s="83" t="s">
        <v>50</v>
      </c>
      <c r="E6" s="83" t="s">
        <v>1268</v>
      </c>
      <c r="F6" s="83" t="s">
        <v>697</v>
      </c>
      <c r="G6" s="83" t="s">
        <v>164</v>
      </c>
      <c r="H6" s="183">
        <f>INVENTARIO[[#This Row],[Precio Final]]</f>
        <v>30</v>
      </c>
      <c r="I6" s="83">
        <f t="shared" si="1"/>
        <v>28.503333333333334</v>
      </c>
      <c r="J6" s="83">
        <v>1</v>
      </c>
      <c r="K6" s="112">
        <f>SUMIFS(VENTAS[Cantidad],VENTAS[Código del producto Vendido],INVENTARIO[[#This Row],[Code]])</f>
        <v>1</v>
      </c>
      <c r="L6" s="122">
        <f>INVENTARIO[[#This Row],[Entradas]]-INVENTARIO[[#This Row],[Salidas]]</f>
        <v>0</v>
      </c>
      <c r="M6" s="183">
        <f>INVENTARIO[[#This Row],[Precio Final]]*10%</f>
        <v>3</v>
      </c>
      <c r="N6" s="43">
        <v>238</v>
      </c>
      <c r="O6" s="43">
        <v>18</v>
      </c>
      <c r="P6" s="43">
        <f t="shared" si="2"/>
        <v>13.222222222222221</v>
      </c>
      <c r="Q6" s="112">
        <v>340</v>
      </c>
      <c r="R6" s="43">
        <v>17</v>
      </c>
      <c r="S6" s="189">
        <f t="shared" si="3"/>
        <v>5.78</v>
      </c>
      <c r="T6" s="180">
        <f t="shared" si="0"/>
        <v>19.002222222222223</v>
      </c>
      <c r="U6" s="180">
        <f>((INVENTARIO[[#This Row],[Costo Unitario (USD)]]+INVENTARIO[[#This Row],[Costo Envío (USD)]])*1.5)</f>
        <v>28.503333333333334</v>
      </c>
      <c r="V6" s="43">
        <v>30</v>
      </c>
      <c r="W6" s="43">
        <f>INVENTARIO[[#This Row],[Precio Final]]-(INVENTARIO[[#This Row],[Comisión 10%]]+INVENTARIO[[#This Row],[Costo total]])</f>
        <v>7.9977777777777774</v>
      </c>
      <c r="X6" s="184">
        <f>INVENTARIO[[#This Row],[Ganancia Unitaria]]*INVENTARIO[[#This Row],[Salidas]]</f>
        <v>7.9977777777777774</v>
      </c>
      <c r="Y6" s="43"/>
      <c r="Z6" s="20"/>
    </row>
    <row r="7" spans="1:26" ht="55" hidden="1" customHeight="1" x14ac:dyDescent="0.15">
      <c r="A7" s="42" t="s">
        <v>88</v>
      </c>
      <c r="B7" s="185"/>
      <c r="C7" s="186" t="s">
        <v>12</v>
      </c>
      <c r="D7" s="78" t="s">
        <v>50</v>
      </c>
      <c r="E7" s="78" t="s">
        <v>1268</v>
      </c>
      <c r="F7" s="78" t="s">
        <v>692</v>
      </c>
      <c r="G7" s="78" t="s">
        <v>164</v>
      </c>
      <c r="H7" s="187">
        <f>INVENTARIO[[#This Row],[Precio Final]]</f>
        <v>30</v>
      </c>
      <c r="I7" s="78">
        <f t="shared" si="1"/>
        <v>27.865833333333335</v>
      </c>
      <c r="J7" s="78">
        <v>1</v>
      </c>
      <c r="K7" s="110">
        <f>SUMIFS(VENTAS[Cantidad],VENTAS[Código del producto Vendido],INVENTARIO[[#This Row],[Code]])</f>
        <v>1</v>
      </c>
      <c r="L7" s="121">
        <f>INVENTARIO[[#This Row],[Entradas]]-INVENTARIO[[#This Row],[Salidas]]</f>
        <v>0</v>
      </c>
      <c r="M7" s="187">
        <f>INVENTARIO[[#This Row],[Precio Final]]*10%</f>
        <v>3</v>
      </c>
      <c r="N7" s="42">
        <v>238</v>
      </c>
      <c r="O7" s="42">
        <v>18</v>
      </c>
      <c r="P7" s="42">
        <f t="shared" si="2"/>
        <v>13.222222222222221</v>
      </c>
      <c r="Q7" s="110">
        <v>315</v>
      </c>
      <c r="R7" s="42">
        <v>17</v>
      </c>
      <c r="S7" s="190">
        <f t="shared" si="3"/>
        <v>5.3550000000000004</v>
      </c>
      <c r="T7" s="42">
        <f t="shared" si="0"/>
        <v>18.577222222222222</v>
      </c>
      <c r="U7" s="42">
        <f>((INVENTARIO[[#This Row],[Costo Unitario (USD)]]+INVENTARIO[[#This Row],[Costo Envío (USD)]])*1.5)</f>
        <v>27.865833333333335</v>
      </c>
      <c r="V7" s="42">
        <v>30</v>
      </c>
      <c r="W7" s="42">
        <f>INVENTARIO[[#This Row],[Precio Final]]-(INVENTARIO[[#This Row],[Comisión 10%]]+INVENTARIO[[#This Row],[Costo total]])</f>
        <v>8.4227777777777781</v>
      </c>
      <c r="X7" s="188">
        <f>INVENTARIO[[#This Row],[Ganancia Unitaria]]*INVENTARIO[[#This Row],[Salidas]]</f>
        <v>8.4227777777777781</v>
      </c>
      <c r="Y7" s="42"/>
      <c r="Z7" s="20"/>
    </row>
    <row r="8" spans="1:26" ht="55" hidden="1" customHeight="1" x14ac:dyDescent="0.15">
      <c r="A8" s="43" t="s">
        <v>391</v>
      </c>
      <c r="B8" s="181"/>
      <c r="C8" s="182" t="s">
        <v>12</v>
      </c>
      <c r="D8" s="83" t="s">
        <v>415</v>
      </c>
      <c r="E8" s="83" t="s">
        <v>1220</v>
      </c>
      <c r="F8" s="83" t="s">
        <v>692</v>
      </c>
      <c r="G8" s="83" t="s">
        <v>164</v>
      </c>
      <c r="H8" s="183">
        <f>INVENTARIO[[#This Row],[Precio Final]]</f>
        <v>15</v>
      </c>
      <c r="I8" s="83">
        <f t="shared" si="1"/>
        <v>15.094999999999999</v>
      </c>
      <c r="J8" s="83">
        <v>2</v>
      </c>
      <c r="K8" s="112">
        <f>SUMIFS(VENTAS[Cantidad],VENTAS[Código del producto Vendido],INVENTARIO[[#This Row],[Code]])</f>
        <v>2</v>
      </c>
      <c r="L8" s="122">
        <f>INVENTARIO[[#This Row],[Entradas]]-INVENTARIO[[#This Row],[Salidas]]</f>
        <v>0</v>
      </c>
      <c r="M8" s="183">
        <f>INVENTARIO[[#This Row],[Precio Final]]*10%</f>
        <v>1.5</v>
      </c>
      <c r="N8" s="43">
        <v>123</v>
      </c>
      <c r="O8" s="43">
        <v>18</v>
      </c>
      <c r="P8" s="43">
        <f t="shared" si="2"/>
        <v>6.833333333333333</v>
      </c>
      <c r="Q8" s="112">
        <v>190</v>
      </c>
      <c r="R8" s="43">
        <v>17</v>
      </c>
      <c r="S8" s="189">
        <f t="shared" si="3"/>
        <v>3.23</v>
      </c>
      <c r="T8" s="180">
        <f t="shared" si="0"/>
        <v>10.063333333333333</v>
      </c>
      <c r="U8" s="180">
        <f>((INVENTARIO[[#This Row],[Costo Unitario (USD)]]+INVENTARIO[[#This Row],[Costo Envío (USD)]])*1.5)</f>
        <v>15.094999999999999</v>
      </c>
      <c r="V8" s="43">
        <v>15</v>
      </c>
      <c r="W8" s="43">
        <f>INVENTARIO[[#This Row],[Precio Final]]-(INVENTARIO[[#This Row],[Comisión 10%]]+INVENTARIO[[#This Row],[Costo total]])</f>
        <v>3.4366666666666674</v>
      </c>
      <c r="X8" s="184">
        <f>INVENTARIO[[#This Row],[Ganancia Unitaria]]*INVENTARIO[[#This Row],[Salidas]]</f>
        <v>6.8733333333333348</v>
      </c>
      <c r="Y8" s="43" t="s">
        <v>2234</v>
      </c>
      <c r="Z8" s="20"/>
    </row>
    <row r="9" spans="1:26" ht="55" hidden="1" customHeight="1" x14ac:dyDescent="0.15">
      <c r="A9" s="42" t="s">
        <v>392</v>
      </c>
      <c r="B9" s="185"/>
      <c r="C9" s="186" t="s">
        <v>12</v>
      </c>
      <c r="D9" s="78" t="s">
        <v>415</v>
      </c>
      <c r="E9" s="78" t="s">
        <v>1219</v>
      </c>
      <c r="F9" s="78" t="s">
        <v>697</v>
      </c>
      <c r="G9" s="78" t="s">
        <v>164</v>
      </c>
      <c r="H9" s="187">
        <f>INVENTARIO[[#This Row],[Precio Final]]</f>
        <v>15</v>
      </c>
      <c r="I9" s="78">
        <f t="shared" si="1"/>
        <v>15.094999999999999</v>
      </c>
      <c r="J9" s="78">
        <v>2</v>
      </c>
      <c r="K9" s="110">
        <f>SUMIFS(VENTAS[Cantidad],VENTAS[Código del producto Vendido],INVENTARIO[[#This Row],[Code]])</f>
        <v>2</v>
      </c>
      <c r="L9" s="121">
        <f>INVENTARIO[[#This Row],[Entradas]]-INVENTARIO[[#This Row],[Salidas]]</f>
        <v>0</v>
      </c>
      <c r="M9" s="187">
        <f>INVENTARIO[[#This Row],[Precio Final]]*10%</f>
        <v>1.5</v>
      </c>
      <c r="N9" s="42">
        <v>123</v>
      </c>
      <c r="O9" s="42">
        <v>18</v>
      </c>
      <c r="P9" s="42">
        <f t="shared" si="2"/>
        <v>6.833333333333333</v>
      </c>
      <c r="Q9" s="110">
        <v>190</v>
      </c>
      <c r="R9" s="42">
        <v>17</v>
      </c>
      <c r="S9" s="190">
        <f t="shared" si="3"/>
        <v>3.23</v>
      </c>
      <c r="T9" s="42">
        <f t="shared" si="0"/>
        <v>10.063333333333333</v>
      </c>
      <c r="U9" s="42">
        <f>((INVENTARIO[[#This Row],[Costo Unitario (USD)]]+INVENTARIO[[#This Row],[Costo Envío (USD)]])*1.5)</f>
        <v>15.094999999999999</v>
      </c>
      <c r="V9" s="42">
        <v>15</v>
      </c>
      <c r="W9" s="42">
        <f>INVENTARIO[[#This Row],[Precio Final]]-(INVENTARIO[[#This Row],[Comisión 10%]]+INVENTARIO[[#This Row],[Costo total]])</f>
        <v>3.4366666666666674</v>
      </c>
      <c r="X9" s="188">
        <f>INVENTARIO[[#This Row],[Ganancia Unitaria]]*INVENTARIO[[#This Row],[Salidas]]</f>
        <v>6.8733333333333348</v>
      </c>
      <c r="Y9" s="42"/>
      <c r="Z9" s="20"/>
    </row>
    <row r="10" spans="1:26" ht="55" hidden="1" customHeight="1" x14ac:dyDescent="0.15">
      <c r="A10" s="43" t="s">
        <v>393</v>
      </c>
      <c r="B10" s="181"/>
      <c r="C10" s="182" t="s">
        <v>12</v>
      </c>
      <c r="D10" s="83" t="s">
        <v>415</v>
      </c>
      <c r="E10" s="83" t="s">
        <v>696</v>
      </c>
      <c r="F10" s="83" t="s">
        <v>698</v>
      </c>
      <c r="G10" s="83" t="s">
        <v>164</v>
      </c>
      <c r="H10" s="183">
        <f>INVENTARIO[[#This Row],[Precio Final]]</f>
        <v>15</v>
      </c>
      <c r="I10" s="83">
        <f t="shared" si="1"/>
        <v>15.094999999999999</v>
      </c>
      <c r="J10" s="83">
        <v>2</v>
      </c>
      <c r="K10" s="112">
        <f>SUMIFS(VENTAS[Cantidad],VENTAS[Código del producto Vendido],INVENTARIO[[#This Row],[Code]])</f>
        <v>2</v>
      </c>
      <c r="L10" s="122">
        <f>INVENTARIO[[#This Row],[Entradas]]-INVENTARIO[[#This Row],[Salidas]]</f>
        <v>0</v>
      </c>
      <c r="M10" s="183">
        <f>INVENTARIO[[#This Row],[Precio Final]]*10%</f>
        <v>1.5</v>
      </c>
      <c r="N10" s="43">
        <v>123</v>
      </c>
      <c r="O10" s="43">
        <v>18</v>
      </c>
      <c r="P10" s="43">
        <f t="shared" si="2"/>
        <v>6.833333333333333</v>
      </c>
      <c r="Q10" s="112">
        <v>190</v>
      </c>
      <c r="R10" s="43">
        <v>17</v>
      </c>
      <c r="S10" s="189">
        <f t="shared" si="3"/>
        <v>3.23</v>
      </c>
      <c r="T10" s="180">
        <f t="shared" si="0"/>
        <v>10.063333333333333</v>
      </c>
      <c r="U10" s="180">
        <f>((INVENTARIO[[#This Row],[Costo Unitario (USD)]]+INVENTARIO[[#This Row],[Costo Envío (USD)]])*1.5)</f>
        <v>15.094999999999999</v>
      </c>
      <c r="V10" s="43">
        <v>15</v>
      </c>
      <c r="W10" s="43">
        <f>INVENTARIO[[#This Row],[Precio Final]]-(INVENTARIO[[#This Row],[Comisión 10%]]+INVENTARIO[[#This Row],[Costo total]])</f>
        <v>3.4366666666666674</v>
      </c>
      <c r="X10" s="184">
        <f>INVENTARIO[[#This Row],[Ganancia Unitaria]]*INVENTARIO[[#This Row],[Salidas]]</f>
        <v>6.8733333333333348</v>
      </c>
      <c r="Y10" s="43"/>
      <c r="Z10" s="20"/>
    </row>
    <row r="11" spans="1:26" ht="55" hidden="1" customHeight="1" x14ac:dyDescent="0.15">
      <c r="A11" s="42" t="s">
        <v>47</v>
      </c>
      <c r="B11" s="185"/>
      <c r="C11" s="186" t="s">
        <v>12</v>
      </c>
      <c r="D11" s="78" t="s">
        <v>415</v>
      </c>
      <c r="E11" s="78" t="s">
        <v>774</v>
      </c>
      <c r="F11" s="78" t="s">
        <v>698</v>
      </c>
      <c r="G11" s="78" t="s">
        <v>164</v>
      </c>
      <c r="H11" s="187">
        <f>INVENTARIO[[#This Row],[Precio Final]]</f>
        <v>28</v>
      </c>
      <c r="I11" s="78">
        <f t="shared" si="1"/>
        <v>23.875</v>
      </c>
      <c r="J11" s="78">
        <v>1</v>
      </c>
      <c r="K11" s="110">
        <f>SUMIFS(VENTAS[Cantidad],VENTAS[Código del producto Vendido],INVENTARIO[[#This Row],[Code]])</f>
        <v>1</v>
      </c>
      <c r="L11" s="121">
        <f>INVENTARIO[[#This Row],[Entradas]]-INVENTARIO[[#This Row],[Salidas]]</f>
        <v>0</v>
      </c>
      <c r="M11" s="187">
        <f>INVENTARIO[[#This Row],[Precio Final]]*10%</f>
        <v>2.8000000000000003</v>
      </c>
      <c r="N11" s="42">
        <v>210</v>
      </c>
      <c r="O11" s="42">
        <v>18</v>
      </c>
      <c r="P11" s="42">
        <f t="shared" si="2"/>
        <v>11.666666666666666</v>
      </c>
      <c r="Q11" s="110">
        <v>250</v>
      </c>
      <c r="R11" s="42">
        <v>17</v>
      </c>
      <c r="S11" s="190">
        <f t="shared" si="3"/>
        <v>4.25</v>
      </c>
      <c r="T11" s="42">
        <f t="shared" si="0"/>
        <v>15.916666666666666</v>
      </c>
      <c r="U11" s="42">
        <f>((INVENTARIO[[#This Row],[Costo Unitario (USD)]]+INVENTARIO[[#This Row],[Costo Envío (USD)]])*1.5)</f>
        <v>23.875</v>
      </c>
      <c r="V11" s="42">
        <v>28</v>
      </c>
      <c r="W11" s="42">
        <f>INVENTARIO[[#This Row],[Precio Final]]-(INVENTARIO[[#This Row],[Comisión 10%]]+INVENTARIO[[#This Row],[Costo total]])</f>
        <v>9.283333333333335</v>
      </c>
      <c r="X11" s="188">
        <f>INVENTARIO[[#This Row],[Ganancia Unitaria]]*INVENTARIO[[#This Row],[Salidas]]</f>
        <v>9.283333333333335</v>
      </c>
      <c r="Y11" s="42"/>
      <c r="Z11" s="20"/>
    </row>
    <row r="12" spans="1:26" ht="55" hidden="1" customHeight="1" x14ac:dyDescent="0.15">
      <c r="A12" s="43" t="s">
        <v>1355</v>
      </c>
      <c r="B12" s="181"/>
      <c r="C12" s="182" t="s">
        <v>12</v>
      </c>
      <c r="D12" s="83" t="s">
        <v>415</v>
      </c>
      <c r="E12" s="83" t="s">
        <v>1276</v>
      </c>
      <c r="F12" s="83" t="s">
        <v>695</v>
      </c>
      <c r="G12" s="83" t="s">
        <v>164</v>
      </c>
      <c r="H12" s="183">
        <f>INVENTARIO[[#This Row],[Precio Final]]</f>
        <v>25</v>
      </c>
      <c r="I12" s="83">
        <f t="shared" si="1"/>
        <v>21.7425</v>
      </c>
      <c r="J12" s="83">
        <v>2</v>
      </c>
      <c r="K12" s="112">
        <f>SUMIFS(VENTAS[Cantidad],VENTAS[Código del producto Vendido],INVENTARIO[[#This Row],[Code]])</f>
        <v>2</v>
      </c>
      <c r="L12" s="122">
        <f>INVENTARIO[[#This Row],[Entradas]]-INVENTARIO[[#This Row],[Salidas]]</f>
        <v>0</v>
      </c>
      <c r="M12" s="183">
        <f>INVENTARIO[[#This Row],[Precio Final]]*10%</f>
        <v>2.5</v>
      </c>
      <c r="N12" s="43">
        <v>189</v>
      </c>
      <c r="O12" s="43">
        <v>18</v>
      </c>
      <c r="P12" s="43">
        <f t="shared" si="2"/>
        <v>10.5</v>
      </c>
      <c r="Q12" s="112">
        <v>235</v>
      </c>
      <c r="R12" s="43">
        <v>17</v>
      </c>
      <c r="S12" s="189">
        <f t="shared" si="3"/>
        <v>3.9950000000000001</v>
      </c>
      <c r="T12" s="180">
        <f t="shared" si="0"/>
        <v>14.495000000000001</v>
      </c>
      <c r="U12" s="180">
        <f>((INVENTARIO[[#This Row],[Costo Unitario (USD)]]+INVENTARIO[[#This Row],[Costo Envío (USD)]])*1.5)</f>
        <v>21.7425</v>
      </c>
      <c r="V12" s="43">
        <v>25</v>
      </c>
      <c r="W12" s="43">
        <f>INVENTARIO[[#This Row],[Precio Final]]-(INVENTARIO[[#This Row],[Comisión 10%]]+INVENTARIO[[#This Row],[Costo total]])</f>
        <v>8.004999999999999</v>
      </c>
      <c r="X12" s="184">
        <f>INVENTARIO[[#This Row],[Ganancia Unitaria]]*INVENTARIO[[#This Row],[Salidas]]</f>
        <v>16.009999999999998</v>
      </c>
      <c r="Y12" s="43"/>
      <c r="Z12" s="20"/>
    </row>
    <row r="13" spans="1:26" ht="55" hidden="1" customHeight="1" x14ac:dyDescent="0.15">
      <c r="A13" s="42" t="s">
        <v>1356</v>
      </c>
      <c r="B13" s="185"/>
      <c r="C13" s="186" t="s">
        <v>12</v>
      </c>
      <c r="D13" s="78" t="s">
        <v>415</v>
      </c>
      <c r="E13" s="78" t="s">
        <v>1276</v>
      </c>
      <c r="F13" s="78" t="s">
        <v>697</v>
      </c>
      <c r="G13" s="78" t="s">
        <v>164</v>
      </c>
      <c r="H13" s="187">
        <f>INVENTARIO[[#This Row],[Precio Final]]</f>
        <v>22</v>
      </c>
      <c r="I13" s="78">
        <f t="shared" si="1"/>
        <v>21.7425</v>
      </c>
      <c r="J13" s="78">
        <v>2</v>
      </c>
      <c r="K13" s="110">
        <f>SUMIFS(VENTAS[Cantidad],VENTAS[Código del producto Vendido],INVENTARIO[[#This Row],[Code]])</f>
        <v>2</v>
      </c>
      <c r="L13" s="121">
        <f>INVENTARIO[[#This Row],[Entradas]]-INVENTARIO[[#This Row],[Salidas]]</f>
        <v>0</v>
      </c>
      <c r="M13" s="187">
        <f>INVENTARIO[[#This Row],[Precio Final]]*10%</f>
        <v>2.2000000000000002</v>
      </c>
      <c r="N13" s="42">
        <v>189</v>
      </c>
      <c r="O13" s="42">
        <v>18</v>
      </c>
      <c r="P13" s="42">
        <f t="shared" si="2"/>
        <v>10.5</v>
      </c>
      <c r="Q13" s="110">
        <v>235</v>
      </c>
      <c r="R13" s="42">
        <v>17</v>
      </c>
      <c r="S13" s="190">
        <f t="shared" si="3"/>
        <v>3.9950000000000001</v>
      </c>
      <c r="T13" s="42">
        <f t="shared" si="0"/>
        <v>14.495000000000001</v>
      </c>
      <c r="U13" s="42">
        <f>((INVENTARIO[[#This Row],[Costo Unitario (USD)]]+INVENTARIO[[#This Row],[Costo Envío (USD)]])*1.5)</f>
        <v>21.7425</v>
      </c>
      <c r="V13" s="42">
        <v>22</v>
      </c>
      <c r="W13" s="42">
        <f>INVENTARIO[[#This Row],[Precio Final]]-(INVENTARIO[[#This Row],[Comisión 10%]]+INVENTARIO[[#This Row],[Costo total]])</f>
        <v>5.3049999999999997</v>
      </c>
      <c r="X13" s="188">
        <f>INVENTARIO[[#This Row],[Ganancia Unitaria]]*INVENTARIO[[#This Row],[Salidas]]</f>
        <v>10.61</v>
      </c>
      <c r="Y13" s="42"/>
      <c r="Z13" s="20"/>
    </row>
    <row r="14" spans="1:26" ht="55" hidden="1" customHeight="1" x14ac:dyDescent="0.15">
      <c r="A14" s="43" t="s">
        <v>1357</v>
      </c>
      <c r="B14" s="181"/>
      <c r="C14" s="182" t="s">
        <v>12</v>
      </c>
      <c r="D14" s="83" t="s">
        <v>415</v>
      </c>
      <c r="E14" s="83" t="s">
        <v>1269</v>
      </c>
      <c r="F14" s="83" t="s">
        <v>695</v>
      </c>
      <c r="G14" s="83" t="s">
        <v>164</v>
      </c>
      <c r="H14" s="183">
        <f>INVENTARIO[[#This Row],[Precio Final]]</f>
        <v>17</v>
      </c>
      <c r="I14" s="83">
        <f t="shared" si="1"/>
        <v>18.594999999999999</v>
      </c>
      <c r="J14" s="83">
        <v>1</v>
      </c>
      <c r="K14" s="112">
        <f>SUMIFS(VENTAS[Cantidad],VENTAS[Código del producto Vendido],INVENTARIO[[#This Row],[Code]])</f>
        <v>0</v>
      </c>
      <c r="L14" s="122">
        <f>INVENTARIO[[#This Row],[Entradas]]-INVENTARIO[[#This Row],[Salidas]]</f>
        <v>1</v>
      </c>
      <c r="M14" s="183">
        <f>INVENTARIO[[#This Row],[Precio Final]]*10%</f>
        <v>1.7000000000000002</v>
      </c>
      <c r="N14" s="43">
        <v>165</v>
      </c>
      <c r="O14" s="43">
        <v>18</v>
      </c>
      <c r="P14" s="43">
        <f t="shared" si="2"/>
        <v>9.1666666666666661</v>
      </c>
      <c r="Q14" s="112">
        <v>190</v>
      </c>
      <c r="R14" s="43">
        <v>17</v>
      </c>
      <c r="S14" s="189">
        <f t="shared" si="3"/>
        <v>3.23</v>
      </c>
      <c r="T14" s="180">
        <f t="shared" si="0"/>
        <v>12.396666666666667</v>
      </c>
      <c r="U14" s="180">
        <f>((INVENTARIO[[#This Row],[Costo Unitario (USD)]]+INVENTARIO[[#This Row],[Costo Envío (USD)]])*1.5)</f>
        <v>18.594999999999999</v>
      </c>
      <c r="V14" s="43">
        <v>17</v>
      </c>
      <c r="W14" s="43">
        <f>INVENTARIO[[#This Row],[Precio Final]]-(INVENTARIO[[#This Row],[Comisión 10%]]+INVENTARIO[[#This Row],[Costo total]])</f>
        <v>2.9033333333333324</v>
      </c>
      <c r="X14" s="184">
        <f>INVENTARIO[[#This Row],[Ganancia Unitaria]]*INVENTARIO[[#This Row],[Salidas]]</f>
        <v>0</v>
      </c>
      <c r="Y14" s="43"/>
      <c r="Z14" s="20"/>
    </row>
    <row r="15" spans="1:26" ht="55" hidden="1" customHeight="1" x14ac:dyDescent="0.15">
      <c r="A15" s="42" t="s">
        <v>1358</v>
      </c>
      <c r="B15" s="185"/>
      <c r="C15" s="186" t="s">
        <v>12</v>
      </c>
      <c r="D15" s="78" t="s">
        <v>415</v>
      </c>
      <c r="E15" s="78" t="s">
        <v>1270</v>
      </c>
      <c r="F15" s="78" t="s">
        <v>695</v>
      </c>
      <c r="G15" s="78" t="s">
        <v>164</v>
      </c>
      <c r="H15" s="187">
        <f>INVENTARIO[[#This Row],[Precio Final]]</f>
        <v>22</v>
      </c>
      <c r="I15" s="78">
        <f t="shared" si="1"/>
        <v>17.9575</v>
      </c>
      <c r="J15" s="78">
        <v>1</v>
      </c>
      <c r="K15" s="110">
        <f>SUMIFS(VENTAS[Cantidad],VENTAS[Código del producto Vendido],INVENTARIO[[#This Row],[Code]])</f>
        <v>1</v>
      </c>
      <c r="L15" s="121">
        <f>INVENTARIO[[#This Row],[Entradas]]-INVENTARIO[[#This Row],[Salidas]]</f>
        <v>0</v>
      </c>
      <c r="M15" s="187">
        <f>INVENTARIO[[#This Row],[Precio Final]]*10%</f>
        <v>2.2000000000000002</v>
      </c>
      <c r="N15" s="42">
        <v>165</v>
      </c>
      <c r="O15" s="42">
        <v>18</v>
      </c>
      <c r="P15" s="42">
        <f t="shared" si="2"/>
        <v>9.1666666666666661</v>
      </c>
      <c r="Q15" s="110">
        <v>165</v>
      </c>
      <c r="R15" s="42">
        <v>17</v>
      </c>
      <c r="S15" s="190">
        <f t="shared" si="3"/>
        <v>2.8050000000000002</v>
      </c>
      <c r="T15" s="42">
        <f t="shared" si="0"/>
        <v>11.971666666666666</v>
      </c>
      <c r="U15" s="42">
        <f>((INVENTARIO[[#This Row],[Costo Unitario (USD)]]+INVENTARIO[[#This Row],[Costo Envío (USD)]])*1.5)</f>
        <v>17.9575</v>
      </c>
      <c r="V15" s="42">
        <v>22</v>
      </c>
      <c r="W15" s="42">
        <f>INVENTARIO[[#This Row],[Precio Final]]-(INVENTARIO[[#This Row],[Comisión 10%]]+INVENTARIO[[#This Row],[Costo total]])</f>
        <v>7.8283333333333331</v>
      </c>
      <c r="X15" s="188">
        <f>INVENTARIO[[#This Row],[Ganancia Unitaria]]*INVENTARIO[[#This Row],[Salidas]]</f>
        <v>7.8283333333333331</v>
      </c>
      <c r="Y15" s="42"/>
      <c r="Z15" s="20"/>
    </row>
    <row r="16" spans="1:26" ht="55" hidden="1" customHeight="1" x14ac:dyDescent="0.15">
      <c r="A16" s="43" t="s">
        <v>1359</v>
      </c>
      <c r="B16" s="181"/>
      <c r="C16" s="182" t="s">
        <v>12</v>
      </c>
      <c r="D16" s="83" t="s">
        <v>415</v>
      </c>
      <c r="E16" s="83" t="s">
        <v>1271</v>
      </c>
      <c r="F16" s="83" t="s">
        <v>697</v>
      </c>
      <c r="G16" s="83" t="s">
        <v>164</v>
      </c>
      <c r="H16" s="183">
        <f>INVENTARIO[[#This Row],[Precio Final]]</f>
        <v>18</v>
      </c>
      <c r="I16" s="83">
        <f t="shared" si="1"/>
        <v>18.462499999999999</v>
      </c>
      <c r="J16" s="83">
        <v>1</v>
      </c>
      <c r="K16" s="112">
        <f>SUMIFS(VENTAS[Cantidad],VENTAS[Código del producto Vendido],INVENTARIO[[#This Row],[Code]])</f>
        <v>1</v>
      </c>
      <c r="L16" s="122">
        <f>INVENTARIO[[#This Row],[Entradas]]-INVENTARIO[[#This Row],[Salidas]]</f>
        <v>0</v>
      </c>
      <c r="M16" s="183">
        <f>INVENTARIO[[#This Row],[Precio Final]]*10%</f>
        <v>1.8</v>
      </c>
      <c r="N16" s="43">
        <v>168</v>
      </c>
      <c r="O16" s="43">
        <v>18</v>
      </c>
      <c r="P16" s="43">
        <f t="shared" si="2"/>
        <v>9.3333333333333339</v>
      </c>
      <c r="Q16" s="112">
        <v>175</v>
      </c>
      <c r="R16" s="43">
        <v>17</v>
      </c>
      <c r="S16" s="189">
        <f t="shared" si="3"/>
        <v>2.9750000000000001</v>
      </c>
      <c r="T16" s="180">
        <f t="shared" si="0"/>
        <v>12.308333333333334</v>
      </c>
      <c r="U16" s="180">
        <f>((INVENTARIO[[#This Row],[Costo Unitario (USD)]]+INVENTARIO[[#This Row],[Costo Envío (USD)]])*1.5)</f>
        <v>18.462499999999999</v>
      </c>
      <c r="V16" s="43">
        <v>18</v>
      </c>
      <c r="W16" s="43">
        <f>INVENTARIO[[#This Row],[Precio Final]]-(INVENTARIO[[#This Row],[Comisión 10%]]+INVENTARIO[[#This Row],[Costo total]])</f>
        <v>3.8916666666666657</v>
      </c>
      <c r="X16" s="184">
        <f>INVENTARIO[[#This Row],[Ganancia Unitaria]]*INVENTARIO[[#This Row],[Salidas]]</f>
        <v>3.8916666666666657</v>
      </c>
      <c r="Y16" s="43"/>
      <c r="Z16" s="20"/>
    </row>
    <row r="17" spans="1:26" ht="55" hidden="1" customHeight="1" x14ac:dyDescent="0.15">
      <c r="A17" s="42" t="s">
        <v>357</v>
      </c>
      <c r="B17" s="185"/>
      <c r="C17" s="186" t="s">
        <v>12</v>
      </c>
      <c r="D17" s="78" t="s">
        <v>415</v>
      </c>
      <c r="E17" s="78" t="s">
        <v>1271</v>
      </c>
      <c r="F17" s="78" t="s">
        <v>692</v>
      </c>
      <c r="G17" s="78" t="s">
        <v>164</v>
      </c>
      <c r="H17" s="187">
        <f>INVENTARIO[[#This Row],[Precio Final]]</f>
        <v>18</v>
      </c>
      <c r="I17" s="78">
        <f t="shared" si="1"/>
        <v>18.462499999999999</v>
      </c>
      <c r="J17" s="78">
        <v>1</v>
      </c>
      <c r="K17" s="110">
        <f>SUMIFS(VENTAS[Cantidad],VENTAS[Código del producto Vendido],INVENTARIO[[#This Row],[Code]])</f>
        <v>1</v>
      </c>
      <c r="L17" s="121">
        <f>INVENTARIO[[#This Row],[Entradas]]-INVENTARIO[[#This Row],[Salidas]]</f>
        <v>0</v>
      </c>
      <c r="M17" s="187">
        <f>INVENTARIO[[#This Row],[Precio Final]]*10%</f>
        <v>1.8</v>
      </c>
      <c r="N17" s="42">
        <v>168</v>
      </c>
      <c r="O17" s="42">
        <v>18</v>
      </c>
      <c r="P17" s="42">
        <f t="shared" si="2"/>
        <v>9.3333333333333339</v>
      </c>
      <c r="Q17" s="110">
        <v>175</v>
      </c>
      <c r="R17" s="42">
        <v>17</v>
      </c>
      <c r="S17" s="190">
        <f t="shared" si="3"/>
        <v>2.9750000000000001</v>
      </c>
      <c r="T17" s="42">
        <f t="shared" si="0"/>
        <v>12.308333333333334</v>
      </c>
      <c r="U17" s="42">
        <f>((INVENTARIO[[#This Row],[Costo Unitario (USD)]]+INVENTARIO[[#This Row],[Costo Envío (USD)]])*1.5)</f>
        <v>18.462499999999999</v>
      </c>
      <c r="V17" s="42">
        <v>18</v>
      </c>
      <c r="W17" s="42">
        <f>INVENTARIO[[#This Row],[Precio Final]]-(INVENTARIO[[#This Row],[Comisión 10%]]+INVENTARIO[[#This Row],[Costo total]])</f>
        <v>3.8916666666666657</v>
      </c>
      <c r="X17" s="188">
        <f>INVENTARIO[[#This Row],[Ganancia Unitaria]]*INVENTARIO[[#This Row],[Salidas]]</f>
        <v>3.8916666666666657</v>
      </c>
      <c r="Y17" s="42"/>
      <c r="Z17" s="20"/>
    </row>
    <row r="18" spans="1:26" ht="55" hidden="1" customHeight="1" x14ac:dyDescent="0.15">
      <c r="A18" s="43" t="s">
        <v>49</v>
      </c>
      <c r="B18" s="181"/>
      <c r="C18" s="182" t="s">
        <v>12</v>
      </c>
      <c r="D18" s="83" t="s">
        <v>415</v>
      </c>
      <c r="E18" s="83" t="s">
        <v>738</v>
      </c>
      <c r="F18" s="83" t="s">
        <v>695</v>
      </c>
      <c r="G18" s="83" t="s">
        <v>164</v>
      </c>
      <c r="H18" s="183">
        <f>INVENTARIO[[#This Row],[Precio Final]]</f>
        <v>25</v>
      </c>
      <c r="I18" s="83">
        <f t="shared" si="1"/>
        <v>23.526666666666667</v>
      </c>
      <c r="J18" s="83">
        <v>1</v>
      </c>
      <c r="K18" s="112">
        <f>SUMIFS(VENTAS[Cantidad],VENTAS[Código del producto Vendido],INVENTARIO[[#This Row],[Code]])</f>
        <v>1</v>
      </c>
      <c r="L18" s="122">
        <f>INVENTARIO[[#This Row],[Entradas]]-INVENTARIO[[#This Row],[Salidas]]</f>
        <v>0</v>
      </c>
      <c r="M18" s="183">
        <f>INVENTARIO[[#This Row],[Precio Final]]*10%</f>
        <v>2.5</v>
      </c>
      <c r="N18" s="43">
        <v>215</v>
      </c>
      <c r="O18" s="43">
        <v>18</v>
      </c>
      <c r="P18" s="43">
        <f t="shared" si="2"/>
        <v>11.944444444444445</v>
      </c>
      <c r="Q18" s="112">
        <v>220</v>
      </c>
      <c r="R18" s="43">
        <v>17</v>
      </c>
      <c r="S18" s="189">
        <f t="shared" si="3"/>
        <v>3.74</v>
      </c>
      <c r="T18" s="180">
        <f t="shared" si="0"/>
        <v>15.684444444444445</v>
      </c>
      <c r="U18" s="180">
        <f>((INVENTARIO[[#This Row],[Costo Unitario (USD)]]+INVENTARIO[[#This Row],[Costo Envío (USD)]])*1.5)</f>
        <v>23.526666666666667</v>
      </c>
      <c r="V18" s="43">
        <v>25</v>
      </c>
      <c r="W18" s="43">
        <f>INVENTARIO[[#This Row],[Precio Final]]-(INVENTARIO[[#This Row],[Comisión 10%]]+INVENTARIO[[#This Row],[Costo total]])</f>
        <v>6.8155555555555551</v>
      </c>
      <c r="X18" s="184">
        <f>INVENTARIO[[#This Row],[Ganancia Unitaria]]*INVENTARIO[[#This Row],[Salidas]]</f>
        <v>6.8155555555555551</v>
      </c>
      <c r="Y18" s="43"/>
      <c r="Z18" s="20"/>
    </row>
    <row r="19" spans="1:26" ht="55" hidden="1" customHeight="1" x14ac:dyDescent="0.15">
      <c r="A19" s="42" t="s">
        <v>55</v>
      </c>
      <c r="B19" s="185"/>
      <c r="C19" s="186" t="s">
        <v>12</v>
      </c>
      <c r="D19" s="78" t="s">
        <v>415</v>
      </c>
      <c r="E19" s="78" t="s">
        <v>739</v>
      </c>
      <c r="F19" s="78" t="s">
        <v>693</v>
      </c>
      <c r="G19" s="78" t="s">
        <v>164</v>
      </c>
      <c r="H19" s="187">
        <f>INVENTARIO[[#This Row],[Precio Final]]</f>
        <v>25</v>
      </c>
      <c r="I19" s="78">
        <f t="shared" si="1"/>
        <v>29.758333333333333</v>
      </c>
      <c r="J19" s="78">
        <v>1</v>
      </c>
      <c r="K19" s="110">
        <f>SUMIFS(VENTAS[Cantidad],VENTAS[Código del producto Vendido],INVENTARIO[[#This Row],[Code]])</f>
        <v>1</v>
      </c>
      <c r="L19" s="121">
        <f>INVENTARIO[[#This Row],[Entradas]]-INVENTARIO[[#This Row],[Salidas]]</f>
        <v>0</v>
      </c>
      <c r="M19" s="187">
        <f>INVENTARIO[[#This Row],[Precio Final]]*10%</f>
        <v>2.5</v>
      </c>
      <c r="N19" s="42">
        <v>250</v>
      </c>
      <c r="O19" s="42">
        <v>18</v>
      </c>
      <c r="P19" s="42">
        <f t="shared" si="2"/>
        <v>13.888888888888889</v>
      </c>
      <c r="Q19" s="110">
        <v>350</v>
      </c>
      <c r="R19" s="42">
        <v>17</v>
      </c>
      <c r="S19" s="190">
        <f t="shared" si="3"/>
        <v>5.95</v>
      </c>
      <c r="T19" s="42">
        <f t="shared" si="0"/>
        <v>19.838888888888889</v>
      </c>
      <c r="U19" s="42">
        <f>((INVENTARIO[[#This Row],[Costo Unitario (USD)]]+INVENTARIO[[#This Row],[Costo Envío (USD)]])*1.5)</f>
        <v>29.758333333333333</v>
      </c>
      <c r="V19" s="42">
        <v>25</v>
      </c>
      <c r="W19" s="42">
        <f>INVENTARIO[[#This Row],[Precio Final]]-(INVENTARIO[[#This Row],[Comisión 10%]]+INVENTARIO[[#This Row],[Costo total]])</f>
        <v>2.6611111111111114</v>
      </c>
      <c r="X19" s="188">
        <f>INVENTARIO[[#This Row],[Ganancia Unitaria]]*INVENTARIO[[#This Row],[Salidas]]</f>
        <v>2.6611111111111114</v>
      </c>
      <c r="Y19" s="42"/>
      <c r="Z19" s="20"/>
    </row>
    <row r="20" spans="1:26" ht="55" hidden="1" customHeight="1" x14ac:dyDescent="0.15">
      <c r="A20" s="43" t="s">
        <v>1360</v>
      </c>
      <c r="B20" s="181"/>
      <c r="C20" s="182" t="s">
        <v>12</v>
      </c>
      <c r="D20" s="83" t="s">
        <v>415</v>
      </c>
      <c r="E20" s="83" t="s">
        <v>1272</v>
      </c>
      <c r="F20" s="83" t="s">
        <v>693</v>
      </c>
      <c r="G20" s="83" t="s">
        <v>164</v>
      </c>
      <c r="H20" s="183">
        <f>INVENTARIO[[#This Row],[Precio Final]]</f>
        <v>28</v>
      </c>
      <c r="I20" s="83">
        <f t="shared" si="1"/>
        <v>27.080833333333331</v>
      </c>
      <c r="J20" s="83">
        <v>2</v>
      </c>
      <c r="K20" s="112">
        <f>SUMIFS(VENTAS[Cantidad],VENTAS[Código del producto Vendido],INVENTARIO[[#This Row],[Code]])</f>
        <v>1</v>
      </c>
      <c r="L20" s="122">
        <f>INVENTARIO[[#This Row],[Entradas]]-INVENTARIO[[#This Row],[Salidas]]</f>
        <v>1</v>
      </c>
      <c r="M20" s="183">
        <f>INVENTARIO[[#This Row],[Precio Final]]*10%</f>
        <v>2.8000000000000003</v>
      </c>
      <c r="N20" s="43">
        <v>250</v>
      </c>
      <c r="O20" s="43">
        <v>18</v>
      </c>
      <c r="P20" s="43">
        <f t="shared" si="2"/>
        <v>13.888888888888889</v>
      </c>
      <c r="Q20" s="112">
        <v>245</v>
      </c>
      <c r="R20" s="43">
        <v>17</v>
      </c>
      <c r="S20" s="189">
        <f t="shared" si="3"/>
        <v>4.165</v>
      </c>
      <c r="T20" s="180">
        <f t="shared" si="0"/>
        <v>18.053888888888888</v>
      </c>
      <c r="U20" s="180">
        <f>((INVENTARIO[[#This Row],[Costo Unitario (USD)]]+INVENTARIO[[#This Row],[Costo Envío (USD)]])*1.5)</f>
        <v>27.080833333333331</v>
      </c>
      <c r="V20" s="43">
        <v>28</v>
      </c>
      <c r="W20" s="43">
        <f>INVENTARIO[[#This Row],[Precio Final]]-(INVENTARIO[[#This Row],[Comisión 10%]]+INVENTARIO[[#This Row],[Costo total]])</f>
        <v>7.1461111111111109</v>
      </c>
      <c r="X20" s="184">
        <f>INVENTARIO[[#This Row],[Ganancia Unitaria]]*INVENTARIO[[#This Row],[Salidas]]</f>
        <v>7.1461111111111109</v>
      </c>
      <c r="Y20" s="43"/>
      <c r="Z20" s="20"/>
    </row>
    <row r="21" spans="1:26" ht="55" hidden="1" customHeight="1" x14ac:dyDescent="0.15">
      <c r="A21" s="42" t="s">
        <v>1361</v>
      </c>
      <c r="B21" s="185"/>
      <c r="C21" s="186" t="s">
        <v>12</v>
      </c>
      <c r="D21" s="78" t="s">
        <v>415</v>
      </c>
      <c r="E21" s="78" t="s">
        <v>1273</v>
      </c>
      <c r="F21" s="78" t="s">
        <v>692</v>
      </c>
      <c r="G21" s="78" t="s">
        <v>164</v>
      </c>
      <c r="H21" s="187">
        <f>INVENTARIO[[#This Row],[Precio Final]]</f>
        <v>15</v>
      </c>
      <c r="I21" s="78">
        <f t="shared" si="1"/>
        <v>14.040833333333332</v>
      </c>
      <c r="J21" s="78">
        <v>2</v>
      </c>
      <c r="K21" s="110">
        <f>SUMIFS(VENTAS[Cantidad],VENTAS[Código del producto Vendido],INVENTARIO[[#This Row],[Code]])</f>
        <v>1</v>
      </c>
      <c r="L21" s="121">
        <f>INVENTARIO[[#This Row],[Entradas]]-INVENTARIO[[#This Row],[Salidas]]</f>
        <v>1</v>
      </c>
      <c r="M21" s="187">
        <f>INVENTARIO[[#This Row],[Precio Final]]*10%</f>
        <v>1.5</v>
      </c>
      <c r="N21" s="42">
        <v>118</v>
      </c>
      <c r="O21" s="42">
        <v>18</v>
      </c>
      <c r="P21" s="42">
        <f t="shared" si="2"/>
        <v>6.5555555555555554</v>
      </c>
      <c r="Q21" s="110">
        <v>165</v>
      </c>
      <c r="R21" s="42">
        <v>17</v>
      </c>
      <c r="S21" s="190">
        <f t="shared" si="3"/>
        <v>2.8050000000000002</v>
      </c>
      <c r="T21" s="42">
        <f t="shared" si="0"/>
        <v>9.3605555555555551</v>
      </c>
      <c r="U21" s="42">
        <f>((INVENTARIO[[#This Row],[Costo Unitario (USD)]]+INVENTARIO[[#This Row],[Costo Envío (USD)]])*1.5)</f>
        <v>14.040833333333332</v>
      </c>
      <c r="V21" s="42">
        <v>15</v>
      </c>
      <c r="W21" s="42">
        <f>INVENTARIO[[#This Row],[Precio Final]]-(INVENTARIO[[#This Row],[Comisión 10%]]+INVENTARIO[[#This Row],[Costo total]])</f>
        <v>4.1394444444444449</v>
      </c>
      <c r="X21" s="188">
        <f>INVENTARIO[[#This Row],[Ganancia Unitaria]]*INVENTARIO[[#This Row],[Salidas]]</f>
        <v>4.1394444444444449</v>
      </c>
      <c r="Y21" s="42"/>
      <c r="Z21" s="20"/>
    </row>
    <row r="22" spans="1:26" ht="55" hidden="1" customHeight="1" x14ac:dyDescent="0.15">
      <c r="A22" s="43" t="s">
        <v>57</v>
      </c>
      <c r="B22" s="181"/>
      <c r="C22" s="182" t="s">
        <v>12</v>
      </c>
      <c r="D22" s="83" t="s">
        <v>415</v>
      </c>
      <c r="E22" s="83" t="s">
        <v>773</v>
      </c>
      <c r="F22" s="83" t="s">
        <v>695</v>
      </c>
      <c r="G22" s="83" t="s">
        <v>164</v>
      </c>
      <c r="H22" s="183">
        <f>INVENTARIO[[#This Row],[Precio Final]]</f>
        <v>25</v>
      </c>
      <c r="I22" s="83">
        <f t="shared" si="1"/>
        <v>21.095000000000002</v>
      </c>
      <c r="J22" s="83">
        <v>2</v>
      </c>
      <c r="K22" s="112">
        <f>SUMIFS(VENTAS[Cantidad],VENTAS[Código del producto Vendido],INVENTARIO[[#This Row],[Code]])</f>
        <v>2</v>
      </c>
      <c r="L22" s="122">
        <f>INVENTARIO[[#This Row],[Entradas]]-INVENTARIO[[#This Row],[Salidas]]</f>
        <v>0</v>
      </c>
      <c r="M22" s="183">
        <f>INVENTARIO[[#This Row],[Precio Final]]*10%</f>
        <v>2.5</v>
      </c>
      <c r="N22" s="43">
        <v>195</v>
      </c>
      <c r="O22" s="43">
        <v>18</v>
      </c>
      <c r="P22" s="43">
        <f t="shared" si="2"/>
        <v>10.833333333333334</v>
      </c>
      <c r="Q22" s="112">
        <v>190</v>
      </c>
      <c r="R22" s="43">
        <v>17</v>
      </c>
      <c r="S22" s="189">
        <f t="shared" si="3"/>
        <v>3.23</v>
      </c>
      <c r="T22" s="180">
        <f t="shared" si="0"/>
        <v>14.063333333333334</v>
      </c>
      <c r="U22" s="180">
        <f>((INVENTARIO[[#This Row],[Costo Unitario (USD)]]+INVENTARIO[[#This Row],[Costo Envío (USD)]])*1.5)</f>
        <v>21.095000000000002</v>
      </c>
      <c r="V22" s="43">
        <v>25</v>
      </c>
      <c r="W22" s="43">
        <f>INVENTARIO[[#This Row],[Precio Final]]-(INVENTARIO[[#This Row],[Comisión 10%]]+INVENTARIO[[#This Row],[Costo total]])</f>
        <v>8.4366666666666674</v>
      </c>
      <c r="X22" s="184">
        <f>INVENTARIO[[#This Row],[Ganancia Unitaria]]*INVENTARIO[[#This Row],[Salidas]]</f>
        <v>16.873333333333335</v>
      </c>
      <c r="Y22" s="43"/>
      <c r="Z22" s="20"/>
    </row>
    <row r="23" spans="1:26" ht="55" hidden="1" customHeight="1" x14ac:dyDescent="0.15">
      <c r="A23" s="42" t="s">
        <v>1362</v>
      </c>
      <c r="B23" s="185"/>
      <c r="C23" s="186" t="s">
        <v>12</v>
      </c>
      <c r="D23" s="78" t="s">
        <v>415</v>
      </c>
      <c r="E23" s="78" t="s">
        <v>740</v>
      </c>
      <c r="F23" s="78" t="s">
        <v>693</v>
      </c>
      <c r="G23" s="78" t="s">
        <v>164</v>
      </c>
      <c r="H23" s="187">
        <f>INVENTARIO[[#This Row],[Precio Final]]</f>
        <v>22</v>
      </c>
      <c r="I23" s="78">
        <f t="shared" si="1"/>
        <v>22.125</v>
      </c>
      <c r="J23" s="78">
        <v>1</v>
      </c>
      <c r="K23" s="110">
        <f>SUMIFS(VENTAS[Cantidad],VENTAS[Código del producto Vendido],INVENTARIO[[#This Row],[Code]])</f>
        <v>1</v>
      </c>
      <c r="L23" s="121">
        <f>INVENTARIO[[#This Row],[Entradas]]-INVENTARIO[[#This Row],[Salidas]]</f>
        <v>0</v>
      </c>
      <c r="M23" s="187">
        <f>INVENTARIO[[#This Row],[Precio Final]]*10%</f>
        <v>2.2000000000000002</v>
      </c>
      <c r="N23" s="42">
        <v>189</v>
      </c>
      <c r="O23" s="42">
        <v>18</v>
      </c>
      <c r="P23" s="42">
        <f t="shared" si="2"/>
        <v>10.5</v>
      </c>
      <c r="Q23" s="110">
        <v>250</v>
      </c>
      <c r="R23" s="42">
        <v>17</v>
      </c>
      <c r="S23" s="190">
        <f t="shared" si="3"/>
        <v>4.25</v>
      </c>
      <c r="T23" s="42">
        <f t="shared" si="0"/>
        <v>14.75</v>
      </c>
      <c r="U23" s="42">
        <f>((INVENTARIO[[#This Row],[Costo Unitario (USD)]]+INVENTARIO[[#This Row],[Costo Envío (USD)]])*1.5)</f>
        <v>22.125</v>
      </c>
      <c r="V23" s="42">
        <v>22</v>
      </c>
      <c r="W23" s="42">
        <f>INVENTARIO[[#This Row],[Precio Final]]-(INVENTARIO[[#This Row],[Comisión 10%]]+INVENTARIO[[#This Row],[Costo total]])</f>
        <v>5.0500000000000007</v>
      </c>
      <c r="X23" s="188">
        <f>INVENTARIO[[#This Row],[Ganancia Unitaria]]*INVENTARIO[[#This Row],[Salidas]]</f>
        <v>5.0500000000000007</v>
      </c>
      <c r="Y23" s="42"/>
      <c r="Z23" s="20"/>
    </row>
    <row r="24" spans="1:26" ht="55" hidden="1" customHeight="1" x14ac:dyDescent="0.15">
      <c r="A24" s="43" t="s">
        <v>1363</v>
      </c>
      <c r="B24" s="181"/>
      <c r="C24" s="182" t="s">
        <v>12</v>
      </c>
      <c r="D24" s="83" t="s">
        <v>415</v>
      </c>
      <c r="E24" s="83" t="s">
        <v>1273</v>
      </c>
      <c r="F24" s="83" t="s">
        <v>693</v>
      </c>
      <c r="G24" s="83" t="s">
        <v>164</v>
      </c>
      <c r="H24" s="183">
        <f>INVENTARIO[[#This Row],[Precio Final]]</f>
        <v>15</v>
      </c>
      <c r="I24" s="83">
        <f t="shared" si="1"/>
        <v>14.933333333333334</v>
      </c>
      <c r="J24" s="83">
        <v>2</v>
      </c>
      <c r="K24" s="112">
        <f>SUMIFS(VENTAS[Cantidad],VENTAS[Código del producto Vendido],INVENTARIO[[#This Row],[Code]])</f>
        <v>1</v>
      </c>
      <c r="L24" s="122">
        <f>INVENTARIO[[#This Row],[Entradas]]-INVENTARIO[[#This Row],[Salidas]]</f>
        <v>1</v>
      </c>
      <c r="M24" s="183">
        <f>INVENTARIO[[#This Row],[Precio Final]]*10%</f>
        <v>1.5</v>
      </c>
      <c r="N24" s="43">
        <v>118</v>
      </c>
      <c r="O24" s="43">
        <v>18</v>
      </c>
      <c r="P24" s="43">
        <f t="shared" si="2"/>
        <v>6.5555555555555554</v>
      </c>
      <c r="Q24" s="112">
        <v>200</v>
      </c>
      <c r="R24" s="43">
        <v>17</v>
      </c>
      <c r="S24" s="189">
        <f t="shared" si="3"/>
        <v>3.4</v>
      </c>
      <c r="T24" s="180">
        <f t="shared" si="0"/>
        <v>9.9555555555555557</v>
      </c>
      <c r="U24" s="180">
        <f>((INVENTARIO[[#This Row],[Costo Unitario (USD)]]+INVENTARIO[[#This Row],[Costo Envío (USD)]])*1.5)</f>
        <v>14.933333333333334</v>
      </c>
      <c r="V24" s="43">
        <v>15</v>
      </c>
      <c r="W24" s="43">
        <f>INVENTARIO[[#This Row],[Precio Final]]-(INVENTARIO[[#This Row],[Comisión 10%]]+INVENTARIO[[#This Row],[Costo total]])</f>
        <v>3.5444444444444443</v>
      </c>
      <c r="X24" s="184">
        <f>INVENTARIO[[#This Row],[Ganancia Unitaria]]*INVENTARIO[[#This Row],[Salidas]]</f>
        <v>3.5444444444444443</v>
      </c>
      <c r="Y24" s="43"/>
      <c r="Z24" s="20"/>
    </row>
    <row r="25" spans="1:26" ht="55" hidden="1" customHeight="1" x14ac:dyDescent="0.15">
      <c r="A25" s="42" t="s">
        <v>1364</v>
      </c>
      <c r="B25" s="185"/>
      <c r="C25" s="186" t="s">
        <v>12</v>
      </c>
      <c r="D25" s="78" t="s">
        <v>415</v>
      </c>
      <c r="E25" s="78" t="s">
        <v>1274</v>
      </c>
      <c r="F25" s="78" t="s">
        <v>693</v>
      </c>
      <c r="G25" s="78" t="s">
        <v>164</v>
      </c>
      <c r="H25" s="187">
        <f>INVENTARIO[[#This Row],[Precio Final]]</f>
        <v>15</v>
      </c>
      <c r="I25" s="78">
        <f t="shared" si="1"/>
        <v>19.997500000000002</v>
      </c>
      <c r="J25" s="78">
        <v>1</v>
      </c>
      <c r="K25" s="110">
        <f>SUMIFS(VENTAS[Cantidad],VENTAS[Código del producto Vendido],INVENTARIO[[#This Row],[Code]])</f>
        <v>1</v>
      </c>
      <c r="L25" s="121">
        <f>INVENTARIO[[#This Row],[Entradas]]-INVENTARIO[[#This Row],[Salidas]]</f>
        <v>0</v>
      </c>
      <c r="M25" s="187">
        <f>INVENTARIO[[#This Row],[Precio Final]]*10%</f>
        <v>1.5</v>
      </c>
      <c r="N25" s="42">
        <v>165</v>
      </c>
      <c r="O25" s="42">
        <v>18</v>
      </c>
      <c r="P25" s="42">
        <f t="shared" si="2"/>
        <v>9.1666666666666661</v>
      </c>
      <c r="Q25" s="110">
        <v>245</v>
      </c>
      <c r="R25" s="42">
        <v>17</v>
      </c>
      <c r="S25" s="190">
        <f t="shared" si="3"/>
        <v>4.165</v>
      </c>
      <c r="T25" s="42">
        <f t="shared" si="0"/>
        <v>13.331666666666667</v>
      </c>
      <c r="U25" s="42">
        <f>((INVENTARIO[[#This Row],[Costo Unitario (USD)]]+INVENTARIO[[#This Row],[Costo Envío (USD)]])*1.5)</f>
        <v>19.997500000000002</v>
      </c>
      <c r="V25" s="42">
        <v>15</v>
      </c>
      <c r="W25" s="42">
        <f>INVENTARIO[[#This Row],[Precio Final]]-(INVENTARIO[[#This Row],[Comisión 10%]]+INVENTARIO[[#This Row],[Costo total]])</f>
        <v>0.168333333333333</v>
      </c>
      <c r="X25" s="188">
        <f>INVENTARIO[[#This Row],[Ganancia Unitaria]]*INVENTARIO[[#This Row],[Salidas]]</f>
        <v>0.168333333333333</v>
      </c>
      <c r="Y25" s="42"/>
      <c r="Z25" s="20"/>
    </row>
    <row r="26" spans="1:26" ht="55" hidden="1" customHeight="1" x14ac:dyDescent="0.15">
      <c r="A26" s="43" t="s">
        <v>1365</v>
      </c>
      <c r="B26" s="181"/>
      <c r="C26" s="182" t="s">
        <v>12</v>
      </c>
      <c r="D26" s="83" t="s">
        <v>415</v>
      </c>
      <c r="E26" s="83" t="s">
        <v>1271</v>
      </c>
      <c r="F26" s="83" t="s">
        <v>695</v>
      </c>
      <c r="G26" s="83" t="s">
        <v>164</v>
      </c>
      <c r="H26" s="183">
        <f>INVENTARIO[[#This Row],[Precio Final]]</f>
        <v>18</v>
      </c>
      <c r="I26" s="83">
        <f t="shared" si="1"/>
        <v>19.045833333333331</v>
      </c>
      <c r="J26" s="83">
        <v>1</v>
      </c>
      <c r="K26" s="112">
        <f>SUMIFS(VENTAS[Cantidad],VENTAS[Código del producto Vendido],INVENTARIO[[#This Row],[Code]])</f>
        <v>0</v>
      </c>
      <c r="L26" s="122">
        <f>INVENTARIO[[#This Row],[Entradas]]-INVENTARIO[[#This Row],[Salidas]]</f>
        <v>1</v>
      </c>
      <c r="M26" s="183">
        <f>INVENTARIO[[#This Row],[Precio Final]]*10%</f>
        <v>1.8</v>
      </c>
      <c r="N26" s="43">
        <v>175</v>
      </c>
      <c r="O26" s="43">
        <v>18</v>
      </c>
      <c r="P26" s="43">
        <f t="shared" si="2"/>
        <v>9.7222222222222214</v>
      </c>
      <c r="Q26" s="112">
        <v>175</v>
      </c>
      <c r="R26" s="43">
        <v>17</v>
      </c>
      <c r="S26" s="189">
        <f t="shared" si="3"/>
        <v>2.9750000000000001</v>
      </c>
      <c r="T26" s="180">
        <f t="shared" si="0"/>
        <v>12.697222222222221</v>
      </c>
      <c r="U26" s="180">
        <f>((INVENTARIO[[#This Row],[Costo Unitario (USD)]]+INVENTARIO[[#This Row],[Costo Envío (USD)]])*1.5)</f>
        <v>19.045833333333331</v>
      </c>
      <c r="V26" s="43">
        <v>18</v>
      </c>
      <c r="W26" s="43">
        <f>INVENTARIO[[#This Row],[Precio Final]]-(INVENTARIO[[#This Row],[Comisión 10%]]+INVENTARIO[[#This Row],[Costo total]])</f>
        <v>3.5027777777777782</v>
      </c>
      <c r="X26" s="184">
        <f>INVENTARIO[[#This Row],[Ganancia Unitaria]]*INVENTARIO[[#This Row],[Salidas]]</f>
        <v>0</v>
      </c>
      <c r="Y26" s="43"/>
      <c r="Z26" s="20"/>
    </row>
    <row r="27" spans="1:26" ht="55" hidden="1" customHeight="1" x14ac:dyDescent="0.15">
      <c r="A27" s="42" t="s">
        <v>1366</v>
      </c>
      <c r="B27" s="185"/>
      <c r="C27" s="186" t="s">
        <v>12</v>
      </c>
      <c r="D27" s="78" t="s">
        <v>415</v>
      </c>
      <c r="E27" s="78" t="s">
        <v>1271</v>
      </c>
      <c r="F27" s="78" t="s">
        <v>692</v>
      </c>
      <c r="G27" s="78" t="s">
        <v>164</v>
      </c>
      <c r="H27" s="187">
        <f>INVENTARIO[[#This Row],[Precio Final]]</f>
        <v>18</v>
      </c>
      <c r="I27" s="78">
        <f t="shared" si="1"/>
        <v>19.045833333333331</v>
      </c>
      <c r="J27" s="78">
        <v>1</v>
      </c>
      <c r="K27" s="110">
        <f>SUMIFS(VENTAS[Cantidad],VENTAS[Código del producto Vendido],INVENTARIO[[#This Row],[Code]])</f>
        <v>1</v>
      </c>
      <c r="L27" s="121">
        <f>INVENTARIO[[#This Row],[Entradas]]-INVENTARIO[[#This Row],[Salidas]]</f>
        <v>0</v>
      </c>
      <c r="M27" s="187">
        <f>INVENTARIO[[#This Row],[Precio Final]]*10%</f>
        <v>1.8</v>
      </c>
      <c r="N27" s="42">
        <v>175</v>
      </c>
      <c r="O27" s="42">
        <v>18</v>
      </c>
      <c r="P27" s="42">
        <f t="shared" si="2"/>
        <v>9.7222222222222214</v>
      </c>
      <c r="Q27" s="110">
        <v>175</v>
      </c>
      <c r="R27" s="42">
        <v>17</v>
      </c>
      <c r="S27" s="190">
        <f t="shared" si="3"/>
        <v>2.9750000000000001</v>
      </c>
      <c r="T27" s="42">
        <f t="shared" si="0"/>
        <v>12.697222222222221</v>
      </c>
      <c r="U27" s="42">
        <f>((INVENTARIO[[#This Row],[Costo Unitario (USD)]]+INVENTARIO[[#This Row],[Costo Envío (USD)]])*1.5)</f>
        <v>19.045833333333331</v>
      </c>
      <c r="V27" s="42">
        <v>18</v>
      </c>
      <c r="W27" s="42">
        <f>INVENTARIO[[#This Row],[Precio Final]]-(INVENTARIO[[#This Row],[Comisión 10%]]+INVENTARIO[[#This Row],[Costo total]])</f>
        <v>3.5027777777777782</v>
      </c>
      <c r="X27" s="188">
        <f>INVENTARIO[[#This Row],[Ganancia Unitaria]]*INVENTARIO[[#This Row],[Salidas]]</f>
        <v>3.5027777777777782</v>
      </c>
      <c r="Y27" s="42"/>
      <c r="Z27" s="20"/>
    </row>
    <row r="28" spans="1:26" ht="55" hidden="1" customHeight="1" x14ac:dyDescent="0.15">
      <c r="A28" s="43" t="s">
        <v>1367</v>
      </c>
      <c r="B28" s="181"/>
      <c r="C28" s="182" t="s">
        <v>12</v>
      </c>
      <c r="D28" s="83" t="s">
        <v>415</v>
      </c>
      <c r="E28" s="83" t="s">
        <v>1277</v>
      </c>
      <c r="F28" s="83" t="s">
        <v>699</v>
      </c>
      <c r="G28" s="83" t="s">
        <v>164</v>
      </c>
      <c r="H28" s="183">
        <f>INVENTARIO[[#This Row],[Precio Final]]</f>
        <v>28</v>
      </c>
      <c r="I28" s="83">
        <f t="shared" si="1"/>
        <v>31.620833333333334</v>
      </c>
      <c r="J28" s="83">
        <v>1</v>
      </c>
      <c r="K28" s="112">
        <f>SUMIFS(VENTAS[Cantidad],VENTAS[Código del producto Vendido],INVENTARIO[[#This Row],[Code]])</f>
        <v>1</v>
      </c>
      <c r="L28" s="122">
        <f>INVENTARIO[[#This Row],[Entradas]]-INVENTARIO[[#This Row],[Salidas]]</f>
        <v>0</v>
      </c>
      <c r="M28" s="183">
        <f>INVENTARIO[[#This Row],[Precio Final]]*10%</f>
        <v>2.8000000000000003</v>
      </c>
      <c r="N28" s="43">
        <v>280</v>
      </c>
      <c r="O28" s="43">
        <v>18</v>
      </c>
      <c r="P28" s="43">
        <f t="shared" si="2"/>
        <v>15.555555555555555</v>
      </c>
      <c r="Q28" s="112">
        <v>325</v>
      </c>
      <c r="R28" s="43">
        <v>17</v>
      </c>
      <c r="S28" s="189">
        <f t="shared" si="3"/>
        <v>5.5250000000000004</v>
      </c>
      <c r="T28" s="180">
        <f t="shared" si="0"/>
        <v>21.080555555555556</v>
      </c>
      <c r="U28" s="180">
        <f>((INVENTARIO[[#This Row],[Costo Unitario (USD)]]+INVENTARIO[[#This Row],[Costo Envío (USD)]])*1.5)</f>
        <v>31.620833333333334</v>
      </c>
      <c r="V28" s="43">
        <v>28</v>
      </c>
      <c r="W28" s="43">
        <f>INVENTARIO[[#This Row],[Precio Final]]-(INVENTARIO[[#This Row],[Comisión 10%]]+INVENTARIO[[#This Row],[Costo total]])</f>
        <v>4.1194444444444436</v>
      </c>
      <c r="X28" s="184">
        <f>INVENTARIO[[#This Row],[Ganancia Unitaria]]*INVENTARIO[[#This Row],[Salidas]]</f>
        <v>4.1194444444444436</v>
      </c>
      <c r="Y28" s="43"/>
      <c r="Z28" s="20"/>
    </row>
    <row r="29" spans="1:26" ht="55" hidden="1" customHeight="1" x14ac:dyDescent="0.15">
      <c r="A29" s="42" t="s">
        <v>59</v>
      </c>
      <c r="B29" s="185"/>
      <c r="C29" s="186" t="s">
        <v>12</v>
      </c>
      <c r="D29" s="78" t="s">
        <v>415</v>
      </c>
      <c r="E29" s="78" t="s">
        <v>741</v>
      </c>
      <c r="F29" s="78" t="s">
        <v>697</v>
      </c>
      <c r="G29" s="78" t="s">
        <v>164</v>
      </c>
      <c r="H29" s="187">
        <f>INVENTARIO[[#This Row],[Precio Final]]</f>
        <v>22</v>
      </c>
      <c r="I29" s="78">
        <f t="shared" si="1"/>
        <v>21.095000000000002</v>
      </c>
      <c r="J29" s="78">
        <v>1</v>
      </c>
      <c r="K29" s="110">
        <f>SUMIFS(VENTAS[Cantidad],VENTAS[Código del producto Vendido],INVENTARIO[[#This Row],[Code]])</f>
        <v>1</v>
      </c>
      <c r="L29" s="121">
        <f>INVENTARIO[[#This Row],[Entradas]]-INVENTARIO[[#This Row],[Salidas]]</f>
        <v>0</v>
      </c>
      <c r="M29" s="187">
        <f>INVENTARIO[[#This Row],[Precio Final]]*10%</f>
        <v>2.2000000000000002</v>
      </c>
      <c r="N29" s="42">
        <v>195</v>
      </c>
      <c r="O29" s="42">
        <v>18</v>
      </c>
      <c r="P29" s="42">
        <f t="shared" si="2"/>
        <v>10.833333333333334</v>
      </c>
      <c r="Q29" s="110">
        <v>190</v>
      </c>
      <c r="R29" s="42">
        <v>17</v>
      </c>
      <c r="S29" s="190">
        <f t="shared" si="3"/>
        <v>3.23</v>
      </c>
      <c r="T29" s="42">
        <f t="shared" si="0"/>
        <v>14.063333333333334</v>
      </c>
      <c r="U29" s="42">
        <f>((INVENTARIO[[#This Row],[Costo Unitario (USD)]]+INVENTARIO[[#This Row],[Costo Envío (USD)]])*1.5)</f>
        <v>21.095000000000002</v>
      </c>
      <c r="V29" s="42">
        <v>22</v>
      </c>
      <c r="W29" s="42">
        <f>INVENTARIO[[#This Row],[Precio Final]]-(INVENTARIO[[#This Row],[Comisión 10%]]+INVENTARIO[[#This Row],[Costo total]])</f>
        <v>5.7366666666666646</v>
      </c>
      <c r="X29" s="188">
        <f>INVENTARIO[[#This Row],[Ganancia Unitaria]]*INVENTARIO[[#This Row],[Salidas]]</f>
        <v>5.7366666666666646</v>
      </c>
      <c r="Y29" s="42"/>
      <c r="Z29" s="20"/>
    </row>
    <row r="30" spans="1:26" ht="55" hidden="1" customHeight="1" x14ac:dyDescent="0.15">
      <c r="A30" s="43" t="s">
        <v>361</v>
      </c>
      <c r="B30" s="181"/>
      <c r="C30" s="182" t="s">
        <v>12</v>
      </c>
      <c r="D30" s="83" t="s">
        <v>415</v>
      </c>
      <c r="E30" s="83" t="s">
        <v>742</v>
      </c>
      <c r="F30" s="83" t="s">
        <v>698</v>
      </c>
      <c r="G30" s="83" t="s">
        <v>164</v>
      </c>
      <c r="H30" s="183">
        <f>INVENTARIO[[#This Row],[Precio Final]]</f>
        <v>25</v>
      </c>
      <c r="I30" s="83">
        <f t="shared" si="1"/>
        <v>21.639166666666664</v>
      </c>
      <c r="J30" s="83">
        <v>1</v>
      </c>
      <c r="K30" s="112">
        <f>SUMIFS(VENTAS[Cantidad],VENTAS[Código del producto Vendido],INVENTARIO[[#This Row],[Code]])</f>
        <v>1</v>
      </c>
      <c r="L30" s="122">
        <f>INVENTARIO[[#This Row],[Entradas]]-INVENTARIO[[#This Row],[Salidas]]</f>
        <v>0</v>
      </c>
      <c r="M30" s="183">
        <f>INVENTARIO[[#This Row],[Precio Final]]*10%</f>
        <v>2.5</v>
      </c>
      <c r="N30" s="43">
        <v>200</v>
      </c>
      <c r="O30" s="43">
        <v>18</v>
      </c>
      <c r="P30" s="43">
        <f t="shared" si="2"/>
        <v>11.111111111111111</v>
      </c>
      <c r="Q30" s="112">
        <v>195</v>
      </c>
      <c r="R30" s="43">
        <v>17</v>
      </c>
      <c r="S30" s="189">
        <f t="shared" si="3"/>
        <v>3.3149999999999999</v>
      </c>
      <c r="T30" s="180">
        <f t="shared" si="0"/>
        <v>14.42611111111111</v>
      </c>
      <c r="U30" s="180">
        <f>((INVENTARIO[[#This Row],[Costo Unitario (USD)]]+INVENTARIO[[#This Row],[Costo Envío (USD)]])*1.5)</f>
        <v>21.639166666666664</v>
      </c>
      <c r="V30" s="43">
        <v>25</v>
      </c>
      <c r="W30" s="43">
        <f>INVENTARIO[[#This Row],[Precio Final]]-(INVENTARIO[[#This Row],[Comisión 10%]]+INVENTARIO[[#This Row],[Costo total]])</f>
        <v>8.073888888888888</v>
      </c>
      <c r="X30" s="184">
        <f>INVENTARIO[[#This Row],[Ganancia Unitaria]]*INVENTARIO[[#This Row],[Salidas]]</f>
        <v>8.073888888888888</v>
      </c>
      <c r="Y30" s="43"/>
      <c r="Z30" s="20"/>
    </row>
    <row r="31" spans="1:26" ht="55" hidden="1" customHeight="1" x14ac:dyDescent="0.15">
      <c r="A31" s="42" t="s">
        <v>60</v>
      </c>
      <c r="B31" s="185"/>
      <c r="C31" s="186" t="s">
        <v>12</v>
      </c>
      <c r="D31" s="78" t="s">
        <v>415</v>
      </c>
      <c r="E31" s="78" t="s">
        <v>743</v>
      </c>
      <c r="F31" s="78" t="s">
        <v>695</v>
      </c>
      <c r="G31" s="78" t="s">
        <v>164</v>
      </c>
      <c r="H31" s="187">
        <f>INVENTARIO[[#This Row],[Precio Final]]</f>
        <v>25</v>
      </c>
      <c r="I31" s="78">
        <f t="shared" si="1"/>
        <v>22.693333333333335</v>
      </c>
      <c r="J31" s="78">
        <v>1</v>
      </c>
      <c r="K31" s="110">
        <f>SUMIFS(VENTAS[Cantidad],VENTAS[Código del producto Vendido],INVENTARIO[[#This Row],[Code]])</f>
        <v>1</v>
      </c>
      <c r="L31" s="121">
        <f>INVENTARIO[[#This Row],[Entradas]]-INVENTARIO[[#This Row],[Salidas]]</f>
        <v>0</v>
      </c>
      <c r="M31" s="187">
        <f>INVENTARIO[[#This Row],[Precio Final]]*10%</f>
        <v>2.5</v>
      </c>
      <c r="N31" s="42">
        <v>205</v>
      </c>
      <c r="O31" s="42">
        <v>18</v>
      </c>
      <c r="P31" s="42">
        <f t="shared" si="2"/>
        <v>11.388888888888889</v>
      </c>
      <c r="Q31" s="110">
        <v>220</v>
      </c>
      <c r="R31" s="42">
        <v>17</v>
      </c>
      <c r="S31" s="190">
        <f t="shared" si="3"/>
        <v>3.74</v>
      </c>
      <c r="T31" s="42">
        <f t="shared" si="0"/>
        <v>15.128888888888889</v>
      </c>
      <c r="U31" s="42">
        <f>((INVENTARIO[[#This Row],[Costo Unitario (USD)]]+INVENTARIO[[#This Row],[Costo Envío (USD)]])*1.5)</f>
        <v>22.693333333333335</v>
      </c>
      <c r="V31" s="42">
        <v>25</v>
      </c>
      <c r="W31" s="42">
        <f>INVENTARIO[[#This Row],[Precio Final]]-(INVENTARIO[[#This Row],[Comisión 10%]]+INVENTARIO[[#This Row],[Costo total]])</f>
        <v>7.3711111111111123</v>
      </c>
      <c r="X31" s="188">
        <f>INVENTARIO[[#This Row],[Ganancia Unitaria]]*INVENTARIO[[#This Row],[Salidas]]</f>
        <v>7.3711111111111123</v>
      </c>
      <c r="Y31" s="42"/>
      <c r="Z31" s="20"/>
    </row>
    <row r="32" spans="1:26" ht="55" hidden="1" customHeight="1" x14ac:dyDescent="0.15">
      <c r="A32" s="43" t="s">
        <v>61</v>
      </c>
      <c r="B32" s="181"/>
      <c r="C32" s="182" t="s">
        <v>12</v>
      </c>
      <c r="D32" s="83" t="s">
        <v>415</v>
      </c>
      <c r="E32" s="83" t="s">
        <v>744</v>
      </c>
      <c r="F32" s="83" t="s">
        <v>697</v>
      </c>
      <c r="G32" s="83" t="s">
        <v>164</v>
      </c>
      <c r="H32" s="183">
        <f>INVENTARIO[[#This Row],[Precio Final]]</f>
        <v>25</v>
      </c>
      <c r="I32" s="83">
        <f t="shared" si="1"/>
        <v>23.968333333333334</v>
      </c>
      <c r="J32" s="83">
        <v>3</v>
      </c>
      <c r="K32" s="112">
        <f>SUMIFS(VENTAS[Cantidad],VENTAS[Código del producto Vendido],INVENTARIO[[#This Row],[Code]])</f>
        <v>3</v>
      </c>
      <c r="L32" s="122">
        <f>INVENTARIO[[#This Row],[Entradas]]-INVENTARIO[[#This Row],[Salidas]]</f>
        <v>0</v>
      </c>
      <c r="M32" s="183">
        <f>INVENTARIO[[#This Row],[Precio Final]]*10%</f>
        <v>2.5</v>
      </c>
      <c r="N32" s="43">
        <v>205</v>
      </c>
      <c r="O32" s="43">
        <v>18</v>
      </c>
      <c r="P32" s="43">
        <f t="shared" si="2"/>
        <v>11.388888888888889</v>
      </c>
      <c r="Q32" s="112">
        <v>270</v>
      </c>
      <c r="R32" s="43">
        <v>17</v>
      </c>
      <c r="S32" s="189">
        <f t="shared" si="3"/>
        <v>4.59</v>
      </c>
      <c r="T32" s="180">
        <f t="shared" si="0"/>
        <v>15.978888888888889</v>
      </c>
      <c r="U32" s="180">
        <f>((INVENTARIO[[#This Row],[Costo Unitario (USD)]]+INVENTARIO[[#This Row],[Costo Envío (USD)]])*1.5)</f>
        <v>23.968333333333334</v>
      </c>
      <c r="V32" s="43">
        <v>25</v>
      </c>
      <c r="W32" s="43">
        <f>INVENTARIO[[#This Row],[Precio Final]]-(INVENTARIO[[#This Row],[Comisión 10%]]+INVENTARIO[[#This Row],[Costo total]])</f>
        <v>6.5211111111111109</v>
      </c>
      <c r="X32" s="184">
        <f>INVENTARIO[[#This Row],[Ganancia Unitaria]]*INVENTARIO[[#This Row],[Salidas]]</f>
        <v>19.563333333333333</v>
      </c>
      <c r="Y32" s="43"/>
      <c r="Z32" s="20"/>
    </row>
    <row r="33" spans="1:26" ht="55" hidden="1" customHeight="1" x14ac:dyDescent="0.15">
      <c r="A33" s="42" t="s">
        <v>62</v>
      </c>
      <c r="B33" s="185"/>
      <c r="C33" s="186" t="s">
        <v>12</v>
      </c>
      <c r="D33" s="78" t="s">
        <v>415</v>
      </c>
      <c r="E33" s="78" t="s">
        <v>744</v>
      </c>
      <c r="F33" s="78" t="s">
        <v>698</v>
      </c>
      <c r="G33" s="78" t="s">
        <v>164</v>
      </c>
      <c r="H33" s="187">
        <f>INVENTARIO[[#This Row],[Precio Final]]</f>
        <v>25</v>
      </c>
      <c r="I33" s="78">
        <f t="shared" si="1"/>
        <v>23.968333333333334</v>
      </c>
      <c r="J33" s="78">
        <v>1</v>
      </c>
      <c r="K33" s="110">
        <f>SUMIFS(VENTAS[Cantidad],VENTAS[Código del producto Vendido],INVENTARIO[[#This Row],[Code]])</f>
        <v>1</v>
      </c>
      <c r="L33" s="121">
        <f>INVENTARIO[[#This Row],[Entradas]]-INVENTARIO[[#This Row],[Salidas]]</f>
        <v>0</v>
      </c>
      <c r="M33" s="187">
        <f>INVENTARIO[[#This Row],[Precio Final]]*10%</f>
        <v>2.5</v>
      </c>
      <c r="N33" s="42">
        <v>205</v>
      </c>
      <c r="O33" s="42">
        <v>18</v>
      </c>
      <c r="P33" s="42">
        <f t="shared" si="2"/>
        <v>11.388888888888889</v>
      </c>
      <c r="Q33" s="110">
        <v>270</v>
      </c>
      <c r="R33" s="42">
        <v>17</v>
      </c>
      <c r="S33" s="190">
        <f t="shared" si="3"/>
        <v>4.59</v>
      </c>
      <c r="T33" s="42">
        <f t="shared" si="0"/>
        <v>15.978888888888889</v>
      </c>
      <c r="U33" s="42">
        <f>((INVENTARIO[[#This Row],[Costo Unitario (USD)]]+INVENTARIO[[#This Row],[Costo Envío (USD)]])*1.5)</f>
        <v>23.968333333333334</v>
      </c>
      <c r="V33" s="42">
        <v>25</v>
      </c>
      <c r="W33" s="42">
        <f>INVENTARIO[[#This Row],[Precio Final]]-(INVENTARIO[[#This Row],[Comisión 10%]]+INVENTARIO[[#This Row],[Costo total]])</f>
        <v>6.5211111111111109</v>
      </c>
      <c r="X33" s="188">
        <f>INVENTARIO[[#This Row],[Ganancia Unitaria]]*INVENTARIO[[#This Row],[Salidas]]</f>
        <v>6.5211111111111109</v>
      </c>
      <c r="Y33" s="42"/>
      <c r="Z33" s="20"/>
    </row>
    <row r="34" spans="1:26" ht="55" hidden="1" customHeight="1" x14ac:dyDescent="0.15">
      <c r="A34" s="43" t="s">
        <v>1368</v>
      </c>
      <c r="B34" s="181"/>
      <c r="C34" s="182" t="s">
        <v>12</v>
      </c>
      <c r="D34" s="83" t="s">
        <v>415</v>
      </c>
      <c r="E34" s="83" t="s">
        <v>696</v>
      </c>
      <c r="F34" s="83" t="s">
        <v>695</v>
      </c>
      <c r="G34" s="83" t="s">
        <v>164</v>
      </c>
      <c r="H34" s="183">
        <f>INVENTARIO[[#This Row],[Precio Final]]</f>
        <v>15</v>
      </c>
      <c r="I34" s="83">
        <f t="shared" si="1"/>
        <v>14.678333333333335</v>
      </c>
      <c r="J34" s="83">
        <v>4</v>
      </c>
      <c r="K34" s="112">
        <f>SUMIFS(VENTAS[Cantidad],VENTAS[Código del producto Vendido],INVENTARIO[[#This Row],[Code]])</f>
        <v>1</v>
      </c>
      <c r="L34" s="122">
        <f>INVENTARIO[[#This Row],[Entradas]]-INVENTARIO[[#This Row],[Salidas]]</f>
        <v>3</v>
      </c>
      <c r="M34" s="183">
        <f>INVENTARIO[[#This Row],[Precio Final]]*10%</f>
        <v>1.5</v>
      </c>
      <c r="N34" s="43">
        <v>118</v>
      </c>
      <c r="O34" s="43">
        <v>18</v>
      </c>
      <c r="P34" s="43">
        <f t="shared" si="2"/>
        <v>6.5555555555555554</v>
      </c>
      <c r="Q34" s="112">
        <v>190</v>
      </c>
      <c r="R34" s="43">
        <v>17</v>
      </c>
      <c r="S34" s="189">
        <f t="shared" si="3"/>
        <v>3.23</v>
      </c>
      <c r="T34" s="180">
        <f t="shared" si="0"/>
        <v>9.7855555555555558</v>
      </c>
      <c r="U34" s="180">
        <f>((INVENTARIO[[#This Row],[Costo Unitario (USD)]]+INVENTARIO[[#This Row],[Costo Envío (USD)]])*1.5)</f>
        <v>14.678333333333335</v>
      </c>
      <c r="V34" s="43">
        <v>15</v>
      </c>
      <c r="W34" s="43">
        <f>INVENTARIO[[#This Row],[Precio Final]]-(INVENTARIO[[#This Row],[Comisión 10%]]+INVENTARIO[[#This Row],[Costo total]])</f>
        <v>3.7144444444444442</v>
      </c>
      <c r="X34" s="184">
        <f>INVENTARIO[[#This Row],[Ganancia Unitaria]]*INVENTARIO[[#This Row],[Salidas]]</f>
        <v>3.7144444444444442</v>
      </c>
      <c r="Y34" s="43"/>
      <c r="Z34" s="20"/>
    </row>
    <row r="35" spans="1:26" ht="55" hidden="1" customHeight="1" x14ac:dyDescent="0.15">
      <c r="A35" s="42" t="s">
        <v>63</v>
      </c>
      <c r="B35" s="185"/>
      <c r="C35" s="186" t="s">
        <v>12</v>
      </c>
      <c r="D35" s="78" t="s">
        <v>415</v>
      </c>
      <c r="E35" s="78" t="s">
        <v>745</v>
      </c>
      <c r="F35" s="78" t="s">
        <v>697</v>
      </c>
      <c r="G35" s="78" t="s">
        <v>164</v>
      </c>
      <c r="H35" s="187">
        <f>INVENTARIO[[#This Row],[Precio Final]]</f>
        <v>22</v>
      </c>
      <c r="I35" s="78">
        <f t="shared" si="1"/>
        <v>22.2425</v>
      </c>
      <c r="J35" s="78">
        <v>1</v>
      </c>
      <c r="K35" s="110">
        <f>SUMIFS(VENTAS[Cantidad],VENTAS[Código del producto Vendido],INVENTARIO[[#This Row],[Code]])</f>
        <v>1</v>
      </c>
      <c r="L35" s="121">
        <f>INVENTARIO[[#This Row],[Entradas]]-INVENTARIO[[#This Row],[Salidas]]</f>
        <v>0</v>
      </c>
      <c r="M35" s="187">
        <f>INVENTARIO[[#This Row],[Precio Final]]*10%</f>
        <v>2.2000000000000002</v>
      </c>
      <c r="N35" s="42">
        <v>195</v>
      </c>
      <c r="O35" s="42">
        <v>18</v>
      </c>
      <c r="P35" s="42">
        <f t="shared" si="2"/>
        <v>10.833333333333334</v>
      </c>
      <c r="Q35" s="110">
        <v>235</v>
      </c>
      <c r="R35" s="42">
        <v>17</v>
      </c>
      <c r="S35" s="190">
        <f t="shared" si="3"/>
        <v>3.9950000000000001</v>
      </c>
      <c r="T35" s="42">
        <f t="shared" si="0"/>
        <v>14.828333333333333</v>
      </c>
      <c r="U35" s="42">
        <f>((INVENTARIO[[#This Row],[Costo Unitario (USD)]]+INVENTARIO[[#This Row],[Costo Envío (USD)]])*1.5)</f>
        <v>22.2425</v>
      </c>
      <c r="V35" s="42">
        <v>22</v>
      </c>
      <c r="W35" s="42">
        <f>INVENTARIO[[#This Row],[Precio Final]]-(INVENTARIO[[#This Row],[Comisión 10%]]+INVENTARIO[[#This Row],[Costo total]])</f>
        <v>4.9716666666666676</v>
      </c>
      <c r="X35" s="188">
        <f>INVENTARIO[[#This Row],[Ganancia Unitaria]]*INVENTARIO[[#This Row],[Salidas]]</f>
        <v>4.9716666666666676</v>
      </c>
      <c r="Y35" s="42"/>
      <c r="Z35" s="20"/>
    </row>
    <row r="36" spans="1:26" ht="55" hidden="1" customHeight="1" x14ac:dyDescent="0.15">
      <c r="A36" s="43" t="s">
        <v>1369</v>
      </c>
      <c r="B36" s="181"/>
      <c r="C36" s="182" t="s">
        <v>12</v>
      </c>
      <c r="D36" s="83" t="s">
        <v>415</v>
      </c>
      <c r="E36" s="83" t="s">
        <v>1271</v>
      </c>
      <c r="F36" s="83" t="s">
        <v>697</v>
      </c>
      <c r="G36" s="83" t="s">
        <v>164</v>
      </c>
      <c r="H36" s="183">
        <f>INVENTARIO[[#This Row],[Precio Final]]</f>
        <v>18</v>
      </c>
      <c r="I36" s="83">
        <f t="shared" si="1"/>
        <v>18.629166666666666</v>
      </c>
      <c r="J36" s="83">
        <v>1</v>
      </c>
      <c r="K36" s="112">
        <f>SUMIFS(VENTAS[Cantidad],VENTAS[Código del producto Vendido],INVENTARIO[[#This Row],[Code]])</f>
        <v>1</v>
      </c>
      <c r="L36" s="122">
        <f>INVENTARIO[[#This Row],[Entradas]]-INVENTARIO[[#This Row],[Salidas]]</f>
        <v>0</v>
      </c>
      <c r="M36" s="183">
        <f>INVENTARIO[[#This Row],[Precio Final]]*10%</f>
        <v>1.8</v>
      </c>
      <c r="N36" s="43">
        <v>170</v>
      </c>
      <c r="O36" s="43">
        <v>18</v>
      </c>
      <c r="P36" s="43">
        <f t="shared" si="2"/>
        <v>9.4444444444444446</v>
      </c>
      <c r="Q36" s="112">
        <v>175</v>
      </c>
      <c r="R36" s="43">
        <v>17</v>
      </c>
      <c r="S36" s="189">
        <f t="shared" si="3"/>
        <v>2.9750000000000001</v>
      </c>
      <c r="T36" s="180">
        <f t="shared" si="0"/>
        <v>12.419444444444444</v>
      </c>
      <c r="U36" s="180">
        <f>((INVENTARIO[[#This Row],[Costo Unitario (USD)]]+INVENTARIO[[#This Row],[Costo Envío (USD)]])*1.5)</f>
        <v>18.629166666666666</v>
      </c>
      <c r="V36" s="43">
        <v>18</v>
      </c>
      <c r="W36" s="43">
        <f>INVENTARIO[[#This Row],[Precio Final]]-(INVENTARIO[[#This Row],[Comisión 10%]]+INVENTARIO[[#This Row],[Costo total]])</f>
        <v>3.780555555555555</v>
      </c>
      <c r="X36" s="184">
        <f>INVENTARIO[[#This Row],[Ganancia Unitaria]]*INVENTARIO[[#This Row],[Salidas]]</f>
        <v>3.780555555555555</v>
      </c>
      <c r="Y36" s="43"/>
      <c r="Z36" s="20"/>
    </row>
    <row r="37" spans="1:26" ht="55" hidden="1" customHeight="1" x14ac:dyDescent="0.15">
      <c r="A37" s="42" t="s">
        <v>1370</v>
      </c>
      <c r="B37" s="185"/>
      <c r="C37" s="186" t="s">
        <v>12</v>
      </c>
      <c r="D37" s="78" t="s">
        <v>415</v>
      </c>
      <c r="E37" s="78" t="s">
        <v>1271</v>
      </c>
      <c r="F37" s="78" t="s">
        <v>692</v>
      </c>
      <c r="G37" s="78" t="s">
        <v>164</v>
      </c>
      <c r="H37" s="187">
        <f>INVENTARIO[[#This Row],[Precio Final]]</f>
        <v>18</v>
      </c>
      <c r="I37" s="78">
        <f t="shared" si="1"/>
        <v>18.729166666666668</v>
      </c>
      <c r="J37" s="78">
        <v>2</v>
      </c>
      <c r="K37" s="110">
        <f>SUMIFS(VENTAS[Cantidad],VENTAS[Código del producto Vendido],INVENTARIO[[#This Row],[Code]])</f>
        <v>0</v>
      </c>
      <c r="L37" s="121">
        <f>INVENTARIO[[#This Row],[Entradas]]-INVENTARIO[[#This Row],[Salidas]]</f>
        <v>2</v>
      </c>
      <c r="M37" s="187">
        <f>INVENTARIO[[#This Row],[Precio Final]]*10%</f>
        <v>1.8</v>
      </c>
      <c r="N37" s="42">
        <v>170</v>
      </c>
      <c r="O37" s="42">
        <v>18</v>
      </c>
      <c r="P37" s="42">
        <f t="shared" si="2"/>
        <v>9.4444444444444446</v>
      </c>
      <c r="Q37" s="110">
        <v>175</v>
      </c>
      <c r="R37" s="42">
        <v>17</v>
      </c>
      <c r="S37" s="190">
        <f t="shared" si="3"/>
        <v>2.9750000000000001</v>
      </c>
      <c r="T37" s="42">
        <f>(P37+S37)-INVENTARIO[[#This Row],[Comisión 10%]]</f>
        <v>10.619444444444444</v>
      </c>
      <c r="U37" s="42">
        <f>((INVENTARIO[[#This Row],[Costo Unitario (USD)]]+INVENTARIO[[#This Row],[Costo Envío (USD)]])*1.5)+10%</f>
        <v>18.729166666666668</v>
      </c>
      <c r="V37" s="42">
        <v>18</v>
      </c>
      <c r="W37" s="42">
        <f>INVENTARIO[[#This Row],[Precio Final]]-(INVENTARIO[[#This Row],[Comisión 10%]]+INVENTARIO[[#This Row],[Costo total]])</f>
        <v>5.5805555555555557</v>
      </c>
      <c r="X37" s="188">
        <f>INVENTARIO[[#This Row],[Ganancia Unitaria]]*INVENTARIO[[#This Row],[Salidas]]</f>
        <v>0</v>
      </c>
      <c r="Y37" s="42"/>
      <c r="Z37" s="20"/>
    </row>
    <row r="38" spans="1:26" ht="55" hidden="1" customHeight="1" x14ac:dyDescent="0.15">
      <c r="A38" s="43" t="s">
        <v>64</v>
      </c>
      <c r="B38" s="181"/>
      <c r="C38" s="182" t="s">
        <v>12</v>
      </c>
      <c r="D38" s="83" t="s">
        <v>415</v>
      </c>
      <c r="E38" s="83" t="s">
        <v>746</v>
      </c>
      <c r="F38" s="83" t="s">
        <v>695</v>
      </c>
      <c r="G38" s="83" t="s">
        <v>164</v>
      </c>
      <c r="H38" s="183">
        <f>INVENTARIO[[#This Row],[Precio Final]]</f>
        <v>25</v>
      </c>
      <c r="I38" s="83">
        <f t="shared" si="1"/>
        <v>27.718333333333334</v>
      </c>
      <c r="J38" s="83">
        <v>1</v>
      </c>
      <c r="K38" s="112">
        <f>SUMIFS(VENTAS[Cantidad],VENTAS[Código del producto Vendido],INVENTARIO[[#This Row],[Code]])</f>
        <v>1</v>
      </c>
      <c r="L38" s="122">
        <f>INVENTARIO[[#This Row],[Entradas]]-INVENTARIO[[#This Row],[Salidas]]</f>
        <v>0</v>
      </c>
      <c r="M38" s="183">
        <f>INVENTARIO[[#This Row],[Precio Final]]*10%</f>
        <v>2.5</v>
      </c>
      <c r="N38" s="43">
        <v>250</v>
      </c>
      <c r="O38" s="43">
        <v>18</v>
      </c>
      <c r="P38" s="43">
        <f t="shared" si="2"/>
        <v>13.888888888888889</v>
      </c>
      <c r="Q38" s="112">
        <v>270</v>
      </c>
      <c r="R38" s="43">
        <v>17</v>
      </c>
      <c r="S38" s="189">
        <f t="shared" si="3"/>
        <v>4.59</v>
      </c>
      <c r="T38" s="180">
        <f t="shared" ref="T38:T101" si="4">(P38+S38)</f>
        <v>18.478888888888889</v>
      </c>
      <c r="U38" s="180">
        <f>((INVENTARIO[[#This Row],[Costo Unitario (USD)]]+INVENTARIO[[#This Row],[Costo Envío (USD)]])*1.5)</f>
        <v>27.718333333333334</v>
      </c>
      <c r="V38" s="43">
        <v>25</v>
      </c>
      <c r="W38" s="43">
        <f>INVENTARIO[[#This Row],[Precio Final]]-(INVENTARIO[[#This Row],[Comisión 10%]]+INVENTARIO[[#This Row],[Costo total]])</f>
        <v>4.0211111111111109</v>
      </c>
      <c r="X38" s="184">
        <f>INVENTARIO[[#This Row],[Ganancia Unitaria]]*INVENTARIO[[#This Row],[Salidas]]</f>
        <v>4.0211111111111109</v>
      </c>
      <c r="Y38" s="43"/>
      <c r="Z38" s="20"/>
    </row>
    <row r="39" spans="1:26" ht="55" hidden="1" customHeight="1" x14ac:dyDescent="0.15">
      <c r="A39" s="42" t="s">
        <v>65</v>
      </c>
      <c r="B39" s="185"/>
      <c r="C39" s="186" t="s">
        <v>12</v>
      </c>
      <c r="D39" s="78" t="s">
        <v>415</v>
      </c>
      <c r="E39" s="78" t="s">
        <v>746</v>
      </c>
      <c r="F39" s="78" t="s">
        <v>693</v>
      </c>
      <c r="G39" s="78" t="s">
        <v>164</v>
      </c>
      <c r="H39" s="187">
        <f>INVENTARIO[[#This Row],[Precio Final]]</f>
        <v>25</v>
      </c>
      <c r="I39" s="78">
        <f t="shared" si="1"/>
        <v>28.738333333333333</v>
      </c>
      <c r="J39" s="78">
        <v>1</v>
      </c>
      <c r="K39" s="110">
        <f>SUMIFS(VENTAS[Cantidad],VENTAS[Código del producto Vendido],INVENTARIO[[#This Row],[Code]])</f>
        <v>1</v>
      </c>
      <c r="L39" s="121">
        <f>INVENTARIO[[#This Row],[Entradas]]-INVENTARIO[[#This Row],[Salidas]]</f>
        <v>0</v>
      </c>
      <c r="M39" s="187">
        <f>INVENTARIO[[#This Row],[Precio Final]]*10%</f>
        <v>2.5</v>
      </c>
      <c r="N39" s="42">
        <v>250</v>
      </c>
      <c r="O39" s="42">
        <v>18</v>
      </c>
      <c r="P39" s="42">
        <f t="shared" si="2"/>
        <v>13.888888888888889</v>
      </c>
      <c r="Q39" s="110">
        <v>310</v>
      </c>
      <c r="R39" s="42">
        <v>17</v>
      </c>
      <c r="S39" s="190">
        <f t="shared" si="3"/>
        <v>5.27</v>
      </c>
      <c r="T39" s="42">
        <f t="shared" si="4"/>
        <v>19.158888888888889</v>
      </c>
      <c r="U39" s="42">
        <f>((INVENTARIO[[#This Row],[Costo Unitario (USD)]]+INVENTARIO[[#This Row],[Costo Envío (USD)]])*1.5)</f>
        <v>28.738333333333333</v>
      </c>
      <c r="V39" s="42">
        <v>25</v>
      </c>
      <c r="W39" s="42">
        <f>INVENTARIO[[#This Row],[Precio Final]]-(INVENTARIO[[#This Row],[Comisión 10%]]+INVENTARIO[[#This Row],[Costo total]])</f>
        <v>3.3411111111111111</v>
      </c>
      <c r="X39" s="188">
        <f>INVENTARIO[[#This Row],[Ganancia Unitaria]]*INVENTARIO[[#This Row],[Salidas]]</f>
        <v>3.3411111111111111</v>
      </c>
      <c r="Y39" s="42"/>
      <c r="Z39" s="20"/>
    </row>
    <row r="40" spans="1:26" ht="55" hidden="1" customHeight="1" x14ac:dyDescent="0.15">
      <c r="A40" s="43" t="s">
        <v>1371</v>
      </c>
      <c r="B40" s="181"/>
      <c r="C40" s="182" t="s">
        <v>12</v>
      </c>
      <c r="D40" s="83" t="s">
        <v>415</v>
      </c>
      <c r="E40" s="83" t="s">
        <v>1073</v>
      </c>
      <c r="F40" s="83" t="s">
        <v>695</v>
      </c>
      <c r="G40" s="83" t="s">
        <v>164</v>
      </c>
      <c r="H40" s="183">
        <f>INVENTARIO[[#This Row],[Precio Final]]</f>
        <v>28</v>
      </c>
      <c r="I40" s="83">
        <f t="shared" si="1"/>
        <v>28.100833333333334</v>
      </c>
      <c r="J40" s="83">
        <v>1</v>
      </c>
      <c r="K40" s="112">
        <f>SUMIFS(VENTAS[Cantidad],VENTAS[Código del producto Vendido],INVENTARIO[[#This Row],[Code]])</f>
        <v>1</v>
      </c>
      <c r="L40" s="122">
        <f>INVENTARIO[[#This Row],[Entradas]]-INVENTARIO[[#This Row],[Salidas]]</f>
        <v>0</v>
      </c>
      <c r="M40" s="183">
        <f>INVENTARIO[[#This Row],[Precio Final]]*10%</f>
        <v>2.8000000000000003</v>
      </c>
      <c r="N40" s="43">
        <v>250</v>
      </c>
      <c r="O40" s="43">
        <v>18</v>
      </c>
      <c r="P40" s="43">
        <f t="shared" si="2"/>
        <v>13.888888888888889</v>
      </c>
      <c r="Q40" s="112">
        <v>285</v>
      </c>
      <c r="R40" s="43">
        <v>17</v>
      </c>
      <c r="S40" s="189">
        <f t="shared" si="3"/>
        <v>4.8449999999999998</v>
      </c>
      <c r="T40" s="180">
        <f t="shared" si="4"/>
        <v>18.733888888888888</v>
      </c>
      <c r="U40" s="180">
        <f>((INVENTARIO[[#This Row],[Costo Unitario (USD)]]+INVENTARIO[[#This Row],[Costo Envío (USD)]])*1.5)</f>
        <v>28.100833333333334</v>
      </c>
      <c r="V40" s="43">
        <v>28</v>
      </c>
      <c r="W40" s="43">
        <f>INVENTARIO[[#This Row],[Precio Final]]-(INVENTARIO[[#This Row],[Comisión 10%]]+INVENTARIO[[#This Row],[Costo total]])</f>
        <v>6.4661111111111111</v>
      </c>
      <c r="X40" s="184">
        <f>INVENTARIO[[#This Row],[Ganancia Unitaria]]*INVENTARIO[[#This Row],[Salidas]]</f>
        <v>6.4661111111111111</v>
      </c>
      <c r="Y40" s="43"/>
      <c r="Z40" s="20"/>
    </row>
    <row r="41" spans="1:26" ht="55" hidden="1" customHeight="1" x14ac:dyDescent="0.15">
      <c r="A41" s="42" t="s">
        <v>1372</v>
      </c>
      <c r="B41" s="185"/>
      <c r="C41" s="186" t="s">
        <v>12</v>
      </c>
      <c r="D41" s="78" t="s">
        <v>415</v>
      </c>
      <c r="E41" s="78" t="s">
        <v>1275</v>
      </c>
      <c r="F41" s="78" t="s">
        <v>697</v>
      </c>
      <c r="G41" s="78" t="s">
        <v>164</v>
      </c>
      <c r="H41" s="187">
        <f>INVENTARIO[[#This Row],[Precio Final]]</f>
        <v>25</v>
      </c>
      <c r="I41" s="78">
        <f t="shared" si="1"/>
        <v>21.060833333333331</v>
      </c>
      <c r="J41" s="78">
        <v>1</v>
      </c>
      <c r="K41" s="110">
        <f>SUMIFS(VENTAS[Cantidad],VENTAS[Código del producto Vendido],INVENTARIO[[#This Row],[Code]])</f>
        <v>1</v>
      </c>
      <c r="L41" s="121">
        <f>INVENTARIO[[#This Row],[Entradas]]-INVENTARIO[[#This Row],[Salidas]]</f>
        <v>0</v>
      </c>
      <c r="M41" s="187">
        <f>INVENTARIO[[#This Row],[Precio Final]]*10%</f>
        <v>2.5</v>
      </c>
      <c r="N41" s="42">
        <v>190</v>
      </c>
      <c r="O41" s="42">
        <v>18</v>
      </c>
      <c r="P41" s="42">
        <f t="shared" si="2"/>
        <v>10.555555555555555</v>
      </c>
      <c r="Q41" s="110">
        <v>205</v>
      </c>
      <c r="R41" s="42">
        <v>17</v>
      </c>
      <c r="S41" s="190">
        <f t="shared" si="3"/>
        <v>3.4849999999999999</v>
      </c>
      <c r="T41" s="42">
        <f t="shared" si="4"/>
        <v>14.040555555555555</v>
      </c>
      <c r="U41" s="42">
        <f>((INVENTARIO[[#This Row],[Costo Unitario (USD)]]+INVENTARIO[[#This Row],[Costo Envío (USD)]])*1.5)</f>
        <v>21.060833333333331</v>
      </c>
      <c r="V41" s="42">
        <v>25</v>
      </c>
      <c r="W41" s="42">
        <f>INVENTARIO[[#This Row],[Precio Final]]-(INVENTARIO[[#This Row],[Comisión 10%]]+INVENTARIO[[#This Row],[Costo total]])</f>
        <v>8.4594444444444434</v>
      </c>
      <c r="X41" s="188">
        <f>INVENTARIO[[#This Row],[Ganancia Unitaria]]*INVENTARIO[[#This Row],[Salidas]]</f>
        <v>8.4594444444444434</v>
      </c>
      <c r="Y41" s="42"/>
      <c r="Z41" s="20"/>
    </row>
    <row r="42" spans="1:26" ht="55" hidden="1" customHeight="1" x14ac:dyDescent="0.15">
      <c r="A42" s="43" t="s">
        <v>365</v>
      </c>
      <c r="B42" s="181"/>
      <c r="C42" s="182" t="s">
        <v>12</v>
      </c>
      <c r="D42" s="83" t="s">
        <v>415</v>
      </c>
      <c r="E42" s="83" t="s">
        <v>740</v>
      </c>
      <c r="F42" s="83" t="s">
        <v>697</v>
      </c>
      <c r="G42" s="83" t="s">
        <v>164</v>
      </c>
      <c r="H42" s="183">
        <f>INVENTARIO[[#This Row],[Precio Final]]</f>
        <v>22</v>
      </c>
      <c r="I42" s="83">
        <f t="shared" si="1"/>
        <v>21.825833333333332</v>
      </c>
      <c r="J42" s="83">
        <v>1</v>
      </c>
      <c r="K42" s="112">
        <f>SUMIFS(VENTAS[Cantidad],VENTAS[Código del producto Vendido],INVENTARIO[[#This Row],[Code]])</f>
        <v>1</v>
      </c>
      <c r="L42" s="122">
        <f>INVENTARIO[[#This Row],[Entradas]]-INVENTARIO[[#This Row],[Salidas]]</f>
        <v>0</v>
      </c>
      <c r="M42" s="183">
        <f>INVENTARIO[[#This Row],[Precio Final]]*10%</f>
        <v>2.2000000000000002</v>
      </c>
      <c r="N42" s="43">
        <v>190</v>
      </c>
      <c r="O42" s="43">
        <v>18</v>
      </c>
      <c r="P42" s="43">
        <f t="shared" si="2"/>
        <v>10.555555555555555</v>
      </c>
      <c r="Q42" s="112">
        <v>235</v>
      </c>
      <c r="R42" s="43">
        <v>17</v>
      </c>
      <c r="S42" s="189">
        <f t="shared" si="3"/>
        <v>3.9950000000000001</v>
      </c>
      <c r="T42" s="180">
        <f t="shared" si="4"/>
        <v>14.550555555555555</v>
      </c>
      <c r="U42" s="180">
        <f>((INVENTARIO[[#This Row],[Costo Unitario (USD)]]+INVENTARIO[[#This Row],[Costo Envío (USD)]])*1.5)</f>
        <v>21.825833333333332</v>
      </c>
      <c r="V42" s="43">
        <v>22</v>
      </c>
      <c r="W42" s="43">
        <f>INVENTARIO[[#This Row],[Precio Final]]-(INVENTARIO[[#This Row],[Comisión 10%]]+INVENTARIO[[#This Row],[Costo total]])</f>
        <v>5.2494444444444461</v>
      </c>
      <c r="X42" s="184">
        <f>INVENTARIO[[#This Row],[Ganancia Unitaria]]*INVENTARIO[[#This Row],[Salidas]]</f>
        <v>5.2494444444444461</v>
      </c>
      <c r="Y42" s="43"/>
      <c r="Z42" s="20"/>
    </row>
    <row r="43" spans="1:26" ht="55" hidden="1" customHeight="1" x14ac:dyDescent="0.15">
      <c r="A43" s="42" t="s">
        <v>67</v>
      </c>
      <c r="B43" s="185"/>
      <c r="C43" s="186" t="s">
        <v>12</v>
      </c>
      <c r="D43" s="78" t="s">
        <v>415</v>
      </c>
      <c r="E43" s="78" t="s">
        <v>739</v>
      </c>
      <c r="F43" s="78" t="s">
        <v>697</v>
      </c>
      <c r="G43" s="78" t="s">
        <v>164</v>
      </c>
      <c r="H43" s="187">
        <f>INVENTARIO[[#This Row],[Precio Final]]</f>
        <v>25</v>
      </c>
      <c r="I43" s="78">
        <f t="shared" si="1"/>
        <v>27.046666666666663</v>
      </c>
      <c r="J43" s="78">
        <v>1</v>
      </c>
      <c r="K43" s="110">
        <f>SUMIFS(VENTAS[Cantidad],VENTAS[Código del producto Vendido],INVENTARIO[[#This Row],[Code]])</f>
        <v>1</v>
      </c>
      <c r="L43" s="121">
        <f>INVENTARIO[[#This Row],[Entradas]]-INVENTARIO[[#This Row],[Salidas]]</f>
        <v>0</v>
      </c>
      <c r="M43" s="187">
        <f>INVENTARIO[[#This Row],[Precio Final]]*10%</f>
        <v>2.5</v>
      </c>
      <c r="N43" s="42">
        <v>245</v>
      </c>
      <c r="O43" s="42">
        <v>18</v>
      </c>
      <c r="P43" s="42">
        <f t="shared" si="2"/>
        <v>13.611111111111111</v>
      </c>
      <c r="Q43" s="110">
        <v>260</v>
      </c>
      <c r="R43" s="42">
        <v>17</v>
      </c>
      <c r="S43" s="190">
        <f t="shared" si="3"/>
        <v>4.42</v>
      </c>
      <c r="T43" s="42">
        <f t="shared" si="4"/>
        <v>18.031111111111109</v>
      </c>
      <c r="U43" s="42">
        <f>((INVENTARIO[[#This Row],[Costo Unitario (USD)]]+INVENTARIO[[#This Row],[Costo Envío (USD)]])*1.5)</f>
        <v>27.046666666666663</v>
      </c>
      <c r="V43" s="42">
        <v>25</v>
      </c>
      <c r="W43" s="42">
        <f>INVENTARIO[[#This Row],[Precio Final]]-(INVENTARIO[[#This Row],[Comisión 10%]]+INVENTARIO[[#This Row],[Costo total]])</f>
        <v>4.4688888888888911</v>
      </c>
      <c r="X43" s="188">
        <f>INVENTARIO[[#This Row],[Ganancia Unitaria]]*INVENTARIO[[#This Row],[Salidas]]</f>
        <v>4.4688888888888911</v>
      </c>
      <c r="Y43" s="42"/>
      <c r="Z43" s="20"/>
    </row>
    <row r="44" spans="1:26" ht="55" hidden="1" customHeight="1" x14ac:dyDescent="0.15">
      <c r="A44" s="43" t="s">
        <v>68</v>
      </c>
      <c r="B44" s="181"/>
      <c r="C44" s="182" t="s">
        <v>12</v>
      </c>
      <c r="D44" s="83" t="s">
        <v>415</v>
      </c>
      <c r="E44" s="83" t="s">
        <v>772</v>
      </c>
      <c r="F44" s="83" t="s">
        <v>695</v>
      </c>
      <c r="G44" s="83" t="s">
        <v>164</v>
      </c>
      <c r="H44" s="183">
        <f>INVENTARIO[[#This Row],[Precio Final]]</f>
        <v>25</v>
      </c>
      <c r="I44" s="83">
        <f t="shared" si="1"/>
        <v>25.031666666666666</v>
      </c>
      <c r="J44" s="83">
        <v>1</v>
      </c>
      <c r="K44" s="112">
        <f>SUMIFS(VENTAS[Cantidad],VENTAS[Código del producto Vendido],INVENTARIO[[#This Row],[Code]])</f>
        <v>1</v>
      </c>
      <c r="L44" s="122">
        <f>INVENTARIO[[#This Row],[Entradas]]-INVENTARIO[[#This Row],[Salidas]]</f>
        <v>0</v>
      </c>
      <c r="M44" s="183">
        <f>INVENTARIO[[#This Row],[Precio Final]]*10%</f>
        <v>2.5</v>
      </c>
      <c r="N44" s="43">
        <v>230</v>
      </c>
      <c r="O44" s="43">
        <v>18</v>
      </c>
      <c r="P44" s="43">
        <f t="shared" si="2"/>
        <v>12.777777777777779</v>
      </c>
      <c r="Q44" s="112">
        <v>230</v>
      </c>
      <c r="R44" s="43">
        <v>17</v>
      </c>
      <c r="S44" s="189">
        <f t="shared" si="3"/>
        <v>3.91</v>
      </c>
      <c r="T44" s="180">
        <f t="shared" si="4"/>
        <v>16.687777777777779</v>
      </c>
      <c r="U44" s="180">
        <f>((INVENTARIO[[#This Row],[Costo Unitario (USD)]]+INVENTARIO[[#This Row],[Costo Envío (USD)]])*1.5)</f>
        <v>25.031666666666666</v>
      </c>
      <c r="V44" s="43">
        <v>25</v>
      </c>
      <c r="W44" s="43">
        <f>INVENTARIO[[#This Row],[Precio Final]]-(INVENTARIO[[#This Row],[Comisión 10%]]+INVENTARIO[[#This Row],[Costo total]])</f>
        <v>5.8122222222222213</v>
      </c>
      <c r="X44" s="184">
        <f>INVENTARIO[[#This Row],[Ganancia Unitaria]]*INVENTARIO[[#This Row],[Salidas]]</f>
        <v>5.8122222222222213</v>
      </c>
      <c r="Y44" s="43"/>
      <c r="Z44" s="20"/>
    </row>
    <row r="45" spans="1:26" ht="55" hidden="1" customHeight="1" x14ac:dyDescent="0.15">
      <c r="A45" s="42" t="s">
        <v>69</v>
      </c>
      <c r="B45" s="185"/>
      <c r="C45" s="186" t="s">
        <v>12</v>
      </c>
      <c r="D45" s="78" t="s">
        <v>415</v>
      </c>
      <c r="E45" s="78" t="s">
        <v>475</v>
      </c>
      <c r="F45" s="78" t="s">
        <v>695</v>
      </c>
      <c r="G45" s="78" t="s">
        <v>164</v>
      </c>
      <c r="H45" s="187">
        <f>INVENTARIO[[#This Row],[Precio Final]]</f>
        <v>25</v>
      </c>
      <c r="I45" s="78">
        <f t="shared" si="1"/>
        <v>25.159166666666671</v>
      </c>
      <c r="J45" s="78">
        <v>2</v>
      </c>
      <c r="K45" s="110">
        <f>SUMIFS(VENTAS[Cantidad],VENTAS[Código del producto Vendido],INVENTARIO[[#This Row],[Code]])</f>
        <v>2</v>
      </c>
      <c r="L45" s="121">
        <f>INVENTARIO[[#This Row],[Entradas]]-INVENTARIO[[#This Row],[Salidas]]</f>
        <v>0</v>
      </c>
      <c r="M45" s="187">
        <f>INVENTARIO[[#This Row],[Precio Final]]*10%</f>
        <v>2.5</v>
      </c>
      <c r="N45" s="42">
        <v>230</v>
      </c>
      <c r="O45" s="42">
        <v>18</v>
      </c>
      <c r="P45" s="42">
        <f t="shared" si="2"/>
        <v>12.777777777777779</v>
      </c>
      <c r="Q45" s="110">
        <v>235</v>
      </c>
      <c r="R45" s="42">
        <v>17</v>
      </c>
      <c r="S45" s="190">
        <f t="shared" si="3"/>
        <v>3.9950000000000001</v>
      </c>
      <c r="T45" s="42">
        <f t="shared" si="4"/>
        <v>16.77277777777778</v>
      </c>
      <c r="U45" s="42">
        <f>((INVENTARIO[[#This Row],[Costo Unitario (USD)]]+INVENTARIO[[#This Row],[Costo Envío (USD)]])*1.5)</f>
        <v>25.159166666666671</v>
      </c>
      <c r="V45" s="42">
        <v>25</v>
      </c>
      <c r="W45" s="42">
        <f>INVENTARIO[[#This Row],[Precio Final]]-(INVENTARIO[[#This Row],[Comisión 10%]]+INVENTARIO[[#This Row],[Costo total]])</f>
        <v>5.7272222222222204</v>
      </c>
      <c r="X45" s="188">
        <f>INVENTARIO[[#This Row],[Ganancia Unitaria]]*INVENTARIO[[#This Row],[Salidas]]</f>
        <v>11.454444444444441</v>
      </c>
      <c r="Y45" s="42"/>
      <c r="Z45" s="20"/>
    </row>
    <row r="46" spans="1:26" ht="55" hidden="1" customHeight="1" x14ac:dyDescent="0.15">
      <c r="A46" s="43" t="s">
        <v>1373</v>
      </c>
      <c r="B46" s="181"/>
      <c r="C46" s="182" t="s">
        <v>12</v>
      </c>
      <c r="D46" s="83" t="s">
        <v>415</v>
      </c>
      <c r="E46" s="83" t="s">
        <v>747</v>
      </c>
      <c r="F46" s="83" t="s">
        <v>695</v>
      </c>
      <c r="G46" s="83" t="s">
        <v>164</v>
      </c>
      <c r="H46" s="183">
        <f>INVENTARIO[[#This Row],[Precio Final]]</f>
        <v>25</v>
      </c>
      <c r="I46" s="83">
        <f t="shared" si="1"/>
        <v>21.766666666666666</v>
      </c>
      <c r="J46" s="83">
        <v>1</v>
      </c>
      <c r="K46" s="112">
        <f>SUMIFS(VENTAS[Cantidad],VENTAS[Código del producto Vendido],INVENTARIO[[#This Row],[Code]])</f>
        <v>1</v>
      </c>
      <c r="L46" s="122">
        <f>INVENTARIO[[#This Row],[Entradas]]-INVENTARIO[[#This Row],[Salidas]]</f>
        <v>0</v>
      </c>
      <c r="M46" s="183">
        <f>INVENTARIO[[#This Row],[Precio Final]]*10%</f>
        <v>2.5</v>
      </c>
      <c r="N46" s="43">
        <v>200</v>
      </c>
      <c r="O46" s="43">
        <v>18</v>
      </c>
      <c r="P46" s="43">
        <f t="shared" si="2"/>
        <v>11.111111111111111</v>
      </c>
      <c r="Q46" s="112">
        <v>200</v>
      </c>
      <c r="R46" s="43">
        <v>17</v>
      </c>
      <c r="S46" s="189">
        <f t="shared" si="3"/>
        <v>3.4</v>
      </c>
      <c r="T46" s="180">
        <f t="shared" si="4"/>
        <v>14.511111111111111</v>
      </c>
      <c r="U46" s="180">
        <f>((INVENTARIO[[#This Row],[Costo Unitario (USD)]]+INVENTARIO[[#This Row],[Costo Envío (USD)]])*1.5)</f>
        <v>21.766666666666666</v>
      </c>
      <c r="V46" s="43">
        <v>25</v>
      </c>
      <c r="W46" s="43">
        <f>INVENTARIO[[#This Row],[Precio Final]]-(INVENTARIO[[#This Row],[Comisión 10%]]+INVENTARIO[[#This Row],[Costo total]])</f>
        <v>7.9888888888888872</v>
      </c>
      <c r="X46" s="184">
        <f>INVENTARIO[[#This Row],[Ganancia Unitaria]]*INVENTARIO[[#This Row],[Salidas]]</f>
        <v>7.9888888888888872</v>
      </c>
      <c r="Y46" s="43"/>
      <c r="Z46" s="20"/>
    </row>
    <row r="47" spans="1:26" ht="55" hidden="1" customHeight="1" x14ac:dyDescent="0.15">
      <c r="A47" s="42" t="s">
        <v>441</v>
      </c>
      <c r="B47" s="185"/>
      <c r="C47" s="186" t="s">
        <v>12</v>
      </c>
      <c r="D47" s="78" t="s">
        <v>1770</v>
      </c>
      <c r="E47" s="78" t="s">
        <v>749</v>
      </c>
      <c r="F47" s="78" t="s">
        <v>2401</v>
      </c>
      <c r="G47" s="78" t="s">
        <v>164</v>
      </c>
      <c r="H47" s="187">
        <f>INVENTARIO[[#This Row],[Precio Final]]</f>
        <v>20</v>
      </c>
      <c r="I47" s="78">
        <f t="shared" si="1"/>
        <v>19.266666666666666</v>
      </c>
      <c r="J47" s="78">
        <v>1</v>
      </c>
      <c r="K47" s="110">
        <f>SUMIFS(VENTAS[Cantidad],VENTAS[Código del producto Vendido],INVENTARIO[[#This Row],[Code]])</f>
        <v>1</v>
      </c>
      <c r="L47" s="121">
        <f>INVENTARIO[[#This Row],[Entradas]]-INVENTARIO[[#This Row],[Salidas]]</f>
        <v>0</v>
      </c>
      <c r="M47" s="187">
        <f>INVENTARIO[[#This Row],[Precio Final]]*10%</f>
        <v>2</v>
      </c>
      <c r="N47" s="42">
        <v>170</v>
      </c>
      <c r="O47" s="42">
        <v>18</v>
      </c>
      <c r="P47" s="42">
        <f t="shared" si="2"/>
        <v>9.4444444444444446</v>
      </c>
      <c r="Q47" s="110">
        <v>200</v>
      </c>
      <c r="R47" s="42">
        <v>17</v>
      </c>
      <c r="S47" s="190">
        <f t="shared" si="3"/>
        <v>3.4</v>
      </c>
      <c r="T47" s="42">
        <f t="shared" si="4"/>
        <v>12.844444444444445</v>
      </c>
      <c r="U47" s="42">
        <f>((INVENTARIO[[#This Row],[Costo Unitario (USD)]]+INVENTARIO[[#This Row],[Costo Envío (USD)]])*1.5)</f>
        <v>19.266666666666666</v>
      </c>
      <c r="V47" s="42">
        <v>20</v>
      </c>
      <c r="W47" s="42">
        <f>INVENTARIO[[#This Row],[Precio Final]]-(INVENTARIO[[#This Row],[Comisión 10%]]+INVENTARIO[[#This Row],[Costo total]])</f>
        <v>5.155555555555555</v>
      </c>
      <c r="X47" s="188">
        <f>INVENTARIO[[#This Row],[Ganancia Unitaria]]*INVENTARIO[[#This Row],[Salidas]]</f>
        <v>5.155555555555555</v>
      </c>
      <c r="Y47" s="42"/>
      <c r="Z47" s="20"/>
    </row>
    <row r="48" spans="1:26" ht="55" hidden="1" customHeight="1" x14ac:dyDescent="0.15">
      <c r="A48" s="43" t="s">
        <v>442</v>
      </c>
      <c r="B48" s="181"/>
      <c r="C48" s="182" t="s">
        <v>12</v>
      </c>
      <c r="D48" s="83" t="s">
        <v>1770</v>
      </c>
      <c r="E48" s="83" t="s">
        <v>748</v>
      </c>
      <c r="F48" s="83" t="s">
        <v>2402</v>
      </c>
      <c r="G48" s="83" t="s">
        <v>164</v>
      </c>
      <c r="H48" s="183">
        <f>INVENTARIO[[#This Row],[Precio Final]]</f>
        <v>20</v>
      </c>
      <c r="I48" s="83">
        <f t="shared" si="1"/>
        <v>22.149166666666666</v>
      </c>
      <c r="J48" s="83">
        <v>1</v>
      </c>
      <c r="K48" s="112">
        <f>SUMIFS(VENTAS[Cantidad],VENTAS[Código del producto Vendido],INVENTARIO[[#This Row],[Code]])</f>
        <v>1</v>
      </c>
      <c r="L48" s="122">
        <f>INVENTARIO[[#This Row],[Entradas]]-INVENTARIO[[#This Row],[Salidas]]</f>
        <v>0</v>
      </c>
      <c r="M48" s="183">
        <f>INVENTARIO[[#This Row],[Precio Final]]*10%</f>
        <v>2</v>
      </c>
      <c r="N48" s="43">
        <v>200</v>
      </c>
      <c r="O48" s="43">
        <v>18</v>
      </c>
      <c r="P48" s="43">
        <f t="shared" si="2"/>
        <v>11.111111111111111</v>
      </c>
      <c r="Q48" s="112">
        <v>215</v>
      </c>
      <c r="R48" s="43">
        <v>17</v>
      </c>
      <c r="S48" s="189">
        <f t="shared" si="3"/>
        <v>3.6549999999999998</v>
      </c>
      <c r="T48" s="180">
        <f t="shared" si="4"/>
        <v>14.76611111111111</v>
      </c>
      <c r="U48" s="180">
        <f>((INVENTARIO[[#This Row],[Costo Unitario (USD)]]+INVENTARIO[[#This Row],[Costo Envío (USD)]])*1.5)</f>
        <v>22.149166666666666</v>
      </c>
      <c r="V48" s="43">
        <v>20</v>
      </c>
      <c r="W48" s="43">
        <f>INVENTARIO[[#This Row],[Precio Final]]-(INVENTARIO[[#This Row],[Comisión 10%]]+INVENTARIO[[#This Row],[Costo total]])</f>
        <v>3.2338888888888917</v>
      </c>
      <c r="X48" s="184">
        <f>INVENTARIO[[#This Row],[Ganancia Unitaria]]*INVENTARIO[[#This Row],[Salidas]]</f>
        <v>3.2338888888888917</v>
      </c>
      <c r="Y48" s="43"/>
      <c r="Z48" s="20"/>
    </row>
    <row r="49" spans="1:26" ht="55" hidden="1" customHeight="1" x14ac:dyDescent="0.15">
      <c r="A49" s="42" t="s">
        <v>1374</v>
      </c>
      <c r="B49" s="185"/>
      <c r="C49" s="186" t="s">
        <v>12</v>
      </c>
      <c r="D49" s="78" t="s">
        <v>1770</v>
      </c>
      <c r="E49" s="78" t="s">
        <v>750</v>
      </c>
      <c r="F49" s="78" t="s">
        <v>2403</v>
      </c>
      <c r="G49" s="78" t="s">
        <v>164</v>
      </c>
      <c r="H49" s="187">
        <f>INVENTARIO[[#This Row],[Precio Final]]</f>
        <v>20</v>
      </c>
      <c r="I49" s="78">
        <f t="shared" si="1"/>
        <v>16.648333333333333</v>
      </c>
      <c r="J49" s="78">
        <v>1</v>
      </c>
      <c r="K49" s="110">
        <f>SUMIFS(VENTAS[Cantidad],VENTAS[Código del producto Vendido],INVENTARIO[[#This Row],[Code]])</f>
        <v>0</v>
      </c>
      <c r="L49" s="121">
        <f>INVENTARIO[[#This Row],[Entradas]]-INVENTARIO[[#This Row],[Salidas]]</f>
        <v>1</v>
      </c>
      <c r="M49" s="187">
        <f>INVENTARIO[[#This Row],[Precio Final]]*10%</f>
        <v>2</v>
      </c>
      <c r="N49" s="42">
        <v>160</v>
      </c>
      <c r="O49" s="42">
        <v>18</v>
      </c>
      <c r="P49" s="42">
        <f t="shared" si="2"/>
        <v>8.8888888888888893</v>
      </c>
      <c r="Q49" s="110">
        <v>130</v>
      </c>
      <c r="R49" s="42">
        <v>17</v>
      </c>
      <c r="S49" s="190">
        <f t="shared" si="3"/>
        <v>2.21</v>
      </c>
      <c r="T49" s="42">
        <f t="shared" si="4"/>
        <v>11.09888888888889</v>
      </c>
      <c r="U49" s="42">
        <f>((INVENTARIO[[#This Row],[Costo Unitario (USD)]]+INVENTARIO[[#This Row],[Costo Envío (USD)]])*1.5)</f>
        <v>16.648333333333333</v>
      </c>
      <c r="V49" s="42">
        <v>20</v>
      </c>
      <c r="W49" s="42">
        <f>INVENTARIO[[#This Row],[Precio Final]]-(INVENTARIO[[#This Row],[Comisión 10%]]+INVENTARIO[[#This Row],[Costo total]])</f>
        <v>6.9011111111111099</v>
      </c>
      <c r="X49" s="188">
        <f>INVENTARIO[[#This Row],[Ganancia Unitaria]]*INVENTARIO[[#This Row],[Salidas]]</f>
        <v>0</v>
      </c>
      <c r="Y49" s="42"/>
      <c r="Z49" s="20"/>
    </row>
    <row r="50" spans="1:26" ht="55" hidden="1" customHeight="1" x14ac:dyDescent="0.15">
      <c r="A50" s="43" t="s">
        <v>1375</v>
      </c>
      <c r="B50" s="181"/>
      <c r="C50" s="182" t="s">
        <v>12</v>
      </c>
      <c r="D50" s="83" t="s">
        <v>1770</v>
      </c>
      <c r="E50" s="83" t="s">
        <v>751</v>
      </c>
      <c r="F50" s="83" t="s">
        <v>2404</v>
      </c>
      <c r="G50" s="83" t="s">
        <v>164</v>
      </c>
      <c r="H50" s="183">
        <f>INVENTARIO[[#This Row],[Precio Final]]</f>
        <v>20</v>
      </c>
      <c r="I50" s="83">
        <f t="shared" si="1"/>
        <v>22.438333333333333</v>
      </c>
      <c r="J50" s="83">
        <v>1</v>
      </c>
      <c r="K50" s="112">
        <f>SUMIFS(VENTAS[Cantidad],VENTAS[Código del producto Vendido],INVENTARIO[[#This Row],[Code]])</f>
        <v>0</v>
      </c>
      <c r="L50" s="122">
        <f>INVENTARIO[[#This Row],[Entradas]]-INVENTARIO[[#This Row],[Salidas]]</f>
        <v>1</v>
      </c>
      <c r="M50" s="183">
        <f>INVENTARIO[[#This Row],[Precio Final]]*10%</f>
        <v>2</v>
      </c>
      <c r="N50" s="43">
        <v>205</v>
      </c>
      <c r="O50" s="43">
        <v>18</v>
      </c>
      <c r="P50" s="43">
        <f t="shared" si="2"/>
        <v>11.388888888888889</v>
      </c>
      <c r="Q50" s="112">
        <v>210</v>
      </c>
      <c r="R50" s="43">
        <v>17</v>
      </c>
      <c r="S50" s="189">
        <f t="shared" si="3"/>
        <v>3.57</v>
      </c>
      <c r="T50" s="180">
        <f t="shared" si="4"/>
        <v>14.95888888888889</v>
      </c>
      <c r="U50" s="180">
        <f>((INVENTARIO[[#This Row],[Costo Unitario (USD)]]+INVENTARIO[[#This Row],[Costo Envío (USD)]])*1.5)</f>
        <v>22.438333333333333</v>
      </c>
      <c r="V50" s="43">
        <v>20</v>
      </c>
      <c r="W50" s="43">
        <f>INVENTARIO[[#This Row],[Precio Final]]-(INVENTARIO[[#This Row],[Comisión 10%]]+INVENTARIO[[#This Row],[Costo total]])</f>
        <v>3.0411111111111104</v>
      </c>
      <c r="X50" s="184">
        <f>INVENTARIO[[#This Row],[Ganancia Unitaria]]*INVENTARIO[[#This Row],[Salidas]]</f>
        <v>0</v>
      </c>
      <c r="Y50" s="43"/>
      <c r="Z50" s="20"/>
    </row>
    <row r="51" spans="1:26" ht="55" hidden="1" customHeight="1" x14ac:dyDescent="0.15">
      <c r="A51" s="42" t="s">
        <v>445</v>
      </c>
      <c r="B51" s="185"/>
      <c r="C51" s="186" t="s">
        <v>12</v>
      </c>
      <c r="D51" s="78" t="s">
        <v>1770</v>
      </c>
      <c r="E51" s="78" t="s">
        <v>752</v>
      </c>
      <c r="F51" s="78" t="s">
        <v>2405</v>
      </c>
      <c r="G51" s="78" t="s">
        <v>164</v>
      </c>
      <c r="H51" s="187">
        <f>INVENTARIO[[#This Row],[Precio Final]]</f>
        <v>20</v>
      </c>
      <c r="I51" s="78">
        <f t="shared" si="1"/>
        <v>19.2075</v>
      </c>
      <c r="J51" s="78">
        <v>1</v>
      </c>
      <c r="K51" s="110">
        <f>SUMIFS(VENTAS[Cantidad],VENTAS[Código del producto Vendido],INVENTARIO[[#This Row],[Code]])</f>
        <v>1</v>
      </c>
      <c r="L51" s="121">
        <f>INVENTARIO[[#This Row],[Entradas]]-INVENTARIO[[#This Row],[Salidas]]</f>
        <v>0</v>
      </c>
      <c r="M51" s="187">
        <f>INVENTARIO[[#This Row],[Precio Final]]*10%</f>
        <v>2</v>
      </c>
      <c r="N51" s="42">
        <v>180</v>
      </c>
      <c r="O51" s="42">
        <v>18</v>
      </c>
      <c r="P51" s="42">
        <f t="shared" si="2"/>
        <v>10</v>
      </c>
      <c r="Q51" s="110">
        <v>165</v>
      </c>
      <c r="R51" s="42">
        <v>17</v>
      </c>
      <c r="S51" s="190">
        <f t="shared" si="3"/>
        <v>2.8050000000000002</v>
      </c>
      <c r="T51" s="42">
        <f t="shared" si="4"/>
        <v>12.805</v>
      </c>
      <c r="U51" s="42">
        <f>((INVENTARIO[[#This Row],[Costo Unitario (USD)]]+INVENTARIO[[#This Row],[Costo Envío (USD)]])*1.5)</f>
        <v>19.2075</v>
      </c>
      <c r="V51" s="42">
        <v>20</v>
      </c>
      <c r="W51" s="42">
        <f>INVENTARIO[[#This Row],[Precio Final]]-(INVENTARIO[[#This Row],[Comisión 10%]]+INVENTARIO[[#This Row],[Costo total]])</f>
        <v>5.1950000000000003</v>
      </c>
      <c r="X51" s="188">
        <f>INVENTARIO[[#This Row],[Ganancia Unitaria]]*INVENTARIO[[#This Row],[Salidas]]</f>
        <v>5.1950000000000003</v>
      </c>
      <c r="Y51" s="42"/>
      <c r="Z51" s="20"/>
    </row>
    <row r="52" spans="1:26" ht="55" hidden="1" customHeight="1" x14ac:dyDescent="0.15">
      <c r="A52" s="43" t="s">
        <v>1376</v>
      </c>
      <c r="B52" s="181"/>
      <c r="C52" s="182" t="s">
        <v>12</v>
      </c>
      <c r="D52" s="83" t="s">
        <v>1770</v>
      </c>
      <c r="E52" s="83" t="s">
        <v>753</v>
      </c>
      <c r="F52" s="83" t="s">
        <v>2403</v>
      </c>
      <c r="G52" s="83" t="s">
        <v>164</v>
      </c>
      <c r="H52" s="183">
        <f>INVENTARIO[[#This Row],[Precio Final]]</f>
        <v>20</v>
      </c>
      <c r="I52" s="83">
        <f t="shared" si="1"/>
        <v>16.903333333333332</v>
      </c>
      <c r="J52" s="83">
        <v>1</v>
      </c>
      <c r="K52" s="112">
        <f>SUMIFS(VENTAS[Cantidad],VENTAS[Código del producto Vendido],INVENTARIO[[#This Row],[Code]])</f>
        <v>0</v>
      </c>
      <c r="L52" s="122">
        <f>INVENTARIO[[#This Row],[Entradas]]-INVENTARIO[[#This Row],[Salidas]]</f>
        <v>1</v>
      </c>
      <c r="M52" s="183">
        <f>INVENTARIO[[#This Row],[Precio Final]]*10%</f>
        <v>2</v>
      </c>
      <c r="N52" s="43">
        <v>160</v>
      </c>
      <c r="O52" s="43">
        <v>18</v>
      </c>
      <c r="P52" s="43">
        <f t="shared" si="2"/>
        <v>8.8888888888888893</v>
      </c>
      <c r="Q52" s="112">
        <v>140</v>
      </c>
      <c r="R52" s="43">
        <v>17</v>
      </c>
      <c r="S52" s="189">
        <f t="shared" si="3"/>
        <v>2.38</v>
      </c>
      <c r="T52" s="180">
        <f t="shared" si="4"/>
        <v>11.268888888888888</v>
      </c>
      <c r="U52" s="180">
        <f>((INVENTARIO[[#This Row],[Costo Unitario (USD)]]+INVENTARIO[[#This Row],[Costo Envío (USD)]])*1.5)</f>
        <v>16.903333333333332</v>
      </c>
      <c r="V52" s="43">
        <v>20</v>
      </c>
      <c r="W52" s="43">
        <f>INVENTARIO[[#This Row],[Precio Final]]-(INVENTARIO[[#This Row],[Comisión 10%]]+INVENTARIO[[#This Row],[Costo total]])</f>
        <v>6.7311111111111117</v>
      </c>
      <c r="X52" s="184">
        <f>INVENTARIO[[#This Row],[Ganancia Unitaria]]*INVENTARIO[[#This Row],[Salidas]]</f>
        <v>0</v>
      </c>
      <c r="Y52" s="43"/>
      <c r="Z52" s="20"/>
    </row>
    <row r="53" spans="1:26" ht="55" hidden="1" customHeight="1" x14ac:dyDescent="0.15">
      <c r="A53" s="42" t="s">
        <v>1377</v>
      </c>
      <c r="B53" s="185"/>
      <c r="C53" s="186" t="s">
        <v>12</v>
      </c>
      <c r="D53" s="78" t="s">
        <v>1770</v>
      </c>
      <c r="E53" s="78" t="s">
        <v>753</v>
      </c>
      <c r="F53" s="78" t="s">
        <v>2406</v>
      </c>
      <c r="G53" s="78" t="s">
        <v>164</v>
      </c>
      <c r="H53" s="187">
        <f>INVENTARIO[[#This Row],[Precio Final]]</f>
        <v>20</v>
      </c>
      <c r="I53" s="78">
        <f t="shared" si="1"/>
        <v>16.903333333333332</v>
      </c>
      <c r="J53" s="78">
        <v>1</v>
      </c>
      <c r="K53" s="110">
        <f>SUMIFS(VENTAS[Cantidad],VENTAS[Código del producto Vendido],INVENTARIO[[#This Row],[Code]])</f>
        <v>0</v>
      </c>
      <c r="L53" s="121">
        <f>INVENTARIO[[#This Row],[Entradas]]-INVENTARIO[[#This Row],[Salidas]]</f>
        <v>1</v>
      </c>
      <c r="M53" s="187">
        <f>INVENTARIO[[#This Row],[Precio Final]]*10%</f>
        <v>2</v>
      </c>
      <c r="N53" s="42">
        <v>160</v>
      </c>
      <c r="O53" s="42">
        <v>18</v>
      </c>
      <c r="P53" s="42">
        <f t="shared" si="2"/>
        <v>8.8888888888888893</v>
      </c>
      <c r="Q53" s="110">
        <v>140</v>
      </c>
      <c r="R53" s="42">
        <v>17</v>
      </c>
      <c r="S53" s="190">
        <f t="shared" si="3"/>
        <v>2.38</v>
      </c>
      <c r="T53" s="42">
        <f t="shared" si="4"/>
        <v>11.268888888888888</v>
      </c>
      <c r="U53" s="42">
        <f>((INVENTARIO[[#This Row],[Costo Unitario (USD)]]+INVENTARIO[[#This Row],[Costo Envío (USD)]])*1.5)</f>
        <v>16.903333333333332</v>
      </c>
      <c r="V53" s="42">
        <v>20</v>
      </c>
      <c r="W53" s="42">
        <f>INVENTARIO[[#This Row],[Precio Final]]-(INVENTARIO[[#This Row],[Comisión 10%]]+INVENTARIO[[#This Row],[Costo total]])</f>
        <v>6.7311111111111117</v>
      </c>
      <c r="X53" s="188">
        <f>INVENTARIO[[#This Row],[Ganancia Unitaria]]*INVENTARIO[[#This Row],[Salidas]]</f>
        <v>0</v>
      </c>
      <c r="Y53" s="42"/>
      <c r="Z53" s="20"/>
    </row>
    <row r="54" spans="1:26" ht="55" hidden="1" customHeight="1" x14ac:dyDescent="0.15">
      <c r="A54" s="43" t="s">
        <v>1378</v>
      </c>
      <c r="B54" s="181"/>
      <c r="C54" s="182" t="s">
        <v>12</v>
      </c>
      <c r="D54" s="83" t="s">
        <v>1770</v>
      </c>
      <c r="E54" s="83" t="s">
        <v>771</v>
      </c>
      <c r="F54" s="83" t="s">
        <v>2403</v>
      </c>
      <c r="G54" s="83" t="s">
        <v>164</v>
      </c>
      <c r="H54" s="183">
        <f>INVENTARIO[[#This Row],[Precio Final]]</f>
        <v>20</v>
      </c>
      <c r="I54" s="83">
        <f t="shared" si="1"/>
        <v>17.829999999999998</v>
      </c>
      <c r="J54" s="83">
        <v>1</v>
      </c>
      <c r="K54" s="112">
        <f>SUMIFS(VENTAS[Cantidad],VENTAS[Código del producto Vendido],INVENTARIO[[#This Row],[Code]])</f>
        <v>0</v>
      </c>
      <c r="L54" s="122">
        <f>INVENTARIO[[#This Row],[Entradas]]-INVENTARIO[[#This Row],[Salidas]]</f>
        <v>1</v>
      </c>
      <c r="M54" s="183">
        <f>INVENTARIO[[#This Row],[Precio Final]]*10%</f>
        <v>2</v>
      </c>
      <c r="N54" s="43">
        <v>165</v>
      </c>
      <c r="O54" s="43">
        <v>18</v>
      </c>
      <c r="P54" s="43">
        <f t="shared" si="2"/>
        <v>9.1666666666666661</v>
      </c>
      <c r="Q54" s="112">
        <v>160</v>
      </c>
      <c r="R54" s="43">
        <v>17</v>
      </c>
      <c r="S54" s="189">
        <f t="shared" si="3"/>
        <v>2.72</v>
      </c>
      <c r="T54" s="180">
        <f t="shared" si="4"/>
        <v>11.886666666666667</v>
      </c>
      <c r="U54" s="180">
        <f>((INVENTARIO[[#This Row],[Costo Unitario (USD)]]+INVENTARIO[[#This Row],[Costo Envío (USD)]])*1.5)</f>
        <v>17.829999999999998</v>
      </c>
      <c r="V54" s="43">
        <v>20</v>
      </c>
      <c r="W54" s="43">
        <f>INVENTARIO[[#This Row],[Precio Final]]-(INVENTARIO[[#This Row],[Comisión 10%]]+INVENTARIO[[#This Row],[Costo total]])</f>
        <v>6.1133333333333333</v>
      </c>
      <c r="X54" s="184">
        <f>INVENTARIO[[#This Row],[Ganancia Unitaria]]*INVENTARIO[[#This Row],[Salidas]]</f>
        <v>0</v>
      </c>
      <c r="Y54" s="43"/>
      <c r="Z54" s="20"/>
    </row>
    <row r="55" spans="1:26" ht="55" hidden="1" customHeight="1" x14ac:dyDescent="0.15">
      <c r="A55" s="42" t="s">
        <v>1379</v>
      </c>
      <c r="B55" s="185"/>
      <c r="C55" s="186" t="s">
        <v>12</v>
      </c>
      <c r="D55" s="78" t="s">
        <v>1770</v>
      </c>
      <c r="E55" s="78" t="s">
        <v>770</v>
      </c>
      <c r="F55" s="78" t="s">
        <v>2407</v>
      </c>
      <c r="G55" s="78" t="s">
        <v>164</v>
      </c>
      <c r="H55" s="187">
        <f>INVENTARIO[[#This Row],[Precio Final]]</f>
        <v>20</v>
      </c>
      <c r="I55" s="78">
        <f t="shared" si="1"/>
        <v>14.649166666666666</v>
      </c>
      <c r="J55" s="78">
        <v>1</v>
      </c>
      <c r="K55" s="110">
        <f>SUMIFS(VENTAS[Cantidad],VENTAS[Código del producto Vendido],INVENTARIO[[#This Row],[Code]])</f>
        <v>0</v>
      </c>
      <c r="L55" s="121">
        <f>INVENTARIO[[#This Row],[Entradas]]-INVENTARIO[[#This Row],[Salidas]]</f>
        <v>1</v>
      </c>
      <c r="M55" s="187">
        <f>INVENTARIO[[#This Row],[Precio Final]]*10%</f>
        <v>2</v>
      </c>
      <c r="N55" s="42">
        <v>110</v>
      </c>
      <c r="O55" s="42">
        <v>18</v>
      </c>
      <c r="P55" s="42">
        <f t="shared" si="2"/>
        <v>6.1111111111111107</v>
      </c>
      <c r="Q55" s="110">
        <v>215</v>
      </c>
      <c r="R55" s="42">
        <v>17</v>
      </c>
      <c r="S55" s="190">
        <f t="shared" si="3"/>
        <v>3.6549999999999998</v>
      </c>
      <c r="T55" s="42">
        <f t="shared" si="4"/>
        <v>9.7661111111111101</v>
      </c>
      <c r="U55" s="42">
        <f>((INVENTARIO[[#This Row],[Costo Unitario (USD)]]+INVENTARIO[[#This Row],[Costo Envío (USD)]])*1.5)</f>
        <v>14.649166666666666</v>
      </c>
      <c r="V55" s="42">
        <v>20</v>
      </c>
      <c r="W55" s="42">
        <f>INVENTARIO[[#This Row],[Precio Final]]-(INVENTARIO[[#This Row],[Comisión 10%]]+INVENTARIO[[#This Row],[Costo total]])</f>
        <v>8.2338888888888899</v>
      </c>
      <c r="X55" s="188">
        <f>INVENTARIO[[#This Row],[Ganancia Unitaria]]*INVENTARIO[[#This Row],[Salidas]]</f>
        <v>0</v>
      </c>
      <c r="Y55" s="42"/>
      <c r="Z55" s="20"/>
    </row>
    <row r="56" spans="1:26" ht="55" customHeight="1" x14ac:dyDescent="0.15">
      <c r="A56" s="43" t="s">
        <v>1380</v>
      </c>
      <c r="B56" s="181"/>
      <c r="C56" s="182" t="s">
        <v>12</v>
      </c>
      <c r="D56" s="83" t="s">
        <v>2417</v>
      </c>
      <c r="E56" s="83" t="s">
        <v>769</v>
      </c>
      <c r="F56" s="83" t="s">
        <v>698</v>
      </c>
      <c r="G56" s="83" t="s">
        <v>164</v>
      </c>
      <c r="H56" s="183">
        <f>INVENTARIO[[#This Row],[Precio Final]]</f>
        <v>30</v>
      </c>
      <c r="I56" s="83">
        <f t="shared" si="1"/>
        <v>28.03</v>
      </c>
      <c r="J56" s="83">
        <v>4</v>
      </c>
      <c r="K56" s="112">
        <f>SUMIFS(VENTAS[Cantidad],VENTAS[Código del producto Vendido],INVENTARIO[[#This Row],[Code]])</f>
        <v>2</v>
      </c>
      <c r="L56" s="122">
        <f>INVENTARIO[[#This Row],[Entradas]]-INVENTARIO[[#This Row],[Salidas]]</f>
        <v>2</v>
      </c>
      <c r="M56" s="183">
        <f>INVENTARIO[[#This Row],[Precio Final]]*10%</f>
        <v>3</v>
      </c>
      <c r="N56" s="43">
        <v>165</v>
      </c>
      <c r="O56" s="43">
        <v>18</v>
      </c>
      <c r="P56" s="43">
        <f t="shared" si="2"/>
        <v>9.1666666666666661</v>
      </c>
      <c r="Q56" s="112">
        <v>560</v>
      </c>
      <c r="R56" s="43">
        <v>17</v>
      </c>
      <c r="S56" s="189">
        <f t="shared" si="3"/>
        <v>9.52</v>
      </c>
      <c r="T56" s="180">
        <f t="shared" si="4"/>
        <v>18.686666666666667</v>
      </c>
      <c r="U56" s="180">
        <f>((INVENTARIO[[#This Row],[Costo Unitario (USD)]]+INVENTARIO[[#This Row],[Costo Envío (USD)]])*1.5)</f>
        <v>28.03</v>
      </c>
      <c r="V56" s="43">
        <v>30</v>
      </c>
      <c r="W56" s="43">
        <f>INVENTARIO[[#This Row],[Precio Final]]-(INVENTARIO[[#This Row],[Comisión 10%]]+INVENTARIO[[#This Row],[Costo total]])</f>
        <v>8.3133333333333326</v>
      </c>
      <c r="X56" s="184">
        <f>INVENTARIO[[#This Row],[Ganancia Unitaria]]*INVENTARIO[[#This Row],[Salidas]]</f>
        <v>16.626666666666665</v>
      </c>
      <c r="Y56" s="43"/>
      <c r="Z56" s="20"/>
    </row>
    <row r="57" spans="1:26" ht="55" customHeight="1" x14ac:dyDescent="0.15">
      <c r="A57" s="42" t="s">
        <v>1381</v>
      </c>
      <c r="B57" s="185"/>
      <c r="C57" s="186" t="s">
        <v>12</v>
      </c>
      <c r="D57" s="78" t="s">
        <v>890</v>
      </c>
      <c r="E57" s="78" t="s">
        <v>769</v>
      </c>
      <c r="F57" s="78" t="s">
        <v>698</v>
      </c>
      <c r="G57" s="78" t="s">
        <v>164</v>
      </c>
      <c r="H57" s="187">
        <f>INVENTARIO[[#This Row],[Precio Final]]</f>
        <v>30</v>
      </c>
      <c r="I57" s="78">
        <f t="shared" si="1"/>
        <v>28.03</v>
      </c>
      <c r="J57" s="78">
        <v>3</v>
      </c>
      <c r="K57" s="110">
        <f>SUMIFS(VENTAS[Cantidad],VENTAS[Código del producto Vendido],INVENTARIO[[#This Row],[Code]])</f>
        <v>3</v>
      </c>
      <c r="L57" s="121">
        <f>INVENTARIO[[#This Row],[Entradas]]-INVENTARIO[[#This Row],[Salidas]]</f>
        <v>0</v>
      </c>
      <c r="M57" s="187">
        <f>INVENTARIO[[#This Row],[Precio Final]]*10%</f>
        <v>3</v>
      </c>
      <c r="N57" s="42">
        <v>165</v>
      </c>
      <c r="O57" s="42">
        <v>18</v>
      </c>
      <c r="P57" s="42">
        <f t="shared" si="2"/>
        <v>9.1666666666666661</v>
      </c>
      <c r="Q57" s="110">
        <v>560</v>
      </c>
      <c r="R57" s="42">
        <v>17</v>
      </c>
      <c r="S57" s="190">
        <f t="shared" si="3"/>
        <v>9.52</v>
      </c>
      <c r="T57" s="42">
        <f t="shared" si="4"/>
        <v>18.686666666666667</v>
      </c>
      <c r="U57" s="42">
        <f>((INVENTARIO[[#This Row],[Costo Unitario (USD)]]+INVENTARIO[[#This Row],[Costo Envío (USD)]])*1.5)</f>
        <v>28.03</v>
      </c>
      <c r="V57" s="42">
        <v>30</v>
      </c>
      <c r="W57" s="42">
        <f>INVENTARIO[[#This Row],[Precio Final]]-(INVENTARIO[[#This Row],[Comisión 10%]]+INVENTARIO[[#This Row],[Costo total]])</f>
        <v>8.3133333333333326</v>
      </c>
      <c r="X57" s="188">
        <f>INVENTARIO[[#This Row],[Ganancia Unitaria]]*INVENTARIO[[#This Row],[Salidas]]</f>
        <v>24.939999999999998</v>
      </c>
      <c r="Y57" s="42"/>
      <c r="Z57" s="20"/>
    </row>
    <row r="58" spans="1:26" ht="55" customHeight="1" x14ac:dyDescent="0.15">
      <c r="A58" s="43" t="s">
        <v>1382</v>
      </c>
      <c r="B58" s="181"/>
      <c r="C58" s="182" t="s">
        <v>12</v>
      </c>
      <c r="D58" s="83" t="s">
        <v>890</v>
      </c>
      <c r="E58" s="83" t="s">
        <v>769</v>
      </c>
      <c r="F58" s="83" t="s">
        <v>697</v>
      </c>
      <c r="G58" s="83" t="s">
        <v>164</v>
      </c>
      <c r="H58" s="183">
        <f>INVENTARIO[[#This Row],[Precio Final]]</f>
        <v>30</v>
      </c>
      <c r="I58" s="83">
        <f t="shared" si="1"/>
        <v>28.03</v>
      </c>
      <c r="J58" s="83">
        <v>5</v>
      </c>
      <c r="K58" s="112">
        <f>SUMIFS(VENTAS[Cantidad],VENTAS[Código del producto Vendido],INVENTARIO[[#This Row],[Code]])</f>
        <v>5</v>
      </c>
      <c r="L58" s="122">
        <f>INVENTARIO[[#This Row],[Entradas]]-INVENTARIO[[#This Row],[Salidas]]</f>
        <v>0</v>
      </c>
      <c r="M58" s="183">
        <f>INVENTARIO[[#This Row],[Precio Final]]*10%</f>
        <v>3</v>
      </c>
      <c r="N58" s="43">
        <v>165</v>
      </c>
      <c r="O58" s="43">
        <v>18</v>
      </c>
      <c r="P58" s="43">
        <f t="shared" si="2"/>
        <v>9.1666666666666661</v>
      </c>
      <c r="Q58" s="112">
        <v>560</v>
      </c>
      <c r="R58" s="43">
        <v>17</v>
      </c>
      <c r="S58" s="189">
        <f t="shared" si="3"/>
        <v>9.52</v>
      </c>
      <c r="T58" s="180">
        <f t="shared" si="4"/>
        <v>18.686666666666667</v>
      </c>
      <c r="U58" s="180">
        <f>((INVENTARIO[[#This Row],[Costo Unitario (USD)]]+INVENTARIO[[#This Row],[Costo Envío (USD)]])*1.5)</f>
        <v>28.03</v>
      </c>
      <c r="V58" s="43">
        <v>30</v>
      </c>
      <c r="W58" s="43">
        <f>INVENTARIO[[#This Row],[Precio Final]]-(INVENTARIO[[#This Row],[Comisión 10%]]+INVENTARIO[[#This Row],[Costo total]])</f>
        <v>8.3133333333333326</v>
      </c>
      <c r="X58" s="184">
        <f>INVENTARIO[[#This Row],[Ganancia Unitaria]]*INVENTARIO[[#This Row],[Salidas]]</f>
        <v>41.566666666666663</v>
      </c>
      <c r="Y58" s="43"/>
      <c r="Z58" s="20"/>
    </row>
    <row r="59" spans="1:26" ht="55" customHeight="1" x14ac:dyDescent="0.15">
      <c r="A59" s="42" t="s">
        <v>92</v>
      </c>
      <c r="B59" s="185"/>
      <c r="C59" s="186" t="s">
        <v>12</v>
      </c>
      <c r="D59" s="78" t="s">
        <v>890</v>
      </c>
      <c r="E59" s="78" t="s">
        <v>769</v>
      </c>
      <c r="F59" s="78" t="s">
        <v>692</v>
      </c>
      <c r="G59" s="78" t="s">
        <v>164</v>
      </c>
      <c r="H59" s="187">
        <f>INVENTARIO[[#This Row],[Precio Final]]</f>
        <v>30</v>
      </c>
      <c r="I59" s="78">
        <f t="shared" si="1"/>
        <v>28.03</v>
      </c>
      <c r="J59" s="78">
        <v>3</v>
      </c>
      <c r="K59" s="110">
        <f>SUMIFS(VENTAS[Cantidad],VENTAS[Código del producto Vendido],INVENTARIO[[#This Row],[Code]])</f>
        <v>3</v>
      </c>
      <c r="L59" s="121">
        <f>INVENTARIO[[#This Row],[Entradas]]-INVENTARIO[[#This Row],[Salidas]]</f>
        <v>0</v>
      </c>
      <c r="M59" s="187">
        <f>INVENTARIO[[#This Row],[Precio Final]]*10%</f>
        <v>3</v>
      </c>
      <c r="N59" s="42">
        <v>165</v>
      </c>
      <c r="O59" s="42">
        <v>18</v>
      </c>
      <c r="P59" s="42">
        <f t="shared" si="2"/>
        <v>9.1666666666666661</v>
      </c>
      <c r="Q59" s="110">
        <v>560</v>
      </c>
      <c r="R59" s="42">
        <v>17</v>
      </c>
      <c r="S59" s="190">
        <f t="shared" si="3"/>
        <v>9.52</v>
      </c>
      <c r="T59" s="42">
        <f t="shared" si="4"/>
        <v>18.686666666666667</v>
      </c>
      <c r="U59" s="42">
        <f>((INVENTARIO[[#This Row],[Costo Unitario (USD)]]+INVENTARIO[[#This Row],[Costo Envío (USD)]])*1.5)</f>
        <v>28.03</v>
      </c>
      <c r="V59" s="42">
        <v>30</v>
      </c>
      <c r="W59" s="42">
        <f>INVENTARIO[[#This Row],[Precio Final]]-(INVENTARIO[[#This Row],[Comisión 10%]]+INVENTARIO[[#This Row],[Costo total]])</f>
        <v>8.3133333333333326</v>
      </c>
      <c r="X59" s="188">
        <f>INVENTARIO[[#This Row],[Ganancia Unitaria]]*INVENTARIO[[#This Row],[Salidas]]</f>
        <v>24.939999999999998</v>
      </c>
      <c r="Y59" s="42"/>
      <c r="Z59" s="20"/>
    </row>
    <row r="60" spans="1:26" ht="55" hidden="1" customHeight="1" x14ac:dyDescent="0.15">
      <c r="A60" s="43" t="s">
        <v>1383</v>
      </c>
      <c r="B60" s="181"/>
      <c r="C60" s="182" t="s">
        <v>12</v>
      </c>
      <c r="D60" s="83" t="s">
        <v>415</v>
      </c>
      <c r="E60" s="83" t="s">
        <v>739</v>
      </c>
      <c r="F60" s="83" t="s">
        <v>695</v>
      </c>
      <c r="G60" s="83" t="s">
        <v>164</v>
      </c>
      <c r="H60" s="183">
        <f>INVENTARIO[[#This Row],[Precio Final]]</f>
        <v>25</v>
      </c>
      <c r="I60" s="83">
        <f t="shared" si="1"/>
        <v>27.463333333333331</v>
      </c>
      <c r="J60" s="83">
        <v>1</v>
      </c>
      <c r="K60" s="112">
        <f>SUMIFS(VENTAS[Cantidad],VENTAS[Código del producto Vendido],INVENTARIO[[#This Row],[Code]])</f>
        <v>1</v>
      </c>
      <c r="L60" s="122">
        <f>INVENTARIO[[#This Row],[Entradas]]-INVENTARIO[[#This Row],[Salidas]]</f>
        <v>0</v>
      </c>
      <c r="M60" s="183">
        <f>INVENTARIO[[#This Row],[Precio Final]]*10%</f>
        <v>2.5</v>
      </c>
      <c r="N60" s="43">
        <v>250</v>
      </c>
      <c r="O60" s="43">
        <v>18</v>
      </c>
      <c r="P60" s="43">
        <f t="shared" si="2"/>
        <v>13.888888888888889</v>
      </c>
      <c r="Q60" s="112">
        <v>260</v>
      </c>
      <c r="R60" s="43">
        <v>17</v>
      </c>
      <c r="S60" s="189">
        <f t="shared" si="3"/>
        <v>4.42</v>
      </c>
      <c r="T60" s="180">
        <f t="shared" si="4"/>
        <v>18.308888888888887</v>
      </c>
      <c r="U60" s="180">
        <f>((INVENTARIO[[#This Row],[Costo Unitario (USD)]]+INVENTARIO[[#This Row],[Costo Envío (USD)]])*1.5)</f>
        <v>27.463333333333331</v>
      </c>
      <c r="V60" s="43">
        <v>25</v>
      </c>
      <c r="W60" s="43">
        <f>INVENTARIO[[#This Row],[Precio Final]]-(INVENTARIO[[#This Row],[Comisión 10%]]+INVENTARIO[[#This Row],[Costo total]])</f>
        <v>4.1911111111111126</v>
      </c>
      <c r="X60" s="184">
        <f>INVENTARIO[[#This Row],[Ganancia Unitaria]]*INVENTARIO[[#This Row],[Salidas]]</f>
        <v>4.1911111111111126</v>
      </c>
      <c r="Y60" s="43"/>
      <c r="Z60" s="20"/>
    </row>
    <row r="61" spans="1:26" ht="55" hidden="1" customHeight="1" x14ac:dyDescent="0.15">
      <c r="A61" s="42" t="s">
        <v>1384</v>
      </c>
      <c r="B61" s="185"/>
      <c r="C61" s="186" t="s">
        <v>12</v>
      </c>
      <c r="D61" s="78" t="s">
        <v>1770</v>
      </c>
      <c r="E61" s="78" t="s">
        <v>780</v>
      </c>
      <c r="F61" s="78" t="s">
        <v>703</v>
      </c>
      <c r="G61" s="78" t="s">
        <v>164</v>
      </c>
      <c r="H61" s="187">
        <f>INVENTARIO[[#This Row],[Precio Final]]</f>
        <v>20</v>
      </c>
      <c r="I61" s="78">
        <f t="shared" si="1"/>
        <v>17.32</v>
      </c>
      <c r="J61" s="78">
        <v>1</v>
      </c>
      <c r="K61" s="110">
        <f>SUMIFS(VENTAS[Cantidad],VENTAS[Código del producto Vendido],INVENTARIO[[#This Row],[Code]])</f>
        <v>0</v>
      </c>
      <c r="L61" s="121">
        <f>INVENTARIO[[#This Row],[Entradas]]-INVENTARIO[[#This Row],[Salidas]]</f>
        <v>1</v>
      </c>
      <c r="M61" s="187">
        <f>INVENTARIO[[#This Row],[Precio Final]]*10%</f>
        <v>2</v>
      </c>
      <c r="N61" s="42">
        <v>165</v>
      </c>
      <c r="O61" s="42">
        <v>18</v>
      </c>
      <c r="P61" s="42">
        <f t="shared" si="2"/>
        <v>9.1666666666666661</v>
      </c>
      <c r="Q61" s="110">
        <v>140</v>
      </c>
      <c r="R61" s="42">
        <v>17</v>
      </c>
      <c r="S61" s="190">
        <f t="shared" si="3"/>
        <v>2.38</v>
      </c>
      <c r="T61" s="42">
        <f t="shared" si="4"/>
        <v>11.546666666666667</v>
      </c>
      <c r="U61" s="42">
        <f>((INVENTARIO[[#This Row],[Costo Unitario (USD)]]+INVENTARIO[[#This Row],[Costo Envío (USD)]])*1.5)</f>
        <v>17.32</v>
      </c>
      <c r="V61" s="42">
        <v>20</v>
      </c>
      <c r="W61" s="42">
        <f>INVENTARIO[[#This Row],[Precio Final]]-(INVENTARIO[[#This Row],[Comisión 10%]]+INVENTARIO[[#This Row],[Costo total]])</f>
        <v>6.4533333333333331</v>
      </c>
      <c r="X61" s="188">
        <f>INVENTARIO[[#This Row],[Ganancia Unitaria]]*INVENTARIO[[#This Row],[Salidas]]</f>
        <v>0</v>
      </c>
      <c r="Y61" s="42"/>
      <c r="Z61" s="20"/>
    </row>
    <row r="62" spans="1:26" ht="55" hidden="1" customHeight="1" x14ac:dyDescent="0.15">
      <c r="A62" s="43" t="s">
        <v>1385</v>
      </c>
      <c r="B62" s="181"/>
      <c r="C62" s="182" t="s">
        <v>12</v>
      </c>
      <c r="D62" s="83" t="s">
        <v>415</v>
      </c>
      <c r="E62" s="83" t="s">
        <v>768</v>
      </c>
      <c r="F62" s="83" t="s">
        <v>695</v>
      </c>
      <c r="G62" s="83" t="s">
        <v>164</v>
      </c>
      <c r="H62" s="183">
        <f>INVENTARIO[[#This Row],[Precio Final]]</f>
        <v>20</v>
      </c>
      <c r="I62" s="83">
        <f t="shared" si="1"/>
        <v>19.114166666666669</v>
      </c>
      <c r="J62" s="83">
        <v>1</v>
      </c>
      <c r="K62" s="112">
        <f>SUMIFS(VENTAS[Cantidad],VENTAS[Código del producto Vendido],INVENTARIO[[#This Row],[Code]])</f>
        <v>1</v>
      </c>
      <c r="L62" s="122">
        <f>INVENTARIO[[#This Row],[Entradas]]-INVENTARIO[[#This Row],[Salidas]]</f>
        <v>0</v>
      </c>
      <c r="M62" s="183">
        <f>INVENTARIO[[#This Row],[Precio Final]]*10%</f>
        <v>2</v>
      </c>
      <c r="N62" s="43">
        <v>185</v>
      </c>
      <c r="O62" s="43">
        <v>18</v>
      </c>
      <c r="P62" s="43">
        <f t="shared" si="2"/>
        <v>10.277777777777779</v>
      </c>
      <c r="Q62" s="112">
        <v>145</v>
      </c>
      <c r="R62" s="43">
        <v>17</v>
      </c>
      <c r="S62" s="189">
        <f t="shared" si="3"/>
        <v>2.4649999999999999</v>
      </c>
      <c r="T62" s="180">
        <f t="shared" si="4"/>
        <v>12.742777777777778</v>
      </c>
      <c r="U62" s="180">
        <f>((INVENTARIO[[#This Row],[Costo Unitario (USD)]]+INVENTARIO[[#This Row],[Costo Envío (USD)]])*1.5)</f>
        <v>19.114166666666669</v>
      </c>
      <c r="V62" s="43">
        <v>20</v>
      </c>
      <c r="W62" s="43">
        <f>INVENTARIO[[#This Row],[Precio Final]]-(INVENTARIO[[#This Row],[Comisión 10%]]+INVENTARIO[[#This Row],[Costo total]])</f>
        <v>5.2572222222222216</v>
      </c>
      <c r="X62" s="184">
        <f>INVENTARIO[[#This Row],[Ganancia Unitaria]]*INVENTARIO[[#This Row],[Salidas]]</f>
        <v>5.2572222222222216</v>
      </c>
      <c r="Y62" s="43"/>
      <c r="Z62" s="20"/>
    </row>
    <row r="63" spans="1:26" ht="55" hidden="1" customHeight="1" x14ac:dyDescent="0.15">
      <c r="A63" s="42" t="s">
        <v>1386</v>
      </c>
      <c r="B63" s="185"/>
      <c r="C63" s="186" t="s">
        <v>12</v>
      </c>
      <c r="D63" s="78" t="s">
        <v>1770</v>
      </c>
      <c r="E63" s="78" t="s">
        <v>766</v>
      </c>
      <c r="F63" s="78" t="s">
        <v>704</v>
      </c>
      <c r="G63" s="78" t="s">
        <v>164</v>
      </c>
      <c r="H63" s="187">
        <f>INVENTARIO[[#This Row],[Precio Final]]</f>
        <v>20</v>
      </c>
      <c r="I63" s="78">
        <f t="shared" si="1"/>
        <v>18.663333333333334</v>
      </c>
      <c r="J63" s="78">
        <v>1</v>
      </c>
      <c r="K63" s="110">
        <f>SUMIFS(VENTAS[Cantidad],VENTAS[Código del producto Vendido],INVENTARIO[[#This Row],[Code]])</f>
        <v>0</v>
      </c>
      <c r="L63" s="121">
        <f>INVENTARIO[[#This Row],[Entradas]]-INVENTARIO[[#This Row],[Salidas]]</f>
        <v>1</v>
      </c>
      <c r="M63" s="187">
        <f>INVENTARIO[[#This Row],[Precio Final]]*10%</f>
        <v>2</v>
      </c>
      <c r="N63" s="42">
        <v>175</v>
      </c>
      <c r="O63" s="42">
        <v>18</v>
      </c>
      <c r="P63" s="42">
        <f t="shared" si="2"/>
        <v>9.7222222222222214</v>
      </c>
      <c r="Q63" s="110">
        <v>160</v>
      </c>
      <c r="R63" s="42">
        <v>17</v>
      </c>
      <c r="S63" s="190">
        <f t="shared" si="3"/>
        <v>2.72</v>
      </c>
      <c r="T63" s="42">
        <f t="shared" si="4"/>
        <v>12.442222222222222</v>
      </c>
      <c r="U63" s="42">
        <f>((INVENTARIO[[#This Row],[Costo Unitario (USD)]]+INVENTARIO[[#This Row],[Costo Envío (USD)]])*1.5)</f>
        <v>18.663333333333334</v>
      </c>
      <c r="V63" s="42">
        <v>20</v>
      </c>
      <c r="W63" s="42">
        <f>INVENTARIO[[#This Row],[Precio Final]]-(INVENTARIO[[#This Row],[Comisión 10%]]+INVENTARIO[[#This Row],[Costo total]])</f>
        <v>5.5577777777777779</v>
      </c>
      <c r="X63" s="188">
        <f>INVENTARIO[[#This Row],[Ganancia Unitaria]]*INVENTARIO[[#This Row],[Salidas]]</f>
        <v>0</v>
      </c>
      <c r="Y63" s="42"/>
      <c r="Z63" s="20"/>
    </row>
    <row r="64" spans="1:26" ht="55" hidden="1" customHeight="1" x14ac:dyDescent="0.15">
      <c r="A64" s="43" t="s">
        <v>93</v>
      </c>
      <c r="B64" s="181"/>
      <c r="C64" s="182" t="s">
        <v>12</v>
      </c>
      <c r="D64" s="83" t="s">
        <v>50</v>
      </c>
      <c r="E64" s="83" t="s">
        <v>765</v>
      </c>
      <c r="F64" s="83" t="s">
        <v>695</v>
      </c>
      <c r="G64" s="83" t="s">
        <v>164</v>
      </c>
      <c r="H64" s="183">
        <f>INVENTARIO[[#This Row],[Precio Final]]</f>
        <v>25</v>
      </c>
      <c r="I64" s="83">
        <f t="shared" si="1"/>
        <v>25.983333333333334</v>
      </c>
      <c r="J64" s="83">
        <v>1</v>
      </c>
      <c r="K64" s="112">
        <f>SUMIFS(VENTAS[Cantidad],VENTAS[Código del producto Vendido],INVENTARIO[[#This Row],[Code]])</f>
        <v>1</v>
      </c>
      <c r="L64" s="122">
        <f>INVENTARIO[[#This Row],[Entradas]]-INVENTARIO[[#This Row],[Salidas]]</f>
        <v>0</v>
      </c>
      <c r="M64" s="183">
        <f>INVENTARIO[[#This Row],[Precio Final]]*10%</f>
        <v>2.5</v>
      </c>
      <c r="N64" s="43">
        <v>265</v>
      </c>
      <c r="O64" s="43">
        <v>18</v>
      </c>
      <c r="P64" s="43">
        <f t="shared" si="2"/>
        <v>14.722222222222221</v>
      </c>
      <c r="Q64" s="112">
        <v>325</v>
      </c>
      <c r="R64" s="43">
        <v>8</v>
      </c>
      <c r="S64" s="189">
        <f t="shared" si="3"/>
        <v>2.6</v>
      </c>
      <c r="T64" s="180">
        <f t="shared" si="4"/>
        <v>17.322222222222223</v>
      </c>
      <c r="U64" s="180">
        <f>((INVENTARIO[[#This Row],[Costo Unitario (USD)]]+INVENTARIO[[#This Row],[Costo Envío (USD)]])*1.5)</f>
        <v>25.983333333333334</v>
      </c>
      <c r="V64" s="43">
        <v>25</v>
      </c>
      <c r="W64" s="43">
        <f>INVENTARIO[[#This Row],[Precio Final]]-(INVENTARIO[[#This Row],[Comisión 10%]]+INVENTARIO[[#This Row],[Costo total]])</f>
        <v>5.1777777777777771</v>
      </c>
      <c r="X64" s="184">
        <f>INVENTARIO[[#This Row],[Ganancia Unitaria]]*INVENTARIO[[#This Row],[Salidas]]</f>
        <v>5.1777777777777771</v>
      </c>
      <c r="Y64" s="43" t="s">
        <v>1229</v>
      </c>
      <c r="Z64" s="20"/>
    </row>
    <row r="65" spans="1:26" ht="55" hidden="1" customHeight="1" x14ac:dyDescent="0.15">
      <c r="A65" s="42" t="s">
        <v>1387</v>
      </c>
      <c r="B65" s="185"/>
      <c r="C65" s="186" t="s">
        <v>12</v>
      </c>
      <c r="D65" s="78" t="s">
        <v>50</v>
      </c>
      <c r="E65" s="78" t="s">
        <v>764</v>
      </c>
      <c r="F65" s="78" t="s">
        <v>695</v>
      </c>
      <c r="G65" s="78" t="s">
        <v>164</v>
      </c>
      <c r="H65" s="187">
        <f>INVENTARIO[[#This Row],[Precio Final]]</f>
        <v>30</v>
      </c>
      <c r="I65" s="78">
        <f t="shared" si="1"/>
        <v>31.283333333333339</v>
      </c>
      <c r="J65" s="78">
        <v>1</v>
      </c>
      <c r="K65" s="110">
        <f>SUMIFS(VENTAS[Cantidad],VENTAS[Código del producto Vendido],INVENTARIO[[#This Row],[Code]])</f>
        <v>1</v>
      </c>
      <c r="L65" s="121">
        <f>INVENTARIO[[#This Row],[Entradas]]-INVENTARIO[[#This Row],[Salidas]]</f>
        <v>0</v>
      </c>
      <c r="M65" s="187">
        <f>INVENTARIO[[#This Row],[Precio Final]]*10%</f>
        <v>3</v>
      </c>
      <c r="N65" s="42">
        <v>325</v>
      </c>
      <c r="O65" s="42">
        <v>18</v>
      </c>
      <c r="P65" s="42">
        <f t="shared" si="2"/>
        <v>18.055555555555557</v>
      </c>
      <c r="Q65" s="110">
        <v>350</v>
      </c>
      <c r="R65" s="42">
        <v>8</v>
      </c>
      <c r="S65" s="190">
        <f t="shared" si="3"/>
        <v>2.8</v>
      </c>
      <c r="T65" s="42">
        <f t="shared" si="4"/>
        <v>20.855555555555558</v>
      </c>
      <c r="U65" s="42">
        <f>((INVENTARIO[[#This Row],[Costo Unitario (USD)]]+INVENTARIO[[#This Row],[Costo Envío (USD)]])*1.5)</f>
        <v>31.283333333333339</v>
      </c>
      <c r="V65" s="42">
        <v>30</v>
      </c>
      <c r="W65" s="42">
        <f>INVENTARIO[[#This Row],[Precio Final]]-(INVENTARIO[[#This Row],[Comisión 10%]]+INVENTARIO[[#This Row],[Costo total]])</f>
        <v>6.1444444444444422</v>
      </c>
      <c r="X65" s="188">
        <f>INVENTARIO[[#This Row],[Ganancia Unitaria]]*INVENTARIO[[#This Row],[Salidas]]</f>
        <v>6.1444444444444422</v>
      </c>
      <c r="Y65" s="42" t="s">
        <v>1229</v>
      </c>
      <c r="Z65" s="20"/>
    </row>
    <row r="66" spans="1:26" ht="55" hidden="1" customHeight="1" x14ac:dyDescent="0.15">
      <c r="A66" s="43" t="s">
        <v>95</v>
      </c>
      <c r="B66" s="181"/>
      <c r="C66" s="182" t="s">
        <v>12</v>
      </c>
      <c r="D66" s="83" t="s">
        <v>50</v>
      </c>
      <c r="E66" s="83" t="s">
        <v>767</v>
      </c>
      <c r="F66" s="83" t="s">
        <v>695</v>
      </c>
      <c r="G66" s="83" t="s">
        <v>164</v>
      </c>
      <c r="H66" s="183">
        <f>INVENTARIO[[#This Row],[Precio Final]]</f>
        <v>30</v>
      </c>
      <c r="I66" s="83">
        <f t="shared" ref="I66:I128" si="5">U66</f>
        <v>26.400000000000002</v>
      </c>
      <c r="J66" s="83">
        <v>1</v>
      </c>
      <c r="K66" s="112">
        <f>SUMIFS(VENTAS[Cantidad],VENTAS[Código del producto Vendido],INVENTARIO[[#This Row],[Code]])</f>
        <v>1</v>
      </c>
      <c r="L66" s="122">
        <f>INVENTARIO[[#This Row],[Entradas]]-INVENTARIO[[#This Row],[Salidas]]</f>
        <v>0</v>
      </c>
      <c r="M66" s="183">
        <f>INVENTARIO[[#This Row],[Precio Final]]*10%</f>
        <v>3</v>
      </c>
      <c r="N66" s="43">
        <v>270</v>
      </c>
      <c r="O66" s="43">
        <v>18</v>
      </c>
      <c r="P66" s="43">
        <f t="shared" ref="P66:P128" si="6">N66/O66</f>
        <v>15</v>
      </c>
      <c r="Q66" s="112">
        <v>325</v>
      </c>
      <c r="R66" s="43">
        <v>8</v>
      </c>
      <c r="S66" s="189">
        <f t="shared" ref="S66:S128" si="7">Q66*R66/1000</f>
        <v>2.6</v>
      </c>
      <c r="T66" s="180">
        <f t="shared" si="4"/>
        <v>17.600000000000001</v>
      </c>
      <c r="U66" s="180">
        <f>((INVENTARIO[[#This Row],[Costo Unitario (USD)]]+INVENTARIO[[#This Row],[Costo Envío (USD)]])*1.5)</f>
        <v>26.400000000000002</v>
      </c>
      <c r="V66" s="43">
        <v>30</v>
      </c>
      <c r="W66" s="43">
        <f>INVENTARIO[[#This Row],[Precio Final]]-(INVENTARIO[[#This Row],[Comisión 10%]]+INVENTARIO[[#This Row],[Costo total]])</f>
        <v>9.3999999999999986</v>
      </c>
      <c r="X66" s="184">
        <f>INVENTARIO[[#This Row],[Ganancia Unitaria]]*INVENTARIO[[#This Row],[Salidas]]</f>
        <v>9.3999999999999986</v>
      </c>
      <c r="Y66" s="43" t="s">
        <v>1229</v>
      </c>
      <c r="Z66" s="20"/>
    </row>
    <row r="67" spans="1:26" ht="55" hidden="1" customHeight="1" x14ac:dyDescent="0.15">
      <c r="A67" s="42" t="s">
        <v>100</v>
      </c>
      <c r="B67" s="185"/>
      <c r="C67" s="186" t="s">
        <v>12</v>
      </c>
      <c r="D67" s="78" t="s">
        <v>52</v>
      </c>
      <c r="E67" s="78" t="s">
        <v>777</v>
      </c>
      <c r="F67" s="78" t="s">
        <v>697</v>
      </c>
      <c r="G67" s="78" t="s">
        <v>164</v>
      </c>
      <c r="H67" s="187">
        <f>INVENTARIO[[#This Row],[Precio Final]]</f>
        <v>12</v>
      </c>
      <c r="I67" s="78">
        <f t="shared" si="5"/>
        <v>10.33</v>
      </c>
      <c r="J67" s="78">
        <v>1</v>
      </c>
      <c r="K67" s="110">
        <f>SUMIFS(VENTAS[Cantidad],VENTAS[Código del producto Vendido],INVENTARIO[[#This Row],[Code]])</f>
        <v>1</v>
      </c>
      <c r="L67" s="121">
        <f>INVENTARIO[[#This Row],[Entradas]]-INVENTARIO[[#This Row],[Salidas]]</f>
        <v>0</v>
      </c>
      <c r="M67" s="187">
        <f>INVENTARIO[[#This Row],[Precio Final]]*10%</f>
        <v>1.2000000000000002</v>
      </c>
      <c r="N67" s="42">
        <v>111</v>
      </c>
      <c r="O67" s="42">
        <v>18</v>
      </c>
      <c r="P67" s="42">
        <f t="shared" si="6"/>
        <v>6.166666666666667</v>
      </c>
      <c r="Q67" s="110">
        <v>90</v>
      </c>
      <c r="R67" s="42">
        <v>8</v>
      </c>
      <c r="S67" s="190">
        <f t="shared" si="7"/>
        <v>0.72</v>
      </c>
      <c r="T67" s="42">
        <f t="shared" si="4"/>
        <v>6.8866666666666667</v>
      </c>
      <c r="U67" s="42">
        <f>((INVENTARIO[[#This Row],[Costo Unitario (USD)]]+INVENTARIO[[#This Row],[Costo Envío (USD)]])*1.5)</f>
        <v>10.33</v>
      </c>
      <c r="V67" s="42">
        <v>12</v>
      </c>
      <c r="W67" s="42">
        <f>INVENTARIO[[#This Row],[Precio Final]]-(INVENTARIO[[#This Row],[Comisión 10%]]+INVENTARIO[[#This Row],[Costo total]])</f>
        <v>3.913333333333334</v>
      </c>
      <c r="X67" s="188">
        <f>INVENTARIO[[#This Row],[Ganancia Unitaria]]*INVENTARIO[[#This Row],[Salidas]]</f>
        <v>3.913333333333334</v>
      </c>
      <c r="Y67" s="42" t="s">
        <v>1229</v>
      </c>
      <c r="Z67" s="20"/>
    </row>
    <row r="68" spans="1:26" ht="55" hidden="1" customHeight="1" x14ac:dyDescent="0.15">
      <c r="A68" s="43" t="s">
        <v>1388</v>
      </c>
      <c r="B68" s="181"/>
      <c r="C68" s="182" t="s">
        <v>12</v>
      </c>
      <c r="D68" s="83" t="s">
        <v>50</v>
      </c>
      <c r="E68" s="83" t="s">
        <v>781</v>
      </c>
      <c r="F68" s="83" t="s">
        <v>695</v>
      </c>
      <c r="G68" s="83" t="s">
        <v>164</v>
      </c>
      <c r="H68" s="183">
        <f>INVENTARIO[[#This Row],[Precio Final]]</f>
        <v>28</v>
      </c>
      <c r="I68" s="83">
        <f t="shared" si="5"/>
        <v>25.153333333333332</v>
      </c>
      <c r="J68" s="83">
        <v>1</v>
      </c>
      <c r="K68" s="112">
        <f>SUMIFS(VENTAS[Cantidad],VENTAS[Código del producto Vendido],INVENTARIO[[#This Row],[Code]])</f>
        <v>1</v>
      </c>
      <c r="L68" s="122">
        <f>INVENTARIO[[#This Row],[Entradas]]-INVENTARIO[[#This Row],[Salidas]]</f>
        <v>0</v>
      </c>
      <c r="M68" s="183">
        <f>INVENTARIO[[#This Row],[Precio Final]]*10%</f>
        <v>2.8000000000000003</v>
      </c>
      <c r="N68" s="43">
        <v>250</v>
      </c>
      <c r="O68" s="43">
        <v>18</v>
      </c>
      <c r="P68" s="43">
        <f t="shared" si="6"/>
        <v>13.888888888888889</v>
      </c>
      <c r="Q68" s="112">
        <v>360</v>
      </c>
      <c r="R68" s="43">
        <v>8</v>
      </c>
      <c r="S68" s="189">
        <f t="shared" si="7"/>
        <v>2.88</v>
      </c>
      <c r="T68" s="180">
        <f t="shared" si="4"/>
        <v>16.768888888888888</v>
      </c>
      <c r="U68" s="180">
        <f>((INVENTARIO[[#This Row],[Costo Unitario (USD)]]+INVENTARIO[[#This Row],[Costo Envío (USD)]])*1.5)</f>
        <v>25.153333333333332</v>
      </c>
      <c r="V68" s="43">
        <v>28</v>
      </c>
      <c r="W68" s="43">
        <f>INVENTARIO[[#This Row],[Precio Final]]-(INVENTARIO[[#This Row],[Comisión 10%]]+INVENTARIO[[#This Row],[Costo total]])</f>
        <v>8.431111111111111</v>
      </c>
      <c r="X68" s="184">
        <f>INVENTARIO[[#This Row],[Ganancia Unitaria]]*INVENTARIO[[#This Row],[Salidas]]</f>
        <v>8.431111111111111</v>
      </c>
      <c r="Y68" s="43" t="s">
        <v>1229</v>
      </c>
      <c r="Z68" s="20"/>
    </row>
    <row r="69" spans="1:26" ht="55" hidden="1" customHeight="1" x14ac:dyDescent="0.15">
      <c r="A69" s="42" t="s">
        <v>1389</v>
      </c>
      <c r="B69" s="185"/>
      <c r="C69" s="186" t="s">
        <v>12</v>
      </c>
      <c r="D69" s="78" t="s">
        <v>50</v>
      </c>
      <c r="E69" s="78" t="s">
        <v>776</v>
      </c>
      <c r="F69" s="78" t="s">
        <v>697</v>
      </c>
      <c r="G69" s="78" t="s">
        <v>164</v>
      </c>
      <c r="H69" s="187">
        <f>INVENTARIO[[#This Row],[Precio Final]]</f>
        <v>28</v>
      </c>
      <c r="I69" s="78">
        <f t="shared" si="5"/>
        <v>25.153333333333332</v>
      </c>
      <c r="J69" s="78">
        <v>1</v>
      </c>
      <c r="K69" s="110">
        <f>SUMIFS(VENTAS[Cantidad],VENTAS[Código del producto Vendido],INVENTARIO[[#This Row],[Code]])</f>
        <v>1</v>
      </c>
      <c r="L69" s="121">
        <f>INVENTARIO[[#This Row],[Entradas]]-INVENTARIO[[#This Row],[Salidas]]</f>
        <v>0</v>
      </c>
      <c r="M69" s="187">
        <f>INVENTARIO[[#This Row],[Precio Final]]*10%</f>
        <v>2.8000000000000003</v>
      </c>
      <c r="N69" s="42">
        <v>250</v>
      </c>
      <c r="O69" s="42">
        <v>18</v>
      </c>
      <c r="P69" s="42">
        <f t="shared" si="6"/>
        <v>13.888888888888889</v>
      </c>
      <c r="Q69" s="110">
        <v>360</v>
      </c>
      <c r="R69" s="42">
        <v>8</v>
      </c>
      <c r="S69" s="190">
        <f t="shared" si="7"/>
        <v>2.88</v>
      </c>
      <c r="T69" s="42">
        <f t="shared" si="4"/>
        <v>16.768888888888888</v>
      </c>
      <c r="U69" s="42">
        <f>((INVENTARIO[[#This Row],[Costo Unitario (USD)]]+INVENTARIO[[#This Row],[Costo Envío (USD)]])*1.5)</f>
        <v>25.153333333333332</v>
      </c>
      <c r="V69" s="42">
        <v>28</v>
      </c>
      <c r="W69" s="42">
        <f>INVENTARIO[[#This Row],[Precio Final]]-(INVENTARIO[[#This Row],[Comisión 10%]]+INVENTARIO[[#This Row],[Costo total]])</f>
        <v>8.431111111111111</v>
      </c>
      <c r="X69" s="188">
        <f>INVENTARIO[[#This Row],[Ganancia Unitaria]]*INVENTARIO[[#This Row],[Salidas]]</f>
        <v>8.431111111111111</v>
      </c>
      <c r="Y69" s="42" t="s">
        <v>1229</v>
      </c>
      <c r="Z69" s="20"/>
    </row>
    <row r="70" spans="1:26" ht="55" hidden="1" customHeight="1" x14ac:dyDescent="0.15">
      <c r="A70" s="43" t="s">
        <v>1390</v>
      </c>
      <c r="B70" s="181"/>
      <c r="C70" s="182" t="s">
        <v>12</v>
      </c>
      <c r="D70" s="83" t="s">
        <v>52</v>
      </c>
      <c r="E70" s="83" t="s">
        <v>775</v>
      </c>
      <c r="F70" s="83" t="s">
        <v>692</v>
      </c>
      <c r="G70" s="83" t="s">
        <v>164</v>
      </c>
      <c r="H70" s="183">
        <f>INVENTARIO[[#This Row],[Precio Final]]</f>
        <v>14</v>
      </c>
      <c r="I70" s="83">
        <f t="shared" si="5"/>
        <v>13.286666666666665</v>
      </c>
      <c r="J70" s="83">
        <v>1</v>
      </c>
      <c r="K70" s="112">
        <f>SUMIFS(VENTAS[Cantidad],VENTAS[Código del producto Vendido],INVENTARIO[[#This Row],[Code]])</f>
        <v>1</v>
      </c>
      <c r="L70" s="122">
        <f>INVENTARIO[[#This Row],[Entradas]]-INVENTARIO[[#This Row],[Salidas]]</f>
        <v>0</v>
      </c>
      <c r="M70" s="183">
        <f>INVENTARIO[[#This Row],[Precio Final]]*10%</f>
        <v>1.4000000000000001</v>
      </c>
      <c r="N70" s="43">
        <v>140</v>
      </c>
      <c r="O70" s="43">
        <v>18</v>
      </c>
      <c r="P70" s="43">
        <f t="shared" si="6"/>
        <v>7.7777777777777777</v>
      </c>
      <c r="Q70" s="112">
        <v>135</v>
      </c>
      <c r="R70" s="43">
        <v>8</v>
      </c>
      <c r="S70" s="189">
        <f t="shared" si="7"/>
        <v>1.08</v>
      </c>
      <c r="T70" s="180">
        <f t="shared" si="4"/>
        <v>8.8577777777777769</v>
      </c>
      <c r="U70" s="180">
        <f>((INVENTARIO[[#This Row],[Costo Unitario (USD)]]+INVENTARIO[[#This Row],[Costo Envío (USD)]])*1.5)</f>
        <v>13.286666666666665</v>
      </c>
      <c r="V70" s="43">
        <v>14</v>
      </c>
      <c r="W70" s="43">
        <f>INVENTARIO[[#This Row],[Precio Final]]-(INVENTARIO[[#This Row],[Comisión 10%]]+INVENTARIO[[#This Row],[Costo total]])</f>
        <v>3.7422222222222228</v>
      </c>
      <c r="X70" s="184">
        <f>INVENTARIO[[#This Row],[Ganancia Unitaria]]*INVENTARIO[[#This Row],[Salidas]]</f>
        <v>3.7422222222222228</v>
      </c>
      <c r="Y70" s="43" t="s">
        <v>1229</v>
      </c>
      <c r="Z70" s="20"/>
    </row>
    <row r="71" spans="1:26" ht="55" hidden="1" customHeight="1" x14ac:dyDescent="0.15">
      <c r="A71" s="42" t="s">
        <v>1391</v>
      </c>
      <c r="B71" s="185"/>
      <c r="C71" s="186" t="s">
        <v>12</v>
      </c>
      <c r="D71" s="78" t="s">
        <v>52</v>
      </c>
      <c r="E71" s="78" t="s">
        <v>775</v>
      </c>
      <c r="F71" s="78" t="s">
        <v>697</v>
      </c>
      <c r="G71" s="78" t="s">
        <v>164</v>
      </c>
      <c r="H71" s="187">
        <f>INVENTARIO[[#This Row],[Precio Final]]</f>
        <v>14</v>
      </c>
      <c r="I71" s="78">
        <f t="shared" si="5"/>
        <v>13.346666666666668</v>
      </c>
      <c r="J71" s="78">
        <v>1</v>
      </c>
      <c r="K71" s="110">
        <f>SUMIFS(VENTAS[Cantidad],VENTAS[Código del producto Vendido],INVENTARIO[[#This Row],[Code]])</f>
        <v>1</v>
      </c>
      <c r="L71" s="121">
        <f>INVENTARIO[[#This Row],[Entradas]]-INVENTARIO[[#This Row],[Salidas]]</f>
        <v>0</v>
      </c>
      <c r="M71" s="187">
        <f>INVENTARIO[[#This Row],[Precio Final]]*10%</f>
        <v>1.4000000000000001</v>
      </c>
      <c r="N71" s="42">
        <v>140</v>
      </c>
      <c r="O71" s="42">
        <v>18</v>
      </c>
      <c r="P71" s="42">
        <f t="shared" si="6"/>
        <v>7.7777777777777777</v>
      </c>
      <c r="Q71" s="110">
        <v>140</v>
      </c>
      <c r="R71" s="42">
        <v>8</v>
      </c>
      <c r="S71" s="190">
        <f t="shared" si="7"/>
        <v>1.1200000000000001</v>
      </c>
      <c r="T71" s="42">
        <f t="shared" si="4"/>
        <v>8.8977777777777778</v>
      </c>
      <c r="U71" s="42">
        <f>((INVENTARIO[[#This Row],[Costo Unitario (USD)]]+INVENTARIO[[#This Row],[Costo Envío (USD)]])*1.5)</f>
        <v>13.346666666666668</v>
      </c>
      <c r="V71" s="42">
        <v>14</v>
      </c>
      <c r="W71" s="42">
        <f>INVENTARIO[[#This Row],[Precio Final]]-(INVENTARIO[[#This Row],[Comisión 10%]]+INVENTARIO[[#This Row],[Costo total]])</f>
        <v>3.7022222222222219</v>
      </c>
      <c r="X71" s="188">
        <f>INVENTARIO[[#This Row],[Ganancia Unitaria]]*INVENTARIO[[#This Row],[Salidas]]</f>
        <v>3.7022222222222219</v>
      </c>
      <c r="Y71" s="42" t="s">
        <v>1229</v>
      </c>
      <c r="Z71" s="20"/>
    </row>
    <row r="72" spans="1:26" ht="55" hidden="1" customHeight="1" x14ac:dyDescent="0.15">
      <c r="A72" s="43" t="s">
        <v>103</v>
      </c>
      <c r="B72" s="181"/>
      <c r="C72" s="182" t="s">
        <v>12</v>
      </c>
      <c r="D72" s="83" t="s">
        <v>52</v>
      </c>
      <c r="E72" s="83" t="s">
        <v>763</v>
      </c>
      <c r="F72" s="83" t="s">
        <v>698</v>
      </c>
      <c r="G72" s="83" t="s">
        <v>164</v>
      </c>
      <c r="H72" s="183">
        <f>INVENTARIO[[#This Row],[Precio Final]]</f>
        <v>14</v>
      </c>
      <c r="I72" s="83">
        <f t="shared" si="5"/>
        <v>13.286666666666665</v>
      </c>
      <c r="J72" s="83">
        <v>1</v>
      </c>
      <c r="K72" s="112">
        <f>SUMIFS(VENTAS[Cantidad],VENTAS[Código del producto Vendido],INVENTARIO[[#This Row],[Code]])</f>
        <v>1</v>
      </c>
      <c r="L72" s="122">
        <f>INVENTARIO[[#This Row],[Entradas]]-INVENTARIO[[#This Row],[Salidas]]</f>
        <v>0</v>
      </c>
      <c r="M72" s="183">
        <f>INVENTARIO[[#This Row],[Precio Final]]*10%</f>
        <v>1.4000000000000001</v>
      </c>
      <c r="N72" s="43">
        <v>140</v>
      </c>
      <c r="O72" s="43">
        <v>18</v>
      </c>
      <c r="P72" s="43">
        <f t="shared" si="6"/>
        <v>7.7777777777777777</v>
      </c>
      <c r="Q72" s="112">
        <v>135</v>
      </c>
      <c r="R72" s="43">
        <v>8</v>
      </c>
      <c r="S72" s="189">
        <f t="shared" si="7"/>
        <v>1.08</v>
      </c>
      <c r="T72" s="180">
        <f t="shared" si="4"/>
        <v>8.8577777777777769</v>
      </c>
      <c r="U72" s="180">
        <f>((INVENTARIO[[#This Row],[Costo Unitario (USD)]]+INVENTARIO[[#This Row],[Costo Envío (USD)]])*1.5)</f>
        <v>13.286666666666665</v>
      </c>
      <c r="V72" s="43">
        <v>14</v>
      </c>
      <c r="W72" s="43">
        <f>INVENTARIO[[#This Row],[Precio Final]]-(INVENTARIO[[#This Row],[Comisión 10%]]+INVENTARIO[[#This Row],[Costo total]])</f>
        <v>3.7422222222222228</v>
      </c>
      <c r="X72" s="184">
        <f>INVENTARIO[[#This Row],[Ganancia Unitaria]]*INVENTARIO[[#This Row],[Salidas]]</f>
        <v>3.7422222222222228</v>
      </c>
      <c r="Y72" s="43" t="s">
        <v>1229</v>
      </c>
      <c r="Z72" s="20"/>
    </row>
    <row r="73" spans="1:26" ht="55" hidden="1" customHeight="1" x14ac:dyDescent="0.15">
      <c r="A73" s="42" t="s">
        <v>1392</v>
      </c>
      <c r="B73" s="185"/>
      <c r="C73" s="186" t="s">
        <v>12</v>
      </c>
      <c r="D73" s="78" t="s">
        <v>52</v>
      </c>
      <c r="E73" s="78" t="s">
        <v>762</v>
      </c>
      <c r="F73" s="78" t="s">
        <v>692</v>
      </c>
      <c r="G73" s="78" t="s">
        <v>164</v>
      </c>
      <c r="H73" s="187">
        <f>INVENTARIO[[#This Row],[Precio Final]]</f>
        <v>12</v>
      </c>
      <c r="I73" s="78">
        <f t="shared" si="5"/>
        <v>12.986666666666666</v>
      </c>
      <c r="J73" s="78">
        <v>1</v>
      </c>
      <c r="K73" s="110">
        <f>SUMIFS(VENTAS[Cantidad],VENTAS[Código del producto Vendido],INVENTARIO[[#This Row],[Code]])</f>
        <v>0</v>
      </c>
      <c r="L73" s="121">
        <f>INVENTARIO[[#This Row],[Entradas]]-INVENTARIO[[#This Row],[Salidas]]</f>
        <v>1</v>
      </c>
      <c r="M73" s="187">
        <f>INVENTARIO[[#This Row],[Precio Final]]*10%</f>
        <v>1.2000000000000002</v>
      </c>
      <c r="N73" s="42">
        <v>140</v>
      </c>
      <c r="O73" s="42">
        <v>18</v>
      </c>
      <c r="P73" s="42">
        <f t="shared" si="6"/>
        <v>7.7777777777777777</v>
      </c>
      <c r="Q73" s="110">
        <v>110</v>
      </c>
      <c r="R73" s="42">
        <v>8</v>
      </c>
      <c r="S73" s="190">
        <f t="shared" si="7"/>
        <v>0.88</v>
      </c>
      <c r="T73" s="42">
        <f t="shared" si="4"/>
        <v>8.6577777777777776</v>
      </c>
      <c r="U73" s="42">
        <f>((INVENTARIO[[#This Row],[Costo Unitario (USD)]]+INVENTARIO[[#This Row],[Costo Envío (USD)]])*1.5)</f>
        <v>12.986666666666666</v>
      </c>
      <c r="V73" s="42">
        <v>12</v>
      </c>
      <c r="W73" s="42">
        <f>INVENTARIO[[#This Row],[Precio Final]]-(INVENTARIO[[#This Row],[Comisión 10%]]+INVENTARIO[[#This Row],[Costo total]])</f>
        <v>2.1422222222222231</v>
      </c>
      <c r="X73" s="188">
        <f>INVENTARIO[[#This Row],[Ganancia Unitaria]]*INVENTARIO[[#This Row],[Salidas]]</f>
        <v>0</v>
      </c>
      <c r="Y73" s="42" t="s">
        <v>1229</v>
      </c>
      <c r="Z73" s="20"/>
    </row>
    <row r="74" spans="1:26" ht="55" hidden="1" customHeight="1" x14ac:dyDescent="0.15">
      <c r="A74" s="43" t="s">
        <v>1393</v>
      </c>
      <c r="B74" s="181"/>
      <c r="C74" s="182" t="s">
        <v>12</v>
      </c>
      <c r="D74" s="83" t="s">
        <v>52</v>
      </c>
      <c r="E74" s="83" t="s">
        <v>761</v>
      </c>
      <c r="F74" s="83" t="s">
        <v>697</v>
      </c>
      <c r="G74" s="83" t="s">
        <v>164</v>
      </c>
      <c r="H74" s="183">
        <f>INVENTARIO[[#This Row],[Precio Final]]</f>
        <v>14</v>
      </c>
      <c r="I74" s="83">
        <f t="shared" si="5"/>
        <v>13.346666666666668</v>
      </c>
      <c r="J74" s="83">
        <v>1</v>
      </c>
      <c r="K74" s="112">
        <f>SUMIFS(VENTAS[Cantidad],VENTAS[Código del producto Vendido],INVENTARIO[[#This Row],[Code]])</f>
        <v>1</v>
      </c>
      <c r="L74" s="122">
        <f>INVENTARIO[[#This Row],[Entradas]]-INVENTARIO[[#This Row],[Salidas]]</f>
        <v>0</v>
      </c>
      <c r="M74" s="183">
        <f>INVENTARIO[[#This Row],[Precio Final]]*10%</f>
        <v>1.4000000000000001</v>
      </c>
      <c r="N74" s="43">
        <v>140</v>
      </c>
      <c r="O74" s="43">
        <v>18</v>
      </c>
      <c r="P74" s="43">
        <f t="shared" si="6"/>
        <v>7.7777777777777777</v>
      </c>
      <c r="Q74" s="112">
        <v>140</v>
      </c>
      <c r="R74" s="43">
        <v>8</v>
      </c>
      <c r="S74" s="189">
        <f t="shared" si="7"/>
        <v>1.1200000000000001</v>
      </c>
      <c r="T74" s="180">
        <f t="shared" si="4"/>
        <v>8.8977777777777778</v>
      </c>
      <c r="U74" s="180">
        <f>((INVENTARIO[[#This Row],[Costo Unitario (USD)]]+INVENTARIO[[#This Row],[Costo Envío (USD)]])*1.5)</f>
        <v>13.346666666666668</v>
      </c>
      <c r="V74" s="43">
        <v>14</v>
      </c>
      <c r="W74" s="43">
        <f>INVENTARIO[[#This Row],[Precio Final]]-(INVENTARIO[[#This Row],[Comisión 10%]]+INVENTARIO[[#This Row],[Costo total]])</f>
        <v>3.7022222222222219</v>
      </c>
      <c r="X74" s="184">
        <f>INVENTARIO[[#This Row],[Ganancia Unitaria]]*INVENTARIO[[#This Row],[Salidas]]</f>
        <v>3.7022222222222219</v>
      </c>
      <c r="Y74" s="43" t="s">
        <v>1229</v>
      </c>
      <c r="Z74" s="20"/>
    </row>
    <row r="75" spans="1:26" ht="55" customHeight="1" x14ac:dyDescent="0.15">
      <c r="A75" s="42" t="s">
        <v>105</v>
      </c>
      <c r="B75" s="185"/>
      <c r="C75" s="186" t="s">
        <v>12</v>
      </c>
      <c r="D75" s="78" t="s">
        <v>2417</v>
      </c>
      <c r="E75" s="78" t="s">
        <v>760</v>
      </c>
      <c r="F75" s="78" t="s">
        <v>698</v>
      </c>
      <c r="G75" s="78" t="s">
        <v>164</v>
      </c>
      <c r="H75" s="187">
        <f>INVENTARIO[[#This Row],[Precio Final]]</f>
        <v>23</v>
      </c>
      <c r="I75" s="78">
        <f t="shared" si="5"/>
        <v>19.606666666666669</v>
      </c>
      <c r="J75" s="78">
        <v>1</v>
      </c>
      <c r="K75" s="110">
        <f>SUMIFS(VENTAS[Cantidad],VENTAS[Código del producto Vendido],INVENTARIO[[#This Row],[Code]])</f>
        <v>1</v>
      </c>
      <c r="L75" s="121">
        <f>INVENTARIO[[#This Row],[Entradas]]-INVENTARIO[[#This Row],[Salidas]]</f>
        <v>0</v>
      </c>
      <c r="M75" s="187">
        <f>INVENTARIO[[#This Row],[Precio Final]]*10%</f>
        <v>2.3000000000000003</v>
      </c>
      <c r="N75" s="42">
        <v>200</v>
      </c>
      <c r="O75" s="42">
        <v>18</v>
      </c>
      <c r="P75" s="42">
        <f t="shared" si="6"/>
        <v>11.111111111111111</v>
      </c>
      <c r="Q75" s="110">
        <v>245</v>
      </c>
      <c r="R75" s="42">
        <v>8</v>
      </c>
      <c r="S75" s="190">
        <f t="shared" si="7"/>
        <v>1.96</v>
      </c>
      <c r="T75" s="42">
        <f t="shared" si="4"/>
        <v>13.071111111111112</v>
      </c>
      <c r="U75" s="42">
        <f>((INVENTARIO[[#This Row],[Costo Unitario (USD)]]+INVENTARIO[[#This Row],[Costo Envío (USD)]])*1.5)</f>
        <v>19.606666666666669</v>
      </c>
      <c r="V75" s="42">
        <v>23</v>
      </c>
      <c r="W75" s="42">
        <f>INVENTARIO[[#This Row],[Precio Final]]-(INVENTARIO[[#This Row],[Comisión 10%]]+INVENTARIO[[#This Row],[Costo total]])</f>
        <v>7.6288888888888877</v>
      </c>
      <c r="X75" s="188">
        <f>INVENTARIO[[#This Row],[Ganancia Unitaria]]*INVENTARIO[[#This Row],[Salidas]]</f>
        <v>7.6288888888888877</v>
      </c>
      <c r="Y75" s="42" t="s">
        <v>1229</v>
      </c>
      <c r="Z75" s="20"/>
    </row>
    <row r="76" spans="1:26" ht="55" customHeight="1" x14ac:dyDescent="0.15">
      <c r="A76" s="43" t="s">
        <v>1394</v>
      </c>
      <c r="B76" s="181"/>
      <c r="C76" s="182" t="s">
        <v>12</v>
      </c>
      <c r="D76" s="83" t="s">
        <v>2417</v>
      </c>
      <c r="E76" s="83" t="s">
        <v>760</v>
      </c>
      <c r="F76" s="83" t="s">
        <v>695</v>
      </c>
      <c r="G76" s="83" t="s">
        <v>164</v>
      </c>
      <c r="H76" s="183">
        <f>INVENTARIO[[#This Row],[Precio Final]]</f>
        <v>23</v>
      </c>
      <c r="I76" s="83">
        <f t="shared" si="5"/>
        <v>19.726666666666667</v>
      </c>
      <c r="J76" s="83">
        <v>1</v>
      </c>
      <c r="K76" s="112">
        <f>SUMIFS(VENTAS[Cantidad],VENTAS[Código del producto Vendido],INVENTARIO[[#This Row],[Code]])</f>
        <v>1</v>
      </c>
      <c r="L76" s="122">
        <f>INVENTARIO[[#This Row],[Entradas]]-INVENTARIO[[#This Row],[Salidas]]</f>
        <v>0</v>
      </c>
      <c r="M76" s="183">
        <f>INVENTARIO[[#This Row],[Precio Final]]*10%</f>
        <v>2.3000000000000003</v>
      </c>
      <c r="N76" s="43">
        <v>200</v>
      </c>
      <c r="O76" s="43">
        <v>18</v>
      </c>
      <c r="P76" s="43">
        <f t="shared" si="6"/>
        <v>11.111111111111111</v>
      </c>
      <c r="Q76" s="112">
        <v>255</v>
      </c>
      <c r="R76" s="43">
        <v>8</v>
      </c>
      <c r="S76" s="189">
        <f t="shared" si="7"/>
        <v>2.04</v>
      </c>
      <c r="T76" s="180">
        <f t="shared" si="4"/>
        <v>13.15111111111111</v>
      </c>
      <c r="U76" s="180">
        <f>((INVENTARIO[[#This Row],[Costo Unitario (USD)]]+INVENTARIO[[#This Row],[Costo Envío (USD)]])*1.5)</f>
        <v>19.726666666666667</v>
      </c>
      <c r="V76" s="43">
        <v>23</v>
      </c>
      <c r="W76" s="43">
        <f>INVENTARIO[[#This Row],[Precio Final]]-(INVENTARIO[[#This Row],[Comisión 10%]]+INVENTARIO[[#This Row],[Costo total]])</f>
        <v>7.5488888888888894</v>
      </c>
      <c r="X76" s="184">
        <f>INVENTARIO[[#This Row],[Ganancia Unitaria]]*INVENTARIO[[#This Row],[Salidas]]</f>
        <v>7.5488888888888894</v>
      </c>
      <c r="Y76" s="43" t="s">
        <v>1229</v>
      </c>
      <c r="Z76" s="20"/>
    </row>
    <row r="77" spans="1:26" ht="55" customHeight="1" x14ac:dyDescent="0.15">
      <c r="A77" s="42" t="s">
        <v>1395</v>
      </c>
      <c r="B77" s="185"/>
      <c r="C77" s="186" t="s">
        <v>12</v>
      </c>
      <c r="D77" s="78" t="s">
        <v>2417</v>
      </c>
      <c r="E77" s="78" t="s">
        <v>760</v>
      </c>
      <c r="F77" s="78" t="s">
        <v>697</v>
      </c>
      <c r="G77" s="78" t="s">
        <v>164</v>
      </c>
      <c r="H77" s="187">
        <f>INVENTARIO[[#This Row],[Precio Final]]</f>
        <v>23</v>
      </c>
      <c r="I77" s="78">
        <f t="shared" si="5"/>
        <v>19.726666666666667</v>
      </c>
      <c r="J77" s="78">
        <v>1</v>
      </c>
      <c r="K77" s="110">
        <f>SUMIFS(VENTAS[Cantidad],VENTAS[Código del producto Vendido],INVENTARIO[[#This Row],[Code]])</f>
        <v>1</v>
      </c>
      <c r="L77" s="121">
        <f>INVENTARIO[[#This Row],[Entradas]]-INVENTARIO[[#This Row],[Salidas]]</f>
        <v>0</v>
      </c>
      <c r="M77" s="187">
        <f>INVENTARIO[[#This Row],[Precio Final]]*10%</f>
        <v>2.3000000000000003</v>
      </c>
      <c r="N77" s="42">
        <v>200</v>
      </c>
      <c r="O77" s="42">
        <v>18</v>
      </c>
      <c r="P77" s="42">
        <f t="shared" si="6"/>
        <v>11.111111111111111</v>
      </c>
      <c r="Q77" s="110">
        <v>255</v>
      </c>
      <c r="R77" s="42">
        <v>8</v>
      </c>
      <c r="S77" s="190">
        <f t="shared" si="7"/>
        <v>2.04</v>
      </c>
      <c r="T77" s="42">
        <f t="shared" si="4"/>
        <v>13.15111111111111</v>
      </c>
      <c r="U77" s="42">
        <f>((INVENTARIO[[#This Row],[Costo Unitario (USD)]]+INVENTARIO[[#This Row],[Costo Envío (USD)]])*1.5)</f>
        <v>19.726666666666667</v>
      </c>
      <c r="V77" s="42">
        <v>23</v>
      </c>
      <c r="W77" s="42">
        <f>INVENTARIO[[#This Row],[Precio Final]]-(INVENTARIO[[#This Row],[Comisión 10%]]+INVENTARIO[[#This Row],[Costo total]])</f>
        <v>7.5488888888888894</v>
      </c>
      <c r="X77" s="188">
        <f>INVENTARIO[[#This Row],[Ganancia Unitaria]]*INVENTARIO[[#This Row],[Salidas]]</f>
        <v>7.5488888888888894</v>
      </c>
      <c r="Y77" s="42" t="s">
        <v>1229</v>
      </c>
      <c r="Z77" s="20"/>
    </row>
    <row r="78" spans="1:26" ht="55" customHeight="1" x14ac:dyDescent="0.15">
      <c r="A78" s="43" t="s">
        <v>1396</v>
      </c>
      <c r="B78" s="181"/>
      <c r="C78" s="182" t="s">
        <v>12</v>
      </c>
      <c r="D78" s="83" t="s">
        <v>2417</v>
      </c>
      <c r="E78" s="83" t="s">
        <v>759</v>
      </c>
      <c r="F78" s="83" t="s">
        <v>697</v>
      </c>
      <c r="G78" s="83" t="s">
        <v>164</v>
      </c>
      <c r="H78" s="183">
        <f>INVENTARIO[[#This Row],[Precio Final]]</f>
        <v>15</v>
      </c>
      <c r="I78" s="83">
        <f t="shared" si="5"/>
        <v>10.73</v>
      </c>
      <c r="J78" s="83">
        <v>1</v>
      </c>
      <c r="K78" s="112">
        <f>SUMIFS(VENTAS[Cantidad],VENTAS[Código del producto Vendido],INVENTARIO[[#This Row],[Code]])</f>
        <v>0</v>
      </c>
      <c r="L78" s="122">
        <f>INVENTARIO[[#This Row],[Entradas]]-INVENTARIO[[#This Row],[Salidas]]</f>
        <v>1</v>
      </c>
      <c r="M78" s="183">
        <f>INVENTARIO[[#This Row],[Precio Final]]*10%</f>
        <v>1.5</v>
      </c>
      <c r="N78" s="43">
        <v>105</v>
      </c>
      <c r="O78" s="43">
        <v>18</v>
      </c>
      <c r="P78" s="43">
        <f t="shared" si="6"/>
        <v>5.833333333333333</v>
      </c>
      <c r="Q78" s="112">
        <v>165</v>
      </c>
      <c r="R78" s="43">
        <v>8</v>
      </c>
      <c r="S78" s="189">
        <f t="shared" si="7"/>
        <v>1.32</v>
      </c>
      <c r="T78" s="180">
        <f t="shared" si="4"/>
        <v>7.1533333333333333</v>
      </c>
      <c r="U78" s="180">
        <f>((INVENTARIO[[#This Row],[Costo Unitario (USD)]]+INVENTARIO[[#This Row],[Costo Envío (USD)]])*1.5)</f>
        <v>10.73</v>
      </c>
      <c r="V78" s="43">
        <v>15</v>
      </c>
      <c r="W78" s="43">
        <f>INVENTARIO[[#This Row],[Precio Final]]-(INVENTARIO[[#This Row],[Comisión 10%]]+INVENTARIO[[#This Row],[Costo total]])</f>
        <v>6.3466666666666676</v>
      </c>
      <c r="X78" s="184">
        <f>INVENTARIO[[#This Row],[Ganancia Unitaria]]*INVENTARIO[[#This Row],[Salidas]]</f>
        <v>0</v>
      </c>
      <c r="Y78" s="43" t="s">
        <v>1229</v>
      </c>
      <c r="Z78" s="20"/>
    </row>
    <row r="79" spans="1:26" ht="55" customHeight="1" x14ac:dyDescent="0.15">
      <c r="A79" s="42" t="s">
        <v>1397</v>
      </c>
      <c r="B79" s="185"/>
      <c r="C79" s="186" t="s">
        <v>12</v>
      </c>
      <c r="D79" s="78" t="s">
        <v>2417</v>
      </c>
      <c r="E79" s="78" t="s">
        <v>759</v>
      </c>
      <c r="F79" s="78" t="s">
        <v>698</v>
      </c>
      <c r="G79" s="78" t="s">
        <v>164</v>
      </c>
      <c r="H79" s="187">
        <f>INVENTARIO[[#This Row],[Precio Final]]</f>
        <v>15</v>
      </c>
      <c r="I79" s="78">
        <f t="shared" si="5"/>
        <v>10.91</v>
      </c>
      <c r="J79" s="78">
        <v>1</v>
      </c>
      <c r="K79" s="110">
        <f>SUMIFS(VENTAS[Cantidad],VENTAS[Código del producto Vendido],INVENTARIO[[#This Row],[Code]])</f>
        <v>0</v>
      </c>
      <c r="L79" s="121">
        <f>INVENTARIO[[#This Row],[Entradas]]-INVENTARIO[[#This Row],[Salidas]]</f>
        <v>1</v>
      </c>
      <c r="M79" s="187">
        <f>INVENTARIO[[#This Row],[Precio Final]]*10%</f>
        <v>1.5</v>
      </c>
      <c r="N79" s="42">
        <v>105</v>
      </c>
      <c r="O79" s="42">
        <v>18</v>
      </c>
      <c r="P79" s="42">
        <f t="shared" si="6"/>
        <v>5.833333333333333</v>
      </c>
      <c r="Q79" s="110">
        <v>180</v>
      </c>
      <c r="R79" s="42">
        <v>8</v>
      </c>
      <c r="S79" s="190">
        <f t="shared" si="7"/>
        <v>1.44</v>
      </c>
      <c r="T79" s="42">
        <f t="shared" si="4"/>
        <v>7.2733333333333334</v>
      </c>
      <c r="U79" s="42">
        <f>((INVENTARIO[[#This Row],[Costo Unitario (USD)]]+INVENTARIO[[#This Row],[Costo Envío (USD)]])*1.5)</f>
        <v>10.91</v>
      </c>
      <c r="V79" s="42">
        <v>15</v>
      </c>
      <c r="W79" s="42">
        <f>INVENTARIO[[#This Row],[Precio Final]]-(INVENTARIO[[#This Row],[Comisión 10%]]+INVENTARIO[[#This Row],[Costo total]])</f>
        <v>6.2266666666666666</v>
      </c>
      <c r="X79" s="188">
        <f>INVENTARIO[[#This Row],[Ganancia Unitaria]]*INVENTARIO[[#This Row],[Salidas]]</f>
        <v>0</v>
      </c>
      <c r="Y79" s="42" t="s">
        <v>1229</v>
      </c>
      <c r="Z79" s="20"/>
    </row>
    <row r="80" spans="1:26" ht="55" hidden="1" customHeight="1" x14ac:dyDescent="0.15">
      <c r="A80" s="43" t="s">
        <v>97</v>
      </c>
      <c r="B80" s="181"/>
      <c r="C80" s="182" t="s">
        <v>12</v>
      </c>
      <c r="D80" s="83" t="s">
        <v>50</v>
      </c>
      <c r="E80" s="83" t="s">
        <v>790</v>
      </c>
      <c r="F80" s="83" t="s">
        <v>695</v>
      </c>
      <c r="G80" s="83" t="s">
        <v>164</v>
      </c>
      <c r="H80" s="183">
        <f>INVENTARIO[[#This Row],[Precio Final]]</f>
        <v>16</v>
      </c>
      <c r="I80" s="83">
        <f t="shared" si="5"/>
        <v>11.56</v>
      </c>
      <c r="J80" s="83">
        <v>1</v>
      </c>
      <c r="K80" s="112">
        <f>SUMIFS(VENTAS[Cantidad],VENTAS[Código del producto Vendido],INVENTARIO[[#This Row],[Code]])</f>
        <v>1</v>
      </c>
      <c r="L80" s="122">
        <f>INVENTARIO[[#This Row],[Entradas]]-INVENTARIO[[#This Row],[Salidas]]</f>
        <v>0</v>
      </c>
      <c r="M80" s="183">
        <f>INVENTARIO[[#This Row],[Precio Final]]*10%</f>
        <v>1.6</v>
      </c>
      <c r="N80" s="43">
        <v>120</v>
      </c>
      <c r="O80" s="43">
        <v>18</v>
      </c>
      <c r="P80" s="43">
        <f t="shared" si="6"/>
        <v>6.666666666666667</v>
      </c>
      <c r="Q80" s="112">
        <v>130</v>
      </c>
      <c r="R80" s="43">
        <v>8</v>
      </c>
      <c r="S80" s="189">
        <f t="shared" si="7"/>
        <v>1.04</v>
      </c>
      <c r="T80" s="180">
        <f t="shared" si="4"/>
        <v>7.706666666666667</v>
      </c>
      <c r="U80" s="180">
        <f>((INVENTARIO[[#This Row],[Costo Unitario (USD)]]+INVENTARIO[[#This Row],[Costo Envío (USD)]])*1.5)</f>
        <v>11.56</v>
      </c>
      <c r="V80" s="43">
        <v>16</v>
      </c>
      <c r="W80" s="43">
        <f>INVENTARIO[[#This Row],[Precio Final]]-(INVENTARIO[[#This Row],[Comisión 10%]]+INVENTARIO[[#This Row],[Costo total]])</f>
        <v>6.6933333333333334</v>
      </c>
      <c r="X80" s="184">
        <f>INVENTARIO[[#This Row],[Ganancia Unitaria]]*INVENTARIO[[#This Row],[Salidas]]</f>
        <v>6.6933333333333334</v>
      </c>
      <c r="Y80" s="43" t="s">
        <v>1229</v>
      </c>
      <c r="Z80" s="20"/>
    </row>
    <row r="81" spans="1:26" ht="55" hidden="1" customHeight="1" x14ac:dyDescent="0.15">
      <c r="A81" s="42" t="s">
        <v>1398</v>
      </c>
      <c r="B81" s="185"/>
      <c r="C81" s="186" t="s">
        <v>12</v>
      </c>
      <c r="D81" s="78" t="s">
        <v>50</v>
      </c>
      <c r="E81" s="78" t="s">
        <v>758</v>
      </c>
      <c r="F81" s="78" t="s">
        <v>698</v>
      </c>
      <c r="G81" s="78" t="s">
        <v>164</v>
      </c>
      <c r="H81" s="187">
        <f>INVENTARIO[[#This Row],[Precio Final]]</f>
        <v>20</v>
      </c>
      <c r="I81" s="78">
        <f t="shared" si="5"/>
        <v>18.773333333333333</v>
      </c>
      <c r="J81" s="78">
        <v>1</v>
      </c>
      <c r="K81" s="110">
        <f>SUMIFS(VENTAS[Cantidad],VENTAS[Código del producto Vendido],INVENTARIO[[#This Row],[Code]])</f>
        <v>0</v>
      </c>
      <c r="L81" s="121">
        <f>INVENTARIO[[#This Row],[Entradas]]-INVENTARIO[[#This Row],[Salidas]]</f>
        <v>1</v>
      </c>
      <c r="M81" s="187">
        <f>INVENTARIO[[#This Row],[Precio Final]]*10%</f>
        <v>2</v>
      </c>
      <c r="N81" s="42">
        <v>190</v>
      </c>
      <c r="O81" s="42">
        <v>18</v>
      </c>
      <c r="P81" s="42">
        <f t="shared" si="6"/>
        <v>10.555555555555555</v>
      </c>
      <c r="Q81" s="110">
        <v>245</v>
      </c>
      <c r="R81" s="42">
        <v>8</v>
      </c>
      <c r="S81" s="190">
        <f t="shared" si="7"/>
        <v>1.96</v>
      </c>
      <c r="T81" s="42">
        <f t="shared" si="4"/>
        <v>12.515555555555554</v>
      </c>
      <c r="U81" s="42">
        <f>((INVENTARIO[[#This Row],[Costo Unitario (USD)]]+INVENTARIO[[#This Row],[Costo Envío (USD)]])*1.5)</f>
        <v>18.773333333333333</v>
      </c>
      <c r="V81" s="42">
        <v>20</v>
      </c>
      <c r="W81" s="42">
        <f>INVENTARIO[[#This Row],[Precio Final]]-(INVENTARIO[[#This Row],[Comisión 10%]]+INVENTARIO[[#This Row],[Costo total]])</f>
        <v>5.4844444444444456</v>
      </c>
      <c r="X81" s="188">
        <f>INVENTARIO[[#This Row],[Ganancia Unitaria]]*INVENTARIO[[#This Row],[Salidas]]</f>
        <v>0</v>
      </c>
      <c r="Y81" s="42" t="s">
        <v>1229</v>
      </c>
      <c r="Z81" s="20"/>
    </row>
    <row r="82" spans="1:26" ht="55" hidden="1" customHeight="1" x14ac:dyDescent="0.15">
      <c r="A82" s="43" t="s">
        <v>1399</v>
      </c>
      <c r="B82" s="181"/>
      <c r="C82" s="182" t="s">
        <v>12</v>
      </c>
      <c r="D82" s="83" t="s">
        <v>50</v>
      </c>
      <c r="E82" s="83" t="s">
        <v>758</v>
      </c>
      <c r="F82" s="83" t="s">
        <v>697</v>
      </c>
      <c r="G82" s="83" t="s">
        <v>164</v>
      </c>
      <c r="H82" s="183">
        <f>INVENTARIO[[#This Row],[Precio Final]]</f>
        <v>20</v>
      </c>
      <c r="I82" s="83">
        <f t="shared" si="5"/>
        <v>19.313333333333333</v>
      </c>
      <c r="J82" s="83">
        <v>1</v>
      </c>
      <c r="K82" s="112">
        <f>SUMIFS(VENTAS[Cantidad],VENTAS[Código del producto Vendido],INVENTARIO[[#This Row],[Code]])</f>
        <v>1</v>
      </c>
      <c r="L82" s="122">
        <f>INVENTARIO[[#This Row],[Entradas]]-INVENTARIO[[#This Row],[Salidas]]</f>
        <v>0</v>
      </c>
      <c r="M82" s="183">
        <f>INVENTARIO[[#This Row],[Precio Final]]*10%</f>
        <v>2</v>
      </c>
      <c r="N82" s="43">
        <v>190</v>
      </c>
      <c r="O82" s="43">
        <v>18</v>
      </c>
      <c r="P82" s="43">
        <f t="shared" si="6"/>
        <v>10.555555555555555</v>
      </c>
      <c r="Q82" s="112">
        <v>290</v>
      </c>
      <c r="R82" s="43">
        <v>8</v>
      </c>
      <c r="S82" s="189">
        <f t="shared" si="7"/>
        <v>2.3199999999999998</v>
      </c>
      <c r="T82" s="180">
        <f t="shared" si="4"/>
        <v>12.875555555555556</v>
      </c>
      <c r="U82" s="180">
        <f>((INVENTARIO[[#This Row],[Costo Unitario (USD)]]+INVENTARIO[[#This Row],[Costo Envío (USD)]])*1.5)</f>
        <v>19.313333333333333</v>
      </c>
      <c r="V82" s="43">
        <v>20</v>
      </c>
      <c r="W82" s="43">
        <f>INVENTARIO[[#This Row],[Precio Final]]-(INVENTARIO[[#This Row],[Comisión 10%]]+INVENTARIO[[#This Row],[Costo total]])</f>
        <v>5.1244444444444444</v>
      </c>
      <c r="X82" s="184">
        <f>INVENTARIO[[#This Row],[Ganancia Unitaria]]*INVENTARIO[[#This Row],[Salidas]]</f>
        <v>5.1244444444444444</v>
      </c>
      <c r="Y82" s="43" t="s">
        <v>1229</v>
      </c>
      <c r="Z82" s="20"/>
    </row>
    <row r="83" spans="1:26" ht="55" hidden="1" customHeight="1" x14ac:dyDescent="0.15">
      <c r="A83" s="42" t="s">
        <v>1400</v>
      </c>
      <c r="B83" s="185"/>
      <c r="C83" s="186" t="s">
        <v>12</v>
      </c>
      <c r="D83" s="78" t="s">
        <v>50</v>
      </c>
      <c r="E83" s="78" t="s">
        <v>1784</v>
      </c>
      <c r="F83" s="78" t="s">
        <v>695</v>
      </c>
      <c r="G83" s="78" t="s">
        <v>164</v>
      </c>
      <c r="H83" s="187">
        <f>INVENTARIO[[#This Row],[Precio Final]]</f>
        <v>25</v>
      </c>
      <c r="I83" s="78">
        <f t="shared" si="5"/>
        <v>21.75</v>
      </c>
      <c r="J83" s="78">
        <v>1</v>
      </c>
      <c r="K83" s="110">
        <f>SUMIFS(VENTAS[Cantidad],VENTAS[Código del producto Vendido],INVENTARIO[[#This Row],[Code]])</f>
        <v>0</v>
      </c>
      <c r="L83" s="121">
        <f>INVENTARIO[[#This Row],[Entradas]]-INVENTARIO[[#This Row],[Salidas]]</f>
        <v>1</v>
      </c>
      <c r="M83" s="187">
        <f>INVENTARIO[[#This Row],[Precio Final]]*10%</f>
        <v>2.5</v>
      </c>
      <c r="N83" s="42">
        <v>225</v>
      </c>
      <c r="O83" s="42">
        <v>18</v>
      </c>
      <c r="P83" s="42">
        <f t="shared" si="6"/>
        <v>12.5</v>
      </c>
      <c r="Q83" s="110">
        <v>250</v>
      </c>
      <c r="R83" s="42">
        <v>8</v>
      </c>
      <c r="S83" s="190">
        <f t="shared" si="7"/>
        <v>2</v>
      </c>
      <c r="T83" s="42">
        <f t="shared" si="4"/>
        <v>14.5</v>
      </c>
      <c r="U83" s="42">
        <f>((INVENTARIO[[#This Row],[Costo Unitario (USD)]]+INVENTARIO[[#This Row],[Costo Envío (USD)]])*1.5)</f>
        <v>21.75</v>
      </c>
      <c r="V83" s="42">
        <v>25</v>
      </c>
      <c r="W83" s="42">
        <f>INVENTARIO[[#This Row],[Precio Final]]-(INVENTARIO[[#This Row],[Comisión 10%]]+INVENTARIO[[#This Row],[Costo total]])</f>
        <v>8</v>
      </c>
      <c r="X83" s="188">
        <f>INVENTARIO[[#This Row],[Ganancia Unitaria]]*INVENTARIO[[#This Row],[Salidas]]</f>
        <v>0</v>
      </c>
      <c r="Y83" s="42" t="s">
        <v>1229</v>
      </c>
      <c r="Z83" s="20"/>
    </row>
    <row r="84" spans="1:26" ht="55" hidden="1" customHeight="1" x14ac:dyDescent="0.15">
      <c r="A84" s="43" t="s">
        <v>1401</v>
      </c>
      <c r="B84" s="181"/>
      <c r="C84" s="182" t="s">
        <v>12</v>
      </c>
      <c r="D84" s="83" t="s">
        <v>50</v>
      </c>
      <c r="E84" s="83" t="s">
        <v>1784</v>
      </c>
      <c r="F84" s="83" t="s">
        <v>697</v>
      </c>
      <c r="G84" s="83" t="s">
        <v>164</v>
      </c>
      <c r="H84" s="183">
        <f>INVENTARIO[[#This Row],[Precio Final]]</f>
        <v>25</v>
      </c>
      <c r="I84" s="83">
        <f t="shared" si="5"/>
        <v>21.09</v>
      </c>
      <c r="J84" s="83">
        <v>1</v>
      </c>
      <c r="K84" s="112">
        <f>SUMIFS(VENTAS[Cantidad],VENTAS[Código del producto Vendido],INVENTARIO[[#This Row],[Code]])</f>
        <v>0</v>
      </c>
      <c r="L84" s="122">
        <f>INVENTARIO[[#This Row],[Entradas]]-INVENTARIO[[#This Row],[Salidas]]</f>
        <v>1</v>
      </c>
      <c r="M84" s="183">
        <f>INVENTARIO[[#This Row],[Precio Final]]*10%</f>
        <v>2.5</v>
      </c>
      <c r="N84" s="43">
        <v>225</v>
      </c>
      <c r="O84" s="43">
        <v>18</v>
      </c>
      <c r="P84" s="43">
        <f t="shared" si="6"/>
        <v>12.5</v>
      </c>
      <c r="Q84" s="112">
        <v>195</v>
      </c>
      <c r="R84" s="43">
        <v>8</v>
      </c>
      <c r="S84" s="189">
        <f t="shared" si="7"/>
        <v>1.56</v>
      </c>
      <c r="T84" s="180">
        <f t="shared" si="4"/>
        <v>14.06</v>
      </c>
      <c r="U84" s="180">
        <f>((INVENTARIO[[#This Row],[Costo Unitario (USD)]]+INVENTARIO[[#This Row],[Costo Envío (USD)]])*1.5)</f>
        <v>21.09</v>
      </c>
      <c r="V84" s="43">
        <v>25</v>
      </c>
      <c r="W84" s="43">
        <f>INVENTARIO[[#This Row],[Precio Final]]-(INVENTARIO[[#This Row],[Comisión 10%]]+INVENTARIO[[#This Row],[Costo total]])</f>
        <v>8.4399999999999977</v>
      </c>
      <c r="X84" s="184">
        <f>INVENTARIO[[#This Row],[Ganancia Unitaria]]*INVENTARIO[[#This Row],[Salidas]]</f>
        <v>0</v>
      </c>
      <c r="Y84" s="43" t="s">
        <v>1229</v>
      </c>
      <c r="Z84" s="20"/>
    </row>
    <row r="85" spans="1:26" ht="55" hidden="1" customHeight="1" x14ac:dyDescent="0.15">
      <c r="A85" s="42" t="s">
        <v>1402</v>
      </c>
      <c r="B85" s="185"/>
      <c r="C85" s="186" t="s">
        <v>12</v>
      </c>
      <c r="D85" s="78" t="s">
        <v>50</v>
      </c>
      <c r="E85" s="78" t="s">
        <v>1784</v>
      </c>
      <c r="F85" s="78" t="s">
        <v>698</v>
      </c>
      <c r="G85" s="78" t="s">
        <v>164</v>
      </c>
      <c r="H85" s="187">
        <f>INVENTARIO[[#This Row],[Precio Final]]</f>
        <v>25</v>
      </c>
      <c r="I85" s="78">
        <f t="shared" si="5"/>
        <v>21.509999999999998</v>
      </c>
      <c r="J85" s="78">
        <v>1</v>
      </c>
      <c r="K85" s="110">
        <f>SUMIFS(VENTAS[Cantidad],VENTAS[Código del producto Vendido],INVENTARIO[[#This Row],[Code]])</f>
        <v>0</v>
      </c>
      <c r="L85" s="121">
        <f>INVENTARIO[[#This Row],[Entradas]]-INVENTARIO[[#This Row],[Salidas]]</f>
        <v>1</v>
      </c>
      <c r="M85" s="187">
        <f>INVENTARIO[[#This Row],[Precio Final]]*10%</f>
        <v>2.5</v>
      </c>
      <c r="N85" s="42">
        <v>225</v>
      </c>
      <c r="O85" s="42">
        <v>18</v>
      </c>
      <c r="P85" s="42">
        <f t="shared" si="6"/>
        <v>12.5</v>
      </c>
      <c r="Q85" s="110">
        <v>230</v>
      </c>
      <c r="R85" s="42">
        <v>8</v>
      </c>
      <c r="S85" s="190">
        <f t="shared" si="7"/>
        <v>1.84</v>
      </c>
      <c r="T85" s="42">
        <f t="shared" si="4"/>
        <v>14.34</v>
      </c>
      <c r="U85" s="42">
        <f>((INVENTARIO[[#This Row],[Costo Unitario (USD)]]+INVENTARIO[[#This Row],[Costo Envío (USD)]])*1.5)</f>
        <v>21.509999999999998</v>
      </c>
      <c r="V85" s="42">
        <v>25</v>
      </c>
      <c r="W85" s="42">
        <f>INVENTARIO[[#This Row],[Precio Final]]-(INVENTARIO[[#This Row],[Comisión 10%]]+INVENTARIO[[#This Row],[Costo total]])</f>
        <v>8.16</v>
      </c>
      <c r="X85" s="188">
        <f>INVENTARIO[[#This Row],[Ganancia Unitaria]]*INVENTARIO[[#This Row],[Salidas]]</f>
        <v>0</v>
      </c>
      <c r="Y85" s="42" t="s">
        <v>1229</v>
      </c>
      <c r="Z85" s="20"/>
    </row>
    <row r="86" spans="1:26" ht="55" hidden="1" customHeight="1" x14ac:dyDescent="0.15">
      <c r="A86" s="43" t="s">
        <v>1403</v>
      </c>
      <c r="B86" s="181"/>
      <c r="C86" s="182" t="s">
        <v>12</v>
      </c>
      <c r="D86" s="83" t="s">
        <v>50</v>
      </c>
      <c r="E86" s="83" t="s">
        <v>756</v>
      </c>
      <c r="F86" s="83" t="s">
        <v>697</v>
      </c>
      <c r="G86" s="83" t="s">
        <v>164</v>
      </c>
      <c r="H86" s="183">
        <f>INVENTARIO[[#This Row],[Precio Final]]</f>
        <v>28</v>
      </c>
      <c r="I86" s="83">
        <f t="shared" si="5"/>
        <v>26.876666666666669</v>
      </c>
      <c r="J86" s="83">
        <v>1</v>
      </c>
      <c r="K86" s="112">
        <f>SUMIFS(VENTAS[Cantidad],VENTAS[Código del producto Vendido],INVENTARIO[[#This Row],[Code]])</f>
        <v>0</v>
      </c>
      <c r="L86" s="122">
        <f>INVENTARIO[[#This Row],[Entradas]]-INVENTARIO[[#This Row],[Salidas]]</f>
        <v>1</v>
      </c>
      <c r="M86" s="183">
        <f>INVENTARIO[[#This Row],[Precio Final]]*10%</f>
        <v>2.8000000000000003</v>
      </c>
      <c r="N86" s="43">
        <v>275</v>
      </c>
      <c r="O86" s="43">
        <v>18</v>
      </c>
      <c r="P86" s="43">
        <f t="shared" si="6"/>
        <v>15.277777777777779</v>
      </c>
      <c r="Q86" s="112">
        <v>330</v>
      </c>
      <c r="R86" s="43">
        <v>8</v>
      </c>
      <c r="S86" s="189">
        <f t="shared" si="7"/>
        <v>2.64</v>
      </c>
      <c r="T86" s="180">
        <f t="shared" si="4"/>
        <v>17.917777777777779</v>
      </c>
      <c r="U86" s="180">
        <f>((INVENTARIO[[#This Row],[Costo Unitario (USD)]]+INVENTARIO[[#This Row],[Costo Envío (USD)]])*1.5)</f>
        <v>26.876666666666669</v>
      </c>
      <c r="V86" s="43">
        <v>28</v>
      </c>
      <c r="W86" s="43">
        <f>INVENTARIO[[#This Row],[Precio Final]]-(INVENTARIO[[#This Row],[Comisión 10%]]+INVENTARIO[[#This Row],[Costo total]])</f>
        <v>7.2822222222222202</v>
      </c>
      <c r="X86" s="184">
        <f>INVENTARIO[[#This Row],[Ganancia Unitaria]]*INVENTARIO[[#This Row],[Salidas]]</f>
        <v>0</v>
      </c>
      <c r="Y86" s="43" t="s">
        <v>1229</v>
      </c>
      <c r="Z86" s="20"/>
    </row>
    <row r="87" spans="1:26" ht="55" hidden="1" customHeight="1" x14ac:dyDescent="0.15">
      <c r="A87" s="42" t="s">
        <v>1404</v>
      </c>
      <c r="B87" s="185"/>
      <c r="C87" s="186" t="s">
        <v>12</v>
      </c>
      <c r="D87" s="78" t="s">
        <v>50</v>
      </c>
      <c r="E87" s="78" t="s">
        <v>756</v>
      </c>
      <c r="F87" s="78" t="s">
        <v>692</v>
      </c>
      <c r="G87" s="78" t="s">
        <v>164</v>
      </c>
      <c r="H87" s="187">
        <f>INVENTARIO[[#This Row],[Precio Final]]</f>
        <v>28</v>
      </c>
      <c r="I87" s="78">
        <f t="shared" si="5"/>
        <v>26.876666666666669</v>
      </c>
      <c r="J87" s="78">
        <v>1</v>
      </c>
      <c r="K87" s="110">
        <f>SUMIFS(VENTAS[Cantidad],VENTAS[Código del producto Vendido],INVENTARIO[[#This Row],[Code]])</f>
        <v>0</v>
      </c>
      <c r="L87" s="121">
        <f>INVENTARIO[[#This Row],[Entradas]]-INVENTARIO[[#This Row],[Salidas]]</f>
        <v>1</v>
      </c>
      <c r="M87" s="187">
        <f>INVENTARIO[[#This Row],[Precio Final]]*10%</f>
        <v>2.8000000000000003</v>
      </c>
      <c r="N87" s="42">
        <v>275</v>
      </c>
      <c r="O87" s="42">
        <v>18</v>
      </c>
      <c r="P87" s="42">
        <f t="shared" si="6"/>
        <v>15.277777777777779</v>
      </c>
      <c r="Q87" s="110">
        <v>330</v>
      </c>
      <c r="R87" s="42">
        <v>8</v>
      </c>
      <c r="S87" s="190">
        <f t="shared" si="7"/>
        <v>2.64</v>
      </c>
      <c r="T87" s="42">
        <f t="shared" si="4"/>
        <v>17.917777777777779</v>
      </c>
      <c r="U87" s="42">
        <f>((INVENTARIO[[#This Row],[Costo Unitario (USD)]]+INVENTARIO[[#This Row],[Costo Envío (USD)]])*1.5)</f>
        <v>26.876666666666669</v>
      </c>
      <c r="V87" s="42">
        <v>28</v>
      </c>
      <c r="W87" s="42">
        <f>INVENTARIO[[#This Row],[Precio Final]]-(INVENTARIO[[#This Row],[Comisión 10%]]+INVENTARIO[[#This Row],[Costo total]])</f>
        <v>7.2822222222222202</v>
      </c>
      <c r="X87" s="188">
        <f>INVENTARIO[[#This Row],[Ganancia Unitaria]]*INVENTARIO[[#This Row],[Salidas]]</f>
        <v>0</v>
      </c>
      <c r="Y87" s="42" t="s">
        <v>1229</v>
      </c>
      <c r="Z87" s="20"/>
    </row>
    <row r="88" spans="1:26" ht="55" hidden="1" customHeight="1" x14ac:dyDescent="0.15">
      <c r="A88" s="43" t="s">
        <v>1405</v>
      </c>
      <c r="B88" s="181"/>
      <c r="C88" s="182" t="s">
        <v>12</v>
      </c>
      <c r="D88" s="83" t="s">
        <v>52</v>
      </c>
      <c r="E88" s="83" t="s">
        <v>755</v>
      </c>
      <c r="F88" s="83" t="s">
        <v>697</v>
      </c>
      <c r="G88" s="83" t="s">
        <v>164</v>
      </c>
      <c r="H88" s="183">
        <f>INVENTARIO[[#This Row],[Precio Final]]</f>
        <v>14</v>
      </c>
      <c r="I88" s="83">
        <f t="shared" si="5"/>
        <v>13.286666666666665</v>
      </c>
      <c r="J88" s="83">
        <v>1</v>
      </c>
      <c r="K88" s="112">
        <f>SUMIFS(VENTAS[Cantidad],VENTAS[Código del producto Vendido],INVENTARIO[[#This Row],[Code]])</f>
        <v>1</v>
      </c>
      <c r="L88" s="122">
        <f>INVENTARIO[[#This Row],[Entradas]]-INVENTARIO[[#This Row],[Salidas]]</f>
        <v>0</v>
      </c>
      <c r="M88" s="183">
        <f>INVENTARIO[[#This Row],[Precio Final]]*10%</f>
        <v>1.4000000000000001</v>
      </c>
      <c r="N88" s="43">
        <v>140</v>
      </c>
      <c r="O88" s="43">
        <v>18</v>
      </c>
      <c r="P88" s="43">
        <f t="shared" si="6"/>
        <v>7.7777777777777777</v>
      </c>
      <c r="Q88" s="112">
        <v>135</v>
      </c>
      <c r="R88" s="43">
        <v>8</v>
      </c>
      <c r="S88" s="189">
        <f t="shared" si="7"/>
        <v>1.08</v>
      </c>
      <c r="T88" s="180">
        <f t="shared" si="4"/>
        <v>8.8577777777777769</v>
      </c>
      <c r="U88" s="180">
        <f>((INVENTARIO[[#This Row],[Costo Unitario (USD)]]+INVENTARIO[[#This Row],[Costo Envío (USD)]])*1.5)</f>
        <v>13.286666666666665</v>
      </c>
      <c r="V88" s="43">
        <v>14</v>
      </c>
      <c r="W88" s="43">
        <f>INVENTARIO[[#This Row],[Precio Final]]-(INVENTARIO[[#This Row],[Comisión 10%]]+INVENTARIO[[#This Row],[Costo total]])</f>
        <v>3.7422222222222228</v>
      </c>
      <c r="X88" s="184">
        <f>INVENTARIO[[#This Row],[Ganancia Unitaria]]*INVENTARIO[[#This Row],[Salidas]]</f>
        <v>3.7422222222222228</v>
      </c>
      <c r="Y88" s="43" t="s">
        <v>1229</v>
      </c>
      <c r="Z88" s="20"/>
    </row>
    <row r="89" spans="1:26" ht="55" hidden="1" customHeight="1" x14ac:dyDescent="0.15">
      <c r="A89" s="42" t="s">
        <v>1406</v>
      </c>
      <c r="B89" s="185"/>
      <c r="C89" s="186" t="s">
        <v>12</v>
      </c>
      <c r="D89" s="78" t="s">
        <v>50</v>
      </c>
      <c r="E89" s="78" t="s">
        <v>778</v>
      </c>
      <c r="F89" s="78" t="s">
        <v>692</v>
      </c>
      <c r="G89" s="78" t="s">
        <v>164</v>
      </c>
      <c r="H89" s="187">
        <f>INVENTARIO[[#This Row],[Precio Final]]</f>
        <v>30</v>
      </c>
      <c r="I89" s="78">
        <f t="shared" si="5"/>
        <v>24.729999999999997</v>
      </c>
      <c r="J89" s="78">
        <v>1</v>
      </c>
      <c r="K89" s="110">
        <f>SUMIFS(VENTAS[Cantidad],VENTAS[Código del producto Vendido],INVENTARIO[[#This Row],[Code]])</f>
        <v>1</v>
      </c>
      <c r="L89" s="121">
        <f>INVENTARIO[[#This Row],[Entradas]]-INVENTARIO[[#This Row],[Salidas]]</f>
        <v>0</v>
      </c>
      <c r="M89" s="187">
        <f>INVENTARIO[[#This Row],[Precio Final]]*10%</f>
        <v>3</v>
      </c>
      <c r="N89" s="42">
        <v>255</v>
      </c>
      <c r="O89" s="42">
        <v>18</v>
      </c>
      <c r="P89" s="42">
        <f t="shared" si="6"/>
        <v>14.166666666666666</v>
      </c>
      <c r="Q89" s="110">
        <v>290</v>
      </c>
      <c r="R89" s="42">
        <v>8</v>
      </c>
      <c r="S89" s="190">
        <f t="shared" si="7"/>
        <v>2.3199999999999998</v>
      </c>
      <c r="T89" s="42">
        <f t="shared" si="4"/>
        <v>16.486666666666665</v>
      </c>
      <c r="U89" s="42">
        <f>((INVENTARIO[[#This Row],[Costo Unitario (USD)]]+INVENTARIO[[#This Row],[Costo Envío (USD)]])*1.5)</f>
        <v>24.729999999999997</v>
      </c>
      <c r="V89" s="42">
        <v>30</v>
      </c>
      <c r="W89" s="42">
        <f>INVENTARIO[[#This Row],[Precio Final]]-(INVENTARIO[[#This Row],[Comisión 10%]]+INVENTARIO[[#This Row],[Costo total]])</f>
        <v>10.513333333333335</v>
      </c>
      <c r="X89" s="188">
        <f>INVENTARIO[[#This Row],[Ganancia Unitaria]]*INVENTARIO[[#This Row],[Salidas]]</f>
        <v>10.513333333333335</v>
      </c>
      <c r="Y89" s="42" t="s">
        <v>1229</v>
      </c>
      <c r="Z89" s="20"/>
    </row>
    <row r="90" spans="1:26" ht="55" hidden="1" customHeight="1" x14ac:dyDescent="0.15">
      <c r="A90" s="43" t="s">
        <v>1407</v>
      </c>
      <c r="B90" s="181"/>
      <c r="C90" s="182" t="s">
        <v>12</v>
      </c>
      <c r="D90" s="83" t="s">
        <v>50</v>
      </c>
      <c r="E90" s="83" t="s">
        <v>779</v>
      </c>
      <c r="F90" s="83" t="s">
        <v>692</v>
      </c>
      <c r="G90" s="83" t="s">
        <v>164</v>
      </c>
      <c r="H90" s="183">
        <f>INVENTARIO[[#This Row],[Precio Final]]</f>
        <v>18</v>
      </c>
      <c r="I90" s="83">
        <f t="shared" si="5"/>
        <v>13.77</v>
      </c>
      <c r="J90" s="83">
        <v>1</v>
      </c>
      <c r="K90" s="112">
        <f>SUMIFS(VENTAS[Cantidad],VENTAS[Código del producto Vendido],INVENTARIO[[#This Row],[Code]])</f>
        <v>1</v>
      </c>
      <c r="L90" s="122">
        <f>INVENTARIO[[#This Row],[Entradas]]-INVENTARIO[[#This Row],[Salidas]]</f>
        <v>0</v>
      </c>
      <c r="M90" s="183">
        <f>INVENTARIO[[#This Row],[Precio Final]]*10%</f>
        <v>1.8</v>
      </c>
      <c r="N90" s="43">
        <v>135</v>
      </c>
      <c r="O90" s="43">
        <v>18</v>
      </c>
      <c r="P90" s="43">
        <f t="shared" si="6"/>
        <v>7.5</v>
      </c>
      <c r="Q90" s="112">
        <v>210</v>
      </c>
      <c r="R90" s="43">
        <v>8</v>
      </c>
      <c r="S90" s="189">
        <f t="shared" si="7"/>
        <v>1.68</v>
      </c>
      <c r="T90" s="180">
        <f t="shared" si="4"/>
        <v>9.18</v>
      </c>
      <c r="U90" s="180">
        <f>((INVENTARIO[[#This Row],[Costo Unitario (USD)]]+INVENTARIO[[#This Row],[Costo Envío (USD)]])*1.5)</f>
        <v>13.77</v>
      </c>
      <c r="V90" s="43">
        <v>18</v>
      </c>
      <c r="W90" s="43">
        <f>INVENTARIO[[#This Row],[Precio Final]]-(INVENTARIO[[#This Row],[Comisión 10%]]+INVENTARIO[[#This Row],[Costo total]])</f>
        <v>7.02</v>
      </c>
      <c r="X90" s="184">
        <f>INVENTARIO[[#This Row],[Ganancia Unitaria]]*INVENTARIO[[#This Row],[Salidas]]</f>
        <v>7.02</v>
      </c>
      <c r="Y90" s="43" t="s">
        <v>1229</v>
      </c>
      <c r="Z90" s="20"/>
    </row>
    <row r="91" spans="1:26" ht="55" hidden="1" customHeight="1" x14ac:dyDescent="0.15">
      <c r="A91" s="42" t="s">
        <v>1408</v>
      </c>
      <c r="B91" s="185"/>
      <c r="C91" s="186" t="s">
        <v>12</v>
      </c>
      <c r="D91" s="78" t="s">
        <v>50</v>
      </c>
      <c r="E91" s="78" t="s">
        <v>765</v>
      </c>
      <c r="F91" s="78" t="s">
        <v>697</v>
      </c>
      <c r="G91" s="78" t="s">
        <v>164</v>
      </c>
      <c r="H91" s="187">
        <f>INVENTARIO[[#This Row],[Precio Final]]</f>
        <v>22</v>
      </c>
      <c r="I91" s="78">
        <f t="shared" si="5"/>
        <v>19.306666666666665</v>
      </c>
      <c r="J91" s="78">
        <v>1</v>
      </c>
      <c r="K91" s="110">
        <f>SUMIFS(VENTAS[Cantidad],VENTAS[Código del producto Vendido],INVENTARIO[[#This Row],[Code]])</f>
        <v>1</v>
      </c>
      <c r="L91" s="121">
        <f>INVENTARIO[[#This Row],[Entradas]]-INVENTARIO[[#This Row],[Salidas]]</f>
        <v>0</v>
      </c>
      <c r="M91" s="187">
        <f>INVENTARIO[[#This Row],[Precio Final]]*10%</f>
        <v>2.2000000000000002</v>
      </c>
      <c r="N91" s="42">
        <v>200</v>
      </c>
      <c r="O91" s="42">
        <v>18</v>
      </c>
      <c r="P91" s="42">
        <f t="shared" si="6"/>
        <v>11.111111111111111</v>
      </c>
      <c r="Q91" s="110">
        <v>220</v>
      </c>
      <c r="R91" s="42">
        <v>8</v>
      </c>
      <c r="S91" s="190">
        <f t="shared" si="7"/>
        <v>1.76</v>
      </c>
      <c r="T91" s="42">
        <f t="shared" si="4"/>
        <v>12.871111111111111</v>
      </c>
      <c r="U91" s="42">
        <f>((INVENTARIO[[#This Row],[Costo Unitario (USD)]]+INVENTARIO[[#This Row],[Costo Envío (USD)]])*1.5)</f>
        <v>19.306666666666665</v>
      </c>
      <c r="V91" s="42">
        <v>22</v>
      </c>
      <c r="W91" s="42">
        <f>INVENTARIO[[#This Row],[Precio Final]]-(INVENTARIO[[#This Row],[Comisión 10%]]+INVENTARIO[[#This Row],[Costo total]])</f>
        <v>6.9288888888888884</v>
      </c>
      <c r="X91" s="188">
        <f>INVENTARIO[[#This Row],[Ganancia Unitaria]]*INVENTARIO[[#This Row],[Salidas]]</f>
        <v>6.9288888888888884</v>
      </c>
      <c r="Y91" s="42" t="s">
        <v>1229</v>
      </c>
      <c r="Z91" s="20"/>
    </row>
    <row r="92" spans="1:26" ht="55" customHeight="1" x14ac:dyDescent="0.15">
      <c r="A92" s="43" t="s">
        <v>1409</v>
      </c>
      <c r="B92" s="181"/>
      <c r="C92" s="182" t="s">
        <v>12</v>
      </c>
      <c r="D92" s="83" t="s">
        <v>2417</v>
      </c>
      <c r="E92" s="83" t="s">
        <v>782</v>
      </c>
      <c r="F92" s="83" t="s">
        <v>1259</v>
      </c>
      <c r="G92" s="83" t="s">
        <v>164</v>
      </c>
      <c r="H92" s="183">
        <f>INVENTARIO[[#This Row],[Precio Final]]</f>
        <v>23</v>
      </c>
      <c r="I92" s="83">
        <f t="shared" si="5"/>
        <v>20.916666666666668</v>
      </c>
      <c r="J92" s="83">
        <v>1</v>
      </c>
      <c r="K92" s="112">
        <f>SUMIFS(VENTAS[Cantidad],VENTAS[Código del producto Vendido],INVENTARIO[[#This Row],[Code]])</f>
        <v>0</v>
      </c>
      <c r="L92" s="122">
        <f>INVENTARIO[[#This Row],[Entradas]]-INVENTARIO[[#This Row],[Salidas]]</f>
        <v>1</v>
      </c>
      <c r="M92" s="183">
        <f>INVENTARIO[[#This Row],[Precio Final]]*10%</f>
        <v>2.3000000000000003</v>
      </c>
      <c r="N92" s="43">
        <v>215</v>
      </c>
      <c r="O92" s="43">
        <v>18</v>
      </c>
      <c r="P92" s="43">
        <f t="shared" si="6"/>
        <v>11.944444444444445</v>
      </c>
      <c r="Q92" s="112">
        <v>250</v>
      </c>
      <c r="R92" s="43">
        <v>8</v>
      </c>
      <c r="S92" s="189">
        <f t="shared" si="7"/>
        <v>2</v>
      </c>
      <c r="T92" s="180">
        <f t="shared" si="4"/>
        <v>13.944444444444445</v>
      </c>
      <c r="U92" s="180">
        <f>((INVENTARIO[[#This Row],[Costo Unitario (USD)]]+INVENTARIO[[#This Row],[Costo Envío (USD)]])*1.5)</f>
        <v>20.916666666666668</v>
      </c>
      <c r="V92" s="43">
        <v>23</v>
      </c>
      <c r="W92" s="43">
        <f>INVENTARIO[[#This Row],[Precio Final]]-(INVENTARIO[[#This Row],[Comisión 10%]]+INVENTARIO[[#This Row],[Costo total]])</f>
        <v>6.7555555555555564</v>
      </c>
      <c r="X92" s="184">
        <f>INVENTARIO[[#This Row],[Ganancia Unitaria]]*INVENTARIO[[#This Row],[Salidas]]</f>
        <v>0</v>
      </c>
      <c r="Y92" s="43" t="s">
        <v>1229</v>
      </c>
      <c r="Z92" s="20"/>
    </row>
    <row r="93" spans="1:26" ht="55" customHeight="1" x14ac:dyDescent="0.15">
      <c r="A93" s="42" t="s">
        <v>1410</v>
      </c>
      <c r="B93" s="185"/>
      <c r="C93" s="186" t="s">
        <v>12</v>
      </c>
      <c r="D93" s="78" t="s">
        <v>2417</v>
      </c>
      <c r="E93" s="78" t="s">
        <v>791</v>
      </c>
      <c r="F93" s="78" t="s">
        <v>1260</v>
      </c>
      <c r="G93" s="78" t="s">
        <v>164</v>
      </c>
      <c r="H93" s="187">
        <f>INVENTARIO[[#This Row],[Precio Final]]</f>
        <v>23</v>
      </c>
      <c r="I93" s="78">
        <f t="shared" si="5"/>
        <v>20.916666666666668</v>
      </c>
      <c r="J93" s="78">
        <v>1</v>
      </c>
      <c r="K93" s="110">
        <f>SUMIFS(VENTAS[Cantidad],VENTAS[Código del producto Vendido],INVENTARIO[[#This Row],[Code]])</f>
        <v>1</v>
      </c>
      <c r="L93" s="121">
        <f>INVENTARIO[[#This Row],[Entradas]]-INVENTARIO[[#This Row],[Salidas]]</f>
        <v>0</v>
      </c>
      <c r="M93" s="187">
        <f>INVENTARIO[[#This Row],[Precio Final]]*10%</f>
        <v>2.3000000000000003</v>
      </c>
      <c r="N93" s="42">
        <v>215</v>
      </c>
      <c r="O93" s="42">
        <v>18</v>
      </c>
      <c r="P93" s="42">
        <f t="shared" si="6"/>
        <v>11.944444444444445</v>
      </c>
      <c r="Q93" s="110">
        <v>250</v>
      </c>
      <c r="R93" s="42">
        <v>8</v>
      </c>
      <c r="S93" s="190">
        <f t="shared" si="7"/>
        <v>2</v>
      </c>
      <c r="T93" s="42">
        <f t="shared" si="4"/>
        <v>13.944444444444445</v>
      </c>
      <c r="U93" s="42">
        <f>((INVENTARIO[[#This Row],[Costo Unitario (USD)]]+INVENTARIO[[#This Row],[Costo Envío (USD)]])*1.5)</f>
        <v>20.916666666666668</v>
      </c>
      <c r="V93" s="42">
        <v>23</v>
      </c>
      <c r="W93" s="42">
        <f>INVENTARIO[[#This Row],[Precio Final]]-(INVENTARIO[[#This Row],[Comisión 10%]]+INVENTARIO[[#This Row],[Costo total]])</f>
        <v>6.7555555555555564</v>
      </c>
      <c r="X93" s="188">
        <f>INVENTARIO[[#This Row],[Ganancia Unitaria]]*INVENTARIO[[#This Row],[Salidas]]</f>
        <v>6.7555555555555564</v>
      </c>
      <c r="Y93" s="42" t="s">
        <v>1229</v>
      </c>
      <c r="Z93" s="20"/>
    </row>
    <row r="94" spans="1:26" ht="55" hidden="1" customHeight="1" x14ac:dyDescent="0.15">
      <c r="A94" s="43" t="s">
        <v>122</v>
      </c>
      <c r="B94" s="181"/>
      <c r="C94" s="182" t="s">
        <v>12</v>
      </c>
      <c r="D94" s="83" t="s">
        <v>50</v>
      </c>
      <c r="E94" s="83" t="s">
        <v>1324</v>
      </c>
      <c r="F94" s="83" t="s">
        <v>695</v>
      </c>
      <c r="G94" s="83" t="s">
        <v>164</v>
      </c>
      <c r="H94" s="183">
        <f>INVENTARIO[[#This Row],[Precio Final]]</f>
        <v>28</v>
      </c>
      <c r="I94" s="83">
        <f t="shared" si="5"/>
        <v>27.72</v>
      </c>
      <c r="J94" s="83">
        <v>1</v>
      </c>
      <c r="K94" s="112">
        <f>SUMIFS(VENTAS[Cantidad],VENTAS[Código del producto Vendido],INVENTARIO[[#This Row],[Code]])</f>
        <v>1</v>
      </c>
      <c r="L94" s="122">
        <f>INVENTARIO[[#This Row],[Entradas]]-INVENTARIO[[#This Row],[Salidas]]</f>
        <v>0</v>
      </c>
      <c r="M94" s="183">
        <f>INVENTARIO[[#This Row],[Precio Final]]*10%</f>
        <v>2.8000000000000003</v>
      </c>
      <c r="N94" s="43">
        <v>270</v>
      </c>
      <c r="O94" s="43">
        <v>18</v>
      </c>
      <c r="P94" s="43">
        <f t="shared" si="6"/>
        <v>15</v>
      </c>
      <c r="Q94" s="112">
        <v>435</v>
      </c>
      <c r="R94" s="43">
        <v>8</v>
      </c>
      <c r="S94" s="189">
        <f t="shared" si="7"/>
        <v>3.48</v>
      </c>
      <c r="T94" s="180">
        <f t="shared" si="4"/>
        <v>18.48</v>
      </c>
      <c r="U94" s="180">
        <f>((INVENTARIO[[#This Row],[Costo Unitario (USD)]]+INVENTARIO[[#This Row],[Costo Envío (USD)]])*1.5)</f>
        <v>27.72</v>
      </c>
      <c r="V94" s="43">
        <v>28</v>
      </c>
      <c r="W94" s="43">
        <f>INVENTARIO[[#This Row],[Precio Final]]-(INVENTARIO[[#This Row],[Comisión 10%]]+INVENTARIO[[#This Row],[Costo total]])</f>
        <v>6.7199999999999989</v>
      </c>
      <c r="X94" s="184">
        <f>INVENTARIO[[#This Row],[Ganancia Unitaria]]*INVENTARIO[[#This Row],[Salidas]]</f>
        <v>6.7199999999999989</v>
      </c>
      <c r="Y94" s="43" t="s">
        <v>1229</v>
      </c>
      <c r="Z94" s="20"/>
    </row>
    <row r="95" spans="1:26" ht="55" hidden="1" customHeight="1" x14ac:dyDescent="0.15">
      <c r="A95" s="42" t="s">
        <v>121</v>
      </c>
      <c r="B95" s="185"/>
      <c r="C95" s="186" t="s">
        <v>12</v>
      </c>
      <c r="D95" s="78" t="s">
        <v>52</v>
      </c>
      <c r="E95" s="78" t="s">
        <v>785</v>
      </c>
      <c r="F95" s="78" t="s">
        <v>697</v>
      </c>
      <c r="G95" s="78" t="s">
        <v>164</v>
      </c>
      <c r="H95" s="187">
        <f>INVENTARIO[[#This Row],[Precio Final]]</f>
        <v>14</v>
      </c>
      <c r="I95" s="78">
        <f t="shared" si="5"/>
        <v>12.333333333333332</v>
      </c>
      <c r="J95" s="78">
        <v>1</v>
      </c>
      <c r="K95" s="110">
        <f>SUMIFS(VENTAS[Cantidad],VENTAS[Código del producto Vendido],INVENTARIO[[#This Row],[Code]])</f>
        <v>1</v>
      </c>
      <c r="L95" s="121">
        <f>INVENTARIO[[#This Row],[Entradas]]-INVENTARIO[[#This Row],[Salidas]]</f>
        <v>0</v>
      </c>
      <c r="M95" s="187">
        <f>INVENTARIO[[#This Row],[Precio Final]]*10%</f>
        <v>1.4000000000000001</v>
      </c>
      <c r="N95" s="42">
        <v>130</v>
      </c>
      <c r="O95" s="42">
        <v>18</v>
      </c>
      <c r="P95" s="42">
        <f t="shared" si="6"/>
        <v>7.2222222222222223</v>
      </c>
      <c r="Q95" s="110">
        <v>125</v>
      </c>
      <c r="R95" s="42">
        <v>8</v>
      </c>
      <c r="S95" s="190">
        <f t="shared" si="7"/>
        <v>1</v>
      </c>
      <c r="T95" s="42">
        <f t="shared" si="4"/>
        <v>8.2222222222222214</v>
      </c>
      <c r="U95" s="42">
        <f>((INVENTARIO[[#This Row],[Costo Unitario (USD)]]+INVENTARIO[[#This Row],[Costo Envío (USD)]])*1.5)</f>
        <v>12.333333333333332</v>
      </c>
      <c r="V95" s="42">
        <v>14</v>
      </c>
      <c r="W95" s="42">
        <f>INVENTARIO[[#This Row],[Precio Final]]-(INVENTARIO[[#This Row],[Comisión 10%]]+INVENTARIO[[#This Row],[Costo total]])</f>
        <v>4.3777777777777782</v>
      </c>
      <c r="X95" s="188">
        <f>INVENTARIO[[#This Row],[Ganancia Unitaria]]*INVENTARIO[[#This Row],[Salidas]]</f>
        <v>4.3777777777777782</v>
      </c>
      <c r="Y95" s="42" t="s">
        <v>1229</v>
      </c>
      <c r="Z95" s="20"/>
    </row>
    <row r="96" spans="1:26" ht="55" hidden="1" customHeight="1" x14ac:dyDescent="0.15">
      <c r="A96" s="43" t="s">
        <v>1411</v>
      </c>
      <c r="B96" s="181"/>
      <c r="C96" s="182" t="s">
        <v>12</v>
      </c>
      <c r="D96" s="83" t="s">
        <v>52</v>
      </c>
      <c r="E96" s="83" t="s">
        <v>784</v>
      </c>
      <c r="F96" s="83" t="s">
        <v>692</v>
      </c>
      <c r="G96" s="83" t="s">
        <v>164</v>
      </c>
      <c r="H96" s="183">
        <f>INVENTARIO[[#This Row],[Precio Final]]</f>
        <v>12</v>
      </c>
      <c r="I96" s="83">
        <f t="shared" si="5"/>
        <v>11.856666666666667</v>
      </c>
      <c r="J96" s="83">
        <v>1</v>
      </c>
      <c r="K96" s="112">
        <f>SUMIFS(VENTAS[Cantidad],VENTAS[Código del producto Vendido],INVENTARIO[[#This Row],[Code]])</f>
        <v>1</v>
      </c>
      <c r="L96" s="122">
        <f>INVENTARIO[[#This Row],[Entradas]]-INVENTARIO[[#This Row],[Salidas]]</f>
        <v>0</v>
      </c>
      <c r="M96" s="183">
        <f>INVENTARIO[[#This Row],[Precio Final]]*10%</f>
        <v>1.2000000000000002</v>
      </c>
      <c r="N96" s="43">
        <v>125</v>
      </c>
      <c r="O96" s="43">
        <v>18</v>
      </c>
      <c r="P96" s="43">
        <f t="shared" si="6"/>
        <v>6.9444444444444446</v>
      </c>
      <c r="Q96" s="112">
        <v>120</v>
      </c>
      <c r="R96" s="43">
        <v>8</v>
      </c>
      <c r="S96" s="189">
        <f t="shared" si="7"/>
        <v>0.96</v>
      </c>
      <c r="T96" s="180">
        <f t="shared" si="4"/>
        <v>7.9044444444444446</v>
      </c>
      <c r="U96" s="180">
        <f>((INVENTARIO[[#This Row],[Costo Unitario (USD)]]+INVENTARIO[[#This Row],[Costo Envío (USD)]])*1.5)</f>
        <v>11.856666666666667</v>
      </c>
      <c r="V96" s="43">
        <v>12</v>
      </c>
      <c r="W96" s="43">
        <f>INVENTARIO[[#This Row],[Precio Final]]-(INVENTARIO[[#This Row],[Comisión 10%]]+INVENTARIO[[#This Row],[Costo total]])</f>
        <v>2.8955555555555552</v>
      </c>
      <c r="X96" s="184">
        <f>INVENTARIO[[#This Row],[Ganancia Unitaria]]*INVENTARIO[[#This Row],[Salidas]]</f>
        <v>2.8955555555555552</v>
      </c>
      <c r="Y96" s="43" t="s">
        <v>1229</v>
      </c>
      <c r="Z96" s="20"/>
    </row>
    <row r="97" spans="1:26" ht="55" hidden="1" customHeight="1" x14ac:dyDescent="0.15">
      <c r="A97" s="42" t="s">
        <v>127</v>
      </c>
      <c r="B97" s="185"/>
      <c r="C97" s="186" t="s">
        <v>12</v>
      </c>
      <c r="D97" s="78" t="s">
        <v>52</v>
      </c>
      <c r="E97" s="78" t="s">
        <v>784</v>
      </c>
      <c r="F97" s="78" t="s">
        <v>697</v>
      </c>
      <c r="G97" s="78" t="s">
        <v>164</v>
      </c>
      <c r="H97" s="187">
        <f>INVENTARIO[[#This Row],[Precio Final]]</f>
        <v>12</v>
      </c>
      <c r="I97" s="78">
        <f t="shared" si="5"/>
        <v>11.856666666666667</v>
      </c>
      <c r="J97" s="78">
        <v>1</v>
      </c>
      <c r="K97" s="110">
        <f>SUMIFS(VENTAS[Cantidad],VENTAS[Código del producto Vendido],INVENTARIO[[#This Row],[Code]])</f>
        <v>1</v>
      </c>
      <c r="L97" s="121">
        <f>INVENTARIO[[#This Row],[Entradas]]-INVENTARIO[[#This Row],[Salidas]]</f>
        <v>0</v>
      </c>
      <c r="M97" s="187">
        <f>INVENTARIO[[#This Row],[Precio Final]]*10%</f>
        <v>1.2000000000000002</v>
      </c>
      <c r="N97" s="42">
        <v>125</v>
      </c>
      <c r="O97" s="42">
        <v>18</v>
      </c>
      <c r="P97" s="42">
        <f t="shared" si="6"/>
        <v>6.9444444444444446</v>
      </c>
      <c r="Q97" s="110">
        <v>120</v>
      </c>
      <c r="R97" s="42">
        <v>8</v>
      </c>
      <c r="S97" s="190">
        <f t="shared" si="7"/>
        <v>0.96</v>
      </c>
      <c r="T97" s="42">
        <f t="shared" si="4"/>
        <v>7.9044444444444446</v>
      </c>
      <c r="U97" s="42">
        <f>((INVENTARIO[[#This Row],[Costo Unitario (USD)]]+INVENTARIO[[#This Row],[Costo Envío (USD)]])*1.5)</f>
        <v>11.856666666666667</v>
      </c>
      <c r="V97" s="42">
        <v>12</v>
      </c>
      <c r="W97" s="42">
        <f>INVENTARIO[[#This Row],[Precio Final]]-(INVENTARIO[[#This Row],[Comisión 10%]]+INVENTARIO[[#This Row],[Costo total]])</f>
        <v>2.8955555555555552</v>
      </c>
      <c r="X97" s="188">
        <f>INVENTARIO[[#This Row],[Ganancia Unitaria]]*INVENTARIO[[#This Row],[Salidas]]</f>
        <v>2.8955555555555552</v>
      </c>
      <c r="Y97" s="42" t="s">
        <v>1229</v>
      </c>
      <c r="Z97" s="20"/>
    </row>
    <row r="98" spans="1:26" ht="55" hidden="1" customHeight="1" x14ac:dyDescent="0.15">
      <c r="A98" s="43" t="s">
        <v>1412</v>
      </c>
      <c r="B98" s="181"/>
      <c r="C98" s="182" t="s">
        <v>12</v>
      </c>
      <c r="D98" s="83" t="s">
        <v>50</v>
      </c>
      <c r="E98" s="83" t="s">
        <v>786</v>
      </c>
      <c r="F98" s="83" t="s">
        <v>697</v>
      </c>
      <c r="G98" s="83" t="s">
        <v>164</v>
      </c>
      <c r="H98" s="183">
        <f>INVENTARIO[[#This Row],[Precio Final]]</f>
        <v>28</v>
      </c>
      <c r="I98" s="83">
        <f t="shared" si="5"/>
        <v>27.596666666666671</v>
      </c>
      <c r="J98" s="83">
        <v>1</v>
      </c>
      <c r="K98" s="112">
        <f>SUMIFS(VENTAS[Cantidad],VENTAS[Código del producto Vendido],INVENTARIO[[#This Row],[Code]])</f>
        <v>1</v>
      </c>
      <c r="L98" s="122">
        <f>INVENTARIO[[#This Row],[Entradas]]-INVENTARIO[[#This Row],[Salidas]]</f>
        <v>0</v>
      </c>
      <c r="M98" s="183">
        <f>INVENTARIO[[#This Row],[Precio Final]]*10%</f>
        <v>2.8000000000000003</v>
      </c>
      <c r="N98" s="43">
        <v>275</v>
      </c>
      <c r="O98" s="43">
        <v>18</v>
      </c>
      <c r="P98" s="43">
        <f t="shared" si="6"/>
        <v>15.277777777777779</v>
      </c>
      <c r="Q98" s="112">
        <v>390</v>
      </c>
      <c r="R98" s="43">
        <v>8</v>
      </c>
      <c r="S98" s="189">
        <f t="shared" si="7"/>
        <v>3.12</v>
      </c>
      <c r="T98" s="180">
        <f t="shared" si="4"/>
        <v>18.39777777777778</v>
      </c>
      <c r="U98" s="180">
        <f>((INVENTARIO[[#This Row],[Costo Unitario (USD)]]+INVENTARIO[[#This Row],[Costo Envío (USD)]])*1.5)</f>
        <v>27.596666666666671</v>
      </c>
      <c r="V98" s="43">
        <v>28</v>
      </c>
      <c r="W98" s="43">
        <f>INVENTARIO[[#This Row],[Precio Final]]-(INVENTARIO[[#This Row],[Comisión 10%]]+INVENTARIO[[#This Row],[Costo total]])</f>
        <v>6.8022222222222197</v>
      </c>
      <c r="X98" s="184">
        <f>INVENTARIO[[#This Row],[Ganancia Unitaria]]*INVENTARIO[[#This Row],[Salidas]]</f>
        <v>6.8022222222222197</v>
      </c>
      <c r="Y98" s="43" t="s">
        <v>1229</v>
      </c>
      <c r="Z98" s="20"/>
    </row>
    <row r="99" spans="1:26" ht="55" hidden="1" customHeight="1" x14ac:dyDescent="0.15">
      <c r="A99" s="42" t="s">
        <v>1413</v>
      </c>
      <c r="B99" s="185"/>
      <c r="C99" s="186" t="s">
        <v>12</v>
      </c>
      <c r="D99" s="78" t="s">
        <v>50</v>
      </c>
      <c r="E99" s="78" t="s">
        <v>786</v>
      </c>
      <c r="F99" s="78" t="s">
        <v>692</v>
      </c>
      <c r="G99" s="78" t="s">
        <v>164</v>
      </c>
      <c r="H99" s="187">
        <f>INVENTARIO[[#This Row],[Precio Final]]</f>
        <v>28</v>
      </c>
      <c r="I99" s="78">
        <f t="shared" si="5"/>
        <v>26.456666666666667</v>
      </c>
      <c r="J99" s="78">
        <v>1</v>
      </c>
      <c r="K99" s="110">
        <f>SUMIFS(VENTAS[Cantidad],VENTAS[Código del producto Vendido],INVENTARIO[[#This Row],[Code]])</f>
        <v>1</v>
      </c>
      <c r="L99" s="121">
        <f>INVENTARIO[[#This Row],[Entradas]]-INVENTARIO[[#This Row],[Salidas]]</f>
        <v>0</v>
      </c>
      <c r="M99" s="187">
        <f>INVENTARIO[[#This Row],[Precio Final]]*10%</f>
        <v>2.8000000000000003</v>
      </c>
      <c r="N99" s="42">
        <v>275</v>
      </c>
      <c r="O99" s="42">
        <v>18</v>
      </c>
      <c r="P99" s="42">
        <f t="shared" si="6"/>
        <v>15.277777777777779</v>
      </c>
      <c r="Q99" s="110">
        <v>295</v>
      </c>
      <c r="R99" s="42">
        <v>8</v>
      </c>
      <c r="S99" s="190">
        <f t="shared" si="7"/>
        <v>2.36</v>
      </c>
      <c r="T99" s="42">
        <f t="shared" si="4"/>
        <v>17.637777777777778</v>
      </c>
      <c r="U99" s="42">
        <f>((INVENTARIO[[#This Row],[Costo Unitario (USD)]]+INVENTARIO[[#This Row],[Costo Envío (USD)]])*1.5)</f>
        <v>26.456666666666667</v>
      </c>
      <c r="V99" s="42">
        <v>28</v>
      </c>
      <c r="W99" s="42">
        <f>INVENTARIO[[#This Row],[Precio Final]]-(INVENTARIO[[#This Row],[Comisión 10%]]+INVENTARIO[[#This Row],[Costo total]])</f>
        <v>7.5622222222222213</v>
      </c>
      <c r="X99" s="188">
        <f>INVENTARIO[[#This Row],[Ganancia Unitaria]]*INVENTARIO[[#This Row],[Salidas]]</f>
        <v>7.5622222222222213</v>
      </c>
      <c r="Y99" s="42" t="s">
        <v>1229</v>
      </c>
      <c r="Z99" s="20"/>
    </row>
    <row r="100" spans="1:26" ht="55" hidden="1" customHeight="1" x14ac:dyDescent="0.15">
      <c r="A100" s="43" t="s">
        <v>1414</v>
      </c>
      <c r="B100" s="181"/>
      <c r="C100" s="182" t="s">
        <v>12</v>
      </c>
      <c r="D100" s="83" t="s">
        <v>50</v>
      </c>
      <c r="E100" s="83" t="s">
        <v>787</v>
      </c>
      <c r="F100" s="83" t="s">
        <v>698</v>
      </c>
      <c r="G100" s="83" t="s">
        <v>164</v>
      </c>
      <c r="H100" s="183">
        <f>INVENTARIO[[#This Row],[Precio Final]]</f>
        <v>20</v>
      </c>
      <c r="I100" s="83">
        <f t="shared" si="5"/>
        <v>17.813333333333333</v>
      </c>
      <c r="J100" s="83">
        <v>1</v>
      </c>
      <c r="K100" s="112">
        <f>SUMIFS(VENTAS[Cantidad],VENTAS[Código del producto Vendido],INVENTARIO[[#This Row],[Code]])</f>
        <v>1</v>
      </c>
      <c r="L100" s="122">
        <f>INVENTARIO[[#This Row],[Entradas]]-INVENTARIO[[#This Row],[Salidas]]</f>
        <v>0</v>
      </c>
      <c r="M100" s="183">
        <f>INVENTARIO[[#This Row],[Precio Final]]*10%</f>
        <v>2</v>
      </c>
      <c r="N100" s="43">
        <v>190</v>
      </c>
      <c r="O100" s="43">
        <v>18</v>
      </c>
      <c r="P100" s="43">
        <f t="shared" si="6"/>
        <v>10.555555555555555</v>
      </c>
      <c r="Q100" s="112">
        <v>165</v>
      </c>
      <c r="R100" s="43">
        <v>8</v>
      </c>
      <c r="S100" s="189">
        <f t="shared" si="7"/>
        <v>1.32</v>
      </c>
      <c r="T100" s="180">
        <f t="shared" si="4"/>
        <v>11.875555555555556</v>
      </c>
      <c r="U100" s="180">
        <f>((INVENTARIO[[#This Row],[Costo Unitario (USD)]]+INVENTARIO[[#This Row],[Costo Envío (USD)]])*1.5)</f>
        <v>17.813333333333333</v>
      </c>
      <c r="V100" s="43">
        <v>20</v>
      </c>
      <c r="W100" s="43">
        <f>INVENTARIO[[#This Row],[Precio Final]]-(INVENTARIO[[#This Row],[Comisión 10%]]+INVENTARIO[[#This Row],[Costo total]])</f>
        <v>6.1244444444444444</v>
      </c>
      <c r="X100" s="184">
        <f>INVENTARIO[[#This Row],[Ganancia Unitaria]]*INVENTARIO[[#This Row],[Salidas]]</f>
        <v>6.1244444444444444</v>
      </c>
      <c r="Y100" s="43" t="s">
        <v>1229</v>
      </c>
      <c r="Z100" s="20"/>
    </row>
    <row r="101" spans="1:26" ht="55" hidden="1" customHeight="1" x14ac:dyDescent="0.15">
      <c r="A101" s="42" t="s">
        <v>129</v>
      </c>
      <c r="B101" s="185"/>
      <c r="C101" s="186" t="s">
        <v>12</v>
      </c>
      <c r="D101" s="78" t="s">
        <v>50</v>
      </c>
      <c r="E101" s="78" t="s">
        <v>787</v>
      </c>
      <c r="F101" s="78" t="s">
        <v>697</v>
      </c>
      <c r="G101" s="78" t="s">
        <v>164</v>
      </c>
      <c r="H101" s="187">
        <f>INVENTARIO[[#This Row],[Precio Final]]</f>
        <v>20</v>
      </c>
      <c r="I101" s="78">
        <f t="shared" si="5"/>
        <v>17.693333333333335</v>
      </c>
      <c r="J101" s="78">
        <v>1</v>
      </c>
      <c r="K101" s="110">
        <f>SUMIFS(VENTAS[Cantidad],VENTAS[Código del producto Vendido],INVENTARIO[[#This Row],[Code]])</f>
        <v>1</v>
      </c>
      <c r="L101" s="121">
        <f>INVENTARIO[[#This Row],[Entradas]]-INVENTARIO[[#This Row],[Salidas]]</f>
        <v>0</v>
      </c>
      <c r="M101" s="187">
        <f>INVENTARIO[[#This Row],[Precio Final]]*10%</f>
        <v>2</v>
      </c>
      <c r="N101" s="42">
        <v>190</v>
      </c>
      <c r="O101" s="42">
        <v>18</v>
      </c>
      <c r="P101" s="42">
        <f t="shared" si="6"/>
        <v>10.555555555555555</v>
      </c>
      <c r="Q101" s="110">
        <v>155</v>
      </c>
      <c r="R101" s="42">
        <v>8</v>
      </c>
      <c r="S101" s="190">
        <f t="shared" si="7"/>
        <v>1.24</v>
      </c>
      <c r="T101" s="42">
        <f t="shared" si="4"/>
        <v>11.795555555555556</v>
      </c>
      <c r="U101" s="42">
        <f>((INVENTARIO[[#This Row],[Costo Unitario (USD)]]+INVENTARIO[[#This Row],[Costo Envío (USD)]])*1.5)</f>
        <v>17.693333333333335</v>
      </c>
      <c r="V101" s="42">
        <v>20</v>
      </c>
      <c r="W101" s="42">
        <f>INVENTARIO[[#This Row],[Precio Final]]-(INVENTARIO[[#This Row],[Comisión 10%]]+INVENTARIO[[#This Row],[Costo total]])</f>
        <v>6.2044444444444444</v>
      </c>
      <c r="X101" s="188">
        <f>INVENTARIO[[#This Row],[Ganancia Unitaria]]*INVENTARIO[[#This Row],[Salidas]]</f>
        <v>6.2044444444444444</v>
      </c>
      <c r="Y101" s="42" t="s">
        <v>1229</v>
      </c>
      <c r="Z101" s="20"/>
    </row>
    <row r="102" spans="1:26" ht="55" hidden="1" customHeight="1" x14ac:dyDescent="0.15">
      <c r="A102" s="43" t="s">
        <v>1415</v>
      </c>
      <c r="B102" s="181"/>
      <c r="C102" s="182" t="s">
        <v>12</v>
      </c>
      <c r="D102" s="83" t="s">
        <v>52</v>
      </c>
      <c r="E102" s="83" t="s">
        <v>788</v>
      </c>
      <c r="F102" s="83" t="s">
        <v>697</v>
      </c>
      <c r="G102" s="83" t="s">
        <v>164</v>
      </c>
      <c r="H102" s="183">
        <f>INVENTARIO[[#This Row],[Precio Final]]</f>
        <v>14</v>
      </c>
      <c r="I102" s="83">
        <f t="shared" si="5"/>
        <v>13.656666666666666</v>
      </c>
      <c r="J102" s="83">
        <v>1</v>
      </c>
      <c r="K102" s="112">
        <f>SUMIFS(VENTAS[Cantidad],VENTAS[Código del producto Vendido],INVENTARIO[[#This Row],[Code]])</f>
        <v>1</v>
      </c>
      <c r="L102" s="122">
        <f>INVENTARIO[[#This Row],[Entradas]]-INVENTARIO[[#This Row],[Salidas]]</f>
        <v>0</v>
      </c>
      <c r="M102" s="183">
        <f>INVENTARIO[[#This Row],[Precio Final]]*10%</f>
        <v>1.4000000000000001</v>
      </c>
      <c r="N102" s="43">
        <v>143</v>
      </c>
      <c r="O102" s="43">
        <v>18</v>
      </c>
      <c r="P102" s="43">
        <f t="shared" si="6"/>
        <v>7.9444444444444446</v>
      </c>
      <c r="Q102" s="112">
        <v>145</v>
      </c>
      <c r="R102" s="43">
        <v>8</v>
      </c>
      <c r="S102" s="189">
        <f t="shared" si="7"/>
        <v>1.1599999999999999</v>
      </c>
      <c r="T102" s="180">
        <f t="shared" ref="T102:T152" si="8">(P102+S102)</f>
        <v>9.1044444444444448</v>
      </c>
      <c r="U102" s="180">
        <f>((INVENTARIO[[#This Row],[Costo Unitario (USD)]]+INVENTARIO[[#This Row],[Costo Envío (USD)]])*1.5)</f>
        <v>13.656666666666666</v>
      </c>
      <c r="V102" s="43">
        <v>14</v>
      </c>
      <c r="W102" s="43">
        <f>INVENTARIO[[#This Row],[Precio Final]]-(INVENTARIO[[#This Row],[Comisión 10%]]+INVENTARIO[[#This Row],[Costo total]])</f>
        <v>3.4955555555555549</v>
      </c>
      <c r="X102" s="184">
        <f>INVENTARIO[[#This Row],[Ganancia Unitaria]]*INVENTARIO[[#This Row],[Salidas]]</f>
        <v>3.4955555555555549</v>
      </c>
      <c r="Y102" s="43" t="s">
        <v>1229</v>
      </c>
      <c r="Z102" s="20"/>
    </row>
    <row r="103" spans="1:26" ht="55" hidden="1" customHeight="1" x14ac:dyDescent="0.15">
      <c r="A103" s="42" t="s">
        <v>1416</v>
      </c>
      <c r="B103" s="185"/>
      <c r="C103" s="186" t="s">
        <v>12</v>
      </c>
      <c r="D103" s="78" t="s">
        <v>52</v>
      </c>
      <c r="E103" s="78" t="s">
        <v>858</v>
      </c>
      <c r="F103" s="78" t="s">
        <v>698</v>
      </c>
      <c r="G103" s="78" t="s">
        <v>164</v>
      </c>
      <c r="H103" s="187">
        <f>INVENTARIO[[#This Row],[Precio Final]]</f>
        <v>13</v>
      </c>
      <c r="I103" s="78">
        <f t="shared" si="5"/>
        <v>12.063333333333333</v>
      </c>
      <c r="J103" s="78">
        <v>1</v>
      </c>
      <c r="K103" s="110">
        <v>0</v>
      </c>
      <c r="L103" s="121">
        <f>INVENTARIO[[#This Row],[Entradas]]-INVENTARIO[[#This Row],[Salidas]]</f>
        <v>1</v>
      </c>
      <c r="M103" s="187">
        <f>INVENTARIO[[#This Row],[Precio Final]]*10%</f>
        <v>1.3</v>
      </c>
      <c r="N103" s="42">
        <v>121</v>
      </c>
      <c r="O103" s="42">
        <v>18</v>
      </c>
      <c r="P103" s="42">
        <f t="shared" si="6"/>
        <v>6.7222222222222223</v>
      </c>
      <c r="Q103" s="110">
        <v>165</v>
      </c>
      <c r="R103" s="42">
        <v>8</v>
      </c>
      <c r="S103" s="190">
        <f t="shared" si="7"/>
        <v>1.32</v>
      </c>
      <c r="T103" s="42">
        <f t="shared" si="8"/>
        <v>8.0422222222222217</v>
      </c>
      <c r="U103" s="42">
        <f>((INVENTARIO[[#This Row],[Costo Unitario (USD)]]+INVENTARIO[[#This Row],[Costo Envío (USD)]])*1.5)</f>
        <v>12.063333333333333</v>
      </c>
      <c r="V103" s="42">
        <v>13</v>
      </c>
      <c r="W103" s="42">
        <f>INVENTARIO[[#This Row],[Precio Final]]-(INVENTARIO[[#This Row],[Comisión 10%]]+INVENTARIO[[#This Row],[Costo total]])</f>
        <v>3.6577777777777776</v>
      </c>
      <c r="X103" s="188">
        <f>INVENTARIO[[#This Row],[Ganancia Unitaria]]*INVENTARIO[[#This Row],[Salidas]]</f>
        <v>0</v>
      </c>
      <c r="Y103" s="42" t="s">
        <v>1229</v>
      </c>
      <c r="Z103" s="20"/>
    </row>
    <row r="104" spans="1:26" ht="55" hidden="1" customHeight="1" x14ac:dyDescent="0.15">
      <c r="A104" s="43" t="s">
        <v>1417</v>
      </c>
      <c r="B104" s="181"/>
      <c r="C104" s="182" t="s">
        <v>12</v>
      </c>
      <c r="D104" s="83" t="s">
        <v>50</v>
      </c>
      <c r="E104" s="83" t="s">
        <v>859</v>
      </c>
      <c r="F104" s="83" t="s">
        <v>693</v>
      </c>
      <c r="G104" s="83" t="s">
        <v>164</v>
      </c>
      <c r="H104" s="183">
        <f>INVENTARIO[[#This Row],[Precio Final]]</f>
        <v>25</v>
      </c>
      <c r="I104" s="83">
        <f t="shared" si="5"/>
        <v>25.799999999999997</v>
      </c>
      <c r="J104" s="83">
        <v>1</v>
      </c>
      <c r="K104" s="112">
        <f>SUMIFS(VENTAS[Cantidad],VENTAS[Código del producto Vendido],INVENTARIO[[#This Row],[Code]])</f>
        <v>1</v>
      </c>
      <c r="L104" s="122">
        <f>INVENTARIO[[#This Row],[Entradas]]-INVENTARIO[[#This Row],[Salidas]]</f>
        <v>0</v>
      </c>
      <c r="M104" s="183">
        <f>INVENTARIO[[#This Row],[Precio Final]]*10%</f>
        <v>2.5</v>
      </c>
      <c r="N104" s="43">
        <v>270</v>
      </c>
      <c r="O104" s="43">
        <v>18</v>
      </c>
      <c r="P104" s="43">
        <f t="shared" si="6"/>
        <v>15</v>
      </c>
      <c r="Q104" s="112">
        <v>275</v>
      </c>
      <c r="R104" s="43">
        <v>8</v>
      </c>
      <c r="S104" s="189">
        <f t="shared" si="7"/>
        <v>2.2000000000000002</v>
      </c>
      <c r="T104" s="180">
        <f t="shared" si="8"/>
        <v>17.2</v>
      </c>
      <c r="U104" s="180">
        <f>((INVENTARIO[[#This Row],[Costo Unitario (USD)]]+INVENTARIO[[#This Row],[Costo Envío (USD)]])*1.5)</f>
        <v>25.799999999999997</v>
      </c>
      <c r="V104" s="43">
        <v>25</v>
      </c>
      <c r="W104" s="43">
        <f>INVENTARIO[[#This Row],[Precio Final]]-(INVENTARIO[[#This Row],[Comisión 10%]]+INVENTARIO[[#This Row],[Costo total]])</f>
        <v>5.3000000000000007</v>
      </c>
      <c r="X104" s="184">
        <f>INVENTARIO[[#This Row],[Ganancia Unitaria]]*INVENTARIO[[#This Row],[Salidas]]</f>
        <v>5.3000000000000007</v>
      </c>
      <c r="Y104" s="43" t="s">
        <v>1229</v>
      </c>
      <c r="Z104" s="20"/>
    </row>
    <row r="105" spans="1:26" ht="55" hidden="1" customHeight="1" x14ac:dyDescent="0.15">
      <c r="A105" s="42" t="s">
        <v>1418</v>
      </c>
      <c r="B105" s="185"/>
      <c r="C105" s="186" t="s">
        <v>12</v>
      </c>
      <c r="D105" s="78" t="s">
        <v>50</v>
      </c>
      <c r="E105" s="78" t="s">
        <v>859</v>
      </c>
      <c r="F105" s="78" t="s">
        <v>697</v>
      </c>
      <c r="G105" s="78" t="s">
        <v>164</v>
      </c>
      <c r="H105" s="187">
        <f>INVENTARIO[[#This Row],[Precio Final]]</f>
        <v>25</v>
      </c>
      <c r="I105" s="78">
        <f t="shared" si="5"/>
        <v>25.14</v>
      </c>
      <c r="J105" s="78">
        <v>1</v>
      </c>
      <c r="K105" s="110">
        <f>SUMIFS(VENTAS[Cantidad],VENTAS[Código del producto Vendido],INVENTARIO[[#This Row],[Code]])</f>
        <v>0</v>
      </c>
      <c r="L105" s="121">
        <f>INVENTARIO[[#This Row],[Entradas]]-INVENTARIO[[#This Row],[Salidas]]</f>
        <v>1</v>
      </c>
      <c r="M105" s="187">
        <f>INVENTARIO[[#This Row],[Precio Final]]*10%</f>
        <v>2.5</v>
      </c>
      <c r="N105" s="42">
        <v>270</v>
      </c>
      <c r="O105" s="42">
        <v>18</v>
      </c>
      <c r="P105" s="42">
        <f t="shared" si="6"/>
        <v>15</v>
      </c>
      <c r="Q105" s="110">
        <v>220</v>
      </c>
      <c r="R105" s="42">
        <v>8</v>
      </c>
      <c r="S105" s="190">
        <f t="shared" si="7"/>
        <v>1.76</v>
      </c>
      <c r="T105" s="42">
        <f t="shared" si="8"/>
        <v>16.760000000000002</v>
      </c>
      <c r="U105" s="42">
        <f>((INVENTARIO[[#This Row],[Costo Unitario (USD)]]+INVENTARIO[[#This Row],[Costo Envío (USD)]])*1.5)</f>
        <v>25.14</v>
      </c>
      <c r="V105" s="42">
        <v>25</v>
      </c>
      <c r="W105" s="42">
        <f>INVENTARIO[[#This Row],[Precio Final]]-(INVENTARIO[[#This Row],[Comisión 10%]]+INVENTARIO[[#This Row],[Costo total]])</f>
        <v>5.7399999999999984</v>
      </c>
      <c r="X105" s="188">
        <f>INVENTARIO[[#This Row],[Ganancia Unitaria]]*INVENTARIO[[#This Row],[Salidas]]</f>
        <v>0</v>
      </c>
      <c r="Y105" s="42" t="s">
        <v>1229</v>
      </c>
      <c r="Z105" s="20"/>
    </row>
    <row r="106" spans="1:26" ht="55" hidden="1" customHeight="1" x14ac:dyDescent="0.15">
      <c r="A106" s="43" t="s">
        <v>1419</v>
      </c>
      <c r="B106" s="181"/>
      <c r="C106" s="182" t="s">
        <v>12</v>
      </c>
      <c r="D106" s="83" t="s">
        <v>50</v>
      </c>
      <c r="E106" s="83" t="s">
        <v>859</v>
      </c>
      <c r="F106" s="83" t="s">
        <v>695</v>
      </c>
      <c r="G106" s="83" t="s">
        <v>164</v>
      </c>
      <c r="H106" s="183">
        <f>INVENTARIO[[#This Row],[Precio Final]]</f>
        <v>25</v>
      </c>
      <c r="I106" s="83">
        <f t="shared" si="5"/>
        <v>25.200000000000003</v>
      </c>
      <c r="J106" s="83">
        <v>1</v>
      </c>
      <c r="K106" s="112">
        <f>SUMIFS(VENTAS[Cantidad],VENTAS[Código del producto Vendido],INVENTARIO[[#This Row],[Code]])</f>
        <v>1</v>
      </c>
      <c r="L106" s="122">
        <f>INVENTARIO[[#This Row],[Entradas]]-INVENTARIO[[#This Row],[Salidas]]</f>
        <v>0</v>
      </c>
      <c r="M106" s="183">
        <f>INVENTARIO[[#This Row],[Precio Final]]*10%</f>
        <v>2.5</v>
      </c>
      <c r="N106" s="43">
        <v>270</v>
      </c>
      <c r="O106" s="43">
        <v>18</v>
      </c>
      <c r="P106" s="43">
        <f t="shared" si="6"/>
        <v>15</v>
      </c>
      <c r="Q106" s="112">
        <v>225</v>
      </c>
      <c r="R106" s="43">
        <v>8</v>
      </c>
      <c r="S106" s="189">
        <f t="shared" si="7"/>
        <v>1.8</v>
      </c>
      <c r="T106" s="180">
        <f t="shared" si="8"/>
        <v>16.8</v>
      </c>
      <c r="U106" s="180">
        <f>((INVENTARIO[[#This Row],[Costo Unitario (USD)]]+INVENTARIO[[#This Row],[Costo Envío (USD)]])*1.5)</f>
        <v>25.200000000000003</v>
      </c>
      <c r="V106" s="43">
        <v>25</v>
      </c>
      <c r="W106" s="43">
        <f>INVENTARIO[[#This Row],[Precio Final]]-(INVENTARIO[[#This Row],[Comisión 10%]]+INVENTARIO[[#This Row],[Costo total]])</f>
        <v>5.6999999999999993</v>
      </c>
      <c r="X106" s="184">
        <f>INVENTARIO[[#This Row],[Ganancia Unitaria]]*INVENTARIO[[#This Row],[Salidas]]</f>
        <v>5.6999999999999993</v>
      </c>
      <c r="Y106" s="43" t="s">
        <v>1229</v>
      </c>
      <c r="Z106" s="20"/>
    </row>
    <row r="107" spans="1:26" ht="55" hidden="1" customHeight="1" x14ac:dyDescent="0.15">
      <c r="A107" s="42" t="s">
        <v>1420</v>
      </c>
      <c r="B107" s="185"/>
      <c r="C107" s="186" t="s">
        <v>12</v>
      </c>
      <c r="D107" s="78" t="s">
        <v>52</v>
      </c>
      <c r="E107" s="78" t="s">
        <v>762</v>
      </c>
      <c r="F107" s="78" t="s">
        <v>692</v>
      </c>
      <c r="G107" s="78" t="s">
        <v>164</v>
      </c>
      <c r="H107" s="187">
        <f>INVENTARIO[[#This Row],[Precio Final]]</f>
        <v>12</v>
      </c>
      <c r="I107" s="78">
        <v>14</v>
      </c>
      <c r="J107" s="78">
        <v>1</v>
      </c>
      <c r="K107" s="110">
        <f>SUMIFS(VENTAS[Cantidad],VENTAS[Código del producto Vendido],INVENTARIO[[#This Row],[Code]])</f>
        <v>0</v>
      </c>
      <c r="L107" s="121">
        <f>INVENTARIO[[#This Row],[Entradas]]-INVENTARIO[[#This Row],[Salidas]]</f>
        <v>1</v>
      </c>
      <c r="M107" s="187">
        <f>INVENTARIO[[#This Row],[Precio Final]]*10%</f>
        <v>1.2000000000000002</v>
      </c>
      <c r="N107" s="42">
        <v>130</v>
      </c>
      <c r="O107" s="42">
        <v>18</v>
      </c>
      <c r="P107" s="42">
        <f t="shared" si="6"/>
        <v>7.2222222222222223</v>
      </c>
      <c r="Q107" s="110">
        <v>140</v>
      </c>
      <c r="R107" s="42">
        <v>8</v>
      </c>
      <c r="S107" s="190">
        <f t="shared" si="7"/>
        <v>1.1200000000000001</v>
      </c>
      <c r="T107" s="42">
        <f t="shared" si="8"/>
        <v>8.3422222222222224</v>
      </c>
      <c r="U107" s="42">
        <f>((INVENTARIO[[#This Row],[Costo Unitario (USD)]]+INVENTARIO[[#This Row],[Costo Envío (USD)]])*1.5)</f>
        <v>12.513333333333334</v>
      </c>
      <c r="V107" s="42">
        <v>12</v>
      </c>
      <c r="W107" s="42">
        <f>INVENTARIO[[#This Row],[Precio Final]]-(INVENTARIO[[#This Row],[Comisión 10%]]+INVENTARIO[[#This Row],[Costo total]])</f>
        <v>2.4577777777777783</v>
      </c>
      <c r="X107" s="188">
        <f>INVENTARIO[[#This Row],[Ganancia Unitaria]]*INVENTARIO[[#This Row],[Salidas]]</f>
        <v>0</v>
      </c>
      <c r="Y107" s="42" t="s">
        <v>1229</v>
      </c>
      <c r="Z107" s="20"/>
    </row>
    <row r="108" spans="1:26" ht="55" hidden="1" customHeight="1" x14ac:dyDescent="0.15">
      <c r="A108" s="43" t="s">
        <v>1421</v>
      </c>
      <c r="B108" s="181"/>
      <c r="C108" s="182" t="s">
        <v>12</v>
      </c>
      <c r="D108" s="83" t="s">
        <v>52</v>
      </c>
      <c r="E108" s="83" t="s">
        <v>762</v>
      </c>
      <c r="F108" s="83" t="s">
        <v>697</v>
      </c>
      <c r="G108" s="83" t="s">
        <v>164</v>
      </c>
      <c r="H108" s="183">
        <f>INVENTARIO[[#This Row],[Precio Final]]</f>
        <v>14</v>
      </c>
      <c r="I108" s="83">
        <v>14</v>
      </c>
      <c r="J108" s="83">
        <v>1</v>
      </c>
      <c r="K108" s="112">
        <f>SUMIFS(VENTAS[Cantidad],VENTAS[Código del producto Vendido],INVENTARIO[[#This Row],[Code]])</f>
        <v>1</v>
      </c>
      <c r="L108" s="122">
        <f>INVENTARIO[[#This Row],[Entradas]]-INVENTARIO[[#This Row],[Salidas]]</f>
        <v>0</v>
      </c>
      <c r="M108" s="183">
        <f>INVENTARIO[[#This Row],[Precio Final]]*10%</f>
        <v>1.4000000000000001</v>
      </c>
      <c r="N108" s="43">
        <v>130</v>
      </c>
      <c r="O108" s="43">
        <v>18</v>
      </c>
      <c r="P108" s="43">
        <f t="shared" si="6"/>
        <v>7.2222222222222223</v>
      </c>
      <c r="Q108" s="112">
        <v>140</v>
      </c>
      <c r="R108" s="43">
        <v>8</v>
      </c>
      <c r="S108" s="189">
        <f t="shared" si="7"/>
        <v>1.1200000000000001</v>
      </c>
      <c r="T108" s="180">
        <f t="shared" si="8"/>
        <v>8.3422222222222224</v>
      </c>
      <c r="U108" s="180">
        <f>((INVENTARIO[[#This Row],[Costo Unitario (USD)]]+INVENTARIO[[#This Row],[Costo Envío (USD)]])*1.5)</f>
        <v>12.513333333333334</v>
      </c>
      <c r="V108" s="43">
        <v>14</v>
      </c>
      <c r="W108" s="43">
        <f>INVENTARIO[[#This Row],[Precio Final]]-(INVENTARIO[[#This Row],[Comisión 10%]]+INVENTARIO[[#This Row],[Costo total]])</f>
        <v>4.2577777777777772</v>
      </c>
      <c r="X108" s="184">
        <f>INVENTARIO[[#This Row],[Ganancia Unitaria]]*INVENTARIO[[#This Row],[Salidas]]</f>
        <v>4.2577777777777772</v>
      </c>
      <c r="Y108" s="43" t="s">
        <v>1229</v>
      </c>
      <c r="Z108" s="20"/>
    </row>
    <row r="109" spans="1:26" ht="55" hidden="1" customHeight="1" x14ac:dyDescent="0.15">
      <c r="A109" s="42" t="s">
        <v>1422</v>
      </c>
      <c r="B109" s="185"/>
      <c r="C109" s="186" t="s">
        <v>12</v>
      </c>
      <c r="D109" s="78" t="s">
        <v>52</v>
      </c>
      <c r="E109" s="78" t="s">
        <v>860</v>
      </c>
      <c r="F109" s="78" t="s">
        <v>695</v>
      </c>
      <c r="G109" s="78" t="s">
        <v>164</v>
      </c>
      <c r="H109" s="187">
        <f>INVENTARIO[[#This Row],[Precio Final]]</f>
        <v>12</v>
      </c>
      <c r="I109" s="78">
        <f t="shared" si="5"/>
        <v>11.266666666666666</v>
      </c>
      <c r="J109" s="78">
        <v>1</v>
      </c>
      <c r="K109" s="110">
        <f>SUMIFS(VENTAS[Cantidad],VENTAS[Código del producto Vendido],INVENTARIO[[#This Row],[Code]])</f>
        <v>1</v>
      </c>
      <c r="L109" s="121">
        <f>INVENTARIO[[#This Row],[Entradas]]-INVENTARIO[[#This Row],[Salidas]]</f>
        <v>0</v>
      </c>
      <c r="M109" s="187">
        <f>INVENTARIO[[#This Row],[Precio Final]]*10%</f>
        <v>1.2000000000000002</v>
      </c>
      <c r="N109" s="42">
        <v>110</v>
      </c>
      <c r="O109" s="42">
        <v>18</v>
      </c>
      <c r="P109" s="42">
        <f t="shared" si="6"/>
        <v>6.1111111111111107</v>
      </c>
      <c r="Q109" s="110">
        <v>175</v>
      </c>
      <c r="R109" s="42">
        <v>8</v>
      </c>
      <c r="S109" s="190">
        <f t="shared" si="7"/>
        <v>1.4</v>
      </c>
      <c r="T109" s="42">
        <f t="shared" si="8"/>
        <v>7.5111111111111111</v>
      </c>
      <c r="U109" s="42">
        <f>((INVENTARIO[[#This Row],[Costo Unitario (USD)]]+INVENTARIO[[#This Row],[Costo Envío (USD)]])*1.5)</f>
        <v>11.266666666666666</v>
      </c>
      <c r="V109" s="42">
        <v>12</v>
      </c>
      <c r="W109" s="42">
        <f>INVENTARIO[[#This Row],[Precio Final]]-(INVENTARIO[[#This Row],[Comisión 10%]]+INVENTARIO[[#This Row],[Costo total]])</f>
        <v>3.2888888888888879</v>
      </c>
      <c r="X109" s="188">
        <f>INVENTARIO[[#This Row],[Ganancia Unitaria]]*INVENTARIO[[#This Row],[Salidas]]</f>
        <v>3.2888888888888879</v>
      </c>
      <c r="Y109" s="42" t="s">
        <v>1229</v>
      </c>
      <c r="Z109" s="20"/>
    </row>
    <row r="110" spans="1:26" ht="55" hidden="1" customHeight="1" x14ac:dyDescent="0.15">
      <c r="A110" s="43" t="s">
        <v>1423</v>
      </c>
      <c r="B110" s="181"/>
      <c r="C110" s="182" t="s">
        <v>12</v>
      </c>
      <c r="D110" s="83" t="s">
        <v>52</v>
      </c>
      <c r="E110" s="83" t="s">
        <v>861</v>
      </c>
      <c r="F110" s="83" t="s">
        <v>695</v>
      </c>
      <c r="G110" s="83" t="s">
        <v>164</v>
      </c>
      <c r="H110" s="183">
        <f>INVENTARIO[[#This Row],[Precio Final]]</f>
        <v>14</v>
      </c>
      <c r="I110" s="83">
        <f t="shared" si="5"/>
        <v>12.153333333333332</v>
      </c>
      <c r="J110" s="83">
        <v>1</v>
      </c>
      <c r="K110" s="112">
        <f>SUMIFS(VENTAS[Cantidad],VENTAS[Código del producto Vendido],INVENTARIO[[#This Row],[Code]])</f>
        <v>1</v>
      </c>
      <c r="L110" s="122">
        <f>INVENTARIO[[#This Row],[Entradas]]-INVENTARIO[[#This Row],[Salidas]]</f>
        <v>0</v>
      </c>
      <c r="M110" s="183">
        <f>INVENTARIO[[#This Row],[Precio Final]]*10%</f>
        <v>1.4000000000000001</v>
      </c>
      <c r="N110" s="43">
        <v>130</v>
      </c>
      <c r="O110" s="43">
        <v>18</v>
      </c>
      <c r="P110" s="43">
        <f t="shared" si="6"/>
        <v>7.2222222222222223</v>
      </c>
      <c r="Q110" s="112">
        <v>110</v>
      </c>
      <c r="R110" s="43">
        <v>8</v>
      </c>
      <c r="S110" s="189">
        <f t="shared" si="7"/>
        <v>0.88</v>
      </c>
      <c r="T110" s="180">
        <f t="shared" si="8"/>
        <v>8.1022222222222222</v>
      </c>
      <c r="U110" s="180">
        <f>((INVENTARIO[[#This Row],[Costo Unitario (USD)]]+INVENTARIO[[#This Row],[Costo Envío (USD)]])*1.5)</f>
        <v>12.153333333333332</v>
      </c>
      <c r="V110" s="43">
        <v>14</v>
      </c>
      <c r="W110" s="43">
        <f>INVENTARIO[[#This Row],[Precio Final]]-(INVENTARIO[[#This Row],[Comisión 10%]]+INVENTARIO[[#This Row],[Costo total]])</f>
        <v>4.4977777777777774</v>
      </c>
      <c r="X110" s="184">
        <f>INVENTARIO[[#This Row],[Ganancia Unitaria]]*INVENTARIO[[#This Row],[Salidas]]</f>
        <v>4.4977777777777774</v>
      </c>
      <c r="Y110" s="43" t="s">
        <v>1229</v>
      </c>
      <c r="Z110" s="20"/>
    </row>
    <row r="111" spans="1:26" ht="55" hidden="1" customHeight="1" x14ac:dyDescent="0.15">
      <c r="A111" s="42" t="s">
        <v>1424</v>
      </c>
      <c r="B111" s="185"/>
      <c r="C111" s="186" t="s">
        <v>12</v>
      </c>
      <c r="D111" s="78" t="s">
        <v>52</v>
      </c>
      <c r="E111" s="78" t="s">
        <v>861</v>
      </c>
      <c r="F111" s="78" t="s">
        <v>697</v>
      </c>
      <c r="G111" s="78" t="s">
        <v>164</v>
      </c>
      <c r="H111" s="187">
        <f>INVENTARIO[[#This Row],[Precio Final]]</f>
        <v>14</v>
      </c>
      <c r="I111" s="78">
        <f t="shared" si="5"/>
        <v>12.033333333333333</v>
      </c>
      <c r="J111" s="78">
        <v>1</v>
      </c>
      <c r="K111" s="110">
        <f>SUMIFS(VENTAS[Cantidad],VENTAS[Código del producto Vendido],INVENTARIO[[#This Row],[Code]])</f>
        <v>1</v>
      </c>
      <c r="L111" s="121">
        <f>INVENTARIO[[#This Row],[Entradas]]-INVENTARIO[[#This Row],[Salidas]]</f>
        <v>0</v>
      </c>
      <c r="M111" s="187">
        <f>INVENTARIO[[#This Row],[Precio Final]]*10%</f>
        <v>1.4000000000000001</v>
      </c>
      <c r="N111" s="42">
        <v>130</v>
      </c>
      <c r="O111" s="42">
        <v>18</v>
      </c>
      <c r="P111" s="42">
        <f t="shared" si="6"/>
        <v>7.2222222222222223</v>
      </c>
      <c r="Q111" s="110">
        <v>100</v>
      </c>
      <c r="R111" s="42">
        <v>8</v>
      </c>
      <c r="S111" s="190">
        <f t="shared" si="7"/>
        <v>0.8</v>
      </c>
      <c r="T111" s="42">
        <f t="shared" si="8"/>
        <v>8.0222222222222221</v>
      </c>
      <c r="U111" s="42">
        <f>((INVENTARIO[[#This Row],[Costo Unitario (USD)]]+INVENTARIO[[#This Row],[Costo Envío (USD)]])*1.5)</f>
        <v>12.033333333333333</v>
      </c>
      <c r="V111" s="42">
        <v>14</v>
      </c>
      <c r="W111" s="42">
        <f>INVENTARIO[[#This Row],[Precio Final]]-(INVENTARIO[[#This Row],[Comisión 10%]]+INVENTARIO[[#This Row],[Costo total]])</f>
        <v>4.5777777777777775</v>
      </c>
      <c r="X111" s="188">
        <f>INVENTARIO[[#This Row],[Ganancia Unitaria]]*INVENTARIO[[#This Row],[Salidas]]</f>
        <v>4.5777777777777775</v>
      </c>
      <c r="Y111" s="42" t="s">
        <v>1229</v>
      </c>
      <c r="Z111" s="20"/>
    </row>
    <row r="112" spans="1:26" ht="55" hidden="1" customHeight="1" x14ac:dyDescent="0.15">
      <c r="A112" s="43" t="s">
        <v>1425</v>
      </c>
      <c r="B112" s="181"/>
      <c r="C112" s="182" t="s">
        <v>12</v>
      </c>
      <c r="D112" s="83" t="s">
        <v>52</v>
      </c>
      <c r="E112" s="83" t="s">
        <v>861</v>
      </c>
      <c r="F112" s="83" t="s">
        <v>698</v>
      </c>
      <c r="G112" s="83" t="s">
        <v>164</v>
      </c>
      <c r="H112" s="183">
        <f>INVENTARIO[[#This Row],[Precio Final]]</f>
        <v>14</v>
      </c>
      <c r="I112" s="83">
        <f t="shared" si="5"/>
        <v>12.393333333333334</v>
      </c>
      <c r="J112" s="83">
        <v>1</v>
      </c>
      <c r="K112" s="112">
        <f>SUMIFS(VENTAS[Cantidad],VENTAS[Código del producto Vendido],INVENTARIO[[#This Row],[Code]])</f>
        <v>1</v>
      </c>
      <c r="L112" s="122">
        <f>INVENTARIO[[#This Row],[Entradas]]-INVENTARIO[[#This Row],[Salidas]]</f>
        <v>0</v>
      </c>
      <c r="M112" s="183">
        <f>INVENTARIO[[#This Row],[Precio Final]]*10%</f>
        <v>1.4000000000000001</v>
      </c>
      <c r="N112" s="43">
        <v>130</v>
      </c>
      <c r="O112" s="43">
        <v>18</v>
      </c>
      <c r="P112" s="43">
        <f t="shared" si="6"/>
        <v>7.2222222222222223</v>
      </c>
      <c r="Q112" s="112">
        <v>130</v>
      </c>
      <c r="R112" s="43">
        <v>8</v>
      </c>
      <c r="S112" s="189">
        <f t="shared" si="7"/>
        <v>1.04</v>
      </c>
      <c r="T112" s="180">
        <f t="shared" si="8"/>
        <v>8.2622222222222224</v>
      </c>
      <c r="U112" s="180">
        <f>((INVENTARIO[[#This Row],[Costo Unitario (USD)]]+INVENTARIO[[#This Row],[Costo Envío (USD)]])*1.5)</f>
        <v>12.393333333333334</v>
      </c>
      <c r="V112" s="43">
        <v>14</v>
      </c>
      <c r="W112" s="43">
        <f>INVENTARIO[[#This Row],[Precio Final]]-(INVENTARIO[[#This Row],[Comisión 10%]]+INVENTARIO[[#This Row],[Costo total]])</f>
        <v>4.3377777777777773</v>
      </c>
      <c r="X112" s="184">
        <f>INVENTARIO[[#This Row],[Ganancia Unitaria]]*INVENTARIO[[#This Row],[Salidas]]</f>
        <v>4.3377777777777773</v>
      </c>
      <c r="Y112" s="43" t="s">
        <v>1229</v>
      </c>
      <c r="Z112" s="20"/>
    </row>
    <row r="113" spans="1:26" ht="55" hidden="1" customHeight="1" x14ac:dyDescent="0.15">
      <c r="A113" s="42" t="s">
        <v>139</v>
      </c>
      <c r="B113" s="185"/>
      <c r="C113" s="186" t="s">
        <v>12</v>
      </c>
      <c r="D113" s="78" t="s">
        <v>50</v>
      </c>
      <c r="E113" s="78" t="s">
        <v>862</v>
      </c>
      <c r="F113" s="78" t="s">
        <v>695</v>
      </c>
      <c r="G113" s="78" t="s">
        <v>164</v>
      </c>
      <c r="H113" s="187">
        <f>INVENTARIO[[#This Row],[Precio Final]]</f>
        <v>0</v>
      </c>
      <c r="I113" s="78">
        <f t="shared" si="5"/>
        <v>26.873333333333335</v>
      </c>
      <c r="J113" s="78">
        <v>1</v>
      </c>
      <c r="K113" s="110">
        <v>1</v>
      </c>
      <c r="L113" s="121">
        <f>INVENTARIO[[#This Row],[Entradas]]-INVENTARIO[[#This Row],[Salidas]]</f>
        <v>0</v>
      </c>
      <c r="M113" s="187">
        <f>INVENTARIO[[#This Row],[Precio Final]]*10%</f>
        <v>0</v>
      </c>
      <c r="N113" s="42">
        <v>280</v>
      </c>
      <c r="O113" s="42">
        <v>18</v>
      </c>
      <c r="P113" s="42">
        <f t="shared" si="6"/>
        <v>15.555555555555555</v>
      </c>
      <c r="Q113" s="110">
        <v>295</v>
      </c>
      <c r="R113" s="42">
        <v>8</v>
      </c>
      <c r="S113" s="190">
        <f t="shared" si="7"/>
        <v>2.36</v>
      </c>
      <c r="T113" s="42">
        <f t="shared" si="8"/>
        <v>17.915555555555557</v>
      </c>
      <c r="U113" s="42">
        <f>((INVENTARIO[[#This Row],[Costo Unitario (USD)]]+INVENTARIO[[#This Row],[Costo Envío (USD)]])*1.5)</f>
        <v>26.873333333333335</v>
      </c>
      <c r="V113" s="42">
        <v>0</v>
      </c>
      <c r="W113" s="42">
        <f>INVENTARIO[[#This Row],[Precio Final]]-(INVENTARIO[[#This Row],[Comisión 10%]]+INVENTARIO[[#This Row],[Costo total]])</f>
        <v>-17.915555555555557</v>
      </c>
      <c r="X113" s="188">
        <f>INVENTARIO[[#This Row],[Ganancia Unitaria]]*INVENTARIO[[#This Row],[Salidas]]</f>
        <v>-17.915555555555557</v>
      </c>
      <c r="Y113" s="42" t="s">
        <v>1229</v>
      </c>
      <c r="Z113" s="20"/>
    </row>
    <row r="114" spans="1:26" ht="55" hidden="1" customHeight="1" x14ac:dyDescent="0.15">
      <c r="A114" s="43" t="s">
        <v>1426</v>
      </c>
      <c r="B114" s="181"/>
      <c r="C114" s="182" t="s">
        <v>12</v>
      </c>
      <c r="D114" s="83" t="s">
        <v>50</v>
      </c>
      <c r="E114" s="83" t="s">
        <v>863</v>
      </c>
      <c r="F114" s="83" t="s">
        <v>697</v>
      </c>
      <c r="G114" s="83" t="s">
        <v>164</v>
      </c>
      <c r="H114" s="183">
        <f>INVENTARIO[[#This Row],[Precio Final]]</f>
        <v>25</v>
      </c>
      <c r="I114" s="83">
        <f t="shared" si="5"/>
        <v>19.666666666666664</v>
      </c>
      <c r="J114" s="83">
        <v>1</v>
      </c>
      <c r="K114" s="112">
        <f>SUMIFS(VENTAS[Cantidad],VENTAS[Código del producto Vendido],INVENTARIO[[#This Row],[Code]])</f>
        <v>1</v>
      </c>
      <c r="L114" s="122">
        <f>INVENTARIO[[#This Row],[Entradas]]-INVENTARIO[[#This Row],[Salidas]]</f>
        <v>0</v>
      </c>
      <c r="M114" s="183">
        <f>INVENTARIO[[#This Row],[Precio Final]]*10%</f>
        <v>2.5</v>
      </c>
      <c r="N114" s="43">
        <v>200</v>
      </c>
      <c r="O114" s="43">
        <v>18</v>
      </c>
      <c r="P114" s="43">
        <f t="shared" si="6"/>
        <v>11.111111111111111</v>
      </c>
      <c r="Q114" s="112">
        <v>250</v>
      </c>
      <c r="R114" s="43">
        <v>8</v>
      </c>
      <c r="S114" s="189">
        <f t="shared" si="7"/>
        <v>2</v>
      </c>
      <c r="T114" s="180">
        <f t="shared" si="8"/>
        <v>13.111111111111111</v>
      </c>
      <c r="U114" s="180">
        <f>((INVENTARIO[[#This Row],[Costo Unitario (USD)]]+INVENTARIO[[#This Row],[Costo Envío (USD)]])*1.5)</f>
        <v>19.666666666666664</v>
      </c>
      <c r="V114" s="43">
        <v>25</v>
      </c>
      <c r="W114" s="43">
        <f>INVENTARIO[[#This Row],[Precio Final]]-(INVENTARIO[[#This Row],[Comisión 10%]]+INVENTARIO[[#This Row],[Costo total]])</f>
        <v>9.3888888888888893</v>
      </c>
      <c r="X114" s="184">
        <f>INVENTARIO[[#This Row],[Ganancia Unitaria]]*INVENTARIO[[#This Row],[Salidas]]</f>
        <v>9.3888888888888893</v>
      </c>
      <c r="Y114" s="43" t="s">
        <v>1229</v>
      </c>
      <c r="Z114" s="20"/>
    </row>
    <row r="115" spans="1:26" ht="55" hidden="1" customHeight="1" x14ac:dyDescent="0.15">
      <c r="A115" s="42" t="s">
        <v>1427</v>
      </c>
      <c r="B115" s="185"/>
      <c r="C115" s="186" t="s">
        <v>12</v>
      </c>
      <c r="D115" s="78" t="s">
        <v>50</v>
      </c>
      <c r="E115" s="78" t="s">
        <v>863</v>
      </c>
      <c r="F115" s="78" t="s">
        <v>695</v>
      </c>
      <c r="G115" s="78" t="s">
        <v>164</v>
      </c>
      <c r="H115" s="187">
        <f>INVENTARIO[[#This Row],[Precio Final]]</f>
        <v>25</v>
      </c>
      <c r="I115" s="78">
        <f t="shared" si="5"/>
        <v>19.606666666666669</v>
      </c>
      <c r="J115" s="78">
        <v>1</v>
      </c>
      <c r="K115" s="110">
        <f>SUMIFS(VENTAS[Cantidad],VENTAS[Código del producto Vendido],INVENTARIO[[#This Row],[Code]])</f>
        <v>1</v>
      </c>
      <c r="L115" s="121">
        <f>INVENTARIO[[#This Row],[Entradas]]-INVENTARIO[[#This Row],[Salidas]]</f>
        <v>0</v>
      </c>
      <c r="M115" s="187">
        <f>INVENTARIO[[#This Row],[Precio Final]]*10%</f>
        <v>2.5</v>
      </c>
      <c r="N115" s="42">
        <v>200</v>
      </c>
      <c r="O115" s="42">
        <v>18</v>
      </c>
      <c r="P115" s="42">
        <f t="shared" si="6"/>
        <v>11.111111111111111</v>
      </c>
      <c r="Q115" s="110">
        <v>245</v>
      </c>
      <c r="R115" s="42">
        <v>8</v>
      </c>
      <c r="S115" s="190">
        <f t="shared" si="7"/>
        <v>1.96</v>
      </c>
      <c r="T115" s="42">
        <f t="shared" si="8"/>
        <v>13.071111111111112</v>
      </c>
      <c r="U115" s="42">
        <f>((INVENTARIO[[#This Row],[Costo Unitario (USD)]]+INVENTARIO[[#This Row],[Costo Envío (USD)]])*1.5)</f>
        <v>19.606666666666669</v>
      </c>
      <c r="V115" s="42">
        <v>25</v>
      </c>
      <c r="W115" s="42">
        <f>INVENTARIO[[#This Row],[Precio Final]]-(INVENTARIO[[#This Row],[Comisión 10%]]+INVENTARIO[[#This Row],[Costo total]])</f>
        <v>9.4288888888888884</v>
      </c>
      <c r="X115" s="188">
        <f>INVENTARIO[[#This Row],[Ganancia Unitaria]]*INVENTARIO[[#This Row],[Salidas]]</f>
        <v>9.4288888888888884</v>
      </c>
      <c r="Y115" s="42" t="s">
        <v>1229</v>
      </c>
      <c r="Z115" s="20"/>
    </row>
    <row r="116" spans="1:26" ht="55" hidden="1" customHeight="1" x14ac:dyDescent="0.15">
      <c r="A116" s="43" t="s">
        <v>1428</v>
      </c>
      <c r="B116" s="181"/>
      <c r="C116" s="182" t="s">
        <v>12</v>
      </c>
      <c r="D116" s="83" t="s">
        <v>50</v>
      </c>
      <c r="E116" s="83" t="s">
        <v>864</v>
      </c>
      <c r="F116" s="83" t="s">
        <v>697</v>
      </c>
      <c r="G116" s="83" t="s">
        <v>164</v>
      </c>
      <c r="H116" s="183">
        <f>INVENTARIO[[#This Row],[Precio Final]]</f>
        <v>22</v>
      </c>
      <c r="I116" s="83">
        <f t="shared" si="5"/>
        <v>20.083333333333336</v>
      </c>
      <c r="J116" s="83">
        <v>1</v>
      </c>
      <c r="K116" s="112">
        <f>SUMIFS(VENTAS[Cantidad],VENTAS[Código del producto Vendido],INVENTARIO[[#This Row],[Code]])</f>
        <v>0</v>
      </c>
      <c r="L116" s="122">
        <f>INVENTARIO[[#This Row],[Entradas]]-INVENTARIO[[#This Row],[Salidas]]</f>
        <v>1</v>
      </c>
      <c r="M116" s="183">
        <f>INVENTARIO[[#This Row],[Precio Final]]*10%</f>
        <v>2.2000000000000002</v>
      </c>
      <c r="N116" s="43">
        <v>205</v>
      </c>
      <c r="O116" s="43">
        <v>18</v>
      </c>
      <c r="P116" s="43">
        <f t="shared" si="6"/>
        <v>11.388888888888889</v>
      </c>
      <c r="Q116" s="112">
        <v>250</v>
      </c>
      <c r="R116" s="43">
        <v>8</v>
      </c>
      <c r="S116" s="189">
        <f t="shared" si="7"/>
        <v>2</v>
      </c>
      <c r="T116" s="180">
        <f t="shared" si="8"/>
        <v>13.388888888888889</v>
      </c>
      <c r="U116" s="180">
        <f>((INVENTARIO[[#This Row],[Costo Unitario (USD)]]+INVENTARIO[[#This Row],[Costo Envío (USD)]])*1.5)</f>
        <v>20.083333333333336</v>
      </c>
      <c r="V116" s="43">
        <v>22</v>
      </c>
      <c r="W116" s="43">
        <f>INVENTARIO[[#This Row],[Precio Final]]-(INVENTARIO[[#This Row],[Comisión 10%]]+INVENTARIO[[#This Row],[Costo total]])</f>
        <v>6.4111111111111114</v>
      </c>
      <c r="X116" s="184">
        <f>INVENTARIO[[#This Row],[Ganancia Unitaria]]*INVENTARIO[[#This Row],[Salidas]]</f>
        <v>0</v>
      </c>
      <c r="Y116" s="43" t="s">
        <v>1229</v>
      </c>
      <c r="Z116" s="20"/>
    </row>
    <row r="117" spans="1:26" ht="55" hidden="1" customHeight="1" x14ac:dyDescent="0.15">
      <c r="A117" s="42" t="s">
        <v>1429</v>
      </c>
      <c r="B117" s="185"/>
      <c r="C117" s="186" t="s">
        <v>12</v>
      </c>
      <c r="D117" s="78" t="s">
        <v>50</v>
      </c>
      <c r="E117" s="78" t="s">
        <v>864</v>
      </c>
      <c r="F117" s="78" t="s">
        <v>695</v>
      </c>
      <c r="G117" s="78" t="s">
        <v>164</v>
      </c>
      <c r="H117" s="187">
        <f>INVENTARIO[[#This Row],[Precio Final]]</f>
        <v>22</v>
      </c>
      <c r="I117" s="78">
        <f t="shared" si="5"/>
        <v>20.083333333333336</v>
      </c>
      <c r="J117" s="78">
        <v>1</v>
      </c>
      <c r="K117" s="110">
        <f>SUMIFS(VENTAS[Cantidad],VENTAS[Código del producto Vendido],INVENTARIO[[#This Row],[Code]])</f>
        <v>1</v>
      </c>
      <c r="L117" s="121">
        <f>INVENTARIO[[#This Row],[Entradas]]-INVENTARIO[[#This Row],[Salidas]]</f>
        <v>0</v>
      </c>
      <c r="M117" s="187">
        <f>INVENTARIO[[#This Row],[Precio Final]]*10%</f>
        <v>2.2000000000000002</v>
      </c>
      <c r="N117" s="42">
        <v>205</v>
      </c>
      <c r="O117" s="42">
        <v>18</v>
      </c>
      <c r="P117" s="42">
        <f t="shared" si="6"/>
        <v>11.388888888888889</v>
      </c>
      <c r="Q117" s="110">
        <v>250</v>
      </c>
      <c r="R117" s="42">
        <v>8</v>
      </c>
      <c r="S117" s="190">
        <f t="shared" si="7"/>
        <v>2</v>
      </c>
      <c r="T117" s="42">
        <f t="shared" si="8"/>
        <v>13.388888888888889</v>
      </c>
      <c r="U117" s="42">
        <f>((INVENTARIO[[#This Row],[Costo Unitario (USD)]]+INVENTARIO[[#This Row],[Costo Envío (USD)]])*1.5)</f>
        <v>20.083333333333336</v>
      </c>
      <c r="V117" s="42">
        <v>22</v>
      </c>
      <c r="W117" s="42">
        <f>INVENTARIO[[#This Row],[Precio Final]]-(INVENTARIO[[#This Row],[Comisión 10%]]+INVENTARIO[[#This Row],[Costo total]])</f>
        <v>6.4111111111111114</v>
      </c>
      <c r="X117" s="188">
        <f>INVENTARIO[[#This Row],[Ganancia Unitaria]]*INVENTARIO[[#This Row],[Salidas]]</f>
        <v>6.4111111111111114</v>
      </c>
      <c r="Y117" s="42" t="s">
        <v>1229</v>
      </c>
      <c r="Z117" s="20"/>
    </row>
    <row r="118" spans="1:26" ht="55" hidden="1" customHeight="1" x14ac:dyDescent="0.15">
      <c r="A118" s="43" t="s">
        <v>1430</v>
      </c>
      <c r="B118" s="181"/>
      <c r="C118" s="182" t="s">
        <v>12</v>
      </c>
      <c r="D118" s="83" t="s">
        <v>50</v>
      </c>
      <c r="E118" s="83" t="s">
        <v>864</v>
      </c>
      <c r="F118" s="83" t="s">
        <v>693</v>
      </c>
      <c r="G118" s="83" t="s">
        <v>164</v>
      </c>
      <c r="H118" s="183">
        <f>INVENTARIO[[#This Row],[Precio Final]]</f>
        <v>22</v>
      </c>
      <c r="I118" s="83">
        <f t="shared" si="5"/>
        <v>20.683333333333334</v>
      </c>
      <c r="J118" s="83">
        <v>1</v>
      </c>
      <c r="K118" s="112">
        <f>SUMIFS(VENTAS[Cantidad],VENTAS[Código del producto Vendido],INVENTARIO[[#This Row],[Code]])</f>
        <v>0</v>
      </c>
      <c r="L118" s="122">
        <f>INVENTARIO[[#This Row],[Entradas]]-INVENTARIO[[#This Row],[Salidas]]</f>
        <v>1</v>
      </c>
      <c r="M118" s="183">
        <f>INVENTARIO[[#This Row],[Precio Final]]*10%</f>
        <v>2.2000000000000002</v>
      </c>
      <c r="N118" s="43">
        <v>205</v>
      </c>
      <c r="O118" s="43">
        <v>18</v>
      </c>
      <c r="P118" s="43">
        <f t="shared" si="6"/>
        <v>11.388888888888889</v>
      </c>
      <c r="Q118" s="112">
        <v>300</v>
      </c>
      <c r="R118" s="43">
        <v>8</v>
      </c>
      <c r="S118" s="189">
        <f t="shared" si="7"/>
        <v>2.4</v>
      </c>
      <c r="T118" s="180">
        <f t="shared" si="8"/>
        <v>13.78888888888889</v>
      </c>
      <c r="U118" s="180">
        <f>((INVENTARIO[[#This Row],[Costo Unitario (USD)]]+INVENTARIO[[#This Row],[Costo Envío (USD)]])*1.5)</f>
        <v>20.683333333333334</v>
      </c>
      <c r="V118" s="43">
        <v>22</v>
      </c>
      <c r="W118" s="43">
        <f>INVENTARIO[[#This Row],[Precio Final]]-(INVENTARIO[[#This Row],[Comisión 10%]]+INVENTARIO[[#This Row],[Costo total]])</f>
        <v>6.0111111111111093</v>
      </c>
      <c r="X118" s="184">
        <f>INVENTARIO[[#This Row],[Ganancia Unitaria]]*INVENTARIO[[#This Row],[Salidas]]</f>
        <v>0</v>
      </c>
      <c r="Y118" s="43" t="s">
        <v>1229</v>
      </c>
      <c r="Z118" s="20"/>
    </row>
    <row r="119" spans="1:26" ht="55" hidden="1" customHeight="1" x14ac:dyDescent="0.15">
      <c r="A119" s="42" t="s">
        <v>150</v>
      </c>
      <c r="B119" s="185"/>
      <c r="C119" s="186" t="s">
        <v>12</v>
      </c>
      <c r="D119" s="78" t="s">
        <v>50</v>
      </c>
      <c r="E119" s="78" t="s">
        <v>864</v>
      </c>
      <c r="F119" s="78" t="s">
        <v>698</v>
      </c>
      <c r="G119" s="78" t="s">
        <v>164</v>
      </c>
      <c r="H119" s="187">
        <f>INVENTARIO[[#This Row],[Precio Final]]</f>
        <v>22</v>
      </c>
      <c r="I119" s="78">
        <f t="shared" si="5"/>
        <v>20.683333333333334</v>
      </c>
      <c r="J119" s="78">
        <v>1</v>
      </c>
      <c r="K119" s="110">
        <f>SUMIFS(VENTAS[Cantidad],VENTAS[Código del producto Vendido],INVENTARIO[[#This Row],[Code]])</f>
        <v>1</v>
      </c>
      <c r="L119" s="121">
        <f>INVENTARIO[[#This Row],[Entradas]]-INVENTARIO[[#This Row],[Salidas]]</f>
        <v>0</v>
      </c>
      <c r="M119" s="187">
        <f>INVENTARIO[[#This Row],[Precio Final]]*10%</f>
        <v>2.2000000000000002</v>
      </c>
      <c r="N119" s="42">
        <v>205</v>
      </c>
      <c r="O119" s="42">
        <v>18</v>
      </c>
      <c r="P119" s="42">
        <f t="shared" si="6"/>
        <v>11.388888888888889</v>
      </c>
      <c r="Q119" s="110">
        <v>300</v>
      </c>
      <c r="R119" s="42">
        <v>8</v>
      </c>
      <c r="S119" s="190">
        <f t="shared" si="7"/>
        <v>2.4</v>
      </c>
      <c r="T119" s="42">
        <f t="shared" si="8"/>
        <v>13.78888888888889</v>
      </c>
      <c r="U119" s="42">
        <f>((INVENTARIO[[#This Row],[Costo Unitario (USD)]]+INVENTARIO[[#This Row],[Costo Envío (USD)]])*1.5)</f>
        <v>20.683333333333334</v>
      </c>
      <c r="V119" s="42">
        <v>22</v>
      </c>
      <c r="W119" s="42">
        <f>INVENTARIO[[#This Row],[Precio Final]]-(INVENTARIO[[#This Row],[Comisión 10%]]+INVENTARIO[[#This Row],[Costo total]])</f>
        <v>6.0111111111111093</v>
      </c>
      <c r="X119" s="188">
        <f>INVENTARIO[[#This Row],[Ganancia Unitaria]]*INVENTARIO[[#This Row],[Salidas]]</f>
        <v>6.0111111111111093</v>
      </c>
      <c r="Y119" s="42" t="s">
        <v>1229</v>
      </c>
      <c r="Z119" s="20"/>
    </row>
    <row r="120" spans="1:26" ht="55" customHeight="1" x14ac:dyDescent="0.15">
      <c r="A120" s="43" t="s">
        <v>1431</v>
      </c>
      <c r="B120" s="181"/>
      <c r="C120" s="182" t="s">
        <v>12</v>
      </c>
      <c r="D120" s="83" t="s">
        <v>2417</v>
      </c>
      <c r="E120" s="83" t="s">
        <v>865</v>
      </c>
      <c r="F120" s="83" t="s">
        <v>692</v>
      </c>
      <c r="G120" s="83" t="s">
        <v>164</v>
      </c>
      <c r="H120" s="183">
        <f>INVENTARIO[[#This Row],[Precio Final]]</f>
        <v>20</v>
      </c>
      <c r="I120" s="83">
        <f t="shared" si="5"/>
        <v>19.066666666666666</v>
      </c>
      <c r="J120" s="83">
        <v>1</v>
      </c>
      <c r="K120" s="112">
        <f>SUMIFS(VENTAS[Cantidad],VENTAS[Código del producto Vendido],INVENTARIO[[#This Row],[Code]])</f>
        <v>0</v>
      </c>
      <c r="L120" s="122">
        <f>INVENTARIO[[#This Row],[Entradas]]-INVENTARIO[[#This Row],[Salidas]]</f>
        <v>1</v>
      </c>
      <c r="M120" s="183">
        <f>INVENTARIO[[#This Row],[Precio Final]]*10%</f>
        <v>2</v>
      </c>
      <c r="N120" s="43">
        <v>200</v>
      </c>
      <c r="O120" s="43">
        <v>18</v>
      </c>
      <c r="P120" s="43">
        <f t="shared" si="6"/>
        <v>11.111111111111111</v>
      </c>
      <c r="Q120" s="112">
        <v>200</v>
      </c>
      <c r="R120" s="43">
        <v>8</v>
      </c>
      <c r="S120" s="189">
        <f t="shared" si="7"/>
        <v>1.6</v>
      </c>
      <c r="T120" s="180">
        <f t="shared" si="8"/>
        <v>12.71111111111111</v>
      </c>
      <c r="U120" s="180">
        <f>((INVENTARIO[[#This Row],[Costo Unitario (USD)]]+INVENTARIO[[#This Row],[Costo Envío (USD)]])*1.5)</f>
        <v>19.066666666666666</v>
      </c>
      <c r="V120" s="43">
        <v>20</v>
      </c>
      <c r="W120" s="43">
        <f>INVENTARIO[[#This Row],[Precio Final]]-(INVENTARIO[[#This Row],[Comisión 10%]]+INVENTARIO[[#This Row],[Costo total]])</f>
        <v>5.2888888888888896</v>
      </c>
      <c r="X120" s="184">
        <f>INVENTARIO[[#This Row],[Ganancia Unitaria]]*INVENTARIO[[#This Row],[Salidas]]</f>
        <v>0</v>
      </c>
      <c r="Y120" s="43" t="s">
        <v>926</v>
      </c>
      <c r="Z120" s="20"/>
    </row>
    <row r="121" spans="1:26" ht="55" hidden="1" customHeight="1" x14ac:dyDescent="0.15">
      <c r="A121" s="42" t="s">
        <v>1432</v>
      </c>
      <c r="B121" s="185"/>
      <c r="C121" s="186" t="s">
        <v>12</v>
      </c>
      <c r="D121" s="78" t="s">
        <v>52</v>
      </c>
      <c r="E121" s="78" t="s">
        <v>866</v>
      </c>
      <c r="F121" s="78" t="s">
        <v>789</v>
      </c>
      <c r="G121" s="78" t="s">
        <v>164</v>
      </c>
      <c r="H121" s="187">
        <f>INVENTARIO[[#This Row],[Precio Final]]</f>
        <v>14</v>
      </c>
      <c r="I121" s="78">
        <v>14</v>
      </c>
      <c r="J121" s="78">
        <v>1</v>
      </c>
      <c r="K121" s="110">
        <f>SUMIFS(VENTAS[Cantidad],VENTAS[Código del producto Vendido],INVENTARIO[[#This Row],[Code]])</f>
        <v>1</v>
      </c>
      <c r="L121" s="121">
        <f>INVENTARIO[[#This Row],[Entradas]]-INVENTARIO[[#This Row],[Salidas]]</f>
        <v>0</v>
      </c>
      <c r="M121" s="187">
        <f>INVENTARIO[[#This Row],[Precio Final]]*10%</f>
        <v>1.4000000000000001</v>
      </c>
      <c r="N121" s="42">
        <v>100</v>
      </c>
      <c r="O121" s="42">
        <v>18</v>
      </c>
      <c r="P121" s="42">
        <f t="shared" si="6"/>
        <v>5.5555555555555554</v>
      </c>
      <c r="Q121" s="110">
        <v>180</v>
      </c>
      <c r="R121" s="42">
        <v>8</v>
      </c>
      <c r="S121" s="190">
        <f t="shared" si="7"/>
        <v>1.44</v>
      </c>
      <c r="T121" s="42">
        <f t="shared" si="8"/>
        <v>6.9955555555555549</v>
      </c>
      <c r="U121" s="42">
        <f>((INVENTARIO[[#This Row],[Costo Unitario (USD)]]+INVENTARIO[[#This Row],[Costo Envío (USD)]])*1.5)</f>
        <v>10.493333333333332</v>
      </c>
      <c r="V121" s="42">
        <v>14</v>
      </c>
      <c r="W121" s="42">
        <f>INVENTARIO[[#This Row],[Precio Final]]-(INVENTARIO[[#This Row],[Comisión 10%]]+INVENTARIO[[#This Row],[Costo total]])</f>
        <v>5.6044444444444448</v>
      </c>
      <c r="X121" s="188">
        <f>INVENTARIO[[#This Row],[Ganancia Unitaria]]*INVENTARIO[[#This Row],[Salidas]]</f>
        <v>5.6044444444444448</v>
      </c>
      <c r="Y121" s="42" t="s">
        <v>926</v>
      </c>
      <c r="Z121" s="20"/>
    </row>
    <row r="122" spans="1:26" ht="55" hidden="1" customHeight="1" x14ac:dyDescent="0.15">
      <c r="A122" s="43" t="s">
        <v>1433</v>
      </c>
      <c r="B122" s="181"/>
      <c r="C122" s="182" t="s">
        <v>12</v>
      </c>
      <c r="D122" s="83" t="s">
        <v>53</v>
      </c>
      <c r="E122" s="83" t="s">
        <v>867</v>
      </c>
      <c r="F122" s="83" t="s">
        <v>692</v>
      </c>
      <c r="G122" s="83" t="s">
        <v>164</v>
      </c>
      <c r="H122" s="183">
        <f>INVENTARIO[[#This Row],[Precio Final]]</f>
        <v>25</v>
      </c>
      <c r="I122" s="83">
        <f t="shared" si="5"/>
        <v>18.303333333333335</v>
      </c>
      <c r="J122" s="83">
        <v>1</v>
      </c>
      <c r="K122" s="112">
        <f>SUMIFS(VENTAS[Cantidad],VENTAS[Código del producto Vendido],INVENTARIO[[#This Row],[Code]])</f>
        <v>0</v>
      </c>
      <c r="L122" s="122">
        <f>INVENTARIO[[#This Row],[Entradas]]-INVENTARIO[[#This Row],[Salidas]]</f>
        <v>1</v>
      </c>
      <c r="M122" s="183">
        <f>INVENTARIO[[#This Row],[Precio Final]]*10%</f>
        <v>2.5</v>
      </c>
      <c r="N122" s="43">
        <v>175</v>
      </c>
      <c r="O122" s="43">
        <v>18</v>
      </c>
      <c r="P122" s="43">
        <f t="shared" si="6"/>
        <v>9.7222222222222214</v>
      </c>
      <c r="Q122" s="112">
        <v>310</v>
      </c>
      <c r="R122" s="43">
        <v>8</v>
      </c>
      <c r="S122" s="189">
        <f t="shared" si="7"/>
        <v>2.48</v>
      </c>
      <c r="T122" s="180">
        <f t="shared" si="8"/>
        <v>12.202222222222222</v>
      </c>
      <c r="U122" s="180">
        <f>((INVENTARIO[[#This Row],[Costo Unitario (USD)]]+INVENTARIO[[#This Row],[Costo Envío (USD)]])*1.5)</f>
        <v>18.303333333333335</v>
      </c>
      <c r="V122" s="43">
        <v>25</v>
      </c>
      <c r="W122" s="43">
        <f>INVENTARIO[[#This Row],[Precio Final]]-(INVENTARIO[[#This Row],[Comisión 10%]]+INVENTARIO[[#This Row],[Costo total]])</f>
        <v>10.297777777777778</v>
      </c>
      <c r="X122" s="184">
        <f>INVENTARIO[[#This Row],[Ganancia Unitaria]]*INVENTARIO[[#This Row],[Salidas]]</f>
        <v>0</v>
      </c>
      <c r="Y122" s="43" t="s">
        <v>926</v>
      </c>
      <c r="Z122" s="20"/>
    </row>
    <row r="123" spans="1:26" ht="55" hidden="1" customHeight="1" x14ac:dyDescent="0.15">
      <c r="A123" s="42" t="s">
        <v>1434</v>
      </c>
      <c r="B123" s="185"/>
      <c r="C123" s="186" t="s">
        <v>12</v>
      </c>
      <c r="D123" s="78" t="s">
        <v>50</v>
      </c>
      <c r="E123" s="78" t="s">
        <v>868</v>
      </c>
      <c r="F123" s="78" t="s">
        <v>695</v>
      </c>
      <c r="G123" s="78" t="s">
        <v>164</v>
      </c>
      <c r="H123" s="187">
        <f>INVENTARIO[[#This Row],[Precio Final]]</f>
        <v>20</v>
      </c>
      <c r="I123" s="78">
        <f t="shared" si="5"/>
        <v>20.266666666666666</v>
      </c>
      <c r="J123" s="78">
        <v>1</v>
      </c>
      <c r="K123" s="110">
        <f>SUMIFS(VENTAS[Cantidad],VENTAS[Código del producto Vendido],INVENTARIO[[#This Row],[Code]])</f>
        <v>1</v>
      </c>
      <c r="L123" s="121">
        <f>INVENTARIO[[#This Row],[Entradas]]-INVENTARIO[[#This Row],[Salidas]]</f>
        <v>0</v>
      </c>
      <c r="M123" s="187">
        <f>INVENTARIO[[#This Row],[Precio Final]]*10%</f>
        <v>2</v>
      </c>
      <c r="N123" s="42">
        <v>200</v>
      </c>
      <c r="O123" s="42">
        <v>18</v>
      </c>
      <c r="P123" s="42">
        <f t="shared" si="6"/>
        <v>11.111111111111111</v>
      </c>
      <c r="Q123" s="110">
        <v>300</v>
      </c>
      <c r="R123" s="42">
        <v>8</v>
      </c>
      <c r="S123" s="190">
        <f t="shared" si="7"/>
        <v>2.4</v>
      </c>
      <c r="T123" s="42">
        <f t="shared" si="8"/>
        <v>13.511111111111111</v>
      </c>
      <c r="U123" s="42">
        <f>((INVENTARIO[[#This Row],[Costo Unitario (USD)]]+INVENTARIO[[#This Row],[Costo Envío (USD)]])*1.5)</f>
        <v>20.266666666666666</v>
      </c>
      <c r="V123" s="42">
        <v>20</v>
      </c>
      <c r="W123" s="42">
        <f>INVENTARIO[[#This Row],[Precio Final]]-(INVENTARIO[[#This Row],[Comisión 10%]]+INVENTARIO[[#This Row],[Costo total]])</f>
        <v>4.4888888888888889</v>
      </c>
      <c r="X123" s="188">
        <f>INVENTARIO[[#This Row],[Ganancia Unitaria]]*INVENTARIO[[#This Row],[Salidas]]</f>
        <v>4.4888888888888889</v>
      </c>
      <c r="Y123" s="42" t="s">
        <v>926</v>
      </c>
      <c r="Z123" s="20"/>
    </row>
    <row r="124" spans="1:26" ht="55" hidden="1" customHeight="1" x14ac:dyDescent="0.15">
      <c r="A124" s="43" t="s">
        <v>32</v>
      </c>
      <c r="B124" s="181"/>
      <c r="C124" s="182" t="s">
        <v>12</v>
      </c>
      <c r="D124" s="83" t="s">
        <v>53</v>
      </c>
      <c r="E124" s="83" t="s">
        <v>869</v>
      </c>
      <c r="F124" s="83" t="s">
        <v>695</v>
      </c>
      <c r="G124" s="83" t="s">
        <v>164</v>
      </c>
      <c r="H124" s="183">
        <f>INVENTARIO[[#This Row],[Precio Final]]</f>
        <v>30</v>
      </c>
      <c r="I124" s="83">
        <f t="shared" si="5"/>
        <v>19.61</v>
      </c>
      <c r="J124" s="83">
        <v>1</v>
      </c>
      <c r="K124" s="112">
        <f>SUMIFS(VENTAS[Cantidad],VENTAS[Código del producto Vendido],INVENTARIO[[#This Row],[Code]])</f>
        <v>1</v>
      </c>
      <c r="L124" s="122">
        <f>INVENTARIO[[#This Row],[Entradas]]-INVENTARIO[[#This Row],[Salidas]]</f>
        <v>0</v>
      </c>
      <c r="M124" s="183">
        <f>INVENTARIO[[#This Row],[Precio Final]]*10%</f>
        <v>3</v>
      </c>
      <c r="N124" s="43">
        <v>195</v>
      </c>
      <c r="O124" s="43">
        <v>18</v>
      </c>
      <c r="P124" s="43">
        <f t="shared" si="6"/>
        <v>10.833333333333334</v>
      </c>
      <c r="Q124" s="112">
        <v>280</v>
      </c>
      <c r="R124" s="43">
        <v>8</v>
      </c>
      <c r="S124" s="189">
        <f t="shared" si="7"/>
        <v>2.2400000000000002</v>
      </c>
      <c r="T124" s="180">
        <f t="shared" si="8"/>
        <v>13.073333333333334</v>
      </c>
      <c r="U124" s="180">
        <f>((INVENTARIO[[#This Row],[Costo Unitario (USD)]]+INVENTARIO[[#This Row],[Costo Envío (USD)]])*1.5)</f>
        <v>19.61</v>
      </c>
      <c r="V124" s="43">
        <v>30</v>
      </c>
      <c r="W124" s="43">
        <f>INVENTARIO[[#This Row],[Precio Final]]-(INVENTARIO[[#This Row],[Comisión 10%]]+INVENTARIO[[#This Row],[Costo total]])</f>
        <v>13.926666666666666</v>
      </c>
      <c r="X124" s="184">
        <f>INVENTARIO[[#This Row],[Ganancia Unitaria]]*INVENTARIO[[#This Row],[Salidas]]</f>
        <v>13.926666666666666</v>
      </c>
      <c r="Y124" s="43" t="s">
        <v>926</v>
      </c>
      <c r="Z124" s="20"/>
    </row>
    <row r="125" spans="1:26" ht="55" hidden="1" customHeight="1" x14ac:dyDescent="0.15">
      <c r="A125" s="42" t="s">
        <v>33</v>
      </c>
      <c r="B125" s="185"/>
      <c r="C125" s="186" t="s">
        <v>12</v>
      </c>
      <c r="D125" s="78" t="s">
        <v>53</v>
      </c>
      <c r="E125" s="78" t="s">
        <v>869</v>
      </c>
      <c r="F125" s="78" t="s">
        <v>697</v>
      </c>
      <c r="G125" s="78" t="s">
        <v>164</v>
      </c>
      <c r="H125" s="187">
        <f>INVENTARIO[[#This Row],[Precio Final]]</f>
        <v>30</v>
      </c>
      <c r="I125" s="78">
        <f t="shared" si="5"/>
        <v>19.850000000000001</v>
      </c>
      <c r="J125" s="78">
        <v>1</v>
      </c>
      <c r="K125" s="110">
        <f>SUMIFS(VENTAS[Cantidad],VENTAS[Código del producto Vendido],INVENTARIO[[#This Row],[Code]])</f>
        <v>1</v>
      </c>
      <c r="L125" s="121">
        <f>INVENTARIO[[#This Row],[Entradas]]-INVENTARIO[[#This Row],[Salidas]]</f>
        <v>0</v>
      </c>
      <c r="M125" s="187">
        <f>INVENTARIO[[#This Row],[Precio Final]]*10%</f>
        <v>3</v>
      </c>
      <c r="N125" s="42">
        <v>195</v>
      </c>
      <c r="O125" s="42">
        <v>18</v>
      </c>
      <c r="P125" s="42">
        <f t="shared" si="6"/>
        <v>10.833333333333334</v>
      </c>
      <c r="Q125" s="110">
        <v>300</v>
      </c>
      <c r="R125" s="42">
        <v>8</v>
      </c>
      <c r="S125" s="190">
        <f t="shared" si="7"/>
        <v>2.4</v>
      </c>
      <c r="T125" s="42">
        <f t="shared" si="8"/>
        <v>13.233333333333334</v>
      </c>
      <c r="U125" s="42">
        <f>((INVENTARIO[[#This Row],[Costo Unitario (USD)]]+INVENTARIO[[#This Row],[Costo Envío (USD)]])*1.5)</f>
        <v>19.850000000000001</v>
      </c>
      <c r="V125" s="42">
        <v>30</v>
      </c>
      <c r="W125" s="42">
        <f>INVENTARIO[[#This Row],[Precio Final]]-(INVENTARIO[[#This Row],[Comisión 10%]]+INVENTARIO[[#This Row],[Costo total]])</f>
        <v>13.766666666666666</v>
      </c>
      <c r="X125" s="188">
        <f>INVENTARIO[[#This Row],[Ganancia Unitaria]]*INVENTARIO[[#This Row],[Salidas]]</f>
        <v>13.766666666666666</v>
      </c>
      <c r="Y125" s="42" t="s">
        <v>926</v>
      </c>
      <c r="Z125" s="20"/>
    </row>
    <row r="126" spans="1:26" ht="55" hidden="1" customHeight="1" x14ac:dyDescent="0.15">
      <c r="A126" s="43" t="s">
        <v>1435</v>
      </c>
      <c r="B126" s="181"/>
      <c r="C126" s="182" t="s">
        <v>12</v>
      </c>
      <c r="D126" s="83" t="s">
        <v>53</v>
      </c>
      <c r="E126" s="83" t="s">
        <v>870</v>
      </c>
      <c r="F126" s="83" t="s">
        <v>695</v>
      </c>
      <c r="G126" s="83" t="s">
        <v>164</v>
      </c>
      <c r="H126" s="183">
        <f>INVENTARIO[[#This Row],[Precio Final]]</f>
        <v>30</v>
      </c>
      <c r="I126" s="83">
        <f t="shared" si="5"/>
        <v>22.189999999999998</v>
      </c>
      <c r="J126" s="83">
        <v>1</v>
      </c>
      <c r="K126" s="112">
        <f>SUMIFS(VENTAS[Cantidad],VENTAS[Código del producto Vendido],INVENTARIO[[#This Row],[Code]])</f>
        <v>0</v>
      </c>
      <c r="L126" s="122">
        <f>INVENTARIO[[#This Row],[Entradas]]-INVENTARIO[[#This Row],[Salidas]]</f>
        <v>1</v>
      </c>
      <c r="M126" s="183">
        <f>INVENTARIO[[#This Row],[Precio Final]]*10%</f>
        <v>3</v>
      </c>
      <c r="N126" s="43">
        <v>213</v>
      </c>
      <c r="O126" s="43">
        <v>18</v>
      </c>
      <c r="P126" s="43">
        <f t="shared" si="6"/>
        <v>11.833333333333334</v>
      </c>
      <c r="Q126" s="112">
        <v>370</v>
      </c>
      <c r="R126" s="43">
        <v>8</v>
      </c>
      <c r="S126" s="189">
        <f t="shared" si="7"/>
        <v>2.96</v>
      </c>
      <c r="T126" s="180">
        <f t="shared" si="8"/>
        <v>14.793333333333333</v>
      </c>
      <c r="U126" s="180">
        <f>((INVENTARIO[[#This Row],[Costo Unitario (USD)]]+INVENTARIO[[#This Row],[Costo Envío (USD)]])*1.5)</f>
        <v>22.189999999999998</v>
      </c>
      <c r="V126" s="43">
        <v>30</v>
      </c>
      <c r="W126" s="43">
        <f>INVENTARIO[[#This Row],[Precio Final]]-(INVENTARIO[[#This Row],[Comisión 10%]]+INVENTARIO[[#This Row],[Costo total]])</f>
        <v>12.206666666666667</v>
      </c>
      <c r="X126" s="184">
        <f>INVENTARIO[[#This Row],[Ganancia Unitaria]]*INVENTARIO[[#This Row],[Salidas]]</f>
        <v>0</v>
      </c>
      <c r="Y126" s="43" t="s">
        <v>926</v>
      </c>
      <c r="Z126" s="20"/>
    </row>
    <row r="127" spans="1:26" ht="55" hidden="1" customHeight="1" x14ac:dyDescent="0.15">
      <c r="A127" s="42" t="s">
        <v>1436</v>
      </c>
      <c r="B127" s="185"/>
      <c r="C127" s="186" t="s">
        <v>12</v>
      </c>
      <c r="D127" s="78" t="s">
        <v>52</v>
      </c>
      <c r="E127" s="78" t="s">
        <v>2237</v>
      </c>
      <c r="F127" s="78" t="s">
        <v>697</v>
      </c>
      <c r="G127" s="78" t="s">
        <v>164</v>
      </c>
      <c r="H127" s="187">
        <f>INVENTARIO[[#This Row],[Precio Final]]</f>
        <v>14</v>
      </c>
      <c r="I127" s="78">
        <f t="shared" si="5"/>
        <v>13.86</v>
      </c>
      <c r="J127" s="78">
        <v>1</v>
      </c>
      <c r="K127" s="110">
        <f>SUMIFS(VENTAS[Cantidad],VENTAS[Código del producto Vendido],INVENTARIO[[#This Row],[Code]])</f>
        <v>0</v>
      </c>
      <c r="L127" s="121">
        <f>INVENTARIO[[#This Row],[Entradas]]-INVENTARIO[[#This Row],[Salidas]]</f>
        <v>1</v>
      </c>
      <c r="M127" s="187">
        <f>INVENTARIO[[#This Row],[Precio Final]]*10%</f>
        <v>1.4000000000000001</v>
      </c>
      <c r="N127" s="42">
        <v>287</v>
      </c>
      <c r="O127" s="42">
        <v>18</v>
      </c>
      <c r="P127" s="42">
        <v>5</v>
      </c>
      <c r="Q127" s="110">
        <v>530</v>
      </c>
      <c r="R127" s="42">
        <v>8</v>
      </c>
      <c r="S127" s="190">
        <f t="shared" si="7"/>
        <v>4.24</v>
      </c>
      <c r="T127" s="42">
        <f t="shared" si="8"/>
        <v>9.24</v>
      </c>
      <c r="U127" s="42">
        <f>((INVENTARIO[[#This Row],[Costo Unitario (USD)]]+INVENTARIO[[#This Row],[Costo Envío (USD)]])*1.5)</f>
        <v>13.86</v>
      </c>
      <c r="V127" s="42">
        <v>14</v>
      </c>
      <c r="W127" s="42">
        <f>INVENTARIO[[#This Row],[Precio Final]]-(INVENTARIO[[#This Row],[Comisión 10%]]+INVENTARIO[[#This Row],[Costo total]])</f>
        <v>3.3599999999999994</v>
      </c>
      <c r="X127" s="188">
        <f>INVENTARIO[[#This Row],[Ganancia Unitaria]]*INVENTARIO[[#This Row],[Salidas]]</f>
        <v>0</v>
      </c>
      <c r="Y127" s="42" t="s">
        <v>926</v>
      </c>
      <c r="Z127" s="20"/>
    </row>
    <row r="128" spans="1:26" ht="55" hidden="1" customHeight="1" x14ac:dyDescent="0.15">
      <c r="A128" s="43" t="s">
        <v>1437</v>
      </c>
      <c r="B128" s="181"/>
      <c r="C128" s="182" t="s">
        <v>12</v>
      </c>
      <c r="D128" s="83" t="s">
        <v>53</v>
      </c>
      <c r="E128" s="83" t="s">
        <v>1234</v>
      </c>
      <c r="F128" s="83" t="s">
        <v>697</v>
      </c>
      <c r="G128" s="83" t="s">
        <v>164</v>
      </c>
      <c r="H128" s="183">
        <f>INVENTARIO[[#This Row],[Precio Final]]</f>
        <v>45</v>
      </c>
      <c r="I128" s="83">
        <f t="shared" si="5"/>
        <v>28.730000000000004</v>
      </c>
      <c r="J128" s="83">
        <v>1</v>
      </c>
      <c r="K128" s="112">
        <f>SUMIFS(VENTAS[Cantidad],VENTAS[Código del producto Vendido],INVENTARIO[[#This Row],[Code]])</f>
        <v>1</v>
      </c>
      <c r="L128" s="122">
        <f>INVENTARIO[[#This Row],[Entradas]]-INVENTARIO[[#This Row],[Salidas]]</f>
        <v>0</v>
      </c>
      <c r="M128" s="183">
        <f>INVENTARIO[[#This Row],[Precio Final]]*10%</f>
        <v>4.5</v>
      </c>
      <c r="N128" s="43">
        <v>267</v>
      </c>
      <c r="O128" s="43">
        <v>18</v>
      </c>
      <c r="P128" s="43">
        <f t="shared" si="6"/>
        <v>14.833333333333334</v>
      </c>
      <c r="Q128" s="112">
        <v>540</v>
      </c>
      <c r="R128" s="43">
        <v>8</v>
      </c>
      <c r="S128" s="189">
        <f t="shared" si="7"/>
        <v>4.32</v>
      </c>
      <c r="T128" s="180">
        <f t="shared" si="8"/>
        <v>19.153333333333336</v>
      </c>
      <c r="U128" s="180">
        <f>((INVENTARIO[[#This Row],[Costo Unitario (USD)]]+INVENTARIO[[#This Row],[Costo Envío (USD)]])*1.5)</f>
        <v>28.730000000000004</v>
      </c>
      <c r="V128" s="43">
        <v>45</v>
      </c>
      <c r="W128" s="43">
        <f>INVENTARIO[[#This Row],[Precio Final]]-(INVENTARIO[[#This Row],[Comisión 10%]]+INVENTARIO[[#This Row],[Costo total]])</f>
        <v>21.346666666666664</v>
      </c>
      <c r="X128" s="184">
        <f>INVENTARIO[[#This Row],[Ganancia Unitaria]]*INVENTARIO[[#This Row],[Salidas]]</f>
        <v>21.346666666666664</v>
      </c>
      <c r="Y128" s="43" t="s">
        <v>926</v>
      </c>
      <c r="Z128" s="20"/>
    </row>
    <row r="129" spans="1:26" ht="55" hidden="1" customHeight="1" x14ac:dyDescent="0.15">
      <c r="A129" s="42" t="s">
        <v>1438</v>
      </c>
      <c r="B129" s="185"/>
      <c r="C129" s="186" t="s">
        <v>12</v>
      </c>
      <c r="D129" s="78" t="s">
        <v>1209</v>
      </c>
      <c r="E129" s="78" t="s">
        <v>872</v>
      </c>
      <c r="F129" s="78" t="s">
        <v>695</v>
      </c>
      <c r="G129" s="78" t="s">
        <v>164</v>
      </c>
      <c r="H129" s="187">
        <f>INVENTARIO[[#This Row],[Precio Final]]</f>
        <v>28</v>
      </c>
      <c r="I129" s="78">
        <f t="shared" ref="I129:I142" si="9">U129</f>
        <v>24.500000000000004</v>
      </c>
      <c r="J129" s="78">
        <v>1</v>
      </c>
      <c r="K129" s="110">
        <f>SUMIFS(VENTAS[Cantidad],VENTAS[Código del producto Vendido],INVENTARIO[[#This Row],[Code]])</f>
        <v>0</v>
      </c>
      <c r="L129" s="121">
        <f>INVENTARIO[[#This Row],[Entradas]]-INVENTARIO[[#This Row],[Salidas]]</f>
        <v>1</v>
      </c>
      <c r="M129" s="187">
        <f>INVENTARIO[[#This Row],[Precio Final]]*10%</f>
        <v>2.8000000000000003</v>
      </c>
      <c r="N129" s="42">
        <v>258</v>
      </c>
      <c r="O129" s="42">
        <v>18</v>
      </c>
      <c r="P129" s="42">
        <f t="shared" ref="P129:P142" si="10">N129/O129</f>
        <v>14.333333333333334</v>
      </c>
      <c r="Q129" s="110">
        <v>250</v>
      </c>
      <c r="R129" s="42">
        <v>8</v>
      </c>
      <c r="S129" s="190">
        <f t="shared" ref="S129:S142" si="11">Q129*R129/1000</f>
        <v>2</v>
      </c>
      <c r="T129" s="42">
        <f t="shared" si="8"/>
        <v>16.333333333333336</v>
      </c>
      <c r="U129" s="42">
        <f>((INVENTARIO[[#This Row],[Costo Unitario (USD)]]+INVENTARIO[[#This Row],[Costo Envío (USD)]])*1.5)</f>
        <v>24.500000000000004</v>
      </c>
      <c r="V129" s="42">
        <v>28</v>
      </c>
      <c r="W129" s="42">
        <f>INVENTARIO[[#This Row],[Precio Final]]-(INVENTARIO[[#This Row],[Comisión 10%]]+INVENTARIO[[#This Row],[Costo total]])</f>
        <v>8.8666666666666636</v>
      </c>
      <c r="X129" s="188">
        <f>INVENTARIO[[#This Row],[Ganancia Unitaria]]*INVENTARIO[[#This Row],[Salidas]]</f>
        <v>0</v>
      </c>
      <c r="Y129" s="42" t="s">
        <v>926</v>
      </c>
      <c r="Z129" s="20"/>
    </row>
    <row r="130" spans="1:26" ht="55" hidden="1" customHeight="1" x14ac:dyDescent="0.15">
      <c r="A130" s="43" t="s">
        <v>1439</v>
      </c>
      <c r="B130" s="181"/>
      <c r="C130" s="182" t="s">
        <v>12</v>
      </c>
      <c r="D130" s="83" t="s">
        <v>1209</v>
      </c>
      <c r="E130" s="83" t="s">
        <v>872</v>
      </c>
      <c r="F130" s="83" t="s">
        <v>697</v>
      </c>
      <c r="G130" s="83" t="s">
        <v>164</v>
      </c>
      <c r="H130" s="183">
        <f>INVENTARIO[[#This Row],[Precio Final]]</f>
        <v>30</v>
      </c>
      <c r="I130" s="83">
        <f t="shared" si="9"/>
        <v>24.500000000000004</v>
      </c>
      <c r="J130" s="83">
        <v>1</v>
      </c>
      <c r="K130" s="112">
        <f>SUMIFS(VENTAS[Cantidad],VENTAS[Código del producto Vendido],INVENTARIO[[#This Row],[Code]])</f>
        <v>1</v>
      </c>
      <c r="L130" s="122">
        <f>INVENTARIO[[#This Row],[Entradas]]-INVENTARIO[[#This Row],[Salidas]]</f>
        <v>0</v>
      </c>
      <c r="M130" s="183">
        <f>INVENTARIO[[#This Row],[Precio Final]]*10%</f>
        <v>3</v>
      </c>
      <c r="N130" s="43">
        <v>258</v>
      </c>
      <c r="O130" s="43">
        <v>18</v>
      </c>
      <c r="P130" s="43">
        <f t="shared" si="10"/>
        <v>14.333333333333334</v>
      </c>
      <c r="Q130" s="112">
        <v>250</v>
      </c>
      <c r="R130" s="43">
        <v>8</v>
      </c>
      <c r="S130" s="189">
        <f t="shared" si="11"/>
        <v>2</v>
      </c>
      <c r="T130" s="180">
        <f t="shared" si="8"/>
        <v>16.333333333333336</v>
      </c>
      <c r="U130" s="180">
        <f>((INVENTARIO[[#This Row],[Costo Unitario (USD)]]+INVENTARIO[[#This Row],[Costo Envío (USD)]])*1.5)</f>
        <v>24.500000000000004</v>
      </c>
      <c r="V130" s="43">
        <v>30</v>
      </c>
      <c r="W130" s="43">
        <f>INVENTARIO[[#This Row],[Precio Final]]-(INVENTARIO[[#This Row],[Comisión 10%]]+INVENTARIO[[#This Row],[Costo total]])</f>
        <v>10.666666666666664</v>
      </c>
      <c r="X130" s="184">
        <f>INVENTARIO[[#This Row],[Ganancia Unitaria]]*INVENTARIO[[#This Row],[Salidas]]</f>
        <v>10.666666666666664</v>
      </c>
      <c r="Y130" s="43" t="s">
        <v>926</v>
      </c>
      <c r="Z130" s="20"/>
    </row>
    <row r="131" spans="1:26" ht="55" hidden="1" customHeight="1" x14ac:dyDescent="0.15">
      <c r="A131" s="42" t="s">
        <v>1936</v>
      </c>
      <c r="B131" s="185"/>
      <c r="C131" s="186" t="s">
        <v>12</v>
      </c>
      <c r="D131" s="78" t="s">
        <v>1209</v>
      </c>
      <c r="E131" s="78" t="s">
        <v>872</v>
      </c>
      <c r="F131" s="78" t="s">
        <v>698</v>
      </c>
      <c r="G131" s="78" t="s">
        <v>164</v>
      </c>
      <c r="H131" s="187">
        <f>INVENTARIO[[#This Row],[Precio Final]]</f>
        <v>30</v>
      </c>
      <c r="I131" s="78">
        <f t="shared" si="9"/>
        <v>24.500000000000004</v>
      </c>
      <c r="J131" s="78">
        <v>1</v>
      </c>
      <c r="K131" s="110">
        <f>SUMIFS(VENTAS[Cantidad],VENTAS[Código del producto Vendido],INVENTARIO[[#This Row],[Code]])</f>
        <v>1</v>
      </c>
      <c r="L131" s="121">
        <f>INVENTARIO[[#This Row],[Entradas]]-INVENTARIO[[#This Row],[Salidas]]</f>
        <v>0</v>
      </c>
      <c r="M131" s="187">
        <f>INVENTARIO[[#This Row],[Precio Final]]*10%</f>
        <v>3</v>
      </c>
      <c r="N131" s="42">
        <v>258</v>
      </c>
      <c r="O131" s="42">
        <v>18</v>
      </c>
      <c r="P131" s="42">
        <f t="shared" si="10"/>
        <v>14.333333333333334</v>
      </c>
      <c r="Q131" s="110">
        <v>250</v>
      </c>
      <c r="R131" s="42">
        <v>8</v>
      </c>
      <c r="S131" s="190">
        <f t="shared" si="11"/>
        <v>2</v>
      </c>
      <c r="T131" s="42">
        <f t="shared" si="8"/>
        <v>16.333333333333336</v>
      </c>
      <c r="U131" s="42">
        <f>((INVENTARIO[[#This Row],[Costo Unitario (USD)]]+INVENTARIO[[#This Row],[Costo Envío (USD)]])*1.5)</f>
        <v>24.500000000000004</v>
      </c>
      <c r="V131" s="42">
        <v>30</v>
      </c>
      <c r="W131" s="42">
        <f>INVENTARIO[[#This Row],[Precio Final]]-(INVENTARIO[[#This Row],[Comisión 10%]]+INVENTARIO[[#This Row],[Costo total]])</f>
        <v>10.666666666666664</v>
      </c>
      <c r="X131" s="188">
        <f>INVENTARIO[[#This Row],[Ganancia Unitaria]]*INVENTARIO[[#This Row],[Salidas]]</f>
        <v>10.666666666666664</v>
      </c>
      <c r="Y131" s="42" t="s">
        <v>926</v>
      </c>
      <c r="Z131" s="20"/>
    </row>
    <row r="132" spans="1:26" ht="55" hidden="1" customHeight="1" x14ac:dyDescent="0.15">
      <c r="A132" s="43" t="s">
        <v>1441</v>
      </c>
      <c r="B132" s="181"/>
      <c r="C132" s="182" t="s">
        <v>12</v>
      </c>
      <c r="D132" s="83" t="s">
        <v>53</v>
      </c>
      <c r="E132" s="83" t="s">
        <v>1233</v>
      </c>
      <c r="F132" s="83" t="s">
        <v>697</v>
      </c>
      <c r="G132" s="83" t="s">
        <v>164</v>
      </c>
      <c r="H132" s="183">
        <f>INVENTARIO[[#This Row],[Precio Final]]</f>
        <v>28</v>
      </c>
      <c r="I132" s="83">
        <f t="shared" si="9"/>
        <v>25.250000000000004</v>
      </c>
      <c r="J132" s="83">
        <v>1</v>
      </c>
      <c r="K132" s="112">
        <f>SUMIFS(VENTAS[Cantidad],VENTAS[Código del producto Vendido],INVENTARIO[[#This Row],[Code]])</f>
        <v>1</v>
      </c>
      <c r="L132" s="122">
        <f>INVENTARIO[[#This Row],[Entradas]]-INVENTARIO[[#This Row],[Salidas]]</f>
        <v>0</v>
      </c>
      <c r="M132" s="183">
        <f>INVENTARIO[[#This Row],[Precio Final]]*10%</f>
        <v>2.8000000000000003</v>
      </c>
      <c r="N132" s="43">
        <v>267</v>
      </c>
      <c r="O132" s="43">
        <v>18</v>
      </c>
      <c r="P132" s="43">
        <f t="shared" si="10"/>
        <v>14.833333333333334</v>
      </c>
      <c r="Q132" s="112">
        <v>250</v>
      </c>
      <c r="R132" s="43">
        <v>8</v>
      </c>
      <c r="S132" s="189">
        <f t="shared" si="11"/>
        <v>2</v>
      </c>
      <c r="T132" s="180">
        <f t="shared" si="8"/>
        <v>16.833333333333336</v>
      </c>
      <c r="U132" s="180">
        <f>((INVENTARIO[[#This Row],[Costo Unitario (USD)]]+INVENTARIO[[#This Row],[Costo Envío (USD)]])*1.5)</f>
        <v>25.250000000000004</v>
      </c>
      <c r="V132" s="43">
        <v>28</v>
      </c>
      <c r="W132" s="43">
        <f>INVENTARIO[[#This Row],[Precio Final]]-(INVENTARIO[[#This Row],[Comisión 10%]]+INVENTARIO[[#This Row],[Costo total]])</f>
        <v>8.3666666666666636</v>
      </c>
      <c r="X132" s="184">
        <f>INVENTARIO[[#This Row],[Ganancia Unitaria]]*INVENTARIO[[#This Row],[Salidas]]</f>
        <v>8.3666666666666636</v>
      </c>
      <c r="Y132" s="43" t="s">
        <v>926</v>
      </c>
      <c r="Z132" s="20"/>
    </row>
    <row r="133" spans="1:26" ht="55" hidden="1" customHeight="1" x14ac:dyDescent="0.15">
      <c r="A133" s="42" t="s">
        <v>1442</v>
      </c>
      <c r="B133" s="185"/>
      <c r="C133" s="186" t="s">
        <v>12</v>
      </c>
      <c r="D133" s="78" t="s">
        <v>53</v>
      </c>
      <c r="E133" s="78" t="s">
        <v>1233</v>
      </c>
      <c r="F133" s="78" t="s">
        <v>692</v>
      </c>
      <c r="G133" s="78" t="s">
        <v>164</v>
      </c>
      <c r="H133" s="187">
        <f>INVENTARIO[[#This Row],[Precio Final]]</f>
        <v>28</v>
      </c>
      <c r="I133" s="78">
        <f t="shared" si="9"/>
        <v>25.250000000000004</v>
      </c>
      <c r="J133" s="78">
        <v>1</v>
      </c>
      <c r="K133" s="110">
        <f>SUMIFS(VENTAS[Cantidad],VENTAS[Código del producto Vendido],INVENTARIO[[#This Row],[Code]])</f>
        <v>1</v>
      </c>
      <c r="L133" s="121">
        <f>INVENTARIO[[#This Row],[Entradas]]-INVENTARIO[[#This Row],[Salidas]]</f>
        <v>0</v>
      </c>
      <c r="M133" s="187">
        <f>INVENTARIO[[#This Row],[Precio Final]]*10%</f>
        <v>2.8000000000000003</v>
      </c>
      <c r="N133" s="42">
        <v>267</v>
      </c>
      <c r="O133" s="42">
        <v>18</v>
      </c>
      <c r="P133" s="42">
        <f t="shared" si="10"/>
        <v>14.833333333333334</v>
      </c>
      <c r="Q133" s="110">
        <v>250</v>
      </c>
      <c r="R133" s="42">
        <v>8</v>
      </c>
      <c r="S133" s="190">
        <f t="shared" si="11"/>
        <v>2</v>
      </c>
      <c r="T133" s="42">
        <f t="shared" si="8"/>
        <v>16.833333333333336</v>
      </c>
      <c r="U133" s="42">
        <f>((INVENTARIO[[#This Row],[Costo Unitario (USD)]]+INVENTARIO[[#This Row],[Costo Envío (USD)]])*1.5)</f>
        <v>25.250000000000004</v>
      </c>
      <c r="V133" s="42">
        <v>28</v>
      </c>
      <c r="W133" s="42">
        <f>INVENTARIO[[#This Row],[Precio Final]]-(INVENTARIO[[#This Row],[Comisión 10%]]+INVENTARIO[[#This Row],[Costo total]])</f>
        <v>8.3666666666666636</v>
      </c>
      <c r="X133" s="188">
        <f>INVENTARIO[[#This Row],[Ganancia Unitaria]]*INVENTARIO[[#This Row],[Salidas]]</f>
        <v>8.3666666666666636</v>
      </c>
      <c r="Y133" s="42" t="s">
        <v>926</v>
      </c>
      <c r="Z133" s="20"/>
    </row>
    <row r="134" spans="1:26" ht="55" hidden="1" customHeight="1" x14ac:dyDescent="0.15">
      <c r="A134" s="43" t="s">
        <v>1443</v>
      </c>
      <c r="B134" s="181"/>
      <c r="C134" s="182" t="s">
        <v>12</v>
      </c>
      <c r="D134" s="83" t="s">
        <v>53</v>
      </c>
      <c r="E134" s="83" t="s">
        <v>1232</v>
      </c>
      <c r="F134" s="83" t="s">
        <v>697</v>
      </c>
      <c r="G134" s="83" t="s">
        <v>164</v>
      </c>
      <c r="H134" s="183">
        <f>INVENTARIO[[#This Row],[Precio Final]]</f>
        <v>30</v>
      </c>
      <c r="I134" s="83">
        <f t="shared" si="9"/>
        <v>26.45</v>
      </c>
      <c r="J134" s="83">
        <v>1</v>
      </c>
      <c r="K134" s="112">
        <f>SUMIFS(VENTAS[Cantidad],VENTAS[Código del producto Vendido],INVENTARIO[[#This Row],[Code]])</f>
        <v>0</v>
      </c>
      <c r="L134" s="122">
        <f>INVENTARIO[[#This Row],[Entradas]]-INVENTARIO[[#This Row],[Salidas]]</f>
        <v>1</v>
      </c>
      <c r="M134" s="183">
        <f>INVENTARIO[[#This Row],[Precio Final]]*10%</f>
        <v>3</v>
      </c>
      <c r="N134" s="43">
        <v>267</v>
      </c>
      <c r="O134" s="43">
        <v>18</v>
      </c>
      <c r="P134" s="43">
        <f t="shared" si="10"/>
        <v>14.833333333333334</v>
      </c>
      <c r="Q134" s="112">
        <v>350</v>
      </c>
      <c r="R134" s="43">
        <v>8</v>
      </c>
      <c r="S134" s="189">
        <f t="shared" si="11"/>
        <v>2.8</v>
      </c>
      <c r="T134" s="180">
        <f t="shared" si="8"/>
        <v>17.633333333333333</v>
      </c>
      <c r="U134" s="180">
        <f>((INVENTARIO[[#This Row],[Costo Unitario (USD)]]+INVENTARIO[[#This Row],[Costo Envío (USD)]])*1.5)</f>
        <v>26.45</v>
      </c>
      <c r="V134" s="43">
        <v>30</v>
      </c>
      <c r="W134" s="43">
        <f>INVENTARIO[[#This Row],[Precio Final]]-(INVENTARIO[[#This Row],[Comisión 10%]]+INVENTARIO[[#This Row],[Costo total]])</f>
        <v>9.3666666666666671</v>
      </c>
      <c r="X134" s="184">
        <f>INVENTARIO[[#This Row],[Ganancia Unitaria]]*INVENTARIO[[#This Row],[Salidas]]</f>
        <v>0</v>
      </c>
      <c r="Y134" s="43" t="s">
        <v>926</v>
      </c>
      <c r="Z134" s="20"/>
    </row>
    <row r="135" spans="1:26" ht="55" hidden="1" customHeight="1" x14ac:dyDescent="0.15">
      <c r="A135" s="42" t="s">
        <v>1444</v>
      </c>
      <c r="B135" s="185"/>
      <c r="C135" s="186" t="s">
        <v>12</v>
      </c>
      <c r="D135" s="78" t="s">
        <v>50</v>
      </c>
      <c r="E135" s="78" t="s">
        <v>1235</v>
      </c>
      <c r="F135" s="78" t="s">
        <v>695</v>
      </c>
      <c r="G135" s="78" t="s">
        <v>164</v>
      </c>
      <c r="H135" s="187">
        <f>INVENTARIO[[#This Row],[Precio Final]]</f>
        <v>25</v>
      </c>
      <c r="I135" s="78">
        <f t="shared" si="9"/>
        <v>19.666666666666664</v>
      </c>
      <c r="J135" s="78">
        <v>1</v>
      </c>
      <c r="K135" s="110">
        <f>SUMIFS(VENTAS[Cantidad],VENTAS[Código del producto Vendido],INVENTARIO[[#This Row],[Code]])</f>
        <v>1</v>
      </c>
      <c r="L135" s="121">
        <f>INVENTARIO[[#This Row],[Entradas]]-INVENTARIO[[#This Row],[Salidas]]</f>
        <v>0</v>
      </c>
      <c r="M135" s="187">
        <f>INVENTARIO[[#This Row],[Precio Final]]*10%</f>
        <v>2.5</v>
      </c>
      <c r="N135" s="42">
        <v>200</v>
      </c>
      <c r="O135" s="42">
        <v>18</v>
      </c>
      <c r="P135" s="42">
        <f t="shared" si="10"/>
        <v>11.111111111111111</v>
      </c>
      <c r="Q135" s="110">
        <v>250</v>
      </c>
      <c r="R135" s="42">
        <v>8</v>
      </c>
      <c r="S135" s="190">
        <f t="shared" si="11"/>
        <v>2</v>
      </c>
      <c r="T135" s="42">
        <f t="shared" si="8"/>
        <v>13.111111111111111</v>
      </c>
      <c r="U135" s="42">
        <f>((INVENTARIO[[#This Row],[Costo Unitario (USD)]]+INVENTARIO[[#This Row],[Costo Envío (USD)]])*1.5)</f>
        <v>19.666666666666664</v>
      </c>
      <c r="V135" s="42">
        <v>25</v>
      </c>
      <c r="W135" s="42">
        <f>INVENTARIO[[#This Row],[Precio Final]]-(INVENTARIO[[#This Row],[Comisión 10%]]+INVENTARIO[[#This Row],[Costo total]])</f>
        <v>9.3888888888888893</v>
      </c>
      <c r="X135" s="188">
        <f>INVENTARIO[[#This Row],[Ganancia Unitaria]]*INVENTARIO[[#This Row],[Salidas]]</f>
        <v>9.3888888888888893</v>
      </c>
      <c r="Y135" s="42" t="s">
        <v>926</v>
      </c>
      <c r="Z135" s="20"/>
    </row>
    <row r="136" spans="1:26" ht="55" hidden="1" customHeight="1" x14ac:dyDescent="0.15">
      <c r="A136" s="43" t="s">
        <v>1445</v>
      </c>
      <c r="B136" s="181"/>
      <c r="C136" s="182" t="s">
        <v>12</v>
      </c>
      <c r="D136" s="83" t="s">
        <v>50</v>
      </c>
      <c r="E136" s="83" t="s">
        <v>1235</v>
      </c>
      <c r="F136" s="83" t="s">
        <v>692</v>
      </c>
      <c r="G136" s="83" t="s">
        <v>164</v>
      </c>
      <c r="H136" s="183">
        <f>INVENTARIO[[#This Row],[Precio Final]]</f>
        <v>25</v>
      </c>
      <c r="I136" s="83">
        <f t="shared" si="9"/>
        <v>19.666666666666664</v>
      </c>
      <c r="J136" s="83">
        <v>1</v>
      </c>
      <c r="K136" s="112">
        <f>SUMIFS(VENTAS[Cantidad],VENTAS[Código del producto Vendido],INVENTARIO[[#This Row],[Code]])</f>
        <v>0</v>
      </c>
      <c r="L136" s="122">
        <f>INVENTARIO[[#This Row],[Entradas]]-INVENTARIO[[#This Row],[Salidas]]</f>
        <v>1</v>
      </c>
      <c r="M136" s="183">
        <f>INVENTARIO[[#This Row],[Precio Final]]*10%</f>
        <v>2.5</v>
      </c>
      <c r="N136" s="43">
        <v>200</v>
      </c>
      <c r="O136" s="43">
        <v>18</v>
      </c>
      <c r="P136" s="43">
        <f t="shared" si="10"/>
        <v>11.111111111111111</v>
      </c>
      <c r="Q136" s="112">
        <v>250</v>
      </c>
      <c r="R136" s="43">
        <v>8</v>
      </c>
      <c r="S136" s="189">
        <f t="shared" si="11"/>
        <v>2</v>
      </c>
      <c r="T136" s="180">
        <f t="shared" si="8"/>
        <v>13.111111111111111</v>
      </c>
      <c r="U136" s="180">
        <f>((INVENTARIO[[#This Row],[Costo Unitario (USD)]]+INVENTARIO[[#This Row],[Costo Envío (USD)]])*1.5)</f>
        <v>19.666666666666664</v>
      </c>
      <c r="V136" s="43">
        <v>25</v>
      </c>
      <c r="W136" s="43">
        <f>INVENTARIO[[#This Row],[Precio Final]]-(INVENTARIO[[#This Row],[Comisión 10%]]+INVENTARIO[[#This Row],[Costo total]])</f>
        <v>9.3888888888888893</v>
      </c>
      <c r="X136" s="184">
        <f>INVENTARIO[[#This Row],[Ganancia Unitaria]]*INVENTARIO[[#This Row],[Salidas]]</f>
        <v>0</v>
      </c>
      <c r="Y136" s="43" t="s">
        <v>926</v>
      </c>
      <c r="Z136" s="20"/>
    </row>
    <row r="137" spans="1:26" ht="55" hidden="1" customHeight="1" x14ac:dyDescent="0.15">
      <c r="A137" s="42" t="s">
        <v>1446</v>
      </c>
      <c r="B137" s="185"/>
      <c r="C137" s="186" t="s">
        <v>12</v>
      </c>
      <c r="D137" s="78" t="s">
        <v>50</v>
      </c>
      <c r="E137" s="78" t="s">
        <v>873</v>
      </c>
      <c r="F137" s="78" t="s">
        <v>698</v>
      </c>
      <c r="G137" s="78" t="s">
        <v>164</v>
      </c>
      <c r="H137" s="187">
        <f>INVENTARIO[[#This Row],[Precio Final]]</f>
        <v>27</v>
      </c>
      <c r="I137" s="78">
        <f t="shared" si="9"/>
        <v>24.43333333333333</v>
      </c>
      <c r="J137" s="78">
        <v>1</v>
      </c>
      <c r="K137" s="110">
        <f>SUMIFS(VENTAS[Cantidad],VENTAS[Código del producto Vendido],INVENTARIO[[#This Row],[Code]])</f>
        <v>0</v>
      </c>
      <c r="L137" s="121">
        <f>INVENTARIO[[#This Row],[Entradas]]-INVENTARIO[[#This Row],[Salidas]]</f>
        <v>1</v>
      </c>
      <c r="M137" s="187">
        <f>INVENTARIO[[#This Row],[Precio Final]]*10%</f>
        <v>2.7</v>
      </c>
      <c r="N137" s="42">
        <v>250</v>
      </c>
      <c r="O137" s="42">
        <v>18</v>
      </c>
      <c r="P137" s="42">
        <f t="shared" si="10"/>
        <v>13.888888888888889</v>
      </c>
      <c r="Q137" s="110">
        <v>300</v>
      </c>
      <c r="R137" s="42">
        <v>8</v>
      </c>
      <c r="S137" s="190">
        <f t="shared" si="11"/>
        <v>2.4</v>
      </c>
      <c r="T137" s="42">
        <f t="shared" si="8"/>
        <v>16.288888888888888</v>
      </c>
      <c r="U137" s="42">
        <f>((INVENTARIO[[#This Row],[Costo Unitario (USD)]]+INVENTARIO[[#This Row],[Costo Envío (USD)]])*1.5)</f>
        <v>24.43333333333333</v>
      </c>
      <c r="V137" s="42">
        <v>27</v>
      </c>
      <c r="W137" s="42">
        <f>INVENTARIO[[#This Row],[Precio Final]]-(INVENTARIO[[#This Row],[Comisión 10%]]+INVENTARIO[[#This Row],[Costo total]])</f>
        <v>8.0111111111111128</v>
      </c>
      <c r="X137" s="188">
        <f>INVENTARIO[[#This Row],[Ganancia Unitaria]]*INVENTARIO[[#This Row],[Salidas]]</f>
        <v>0</v>
      </c>
      <c r="Y137" s="42" t="s">
        <v>926</v>
      </c>
      <c r="Z137" s="20"/>
    </row>
    <row r="138" spans="1:26" ht="55" hidden="1" customHeight="1" x14ac:dyDescent="0.15">
      <c r="A138" s="43" t="s">
        <v>1447</v>
      </c>
      <c r="B138" s="181"/>
      <c r="C138" s="182" t="s">
        <v>12</v>
      </c>
      <c r="D138" s="83" t="s">
        <v>50</v>
      </c>
      <c r="E138" s="83" t="s">
        <v>874</v>
      </c>
      <c r="F138" s="83" t="s">
        <v>697</v>
      </c>
      <c r="G138" s="83" t="s">
        <v>164</v>
      </c>
      <c r="H138" s="183">
        <f>INVENTARIO[[#This Row],[Precio Final]]</f>
        <v>27</v>
      </c>
      <c r="I138" s="83">
        <f t="shared" si="9"/>
        <v>24.43333333333333</v>
      </c>
      <c r="J138" s="83">
        <v>1</v>
      </c>
      <c r="K138" s="112">
        <f>SUMIFS(VENTAS[Cantidad],VENTAS[Código del producto Vendido],INVENTARIO[[#This Row],[Code]])</f>
        <v>0</v>
      </c>
      <c r="L138" s="122">
        <f>INVENTARIO[[#This Row],[Entradas]]-INVENTARIO[[#This Row],[Salidas]]</f>
        <v>1</v>
      </c>
      <c r="M138" s="183">
        <f>INVENTARIO[[#This Row],[Precio Final]]*10%</f>
        <v>2.7</v>
      </c>
      <c r="N138" s="43">
        <v>250</v>
      </c>
      <c r="O138" s="43">
        <v>18</v>
      </c>
      <c r="P138" s="43">
        <f t="shared" si="10"/>
        <v>13.888888888888889</v>
      </c>
      <c r="Q138" s="112">
        <v>300</v>
      </c>
      <c r="R138" s="43">
        <v>8</v>
      </c>
      <c r="S138" s="189">
        <f t="shared" si="11"/>
        <v>2.4</v>
      </c>
      <c r="T138" s="180">
        <f t="shared" si="8"/>
        <v>16.288888888888888</v>
      </c>
      <c r="U138" s="180">
        <f>((INVENTARIO[[#This Row],[Costo Unitario (USD)]]+INVENTARIO[[#This Row],[Costo Envío (USD)]])*1.5)</f>
        <v>24.43333333333333</v>
      </c>
      <c r="V138" s="43">
        <v>27</v>
      </c>
      <c r="W138" s="43">
        <f>INVENTARIO[[#This Row],[Precio Final]]-(INVENTARIO[[#This Row],[Comisión 10%]]+INVENTARIO[[#This Row],[Costo total]])</f>
        <v>8.0111111111111128</v>
      </c>
      <c r="X138" s="184">
        <f>INVENTARIO[[#This Row],[Ganancia Unitaria]]*INVENTARIO[[#This Row],[Salidas]]</f>
        <v>0</v>
      </c>
      <c r="Y138" s="43" t="s">
        <v>926</v>
      </c>
      <c r="Z138" s="20"/>
    </row>
    <row r="139" spans="1:26" ht="55" hidden="1" customHeight="1" x14ac:dyDescent="0.15">
      <c r="A139" s="42" t="s">
        <v>1448</v>
      </c>
      <c r="B139" s="185"/>
      <c r="C139" s="186" t="s">
        <v>12</v>
      </c>
      <c r="D139" s="78" t="s">
        <v>53</v>
      </c>
      <c r="E139" s="78" t="s">
        <v>875</v>
      </c>
      <c r="F139" s="78" t="s">
        <v>692</v>
      </c>
      <c r="G139" s="78" t="s">
        <v>164</v>
      </c>
      <c r="H139" s="187">
        <f>INVENTARIO[[#This Row],[Precio Final]]</f>
        <v>30</v>
      </c>
      <c r="I139" s="78">
        <f t="shared" si="9"/>
        <v>26.246666666666666</v>
      </c>
      <c r="J139" s="78">
        <v>1</v>
      </c>
      <c r="K139" s="110">
        <f>SUMIFS(VENTAS[Cantidad],VENTAS[Código del producto Vendido],INVENTARIO[[#This Row],[Code]])</f>
        <v>0</v>
      </c>
      <c r="L139" s="121">
        <f>INVENTARIO[[#This Row],[Entradas]]-INVENTARIO[[#This Row],[Salidas]]</f>
        <v>1</v>
      </c>
      <c r="M139" s="187">
        <f>INVENTARIO[[#This Row],[Precio Final]]*10%</f>
        <v>3</v>
      </c>
      <c r="N139" s="42">
        <v>266</v>
      </c>
      <c r="O139" s="42">
        <v>18</v>
      </c>
      <c r="P139" s="42">
        <f t="shared" si="10"/>
        <v>14.777777777777779</v>
      </c>
      <c r="Q139" s="110">
        <v>340</v>
      </c>
      <c r="R139" s="42">
        <v>8</v>
      </c>
      <c r="S139" s="190">
        <f t="shared" si="11"/>
        <v>2.72</v>
      </c>
      <c r="T139" s="42">
        <f t="shared" si="8"/>
        <v>17.497777777777777</v>
      </c>
      <c r="U139" s="42">
        <f>((INVENTARIO[[#This Row],[Costo Unitario (USD)]]+INVENTARIO[[#This Row],[Costo Envío (USD)]])*1.5)</f>
        <v>26.246666666666666</v>
      </c>
      <c r="V139" s="42">
        <v>30</v>
      </c>
      <c r="W139" s="42">
        <f>INVENTARIO[[#This Row],[Precio Final]]-(INVENTARIO[[#This Row],[Comisión 10%]]+INVENTARIO[[#This Row],[Costo total]])</f>
        <v>9.5022222222222226</v>
      </c>
      <c r="X139" s="188">
        <f>INVENTARIO[[#This Row],[Ganancia Unitaria]]*INVENTARIO[[#This Row],[Salidas]]</f>
        <v>0</v>
      </c>
      <c r="Y139" s="42" t="s">
        <v>926</v>
      </c>
      <c r="Z139" s="20"/>
    </row>
    <row r="140" spans="1:26" ht="55" hidden="1" customHeight="1" x14ac:dyDescent="0.15">
      <c r="A140" s="43" t="s">
        <v>1449</v>
      </c>
      <c r="B140" s="181"/>
      <c r="C140" s="182" t="s">
        <v>12</v>
      </c>
      <c r="D140" s="83" t="s">
        <v>53</v>
      </c>
      <c r="E140" s="83" t="s">
        <v>1236</v>
      </c>
      <c r="F140" s="83" t="s">
        <v>695</v>
      </c>
      <c r="G140" s="83" t="s">
        <v>164</v>
      </c>
      <c r="H140" s="183">
        <f>INVENTARIO[[#This Row],[Precio Final]]</f>
        <v>35</v>
      </c>
      <c r="I140" s="83">
        <f t="shared" si="9"/>
        <v>27.553333333333335</v>
      </c>
      <c r="J140" s="83">
        <v>1</v>
      </c>
      <c r="K140" s="112">
        <f>SUMIFS(VENTAS[Cantidad],VENTAS[Código del producto Vendido],INVENTARIO[[#This Row],[Code]])</f>
        <v>1</v>
      </c>
      <c r="L140" s="122">
        <f>INVENTARIO[[#This Row],[Entradas]]-INVENTARIO[[#This Row],[Salidas]]</f>
        <v>0</v>
      </c>
      <c r="M140" s="183">
        <f>INVENTARIO[[#This Row],[Precio Final]]*10%</f>
        <v>3.5</v>
      </c>
      <c r="N140" s="43">
        <v>286</v>
      </c>
      <c r="O140" s="43">
        <v>18</v>
      </c>
      <c r="P140" s="43">
        <f t="shared" si="10"/>
        <v>15.888888888888889</v>
      </c>
      <c r="Q140" s="112">
        <v>310</v>
      </c>
      <c r="R140" s="43">
        <v>8</v>
      </c>
      <c r="S140" s="189">
        <f t="shared" si="11"/>
        <v>2.48</v>
      </c>
      <c r="T140" s="180">
        <f t="shared" si="8"/>
        <v>18.36888888888889</v>
      </c>
      <c r="U140" s="180">
        <f>((INVENTARIO[[#This Row],[Costo Unitario (USD)]]+INVENTARIO[[#This Row],[Costo Envío (USD)]])*1.5)</f>
        <v>27.553333333333335</v>
      </c>
      <c r="V140" s="43">
        <v>35</v>
      </c>
      <c r="W140" s="43">
        <f>INVENTARIO[[#This Row],[Precio Final]]-(INVENTARIO[[#This Row],[Comisión 10%]]+INVENTARIO[[#This Row],[Costo total]])</f>
        <v>13.13111111111111</v>
      </c>
      <c r="X140" s="184">
        <f>INVENTARIO[[#This Row],[Ganancia Unitaria]]*INVENTARIO[[#This Row],[Salidas]]</f>
        <v>13.13111111111111</v>
      </c>
      <c r="Y140" s="43" t="s">
        <v>926</v>
      </c>
      <c r="Z140" s="20"/>
    </row>
    <row r="141" spans="1:26" ht="55" customHeight="1" x14ac:dyDescent="0.15">
      <c r="A141" s="42" t="s">
        <v>346</v>
      </c>
      <c r="B141" s="185"/>
      <c r="C141" s="186" t="s">
        <v>12</v>
      </c>
      <c r="D141" s="78" t="s">
        <v>2417</v>
      </c>
      <c r="E141" s="78" t="s">
        <v>876</v>
      </c>
      <c r="F141" s="78" t="s">
        <v>692</v>
      </c>
      <c r="G141" s="78" t="s">
        <v>164</v>
      </c>
      <c r="H141" s="187">
        <f>INVENTARIO[[#This Row],[Precio Final]]</f>
        <v>35</v>
      </c>
      <c r="I141" s="78">
        <f t="shared" si="9"/>
        <v>28.5</v>
      </c>
      <c r="J141" s="78">
        <v>1</v>
      </c>
      <c r="K141" s="110">
        <f>SUMIFS(VENTAS[Cantidad],VENTAS[Código del producto Vendido],INVENTARIO[[#This Row],[Code]])</f>
        <v>1</v>
      </c>
      <c r="L141" s="121">
        <f>INVENTARIO[[#This Row],[Entradas]]-INVENTARIO[[#This Row],[Salidas]]</f>
        <v>0</v>
      </c>
      <c r="M141" s="187">
        <f>INVENTARIO[[#This Row],[Precio Final]]*10%</f>
        <v>3.5</v>
      </c>
      <c r="N141" s="42">
        <v>270</v>
      </c>
      <c r="O141" s="42">
        <v>18</v>
      </c>
      <c r="P141" s="42">
        <f t="shared" si="10"/>
        <v>15</v>
      </c>
      <c r="Q141" s="110">
        <v>500</v>
      </c>
      <c r="R141" s="42">
        <v>8</v>
      </c>
      <c r="S141" s="190">
        <f t="shared" si="11"/>
        <v>4</v>
      </c>
      <c r="T141" s="42">
        <f t="shared" si="8"/>
        <v>19</v>
      </c>
      <c r="U141" s="42">
        <f>((INVENTARIO[[#This Row],[Costo Unitario (USD)]]+INVENTARIO[[#This Row],[Costo Envío (USD)]])*1.5)</f>
        <v>28.5</v>
      </c>
      <c r="V141" s="42">
        <v>35</v>
      </c>
      <c r="W141" s="42">
        <f>INVENTARIO[[#This Row],[Precio Final]]-(INVENTARIO[[#This Row],[Comisión 10%]]+INVENTARIO[[#This Row],[Costo total]])</f>
        <v>12.5</v>
      </c>
      <c r="X141" s="188">
        <f>INVENTARIO[[#This Row],[Ganancia Unitaria]]*INVENTARIO[[#This Row],[Salidas]]</f>
        <v>12.5</v>
      </c>
      <c r="Y141" s="42" t="s">
        <v>926</v>
      </c>
      <c r="Z141" s="20"/>
    </row>
    <row r="142" spans="1:26" ht="55" hidden="1" customHeight="1" x14ac:dyDescent="0.15">
      <c r="A142" s="43" t="s">
        <v>1450</v>
      </c>
      <c r="B142" s="181"/>
      <c r="C142" s="182" t="s">
        <v>12</v>
      </c>
      <c r="D142" s="83" t="s">
        <v>53</v>
      </c>
      <c r="E142" s="83" t="s">
        <v>877</v>
      </c>
      <c r="F142" s="83" t="s">
        <v>697</v>
      </c>
      <c r="G142" s="83" t="s">
        <v>164</v>
      </c>
      <c r="H142" s="183">
        <f>INVENTARIO[[#This Row],[Precio Final]]</f>
        <v>30</v>
      </c>
      <c r="I142" s="83">
        <f t="shared" si="9"/>
        <v>27</v>
      </c>
      <c r="J142" s="83">
        <v>1</v>
      </c>
      <c r="K142" s="112">
        <f>SUMIFS(VENTAS[Cantidad],VENTAS[Código del producto Vendido],INVENTARIO[[#This Row],[Code]])</f>
        <v>0</v>
      </c>
      <c r="L142" s="122">
        <f>INVENTARIO[[#This Row],[Entradas]]-INVENTARIO[[#This Row],[Salidas]]</f>
        <v>1</v>
      </c>
      <c r="M142" s="183">
        <f>INVENTARIO[[#This Row],[Precio Final]]*10%</f>
        <v>3</v>
      </c>
      <c r="N142" s="43">
        <v>270</v>
      </c>
      <c r="O142" s="43">
        <v>18</v>
      </c>
      <c r="P142" s="43">
        <f t="shared" si="10"/>
        <v>15</v>
      </c>
      <c r="Q142" s="112">
        <v>375</v>
      </c>
      <c r="R142" s="43">
        <v>8</v>
      </c>
      <c r="S142" s="189">
        <f t="shared" si="11"/>
        <v>3</v>
      </c>
      <c r="T142" s="180">
        <f t="shared" si="8"/>
        <v>18</v>
      </c>
      <c r="U142" s="180">
        <f>((INVENTARIO[[#This Row],[Costo Unitario (USD)]]+INVENTARIO[[#This Row],[Costo Envío (USD)]])*1.5)</f>
        <v>27</v>
      </c>
      <c r="V142" s="43">
        <v>30</v>
      </c>
      <c r="W142" s="43">
        <f>INVENTARIO[[#This Row],[Precio Final]]-(INVENTARIO[[#This Row],[Comisión 10%]]+INVENTARIO[[#This Row],[Costo total]])</f>
        <v>9</v>
      </c>
      <c r="X142" s="184">
        <f>INVENTARIO[[#This Row],[Ganancia Unitaria]]*INVENTARIO[[#This Row],[Salidas]]</f>
        <v>0</v>
      </c>
      <c r="Y142" s="43" t="s">
        <v>926</v>
      </c>
      <c r="Z142" s="20"/>
    </row>
    <row r="143" spans="1:26" ht="55" hidden="1" customHeight="1" x14ac:dyDescent="0.15">
      <c r="A143" s="42" t="s">
        <v>183</v>
      </c>
      <c r="B143" s="185"/>
      <c r="C143" s="186" t="s">
        <v>12</v>
      </c>
      <c r="D143" s="78" t="s">
        <v>50</v>
      </c>
      <c r="E143" s="78" t="s">
        <v>878</v>
      </c>
      <c r="F143" s="78" t="s">
        <v>698</v>
      </c>
      <c r="G143" s="78" t="s">
        <v>164</v>
      </c>
      <c r="H143" s="187">
        <f>INVENTARIO[[#This Row],[Precio Final]]</f>
        <v>12</v>
      </c>
      <c r="I143" s="78">
        <f>U143</f>
        <v>10.868333333333334</v>
      </c>
      <c r="J143" s="78">
        <v>1</v>
      </c>
      <c r="K143" s="110">
        <f>SUMIFS(VENTAS[Cantidad],VENTAS[Código del producto Vendido],INVENTARIO[[#This Row],[Code]])</f>
        <v>1</v>
      </c>
      <c r="L143" s="121">
        <f>INVENTARIO[[#This Row],[Entradas]]-INVENTARIO[[#This Row],[Salidas]]</f>
        <v>0</v>
      </c>
      <c r="M143" s="187">
        <f>INVENTARIO[[#This Row],[Precio Final]]*10%</f>
        <v>1.2000000000000002</v>
      </c>
      <c r="N143" s="42">
        <v>99.82</v>
      </c>
      <c r="O143" s="42">
        <v>18</v>
      </c>
      <c r="P143" s="42">
        <f>N143/O143</f>
        <v>5.5455555555555556</v>
      </c>
      <c r="Q143" s="110">
        <v>100</v>
      </c>
      <c r="R143" s="42">
        <v>17</v>
      </c>
      <c r="S143" s="190">
        <f>Q143*R143/1000</f>
        <v>1.7</v>
      </c>
      <c r="T143" s="42">
        <f t="shared" si="8"/>
        <v>7.2455555555555557</v>
      </c>
      <c r="U143" s="42">
        <f>((INVENTARIO[[#This Row],[Costo Unitario (USD)]]+INVENTARIO[[#This Row],[Costo Envío (USD)]])*1.5)</f>
        <v>10.868333333333334</v>
      </c>
      <c r="V143" s="42">
        <v>12</v>
      </c>
      <c r="W143" s="42">
        <f>INVENTARIO[[#This Row],[Precio Final]]-(INVENTARIO[[#This Row],[Comisión 10%]]+INVENTARIO[[#This Row],[Costo total]])</f>
        <v>3.5544444444444441</v>
      </c>
      <c r="X143" s="188">
        <f>INVENTARIO[[#This Row],[Ganancia Unitaria]]*INVENTARIO[[#This Row],[Salidas]]</f>
        <v>3.5544444444444441</v>
      </c>
      <c r="Y143" s="42"/>
      <c r="Z143" s="20"/>
    </row>
    <row r="144" spans="1:26" ht="55" hidden="1" customHeight="1" x14ac:dyDescent="0.15">
      <c r="A144" s="43" t="s">
        <v>1451</v>
      </c>
      <c r="B144" s="181"/>
      <c r="C144" s="182" t="s">
        <v>12</v>
      </c>
      <c r="D144" s="83" t="s">
        <v>50</v>
      </c>
      <c r="E144" s="83" t="s">
        <v>879</v>
      </c>
      <c r="F144" s="83" t="s">
        <v>695</v>
      </c>
      <c r="G144" s="83" t="s">
        <v>164</v>
      </c>
      <c r="H144" s="183">
        <f>INVENTARIO[[#This Row],[Precio Final]]</f>
        <v>20</v>
      </c>
      <c r="I144" s="83">
        <f t="shared" ref="I144:I193" si="12">U144</f>
        <v>19.524999999999999</v>
      </c>
      <c r="J144" s="83">
        <v>1</v>
      </c>
      <c r="K144" s="112">
        <f>SUMIFS(VENTAS[Cantidad],VENTAS[Código del producto Vendido],INVENTARIO[[#This Row],[Code]])</f>
        <v>0</v>
      </c>
      <c r="L144" s="122">
        <f>INVENTARIO[[#This Row],[Entradas]]-INVENTARIO[[#This Row],[Salidas]]</f>
        <v>1</v>
      </c>
      <c r="M144" s="183">
        <f>INVENTARIO[[#This Row],[Precio Final]]*10%</f>
        <v>2</v>
      </c>
      <c r="N144" s="43">
        <v>180.75</v>
      </c>
      <c r="O144" s="43">
        <v>18</v>
      </c>
      <c r="P144" s="43">
        <f t="shared" ref="P144:P193" si="13">N144/O144</f>
        <v>10.041666666666666</v>
      </c>
      <c r="Q144" s="112">
        <v>175</v>
      </c>
      <c r="R144" s="43">
        <v>17</v>
      </c>
      <c r="S144" s="189">
        <f t="shared" ref="S144:S193" si="14">Q144*R144/1000</f>
        <v>2.9750000000000001</v>
      </c>
      <c r="T144" s="180">
        <f t="shared" si="8"/>
        <v>13.016666666666666</v>
      </c>
      <c r="U144" s="180">
        <f>((INVENTARIO[[#This Row],[Costo Unitario (USD)]]+INVENTARIO[[#This Row],[Costo Envío (USD)]])*1.5)</f>
        <v>19.524999999999999</v>
      </c>
      <c r="V144" s="43">
        <v>20</v>
      </c>
      <c r="W144" s="43">
        <f>INVENTARIO[[#This Row],[Precio Final]]-(INVENTARIO[[#This Row],[Comisión 10%]]+INVENTARIO[[#This Row],[Costo total]])</f>
        <v>4.9833333333333343</v>
      </c>
      <c r="X144" s="184">
        <f>INVENTARIO[[#This Row],[Ganancia Unitaria]]*INVENTARIO[[#This Row],[Salidas]]</f>
        <v>0</v>
      </c>
      <c r="Y144" s="43"/>
      <c r="Z144" s="20"/>
    </row>
    <row r="145" spans="1:26" ht="55" hidden="1" customHeight="1" x14ac:dyDescent="0.15">
      <c r="A145" s="42" t="s">
        <v>185</v>
      </c>
      <c r="B145" s="185"/>
      <c r="C145" s="186" t="s">
        <v>12</v>
      </c>
      <c r="D145" s="78" t="s">
        <v>50</v>
      </c>
      <c r="E145" s="78" t="s">
        <v>880</v>
      </c>
      <c r="F145" s="78" t="s">
        <v>698</v>
      </c>
      <c r="G145" s="78" t="s">
        <v>164</v>
      </c>
      <c r="H145" s="187">
        <f>INVENTARIO[[#This Row],[Precio Final]]</f>
        <v>16</v>
      </c>
      <c r="I145" s="78">
        <f t="shared" si="12"/>
        <v>18.21</v>
      </c>
      <c r="J145" s="78">
        <v>1</v>
      </c>
      <c r="K145" s="110">
        <f>SUMIFS(VENTAS[Cantidad],VENTAS[Código del producto Vendido],INVENTARIO[[#This Row],[Code]])</f>
        <v>1</v>
      </c>
      <c r="L145" s="121">
        <f>INVENTARIO[[#This Row],[Entradas]]-INVENTARIO[[#This Row],[Salidas]]</f>
        <v>0</v>
      </c>
      <c r="M145" s="187">
        <f>INVENTARIO[[#This Row],[Precio Final]]*10%</f>
        <v>1.6</v>
      </c>
      <c r="N145" s="42">
        <v>142.02000000000001</v>
      </c>
      <c r="O145" s="42">
        <v>18</v>
      </c>
      <c r="P145" s="42">
        <f t="shared" si="13"/>
        <v>7.8900000000000006</v>
      </c>
      <c r="Q145" s="110">
        <v>250</v>
      </c>
      <c r="R145" s="42">
        <v>17</v>
      </c>
      <c r="S145" s="190">
        <f t="shared" si="14"/>
        <v>4.25</v>
      </c>
      <c r="T145" s="42">
        <f t="shared" si="8"/>
        <v>12.14</v>
      </c>
      <c r="U145" s="42">
        <f>((INVENTARIO[[#This Row],[Costo Unitario (USD)]]+INVENTARIO[[#This Row],[Costo Envío (USD)]])*1.5)</f>
        <v>18.21</v>
      </c>
      <c r="V145" s="42">
        <v>16</v>
      </c>
      <c r="W145" s="42">
        <f>INVENTARIO[[#This Row],[Precio Final]]-(INVENTARIO[[#This Row],[Comisión 10%]]+INVENTARIO[[#This Row],[Costo total]])</f>
        <v>2.2599999999999998</v>
      </c>
      <c r="X145" s="188">
        <f>INVENTARIO[[#This Row],[Ganancia Unitaria]]*INVENTARIO[[#This Row],[Salidas]]</f>
        <v>2.2599999999999998</v>
      </c>
      <c r="Y145" s="42"/>
      <c r="Z145" s="20"/>
    </row>
    <row r="146" spans="1:26" ht="55" hidden="1" customHeight="1" x14ac:dyDescent="0.15">
      <c r="A146" s="43" t="s">
        <v>1452</v>
      </c>
      <c r="B146" s="181"/>
      <c r="C146" s="182" t="s">
        <v>12</v>
      </c>
      <c r="D146" s="83" t="s">
        <v>50</v>
      </c>
      <c r="E146" s="83" t="s">
        <v>1237</v>
      </c>
      <c r="F146" s="83" t="s">
        <v>697</v>
      </c>
      <c r="G146" s="83" t="s">
        <v>164</v>
      </c>
      <c r="H146" s="183">
        <f>INVENTARIO[[#This Row],[Precio Final]]</f>
        <v>18</v>
      </c>
      <c r="I146" s="83">
        <f t="shared" si="12"/>
        <v>18.21</v>
      </c>
      <c r="J146" s="83">
        <v>1</v>
      </c>
      <c r="K146" s="112">
        <f>SUMIFS(VENTAS[Cantidad],VENTAS[Código del producto Vendido],INVENTARIO[[#This Row],[Code]])</f>
        <v>0</v>
      </c>
      <c r="L146" s="122">
        <f>INVENTARIO[[#This Row],[Entradas]]-INVENTARIO[[#This Row],[Salidas]]</f>
        <v>1</v>
      </c>
      <c r="M146" s="183">
        <f>INVENTARIO[[#This Row],[Precio Final]]*10%</f>
        <v>1.8</v>
      </c>
      <c r="N146" s="43">
        <v>142.02000000000001</v>
      </c>
      <c r="O146" s="43">
        <v>18</v>
      </c>
      <c r="P146" s="43">
        <f t="shared" si="13"/>
        <v>7.8900000000000006</v>
      </c>
      <c r="Q146" s="112">
        <v>250</v>
      </c>
      <c r="R146" s="43">
        <v>17</v>
      </c>
      <c r="S146" s="189">
        <f t="shared" si="14"/>
        <v>4.25</v>
      </c>
      <c r="T146" s="180">
        <f t="shared" si="8"/>
        <v>12.14</v>
      </c>
      <c r="U146" s="180">
        <f>((INVENTARIO[[#This Row],[Costo Unitario (USD)]]+INVENTARIO[[#This Row],[Costo Envío (USD)]])*1.5)</f>
        <v>18.21</v>
      </c>
      <c r="V146" s="43">
        <v>18</v>
      </c>
      <c r="W146" s="43">
        <f>INVENTARIO[[#This Row],[Precio Final]]-(INVENTARIO[[#This Row],[Comisión 10%]]+INVENTARIO[[#This Row],[Costo total]])</f>
        <v>4.0599999999999987</v>
      </c>
      <c r="X146" s="184">
        <f>INVENTARIO[[#This Row],[Ganancia Unitaria]]*INVENTARIO[[#This Row],[Salidas]]</f>
        <v>0</v>
      </c>
      <c r="Y146" s="43"/>
      <c r="Z146" s="20"/>
    </row>
    <row r="147" spans="1:26" ht="55" hidden="1" customHeight="1" x14ac:dyDescent="0.15">
      <c r="A147" s="42" t="s">
        <v>1453</v>
      </c>
      <c r="B147" s="185"/>
      <c r="C147" s="186" t="s">
        <v>12</v>
      </c>
      <c r="D147" s="78" t="s">
        <v>50</v>
      </c>
      <c r="E147" s="78" t="s">
        <v>1238</v>
      </c>
      <c r="F147" s="78" t="s">
        <v>789</v>
      </c>
      <c r="G147" s="78" t="s">
        <v>164</v>
      </c>
      <c r="H147" s="187">
        <f>INVENTARIO[[#This Row],[Precio Final]]</f>
        <v>16</v>
      </c>
      <c r="I147" s="78">
        <f t="shared" si="12"/>
        <v>14.342499999999998</v>
      </c>
      <c r="J147" s="78">
        <v>1</v>
      </c>
      <c r="K147" s="110">
        <f>SUMIFS(VENTAS[Cantidad],VENTAS[Código del producto Vendido],INVENTARIO[[#This Row],[Code]])</f>
        <v>1</v>
      </c>
      <c r="L147" s="121">
        <f>INVENTARIO[[#This Row],[Entradas]]-INVENTARIO[[#This Row],[Salidas]]</f>
        <v>0</v>
      </c>
      <c r="M147" s="187">
        <f>INVENTARIO[[#This Row],[Precio Final]]*10%</f>
        <v>1.6</v>
      </c>
      <c r="N147" s="42">
        <v>110.91</v>
      </c>
      <c r="O147" s="42">
        <v>18</v>
      </c>
      <c r="P147" s="42">
        <f t="shared" si="13"/>
        <v>6.1616666666666662</v>
      </c>
      <c r="Q147" s="110">
        <v>200</v>
      </c>
      <c r="R147" s="42">
        <v>17</v>
      </c>
      <c r="S147" s="190">
        <f t="shared" si="14"/>
        <v>3.4</v>
      </c>
      <c r="T147" s="42">
        <f t="shared" si="8"/>
        <v>9.5616666666666656</v>
      </c>
      <c r="U147" s="42">
        <f>((INVENTARIO[[#This Row],[Costo Unitario (USD)]]+INVENTARIO[[#This Row],[Costo Envío (USD)]])*1.5)</f>
        <v>14.342499999999998</v>
      </c>
      <c r="V147" s="42">
        <v>16</v>
      </c>
      <c r="W147" s="42">
        <f>INVENTARIO[[#This Row],[Precio Final]]-(INVENTARIO[[#This Row],[Comisión 10%]]+INVENTARIO[[#This Row],[Costo total]])</f>
        <v>4.8383333333333347</v>
      </c>
      <c r="X147" s="188">
        <f>INVENTARIO[[#This Row],[Ganancia Unitaria]]*INVENTARIO[[#This Row],[Salidas]]</f>
        <v>4.8383333333333347</v>
      </c>
      <c r="Y147" s="42"/>
      <c r="Z147" s="20"/>
    </row>
    <row r="148" spans="1:26" ht="55" hidden="1" customHeight="1" x14ac:dyDescent="0.15">
      <c r="A148" s="43" t="s">
        <v>188</v>
      </c>
      <c r="B148" s="181"/>
      <c r="C148" s="182" t="s">
        <v>12</v>
      </c>
      <c r="D148" s="83" t="s">
        <v>50</v>
      </c>
      <c r="E148" s="83" t="s">
        <v>881</v>
      </c>
      <c r="F148" s="83" t="s">
        <v>692</v>
      </c>
      <c r="G148" s="83" t="s">
        <v>164</v>
      </c>
      <c r="H148" s="183">
        <f>INVENTARIO[[#This Row],[Precio Final]]</f>
        <v>15</v>
      </c>
      <c r="I148" s="83">
        <f t="shared" si="12"/>
        <v>19.082500000000003</v>
      </c>
      <c r="J148" s="83">
        <v>1</v>
      </c>
      <c r="K148" s="112">
        <f>SUMIFS(VENTAS[Cantidad],VENTAS[Código del producto Vendido],INVENTARIO[[#This Row],[Code]])</f>
        <v>1</v>
      </c>
      <c r="L148" s="122">
        <f>INVENTARIO[[#This Row],[Entradas]]-INVENTARIO[[#This Row],[Salidas]]</f>
        <v>0</v>
      </c>
      <c r="M148" s="183">
        <f>INVENTARIO[[#This Row],[Precio Final]]*10%</f>
        <v>1.5</v>
      </c>
      <c r="N148" s="43">
        <v>152.49</v>
      </c>
      <c r="O148" s="43">
        <v>18</v>
      </c>
      <c r="P148" s="43">
        <f t="shared" si="13"/>
        <v>8.4716666666666676</v>
      </c>
      <c r="Q148" s="112">
        <v>250</v>
      </c>
      <c r="R148" s="43">
        <v>17</v>
      </c>
      <c r="S148" s="189">
        <f t="shared" si="14"/>
        <v>4.25</v>
      </c>
      <c r="T148" s="180">
        <f t="shared" si="8"/>
        <v>12.721666666666668</v>
      </c>
      <c r="U148" s="180">
        <f>((INVENTARIO[[#This Row],[Costo Unitario (USD)]]+INVENTARIO[[#This Row],[Costo Envío (USD)]])*1.5)</f>
        <v>19.082500000000003</v>
      </c>
      <c r="V148" s="43">
        <v>15</v>
      </c>
      <c r="W148" s="43">
        <f>INVENTARIO[[#This Row],[Precio Final]]-(INVENTARIO[[#This Row],[Comisión 10%]]+INVENTARIO[[#This Row],[Costo total]])</f>
        <v>0.77833333333333243</v>
      </c>
      <c r="X148" s="184">
        <f>INVENTARIO[[#This Row],[Ganancia Unitaria]]*INVENTARIO[[#This Row],[Salidas]]</f>
        <v>0.77833333333333243</v>
      </c>
      <c r="Y148" s="43"/>
      <c r="Z148" s="20"/>
    </row>
    <row r="149" spans="1:26" ht="55" hidden="1" customHeight="1" x14ac:dyDescent="0.15">
      <c r="A149" s="42" t="s">
        <v>189</v>
      </c>
      <c r="B149" s="185"/>
      <c r="C149" s="186" t="s">
        <v>12</v>
      </c>
      <c r="D149" s="78" t="s">
        <v>50</v>
      </c>
      <c r="E149" s="78" t="s">
        <v>881</v>
      </c>
      <c r="F149" s="78" t="s">
        <v>695</v>
      </c>
      <c r="G149" s="78" t="s">
        <v>164</v>
      </c>
      <c r="H149" s="187">
        <f>INVENTARIO[[#This Row],[Precio Final]]</f>
        <v>25</v>
      </c>
      <c r="I149" s="78">
        <f t="shared" si="12"/>
        <v>19.082500000000003</v>
      </c>
      <c r="J149" s="78">
        <v>1</v>
      </c>
      <c r="K149" s="110">
        <f>SUMIFS(VENTAS[Cantidad],VENTAS[Código del producto Vendido],INVENTARIO[[#This Row],[Code]])</f>
        <v>1</v>
      </c>
      <c r="L149" s="121">
        <f>INVENTARIO[[#This Row],[Entradas]]-INVENTARIO[[#This Row],[Salidas]]</f>
        <v>0</v>
      </c>
      <c r="M149" s="187">
        <f>INVENTARIO[[#This Row],[Precio Final]]*10%</f>
        <v>2.5</v>
      </c>
      <c r="N149" s="42">
        <v>152.49</v>
      </c>
      <c r="O149" s="42">
        <v>18</v>
      </c>
      <c r="P149" s="42">
        <f t="shared" si="13"/>
        <v>8.4716666666666676</v>
      </c>
      <c r="Q149" s="110">
        <v>250</v>
      </c>
      <c r="R149" s="42">
        <v>17</v>
      </c>
      <c r="S149" s="190">
        <f t="shared" si="14"/>
        <v>4.25</v>
      </c>
      <c r="T149" s="42">
        <f t="shared" si="8"/>
        <v>12.721666666666668</v>
      </c>
      <c r="U149" s="42">
        <f>((INVENTARIO[[#This Row],[Costo Unitario (USD)]]+INVENTARIO[[#This Row],[Costo Envío (USD)]])*1.5)</f>
        <v>19.082500000000003</v>
      </c>
      <c r="V149" s="42">
        <v>25</v>
      </c>
      <c r="W149" s="42">
        <f>INVENTARIO[[#This Row],[Precio Final]]-(INVENTARIO[[#This Row],[Comisión 10%]]+INVENTARIO[[#This Row],[Costo total]])</f>
        <v>9.7783333333333324</v>
      </c>
      <c r="X149" s="188">
        <f>INVENTARIO[[#This Row],[Ganancia Unitaria]]*INVENTARIO[[#This Row],[Salidas]]</f>
        <v>9.7783333333333324</v>
      </c>
      <c r="Y149" s="42"/>
      <c r="Z149" s="20"/>
    </row>
    <row r="150" spans="1:26" ht="55" hidden="1" customHeight="1" x14ac:dyDescent="0.15">
      <c r="A150" s="43" t="s">
        <v>1454</v>
      </c>
      <c r="B150" s="181"/>
      <c r="C150" s="182" t="s">
        <v>12</v>
      </c>
      <c r="D150" s="83" t="s">
        <v>50</v>
      </c>
      <c r="E150" s="83" t="s">
        <v>882</v>
      </c>
      <c r="F150" s="83" t="s">
        <v>692</v>
      </c>
      <c r="G150" s="83" t="s">
        <v>164</v>
      </c>
      <c r="H150" s="183">
        <f>INVENTARIO[[#This Row],[Precio Final]]</f>
        <v>22</v>
      </c>
      <c r="I150" s="83">
        <f t="shared" si="12"/>
        <v>21.710833333333333</v>
      </c>
      <c r="J150" s="83">
        <v>1</v>
      </c>
      <c r="K150" s="112">
        <f>SUMIFS(VENTAS[Cantidad],VENTAS[Código del producto Vendido],INVENTARIO[[#This Row],[Code]])</f>
        <v>0</v>
      </c>
      <c r="L150" s="122">
        <f>INVENTARIO[[#This Row],[Entradas]]-INVENTARIO[[#This Row],[Salidas]]</f>
        <v>1</v>
      </c>
      <c r="M150" s="183">
        <f>INVENTARIO[[#This Row],[Precio Final]]*10%</f>
        <v>2.2000000000000002</v>
      </c>
      <c r="N150" s="43">
        <v>191.68</v>
      </c>
      <c r="O150" s="43">
        <v>18</v>
      </c>
      <c r="P150" s="43">
        <f t="shared" si="13"/>
        <v>10.648888888888889</v>
      </c>
      <c r="Q150" s="112">
        <v>225</v>
      </c>
      <c r="R150" s="43">
        <v>17</v>
      </c>
      <c r="S150" s="189">
        <f t="shared" si="14"/>
        <v>3.8250000000000002</v>
      </c>
      <c r="T150" s="180">
        <f t="shared" si="8"/>
        <v>14.47388888888889</v>
      </c>
      <c r="U150" s="180">
        <f>((INVENTARIO[[#This Row],[Costo Unitario (USD)]]+INVENTARIO[[#This Row],[Costo Envío (USD)]])*1.5)</f>
        <v>21.710833333333333</v>
      </c>
      <c r="V150" s="43">
        <v>22</v>
      </c>
      <c r="W150" s="43">
        <f>INVENTARIO[[#This Row],[Precio Final]]-(INVENTARIO[[#This Row],[Comisión 10%]]+INVENTARIO[[#This Row],[Costo total]])</f>
        <v>5.3261111111111106</v>
      </c>
      <c r="X150" s="184">
        <f>INVENTARIO[[#This Row],[Ganancia Unitaria]]*INVENTARIO[[#This Row],[Salidas]]</f>
        <v>0</v>
      </c>
      <c r="Y150" s="43"/>
      <c r="Z150" s="20"/>
    </row>
    <row r="151" spans="1:26" ht="55" hidden="1" customHeight="1" x14ac:dyDescent="0.15">
      <c r="A151" s="42" t="s">
        <v>1455</v>
      </c>
      <c r="B151" s="185"/>
      <c r="C151" s="186" t="s">
        <v>12</v>
      </c>
      <c r="D151" s="78" t="s">
        <v>50</v>
      </c>
      <c r="E151" s="78" t="s">
        <v>882</v>
      </c>
      <c r="F151" s="78" t="s">
        <v>695</v>
      </c>
      <c r="G151" s="78" t="s">
        <v>164</v>
      </c>
      <c r="H151" s="187">
        <f>INVENTARIO[[#This Row],[Precio Final]]</f>
        <v>22</v>
      </c>
      <c r="I151" s="78">
        <f t="shared" si="12"/>
        <v>21.710833333333333</v>
      </c>
      <c r="J151" s="78">
        <v>1</v>
      </c>
      <c r="K151" s="110">
        <f>SUMIFS(VENTAS[Cantidad],VENTAS[Código del producto Vendido],INVENTARIO[[#This Row],[Code]])</f>
        <v>0</v>
      </c>
      <c r="L151" s="121">
        <f>INVENTARIO[[#This Row],[Entradas]]-INVENTARIO[[#This Row],[Salidas]]</f>
        <v>1</v>
      </c>
      <c r="M151" s="187">
        <f>INVENTARIO[[#This Row],[Precio Final]]*10%</f>
        <v>2.2000000000000002</v>
      </c>
      <c r="N151" s="42">
        <v>191.68</v>
      </c>
      <c r="O151" s="42">
        <v>18</v>
      </c>
      <c r="P151" s="42">
        <f t="shared" si="13"/>
        <v>10.648888888888889</v>
      </c>
      <c r="Q151" s="110">
        <v>225</v>
      </c>
      <c r="R151" s="42">
        <v>17</v>
      </c>
      <c r="S151" s="190">
        <f t="shared" si="14"/>
        <v>3.8250000000000002</v>
      </c>
      <c r="T151" s="42">
        <f t="shared" si="8"/>
        <v>14.47388888888889</v>
      </c>
      <c r="U151" s="42">
        <f>((INVENTARIO[[#This Row],[Costo Unitario (USD)]]+INVENTARIO[[#This Row],[Costo Envío (USD)]])*1.5)</f>
        <v>21.710833333333333</v>
      </c>
      <c r="V151" s="42">
        <v>22</v>
      </c>
      <c r="W151" s="42">
        <f>INVENTARIO[[#This Row],[Precio Final]]-(INVENTARIO[[#This Row],[Comisión 10%]]+INVENTARIO[[#This Row],[Costo total]])</f>
        <v>5.3261111111111106</v>
      </c>
      <c r="X151" s="188">
        <f>INVENTARIO[[#This Row],[Ganancia Unitaria]]*INVENTARIO[[#This Row],[Salidas]]</f>
        <v>0</v>
      </c>
      <c r="Y151" s="42"/>
      <c r="Z151" s="20"/>
    </row>
    <row r="152" spans="1:26" ht="55" hidden="1" customHeight="1" x14ac:dyDescent="0.15">
      <c r="A152" s="43" t="s">
        <v>1456</v>
      </c>
      <c r="B152" s="181"/>
      <c r="C152" s="182" t="s">
        <v>12</v>
      </c>
      <c r="D152" s="83" t="s">
        <v>50</v>
      </c>
      <c r="E152" s="83" t="s">
        <v>882</v>
      </c>
      <c r="F152" s="83" t="s">
        <v>697</v>
      </c>
      <c r="G152" s="83" t="s">
        <v>164</v>
      </c>
      <c r="H152" s="183">
        <f>INVENTARIO[[#This Row],[Precio Final]]</f>
        <v>22</v>
      </c>
      <c r="I152" s="83">
        <f t="shared" si="12"/>
        <v>21.710833333333333</v>
      </c>
      <c r="J152" s="83">
        <v>1</v>
      </c>
      <c r="K152" s="112">
        <f>SUMIFS(VENTAS[Cantidad],VENTAS[Código del producto Vendido],INVENTARIO[[#This Row],[Code]])</f>
        <v>0</v>
      </c>
      <c r="L152" s="122">
        <f>INVENTARIO[[#This Row],[Entradas]]-INVENTARIO[[#This Row],[Salidas]]</f>
        <v>1</v>
      </c>
      <c r="M152" s="183">
        <f>INVENTARIO[[#This Row],[Precio Final]]*10%</f>
        <v>2.2000000000000002</v>
      </c>
      <c r="N152" s="43">
        <v>191.68</v>
      </c>
      <c r="O152" s="43">
        <v>18</v>
      </c>
      <c r="P152" s="43">
        <f t="shared" si="13"/>
        <v>10.648888888888889</v>
      </c>
      <c r="Q152" s="112">
        <v>225</v>
      </c>
      <c r="R152" s="43">
        <v>17</v>
      </c>
      <c r="S152" s="189">
        <f t="shared" si="14"/>
        <v>3.8250000000000002</v>
      </c>
      <c r="T152" s="180">
        <f t="shared" si="8"/>
        <v>14.47388888888889</v>
      </c>
      <c r="U152" s="180">
        <f>((INVENTARIO[[#This Row],[Costo Unitario (USD)]]+INVENTARIO[[#This Row],[Costo Envío (USD)]])*1.5)</f>
        <v>21.710833333333333</v>
      </c>
      <c r="V152" s="43">
        <v>22</v>
      </c>
      <c r="W152" s="43">
        <f>INVENTARIO[[#This Row],[Precio Final]]-(INVENTARIO[[#This Row],[Comisión 10%]]+INVENTARIO[[#This Row],[Costo total]])</f>
        <v>5.3261111111111106</v>
      </c>
      <c r="X152" s="184">
        <f>INVENTARIO[[#This Row],[Ganancia Unitaria]]*INVENTARIO[[#This Row],[Salidas]]</f>
        <v>0</v>
      </c>
      <c r="Y152" s="43"/>
      <c r="Z152" s="20"/>
    </row>
    <row r="153" spans="1:26" ht="55" hidden="1" customHeight="1" x14ac:dyDescent="0.15">
      <c r="A153" s="42" t="s">
        <v>1457</v>
      </c>
      <c r="B153" s="185"/>
      <c r="C153" s="186" t="s">
        <v>12</v>
      </c>
      <c r="D153" s="78" t="s">
        <v>52</v>
      </c>
      <c r="E153" s="78" t="s">
        <v>883</v>
      </c>
      <c r="F153" s="78" t="s">
        <v>692</v>
      </c>
      <c r="G153" s="78" t="s">
        <v>164</v>
      </c>
      <c r="H153" s="187">
        <f>INVENTARIO[[#This Row],[Precio Final]]</f>
        <v>10</v>
      </c>
      <c r="I153" s="78">
        <f t="shared" si="12"/>
        <v>7.25</v>
      </c>
      <c r="J153" s="78">
        <v>2</v>
      </c>
      <c r="K153" s="110">
        <f>SUMIFS(VENTAS[Cantidad],VENTAS[Código del producto Vendido],INVENTARIO[[#This Row],[Code]])</f>
        <v>0</v>
      </c>
      <c r="L153" s="121">
        <f>INVENTARIO[[#This Row],[Entradas]]-INVENTARIO[[#This Row],[Salidas]]</f>
        <v>2</v>
      </c>
      <c r="M153" s="187">
        <f>INVENTARIO[[#This Row],[Precio Final]]*10%</f>
        <v>1</v>
      </c>
      <c r="N153" s="42">
        <v>71.400000000000006</v>
      </c>
      <c r="O153" s="42">
        <v>18</v>
      </c>
      <c r="P153" s="42">
        <f t="shared" si="13"/>
        <v>3.9666666666666668</v>
      </c>
      <c r="Q153" s="110">
        <v>100</v>
      </c>
      <c r="R153" s="42">
        <v>8</v>
      </c>
      <c r="S153" s="190">
        <f t="shared" si="14"/>
        <v>0.8</v>
      </c>
      <c r="T153" s="42">
        <f>(P153+S153)-INVENTARIO[[#This Row],[Comisión 10%]]</f>
        <v>3.7666666666666666</v>
      </c>
      <c r="U153" s="42">
        <f>((INVENTARIO[[#This Row],[Costo Unitario (USD)]]+INVENTARIO[[#This Row],[Costo Envío (USD)]])*1.5)+10%</f>
        <v>7.25</v>
      </c>
      <c r="V153" s="42">
        <v>10</v>
      </c>
      <c r="W153" s="42">
        <f>INVENTARIO[[#This Row],[Precio Final]]-(INVENTARIO[[#This Row],[Comisión 10%]]+INVENTARIO[[#This Row],[Costo total]])</f>
        <v>5.2333333333333334</v>
      </c>
      <c r="X153" s="188">
        <f>INVENTARIO[[#This Row],[Ganancia Unitaria]]*INVENTARIO[[#This Row],[Salidas]]</f>
        <v>0</v>
      </c>
      <c r="Y153" s="42"/>
      <c r="Z153" s="20"/>
    </row>
    <row r="154" spans="1:26" ht="55" hidden="1" customHeight="1" x14ac:dyDescent="0.15">
      <c r="A154" s="43" t="s">
        <v>1458</v>
      </c>
      <c r="B154" s="181"/>
      <c r="C154" s="182" t="s">
        <v>12</v>
      </c>
      <c r="D154" s="83" t="s">
        <v>50</v>
      </c>
      <c r="E154" s="83" t="s">
        <v>884</v>
      </c>
      <c r="F154" s="83" t="s">
        <v>692</v>
      </c>
      <c r="G154" s="83" t="s">
        <v>164</v>
      </c>
      <c r="H154" s="183">
        <f>INVENTARIO[[#This Row],[Precio Final]]</f>
        <v>22</v>
      </c>
      <c r="I154" s="83">
        <f t="shared" si="12"/>
        <v>20.196666666666669</v>
      </c>
      <c r="J154" s="83">
        <v>1</v>
      </c>
      <c r="K154" s="112">
        <f>SUMIFS(VENTAS[Cantidad],VENTAS[Código del producto Vendido],INVENTARIO[[#This Row],[Code]])</f>
        <v>0</v>
      </c>
      <c r="L154" s="122">
        <f>INVENTARIO[[#This Row],[Entradas]]-INVENTARIO[[#This Row],[Salidas]]</f>
        <v>1</v>
      </c>
      <c r="M154" s="183">
        <f>INVENTARIO[[#This Row],[Precio Final]]*10%</f>
        <v>2.2000000000000002</v>
      </c>
      <c r="N154" s="43">
        <v>165.86</v>
      </c>
      <c r="O154" s="43">
        <v>18</v>
      </c>
      <c r="P154" s="43">
        <f t="shared" si="13"/>
        <v>9.214444444444446</v>
      </c>
      <c r="Q154" s="112">
        <v>250</v>
      </c>
      <c r="R154" s="43">
        <v>17</v>
      </c>
      <c r="S154" s="189">
        <f t="shared" si="14"/>
        <v>4.25</v>
      </c>
      <c r="T154" s="180">
        <f t="shared" ref="T154:T217" si="15">(P154+S154)</f>
        <v>13.464444444444446</v>
      </c>
      <c r="U154" s="180">
        <f>((INVENTARIO[[#This Row],[Costo Unitario (USD)]]+INVENTARIO[[#This Row],[Costo Envío (USD)]])*1.5)</f>
        <v>20.196666666666669</v>
      </c>
      <c r="V154" s="43">
        <v>22</v>
      </c>
      <c r="W154" s="43">
        <f>INVENTARIO[[#This Row],[Precio Final]]-(INVENTARIO[[#This Row],[Comisión 10%]]+INVENTARIO[[#This Row],[Costo total]])</f>
        <v>6.3355555555555547</v>
      </c>
      <c r="X154" s="184">
        <f>INVENTARIO[[#This Row],[Ganancia Unitaria]]*INVENTARIO[[#This Row],[Salidas]]</f>
        <v>0</v>
      </c>
      <c r="Y154" s="43"/>
      <c r="Z154" s="20"/>
    </row>
    <row r="155" spans="1:26" ht="55" hidden="1" customHeight="1" x14ac:dyDescent="0.15">
      <c r="A155" s="42" t="s">
        <v>195</v>
      </c>
      <c r="B155" s="185"/>
      <c r="C155" s="186" t="s">
        <v>12</v>
      </c>
      <c r="D155" s="78" t="s">
        <v>50</v>
      </c>
      <c r="E155" s="78" t="s">
        <v>885</v>
      </c>
      <c r="F155" s="78" t="s">
        <v>692</v>
      </c>
      <c r="G155" s="78" t="s">
        <v>164</v>
      </c>
      <c r="H155" s="187">
        <f>INVENTARIO[[#This Row],[Precio Final]]</f>
        <v>30</v>
      </c>
      <c r="I155" s="78">
        <f t="shared" si="12"/>
        <v>29.533333333333331</v>
      </c>
      <c r="J155" s="78">
        <v>1</v>
      </c>
      <c r="K155" s="110">
        <f>SUMIFS(VENTAS[Cantidad],VENTAS[Código del producto Vendido],INVENTARIO[[#This Row],[Code]])</f>
        <v>1</v>
      </c>
      <c r="L155" s="121">
        <f>INVENTARIO[[#This Row],[Entradas]]-INVENTARIO[[#This Row],[Salidas]]</f>
        <v>0</v>
      </c>
      <c r="M155" s="187">
        <f>INVENTARIO[[#This Row],[Precio Final]]*10%</f>
        <v>3</v>
      </c>
      <c r="N155" s="42">
        <v>293.2</v>
      </c>
      <c r="O155" s="42">
        <v>18</v>
      </c>
      <c r="P155" s="42">
        <f t="shared" si="13"/>
        <v>16.288888888888888</v>
      </c>
      <c r="Q155" s="110">
        <v>200</v>
      </c>
      <c r="R155" s="42">
        <v>17</v>
      </c>
      <c r="S155" s="190">
        <f t="shared" si="14"/>
        <v>3.4</v>
      </c>
      <c r="T155" s="42">
        <f t="shared" si="15"/>
        <v>19.688888888888886</v>
      </c>
      <c r="U155" s="42">
        <f>((INVENTARIO[[#This Row],[Costo Unitario (USD)]]+INVENTARIO[[#This Row],[Costo Envío (USD)]])*1.5)</f>
        <v>29.533333333333331</v>
      </c>
      <c r="V155" s="42">
        <v>30</v>
      </c>
      <c r="W155" s="42">
        <f>INVENTARIO[[#This Row],[Precio Final]]-(INVENTARIO[[#This Row],[Comisión 10%]]+INVENTARIO[[#This Row],[Costo total]])</f>
        <v>7.3111111111111136</v>
      </c>
      <c r="X155" s="188">
        <f>INVENTARIO[[#This Row],[Ganancia Unitaria]]*INVENTARIO[[#This Row],[Salidas]]</f>
        <v>7.3111111111111136</v>
      </c>
      <c r="Y155" s="42"/>
      <c r="Z155" s="20"/>
    </row>
    <row r="156" spans="1:26" ht="55" hidden="1" customHeight="1" x14ac:dyDescent="0.15">
      <c r="A156" s="43" t="s">
        <v>1459</v>
      </c>
      <c r="B156" s="181"/>
      <c r="C156" s="182" t="s">
        <v>12</v>
      </c>
      <c r="D156" s="83" t="s">
        <v>50</v>
      </c>
      <c r="E156" s="83" t="s">
        <v>886</v>
      </c>
      <c r="F156" s="83" t="s">
        <v>695</v>
      </c>
      <c r="G156" s="83" t="s">
        <v>164</v>
      </c>
      <c r="H156" s="183">
        <f>INVENTARIO[[#This Row],[Precio Final]]</f>
        <v>16</v>
      </c>
      <c r="I156" s="83">
        <f t="shared" si="12"/>
        <v>16.305833333333332</v>
      </c>
      <c r="J156" s="83">
        <v>1</v>
      </c>
      <c r="K156" s="112">
        <f>SUMIFS(VENTAS[Cantidad],VENTAS[Código del producto Vendido],INVENTARIO[[#This Row],[Code]])</f>
        <v>1</v>
      </c>
      <c r="L156" s="122">
        <f>INVENTARIO[[#This Row],[Entradas]]-INVENTARIO[[#This Row],[Salidas]]</f>
        <v>0</v>
      </c>
      <c r="M156" s="183">
        <f>INVENTARIO[[#This Row],[Precio Final]]*10%</f>
        <v>1.6</v>
      </c>
      <c r="N156" s="43">
        <v>134.47</v>
      </c>
      <c r="O156" s="43">
        <v>18</v>
      </c>
      <c r="P156" s="43">
        <f t="shared" si="13"/>
        <v>7.4705555555555554</v>
      </c>
      <c r="Q156" s="112">
        <v>200</v>
      </c>
      <c r="R156" s="43">
        <v>17</v>
      </c>
      <c r="S156" s="189">
        <f t="shared" si="14"/>
        <v>3.4</v>
      </c>
      <c r="T156" s="180">
        <f t="shared" si="15"/>
        <v>10.870555555555555</v>
      </c>
      <c r="U156" s="180">
        <f>((INVENTARIO[[#This Row],[Costo Unitario (USD)]]+INVENTARIO[[#This Row],[Costo Envío (USD)]])*1.5)</f>
        <v>16.305833333333332</v>
      </c>
      <c r="V156" s="43">
        <v>16</v>
      </c>
      <c r="W156" s="43">
        <f>INVENTARIO[[#This Row],[Precio Final]]-(INVENTARIO[[#This Row],[Comisión 10%]]+INVENTARIO[[#This Row],[Costo total]])</f>
        <v>3.5294444444444455</v>
      </c>
      <c r="X156" s="184">
        <f>INVENTARIO[[#This Row],[Ganancia Unitaria]]*INVENTARIO[[#This Row],[Salidas]]</f>
        <v>3.5294444444444455</v>
      </c>
      <c r="Y156" s="43"/>
      <c r="Z156" s="20"/>
    </row>
    <row r="157" spans="1:26" ht="55" hidden="1" customHeight="1" x14ac:dyDescent="0.15">
      <c r="A157" s="42" t="s">
        <v>1460</v>
      </c>
      <c r="B157" s="185"/>
      <c r="C157" s="186" t="s">
        <v>12</v>
      </c>
      <c r="D157" s="78" t="s">
        <v>192</v>
      </c>
      <c r="E157" s="78" t="s">
        <v>887</v>
      </c>
      <c r="F157" s="78" t="s">
        <v>1791</v>
      </c>
      <c r="G157" s="78" t="s">
        <v>164</v>
      </c>
      <c r="H157" s="187">
        <f>INVENTARIO[[#This Row],[Precio Final]]</f>
        <v>3</v>
      </c>
      <c r="I157" s="78">
        <f t="shared" si="12"/>
        <v>1.8041666666666667</v>
      </c>
      <c r="J157" s="78">
        <v>1</v>
      </c>
      <c r="K157" s="110">
        <f>SUMIFS(VENTAS[Cantidad],VENTAS[Código del producto Vendido],INVENTARIO[[#This Row],[Code]])</f>
        <v>0</v>
      </c>
      <c r="L157" s="121">
        <f>INVENTARIO[[#This Row],[Entradas]]-INVENTARIO[[#This Row],[Salidas]]</f>
        <v>1</v>
      </c>
      <c r="M157" s="187">
        <f>INVENTARIO[[#This Row],[Precio Final]]*10%</f>
        <v>0.30000000000000004</v>
      </c>
      <c r="N157" s="42">
        <v>17.329999999999998</v>
      </c>
      <c r="O157" s="42">
        <v>18</v>
      </c>
      <c r="P157" s="42">
        <f t="shared" si="13"/>
        <v>0.96277777777777773</v>
      </c>
      <c r="Q157" s="110">
        <v>30</v>
      </c>
      <c r="R157" s="42">
        <v>8</v>
      </c>
      <c r="S157" s="190">
        <f t="shared" si="14"/>
        <v>0.24</v>
      </c>
      <c r="T157" s="42">
        <f t="shared" si="15"/>
        <v>1.2027777777777777</v>
      </c>
      <c r="U157" s="42">
        <f>((INVENTARIO[[#This Row],[Costo Unitario (USD)]]+INVENTARIO[[#This Row],[Costo Envío (USD)]])*1.5)</f>
        <v>1.8041666666666667</v>
      </c>
      <c r="V157" s="42">
        <v>3</v>
      </c>
      <c r="W157" s="42">
        <f>INVENTARIO[[#This Row],[Precio Final]]-(INVENTARIO[[#This Row],[Comisión 10%]]+INVENTARIO[[#This Row],[Costo total]])</f>
        <v>1.4972222222222222</v>
      </c>
      <c r="X157" s="188">
        <f>INVENTARIO[[#This Row],[Ganancia Unitaria]]*INVENTARIO[[#This Row],[Salidas]]</f>
        <v>0</v>
      </c>
      <c r="Y157" s="42"/>
      <c r="Z157" s="20"/>
    </row>
    <row r="158" spans="1:26" ht="55" hidden="1" customHeight="1" x14ac:dyDescent="0.15">
      <c r="A158" s="43" t="s">
        <v>1461</v>
      </c>
      <c r="B158" s="181"/>
      <c r="C158" s="182" t="s">
        <v>12</v>
      </c>
      <c r="D158" s="83" t="s">
        <v>50</v>
      </c>
      <c r="E158" s="83" t="s">
        <v>1239</v>
      </c>
      <c r="F158" s="83" t="s">
        <v>692</v>
      </c>
      <c r="G158" s="83" t="s">
        <v>164</v>
      </c>
      <c r="H158" s="183">
        <f>INVENTARIO[[#This Row],[Precio Final]]</f>
        <v>25</v>
      </c>
      <c r="I158" s="83">
        <f t="shared" si="12"/>
        <v>21.999166666666667</v>
      </c>
      <c r="J158" s="83">
        <v>1</v>
      </c>
      <c r="K158" s="112">
        <f>SUMIFS(VENTAS[Cantidad],VENTAS[Código del producto Vendido],INVENTARIO[[#This Row],[Code]])</f>
        <v>0</v>
      </c>
      <c r="L158" s="122">
        <f>INVENTARIO[[#This Row],[Entradas]]-INVENTARIO[[#This Row],[Salidas]]</f>
        <v>1</v>
      </c>
      <c r="M158" s="183">
        <f>INVENTARIO[[#This Row],[Precio Final]]*10%</f>
        <v>2.5</v>
      </c>
      <c r="N158" s="43">
        <v>176.78</v>
      </c>
      <c r="O158" s="43">
        <v>18</v>
      </c>
      <c r="P158" s="43">
        <f t="shared" si="13"/>
        <v>9.8211111111111116</v>
      </c>
      <c r="Q158" s="112">
        <v>285</v>
      </c>
      <c r="R158" s="43">
        <v>17</v>
      </c>
      <c r="S158" s="189">
        <f t="shared" si="14"/>
        <v>4.8449999999999998</v>
      </c>
      <c r="T158" s="180">
        <f t="shared" si="15"/>
        <v>14.66611111111111</v>
      </c>
      <c r="U158" s="180">
        <f>((INVENTARIO[[#This Row],[Costo Unitario (USD)]]+INVENTARIO[[#This Row],[Costo Envío (USD)]])*1.5)</f>
        <v>21.999166666666667</v>
      </c>
      <c r="V158" s="43">
        <v>25</v>
      </c>
      <c r="W158" s="43">
        <f>INVENTARIO[[#This Row],[Precio Final]]-(INVENTARIO[[#This Row],[Comisión 10%]]+INVENTARIO[[#This Row],[Costo total]])</f>
        <v>7.8338888888888896</v>
      </c>
      <c r="X158" s="184">
        <f>INVENTARIO[[#This Row],[Ganancia Unitaria]]*INVENTARIO[[#This Row],[Salidas]]</f>
        <v>0</v>
      </c>
      <c r="Y158" s="43"/>
      <c r="Z158" s="20"/>
    </row>
    <row r="159" spans="1:26" ht="55" hidden="1" customHeight="1" x14ac:dyDescent="0.15">
      <c r="A159" s="42" t="s">
        <v>199</v>
      </c>
      <c r="B159" s="185"/>
      <c r="C159" s="186" t="s">
        <v>12</v>
      </c>
      <c r="D159" s="78" t="s">
        <v>50</v>
      </c>
      <c r="E159" s="78" t="s">
        <v>888</v>
      </c>
      <c r="F159" s="78" t="s">
        <v>698</v>
      </c>
      <c r="G159" s="78" t="s">
        <v>164</v>
      </c>
      <c r="H159" s="187">
        <f>INVENTARIO[[#This Row],[Precio Final]]</f>
        <v>35</v>
      </c>
      <c r="I159" s="78">
        <f t="shared" si="12"/>
        <v>29.599166666666665</v>
      </c>
      <c r="J159" s="78">
        <v>1</v>
      </c>
      <c r="K159" s="110">
        <f>SUMIFS(VENTAS[Cantidad],VENTAS[Código del producto Vendido],INVENTARIO[[#This Row],[Code]])</f>
        <v>1</v>
      </c>
      <c r="L159" s="121">
        <f>INVENTARIO[[#This Row],[Entradas]]-INVENTARIO[[#This Row],[Salidas]]</f>
        <v>0</v>
      </c>
      <c r="M159" s="187">
        <f>INVENTARIO[[#This Row],[Precio Final]]*10%</f>
        <v>3.5</v>
      </c>
      <c r="N159" s="42">
        <v>263.39</v>
      </c>
      <c r="O159" s="42">
        <v>18</v>
      </c>
      <c r="P159" s="42">
        <f t="shared" si="13"/>
        <v>14.632777777777777</v>
      </c>
      <c r="Q159" s="110">
        <v>300</v>
      </c>
      <c r="R159" s="42">
        <v>17</v>
      </c>
      <c r="S159" s="190">
        <f t="shared" si="14"/>
        <v>5.0999999999999996</v>
      </c>
      <c r="T159" s="42">
        <f t="shared" si="15"/>
        <v>19.732777777777777</v>
      </c>
      <c r="U159" s="42">
        <f>((INVENTARIO[[#This Row],[Costo Unitario (USD)]]+INVENTARIO[[#This Row],[Costo Envío (USD)]])*1.5)</f>
        <v>29.599166666666665</v>
      </c>
      <c r="V159" s="42">
        <v>35</v>
      </c>
      <c r="W159" s="42">
        <f>INVENTARIO[[#This Row],[Precio Final]]-(INVENTARIO[[#This Row],[Comisión 10%]]+INVENTARIO[[#This Row],[Costo total]])</f>
        <v>11.767222222222223</v>
      </c>
      <c r="X159" s="188">
        <f>INVENTARIO[[#This Row],[Ganancia Unitaria]]*INVENTARIO[[#This Row],[Salidas]]</f>
        <v>11.767222222222223</v>
      </c>
      <c r="Y159" s="42"/>
      <c r="Z159" s="20"/>
    </row>
    <row r="160" spans="1:26" ht="55" hidden="1" customHeight="1" x14ac:dyDescent="0.15">
      <c r="A160" s="43" t="s">
        <v>1462</v>
      </c>
      <c r="B160" s="181"/>
      <c r="C160" s="182" t="s">
        <v>12</v>
      </c>
      <c r="D160" s="83" t="s">
        <v>50</v>
      </c>
      <c r="E160" s="83" t="s">
        <v>1240</v>
      </c>
      <c r="F160" s="83" t="s">
        <v>692</v>
      </c>
      <c r="G160" s="83" t="s">
        <v>164</v>
      </c>
      <c r="H160" s="183">
        <f>INVENTARIO[[#This Row],[Precio Final]]</f>
        <v>22</v>
      </c>
      <c r="I160" s="83">
        <f t="shared" si="12"/>
        <v>21.256666666666664</v>
      </c>
      <c r="J160" s="83">
        <v>1</v>
      </c>
      <c r="K160" s="112">
        <f>SUMIFS(VENTAS[Cantidad],VENTAS[Código del producto Vendido],INVENTARIO[[#This Row],[Code]])</f>
        <v>0</v>
      </c>
      <c r="L160" s="122">
        <f>INVENTARIO[[#This Row],[Entradas]]-INVENTARIO[[#This Row],[Salidas]]</f>
        <v>1</v>
      </c>
      <c r="M160" s="183">
        <f>INVENTARIO[[#This Row],[Precio Final]]*10%</f>
        <v>2.2000000000000002</v>
      </c>
      <c r="N160" s="43">
        <v>147.97999999999999</v>
      </c>
      <c r="O160" s="43">
        <v>18</v>
      </c>
      <c r="P160" s="43">
        <f t="shared" si="13"/>
        <v>8.2211111111111101</v>
      </c>
      <c r="Q160" s="112">
        <v>350</v>
      </c>
      <c r="R160" s="43">
        <v>17</v>
      </c>
      <c r="S160" s="189">
        <f t="shared" si="14"/>
        <v>5.95</v>
      </c>
      <c r="T160" s="180">
        <f t="shared" si="15"/>
        <v>14.171111111111109</v>
      </c>
      <c r="U160" s="180">
        <f>((INVENTARIO[[#This Row],[Costo Unitario (USD)]]+INVENTARIO[[#This Row],[Costo Envío (USD)]])*1.5)</f>
        <v>21.256666666666664</v>
      </c>
      <c r="V160" s="43">
        <v>22</v>
      </c>
      <c r="W160" s="43">
        <f>INVENTARIO[[#This Row],[Precio Final]]-(INVENTARIO[[#This Row],[Comisión 10%]]+INVENTARIO[[#This Row],[Costo total]])</f>
        <v>5.6288888888888913</v>
      </c>
      <c r="X160" s="184">
        <f>INVENTARIO[[#This Row],[Ganancia Unitaria]]*INVENTARIO[[#This Row],[Salidas]]</f>
        <v>0</v>
      </c>
      <c r="Y160" s="43"/>
      <c r="Z160" s="20"/>
    </row>
    <row r="161" spans="1:26" ht="55" customHeight="1" x14ac:dyDescent="0.15">
      <c r="A161" s="42" t="s">
        <v>1463</v>
      </c>
      <c r="B161" s="185"/>
      <c r="C161" s="186" t="s">
        <v>12</v>
      </c>
      <c r="D161" s="78" t="s">
        <v>2417</v>
      </c>
      <c r="E161" s="78" t="s">
        <v>889</v>
      </c>
      <c r="F161" s="78" t="s">
        <v>692</v>
      </c>
      <c r="G161" s="78" t="s">
        <v>164</v>
      </c>
      <c r="H161" s="187">
        <f>INVENTARIO[[#This Row],[Precio Final]]</f>
        <v>20</v>
      </c>
      <c r="I161" s="78">
        <f t="shared" si="12"/>
        <v>19.324999999999999</v>
      </c>
      <c r="J161" s="78">
        <v>1</v>
      </c>
      <c r="K161" s="110">
        <f>SUMIFS(VENTAS[Cantidad],VENTAS[Código del producto Vendido],INVENTARIO[[#This Row],[Code]])</f>
        <v>0</v>
      </c>
      <c r="L161" s="121">
        <f>INVENTARIO[[#This Row],[Entradas]]-INVENTARIO[[#This Row],[Salidas]]</f>
        <v>1</v>
      </c>
      <c r="M161" s="187">
        <f>INVENTARIO[[#This Row],[Precio Final]]*10%</f>
        <v>2</v>
      </c>
      <c r="N161" s="42">
        <v>188.7</v>
      </c>
      <c r="O161" s="42">
        <v>18</v>
      </c>
      <c r="P161" s="42">
        <f t="shared" si="13"/>
        <v>10.483333333333333</v>
      </c>
      <c r="Q161" s="110">
        <v>300</v>
      </c>
      <c r="R161" s="42">
        <v>8</v>
      </c>
      <c r="S161" s="190">
        <f t="shared" si="14"/>
        <v>2.4</v>
      </c>
      <c r="T161" s="42">
        <f t="shared" si="15"/>
        <v>12.883333333333333</v>
      </c>
      <c r="U161" s="42">
        <f>((INVENTARIO[[#This Row],[Costo Unitario (USD)]]+INVENTARIO[[#This Row],[Costo Envío (USD)]])*1.5)</f>
        <v>19.324999999999999</v>
      </c>
      <c r="V161" s="42">
        <v>20</v>
      </c>
      <c r="W161" s="42">
        <f>INVENTARIO[[#This Row],[Precio Final]]-(INVENTARIO[[#This Row],[Comisión 10%]]+INVENTARIO[[#This Row],[Costo total]])</f>
        <v>5.1166666666666671</v>
      </c>
      <c r="X161" s="188">
        <f>INVENTARIO[[#This Row],[Ganancia Unitaria]]*INVENTARIO[[#This Row],[Salidas]]</f>
        <v>0</v>
      </c>
      <c r="Y161" s="42"/>
      <c r="Z161" s="20"/>
    </row>
    <row r="162" spans="1:26" ht="55" customHeight="1" x14ac:dyDescent="0.15">
      <c r="A162" s="43" t="s">
        <v>1464</v>
      </c>
      <c r="B162" s="181"/>
      <c r="C162" s="182" t="s">
        <v>12</v>
      </c>
      <c r="D162" s="83" t="s">
        <v>2417</v>
      </c>
      <c r="E162" s="83" t="s">
        <v>889</v>
      </c>
      <c r="F162" s="83" t="s">
        <v>697</v>
      </c>
      <c r="G162" s="83" t="s">
        <v>164</v>
      </c>
      <c r="H162" s="183">
        <f>INVENTARIO[[#This Row],[Precio Final]]</f>
        <v>20</v>
      </c>
      <c r="I162" s="83">
        <f t="shared" si="12"/>
        <v>19.324999999999999</v>
      </c>
      <c r="J162" s="83">
        <v>1</v>
      </c>
      <c r="K162" s="112">
        <f>SUMIFS(VENTAS[Cantidad],VENTAS[Código del producto Vendido],INVENTARIO[[#This Row],[Code]])</f>
        <v>1</v>
      </c>
      <c r="L162" s="122">
        <f>INVENTARIO[[#This Row],[Entradas]]-INVENTARIO[[#This Row],[Salidas]]</f>
        <v>0</v>
      </c>
      <c r="M162" s="183">
        <f>INVENTARIO[[#This Row],[Precio Final]]*10%</f>
        <v>2</v>
      </c>
      <c r="N162" s="43">
        <v>188.7</v>
      </c>
      <c r="O162" s="43">
        <v>18</v>
      </c>
      <c r="P162" s="43">
        <f t="shared" si="13"/>
        <v>10.483333333333333</v>
      </c>
      <c r="Q162" s="112">
        <v>300</v>
      </c>
      <c r="R162" s="43">
        <v>8</v>
      </c>
      <c r="S162" s="189">
        <f t="shared" si="14"/>
        <v>2.4</v>
      </c>
      <c r="T162" s="180">
        <f t="shared" si="15"/>
        <v>12.883333333333333</v>
      </c>
      <c r="U162" s="180">
        <f>((INVENTARIO[[#This Row],[Costo Unitario (USD)]]+INVENTARIO[[#This Row],[Costo Envío (USD)]])*1.5)</f>
        <v>19.324999999999999</v>
      </c>
      <c r="V162" s="43">
        <v>20</v>
      </c>
      <c r="W162" s="43">
        <f>INVENTARIO[[#This Row],[Precio Final]]-(INVENTARIO[[#This Row],[Comisión 10%]]+INVENTARIO[[#This Row],[Costo total]])</f>
        <v>5.1166666666666671</v>
      </c>
      <c r="X162" s="184">
        <f>INVENTARIO[[#This Row],[Ganancia Unitaria]]*INVENTARIO[[#This Row],[Salidas]]</f>
        <v>5.1166666666666671</v>
      </c>
      <c r="Y162" s="43"/>
      <c r="Z162" s="20"/>
    </row>
    <row r="163" spans="1:26" ht="55" hidden="1" customHeight="1" x14ac:dyDescent="0.15">
      <c r="A163" s="42" t="s">
        <v>1465</v>
      </c>
      <c r="B163" s="185"/>
      <c r="C163" s="186" t="s">
        <v>12</v>
      </c>
      <c r="D163" s="78" t="s">
        <v>50</v>
      </c>
      <c r="E163" s="78" t="s">
        <v>893</v>
      </c>
      <c r="F163" s="78" t="s">
        <v>692</v>
      </c>
      <c r="G163" s="78" t="s">
        <v>164</v>
      </c>
      <c r="H163" s="187">
        <f>INVENTARIO[[#This Row],[Precio Final]]</f>
        <v>20</v>
      </c>
      <c r="I163" s="78">
        <f t="shared" si="12"/>
        <v>18.342500000000001</v>
      </c>
      <c r="J163" s="78">
        <v>1</v>
      </c>
      <c r="K163" s="110">
        <f>SUMIFS(VENTAS[Cantidad],VENTAS[Código del producto Vendido],INVENTARIO[[#This Row],[Code]])</f>
        <v>0</v>
      </c>
      <c r="L163" s="121">
        <f>INVENTARIO[[#This Row],[Entradas]]-INVENTARIO[[#This Row],[Salidas]]</f>
        <v>1</v>
      </c>
      <c r="M163" s="187">
        <f>INVENTARIO[[#This Row],[Precio Final]]*10%</f>
        <v>2</v>
      </c>
      <c r="N163" s="42">
        <v>158.91</v>
      </c>
      <c r="O163" s="42">
        <v>18</v>
      </c>
      <c r="P163" s="42">
        <f t="shared" si="13"/>
        <v>8.8283333333333331</v>
      </c>
      <c r="Q163" s="110">
        <v>200</v>
      </c>
      <c r="R163" s="42">
        <v>17</v>
      </c>
      <c r="S163" s="190">
        <f t="shared" si="14"/>
        <v>3.4</v>
      </c>
      <c r="T163" s="42">
        <f t="shared" si="15"/>
        <v>12.228333333333333</v>
      </c>
      <c r="U163" s="42">
        <f>((INVENTARIO[[#This Row],[Costo Unitario (USD)]]+INVENTARIO[[#This Row],[Costo Envío (USD)]])*1.5)</f>
        <v>18.342500000000001</v>
      </c>
      <c r="V163" s="42">
        <v>20</v>
      </c>
      <c r="W163" s="42">
        <f>INVENTARIO[[#This Row],[Precio Final]]-(INVENTARIO[[#This Row],[Comisión 10%]]+INVENTARIO[[#This Row],[Costo total]])</f>
        <v>5.7716666666666665</v>
      </c>
      <c r="X163" s="188">
        <f>INVENTARIO[[#This Row],[Ganancia Unitaria]]*INVENTARIO[[#This Row],[Salidas]]</f>
        <v>0</v>
      </c>
      <c r="Y163" s="42"/>
      <c r="Z163" s="20"/>
    </row>
    <row r="164" spans="1:26" ht="55" hidden="1" customHeight="1" x14ac:dyDescent="0.15">
      <c r="A164" s="43" t="s">
        <v>1466</v>
      </c>
      <c r="B164" s="181"/>
      <c r="C164" s="182" t="s">
        <v>12</v>
      </c>
      <c r="D164" s="83" t="s">
        <v>50</v>
      </c>
      <c r="E164" s="83" t="s">
        <v>1241</v>
      </c>
      <c r="F164" s="83" t="s">
        <v>692</v>
      </c>
      <c r="G164" s="83" t="s">
        <v>164</v>
      </c>
      <c r="H164" s="183">
        <f>INVENTARIO[[#This Row],[Precio Final]]</f>
        <v>16</v>
      </c>
      <c r="I164" s="83">
        <f t="shared" si="12"/>
        <v>18.755833333333335</v>
      </c>
      <c r="J164" s="83">
        <v>1</v>
      </c>
      <c r="K164" s="112">
        <f>SUMIFS(VENTAS[Cantidad],VENTAS[Código del producto Vendido],INVENTARIO[[#This Row],[Code]])</f>
        <v>1</v>
      </c>
      <c r="L164" s="122">
        <f>INVENTARIO[[#This Row],[Entradas]]-INVENTARIO[[#This Row],[Salidas]]</f>
        <v>0</v>
      </c>
      <c r="M164" s="183">
        <f>INVENTARIO[[#This Row],[Precio Final]]*10%</f>
        <v>1.6</v>
      </c>
      <c r="N164" s="43">
        <v>163.87</v>
      </c>
      <c r="O164" s="43">
        <v>18</v>
      </c>
      <c r="P164" s="43">
        <f t="shared" si="13"/>
        <v>9.1038888888888891</v>
      </c>
      <c r="Q164" s="112">
        <v>200</v>
      </c>
      <c r="R164" s="43">
        <v>17</v>
      </c>
      <c r="S164" s="189">
        <f t="shared" si="14"/>
        <v>3.4</v>
      </c>
      <c r="T164" s="180">
        <f t="shared" si="15"/>
        <v>12.503888888888889</v>
      </c>
      <c r="U164" s="180">
        <f>((INVENTARIO[[#This Row],[Costo Unitario (USD)]]+INVENTARIO[[#This Row],[Costo Envío (USD)]])*1.5)</f>
        <v>18.755833333333335</v>
      </c>
      <c r="V164" s="43">
        <v>16</v>
      </c>
      <c r="W164" s="43">
        <f>INVENTARIO[[#This Row],[Precio Final]]-(INVENTARIO[[#This Row],[Comisión 10%]]+INVENTARIO[[#This Row],[Costo total]])</f>
        <v>1.8961111111111109</v>
      </c>
      <c r="X164" s="184">
        <f>INVENTARIO[[#This Row],[Ganancia Unitaria]]*INVENTARIO[[#This Row],[Salidas]]</f>
        <v>1.8961111111111109</v>
      </c>
      <c r="Y164" s="43"/>
      <c r="Z164" s="20"/>
    </row>
    <row r="165" spans="1:26" ht="55" hidden="1" customHeight="1" x14ac:dyDescent="0.15">
      <c r="A165" s="42" t="s">
        <v>203</v>
      </c>
      <c r="B165" s="185"/>
      <c r="C165" s="186" t="s">
        <v>12</v>
      </c>
      <c r="D165" s="78" t="s">
        <v>50</v>
      </c>
      <c r="E165" s="78" t="s">
        <v>894</v>
      </c>
      <c r="F165" s="78" t="s">
        <v>692</v>
      </c>
      <c r="G165" s="78" t="s">
        <v>164</v>
      </c>
      <c r="H165" s="187">
        <f>INVENTARIO[[#This Row],[Precio Final]]</f>
        <v>16</v>
      </c>
      <c r="I165" s="78">
        <f t="shared" si="12"/>
        <v>19.252500000000001</v>
      </c>
      <c r="J165" s="78">
        <v>1</v>
      </c>
      <c r="K165" s="110">
        <f>SUMIFS(VENTAS[Cantidad],VENTAS[Código del producto Vendido],INVENTARIO[[#This Row],[Code]])</f>
        <v>1</v>
      </c>
      <c r="L165" s="121">
        <f>INVENTARIO[[#This Row],[Entradas]]-INVENTARIO[[#This Row],[Salidas]]</f>
        <v>0</v>
      </c>
      <c r="M165" s="187">
        <f>INVENTARIO[[#This Row],[Precio Final]]*10%</f>
        <v>1.6</v>
      </c>
      <c r="N165" s="42">
        <v>169.83</v>
      </c>
      <c r="O165" s="42">
        <v>18</v>
      </c>
      <c r="P165" s="42">
        <f t="shared" si="13"/>
        <v>9.4350000000000005</v>
      </c>
      <c r="Q165" s="110">
        <v>200</v>
      </c>
      <c r="R165" s="42">
        <v>17</v>
      </c>
      <c r="S165" s="190">
        <f t="shared" si="14"/>
        <v>3.4</v>
      </c>
      <c r="T165" s="42">
        <f t="shared" si="15"/>
        <v>12.835000000000001</v>
      </c>
      <c r="U165" s="42">
        <f>((INVENTARIO[[#This Row],[Costo Unitario (USD)]]+INVENTARIO[[#This Row],[Costo Envío (USD)]])*1.5)</f>
        <v>19.252500000000001</v>
      </c>
      <c r="V165" s="42">
        <v>16</v>
      </c>
      <c r="W165" s="42">
        <f>INVENTARIO[[#This Row],[Precio Final]]-(INVENTARIO[[#This Row],[Comisión 10%]]+INVENTARIO[[#This Row],[Costo total]])</f>
        <v>1.5649999999999995</v>
      </c>
      <c r="X165" s="188">
        <f>INVENTARIO[[#This Row],[Ganancia Unitaria]]*INVENTARIO[[#This Row],[Salidas]]</f>
        <v>1.5649999999999995</v>
      </c>
      <c r="Y165" s="42"/>
      <c r="Z165" s="20"/>
    </row>
    <row r="166" spans="1:26" ht="55" hidden="1" customHeight="1" x14ac:dyDescent="0.15">
      <c r="A166" s="43" t="s">
        <v>408</v>
      </c>
      <c r="B166" s="181"/>
      <c r="C166" s="182" t="s">
        <v>12</v>
      </c>
      <c r="D166" s="83" t="s">
        <v>198</v>
      </c>
      <c r="E166" s="83" t="s">
        <v>155</v>
      </c>
      <c r="F166" s="83" t="s">
        <v>698</v>
      </c>
      <c r="G166" s="83" t="s">
        <v>164</v>
      </c>
      <c r="H166" s="183">
        <f>INVENTARIO[[#This Row],[Precio Final]]</f>
        <v>30</v>
      </c>
      <c r="I166" s="83">
        <f t="shared" si="12"/>
        <v>18.68333333333333</v>
      </c>
      <c r="J166" s="83">
        <v>1</v>
      </c>
      <c r="K166" s="112">
        <f>SUMIFS(VENTAS[Cantidad],VENTAS[Código del producto Vendido],INVENTARIO[[#This Row],[Code]])</f>
        <v>1</v>
      </c>
      <c r="L166" s="122">
        <f>INVENTARIO[[#This Row],[Entradas]]-INVENTARIO[[#This Row],[Salidas]]</f>
        <v>0</v>
      </c>
      <c r="M166" s="183">
        <f>INVENTARIO[[#This Row],[Precio Final]]*10%</f>
        <v>3</v>
      </c>
      <c r="N166" s="43">
        <v>202.6</v>
      </c>
      <c r="O166" s="43">
        <v>18</v>
      </c>
      <c r="P166" s="43">
        <f t="shared" si="13"/>
        <v>11.255555555555555</v>
      </c>
      <c r="Q166" s="112">
        <v>150</v>
      </c>
      <c r="R166" s="43">
        <v>8</v>
      </c>
      <c r="S166" s="189">
        <f t="shared" si="14"/>
        <v>1.2</v>
      </c>
      <c r="T166" s="180">
        <f t="shared" si="15"/>
        <v>12.455555555555554</v>
      </c>
      <c r="U166" s="180">
        <f>((INVENTARIO[[#This Row],[Costo Unitario (USD)]]+INVENTARIO[[#This Row],[Costo Envío (USD)]])*1.5)</f>
        <v>18.68333333333333</v>
      </c>
      <c r="V166" s="43">
        <v>30</v>
      </c>
      <c r="W166" s="43">
        <f>INVENTARIO[[#This Row],[Precio Final]]-(INVENTARIO[[#This Row],[Comisión 10%]]+INVENTARIO[[#This Row],[Costo total]])</f>
        <v>14.544444444444446</v>
      </c>
      <c r="X166" s="184">
        <f>INVENTARIO[[#This Row],[Ganancia Unitaria]]*INVENTARIO[[#This Row],[Salidas]]</f>
        <v>14.544444444444446</v>
      </c>
      <c r="Y166" s="43"/>
      <c r="Z166" s="20"/>
    </row>
    <row r="167" spans="1:26" ht="55" hidden="1" customHeight="1" x14ac:dyDescent="0.15">
      <c r="A167" s="42" t="s">
        <v>211</v>
      </c>
      <c r="B167" s="185"/>
      <c r="C167" s="186" t="s">
        <v>12</v>
      </c>
      <c r="D167" s="78" t="s">
        <v>50</v>
      </c>
      <c r="E167" s="78" t="s">
        <v>156</v>
      </c>
      <c r="F167" s="78" t="s">
        <v>698</v>
      </c>
      <c r="G167" s="78" t="s">
        <v>164</v>
      </c>
      <c r="H167" s="187">
        <f>INVENTARIO[[#This Row],[Precio Final]]</f>
        <v>12</v>
      </c>
      <c r="I167" s="78">
        <f t="shared" si="12"/>
        <v>12.561666666666667</v>
      </c>
      <c r="J167" s="78">
        <v>1</v>
      </c>
      <c r="K167" s="110">
        <f>SUMIFS(VENTAS[Cantidad],VENTAS[Código del producto Vendido],INVENTARIO[[#This Row],[Code]])</f>
        <v>1</v>
      </c>
      <c r="L167" s="121">
        <f>INVENTARIO[[#This Row],[Entradas]]-INVENTARIO[[#This Row],[Salidas]]</f>
        <v>0</v>
      </c>
      <c r="M167" s="187">
        <f>INVENTARIO[[#This Row],[Precio Final]]*10%</f>
        <v>1.2000000000000002</v>
      </c>
      <c r="N167" s="42">
        <v>95.66</v>
      </c>
      <c r="O167" s="42">
        <v>18</v>
      </c>
      <c r="P167" s="42">
        <f t="shared" si="13"/>
        <v>5.3144444444444439</v>
      </c>
      <c r="Q167" s="110">
        <v>180</v>
      </c>
      <c r="R167" s="42">
        <v>17</v>
      </c>
      <c r="S167" s="190">
        <f t="shared" si="14"/>
        <v>3.06</v>
      </c>
      <c r="T167" s="42">
        <f t="shared" si="15"/>
        <v>8.3744444444444444</v>
      </c>
      <c r="U167" s="42">
        <f>((INVENTARIO[[#This Row],[Costo Unitario (USD)]]+INVENTARIO[[#This Row],[Costo Envío (USD)]])*1.5)</f>
        <v>12.561666666666667</v>
      </c>
      <c r="V167" s="42">
        <v>12</v>
      </c>
      <c r="W167" s="42">
        <f>INVENTARIO[[#This Row],[Precio Final]]-(INVENTARIO[[#This Row],[Comisión 10%]]+INVENTARIO[[#This Row],[Costo total]])</f>
        <v>2.4255555555555546</v>
      </c>
      <c r="X167" s="188">
        <f>INVENTARIO[[#This Row],[Ganancia Unitaria]]*INVENTARIO[[#This Row],[Salidas]]</f>
        <v>2.4255555555555546</v>
      </c>
      <c r="Y167" s="42"/>
      <c r="Z167" s="20"/>
    </row>
    <row r="168" spans="1:26" ht="55" hidden="1" customHeight="1" x14ac:dyDescent="0.15">
      <c r="A168" s="43" t="s">
        <v>212</v>
      </c>
      <c r="B168" s="181"/>
      <c r="C168" s="182" t="s">
        <v>12</v>
      </c>
      <c r="D168" s="83" t="s">
        <v>50</v>
      </c>
      <c r="E168" s="83" t="s">
        <v>157</v>
      </c>
      <c r="F168" s="83" t="s">
        <v>698</v>
      </c>
      <c r="G168" s="83" t="s">
        <v>164</v>
      </c>
      <c r="H168" s="183">
        <f>INVENTARIO[[#This Row],[Precio Final]]</f>
        <v>30</v>
      </c>
      <c r="I168" s="83">
        <f t="shared" si="12"/>
        <v>29.186666666666667</v>
      </c>
      <c r="J168" s="83">
        <v>1</v>
      </c>
      <c r="K168" s="112">
        <f>SUMIFS(VENTAS[Cantidad],VENTAS[Código del producto Vendido],INVENTARIO[[#This Row],[Code]])</f>
        <v>1</v>
      </c>
      <c r="L168" s="122">
        <f>INVENTARIO[[#This Row],[Entradas]]-INVENTARIO[[#This Row],[Salidas]]</f>
        <v>0</v>
      </c>
      <c r="M168" s="183">
        <f>INVENTARIO[[#This Row],[Precio Final]]*10%</f>
        <v>3</v>
      </c>
      <c r="N168" s="43">
        <v>289.04000000000002</v>
      </c>
      <c r="O168" s="43">
        <v>18</v>
      </c>
      <c r="P168" s="43">
        <f t="shared" si="13"/>
        <v>16.05777777777778</v>
      </c>
      <c r="Q168" s="112">
        <v>200</v>
      </c>
      <c r="R168" s="43">
        <v>17</v>
      </c>
      <c r="S168" s="189">
        <f t="shared" si="14"/>
        <v>3.4</v>
      </c>
      <c r="T168" s="180">
        <f t="shared" si="15"/>
        <v>19.457777777777778</v>
      </c>
      <c r="U168" s="180">
        <f>((INVENTARIO[[#This Row],[Costo Unitario (USD)]]+INVENTARIO[[#This Row],[Costo Envío (USD)]])*1.5)</f>
        <v>29.186666666666667</v>
      </c>
      <c r="V168" s="43">
        <v>30</v>
      </c>
      <c r="W168" s="43">
        <f>INVENTARIO[[#This Row],[Precio Final]]-(INVENTARIO[[#This Row],[Comisión 10%]]+INVENTARIO[[#This Row],[Costo total]])</f>
        <v>7.5422222222222217</v>
      </c>
      <c r="X168" s="184">
        <f>INVENTARIO[[#This Row],[Ganancia Unitaria]]*INVENTARIO[[#This Row],[Salidas]]</f>
        <v>7.5422222222222217</v>
      </c>
      <c r="Y168" s="43"/>
      <c r="Z168" s="20"/>
    </row>
    <row r="169" spans="1:26" ht="55" hidden="1" customHeight="1" x14ac:dyDescent="0.15">
      <c r="A169" s="42" t="s">
        <v>213</v>
      </c>
      <c r="B169" s="185"/>
      <c r="C169" s="186" t="s">
        <v>12</v>
      </c>
      <c r="D169" s="78" t="s">
        <v>50</v>
      </c>
      <c r="E169" s="78" t="s">
        <v>158</v>
      </c>
      <c r="F169" s="78" t="s">
        <v>698</v>
      </c>
      <c r="G169" s="78" t="s">
        <v>164</v>
      </c>
      <c r="H169" s="187">
        <f>INVENTARIO[[#This Row],[Precio Final]]</f>
        <v>12</v>
      </c>
      <c r="I169" s="78">
        <f t="shared" si="12"/>
        <v>10.872499999999999</v>
      </c>
      <c r="J169" s="78">
        <v>1</v>
      </c>
      <c r="K169" s="110">
        <f>SUMIFS(VENTAS[Cantidad],VENTAS[Código del producto Vendido],INVENTARIO[[#This Row],[Code]])</f>
        <v>1</v>
      </c>
      <c r="L169" s="121">
        <f>INVENTARIO[[#This Row],[Entradas]]-INVENTARIO[[#This Row],[Salidas]]</f>
        <v>0</v>
      </c>
      <c r="M169" s="187">
        <f>INVENTARIO[[#This Row],[Precio Final]]*10%</f>
        <v>1.2000000000000002</v>
      </c>
      <c r="N169" s="42">
        <v>84.57</v>
      </c>
      <c r="O169" s="42">
        <v>18</v>
      </c>
      <c r="P169" s="42">
        <f t="shared" si="13"/>
        <v>4.6983333333333333</v>
      </c>
      <c r="Q169" s="110">
        <v>150</v>
      </c>
      <c r="R169" s="42">
        <v>17</v>
      </c>
      <c r="S169" s="190">
        <f t="shared" si="14"/>
        <v>2.5499999999999998</v>
      </c>
      <c r="T169" s="42">
        <f t="shared" si="15"/>
        <v>7.2483333333333331</v>
      </c>
      <c r="U169" s="42">
        <f>((INVENTARIO[[#This Row],[Costo Unitario (USD)]]+INVENTARIO[[#This Row],[Costo Envío (USD)]])*1.5)</f>
        <v>10.872499999999999</v>
      </c>
      <c r="V169" s="42">
        <v>12</v>
      </c>
      <c r="W169" s="42">
        <f>INVENTARIO[[#This Row],[Precio Final]]-(INVENTARIO[[#This Row],[Comisión 10%]]+INVENTARIO[[#This Row],[Costo total]])</f>
        <v>3.5516666666666659</v>
      </c>
      <c r="X169" s="188">
        <f>INVENTARIO[[#This Row],[Ganancia Unitaria]]*INVENTARIO[[#This Row],[Salidas]]</f>
        <v>3.5516666666666659</v>
      </c>
      <c r="Y169" s="42"/>
      <c r="Z169" s="20"/>
    </row>
    <row r="170" spans="1:26" ht="55" hidden="1" customHeight="1" x14ac:dyDescent="0.15">
      <c r="A170" s="43" t="s">
        <v>214</v>
      </c>
      <c r="B170" s="181"/>
      <c r="C170" s="182" t="s">
        <v>12</v>
      </c>
      <c r="D170" s="83" t="s">
        <v>50</v>
      </c>
      <c r="E170" s="83" t="s">
        <v>895</v>
      </c>
      <c r="F170" s="83" t="s">
        <v>692</v>
      </c>
      <c r="G170" s="83" t="s">
        <v>164</v>
      </c>
      <c r="H170" s="183">
        <f>INVENTARIO[[#This Row],[Precio Final]]</f>
        <v>12</v>
      </c>
      <c r="I170" s="83">
        <f t="shared" si="12"/>
        <v>10.872499999999999</v>
      </c>
      <c r="J170" s="83">
        <v>1</v>
      </c>
      <c r="K170" s="112">
        <f>SUMIFS(VENTAS[Cantidad],VENTAS[Código del producto Vendido],INVENTARIO[[#This Row],[Code]])</f>
        <v>1</v>
      </c>
      <c r="L170" s="122">
        <f>INVENTARIO[[#This Row],[Entradas]]-INVENTARIO[[#This Row],[Salidas]]</f>
        <v>0</v>
      </c>
      <c r="M170" s="183">
        <f>INVENTARIO[[#This Row],[Precio Final]]*10%</f>
        <v>1.2000000000000002</v>
      </c>
      <c r="N170" s="43">
        <v>84.57</v>
      </c>
      <c r="O170" s="43">
        <v>18</v>
      </c>
      <c r="P170" s="43">
        <f t="shared" si="13"/>
        <v>4.6983333333333333</v>
      </c>
      <c r="Q170" s="112">
        <v>150</v>
      </c>
      <c r="R170" s="43">
        <v>17</v>
      </c>
      <c r="S170" s="189">
        <f t="shared" si="14"/>
        <v>2.5499999999999998</v>
      </c>
      <c r="T170" s="180">
        <f t="shared" si="15"/>
        <v>7.2483333333333331</v>
      </c>
      <c r="U170" s="180">
        <f>((INVENTARIO[[#This Row],[Costo Unitario (USD)]]+INVENTARIO[[#This Row],[Costo Envío (USD)]])*1.5)</f>
        <v>10.872499999999999</v>
      </c>
      <c r="V170" s="43">
        <v>12</v>
      </c>
      <c r="W170" s="43">
        <f>INVENTARIO[[#This Row],[Precio Final]]-(INVENTARIO[[#This Row],[Comisión 10%]]+INVENTARIO[[#This Row],[Costo total]])</f>
        <v>3.5516666666666659</v>
      </c>
      <c r="X170" s="184">
        <f>INVENTARIO[[#This Row],[Ganancia Unitaria]]*INVENTARIO[[#This Row],[Salidas]]</f>
        <v>3.5516666666666659</v>
      </c>
      <c r="Y170" s="43"/>
      <c r="Z170" s="20"/>
    </row>
    <row r="171" spans="1:26" ht="55" hidden="1" customHeight="1" x14ac:dyDescent="0.15">
      <c r="A171" s="42" t="s">
        <v>1467</v>
      </c>
      <c r="B171" s="185"/>
      <c r="C171" s="186" t="s">
        <v>12</v>
      </c>
      <c r="D171" s="78" t="s">
        <v>50</v>
      </c>
      <c r="E171" s="78" t="s">
        <v>896</v>
      </c>
      <c r="F171" s="78" t="s">
        <v>695</v>
      </c>
      <c r="G171" s="78" t="s">
        <v>164</v>
      </c>
      <c r="H171" s="187">
        <f>INVENTARIO[[#This Row],[Precio Final]]</f>
        <v>13</v>
      </c>
      <c r="I171" s="78">
        <f t="shared" si="12"/>
        <v>12.200833333333335</v>
      </c>
      <c r="J171" s="78">
        <v>1</v>
      </c>
      <c r="K171" s="110">
        <f>SUMIFS(VENTAS[Cantidad],VENTAS[Código del producto Vendido],INVENTARIO[[#This Row],[Code]])</f>
        <v>0</v>
      </c>
      <c r="L171" s="121">
        <f>INVENTARIO[[#This Row],[Entradas]]-INVENTARIO[[#This Row],[Salidas]]</f>
        <v>1</v>
      </c>
      <c r="M171" s="187">
        <f>INVENTARIO[[#This Row],[Precio Final]]*10%</f>
        <v>1.3</v>
      </c>
      <c r="N171" s="42">
        <v>100.51</v>
      </c>
      <c r="O171" s="42">
        <v>18</v>
      </c>
      <c r="P171" s="42">
        <f t="shared" si="13"/>
        <v>5.5838888888888896</v>
      </c>
      <c r="Q171" s="110">
        <v>150</v>
      </c>
      <c r="R171" s="42">
        <v>17</v>
      </c>
      <c r="S171" s="190">
        <f t="shared" si="14"/>
        <v>2.5499999999999998</v>
      </c>
      <c r="T171" s="42">
        <f t="shared" si="15"/>
        <v>8.1338888888888903</v>
      </c>
      <c r="U171" s="42">
        <f>((INVENTARIO[[#This Row],[Costo Unitario (USD)]]+INVENTARIO[[#This Row],[Costo Envío (USD)]])*1.5)</f>
        <v>12.200833333333335</v>
      </c>
      <c r="V171" s="42">
        <v>13</v>
      </c>
      <c r="W171" s="42">
        <f>INVENTARIO[[#This Row],[Precio Final]]-(INVENTARIO[[#This Row],[Comisión 10%]]+INVENTARIO[[#This Row],[Costo total]])</f>
        <v>3.566111111111109</v>
      </c>
      <c r="X171" s="188">
        <f>INVENTARIO[[#This Row],[Ganancia Unitaria]]*INVENTARIO[[#This Row],[Salidas]]</f>
        <v>0</v>
      </c>
      <c r="Y171" s="42"/>
      <c r="Z171" s="20"/>
    </row>
    <row r="172" spans="1:26" ht="55" hidden="1" customHeight="1" x14ac:dyDescent="0.15">
      <c r="A172" s="43" t="s">
        <v>207</v>
      </c>
      <c r="B172" s="181"/>
      <c r="C172" s="182" t="s">
        <v>12</v>
      </c>
      <c r="D172" s="83" t="s">
        <v>192</v>
      </c>
      <c r="E172" s="83" t="s">
        <v>159</v>
      </c>
      <c r="F172" s="83"/>
      <c r="G172" s="83" t="s">
        <v>164</v>
      </c>
      <c r="H172" s="183">
        <f>INVENTARIO[[#This Row],[Precio Final]]</f>
        <v>10</v>
      </c>
      <c r="I172" s="83">
        <f t="shared" si="12"/>
        <v>8.5941666666666663</v>
      </c>
      <c r="J172" s="83">
        <v>1</v>
      </c>
      <c r="K172" s="112">
        <f>SUMIFS(VENTAS[Cantidad],VENTAS[Código del producto Vendido],INVENTARIO[[#This Row],[Code]])</f>
        <v>1</v>
      </c>
      <c r="L172" s="122">
        <f>INVENTARIO[[#This Row],[Entradas]]-INVENTARIO[[#This Row],[Salidas]]</f>
        <v>0</v>
      </c>
      <c r="M172" s="183">
        <f>INVENTARIO[[#This Row],[Precio Final]]*10%</f>
        <v>1</v>
      </c>
      <c r="N172" s="43">
        <v>88.73</v>
      </c>
      <c r="O172" s="43">
        <v>18</v>
      </c>
      <c r="P172" s="43">
        <f t="shared" si="13"/>
        <v>4.929444444444445</v>
      </c>
      <c r="Q172" s="112">
        <v>100</v>
      </c>
      <c r="R172" s="43">
        <v>8</v>
      </c>
      <c r="S172" s="189">
        <f t="shared" si="14"/>
        <v>0.8</v>
      </c>
      <c r="T172" s="180">
        <f t="shared" si="15"/>
        <v>5.7294444444444448</v>
      </c>
      <c r="U172" s="180">
        <f>((INVENTARIO[[#This Row],[Costo Unitario (USD)]]+INVENTARIO[[#This Row],[Costo Envío (USD)]])*1.5)</f>
        <v>8.5941666666666663</v>
      </c>
      <c r="V172" s="43">
        <v>10</v>
      </c>
      <c r="W172" s="43">
        <f>INVENTARIO[[#This Row],[Precio Final]]-(INVENTARIO[[#This Row],[Comisión 10%]]+INVENTARIO[[#This Row],[Costo total]])</f>
        <v>3.2705555555555552</v>
      </c>
      <c r="X172" s="184">
        <f>INVENTARIO[[#This Row],[Ganancia Unitaria]]*INVENTARIO[[#This Row],[Salidas]]</f>
        <v>3.2705555555555552</v>
      </c>
      <c r="Y172" s="43"/>
      <c r="Z172" s="20"/>
    </row>
    <row r="173" spans="1:26" ht="55" hidden="1" customHeight="1" x14ac:dyDescent="0.15">
      <c r="A173" s="42" t="s">
        <v>210</v>
      </c>
      <c r="B173" s="185"/>
      <c r="C173" s="186" t="s">
        <v>12</v>
      </c>
      <c r="D173" s="78" t="s">
        <v>206</v>
      </c>
      <c r="E173" s="78" t="s">
        <v>160</v>
      </c>
      <c r="F173" s="78"/>
      <c r="G173" s="78" t="s">
        <v>164</v>
      </c>
      <c r="H173" s="187">
        <f>INVENTARIO[[#This Row],[Precio Final]]</f>
        <v>15</v>
      </c>
      <c r="I173" s="78">
        <f t="shared" si="12"/>
        <v>11.7</v>
      </c>
      <c r="J173" s="78">
        <v>2</v>
      </c>
      <c r="K173" s="110">
        <f>SUMIFS(VENTAS[Cantidad],VENTAS[Código del producto Vendido],INVENTARIO[[#This Row],[Code]])</f>
        <v>2</v>
      </c>
      <c r="L173" s="121">
        <f>INVENTARIO[[#This Row],[Entradas]]-INVENTARIO[[#This Row],[Salidas]]</f>
        <v>0</v>
      </c>
      <c r="M173" s="187">
        <f>INVENTARIO[[#This Row],[Precio Final]]*10%</f>
        <v>1.5</v>
      </c>
      <c r="N173" s="42">
        <v>111.6</v>
      </c>
      <c r="O173" s="42">
        <v>18</v>
      </c>
      <c r="P173" s="42">
        <f t="shared" si="13"/>
        <v>6.1999999999999993</v>
      </c>
      <c r="Q173" s="110">
        <v>200</v>
      </c>
      <c r="R173" s="42">
        <v>8</v>
      </c>
      <c r="S173" s="190">
        <f t="shared" si="14"/>
        <v>1.6</v>
      </c>
      <c r="T173" s="42">
        <f t="shared" si="15"/>
        <v>7.7999999999999989</v>
      </c>
      <c r="U173" s="42">
        <f>((INVENTARIO[[#This Row],[Costo Unitario (USD)]]+INVENTARIO[[#This Row],[Costo Envío (USD)]])*1.5)</f>
        <v>11.7</v>
      </c>
      <c r="V173" s="42">
        <v>15</v>
      </c>
      <c r="W173" s="42">
        <f>INVENTARIO[[#This Row],[Precio Final]]-(INVENTARIO[[#This Row],[Comisión 10%]]+INVENTARIO[[#This Row],[Costo total]])</f>
        <v>5.7000000000000011</v>
      </c>
      <c r="X173" s="188">
        <f>INVENTARIO[[#This Row],[Ganancia Unitaria]]*INVENTARIO[[#This Row],[Salidas]]</f>
        <v>11.400000000000002</v>
      </c>
      <c r="Y173" s="42"/>
      <c r="Z173" s="20"/>
    </row>
    <row r="174" spans="1:26" ht="55" hidden="1" customHeight="1" x14ac:dyDescent="0.15">
      <c r="A174" s="43" t="s">
        <v>204</v>
      </c>
      <c r="B174" s="181"/>
      <c r="C174" s="182" t="s">
        <v>12</v>
      </c>
      <c r="D174" s="83" t="s">
        <v>206</v>
      </c>
      <c r="E174" s="83" t="s">
        <v>161</v>
      </c>
      <c r="F174" s="83"/>
      <c r="G174" s="83" t="s">
        <v>164</v>
      </c>
      <c r="H174" s="183">
        <f>INVENTARIO[[#This Row],[Precio Final]]</f>
        <v>15</v>
      </c>
      <c r="I174" s="83">
        <f t="shared" si="12"/>
        <v>12.046666666666667</v>
      </c>
      <c r="J174" s="83">
        <v>2</v>
      </c>
      <c r="K174" s="112">
        <f>SUMIFS(VENTAS[Cantidad],VENTAS[Código del producto Vendido],INVENTARIO[[#This Row],[Code]])</f>
        <v>2</v>
      </c>
      <c r="L174" s="122">
        <f>INVENTARIO[[#This Row],[Entradas]]-INVENTARIO[[#This Row],[Salidas]]</f>
        <v>0</v>
      </c>
      <c r="M174" s="183">
        <f>INVENTARIO[[#This Row],[Precio Final]]*10%</f>
        <v>1.5</v>
      </c>
      <c r="N174" s="43">
        <v>115.76</v>
      </c>
      <c r="O174" s="43">
        <v>18</v>
      </c>
      <c r="P174" s="43">
        <f t="shared" si="13"/>
        <v>6.431111111111111</v>
      </c>
      <c r="Q174" s="112">
        <v>200</v>
      </c>
      <c r="R174" s="43">
        <v>8</v>
      </c>
      <c r="S174" s="189">
        <f t="shared" si="14"/>
        <v>1.6</v>
      </c>
      <c r="T174" s="180">
        <f t="shared" si="15"/>
        <v>8.0311111111111106</v>
      </c>
      <c r="U174" s="180">
        <f>((INVENTARIO[[#This Row],[Costo Unitario (USD)]]+INVENTARIO[[#This Row],[Costo Envío (USD)]])*1.5)</f>
        <v>12.046666666666667</v>
      </c>
      <c r="V174" s="43">
        <v>15</v>
      </c>
      <c r="W174" s="43">
        <f>INVENTARIO[[#This Row],[Precio Final]]-(INVENTARIO[[#This Row],[Comisión 10%]]+INVENTARIO[[#This Row],[Costo total]])</f>
        <v>5.4688888888888894</v>
      </c>
      <c r="X174" s="184">
        <f>INVENTARIO[[#This Row],[Ganancia Unitaria]]*INVENTARIO[[#This Row],[Salidas]]</f>
        <v>10.937777777777779</v>
      </c>
      <c r="Y174" s="43"/>
      <c r="Z174" s="20"/>
    </row>
    <row r="175" spans="1:26" ht="55" hidden="1" customHeight="1" x14ac:dyDescent="0.15">
      <c r="A175" s="42" t="s">
        <v>1468</v>
      </c>
      <c r="B175" s="185"/>
      <c r="C175" s="186" t="s">
        <v>12</v>
      </c>
      <c r="D175" s="78" t="s">
        <v>208</v>
      </c>
      <c r="E175" s="78" t="s">
        <v>897</v>
      </c>
      <c r="F175" s="78" t="s">
        <v>711</v>
      </c>
      <c r="G175" s="78" t="s">
        <v>164</v>
      </c>
      <c r="H175" s="187">
        <f>INVENTARIO[[#This Row],[Precio Final]]</f>
        <v>0</v>
      </c>
      <c r="I175" s="78">
        <f t="shared" si="12"/>
        <v>2.8600000000000003</v>
      </c>
      <c r="J175" s="78">
        <v>1</v>
      </c>
      <c r="K175" s="110">
        <f>SUMIFS(VENTAS[Cantidad],VENTAS[Código del producto Vendido],INVENTARIO[[#This Row],[Code]])</f>
        <v>0</v>
      </c>
      <c r="L175" s="121">
        <f>INVENTARIO[[#This Row],[Entradas]]-INVENTARIO[[#This Row],[Salidas]]</f>
        <v>1</v>
      </c>
      <c r="M175" s="187">
        <f>INVENTARIO[[#This Row],[Precio Final]]*10%</f>
        <v>0</v>
      </c>
      <c r="N175" s="42">
        <v>30</v>
      </c>
      <c r="O175" s="42">
        <v>18</v>
      </c>
      <c r="P175" s="42">
        <f t="shared" si="13"/>
        <v>1.6666666666666667</v>
      </c>
      <c r="Q175" s="110">
        <v>30</v>
      </c>
      <c r="R175" s="42">
        <v>8</v>
      </c>
      <c r="S175" s="190">
        <f t="shared" si="14"/>
        <v>0.24</v>
      </c>
      <c r="T175" s="42">
        <f t="shared" si="15"/>
        <v>1.9066666666666667</v>
      </c>
      <c r="U175" s="42">
        <f>((INVENTARIO[[#This Row],[Costo Unitario (USD)]]+INVENTARIO[[#This Row],[Costo Envío (USD)]])*1.5)</f>
        <v>2.8600000000000003</v>
      </c>
      <c r="V175" s="42">
        <v>0</v>
      </c>
      <c r="W175" s="42">
        <f>INVENTARIO[[#This Row],[Precio Final]]-(INVENTARIO[[#This Row],[Comisión 10%]]+INVENTARIO[[#This Row],[Costo total]])</f>
        <v>-1.9066666666666667</v>
      </c>
      <c r="X175" s="188">
        <f>INVENTARIO[[#This Row],[Ganancia Unitaria]]*INVENTARIO[[#This Row],[Salidas]]</f>
        <v>0</v>
      </c>
      <c r="Y175" s="42"/>
      <c r="Z175" s="20"/>
    </row>
    <row r="176" spans="1:26" ht="55" hidden="1" customHeight="1" x14ac:dyDescent="0.15">
      <c r="A176" s="43" t="s">
        <v>302</v>
      </c>
      <c r="B176" s="181"/>
      <c r="C176" s="182" t="s">
        <v>12</v>
      </c>
      <c r="D176" s="83" t="s">
        <v>206</v>
      </c>
      <c r="E176" s="83" t="s">
        <v>162</v>
      </c>
      <c r="F176" s="83"/>
      <c r="G176" s="83" t="s">
        <v>164</v>
      </c>
      <c r="H176" s="183">
        <f>INVENTARIO[[#This Row],[Precio Final]]</f>
        <v>15</v>
      </c>
      <c r="I176" s="83">
        <f t="shared" si="12"/>
        <v>14.068333333333335</v>
      </c>
      <c r="J176" s="83">
        <v>2</v>
      </c>
      <c r="K176" s="112">
        <f>SUMIFS(VENTAS[Cantidad],VENTAS[Código del producto Vendido],INVENTARIO[[#This Row],[Code]])</f>
        <v>2</v>
      </c>
      <c r="L176" s="122">
        <f>INVENTARIO[[#This Row],[Entradas]]-INVENTARIO[[#This Row],[Salidas]]</f>
        <v>0</v>
      </c>
      <c r="M176" s="183">
        <f>INVENTARIO[[#This Row],[Precio Final]]*10%</f>
        <v>1.5</v>
      </c>
      <c r="N176" s="43">
        <v>140.02000000000001</v>
      </c>
      <c r="O176" s="43">
        <v>18</v>
      </c>
      <c r="P176" s="43">
        <f t="shared" si="13"/>
        <v>7.7788888888888899</v>
      </c>
      <c r="Q176" s="112">
        <v>200</v>
      </c>
      <c r="R176" s="43">
        <v>8</v>
      </c>
      <c r="S176" s="189">
        <f t="shared" si="14"/>
        <v>1.6</v>
      </c>
      <c r="T176" s="180">
        <f t="shared" si="15"/>
        <v>9.3788888888888895</v>
      </c>
      <c r="U176" s="180">
        <f>((INVENTARIO[[#This Row],[Costo Unitario (USD)]]+INVENTARIO[[#This Row],[Costo Envío (USD)]])*1.5)</f>
        <v>14.068333333333335</v>
      </c>
      <c r="V176" s="43">
        <v>15</v>
      </c>
      <c r="W176" s="43">
        <f>INVENTARIO[[#This Row],[Precio Final]]-(INVENTARIO[[#This Row],[Comisión 10%]]+INVENTARIO[[#This Row],[Costo total]])</f>
        <v>4.1211111111111105</v>
      </c>
      <c r="X176" s="184">
        <f>INVENTARIO[[#This Row],[Ganancia Unitaria]]*INVENTARIO[[#This Row],[Salidas]]</f>
        <v>8.242222222222221</v>
      </c>
      <c r="Y176" s="43"/>
      <c r="Z176" s="20"/>
    </row>
    <row r="177" spans="1:26" ht="55" hidden="1" customHeight="1" x14ac:dyDescent="0.15">
      <c r="A177" s="42" t="s">
        <v>1469</v>
      </c>
      <c r="B177" s="185"/>
      <c r="C177" s="186" t="s">
        <v>12</v>
      </c>
      <c r="D177" s="78" t="s">
        <v>192</v>
      </c>
      <c r="E177" s="78" t="s">
        <v>898</v>
      </c>
      <c r="F177" s="78" t="s">
        <v>711</v>
      </c>
      <c r="G177" s="78" t="s">
        <v>164</v>
      </c>
      <c r="H177" s="187">
        <f>INVENTARIO[[#This Row],[Precio Final]]</f>
        <v>10</v>
      </c>
      <c r="I177" s="78">
        <f t="shared" si="12"/>
        <v>6.5724999999999998</v>
      </c>
      <c r="J177" s="78">
        <v>1</v>
      </c>
      <c r="K177" s="110">
        <f>SUMIFS(VENTAS[Cantidad],VENTAS[Código del producto Vendido],INVENTARIO[[#This Row],[Code]])</f>
        <v>0</v>
      </c>
      <c r="L177" s="121">
        <f>INVENTARIO[[#This Row],[Entradas]]-INVENTARIO[[#This Row],[Salidas]]</f>
        <v>1</v>
      </c>
      <c r="M177" s="187">
        <f>INVENTARIO[[#This Row],[Precio Final]]*10%</f>
        <v>1</v>
      </c>
      <c r="N177" s="42">
        <v>64.47</v>
      </c>
      <c r="O177" s="42">
        <v>18</v>
      </c>
      <c r="P177" s="42">
        <f t="shared" si="13"/>
        <v>3.5816666666666666</v>
      </c>
      <c r="Q177" s="110">
        <v>100</v>
      </c>
      <c r="R177" s="42">
        <v>8</v>
      </c>
      <c r="S177" s="190">
        <f t="shared" si="14"/>
        <v>0.8</v>
      </c>
      <c r="T177" s="42">
        <f t="shared" si="15"/>
        <v>4.3816666666666668</v>
      </c>
      <c r="U177" s="42">
        <f>((INVENTARIO[[#This Row],[Costo Unitario (USD)]]+INVENTARIO[[#This Row],[Costo Envío (USD)]])*1.5)</f>
        <v>6.5724999999999998</v>
      </c>
      <c r="V177" s="42">
        <v>10</v>
      </c>
      <c r="W177" s="42">
        <f>INVENTARIO[[#This Row],[Precio Final]]-(INVENTARIO[[#This Row],[Comisión 10%]]+INVENTARIO[[#This Row],[Costo total]])</f>
        <v>4.6183333333333332</v>
      </c>
      <c r="X177" s="188">
        <f>INVENTARIO[[#This Row],[Ganancia Unitaria]]*INVENTARIO[[#This Row],[Salidas]]</f>
        <v>0</v>
      </c>
      <c r="Y177" s="42"/>
      <c r="Z177" s="20"/>
    </row>
    <row r="178" spans="1:26" ht="55" hidden="1" customHeight="1" x14ac:dyDescent="0.15">
      <c r="A178" s="43" t="s">
        <v>247</v>
      </c>
      <c r="B178" s="181"/>
      <c r="C178" s="182" t="s">
        <v>12</v>
      </c>
      <c r="D178" s="83" t="s">
        <v>50</v>
      </c>
      <c r="E178" s="83" t="s">
        <v>163</v>
      </c>
      <c r="F178" s="83" t="s">
        <v>698</v>
      </c>
      <c r="G178" s="83" t="s">
        <v>164</v>
      </c>
      <c r="H178" s="183">
        <f>INVENTARIO[[#This Row],[Precio Final]]</f>
        <v>30</v>
      </c>
      <c r="I178" s="83">
        <f t="shared" si="12"/>
        <v>28.815000000000001</v>
      </c>
      <c r="J178" s="83">
        <v>1</v>
      </c>
      <c r="K178" s="112">
        <f>SUMIFS(VENTAS[Cantidad],VENTAS[Código del producto Vendido],INVENTARIO[[#This Row],[Code]])</f>
        <v>1</v>
      </c>
      <c r="L178" s="122">
        <f>INVENTARIO[[#This Row],[Entradas]]-INVENTARIO[[#This Row],[Salidas]]</f>
        <v>0</v>
      </c>
      <c r="M178" s="183">
        <f>INVENTARIO[[#This Row],[Precio Final]]*10%</f>
        <v>3</v>
      </c>
      <c r="N178" s="43">
        <v>250.92</v>
      </c>
      <c r="O178" s="43">
        <v>18</v>
      </c>
      <c r="P178" s="43">
        <f t="shared" si="13"/>
        <v>13.94</v>
      </c>
      <c r="Q178" s="112">
        <v>310</v>
      </c>
      <c r="R178" s="43">
        <v>17</v>
      </c>
      <c r="S178" s="189">
        <f t="shared" si="14"/>
        <v>5.27</v>
      </c>
      <c r="T178" s="180">
        <f t="shared" si="15"/>
        <v>19.21</v>
      </c>
      <c r="U178" s="180">
        <f>((INVENTARIO[[#This Row],[Costo Unitario (USD)]]+INVENTARIO[[#This Row],[Costo Envío (USD)]])*1.5)</f>
        <v>28.815000000000001</v>
      </c>
      <c r="V178" s="43">
        <v>30</v>
      </c>
      <c r="W178" s="43">
        <f>INVENTARIO[[#This Row],[Precio Final]]-(INVENTARIO[[#This Row],[Comisión 10%]]+INVENTARIO[[#This Row],[Costo total]])</f>
        <v>7.7899999999999991</v>
      </c>
      <c r="X178" s="184">
        <f>INVENTARIO[[#This Row],[Ganancia Unitaria]]*INVENTARIO[[#This Row],[Salidas]]</f>
        <v>7.7899999999999991</v>
      </c>
      <c r="Y178" s="43"/>
      <c r="Z178" s="20"/>
    </row>
    <row r="179" spans="1:26" ht="55" hidden="1" customHeight="1" x14ac:dyDescent="0.15">
      <c r="A179" s="42" t="s">
        <v>1470</v>
      </c>
      <c r="B179" s="185"/>
      <c r="C179" s="186" t="s">
        <v>12</v>
      </c>
      <c r="D179" s="78" t="s">
        <v>50</v>
      </c>
      <c r="E179" s="78" t="s">
        <v>900</v>
      </c>
      <c r="F179" s="78" t="s">
        <v>695</v>
      </c>
      <c r="G179" s="78" t="s">
        <v>164</v>
      </c>
      <c r="H179" s="187">
        <f>INVENTARIO[[#This Row],[Precio Final]]</f>
        <v>30</v>
      </c>
      <c r="I179" s="78">
        <f t="shared" si="12"/>
        <v>28.815000000000001</v>
      </c>
      <c r="J179" s="78">
        <v>2</v>
      </c>
      <c r="K179" s="110">
        <f>SUMIFS(VENTAS[Cantidad],VENTAS[Código del producto Vendido],INVENTARIO[[#This Row],[Code]])</f>
        <v>2</v>
      </c>
      <c r="L179" s="121">
        <f>INVENTARIO[[#This Row],[Entradas]]-INVENTARIO[[#This Row],[Salidas]]</f>
        <v>0</v>
      </c>
      <c r="M179" s="187">
        <f>INVENTARIO[[#This Row],[Precio Final]]*10%</f>
        <v>3</v>
      </c>
      <c r="N179" s="42">
        <v>250.92</v>
      </c>
      <c r="O179" s="42">
        <v>18</v>
      </c>
      <c r="P179" s="42">
        <f t="shared" si="13"/>
        <v>13.94</v>
      </c>
      <c r="Q179" s="110">
        <v>310</v>
      </c>
      <c r="R179" s="42">
        <v>17</v>
      </c>
      <c r="S179" s="190">
        <f t="shared" si="14"/>
        <v>5.27</v>
      </c>
      <c r="T179" s="42">
        <f t="shared" si="15"/>
        <v>19.21</v>
      </c>
      <c r="U179" s="42">
        <f>((INVENTARIO[[#This Row],[Costo Unitario (USD)]]+INVENTARIO[[#This Row],[Costo Envío (USD)]])*1.5)</f>
        <v>28.815000000000001</v>
      </c>
      <c r="V179" s="42">
        <v>30</v>
      </c>
      <c r="W179" s="42">
        <f>INVENTARIO[[#This Row],[Precio Final]]-(INVENTARIO[[#This Row],[Comisión 10%]]+INVENTARIO[[#This Row],[Costo total]])</f>
        <v>7.7899999999999991</v>
      </c>
      <c r="X179" s="188">
        <f>INVENTARIO[[#This Row],[Ganancia Unitaria]]*INVENTARIO[[#This Row],[Salidas]]</f>
        <v>15.579999999999998</v>
      </c>
      <c r="Y179" s="42"/>
      <c r="Z179" s="20"/>
    </row>
    <row r="180" spans="1:26" ht="55" hidden="1" customHeight="1" x14ac:dyDescent="0.15">
      <c r="A180" s="43" t="s">
        <v>1471</v>
      </c>
      <c r="B180" s="181"/>
      <c r="C180" s="182" t="s">
        <v>12</v>
      </c>
      <c r="D180" s="83" t="s">
        <v>50</v>
      </c>
      <c r="E180" s="83" t="s">
        <v>901</v>
      </c>
      <c r="F180" s="83" t="s">
        <v>692</v>
      </c>
      <c r="G180" s="83" t="s">
        <v>164</v>
      </c>
      <c r="H180" s="183">
        <f>INVENTARIO[[#This Row],[Precio Final]]</f>
        <v>55</v>
      </c>
      <c r="I180" s="83">
        <f t="shared" si="12"/>
        <v>50.4375</v>
      </c>
      <c r="J180" s="83">
        <v>1</v>
      </c>
      <c r="K180" s="112">
        <f>SUMIFS(VENTAS[Cantidad],VENTAS[Código del producto Vendido],INVENTARIO[[#This Row],[Code]])</f>
        <v>0</v>
      </c>
      <c r="L180" s="122">
        <f>INVENTARIO[[#This Row],[Entradas]]-INVENTARIO[[#This Row],[Salidas]]</f>
        <v>1</v>
      </c>
      <c r="M180" s="183">
        <f>INVENTARIO[[#This Row],[Precio Final]]*10%</f>
        <v>5.5</v>
      </c>
      <c r="N180" s="43">
        <v>452.25</v>
      </c>
      <c r="O180" s="43">
        <v>18</v>
      </c>
      <c r="P180" s="43">
        <f t="shared" si="13"/>
        <v>25.125</v>
      </c>
      <c r="Q180" s="112">
        <v>500</v>
      </c>
      <c r="R180" s="43">
        <v>17</v>
      </c>
      <c r="S180" s="189">
        <f t="shared" si="14"/>
        <v>8.5</v>
      </c>
      <c r="T180" s="180">
        <f t="shared" si="15"/>
        <v>33.625</v>
      </c>
      <c r="U180" s="180">
        <f>((INVENTARIO[[#This Row],[Costo Unitario (USD)]]+INVENTARIO[[#This Row],[Costo Envío (USD)]])*1.5)</f>
        <v>50.4375</v>
      </c>
      <c r="V180" s="43">
        <v>55</v>
      </c>
      <c r="W180" s="43">
        <f>INVENTARIO[[#This Row],[Precio Final]]-(INVENTARIO[[#This Row],[Comisión 10%]]+INVENTARIO[[#This Row],[Costo total]])</f>
        <v>15.875</v>
      </c>
      <c r="X180" s="184">
        <f>INVENTARIO[[#This Row],[Ganancia Unitaria]]*INVENTARIO[[#This Row],[Salidas]]</f>
        <v>0</v>
      </c>
      <c r="Y180" s="43"/>
      <c r="Z180" s="20"/>
    </row>
    <row r="181" spans="1:26" ht="55" hidden="1" customHeight="1" x14ac:dyDescent="0.15">
      <c r="A181" s="42" t="s">
        <v>1472</v>
      </c>
      <c r="B181" s="185"/>
      <c r="C181" s="186" t="s">
        <v>12</v>
      </c>
      <c r="D181" s="78" t="s">
        <v>50</v>
      </c>
      <c r="E181" s="78" t="s">
        <v>2419</v>
      </c>
      <c r="F181" s="78" t="s">
        <v>789</v>
      </c>
      <c r="G181" s="78" t="s">
        <v>164</v>
      </c>
      <c r="H181" s="187">
        <f>INVENTARIO[[#This Row],[Precio Final]]</f>
        <v>20</v>
      </c>
      <c r="I181" s="78">
        <f t="shared" si="12"/>
        <v>18.855833333333329</v>
      </c>
      <c r="J181" s="78">
        <v>1</v>
      </c>
      <c r="K181" s="110">
        <f>SUMIFS(VENTAS[Cantidad],VENTAS[Código del producto Vendido],INVENTARIO[[#This Row],[Code]])</f>
        <v>0</v>
      </c>
      <c r="L181" s="121">
        <f>INVENTARIO[[#This Row],[Entradas]]-INVENTARIO[[#This Row],[Salidas]]</f>
        <v>1</v>
      </c>
      <c r="M181" s="187">
        <f>INVENTARIO[[#This Row],[Precio Final]]*10%</f>
        <v>2</v>
      </c>
      <c r="N181" s="42">
        <v>134.47</v>
      </c>
      <c r="O181" s="42">
        <v>18</v>
      </c>
      <c r="P181" s="42">
        <f t="shared" si="13"/>
        <v>7.4705555555555554</v>
      </c>
      <c r="Q181" s="110">
        <v>300</v>
      </c>
      <c r="R181" s="42">
        <v>17</v>
      </c>
      <c r="S181" s="190">
        <f t="shared" si="14"/>
        <v>5.0999999999999996</v>
      </c>
      <c r="T181" s="42">
        <f t="shared" si="15"/>
        <v>12.570555555555554</v>
      </c>
      <c r="U181" s="42">
        <f>((INVENTARIO[[#This Row],[Costo Unitario (USD)]]+INVENTARIO[[#This Row],[Costo Envío (USD)]])*1.5)</f>
        <v>18.855833333333329</v>
      </c>
      <c r="V181" s="42">
        <v>20</v>
      </c>
      <c r="W181" s="42">
        <f>INVENTARIO[[#This Row],[Precio Final]]-(INVENTARIO[[#This Row],[Comisión 10%]]+INVENTARIO[[#This Row],[Costo total]])</f>
        <v>5.4294444444444458</v>
      </c>
      <c r="X181" s="188">
        <f>INVENTARIO[[#This Row],[Ganancia Unitaria]]*INVENTARIO[[#This Row],[Salidas]]</f>
        <v>0</v>
      </c>
      <c r="Y181" s="42"/>
      <c r="Z181" s="20"/>
    </row>
    <row r="182" spans="1:26" ht="55" hidden="1" customHeight="1" x14ac:dyDescent="0.15">
      <c r="A182" s="43" t="s">
        <v>1473</v>
      </c>
      <c r="B182" s="181"/>
      <c r="C182" s="182" t="s">
        <v>12</v>
      </c>
      <c r="D182" s="83" t="s">
        <v>415</v>
      </c>
      <c r="E182" s="83" t="s">
        <v>903</v>
      </c>
      <c r="F182" s="83" t="s">
        <v>695</v>
      </c>
      <c r="G182" s="83" t="s">
        <v>164</v>
      </c>
      <c r="H182" s="183">
        <f>INVENTARIO[[#This Row],[Precio Final]]</f>
        <v>18</v>
      </c>
      <c r="I182" s="83">
        <f t="shared" si="12"/>
        <v>14.500000000000002</v>
      </c>
      <c r="J182" s="83">
        <v>1</v>
      </c>
      <c r="K182" s="112">
        <f>SUMIFS(VENTAS[Cantidad],VENTAS[Código del producto Vendido],INVENTARIO[[#This Row],[Code]])</f>
        <v>1</v>
      </c>
      <c r="L182" s="122">
        <f>INVENTARIO[[#This Row],[Entradas]]-INVENTARIO[[#This Row],[Salidas]]</f>
        <v>0</v>
      </c>
      <c r="M182" s="183">
        <f>INVENTARIO[[#This Row],[Precio Final]]*10%</f>
        <v>1.8</v>
      </c>
      <c r="N182" s="43">
        <v>138</v>
      </c>
      <c r="O182" s="43">
        <v>18</v>
      </c>
      <c r="P182" s="43">
        <f t="shared" si="13"/>
        <v>7.666666666666667</v>
      </c>
      <c r="Q182" s="112">
        <v>250</v>
      </c>
      <c r="R182" s="43">
        <v>8</v>
      </c>
      <c r="S182" s="189">
        <f t="shared" si="14"/>
        <v>2</v>
      </c>
      <c r="T182" s="180">
        <f t="shared" si="15"/>
        <v>9.6666666666666679</v>
      </c>
      <c r="U182" s="180">
        <f>((INVENTARIO[[#This Row],[Costo Unitario (USD)]]+INVENTARIO[[#This Row],[Costo Envío (USD)]])*1.5)</f>
        <v>14.500000000000002</v>
      </c>
      <c r="V182" s="43">
        <v>18</v>
      </c>
      <c r="W182" s="43">
        <f>INVENTARIO[[#This Row],[Precio Final]]-(INVENTARIO[[#This Row],[Comisión 10%]]+INVENTARIO[[#This Row],[Costo total]])</f>
        <v>6.5333333333333314</v>
      </c>
      <c r="X182" s="184">
        <f>INVENTARIO[[#This Row],[Ganancia Unitaria]]*INVENTARIO[[#This Row],[Salidas]]</f>
        <v>6.5333333333333314</v>
      </c>
      <c r="Y182" s="43"/>
      <c r="Z182" s="20"/>
    </row>
    <row r="183" spans="1:26" ht="55" hidden="1" customHeight="1" x14ac:dyDescent="0.15">
      <c r="A183" s="42" t="s">
        <v>1474</v>
      </c>
      <c r="B183" s="185"/>
      <c r="C183" s="186" t="s">
        <v>12</v>
      </c>
      <c r="D183" s="78" t="s">
        <v>415</v>
      </c>
      <c r="E183" s="78" t="s">
        <v>903</v>
      </c>
      <c r="F183" s="78" t="s">
        <v>698</v>
      </c>
      <c r="G183" s="78" t="s">
        <v>164</v>
      </c>
      <c r="H183" s="187">
        <f>INVENTARIO[[#This Row],[Precio Final]]</f>
        <v>18</v>
      </c>
      <c r="I183" s="78">
        <f t="shared" si="12"/>
        <v>14.500000000000002</v>
      </c>
      <c r="J183" s="78">
        <v>3</v>
      </c>
      <c r="K183" s="110">
        <f>SUMIFS(VENTAS[Cantidad],VENTAS[Código del producto Vendido],INVENTARIO[[#This Row],[Code]])</f>
        <v>3</v>
      </c>
      <c r="L183" s="121">
        <f>INVENTARIO[[#This Row],[Entradas]]-INVENTARIO[[#This Row],[Salidas]]</f>
        <v>0</v>
      </c>
      <c r="M183" s="187">
        <f>INVENTARIO[[#This Row],[Precio Final]]*10%</f>
        <v>1.8</v>
      </c>
      <c r="N183" s="42">
        <v>138</v>
      </c>
      <c r="O183" s="42">
        <v>18</v>
      </c>
      <c r="P183" s="42">
        <f t="shared" si="13"/>
        <v>7.666666666666667</v>
      </c>
      <c r="Q183" s="110">
        <v>250</v>
      </c>
      <c r="R183" s="42">
        <v>8</v>
      </c>
      <c r="S183" s="190">
        <f t="shared" si="14"/>
        <v>2</v>
      </c>
      <c r="T183" s="42">
        <f t="shared" si="15"/>
        <v>9.6666666666666679</v>
      </c>
      <c r="U183" s="42">
        <f>((INVENTARIO[[#This Row],[Costo Unitario (USD)]]+INVENTARIO[[#This Row],[Costo Envío (USD)]])*1.5)</f>
        <v>14.500000000000002</v>
      </c>
      <c r="V183" s="42">
        <v>18</v>
      </c>
      <c r="W183" s="42">
        <f>INVENTARIO[[#This Row],[Precio Final]]-(INVENTARIO[[#This Row],[Comisión 10%]]+INVENTARIO[[#This Row],[Costo total]])</f>
        <v>6.5333333333333314</v>
      </c>
      <c r="X183" s="188">
        <f>INVENTARIO[[#This Row],[Ganancia Unitaria]]*INVENTARIO[[#This Row],[Salidas]]</f>
        <v>19.599999999999994</v>
      </c>
      <c r="Y183" s="42"/>
      <c r="Z183" s="20"/>
    </row>
    <row r="184" spans="1:26" ht="55" hidden="1" customHeight="1" x14ac:dyDescent="0.15">
      <c r="A184" s="43" t="s">
        <v>1475</v>
      </c>
      <c r="B184" s="181"/>
      <c r="C184" s="182" t="s">
        <v>12</v>
      </c>
      <c r="D184" s="83" t="s">
        <v>415</v>
      </c>
      <c r="E184" s="83" t="s">
        <v>903</v>
      </c>
      <c r="F184" s="83" t="s">
        <v>783</v>
      </c>
      <c r="G184" s="83" t="s">
        <v>164</v>
      </c>
      <c r="H184" s="183">
        <f>INVENTARIO[[#This Row],[Precio Final]]</f>
        <v>18</v>
      </c>
      <c r="I184" s="83">
        <f t="shared" si="12"/>
        <v>14.500000000000002</v>
      </c>
      <c r="J184" s="83">
        <v>2</v>
      </c>
      <c r="K184" s="112">
        <f>SUMIFS(VENTAS[Cantidad],VENTAS[Código del producto Vendido],INVENTARIO[[#This Row],[Code]])</f>
        <v>2</v>
      </c>
      <c r="L184" s="122">
        <f>INVENTARIO[[#This Row],[Entradas]]-INVENTARIO[[#This Row],[Salidas]]</f>
        <v>0</v>
      </c>
      <c r="M184" s="183">
        <f>INVENTARIO[[#This Row],[Precio Final]]*10%</f>
        <v>1.8</v>
      </c>
      <c r="N184" s="43">
        <v>138</v>
      </c>
      <c r="O184" s="43">
        <v>18</v>
      </c>
      <c r="P184" s="43">
        <f t="shared" si="13"/>
        <v>7.666666666666667</v>
      </c>
      <c r="Q184" s="112">
        <v>250</v>
      </c>
      <c r="R184" s="43">
        <v>8</v>
      </c>
      <c r="S184" s="189">
        <f t="shared" si="14"/>
        <v>2</v>
      </c>
      <c r="T184" s="180">
        <f t="shared" si="15"/>
        <v>9.6666666666666679</v>
      </c>
      <c r="U184" s="180">
        <f>((INVENTARIO[[#This Row],[Costo Unitario (USD)]]+INVENTARIO[[#This Row],[Costo Envío (USD)]])*1.5)</f>
        <v>14.500000000000002</v>
      </c>
      <c r="V184" s="43">
        <v>18</v>
      </c>
      <c r="W184" s="43">
        <f>INVENTARIO[[#This Row],[Precio Final]]-(INVENTARIO[[#This Row],[Comisión 10%]]+INVENTARIO[[#This Row],[Costo total]])</f>
        <v>6.5333333333333314</v>
      </c>
      <c r="X184" s="184">
        <f>INVENTARIO[[#This Row],[Ganancia Unitaria]]*INVENTARIO[[#This Row],[Salidas]]</f>
        <v>13.066666666666663</v>
      </c>
      <c r="Y184" s="43"/>
      <c r="Z184" s="20"/>
    </row>
    <row r="185" spans="1:26" ht="55" hidden="1" customHeight="1" x14ac:dyDescent="0.15">
      <c r="A185" s="42" t="s">
        <v>1476</v>
      </c>
      <c r="B185" s="185"/>
      <c r="C185" s="186" t="s">
        <v>12</v>
      </c>
      <c r="D185" s="78" t="s">
        <v>415</v>
      </c>
      <c r="E185" s="78" t="s">
        <v>1242</v>
      </c>
      <c r="F185" s="78" t="s">
        <v>695</v>
      </c>
      <c r="G185" s="78" t="s">
        <v>164</v>
      </c>
      <c r="H185" s="187">
        <f>INVENTARIO[[#This Row],[Precio Final]]</f>
        <v>22</v>
      </c>
      <c r="I185" s="78">
        <f t="shared" si="12"/>
        <v>20.916666666666668</v>
      </c>
      <c r="J185" s="78">
        <v>1</v>
      </c>
      <c r="K185" s="110">
        <f>SUMIFS(VENTAS[Cantidad],VENTAS[Código del producto Vendido],INVENTARIO[[#This Row],[Code]])</f>
        <v>0</v>
      </c>
      <c r="L185" s="121">
        <f>INVENTARIO[[#This Row],[Entradas]]-INVENTARIO[[#This Row],[Salidas]]</f>
        <v>1</v>
      </c>
      <c r="M185" s="187">
        <f>INVENTARIO[[#This Row],[Precio Final]]*10%</f>
        <v>2.2000000000000002</v>
      </c>
      <c r="N185" s="42">
        <v>215</v>
      </c>
      <c r="O185" s="42">
        <v>18</v>
      </c>
      <c r="P185" s="42">
        <f t="shared" si="13"/>
        <v>11.944444444444445</v>
      </c>
      <c r="Q185" s="110">
        <v>250</v>
      </c>
      <c r="R185" s="42">
        <v>8</v>
      </c>
      <c r="S185" s="190">
        <f t="shared" si="14"/>
        <v>2</v>
      </c>
      <c r="T185" s="42">
        <f t="shared" si="15"/>
        <v>13.944444444444445</v>
      </c>
      <c r="U185" s="42">
        <f>((INVENTARIO[[#This Row],[Costo Unitario (USD)]]+INVENTARIO[[#This Row],[Costo Envío (USD)]])*1.5)</f>
        <v>20.916666666666668</v>
      </c>
      <c r="V185" s="42">
        <v>22</v>
      </c>
      <c r="W185" s="42">
        <f>INVENTARIO[[#This Row],[Precio Final]]-(INVENTARIO[[#This Row],[Comisión 10%]]+INVENTARIO[[#This Row],[Costo total]])</f>
        <v>5.8555555555555543</v>
      </c>
      <c r="X185" s="188">
        <f>INVENTARIO[[#This Row],[Ganancia Unitaria]]*INVENTARIO[[#This Row],[Salidas]]</f>
        <v>0</v>
      </c>
      <c r="Y185" s="42"/>
      <c r="Z185" s="20"/>
    </row>
    <row r="186" spans="1:26" ht="55" hidden="1" customHeight="1" x14ac:dyDescent="0.15">
      <c r="A186" s="43" t="s">
        <v>1477</v>
      </c>
      <c r="B186" s="181"/>
      <c r="C186" s="182" t="s">
        <v>12</v>
      </c>
      <c r="D186" s="83" t="s">
        <v>415</v>
      </c>
      <c r="E186" s="83" t="s">
        <v>1242</v>
      </c>
      <c r="F186" s="83" t="s">
        <v>697</v>
      </c>
      <c r="G186" s="83" t="s">
        <v>164</v>
      </c>
      <c r="H186" s="183">
        <f>INVENTARIO[[#This Row],[Precio Final]]</f>
        <v>22</v>
      </c>
      <c r="I186" s="83">
        <f t="shared" si="12"/>
        <v>20.916666666666668</v>
      </c>
      <c r="J186" s="83">
        <v>2</v>
      </c>
      <c r="K186" s="112">
        <f>SUMIFS(VENTAS[Cantidad],VENTAS[Código del producto Vendido],INVENTARIO[[#This Row],[Code]])</f>
        <v>1</v>
      </c>
      <c r="L186" s="122">
        <f>INVENTARIO[[#This Row],[Entradas]]-INVENTARIO[[#This Row],[Salidas]]</f>
        <v>1</v>
      </c>
      <c r="M186" s="183">
        <f>INVENTARIO[[#This Row],[Precio Final]]*10%</f>
        <v>2.2000000000000002</v>
      </c>
      <c r="N186" s="43">
        <v>215</v>
      </c>
      <c r="O186" s="43">
        <v>18</v>
      </c>
      <c r="P186" s="43">
        <f t="shared" si="13"/>
        <v>11.944444444444445</v>
      </c>
      <c r="Q186" s="112">
        <v>250</v>
      </c>
      <c r="R186" s="43">
        <v>8</v>
      </c>
      <c r="S186" s="189">
        <f t="shared" si="14"/>
        <v>2</v>
      </c>
      <c r="T186" s="180">
        <f t="shared" si="15"/>
        <v>13.944444444444445</v>
      </c>
      <c r="U186" s="180">
        <f>((INVENTARIO[[#This Row],[Costo Unitario (USD)]]+INVENTARIO[[#This Row],[Costo Envío (USD)]])*1.5)</f>
        <v>20.916666666666668</v>
      </c>
      <c r="V186" s="43">
        <v>22</v>
      </c>
      <c r="W186" s="43">
        <f>INVENTARIO[[#This Row],[Precio Final]]-(INVENTARIO[[#This Row],[Comisión 10%]]+INVENTARIO[[#This Row],[Costo total]])</f>
        <v>5.8555555555555543</v>
      </c>
      <c r="X186" s="184">
        <f>INVENTARIO[[#This Row],[Ganancia Unitaria]]*INVENTARIO[[#This Row],[Salidas]]</f>
        <v>5.8555555555555543</v>
      </c>
      <c r="Y186" s="43"/>
      <c r="Z186" s="20"/>
    </row>
    <row r="187" spans="1:26" ht="55" hidden="1" customHeight="1" x14ac:dyDescent="0.15">
      <c r="A187" s="42" t="s">
        <v>1478</v>
      </c>
      <c r="B187" s="185"/>
      <c r="C187" s="186" t="s">
        <v>12</v>
      </c>
      <c r="D187" s="78" t="s">
        <v>415</v>
      </c>
      <c r="E187" s="78" t="s">
        <v>1242</v>
      </c>
      <c r="F187" s="78" t="s">
        <v>698</v>
      </c>
      <c r="G187" s="78" t="s">
        <v>164</v>
      </c>
      <c r="H187" s="187">
        <f>INVENTARIO[[#This Row],[Precio Final]]</f>
        <v>22</v>
      </c>
      <c r="I187" s="78">
        <f t="shared" si="12"/>
        <v>20.916666666666668</v>
      </c>
      <c r="J187" s="78">
        <v>2</v>
      </c>
      <c r="K187" s="110">
        <f>SUMIFS(VENTAS[Cantidad],VENTAS[Código del producto Vendido],INVENTARIO[[#This Row],[Code]])</f>
        <v>1</v>
      </c>
      <c r="L187" s="121">
        <f>INVENTARIO[[#This Row],[Entradas]]-INVENTARIO[[#This Row],[Salidas]]</f>
        <v>1</v>
      </c>
      <c r="M187" s="187">
        <f>INVENTARIO[[#This Row],[Precio Final]]*10%</f>
        <v>2.2000000000000002</v>
      </c>
      <c r="N187" s="42">
        <v>215</v>
      </c>
      <c r="O187" s="42">
        <v>18</v>
      </c>
      <c r="P187" s="42">
        <f t="shared" si="13"/>
        <v>11.944444444444445</v>
      </c>
      <c r="Q187" s="110">
        <v>250</v>
      </c>
      <c r="R187" s="42">
        <v>8</v>
      </c>
      <c r="S187" s="190">
        <f t="shared" si="14"/>
        <v>2</v>
      </c>
      <c r="T187" s="42">
        <f t="shared" si="15"/>
        <v>13.944444444444445</v>
      </c>
      <c r="U187" s="42">
        <f>((INVENTARIO[[#This Row],[Costo Unitario (USD)]]+INVENTARIO[[#This Row],[Costo Envío (USD)]])*1.5)</f>
        <v>20.916666666666668</v>
      </c>
      <c r="V187" s="42">
        <v>22</v>
      </c>
      <c r="W187" s="42">
        <f>INVENTARIO[[#This Row],[Precio Final]]-(INVENTARIO[[#This Row],[Comisión 10%]]+INVENTARIO[[#This Row],[Costo total]])</f>
        <v>5.8555555555555543</v>
      </c>
      <c r="X187" s="188">
        <f>INVENTARIO[[#This Row],[Ganancia Unitaria]]*INVENTARIO[[#This Row],[Salidas]]</f>
        <v>5.8555555555555543</v>
      </c>
      <c r="Y187" s="42"/>
      <c r="Z187" s="20"/>
    </row>
    <row r="188" spans="1:26" ht="55" hidden="1" customHeight="1" x14ac:dyDescent="0.15">
      <c r="A188" s="43" t="s">
        <v>369</v>
      </c>
      <c r="B188" s="181"/>
      <c r="C188" s="182" t="s">
        <v>12</v>
      </c>
      <c r="D188" s="83" t="s">
        <v>415</v>
      </c>
      <c r="E188" s="83" t="s">
        <v>168</v>
      </c>
      <c r="F188" s="83" t="s">
        <v>698</v>
      </c>
      <c r="G188" s="83" t="s">
        <v>164</v>
      </c>
      <c r="H188" s="183">
        <f>INVENTARIO[[#This Row],[Precio Final]]</f>
        <v>22</v>
      </c>
      <c r="I188" s="83">
        <f t="shared" si="12"/>
        <v>20.083333333333336</v>
      </c>
      <c r="J188" s="83">
        <v>2</v>
      </c>
      <c r="K188" s="112">
        <f>SUMIFS(VENTAS[Cantidad],VENTAS[Código del producto Vendido],INVENTARIO[[#This Row],[Code]])</f>
        <v>2</v>
      </c>
      <c r="L188" s="122">
        <f>INVENTARIO[[#This Row],[Entradas]]-INVENTARIO[[#This Row],[Salidas]]</f>
        <v>0</v>
      </c>
      <c r="M188" s="183">
        <f>INVENTARIO[[#This Row],[Precio Final]]*10%</f>
        <v>2.2000000000000002</v>
      </c>
      <c r="N188" s="43">
        <v>205</v>
      </c>
      <c r="O188" s="43">
        <v>18</v>
      </c>
      <c r="P188" s="43">
        <f t="shared" si="13"/>
        <v>11.388888888888889</v>
      </c>
      <c r="Q188" s="112">
        <v>250</v>
      </c>
      <c r="R188" s="43">
        <v>8</v>
      </c>
      <c r="S188" s="189">
        <f t="shared" si="14"/>
        <v>2</v>
      </c>
      <c r="T188" s="180">
        <f t="shared" si="15"/>
        <v>13.388888888888889</v>
      </c>
      <c r="U188" s="180">
        <f>((INVENTARIO[[#This Row],[Costo Unitario (USD)]]+INVENTARIO[[#This Row],[Costo Envío (USD)]])*1.5)</f>
        <v>20.083333333333336</v>
      </c>
      <c r="V188" s="43">
        <v>22</v>
      </c>
      <c r="W188" s="43">
        <f>INVENTARIO[[#This Row],[Precio Final]]-(INVENTARIO[[#This Row],[Comisión 10%]]+INVENTARIO[[#This Row],[Costo total]])</f>
        <v>6.4111111111111114</v>
      </c>
      <c r="X188" s="184">
        <f>INVENTARIO[[#This Row],[Ganancia Unitaria]]*INVENTARIO[[#This Row],[Salidas]]</f>
        <v>12.822222222222223</v>
      </c>
      <c r="Y188" s="43"/>
      <c r="Z188" s="20"/>
    </row>
    <row r="189" spans="1:26" ht="55" hidden="1" customHeight="1" x14ac:dyDescent="0.15">
      <c r="A189" s="42" t="s">
        <v>370</v>
      </c>
      <c r="B189" s="185"/>
      <c r="C189" s="186" t="s">
        <v>12</v>
      </c>
      <c r="D189" s="78" t="s">
        <v>415</v>
      </c>
      <c r="E189" s="78" t="s">
        <v>169</v>
      </c>
      <c r="F189" s="78" t="s">
        <v>698</v>
      </c>
      <c r="G189" s="78" t="s">
        <v>164</v>
      </c>
      <c r="H189" s="187">
        <f>INVENTARIO[[#This Row],[Precio Final]]</f>
        <v>22</v>
      </c>
      <c r="I189" s="78">
        <f t="shared" si="12"/>
        <v>20.083333333333336</v>
      </c>
      <c r="J189" s="78">
        <v>2</v>
      </c>
      <c r="K189" s="110">
        <f>SUMIFS(VENTAS[Cantidad],VENTAS[Código del producto Vendido],INVENTARIO[[#This Row],[Code]])</f>
        <v>2</v>
      </c>
      <c r="L189" s="121">
        <f>INVENTARIO[[#This Row],[Entradas]]-INVENTARIO[[#This Row],[Salidas]]</f>
        <v>0</v>
      </c>
      <c r="M189" s="187">
        <f>INVENTARIO[[#This Row],[Precio Final]]*10%</f>
        <v>2.2000000000000002</v>
      </c>
      <c r="N189" s="42">
        <v>205</v>
      </c>
      <c r="O189" s="42">
        <v>18</v>
      </c>
      <c r="P189" s="42">
        <f t="shared" si="13"/>
        <v>11.388888888888889</v>
      </c>
      <c r="Q189" s="110">
        <v>250</v>
      </c>
      <c r="R189" s="42">
        <v>8</v>
      </c>
      <c r="S189" s="190">
        <f t="shared" si="14"/>
        <v>2</v>
      </c>
      <c r="T189" s="42">
        <f t="shared" si="15"/>
        <v>13.388888888888889</v>
      </c>
      <c r="U189" s="42">
        <f>((INVENTARIO[[#This Row],[Costo Unitario (USD)]]+INVENTARIO[[#This Row],[Costo Envío (USD)]])*1.5)</f>
        <v>20.083333333333336</v>
      </c>
      <c r="V189" s="42">
        <v>22</v>
      </c>
      <c r="W189" s="42">
        <f>INVENTARIO[[#This Row],[Precio Final]]-(INVENTARIO[[#This Row],[Comisión 10%]]+INVENTARIO[[#This Row],[Costo total]])</f>
        <v>6.4111111111111114</v>
      </c>
      <c r="X189" s="188">
        <f>INVENTARIO[[#This Row],[Ganancia Unitaria]]*INVENTARIO[[#This Row],[Salidas]]</f>
        <v>12.822222222222223</v>
      </c>
      <c r="Y189" s="42"/>
      <c r="Z189" s="20"/>
    </row>
    <row r="190" spans="1:26" ht="55" hidden="1" customHeight="1" x14ac:dyDescent="0.15">
      <c r="A190" s="43" t="s">
        <v>1479</v>
      </c>
      <c r="B190" s="181"/>
      <c r="C190" s="182" t="s">
        <v>12</v>
      </c>
      <c r="D190" s="83" t="s">
        <v>415</v>
      </c>
      <c r="E190" s="83" t="s">
        <v>1243</v>
      </c>
      <c r="F190" s="83" t="s">
        <v>695</v>
      </c>
      <c r="G190" s="83" t="s">
        <v>164</v>
      </c>
      <c r="H190" s="183">
        <f>INVENTARIO[[#This Row],[Precio Final]]</f>
        <v>22</v>
      </c>
      <c r="I190" s="83">
        <f t="shared" si="12"/>
        <v>20.083333333333336</v>
      </c>
      <c r="J190" s="83">
        <v>2</v>
      </c>
      <c r="K190" s="112">
        <f>SUMIFS(VENTAS[Cantidad],VENTAS[Código del producto Vendido],INVENTARIO[[#This Row],[Code]])</f>
        <v>2</v>
      </c>
      <c r="L190" s="122">
        <f>INVENTARIO[[#This Row],[Entradas]]-INVENTARIO[[#This Row],[Salidas]]</f>
        <v>0</v>
      </c>
      <c r="M190" s="183">
        <f>INVENTARIO[[#This Row],[Precio Final]]*10%</f>
        <v>2.2000000000000002</v>
      </c>
      <c r="N190" s="43">
        <v>205</v>
      </c>
      <c r="O190" s="43">
        <v>18</v>
      </c>
      <c r="P190" s="43">
        <f t="shared" si="13"/>
        <v>11.388888888888889</v>
      </c>
      <c r="Q190" s="112">
        <v>250</v>
      </c>
      <c r="R190" s="43">
        <v>8</v>
      </c>
      <c r="S190" s="189">
        <f t="shared" si="14"/>
        <v>2</v>
      </c>
      <c r="T190" s="180">
        <f t="shared" si="15"/>
        <v>13.388888888888889</v>
      </c>
      <c r="U190" s="180">
        <f>((INVENTARIO[[#This Row],[Costo Unitario (USD)]]+INVENTARIO[[#This Row],[Costo Envío (USD)]])*1.5)</f>
        <v>20.083333333333336</v>
      </c>
      <c r="V190" s="43">
        <v>22</v>
      </c>
      <c r="W190" s="43">
        <f>INVENTARIO[[#This Row],[Precio Final]]-(INVENTARIO[[#This Row],[Comisión 10%]]+INVENTARIO[[#This Row],[Costo total]])</f>
        <v>6.4111111111111114</v>
      </c>
      <c r="X190" s="184">
        <f>INVENTARIO[[#This Row],[Ganancia Unitaria]]*INVENTARIO[[#This Row],[Salidas]]</f>
        <v>12.822222222222223</v>
      </c>
      <c r="Y190" s="43"/>
      <c r="Z190" s="20"/>
    </row>
    <row r="191" spans="1:26" ht="55" hidden="1" customHeight="1" x14ac:dyDescent="0.15">
      <c r="A191" s="42" t="s">
        <v>76</v>
      </c>
      <c r="B191" s="185"/>
      <c r="C191" s="186" t="s">
        <v>12</v>
      </c>
      <c r="D191" s="78" t="s">
        <v>415</v>
      </c>
      <c r="E191" s="78" t="s">
        <v>165</v>
      </c>
      <c r="F191" s="78" t="s">
        <v>698</v>
      </c>
      <c r="G191" s="78" t="s">
        <v>164</v>
      </c>
      <c r="H191" s="187">
        <f>INVENTARIO[[#This Row],[Precio Final]]</f>
        <v>25</v>
      </c>
      <c r="I191" s="78">
        <f t="shared" si="12"/>
        <v>20.75</v>
      </c>
      <c r="J191" s="78">
        <v>2</v>
      </c>
      <c r="K191" s="110">
        <f>SUMIFS(VENTAS[Cantidad],VENTAS[Código del producto Vendido],INVENTARIO[[#This Row],[Code]])</f>
        <v>2</v>
      </c>
      <c r="L191" s="121">
        <f>INVENTARIO[[#This Row],[Entradas]]-INVENTARIO[[#This Row],[Salidas]]</f>
        <v>0</v>
      </c>
      <c r="M191" s="187">
        <f>INVENTARIO[[#This Row],[Precio Final]]*10%</f>
        <v>2.5</v>
      </c>
      <c r="N191" s="42">
        <v>213</v>
      </c>
      <c r="O191" s="42">
        <v>18</v>
      </c>
      <c r="P191" s="42">
        <f t="shared" si="13"/>
        <v>11.833333333333334</v>
      </c>
      <c r="Q191" s="110">
        <v>250</v>
      </c>
      <c r="R191" s="42">
        <v>8</v>
      </c>
      <c r="S191" s="190">
        <f t="shared" si="14"/>
        <v>2</v>
      </c>
      <c r="T191" s="42">
        <f t="shared" si="15"/>
        <v>13.833333333333334</v>
      </c>
      <c r="U191" s="42">
        <f>((INVENTARIO[[#This Row],[Costo Unitario (USD)]]+INVENTARIO[[#This Row],[Costo Envío (USD)]])*1.5)</f>
        <v>20.75</v>
      </c>
      <c r="V191" s="42">
        <v>25</v>
      </c>
      <c r="W191" s="42">
        <f>INVENTARIO[[#This Row],[Precio Final]]-(INVENTARIO[[#This Row],[Comisión 10%]]+INVENTARIO[[#This Row],[Costo total]])</f>
        <v>8.6666666666666643</v>
      </c>
      <c r="X191" s="188">
        <f>INVENTARIO[[#This Row],[Ganancia Unitaria]]*INVENTARIO[[#This Row],[Salidas]]</f>
        <v>17.333333333333329</v>
      </c>
      <c r="Y191" s="42"/>
      <c r="Z191" s="20"/>
    </row>
    <row r="192" spans="1:26" ht="55" hidden="1" customHeight="1" x14ac:dyDescent="0.15">
      <c r="A192" s="43" t="s">
        <v>77</v>
      </c>
      <c r="B192" s="181"/>
      <c r="C192" s="182" t="s">
        <v>12</v>
      </c>
      <c r="D192" s="83" t="s">
        <v>415</v>
      </c>
      <c r="E192" s="83" t="s">
        <v>167</v>
      </c>
      <c r="F192" s="83" t="s">
        <v>698</v>
      </c>
      <c r="G192" s="83" t="s">
        <v>164</v>
      </c>
      <c r="H192" s="183">
        <f>INVENTARIO[[#This Row],[Precio Final]]</f>
        <v>25</v>
      </c>
      <c r="I192" s="83">
        <f t="shared" si="12"/>
        <v>20.75</v>
      </c>
      <c r="J192" s="83">
        <v>3</v>
      </c>
      <c r="K192" s="112">
        <f>SUMIFS(VENTAS[Cantidad],VENTAS[Código del producto Vendido],INVENTARIO[[#This Row],[Code]])</f>
        <v>3</v>
      </c>
      <c r="L192" s="122">
        <f>INVENTARIO[[#This Row],[Entradas]]-INVENTARIO[[#This Row],[Salidas]]</f>
        <v>0</v>
      </c>
      <c r="M192" s="183">
        <f>INVENTARIO[[#This Row],[Precio Final]]*10%</f>
        <v>2.5</v>
      </c>
      <c r="N192" s="43">
        <v>213</v>
      </c>
      <c r="O192" s="43">
        <v>18</v>
      </c>
      <c r="P192" s="43">
        <f t="shared" si="13"/>
        <v>11.833333333333334</v>
      </c>
      <c r="Q192" s="112">
        <v>250</v>
      </c>
      <c r="R192" s="43">
        <v>8</v>
      </c>
      <c r="S192" s="189">
        <f t="shared" si="14"/>
        <v>2</v>
      </c>
      <c r="T192" s="180">
        <f t="shared" si="15"/>
        <v>13.833333333333334</v>
      </c>
      <c r="U192" s="180">
        <f>((INVENTARIO[[#This Row],[Costo Unitario (USD)]]+INVENTARIO[[#This Row],[Costo Envío (USD)]])*1.5)</f>
        <v>20.75</v>
      </c>
      <c r="V192" s="43">
        <v>25</v>
      </c>
      <c r="W192" s="43">
        <f>INVENTARIO[[#This Row],[Precio Final]]-(INVENTARIO[[#This Row],[Comisión 10%]]+INVENTARIO[[#This Row],[Costo total]])</f>
        <v>8.6666666666666643</v>
      </c>
      <c r="X192" s="184">
        <f>INVENTARIO[[#This Row],[Ganancia Unitaria]]*INVENTARIO[[#This Row],[Salidas]]</f>
        <v>25.999999999999993</v>
      </c>
      <c r="Y192" s="43"/>
      <c r="Z192" s="20"/>
    </row>
    <row r="193" spans="1:26" ht="55" hidden="1" customHeight="1" x14ac:dyDescent="0.15">
      <c r="A193" s="42" t="s">
        <v>78</v>
      </c>
      <c r="B193" s="185"/>
      <c r="C193" s="186" t="s">
        <v>12</v>
      </c>
      <c r="D193" s="78" t="s">
        <v>415</v>
      </c>
      <c r="E193" s="78" t="s">
        <v>166</v>
      </c>
      <c r="F193" s="78" t="s">
        <v>698</v>
      </c>
      <c r="G193" s="78" t="s">
        <v>164</v>
      </c>
      <c r="H193" s="187">
        <f>INVENTARIO[[#This Row],[Precio Final]]</f>
        <v>25</v>
      </c>
      <c r="I193" s="78">
        <f t="shared" si="12"/>
        <v>20.75</v>
      </c>
      <c r="J193" s="78">
        <v>3</v>
      </c>
      <c r="K193" s="110">
        <f>SUMIFS(VENTAS[Cantidad],VENTAS[Código del producto Vendido],INVENTARIO[[#This Row],[Code]])</f>
        <v>3</v>
      </c>
      <c r="L193" s="121">
        <f>INVENTARIO[[#This Row],[Entradas]]-INVENTARIO[[#This Row],[Salidas]]</f>
        <v>0</v>
      </c>
      <c r="M193" s="187">
        <f>INVENTARIO[[#This Row],[Precio Final]]*10%</f>
        <v>2.5</v>
      </c>
      <c r="N193" s="42">
        <v>213</v>
      </c>
      <c r="O193" s="42">
        <v>18</v>
      </c>
      <c r="P193" s="42">
        <f t="shared" si="13"/>
        <v>11.833333333333334</v>
      </c>
      <c r="Q193" s="110">
        <v>250</v>
      </c>
      <c r="R193" s="42">
        <v>8</v>
      </c>
      <c r="S193" s="190">
        <f t="shared" si="14"/>
        <v>2</v>
      </c>
      <c r="T193" s="42">
        <f t="shared" si="15"/>
        <v>13.833333333333334</v>
      </c>
      <c r="U193" s="42">
        <f>((INVENTARIO[[#This Row],[Costo Unitario (USD)]]+INVENTARIO[[#This Row],[Costo Envío (USD)]])*1.5)</f>
        <v>20.75</v>
      </c>
      <c r="V193" s="42">
        <v>25</v>
      </c>
      <c r="W193" s="42">
        <f>INVENTARIO[[#This Row],[Precio Final]]-(INVENTARIO[[#This Row],[Comisión 10%]]+INVENTARIO[[#This Row],[Costo total]])</f>
        <v>8.6666666666666643</v>
      </c>
      <c r="X193" s="188">
        <f>INVENTARIO[[#This Row],[Ganancia Unitaria]]*INVENTARIO[[#This Row],[Salidas]]</f>
        <v>25.999999999999993</v>
      </c>
      <c r="Y193" s="42"/>
      <c r="Z193" s="20"/>
    </row>
    <row r="194" spans="1:26" ht="55" hidden="1" customHeight="1" x14ac:dyDescent="0.15">
      <c r="A194" s="43" t="s">
        <v>1480</v>
      </c>
      <c r="B194" s="181"/>
      <c r="C194" s="182" t="s">
        <v>12</v>
      </c>
      <c r="D194" s="83" t="s">
        <v>1209</v>
      </c>
      <c r="E194" s="83" t="s">
        <v>1244</v>
      </c>
      <c r="F194" s="83" t="s">
        <v>695</v>
      </c>
      <c r="G194" s="83" t="s">
        <v>164</v>
      </c>
      <c r="H194" s="183">
        <f>INVENTARIO[[#This Row],[Precio Final]]</f>
        <v>23</v>
      </c>
      <c r="I194" s="83">
        <f t="shared" ref="I194:I204" si="16">U194</f>
        <v>22.053333333333335</v>
      </c>
      <c r="J194" s="83">
        <v>1</v>
      </c>
      <c r="K194" s="112">
        <f>SUMIFS(VENTAS[Cantidad],VENTAS[Código del producto Vendido],INVENTARIO[[#This Row],[Code]])</f>
        <v>1</v>
      </c>
      <c r="L194" s="122">
        <f>INVENTARIO[[#This Row],[Entradas]]-INVENTARIO[[#This Row],[Salidas]]</f>
        <v>0</v>
      </c>
      <c r="M194" s="183">
        <f>INVENTARIO[[#This Row],[Precio Final]]*10%</f>
        <v>2.3000000000000003</v>
      </c>
      <c r="N194" s="43">
        <v>238</v>
      </c>
      <c r="O194" s="43">
        <v>18</v>
      </c>
      <c r="P194" s="43">
        <f t="shared" ref="P194:P204" si="17">N194/O194</f>
        <v>13.222222222222221</v>
      </c>
      <c r="Q194" s="112">
        <v>185</v>
      </c>
      <c r="R194" s="43">
        <v>8</v>
      </c>
      <c r="S194" s="189">
        <f t="shared" ref="S194:S204" si="18">Q194*R194/1000</f>
        <v>1.48</v>
      </c>
      <c r="T194" s="180">
        <f t="shared" si="15"/>
        <v>14.702222222222222</v>
      </c>
      <c r="U194" s="180">
        <f>((INVENTARIO[[#This Row],[Costo Unitario (USD)]]+INVENTARIO[[#This Row],[Costo Envío (USD)]])*1.5)</f>
        <v>22.053333333333335</v>
      </c>
      <c r="V194" s="43">
        <v>23</v>
      </c>
      <c r="W194" s="43">
        <f>INVENTARIO[[#This Row],[Precio Final]]-(INVENTARIO[[#This Row],[Comisión 10%]]+INVENTARIO[[#This Row],[Costo total]])</f>
        <v>5.9977777777777774</v>
      </c>
      <c r="X194" s="184">
        <f>INVENTARIO[[#This Row],[Ganancia Unitaria]]*INVENTARIO[[#This Row],[Salidas]]</f>
        <v>5.9977777777777774</v>
      </c>
      <c r="Y194" s="43"/>
      <c r="Z194" s="20"/>
    </row>
    <row r="195" spans="1:26" ht="55" hidden="1" customHeight="1" x14ac:dyDescent="0.15">
      <c r="A195" s="42" t="s">
        <v>1481</v>
      </c>
      <c r="B195" s="185"/>
      <c r="C195" s="186" t="s">
        <v>12</v>
      </c>
      <c r="D195" s="78" t="s">
        <v>1209</v>
      </c>
      <c r="E195" s="78" t="s">
        <v>1244</v>
      </c>
      <c r="F195" s="78" t="s">
        <v>697</v>
      </c>
      <c r="G195" s="78" t="s">
        <v>164</v>
      </c>
      <c r="H195" s="187">
        <f>INVENTARIO[[#This Row],[Precio Final]]</f>
        <v>23</v>
      </c>
      <c r="I195" s="78">
        <f t="shared" si="16"/>
        <v>22.053333333333335</v>
      </c>
      <c r="J195" s="78">
        <v>1</v>
      </c>
      <c r="K195" s="110">
        <v>0</v>
      </c>
      <c r="L195" s="121">
        <f>INVENTARIO[[#This Row],[Entradas]]-INVENTARIO[[#This Row],[Salidas]]</f>
        <v>1</v>
      </c>
      <c r="M195" s="187">
        <f>INVENTARIO[[#This Row],[Precio Final]]*10%</f>
        <v>2.3000000000000003</v>
      </c>
      <c r="N195" s="42">
        <v>238</v>
      </c>
      <c r="O195" s="42">
        <v>18</v>
      </c>
      <c r="P195" s="42">
        <f t="shared" si="17"/>
        <v>13.222222222222221</v>
      </c>
      <c r="Q195" s="110">
        <v>185</v>
      </c>
      <c r="R195" s="42">
        <v>8</v>
      </c>
      <c r="S195" s="190">
        <f t="shared" si="18"/>
        <v>1.48</v>
      </c>
      <c r="T195" s="42">
        <f t="shared" si="15"/>
        <v>14.702222222222222</v>
      </c>
      <c r="U195" s="42">
        <f>((INVENTARIO[[#This Row],[Costo Unitario (USD)]]+INVENTARIO[[#This Row],[Costo Envío (USD)]])*1.5)</f>
        <v>22.053333333333335</v>
      </c>
      <c r="V195" s="42">
        <v>23</v>
      </c>
      <c r="W195" s="42">
        <f>INVENTARIO[[#This Row],[Precio Final]]-(INVENTARIO[[#This Row],[Comisión 10%]]+INVENTARIO[[#This Row],[Costo total]])</f>
        <v>5.9977777777777774</v>
      </c>
      <c r="X195" s="188">
        <f>INVENTARIO[[#This Row],[Ganancia Unitaria]]*INVENTARIO[[#This Row],[Salidas]]</f>
        <v>0</v>
      </c>
      <c r="Y195" s="42"/>
      <c r="Z195" s="20"/>
    </row>
    <row r="196" spans="1:26" ht="55" hidden="1" customHeight="1" x14ac:dyDescent="0.15">
      <c r="A196" s="43" t="s">
        <v>251</v>
      </c>
      <c r="B196" s="181"/>
      <c r="C196" s="182" t="s">
        <v>12</v>
      </c>
      <c r="D196" s="83" t="s">
        <v>50</v>
      </c>
      <c r="E196" s="83" t="s">
        <v>1245</v>
      </c>
      <c r="F196" s="83" t="s">
        <v>697</v>
      </c>
      <c r="G196" s="83" t="s">
        <v>164</v>
      </c>
      <c r="H196" s="183">
        <f>INVENTARIO[[#This Row],[Precio Final]]</f>
        <v>28</v>
      </c>
      <c r="I196" s="83">
        <f t="shared" si="16"/>
        <v>23.861666666666665</v>
      </c>
      <c r="J196" s="83">
        <v>1</v>
      </c>
      <c r="K196" s="112">
        <f>SUMIFS(VENTAS[Cantidad],VENTAS[Código del producto Vendido],INVENTARIO[[#This Row],[Code]])</f>
        <v>1</v>
      </c>
      <c r="L196" s="122">
        <f>INVENTARIO[[#This Row],[Entradas]]-INVENTARIO[[#This Row],[Salidas]]</f>
        <v>0</v>
      </c>
      <c r="M196" s="183">
        <f>INVENTARIO[[#This Row],[Precio Final]]*10%</f>
        <v>2.8000000000000003</v>
      </c>
      <c r="N196" s="43">
        <v>259.7</v>
      </c>
      <c r="O196" s="43">
        <v>18</v>
      </c>
      <c r="P196" s="43">
        <f t="shared" si="17"/>
        <v>14.427777777777777</v>
      </c>
      <c r="Q196" s="112">
        <v>185</v>
      </c>
      <c r="R196" s="43">
        <v>8</v>
      </c>
      <c r="S196" s="189">
        <f t="shared" si="18"/>
        <v>1.48</v>
      </c>
      <c r="T196" s="180">
        <f t="shared" si="15"/>
        <v>15.907777777777778</v>
      </c>
      <c r="U196" s="180">
        <f>((INVENTARIO[[#This Row],[Costo Unitario (USD)]]+INVENTARIO[[#This Row],[Costo Envío (USD)]])*1.5)</f>
        <v>23.861666666666665</v>
      </c>
      <c r="V196" s="43">
        <v>28</v>
      </c>
      <c r="W196" s="43">
        <f>INVENTARIO[[#This Row],[Precio Final]]-(INVENTARIO[[#This Row],[Comisión 10%]]+INVENTARIO[[#This Row],[Costo total]])</f>
        <v>9.2922222222222217</v>
      </c>
      <c r="X196" s="184">
        <f>INVENTARIO[[#This Row],[Ganancia Unitaria]]*INVENTARIO[[#This Row],[Salidas]]</f>
        <v>9.2922222222222217</v>
      </c>
      <c r="Y196" s="43"/>
      <c r="Z196" s="20"/>
    </row>
    <row r="197" spans="1:26" ht="55" hidden="1" customHeight="1" x14ac:dyDescent="0.15">
      <c r="A197" s="42" t="s">
        <v>1482</v>
      </c>
      <c r="B197" s="185"/>
      <c r="C197" s="186" t="s">
        <v>12</v>
      </c>
      <c r="D197" s="78" t="s">
        <v>50</v>
      </c>
      <c r="E197" s="78" t="s">
        <v>1245</v>
      </c>
      <c r="F197" s="78" t="s">
        <v>695</v>
      </c>
      <c r="G197" s="78" t="s">
        <v>164</v>
      </c>
      <c r="H197" s="187">
        <f>INVENTARIO[[#This Row],[Precio Final]]</f>
        <v>28</v>
      </c>
      <c r="I197" s="78">
        <f t="shared" si="16"/>
        <v>23.861666666666665</v>
      </c>
      <c r="J197" s="78">
        <v>1</v>
      </c>
      <c r="K197" s="110">
        <f>SUMIFS(VENTAS[Cantidad],VENTAS[Código del producto Vendido],INVENTARIO[[#This Row],[Code]])</f>
        <v>1</v>
      </c>
      <c r="L197" s="121">
        <f>INVENTARIO[[#This Row],[Entradas]]-INVENTARIO[[#This Row],[Salidas]]</f>
        <v>0</v>
      </c>
      <c r="M197" s="187">
        <f>INVENTARIO[[#This Row],[Precio Final]]*10%</f>
        <v>2.8000000000000003</v>
      </c>
      <c r="N197" s="42">
        <v>259.7</v>
      </c>
      <c r="O197" s="42">
        <v>18</v>
      </c>
      <c r="P197" s="42">
        <f t="shared" si="17"/>
        <v>14.427777777777777</v>
      </c>
      <c r="Q197" s="110">
        <v>185</v>
      </c>
      <c r="R197" s="42">
        <v>8</v>
      </c>
      <c r="S197" s="190">
        <f t="shared" si="18"/>
        <v>1.48</v>
      </c>
      <c r="T197" s="42">
        <f t="shared" si="15"/>
        <v>15.907777777777778</v>
      </c>
      <c r="U197" s="42">
        <f>((INVENTARIO[[#This Row],[Costo Unitario (USD)]]+INVENTARIO[[#This Row],[Costo Envío (USD)]])*1.5)</f>
        <v>23.861666666666665</v>
      </c>
      <c r="V197" s="42">
        <v>28</v>
      </c>
      <c r="W197" s="42">
        <f>INVENTARIO[[#This Row],[Precio Final]]-(INVENTARIO[[#This Row],[Comisión 10%]]+INVENTARIO[[#This Row],[Costo total]])</f>
        <v>9.2922222222222217</v>
      </c>
      <c r="X197" s="188">
        <f>INVENTARIO[[#This Row],[Ganancia Unitaria]]*INVENTARIO[[#This Row],[Salidas]]</f>
        <v>9.2922222222222217</v>
      </c>
      <c r="Y197" s="42"/>
      <c r="Z197" s="20"/>
    </row>
    <row r="198" spans="1:26" ht="55" hidden="1" customHeight="1" x14ac:dyDescent="0.15">
      <c r="A198" s="43" t="s">
        <v>254</v>
      </c>
      <c r="B198" s="181"/>
      <c r="C198" s="182" t="s">
        <v>12</v>
      </c>
      <c r="D198" s="83" t="s">
        <v>50</v>
      </c>
      <c r="E198" s="83" t="s">
        <v>904</v>
      </c>
      <c r="F198" s="83" t="s">
        <v>692</v>
      </c>
      <c r="G198" s="83" t="s">
        <v>164</v>
      </c>
      <c r="H198" s="183">
        <f>INVENTARIO[[#This Row],[Precio Final]]</f>
        <v>28</v>
      </c>
      <c r="I198" s="83">
        <f t="shared" si="16"/>
        <v>23.861666666666665</v>
      </c>
      <c r="J198" s="83">
        <v>1</v>
      </c>
      <c r="K198" s="112">
        <f>SUMIFS(VENTAS[Cantidad],VENTAS[Código del producto Vendido],INVENTARIO[[#This Row],[Code]])</f>
        <v>1</v>
      </c>
      <c r="L198" s="122">
        <f>INVENTARIO[[#This Row],[Entradas]]-INVENTARIO[[#This Row],[Salidas]]</f>
        <v>0</v>
      </c>
      <c r="M198" s="183">
        <f>INVENTARIO[[#This Row],[Precio Final]]*10%</f>
        <v>2.8000000000000003</v>
      </c>
      <c r="N198" s="43">
        <v>259.7</v>
      </c>
      <c r="O198" s="43">
        <v>18</v>
      </c>
      <c r="P198" s="43">
        <f t="shared" si="17"/>
        <v>14.427777777777777</v>
      </c>
      <c r="Q198" s="112">
        <v>185</v>
      </c>
      <c r="R198" s="43">
        <v>8</v>
      </c>
      <c r="S198" s="189">
        <f t="shared" si="18"/>
        <v>1.48</v>
      </c>
      <c r="T198" s="180">
        <f t="shared" si="15"/>
        <v>15.907777777777778</v>
      </c>
      <c r="U198" s="180">
        <f>((INVENTARIO[[#This Row],[Costo Unitario (USD)]]+INVENTARIO[[#This Row],[Costo Envío (USD)]])*1.5)</f>
        <v>23.861666666666665</v>
      </c>
      <c r="V198" s="43">
        <v>28</v>
      </c>
      <c r="W198" s="43">
        <f>INVENTARIO[[#This Row],[Precio Final]]-(INVENTARIO[[#This Row],[Comisión 10%]]+INVENTARIO[[#This Row],[Costo total]])</f>
        <v>9.2922222222222217</v>
      </c>
      <c r="X198" s="184">
        <f>INVENTARIO[[#This Row],[Ganancia Unitaria]]*INVENTARIO[[#This Row],[Salidas]]</f>
        <v>9.2922222222222217</v>
      </c>
      <c r="Y198" s="43"/>
      <c r="Z198" s="20"/>
    </row>
    <row r="199" spans="1:26" ht="55" hidden="1" customHeight="1" x14ac:dyDescent="0.15">
      <c r="A199" s="42" t="s">
        <v>1483</v>
      </c>
      <c r="B199" s="185"/>
      <c r="C199" s="186" t="s">
        <v>12</v>
      </c>
      <c r="D199" s="78" t="s">
        <v>52</v>
      </c>
      <c r="E199" s="78" t="s">
        <v>1246</v>
      </c>
      <c r="F199" s="78" t="s">
        <v>692</v>
      </c>
      <c r="G199" s="78" t="s">
        <v>164</v>
      </c>
      <c r="H199" s="187">
        <f>INVENTARIO[[#This Row],[Precio Final]]</f>
        <v>25</v>
      </c>
      <c r="I199" s="78">
        <f t="shared" si="16"/>
        <v>24.385000000000002</v>
      </c>
      <c r="J199" s="78">
        <v>1</v>
      </c>
      <c r="K199" s="110">
        <f>SUMIFS(VENTAS[Cantidad],VENTAS[Código del producto Vendido],INVENTARIO[[#This Row],[Code]])</f>
        <v>0</v>
      </c>
      <c r="L199" s="121">
        <f>INVENTARIO[[#This Row],[Entradas]]-INVENTARIO[[#This Row],[Salidas]]</f>
        <v>1</v>
      </c>
      <c r="M199" s="187">
        <f>INVENTARIO[[#This Row],[Precio Final]]*10%</f>
        <v>2.5</v>
      </c>
      <c r="N199" s="42">
        <v>266.7</v>
      </c>
      <c r="O199" s="42">
        <v>18</v>
      </c>
      <c r="P199" s="42">
        <f t="shared" si="17"/>
        <v>14.816666666666666</v>
      </c>
      <c r="Q199" s="110">
        <v>180</v>
      </c>
      <c r="R199" s="42">
        <v>8</v>
      </c>
      <c r="S199" s="190">
        <f t="shared" si="18"/>
        <v>1.44</v>
      </c>
      <c r="T199" s="42">
        <f t="shared" si="15"/>
        <v>16.256666666666668</v>
      </c>
      <c r="U199" s="42">
        <f>((INVENTARIO[[#This Row],[Costo Unitario (USD)]]+INVENTARIO[[#This Row],[Costo Envío (USD)]])*1.5)</f>
        <v>24.385000000000002</v>
      </c>
      <c r="V199" s="42">
        <v>25</v>
      </c>
      <c r="W199" s="42">
        <f>INVENTARIO[[#This Row],[Precio Final]]-(INVENTARIO[[#This Row],[Comisión 10%]]+INVENTARIO[[#This Row],[Costo total]])</f>
        <v>6.2433333333333323</v>
      </c>
      <c r="X199" s="188">
        <f>INVENTARIO[[#This Row],[Ganancia Unitaria]]*INVENTARIO[[#This Row],[Salidas]]</f>
        <v>0</v>
      </c>
      <c r="Y199" s="42"/>
      <c r="Z199" s="20"/>
    </row>
    <row r="200" spans="1:26" ht="55" hidden="1" customHeight="1" x14ac:dyDescent="0.15">
      <c r="A200" s="43" t="s">
        <v>1484</v>
      </c>
      <c r="B200" s="181"/>
      <c r="C200" s="182" t="s">
        <v>12</v>
      </c>
      <c r="D200" s="83" t="s">
        <v>415</v>
      </c>
      <c r="E200" s="83" t="s">
        <v>694</v>
      </c>
      <c r="F200" s="83" t="s">
        <v>693</v>
      </c>
      <c r="G200" s="83" t="s">
        <v>164</v>
      </c>
      <c r="H200" s="183">
        <f>INVENTARIO[[#This Row],[Precio Final]]</f>
        <v>25</v>
      </c>
      <c r="I200" s="83">
        <f t="shared" si="16"/>
        <v>24.906666666666666</v>
      </c>
      <c r="J200" s="83">
        <v>2</v>
      </c>
      <c r="K200" s="112">
        <f>SUMIFS(VENTAS[Cantidad],VENTAS[Código del producto Vendido],INVENTARIO[[#This Row],[Code]])</f>
        <v>2</v>
      </c>
      <c r="L200" s="122">
        <f>INVENTARIO[[#This Row],[Entradas]]-INVENTARIO[[#This Row],[Salidas]]</f>
        <v>0</v>
      </c>
      <c r="M200" s="183">
        <f>INVENTARIO[[#This Row],[Precio Final]]*10%</f>
        <v>2.5</v>
      </c>
      <c r="N200" s="43">
        <v>249.2</v>
      </c>
      <c r="O200" s="43">
        <v>18</v>
      </c>
      <c r="P200" s="43">
        <f t="shared" si="17"/>
        <v>13.844444444444443</v>
      </c>
      <c r="Q200" s="112">
        <v>345</v>
      </c>
      <c r="R200" s="43">
        <v>8</v>
      </c>
      <c r="S200" s="189">
        <f t="shared" si="18"/>
        <v>2.76</v>
      </c>
      <c r="T200" s="180">
        <f t="shared" si="15"/>
        <v>16.604444444444443</v>
      </c>
      <c r="U200" s="180">
        <f>((INVENTARIO[[#This Row],[Costo Unitario (USD)]]+INVENTARIO[[#This Row],[Costo Envío (USD)]])*1.5)</f>
        <v>24.906666666666666</v>
      </c>
      <c r="V200" s="43">
        <v>25</v>
      </c>
      <c r="W200" s="43">
        <f>INVENTARIO[[#This Row],[Precio Final]]-(INVENTARIO[[#This Row],[Comisión 10%]]+INVENTARIO[[#This Row],[Costo total]])</f>
        <v>5.895555555555557</v>
      </c>
      <c r="X200" s="184">
        <f>INVENTARIO[[#This Row],[Ganancia Unitaria]]*INVENTARIO[[#This Row],[Salidas]]</f>
        <v>11.791111111111114</v>
      </c>
      <c r="Y200" s="43"/>
      <c r="Z200" s="20"/>
    </row>
    <row r="201" spans="1:26" ht="55" hidden="1" customHeight="1" x14ac:dyDescent="0.15">
      <c r="A201" s="42" t="s">
        <v>79</v>
      </c>
      <c r="B201" s="185"/>
      <c r="C201" s="186" t="s">
        <v>12</v>
      </c>
      <c r="D201" s="78" t="s">
        <v>415</v>
      </c>
      <c r="E201" s="78" t="s">
        <v>744</v>
      </c>
      <c r="F201" s="78" t="s">
        <v>693</v>
      </c>
      <c r="G201" s="78" t="s">
        <v>164</v>
      </c>
      <c r="H201" s="187">
        <f>INVENTARIO[[#This Row],[Precio Final]]</f>
        <v>28</v>
      </c>
      <c r="I201" s="78">
        <f t="shared" si="16"/>
        <v>23.725000000000001</v>
      </c>
      <c r="J201" s="78">
        <v>0</v>
      </c>
      <c r="K201" s="110">
        <f>SUMIFS(VENTAS[Cantidad],VENTAS[Código del producto Vendido],INVENTARIO[[#This Row],[Code]])</f>
        <v>0</v>
      </c>
      <c r="L201" s="121">
        <f>INVENTARIO[[#This Row],[Entradas]]-INVENTARIO[[#This Row],[Salidas]]</f>
        <v>0</v>
      </c>
      <c r="M201" s="187">
        <f>INVENTARIO[[#This Row],[Precio Final]]*10%</f>
        <v>2.8000000000000003</v>
      </c>
      <c r="N201" s="42">
        <v>241.5</v>
      </c>
      <c r="O201" s="42">
        <v>18</v>
      </c>
      <c r="P201" s="42">
        <f t="shared" si="17"/>
        <v>13.416666666666666</v>
      </c>
      <c r="Q201" s="110">
        <v>300</v>
      </c>
      <c r="R201" s="42">
        <v>8</v>
      </c>
      <c r="S201" s="190">
        <f t="shared" si="18"/>
        <v>2.4</v>
      </c>
      <c r="T201" s="42">
        <f t="shared" si="15"/>
        <v>15.816666666666666</v>
      </c>
      <c r="U201" s="42">
        <f>((INVENTARIO[[#This Row],[Costo Unitario (USD)]]+INVENTARIO[[#This Row],[Costo Envío (USD)]])*1.5)</f>
        <v>23.725000000000001</v>
      </c>
      <c r="V201" s="42">
        <v>28</v>
      </c>
      <c r="W201" s="42">
        <f>INVENTARIO[[#This Row],[Precio Final]]-(INVENTARIO[[#This Row],[Comisión 10%]]+INVENTARIO[[#This Row],[Costo total]])</f>
        <v>9.3833333333333329</v>
      </c>
      <c r="X201" s="188">
        <f>INVENTARIO[[#This Row],[Ganancia Unitaria]]*INVENTARIO[[#This Row],[Salidas]]</f>
        <v>0</v>
      </c>
      <c r="Y201" s="42"/>
      <c r="Z201" s="20"/>
    </row>
    <row r="202" spans="1:26" ht="55" hidden="1" customHeight="1" x14ac:dyDescent="0.15">
      <c r="A202" s="43" t="s">
        <v>1485</v>
      </c>
      <c r="B202" s="181"/>
      <c r="C202" s="182" t="s">
        <v>12</v>
      </c>
      <c r="D202" s="83" t="s">
        <v>52</v>
      </c>
      <c r="E202" s="83" t="s">
        <v>1247</v>
      </c>
      <c r="F202" s="83" t="s">
        <v>695</v>
      </c>
      <c r="G202" s="83" t="s">
        <v>164</v>
      </c>
      <c r="H202" s="183">
        <f>INVENTARIO[[#This Row],[Precio Final]]</f>
        <v>12</v>
      </c>
      <c r="I202" s="83">
        <f t="shared" si="16"/>
        <v>9.9850000000000012</v>
      </c>
      <c r="J202" s="83">
        <v>1</v>
      </c>
      <c r="K202" s="112">
        <f>SUMIFS(VENTAS[Cantidad],VENTAS[Código del producto Vendido],INVENTARIO[[#This Row],[Code]])</f>
        <v>0</v>
      </c>
      <c r="L202" s="122">
        <f>INVENTARIO[[#This Row],[Entradas]]-INVENTARIO[[#This Row],[Salidas]]</f>
        <v>1</v>
      </c>
      <c r="M202" s="183">
        <f>INVENTARIO[[#This Row],[Precio Final]]*10%</f>
        <v>1.2000000000000002</v>
      </c>
      <c r="N202" s="43">
        <v>115.5</v>
      </c>
      <c r="O202" s="43">
        <v>18</v>
      </c>
      <c r="P202" s="43">
        <f t="shared" si="17"/>
        <v>6.416666666666667</v>
      </c>
      <c r="Q202" s="112">
        <v>30</v>
      </c>
      <c r="R202" s="43">
        <v>8</v>
      </c>
      <c r="S202" s="189">
        <f t="shared" si="18"/>
        <v>0.24</v>
      </c>
      <c r="T202" s="180">
        <f t="shared" si="15"/>
        <v>6.6566666666666672</v>
      </c>
      <c r="U202" s="180">
        <f>((INVENTARIO[[#This Row],[Costo Unitario (USD)]]+INVENTARIO[[#This Row],[Costo Envío (USD)]])*1.5)</f>
        <v>9.9850000000000012</v>
      </c>
      <c r="V202" s="43">
        <v>12</v>
      </c>
      <c r="W202" s="43">
        <f>INVENTARIO[[#This Row],[Precio Final]]-(INVENTARIO[[#This Row],[Comisión 10%]]+INVENTARIO[[#This Row],[Costo total]])</f>
        <v>4.1433333333333326</v>
      </c>
      <c r="X202" s="184">
        <f>INVENTARIO[[#This Row],[Ganancia Unitaria]]*INVENTARIO[[#This Row],[Salidas]]</f>
        <v>0</v>
      </c>
      <c r="Y202" s="43"/>
      <c r="Z202" s="20"/>
    </row>
    <row r="203" spans="1:26" ht="55" hidden="1" customHeight="1" x14ac:dyDescent="0.15">
      <c r="A203" s="42" t="s">
        <v>1486</v>
      </c>
      <c r="B203" s="185"/>
      <c r="C203" s="186" t="s">
        <v>12</v>
      </c>
      <c r="D203" s="78" t="s">
        <v>52</v>
      </c>
      <c r="E203" s="78" t="s">
        <v>1248</v>
      </c>
      <c r="F203" s="78" t="s">
        <v>1208</v>
      </c>
      <c r="G203" s="78" t="s">
        <v>164</v>
      </c>
      <c r="H203" s="187">
        <f>INVENTARIO[[#This Row],[Precio Final]]</f>
        <v>12</v>
      </c>
      <c r="I203" s="78">
        <f t="shared" si="16"/>
        <v>11.151666666666667</v>
      </c>
      <c r="J203" s="78">
        <v>1</v>
      </c>
      <c r="K203" s="110">
        <f>SUMIFS(VENTAS[Cantidad],VENTAS[Código del producto Vendido],INVENTARIO[[#This Row],[Code]])</f>
        <v>1</v>
      </c>
      <c r="L203" s="121">
        <f>INVENTARIO[[#This Row],[Entradas]]-INVENTARIO[[#This Row],[Salidas]]</f>
        <v>0</v>
      </c>
      <c r="M203" s="187">
        <f>INVENTARIO[[#This Row],[Precio Final]]*10%</f>
        <v>1.2000000000000002</v>
      </c>
      <c r="N203" s="42">
        <v>129.5</v>
      </c>
      <c r="O203" s="42">
        <v>18</v>
      </c>
      <c r="P203" s="42">
        <f t="shared" si="17"/>
        <v>7.1944444444444446</v>
      </c>
      <c r="Q203" s="110">
        <v>30</v>
      </c>
      <c r="R203" s="42">
        <v>8</v>
      </c>
      <c r="S203" s="190">
        <f t="shared" si="18"/>
        <v>0.24</v>
      </c>
      <c r="T203" s="42">
        <f t="shared" si="15"/>
        <v>7.4344444444444449</v>
      </c>
      <c r="U203" s="42">
        <f>((INVENTARIO[[#This Row],[Costo Unitario (USD)]]+INVENTARIO[[#This Row],[Costo Envío (USD)]])*1.5)</f>
        <v>11.151666666666667</v>
      </c>
      <c r="V203" s="42">
        <v>12</v>
      </c>
      <c r="W203" s="42">
        <f>INVENTARIO[[#This Row],[Precio Final]]-(INVENTARIO[[#This Row],[Comisión 10%]]+INVENTARIO[[#This Row],[Costo total]])</f>
        <v>3.3655555555555559</v>
      </c>
      <c r="X203" s="188">
        <f>INVENTARIO[[#This Row],[Ganancia Unitaria]]*INVENTARIO[[#This Row],[Salidas]]</f>
        <v>3.3655555555555559</v>
      </c>
      <c r="Y203" s="42"/>
      <c r="Z203" s="20"/>
    </row>
    <row r="204" spans="1:26" ht="55" hidden="1" customHeight="1" x14ac:dyDescent="0.15">
      <c r="A204" s="43" t="s">
        <v>1487</v>
      </c>
      <c r="B204" s="181"/>
      <c r="C204" s="182" t="s">
        <v>12</v>
      </c>
      <c r="D204" s="83" t="s">
        <v>50</v>
      </c>
      <c r="E204" s="83" t="s">
        <v>925</v>
      </c>
      <c r="F204" s="83" t="s">
        <v>692</v>
      </c>
      <c r="G204" s="83" t="s">
        <v>164</v>
      </c>
      <c r="H204" s="183">
        <f>INVENTARIO[[#This Row],[Precio Final]]</f>
        <v>16</v>
      </c>
      <c r="I204" s="83">
        <f t="shared" si="16"/>
        <v>22.97</v>
      </c>
      <c r="J204" s="83">
        <v>1</v>
      </c>
      <c r="K204" s="112">
        <f>SUMIFS(VENTAS[Cantidad],VENTAS[Código del producto Vendido],INVENTARIO[[#This Row],[Code]])</f>
        <v>1</v>
      </c>
      <c r="L204" s="122">
        <f>INVENTARIO[[#This Row],[Entradas]]-INVENTARIO[[#This Row],[Salidas]]</f>
        <v>0</v>
      </c>
      <c r="M204" s="183">
        <f>INVENTARIO[[#This Row],[Precio Final]]*10%</f>
        <v>1.6</v>
      </c>
      <c r="N204" s="43">
        <v>256.2</v>
      </c>
      <c r="O204" s="43">
        <v>18</v>
      </c>
      <c r="P204" s="43">
        <f t="shared" si="17"/>
        <v>14.233333333333333</v>
      </c>
      <c r="Q204" s="112">
        <v>135</v>
      </c>
      <c r="R204" s="43">
        <v>8</v>
      </c>
      <c r="S204" s="189">
        <f t="shared" si="18"/>
        <v>1.08</v>
      </c>
      <c r="T204" s="180">
        <f t="shared" si="15"/>
        <v>15.313333333333333</v>
      </c>
      <c r="U204" s="180">
        <f>((INVENTARIO[[#This Row],[Costo Unitario (USD)]]+INVENTARIO[[#This Row],[Costo Envío (USD)]])*1.5)</f>
        <v>22.97</v>
      </c>
      <c r="V204" s="43">
        <v>16</v>
      </c>
      <c r="W204" s="43">
        <f>INVENTARIO[[#This Row],[Precio Final]]-(INVENTARIO[[#This Row],[Comisión 10%]]+INVENTARIO[[#This Row],[Costo total]])</f>
        <v>-0.913333333333334</v>
      </c>
      <c r="X204" s="184">
        <f>INVENTARIO[[#This Row],[Ganancia Unitaria]]*INVENTARIO[[#This Row],[Salidas]]</f>
        <v>-0.913333333333334</v>
      </c>
      <c r="Y204" s="43"/>
      <c r="Z204" s="20"/>
    </row>
    <row r="205" spans="1:26" ht="55" customHeight="1" x14ac:dyDescent="0.15">
      <c r="A205" s="42" t="s">
        <v>1488</v>
      </c>
      <c r="B205" s="185"/>
      <c r="C205" s="186" t="s">
        <v>12</v>
      </c>
      <c r="D205" s="78" t="s">
        <v>2417</v>
      </c>
      <c r="E205" s="78" t="s">
        <v>1249</v>
      </c>
      <c r="F205" s="78" t="s">
        <v>695</v>
      </c>
      <c r="G205" s="78" t="s">
        <v>164</v>
      </c>
      <c r="H205" s="187">
        <f>INVENTARIO[[#This Row],[Precio Final]]</f>
        <v>15</v>
      </c>
      <c r="I205" s="78">
        <f t="shared" ref="I205:I211" si="19">U205</f>
        <v>13.391666666666669</v>
      </c>
      <c r="J205" s="78">
        <v>1</v>
      </c>
      <c r="K205" s="110">
        <f>SUMIFS(VENTAS[Cantidad],VENTAS[Código del producto Vendido],INVENTARIO[[#This Row],[Code]])</f>
        <v>1</v>
      </c>
      <c r="L205" s="121">
        <f>INVENTARIO[[#This Row],[Entradas]]-INVENTARIO[[#This Row],[Salidas]]</f>
        <v>0</v>
      </c>
      <c r="M205" s="187">
        <f>INVENTARIO[[#This Row],[Precio Final]]*10%</f>
        <v>1.5</v>
      </c>
      <c r="N205" s="42">
        <v>146.30000000000001</v>
      </c>
      <c r="O205" s="42">
        <v>18</v>
      </c>
      <c r="P205" s="42">
        <f t="shared" ref="P205:P211" si="20">N205/O205</f>
        <v>8.1277777777777782</v>
      </c>
      <c r="Q205" s="110">
        <v>100</v>
      </c>
      <c r="R205" s="42">
        <v>8</v>
      </c>
      <c r="S205" s="190">
        <f t="shared" ref="S205:S211" si="21">Q205*R205/1000</f>
        <v>0.8</v>
      </c>
      <c r="T205" s="42">
        <f t="shared" si="15"/>
        <v>8.9277777777777789</v>
      </c>
      <c r="U205" s="42">
        <f>((INVENTARIO[[#This Row],[Costo Unitario (USD)]]+INVENTARIO[[#This Row],[Costo Envío (USD)]])*1.5)</f>
        <v>13.391666666666669</v>
      </c>
      <c r="V205" s="42">
        <v>15</v>
      </c>
      <c r="W205" s="42">
        <f>INVENTARIO[[#This Row],[Precio Final]]-(INVENTARIO[[#This Row],[Comisión 10%]]+INVENTARIO[[#This Row],[Costo total]])</f>
        <v>4.5722222222222211</v>
      </c>
      <c r="X205" s="188">
        <f>INVENTARIO[[#This Row],[Ganancia Unitaria]]*INVENTARIO[[#This Row],[Salidas]]</f>
        <v>4.5722222222222211</v>
      </c>
      <c r="Y205" s="42"/>
      <c r="Z205" s="20"/>
    </row>
    <row r="206" spans="1:26" ht="55" hidden="1" customHeight="1" x14ac:dyDescent="0.15">
      <c r="A206" s="43" t="s">
        <v>80</v>
      </c>
      <c r="B206" s="181"/>
      <c r="C206" s="182" t="s">
        <v>12</v>
      </c>
      <c r="D206" s="83" t="s">
        <v>415</v>
      </c>
      <c r="E206" s="83" t="s">
        <v>744</v>
      </c>
      <c r="F206" s="83" t="s">
        <v>695</v>
      </c>
      <c r="G206" s="83" t="s">
        <v>164</v>
      </c>
      <c r="H206" s="183">
        <f>INVENTARIO[[#This Row],[Precio Final]]</f>
        <v>25</v>
      </c>
      <c r="I206" s="83">
        <f t="shared" si="19"/>
        <v>20.125</v>
      </c>
      <c r="J206" s="83">
        <v>2</v>
      </c>
      <c r="K206" s="112">
        <f>SUMIFS(VENTAS[Cantidad],VENTAS[Código del producto Vendido],INVENTARIO[[#This Row],[Code]])</f>
        <v>2</v>
      </c>
      <c r="L206" s="122">
        <f>INVENTARIO[[#This Row],[Entradas]]-INVENTARIO[[#This Row],[Salidas]]</f>
        <v>0</v>
      </c>
      <c r="M206" s="183">
        <f>INVENTARIO[[#This Row],[Precio Final]]*10%</f>
        <v>2.5</v>
      </c>
      <c r="N206" s="43">
        <v>241.5</v>
      </c>
      <c r="O206" s="43">
        <v>18</v>
      </c>
      <c r="P206" s="43">
        <f t="shared" si="20"/>
        <v>13.416666666666666</v>
      </c>
      <c r="Q206" s="112"/>
      <c r="R206" s="43">
        <v>8</v>
      </c>
      <c r="S206" s="189">
        <f t="shared" si="21"/>
        <v>0</v>
      </c>
      <c r="T206" s="180">
        <f t="shared" si="15"/>
        <v>13.416666666666666</v>
      </c>
      <c r="U206" s="180">
        <f>((INVENTARIO[[#This Row],[Costo Unitario (USD)]]+INVENTARIO[[#This Row],[Costo Envío (USD)]])*1.5)</f>
        <v>20.125</v>
      </c>
      <c r="V206" s="43">
        <v>25</v>
      </c>
      <c r="W206" s="43">
        <f>INVENTARIO[[#This Row],[Precio Final]]-(INVENTARIO[[#This Row],[Comisión 10%]]+INVENTARIO[[#This Row],[Costo total]])</f>
        <v>9.0833333333333339</v>
      </c>
      <c r="X206" s="184">
        <f>INVENTARIO[[#This Row],[Ganancia Unitaria]]*INVENTARIO[[#This Row],[Salidas]]</f>
        <v>18.166666666666668</v>
      </c>
      <c r="Y206" s="43"/>
      <c r="Z206" s="20"/>
    </row>
    <row r="207" spans="1:26" ht="55" hidden="1" customHeight="1" x14ac:dyDescent="0.15">
      <c r="A207" s="42" t="s">
        <v>1489</v>
      </c>
      <c r="B207" s="185"/>
      <c r="C207" s="186" t="s">
        <v>12</v>
      </c>
      <c r="D207" s="78" t="s">
        <v>415</v>
      </c>
      <c r="E207" s="78" t="s">
        <v>744</v>
      </c>
      <c r="F207" s="78" t="s">
        <v>697</v>
      </c>
      <c r="G207" s="78" t="s">
        <v>164</v>
      </c>
      <c r="H207" s="187">
        <f>INVENTARIO[[#This Row],[Precio Final]]</f>
        <v>25</v>
      </c>
      <c r="I207" s="78">
        <f t="shared" si="19"/>
        <v>20.125</v>
      </c>
      <c r="J207" s="78">
        <v>4</v>
      </c>
      <c r="K207" s="110">
        <f>SUMIFS(VENTAS[Cantidad],VENTAS[Código del producto Vendido],INVENTARIO[[#This Row],[Code]])</f>
        <v>4</v>
      </c>
      <c r="L207" s="121">
        <f>INVENTARIO[[#This Row],[Entradas]]-INVENTARIO[[#This Row],[Salidas]]</f>
        <v>0</v>
      </c>
      <c r="M207" s="187">
        <f>INVENTARIO[[#This Row],[Precio Final]]*10%</f>
        <v>2.5</v>
      </c>
      <c r="N207" s="42">
        <v>241.5</v>
      </c>
      <c r="O207" s="42">
        <v>18</v>
      </c>
      <c r="P207" s="42">
        <f t="shared" si="20"/>
        <v>13.416666666666666</v>
      </c>
      <c r="Q207" s="110"/>
      <c r="R207" s="42">
        <v>8</v>
      </c>
      <c r="S207" s="190">
        <f t="shared" si="21"/>
        <v>0</v>
      </c>
      <c r="T207" s="42">
        <f t="shared" si="15"/>
        <v>13.416666666666666</v>
      </c>
      <c r="U207" s="42">
        <f>((INVENTARIO[[#This Row],[Costo Unitario (USD)]]+INVENTARIO[[#This Row],[Costo Envío (USD)]])*1.5)</f>
        <v>20.125</v>
      </c>
      <c r="V207" s="42">
        <v>25</v>
      </c>
      <c r="W207" s="42">
        <f>INVENTARIO[[#This Row],[Precio Final]]-(INVENTARIO[[#This Row],[Comisión 10%]]+INVENTARIO[[#This Row],[Costo total]])</f>
        <v>9.0833333333333339</v>
      </c>
      <c r="X207" s="188">
        <f>INVENTARIO[[#This Row],[Ganancia Unitaria]]*INVENTARIO[[#This Row],[Salidas]]</f>
        <v>36.333333333333336</v>
      </c>
      <c r="Y207" s="42"/>
      <c r="Z207" s="20"/>
    </row>
    <row r="208" spans="1:26" ht="55" hidden="1" customHeight="1" x14ac:dyDescent="0.15">
      <c r="A208" s="43" t="s">
        <v>82</v>
      </c>
      <c r="B208" s="181"/>
      <c r="C208" s="182" t="s">
        <v>12</v>
      </c>
      <c r="D208" s="83" t="s">
        <v>415</v>
      </c>
      <c r="E208" s="83" t="s">
        <v>744</v>
      </c>
      <c r="F208" s="83" t="s">
        <v>698</v>
      </c>
      <c r="G208" s="83" t="s">
        <v>164</v>
      </c>
      <c r="H208" s="183">
        <f>INVENTARIO[[#This Row],[Precio Final]]</f>
        <v>25</v>
      </c>
      <c r="I208" s="83">
        <f t="shared" si="19"/>
        <v>20.125</v>
      </c>
      <c r="J208" s="83">
        <v>2</v>
      </c>
      <c r="K208" s="112">
        <f>SUMIFS(VENTAS[Cantidad],VENTAS[Código del producto Vendido],INVENTARIO[[#This Row],[Code]])</f>
        <v>2</v>
      </c>
      <c r="L208" s="122">
        <f>INVENTARIO[[#This Row],[Entradas]]-INVENTARIO[[#This Row],[Salidas]]</f>
        <v>0</v>
      </c>
      <c r="M208" s="183">
        <f>INVENTARIO[[#This Row],[Precio Final]]*10%</f>
        <v>2.5</v>
      </c>
      <c r="N208" s="43">
        <v>241.5</v>
      </c>
      <c r="O208" s="43">
        <v>18</v>
      </c>
      <c r="P208" s="43">
        <f t="shared" si="20"/>
        <v>13.416666666666666</v>
      </c>
      <c r="Q208" s="112"/>
      <c r="R208" s="43">
        <v>8</v>
      </c>
      <c r="S208" s="189">
        <f t="shared" si="21"/>
        <v>0</v>
      </c>
      <c r="T208" s="180">
        <f t="shared" si="15"/>
        <v>13.416666666666666</v>
      </c>
      <c r="U208" s="180">
        <f>((INVENTARIO[[#This Row],[Costo Unitario (USD)]]+INVENTARIO[[#This Row],[Costo Envío (USD)]])*1.5)</f>
        <v>20.125</v>
      </c>
      <c r="V208" s="43">
        <v>25</v>
      </c>
      <c r="W208" s="43">
        <f>INVENTARIO[[#This Row],[Precio Final]]-(INVENTARIO[[#This Row],[Comisión 10%]]+INVENTARIO[[#This Row],[Costo total]])</f>
        <v>9.0833333333333339</v>
      </c>
      <c r="X208" s="184">
        <f>INVENTARIO[[#This Row],[Ganancia Unitaria]]*INVENTARIO[[#This Row],[Salidas]]</f>
        <v>18.166666666666668</v>
      </c>
      <c r="Y208" s="43"/>
      <c r="Z208" s="20"/>
    </row>
    <row r="209" spans="1:26" ht="55" hidden="1" customHeight="1" x14ac:dyDescent="0.15">
      <c r="A209" s="42" t="s">
        <v>1490</v>
      </c>
      <c r="B209" s="185"/>
      <c r="C209" s="186" t="s">
        <v>12</v>
      </c>
      <c r="D209" s="78" t="s">
        <v>415</v>
      </c>
      <c r="E209" s="78" t="s">
        <v>857</v>
      </c>
      <c r="F209" s="78" t="s">
        <v>698</v>
      </c>
      <c r="G209" s="78" t="s">
        <v>164</v>
      </c>
      <c r="H209" s="187">
        <f>INVENTARIO[[#This Row],[Precio Final]]</f>
        <v>28</v>
      </c>
      <c r="I209" s="78">
        <f t="shared" si="19"/>
        <v>29.691666666666666</v>
      </c>
      <c r="J209" s="78">
        <v>4</v>
      </c>
      <c r="K209" s="110">
        <f>SUMIFS(VENTAS[Cantidad],VENTAS[Código del producto Vendido],INVENTARIO[[#This Row],[Code]])</f>
        <v>4</v>
      </c>
      <c r="L209" s="121">
        <f>INVENTARIO[[#This Row],[Entradas]]-INVENTARIO[[#This Row],[Salidas]]</f>
        <v>0</v>
      </c>
      <c r="M209" s="187">
        <f>INVENTARIO[[#This Row],[Precio Final]]*10%</f>
        <v>2.8000000000000003</v>
      </c>
      <c r="N209" s="42">
        <v>249.2</v>
      </c>
      <c r="O209" s="42">
        <v>18</v>
      </c>
      <c r="P209" s="42">
        <f t="shared" si="20"/>
        <v>13.844444444444443</v>
      </c>
      <c r="Q209" s="110">
        <v>340</v>
      </c>
      <c r="R209" s="42">
        <v>17.5</v>
      </c>
      <c r="S209" s="190">
        <f t="shared" si="21"/>
        <v>5.95</v>
      </c>
      <c r="T209" s="42">
        <f t="shared" si="15"/>
        <v>19.794444444444444</v>
      </c>
      <c r="U209" s="42">
        <f>((INVENTARIO[[#This Row],[Costo Unitario (USD)]]+INVENTARIO[[#This Row],[Costo Envío (USD)]])*1.5)</f>
        <v>29.691666666666666</v>
      </c>
      <c r="V209" s="42">
        <v>28</v>
      </c>
      <c r="W209" s="42">
        <f>INVENTARIO[[#This Row],[Precio Final]]-(INVENTARIO[[#This Row],[Comisión 10%]]+INVENTARIO[[#This Row],[Costo total]])</f>
        <v>5.405555555555555</v>
      </c>
      <c r="X209" s="188">
        <f>INVENTARIO[[#This Row],[Ganancia Unitaria]]*INVENTARIO[[#This Row],[Salidas]]</f>
        <v>21.62222222222222</v>
      </c>
      <c r="Y209" s="42"/>
      <c r="Z209" s="20"/>
    </row>
    <row r="210" spans="1:26" ht="55" hidden="1" customHeight="1" x14ac:dyDescent="0.15">
      <c r="A210" s="43" t="s">
        <v>1491</v>
      </c>
      <c r="B210" s="181"/>
      <c r="C210" s="182" t="s">
        <v>12</v>
      </c>
      <c r="D210" s="83" t="s">
        <v>415</v>
      </c>
      <c r="E210" s="83" t="s">
        <v>857</v>
      </c>
      <c r="F210" s="83" t="s">
        <v>697</v>
      </c>
      <c r="G210" s="83" t="s">
        <v>164</v>
      </c>
      <c r="H210" s="183">
        <f>INVENTARIO[[#This Row],[Precio Final]]</f>
        <v>25</v>
      </c>
      <c r="I210" s="83">
        <f t="shared" si="19"/>
        <v>29.691666666666666</v>
      </c>
      <c r="J210" s="83">
        <v>4</v>
      </c>
      <c r="K210" s="112">
        <f>SUMIFS(VENTAS[Cantidad],VENTAS[Código del producto Vendido],INVENTARIO[[#This Row],[Code]])</f>
        <v>4</v>
      </c>
      <c r="L210" s="122">
        <f>INVENTARIO[[#This Row],[Entradas]]-INVENTARIO[[#This Row],[Salidas]]</f>
        <v>0</v>
      </c>
      <c r="M210" s="183">
        <f>INVENTARIO[[#This Row],[Precio Final]]*10%</f>
        <v>2.5</v>
      </c>
      <c r="N210" s="43">
        <v>249.2</v>
      </c>
      <c r="O210" s="43">
        <v>18</v>
      </c>
      <c r="P210" s="43">
        <f t="shared" si="20"/>
        <v>13.844444444444443</v>
      </c>
      <c r="Q210" s="112">
        <v>340</v>
      </c>
      <c r="R210" s="43">
        <v>17.5</v>
      </c>
      <c r="S210" s="189">
        <f t="shared" si="21"/>
        <v>5.95</v>
      </c>
      <c r="T210" s="180">
        <f t="shared" si="15"/>
        <v>19.794444444444444</v>
      </c>
      <c r="U210" s="180">
        <f>((INVENTARIO[[#This Row],[Costo Unitario (USD)]]+INVENTARIO[[#This Row],[Costo Envío (USD)]])*1.5)</f>
        <v>29.691666666666666</v>
      </c>
      <c r="V210" s="43">
        <v>25</v>
      </c>
      <c r="W210" s="43">
        <f>INVENTARIO[[#This Row],[Precio Final]]-(INVENTARIO[[#This Row],[Comisión 10%]]+INVENTARIO[[#This Row],[Costo total]])</f>
        <v>2.7055555555555557</v>
      </c>
      <c r="X210" s="184">
        <f>INVENTARIO[[#This Row],[Ganancia Unitaria]]*INVENTARIO[[#This Row],[Salidas]]</f>
        <v>10.822222222222223</v>
      </c>
      <c r="Y210" s="43"/>
      <c r="Z210" s="20"/>
    </row>
    <row r="211" spans="1:26" ht="55" hidden="1" customHeight="1" x14ac:dyDescent="0.15">
      <c r="A211" s="42" t="s">
        <v>1492</v>
      </c>
      <c r="B211" s="185"/>
      <c r="C211" s="186" t="s">
        <v>12</v>
      </c>
      <c r="D211" s="78" t="s">
        <v>415</v>
      </c>
      <c r="E211" s="78" t="s">
        <v>1250</v>
      </c>
      <c r="F211" s="78" t="s">
        <v>695</v>
      </c>
      <c r="G211" s="78" t="s">
        <v>164</v>
      </c>
      <c r="H211" s="187">
        <f>INVENTARIO[[#This Row],[Precio Final]]</f>
        <v>25</v>
      </c>
      <c r="I211" s="78">
        <f t="shared" si="19"/>
        <v>24.966666666666661</v>
      </c>
      <c r="J211" s="78">
        <v>1</v>
      </c>
      <c r="K211" s="110">
        <f>SUMIFS(VENTAS[Cantidad],VENTAS[Código del producto Vendido],INVENTARIO[[#This Row],[Code]])</f>
        <v>1</v>
      </c>
      <c r="L211" s="121">
        <f>INVENTARIO[[#This Row],[Entradas]]-INVENTARIO[[#This Row],[Salidas]]</f>
        <v>0</v>
      </c>
      <c r="M211" s="187">
        <f>INVENTARIO[[#This Row],[Precio Final]]*10%</f>
        <v>2.5</v>
      </c>
      <c r="N211" s="42">
        <v>249.2</v>
      </c>
      <c r="O211" s="42">
        <v>18</v>
      </c>
      <c r="P211" s="42">
        <f t="shared" si="20"/>
        <v>13.844444444444443</v>
      </c>
      <c r="Q211" s="110">
        <v>350</v>
      </c>
      <c r="R211" s="42">
        <v>8</v>
      </c>
      <c r="S211" s="190">
        <f t="shared" si="21"/>
        <v>2.8</v>
      </c>
      <c r="T211" s="42">
        <f t="shared" si="15"/>
        <v>16.644444444444442</v>
      </c>
      <c r="U211" s="42">
        <f>((INVENTARIO[[#This Row],[Costo Unitario (USD)]]+INVENTARIO[[#This Row],[Costo Envío (USD)]])*1.5)</f>
        <v>24.966666666666661</v>
      </c>
      <c r="V211" s="42">
        <v>25</v>
      </c>
      <c r="W211" s="42">
        <f>INVENTARIO[[#This Row],[Precio Final]]-(INVENTARIO[[#This Row],[Comisión 10%]]+INVENTARIO[[#This Row],[Costo total]])</f>
        <v>5.8555555555555578</v>
      </c>
      <c r="X211" s="188">
        <f>INVENTARIO[[#This Row],[Ganancia Unitaria]]*INVENTARIO[[#This Row],[Salidas]]</f>
        <v>5.8555555555555578</v>
      </c>
      <c r="Y211" s="42"/>
      <c r="Z211" s="20"/>
    </row>
    <row r="212" spans="1:26" ht="55" hidden="1" customHeight="1" x14ac:dyDescent="0.15">
      <c r="A212" s="43" t="s">
        <v>1493</v>
      </c>
      <c r="B212" s="181"/>
      <c r="C212" s="182" t="s">
        <v>12</v>
      </c>
      <c r="D212" s="83" t="s">
        <v>206</v>
      </c>
      <c r="E212" s="83" t="s">
        <v>1251</v>
      </c>
      <c r="F212" s="83"/>
      <c r="G212" s="83" t="s">
        <v>164</v>
      </c>
      <c r="H212" s="183">
        <f>INVENTARIO[[#This Row],[Precio Final]]</f>
        <v>15</v>
      </c>
      <c r="I212" s="83">
        <f>U212</f>
        <v>14.324999999999999</v>
      </c>
      <c r="J212" s="83">
        <v>2</v>
      </c>
      <c r="K212" s="112">
        <f>SUMIFS(VENTAS[Cantidad],VENTAS[Código del producto Vendido],INVENTARIO[[#This Row],[Code]])</f>
        <v>2</v>
      </c>
      <c r="L212" s="122">
        <f>INVENTARIO[[#This Row],[Entradas]]-INVENTARIO[[#This Row],[Salidas]]</f>
        <v>0</v>
      </c>
      <c r="M212" s="183">
        <f>INVENTARIO[[#This Row],[Precio Final]]*10%</f>
        <v>1.5</v>
      </c>
      <c r="N212" s="43">
        <v>143.1</v>
      </c>
      <c r="O212" s="43">
        <v>18</v>
      </c>
      <c r="P212" s="43">
        <f>N212/O212</f>
        <v>7.9499999999999993</v>
      </c>
      <c r="Q212" s="112">
        <v>200</v>
      </c>
      <c r="R212" s="43">
        <v>8</v>
      </c>
      <c r="S212" s="189">
        <f>Q212*R212/1000</f>
        <v>1.6</v>
      </c>
      <c r="T212" s="180">
        <f t="shared" si="15"/>
        <v>9.5499999999999989</v>
      </c>
      <c r="U212" s="180">
        <f>((INVENTARIO[[#This Row],[Costo Unitario (USD)]]+INVENTARIO[[#This Row],[Costo Envío (USD)]])*1.5)</f>
        <v>14.324999999999999</v>
      </c>
      <c r="V212" s="43">
        <v>15</v>
      </c>
      <c r="W212" s="43">
        <f>INVENTARIO[[#This Row],[Precio Final]]-(INVENTARIO[[#This Row],[Comisión 10%]]+INVENTARIO[[#This Row],[Costo total]])</f>
        <v>3.9500000000000011</v>
      </c>
      <c r="X212" s="184">
        <f>INVENTARIO[[#This Row],[Ganancia Unitaria]]*INVENTARIO[[#This Row],[Salidas]]</f>
        <v>7.9000000000000021</v>
      </c>
      <c r="Y212" s="43"/>
      <c r="Z212" s="20"/>
    </row>
    <row r="213" spans="1:26" ht="55" hidden="1" customHeight="1" x14ac:dyDescent="0.15">
      <c r="A213" s="42" t="s">
        <v>373</v>
      </c>
      <c r="B213" s="185"/>
      <c r="C213" s="186" t="s">
        <v>12</v>
      </c>
      <c r="D213" s="78" t="s">
        <v>415</v>
      </c>
      <c r="E213" s="78" t="s">
        <v>170</v>
      </c>
      <c r="F213" s="78" t="s">
        <v>697</v>
      </c>
      <c r="G213" s="78" t="s">
        <v>164</v>
      </c>
      <c r="H213" s="187">
        <f>INVENTARIO[[#This Row],[Precio Final]]</f>
        <v>22</v>
      </c>
      <c r="I213" s="78">
        <f t="shared" ref="I213:I233" si="22">U213</f>
        <v>16.803333333333335</v>
      </c>
      <c r="J213" s="78">
        <v>1</v>
      </c>
      <c r="K213" s="110">
        <f>SUMIFS(VENTAS[Cantidad],VENTAS[Código del producto Vendido],INVENTARIO[[#This Row],[Code]])</f>
        <v>1</v>
      </c>
      <c r="L213" s="121">
        <f>INVENTARIO[[#This Row],[Entradas]]-INVENTARIO[[#This Row],[Salidas]]</f>
        <v>0</v>
      </c>
      <c r="M213" s="187">
        <f>INVENTARIO[[#This Row],[Precio Final]]*10%</f>
        <v>2.2000000000000002</v>
      </c>
      <c r="N213" s="42">
        <v>201.64</v>
      </c>
      <c r="O213" s="42">
        <v>18</v>
      </c>
      <c r="P213" s="42">
        <f t="shared" ref="P213:P233" si="23">N213/O213</f>
        <v>11.202222222222222</v>
      </c>
      <c r="Q213" s="110"/>
      <c r="R213" s="42"/>
      <c r="S213" s="190">
        <f t="shared" ref="S213:S233" si="24">Q213*R213/1000</f>
        <v>0</v>
      </c>
      <c r="T213" s="42">
        <f t="shared" si="15"/>
        <v>11.202222222222222</v>
      </c>
      <c r="U213" s="42">
        <f>((INVENTARIO[[#This Row],[Costo Unitario (USD)]]+INVENTARIO[[#This Row],[Costo Envío (USD)]])*1.5)</f>
        <v>16.803333333333335</v>
      </c>
      <c r="V213" s="42">
        <v>22</v>
      </c>
      <c r="W213" s="42">
        <f>INVENTARIO[[#This Row],[Precio Final]]-(INVENTARIO[[#This Row],[Comisión 10%]]+INVENTARIO[[#This Row],[Costo total]])</f>
        <v>8.5977777777777789</v>
      </c>
      <c r="X213" s="188">
        <f>INVENTARIO[[#This Row],[Ganancia Unitaria]]*INVENTARIO[[#This Row],[Salidas]]</f>
        <v>8.5977777777777789</v>
      </c>
      <c r="Y213" s="42"/>
      <c r="Z213" s="20"/>
    </row>
    <row r="214" spans="1:26" ht="55" hidden="1" customHeight="1" x14ac:dyDescent="0.15">
      <c r="A214" s="43" t="s">
        <v>374</v>
      </c>
      <c r="B214" s="181"/>
      <c r="C214" s="182" t="s">
        <v>12</v>
      </c>
      <c r="D214" s="83" t="s">
        <v>415</v>
      </c>
      <c r="E214" s="83" t="s">
        <v>171</v>
      </c>
      <c r="F214" s="83" t="s">
        <v>697</v>
      </c>
      <c r="G214" s="83" t="s">
        <v>164</v>
      </c>
      <c r="H214" s="183">
        <f>INVENTARIO[[#This Row],[Precio Final]]</f>
        <v>22</v>
      </c>
      <c r="I214" s="83">
        <f t="shared" si="22"/>
        <v>17.104166666666668</v>
      </c>
      <c r="J214" s="83">
        <v>1</v>
      </c>
      <c r="K214" s="112">
        <f>SUMIFS(VENTAS[Cantidad],VENTAS[Código del producto Vendido],INVENTARIO[[#This Row],[Code]])</f>
        <v>1</v>
      </c>
      <c r="L214" s="122">
        <f>INVENTARIO[[#This Row],[Entradas]]-INVENTARIO[[#This Row],[Salidas]]</f>
        <v>0</v>
      </c>
      <c r="M214" s="183">
        <f>INVENTARIO[[#This Row],[Precio Final]]*10%</f>
        <v>2.2000000000000002</v>
      </c>
      <c r="N214" s="43">
        <v>205.25</v>
      </c>
      <c r="O214" s="43">
        <v>18</v>
      </c>
      <c r="P214" s="43">
        <f t="shared" si="23"/>
        <v>11.402777777777779</v>
      </c>
      <c r="Q214" s="112"/>
      <c r="R214" s="43"/>
      <c r="S214" s="189">
        <f t="shared" si="24"/>
        <v>0</v>
      </c>
      <c r="T214" s="180">
        <f t="shared" si="15"/>
        <v>11.402777777777779</v>
      </c>
      <c r="U214" s="180">
        <f>((INVENTARIO[[#This Row],[Costo Unitario (USD)]]+INVENTARIO[[#This Row],[Costo Envío (USD)]])*1.5)</f>
        <v>17.104166666666668</v>
      </c>
      <c r="V214" s="43">
        <v>22</v>
      </c>
      <c r="W214" s="43">
        <f>INVENTARIO[[#This Row],[Precio Final]]-(INVENTARIO[[#This Row],[Comisión 10%]]+INVENTARIO[[#This Row],[Costo total]])</f>
        <v>8.3972222222222221</v>
      </c>
      <c r="X214" s="184">
        <f>INVENTARIO[[#This Row],[Ganancia Unitaria]]*INVENTARIO[[#This Row],[Salidas]]</f>
        <v>8.3972222222222221</v>
      </c>
      <c r="Y214" s="43"/>
      <c r="Z214" s="20"/>
    </row>
    <row r="215" spans="1:26" ht="55" hidden="1" customHeight="1" x14ac:dyDescent="0.15">
      <c r="A215" s="42" t="s">
        <v>1494</v>
      </c>
      <c r="B215" s="185"/>
      <c r="C215" s="186" t="s">
        <v>12</v>
      </c>
      <c r="D215" s="78" t="s">
        <v>50</v>
      </c>
      <c r="E215" s="78" t="s">
        <v>905</v>
      </c>
      <c r="F215" s="78" t="s">
        <v>692</v>
      </c>
      <c r="G215" s="78" t="s">
        <v>164</v>
      </c>
      <c r="H215" s="187">
        <f>INVENTARIO[[#This Row],[Precio Final]]</f>
        <v>25</v>
      </c>
      <c r="I215" s="78">
        <f t="shared" si="22"/>
        <v>16.79</v>
      </c>
      <c r="J215" s="78">
        <v>1</v>
      </c>
      <c r="K215" s="110">
        <f>SUMIFS(VENTAS[Cantidad],VENTAS[Código del producto Vendido],INVENTARIO[[#This Row],[Code]])</f>
        <v>1</v>
      </c>
      <c r="L215" s="121">
        <f>INVENTARIO[[#This Row],[Entradas]]-INVENTARIO[[#This Row],[Salidas]]</f>
        <v>0</v>
      </c>
      <c r="M215" s="187">
        <f>INVENTARIO[[#This Row],[Precio Final]]*10%</f>
        <v>2.5</v>
      </c>
      <c r="N215" s="42">
        <v>159</v>
      </c>
      <c r="O215" s="42">
        <v>18</v>
      </c>
      <c r="P215" s="42">
        <f t="shared" si="23"/>
        <v>8.8333333333333339</v>
      </c>
      <c r="Q215" s="110">
        <v>295</v>
      </c>
      <c r="R215" s="42">
        <v>8</v>
      </c>
      <c r="S215" s="190">
        <f t="shared" si="24"/>
        <v>2.36</v>
      </c>
      <c r="T215" s="42">
        <f t="shared" si="15"/>
        <v>11.193333333333333</v>
      </c>
      <c r="U215" s="42">
        <f>((INVENTARIO[[#This Row],[Costo Unitario (USD)]]+INVENTARIO[[#This Row],[Costo Envío (USD)]])*1.5)</f>
        <v>16.79</v>
      </c>
      <c r="V215" s="42">
        <v>25</v>
      </c>
      <c r="W215" s="42">
        <f>INVENTARIO[[#This Row],[Precio Final]]-(INVENTARIO[[#This Row],[Comisión 10%]]+INVENTARIO[[#This Row],[Costo total]])</f>
        <v>11.306666666666667</v>
      </c>
      <c r="X215" s="188">
        <f>INVENTARIO[[#This Row],[Ganancia Unitaria]]*INVENTARIO[[#This Row],[Salidas]]</f>
        <v>11.306666666666667</v>
      </c>
      <c r="Y215" s="42"/>
      <c r="Z215" s="20"/>
    </row>
    <row r="216" spans="1:26" ht="55" hidden="1" customHeight="1" x14ac:dyDescent="0.15">
      <c r="A216" s="43" t="s">
        <v>1495</v>
      </c>
      <c r="B216" s="181"/>
      <c r="C216" s="182" t="s">
        <v>12</v>
      </c>
      <c r="D216" s="83" t="s">
        <v>50</v>
      </c>
      <c r="E216" s="83" t="s">
        <v>906</v>
      </c>
      <c r="F216" s="83" t="s">
        <v>692</v>
      </c>
      <c r="G216" s="83" t="s">
        <v>164</v>
      </c>
      <c r="H216" s="183">
        <f>INVENTARIO[[#This Row],[Precio Final]]</f>
        <v>25</v>
      </c>
      <c r="I216" s="83">
        <f t="shared" si="22"/>
        <v>24.732500000000002</v>
      </c>
      <c r="J216" s="83">
        <v>1</v>
      </c>
      <c r="K216" s="112">
        <f>SUMIFS(VENTAS[Cantidad],VENTAS[Código del producto Vendido],INVENTARIO[[#This Row],[Code]])</f>
        <v>0</v>
      </c>
      <c r="L216" s="122">
        <f>INVENTARIO[[#This Row],[Entradas]]-INVENTARIO[[#This Row],[Salidas]]</f>
        <v>1</v>
      </c>
      <c r="M216" s="183">
        <f>INVENTARIO[[#This Row],[Precio Final]]*10%</f>
        <v>2.5</v>
      </c>
      <c r="N216" s="43">
        <v>249.99</v>
      </c>
      <c r="O216" s="43">
        <v>18</v>
      </c>
      <c r="P216" s="43">
        <f t="shared" si="23"/>
        <v>13.888333333333334</v>
      </c>
      <c r="Q216" s="112">
        <v>325</v>
      </c>
      <c r="R216" s="43">
        <v>8</v>
      </c>
      <c r="S216" s="189">
        <f t="shared" si="24"/>
        <v>2.6</v>
      </c>
      <c r="T216" s="180">
        <f t="shared" si="15"/>
        <v>16.488333333333333</v>
      </c>
      <c r="U216" s="180">
        <f>((INVENTARIO[[#This Row],[Costo Unitario (USD)]]+INVENTARIO[[#This Row],[Costo Envío (USD)]])*1.5)</f>
        <v>24.732500000000002</v>
      </c>
      <c r="V216" s="43">
        <v>25</v>
      </c>
      <c r="W216" s="43">
        <f>INVENTARIO[[#This Row],[Precio Final]]-(INVENTARIO[[#This Row],[Comisión 10%]]+INVENTARIO[[#This Row],[Costo total]])</f>
        <v>6.0116666666666667</v>
      </c>
      <c r="X216" s="184">
        <f>INVENTARIO[[#This Row],[Ganancia Unitaria]]*INVENTARIO[[#This Row],[Salidas]]</f>
        <v>0</v>
      </c>
      <c r="Y216" s="43"/>
      <c r="Z216" s="20"/>
    </row>
    <row r="217" spans="1:26" ht="55" hidden="1" customHeight="1" x14ac:dyDescent="0.15">
      <c r="A217" s="42" t="s">
        <v>1496</v>
      </c>
      <c r="B217" s="185"/>
      <c r="C217" s="186" t="s">
        <v>12</v>
      </c>
      <c r="D217" s="78" t="s">
        <v>50</v>
      </c>
      <c r="E217" s="78" t="s">
        <v>906</v>
      </c>
      <c r="F217" s="78" t="s">
        <v>697</v>
      </c>
      <c r="G217" s="78" t="s">
        <v>164</v>
      </c>
      <c r="H217" s="187">
        <f>INVENTARIO[[#This Row],[Precio Final]]</f>
        <v>25</v>
      </c>
      <c r="I217" s="78">
        <f t="shared" si="22"/>
        <v>24.732500000000002</v>
      </c>
      <c r="J217" s="78">
        <v>1</v>
      </c>
      <c r="K217" s="110">
        <f>SUMIFS(VENTAS[Cantidad],VENTAS[Código del producto Vendido],INVENTARIO[[#This Row],[Code]])</f>
        <v>0</v>
      </c>
      <c r="L217" s="121">
        <f>INVENTARIO[[#This Row],[Entradas]]-INVENTARIO[[#This Row],[Salidas]]</f>
        <v>1</v>
      </c>
      <c r="M217" s="187">
        <f>INVENTARIO[[#This Row],[Precio Final]]*10%</f>
        <v>2.5</v>
      </c>
      <c r="N217" s="42">
        <v>249.99</v>
      </c>
      <c r="O217" s="42">
        <v>18</v>
      </c>
      <c r="P217" s="42">
        <f t="shared" si="23"/>
        <v>13.888333333333334</v>
      </c>
      <c r="Q217" s="110">
        <v>325</v>
      </c>
      <c r="R217" s="42">
        <v>8</v>
      </c>
      <c r="S217" s="190">
        <f t="shared" si="24"/>
        <v>2.6</v>
      </c>
      <c r="T217" s="42">
        <f t="shared" si="15"/>
        <v>16.488333333333333</v>
      </c>
      <c r="U217" s="42">
        <f>((INVENTARIO[[#This Row],[Costo Unitario (USD)]]+INVENTARIO[[#This Row],[Costo Envío (USD)]])*1.5)</f>
        <v>24.732500000000002</v>
      </c>
      <c r="V217" s="42">
        <v>25</v>
      </c>
      <c r="W217" s="42">
        <f>INVENTARIO[[#This Row],[Precio Final]]-(INVENTARIO[[#This Row],[Comisión 10%]]+INVENTARIO[[#This Row],[Costo total]])</f>
        <v>6.0116666666666667</v>
      </c>
      <c r="X217" s="188">
        <f>INVENTARIO[[#This Row],[Ganancia Unitaria]]*INVENTARIO[[#This Row],[Salidas]]</f>
        <v>0</v>
      </c>
      <c r="Y217" s="42"/>
      <c r="Z217" s="20"/>
    </row>
    <row r="218" spans="1:26" ht="55" hidden="1" customHeight="1" x14ac:dyDescent="0.15">
      <c r="A218" s="43" t="s">
        <v>1497</v>
      </c>
      <c r="B218" s="181"/>
      <c r="C218" s="182" t="s">
        <v>12</v>
      </c>
      <c r="D218" s="83" t="s">
        <v>50</v>
      </c>
      <c r="E218" s="83" t="s">
        <v>1278</v>
      </c>
      <c r="F218" s="83" t="s">
        <v>793</v>
      </c>
      <c r="G218" s="83" t="s">
        <v>164</v>
      </c>
      <c r="H218" s="183">
        <f>INVENTARIO[[#This Row],[Precio Final]]</f>
        <v>28</v>
      </c>
      <c r="I218" s="83">
        <f t="shared" si="22"/>
        <v>25.340833333333332</v>
      </c>
      <c r="J218" s="83">
        <v>1</v>
      </c>
      <c r="K218" s="112">
        <f>SUMIFS(VENTAS[Cantidad],VENTAS[Código del producto Vendido],INVENTARIO[[#This Row],[Code]])</f>
        <v>0</v>
      </c>
      <c r="L218" s="122">
        <f>INVENTARIO[[#This Row],[Entradas]]-INVENTARIO[[#This Row],[Salidas]]</f>
        <v>1</v>
      </c>
      <c r="M218" s="183">
        <f>INVENTARIO[[#This Row],[Precio Final]]*10%</f>
        <v>2.8000000000000003</v>
      </c>
      <c r="N218" s="43">
        <v>239.29</v>
      </c>
      <c r="O218" s="43">
        <v>18</v>
      </c>
      <c r="P218" s="43">
        <f t="shared" si="23"/>
        <v>13.293888888888889</v>
      </c>
      <c r="Q218" s="112">
        <v>450</v>
      </c>
      <c r="R218" s="43">
        <v>8</v>
      </c>
      <c r="S218" s="189">
        <f t="shared" si="24"/>
        <v>3.6</v>
      </c>
      <c r="T218" s="180">
        <f t="shared" ref="T218:T228" si="25">(P218+S218)</f>
        <v>16.893888888888888</v>
      </c>
      <c r="U218" s="180">
        <f>((INVENTARIO[[#This Row],[Costo Unitario (USD)]]+INVENTARIO[[#This Row],[Costo Envío (USD)]])*1.5)</f>
        <v>25.340833333333332</v>
      </c>
      <c r="V218" s="43">
        <v>28</v>
      </c>
      <c r="W218" s="43">
        <f>INVENTARIO[[#This Row],[Precio Final]]-(INVENTARIO[[#This Row],[Comisión 10%]]+INVENTARIO[[#This Row],[Costo total]])</f>
        <v>8.306111111111111</v>
      </c>
      <c r="X218" s="184">
        <f>INVENTARIO[[#This Row],[Ganancia Unitaria]]*INVENTARIO[[#This Row],[Salidas]]</f>
        <v>0</v>
      </c>
      <c r="Y218" s="43"/>
      <c r="Z218" s="20"/>
    </row>
    <row r="219" spans="1:26" ht="55" hidden="1" customHeight="1" x14ac:dyDescent="0.15">
      <c r="A219" s="42" t="s">
        <v>1498</v>
      </c>
      <c r="B219" s="185"/>
      <c r="C219" s="186" t="s">
        <v>12</v>
      </c>
      <c r="D219" s="78" t="s">
        <v>50</v>
      </c>
      <c r="E219" s="78" t="s">
        <v>1278</v>
      </c>
      <c r="F219" s="78" t="s">
        <v>699</v>
      </c>
      <c r="G219" s="78" t="s">
        <v>164</v>
      </c>
      <c r="H219" s="187">
        <f>INVENTARIO[[#This Row],[Precio Final]]</f>
        <v>28</v>
      </c>
      <c r="I219" s="78">
        <f t="shared" si="22"/>
        <v>25.340833333333332</v>
      </c>
      <c r="J219" s="78">
        <v>1</v>
      </c>
      <c r="K219" s="110">
        <f>SUMIFS(VENTAS[Cantidad],VENTAS[Código del producto Vendido],INVENTARIO[[#This Row],[Code]])</f>
        <v>0</v>
      </c>
      <c r="L219" s="121">
        <f>INVENTARIO[[#This Row],[Entradas]]-INVENTARIO[[#This Row],[Salidas]]</f>
        <v>1</v>
      </c>
      <c r="M219" s="187">
        <f>INVENTARIO[[#This Row],[Precio Final]]*10%</f>
        <v>2.8000000000000003</v>
      </c>
      <c r="N219" s="42">
        <v>239.29</v>
      </c>
      <c r="O219" s="42">
        <v>18</v>
      </c>
      <c r="P219" s="42">
        <f t="shared" si="23"/>
        <v>13.293888888888889</v>
      </c>
      <c r="Q219" s="110">
        <v>450</v>
      </c>
      <c r="R219" s="42">
        <v>8</v>
      </c>
      <c r="S219" s="190">
        <f t="shared" si="24"/>
        <v>3.6</v>
      </c>
      <c r="T219" s="42">
        <f t="shared" si="25"/>
        <v>16.893888888888888</v>
      </c>
      <c r="U219" s="42">
        <f>((INVENTARIO[[#This Row],[Costo Unitario (USD)]]+INVENTARIO[[#This Row],[Costo Envío (USD)]])*1.5)</f>
        <v>25.340833333333332</v>
      </c>
      <c r="V219" s="42">
        <v>28</v>
      </c>
      <c r="W219" s="42">
        <f>INVENTARIO[[#This Row],[Precio Final]]-(INVENTARIO[[#This Row],[Comisión 10%]]+INVENTARIO[[#This Row],[Costo total]])</f>
        <v>8.306111111111111</v>
      </c>
      <c r="X219" s="188">
        <f>INVENTARIO[[#This Row],[Ganancia Unitaria]]*INVENTARIO[[#This Row],[Salidas]]</f>
        <v>0</v>
      </c>
      <c r="Y219" s="42"/>
      <c r="Z219" s="20"/>
    </row>
    <row r="220" spans="1:26" ht="55" hidden="1" customHeight="1" x14ac:dyDescent="0.15">
      <c r="A220" s="43" t="s">
        <v>261</v>
      </c>
      <c r="B220" s="181"/>
      <c r="C220" s="182" t="s">
        <v>12</v>
      </c>
      <c r="D220" s="83" t="s">
        <v>50</v>
      </c>
      <c r="E220" s="83" t="s">
        <v>172</v>
      </c>
      <c r="F220" s="83" t="s">
        <v>695</v>
      </c>
      <c r="G220" s="83" t="s">
        <v>164</v>
      </c>
      <c r="H220" s="183">
        <f>INVENTARIO[[#This Row],[Precio Final]]</f>
        <v>25</v>
      </c>
      <c r="I220" s="83">
        <f t="shared" si="22"/>
        <v>25.890833333333333</v>
      </c>
      <c r="J220" s="83">
        <v>1</v>
      </c>
      <c r="K220" s="112">
        <f>SUMIFS(VENTAS[Cantidad],VENTAS[Código del producto Vendido],INVENTARIO[[#This Row],[Code]])</f>
        <v>1</v>
      </c>
      <c r="L220" s="122">
        <f>INVENTARIO[[#This Row],[Entradas]]-INVENTARIO[[#This Row],[Salidas]]</f>
        <v>0</v>
      </c>
      <c r="M220" s="183">
        <f>INVENTARIO[[#This Row],[Precio Final]]*10%</f>
        <v>2.5</v>
      </c>
      <c r="N220" s="43">
        <v>267.49</v>
      </c>
      <c r="O220" s="43">
        <v>18</v>
      </c>
      <c r="P220" s="43">
        <f t="shared" si="23"/>
        <v>14.860555555555557</v>
      </c>
      <c r="Q220" s="112">
        <v>300</v>
      </c>
      <c r="R220" s="43">
        <v>8</v>
      </c>
      <c r="S220" s="189">
        <f t="shared" si="24"/>
        <v>2.4</v>
      </c>
      <c r="T220" s="180">
        <f t="shared" si="25"/>
        <v>17.260555555555555</v>
      </c>
      <c r="U220" s="180">
        <f>((INVENTARIO[[#This Row],[Costo Unitario (USD)]]+INVENTARIO[[#This Row],[Costo Envío (USD)]])*1.5)</f>
        <v>25.890833333333333</v>
      </c>
      <c r="V220" s="43">
        <v>25</v>
      </c>
      <c r="W220" s="43">
        <f>INVENTARIO[[#This Row],[Precio Final]]-(INVENTARIO[[#This Row],[Comisión 10%]]+INVENTARIO[[#This Row],[Costo total]])</f>
        <v>5.2394444444444446</v>
      </c>
      <c r="X220" s="184">
        <f>INVENTARIO[[#This Row],[Ganancia Unitaria]]*INVENTARIO[[#This Row],[Salidas]]</f>
        <v>5.2394444444444446</v>
      </c>
      <c r="Y220" s="43"/>
      <c r="Z220" s="20"/>
    </row>
    <row r="221" spans="1:26" ht="55" hidden="1" customHeight="1" x14ac:dyDescent="0.15">
      <c r="A221" s="42" t="s">
        <v>375</v>
      </c>
      <c r="B221" s="185"/>
      <c r="C221" s="186" t="s">
        <v>12</v>
      </c>
      <c r="D221" s="78" t="s">
        <v>415</v>
      </c>
      <c r="E221" s="78" t="s">
        <v>173</v>
      </c>
      <c r="F221" s="78" t="s">
        <v>698</v>
      </c>
      <c r="G221" s="78" t="s">
        <v>164</v>
      </c>
      <c r="H221" s="187">
        <f>INVENTARIO[[#This Row],[Precio Final]]</f>
        <v>20</v>
      </c>
      <c r="I221" s="78">
        <f t="shared" si="22"/>
        <v>16.501666666666665</v>
      </c>
      <c r="J221" s="78">
        <v>1</v>
      </c>
      <c r="K221" s="110">
        <f>SUMIFS(VENTAS[Cantidad],VENTAS[Código del producto Vendido],INVENTARIO[[#This Row],[Code]])</f>
        <v>1</v>
      </c>
      <c r="L221" s="121">
        <f>INVENTARIO[[#This Row],[Entradas]]-INVENTARIO[[#This Row],[Salidas]]</f>
        <v>0</v>
      </c>
      <c r="M221" s="187">
        <f>INVENTARIO[[#This Row],[Precio Final]]*10%</f>
        <v>2</v>
      </c>
      <c r="N221" s="42">
        <v>198.02</v>
      </c>
      <c r="O221" s="42">
        <v>18</v>
      </c>
      <c r="P221" s="42">
        <f t="shared" si="23"/>
        <v>11.001111111111111</v>
      </c>
      <c r="Q221" s="110"/>
      <c r="R221" s="42"/>
      <c r="S221" s="190">
        <f t="shared" si="24"/>
        <v>0</v>
      </c>
      <c r="T221" s="42">
        <f t="shared" si="25"/>
        <v>11.001111111111111</v>
      </c>
      <c r="U221" s="42">
        <f>((INVENTARIO[[#This Row],[Costo Unitario (USD)]]+INVENTARIO[[#This Row],[Costo Envío (USD)]])*1.5)</f>
        <v>16.501666666666665</v>
      </c>
      <c r="V221" s="42">
        <v>20</v>
      </c>
      <c r="W221" s="42">
        <f>INVENTARIO[[#This Row],[Precio Final]]-(INVENTARIO[[#This Row],[Comisión 10%]]+INVENTARIO[[#This Row],[Costo total]])</f>
        <v>6.9988888888888887</v>
      </c>
      <c r="X221" s="188">
        <f>INVENTARIO[[#This Row],[Ganancia Unitaria]]*INVENTARIO[[#This Row],[Salidas]]</f>
        <v>6.9988888888888887</v>
      </c>
      <c r="Y221" s="42"/>
      <c r="Z221" s="20"/>
    </row>
    <row r="222" spans="1:26" ht="55" hidden="1" customHeight="1" x14ac:dyDescent="0.15">
      <c r="A222" s="43" t="s">
        <v>1499</v>
      </c>
      <c r="B222" s="181"/>
      <c r="C222" s="182" t="s">
        <v>12</v>
      </c>
      <c r="D222" s="83" t="s">
        <v>50</v>
      </c>
      <c r="E222" s="83" t="s">
        <v>907</v>
      </c>
      <c r="F222" s="83" t="s">
        <v>695</v>
      </c>
      <c r="G222" s="83" t="s">
        <v>164</v>
      </c>
      <c r="H222" s="183">
        <f>INVENTARIO[[#This Row],[Precio Final]]</f>
        <v>18</v>
      </c>
      <c r="I222" s="83">
        <f t="shared" si="22"/>
        <v>16.975000000000001</v>
      </c>
      <c r="J222" s="83">
        <v>1</v>
      </c>
      <c r="K222" s="112">
        <f>SUMIFS(VENTAS[Cantidad],VENTAS[Código del producto Vendido],INVENTARIO[[#This Row],[Code]])</f>
        <v>0</v>
      </c>
      <c r="L222" s="122">
        <f>INVENTARIO[[#This Row],[Entradas]]-INVENTARIO[[#This Row],[Salidas]]</f>
        <v>1</v>
      </c>
      <c r="M222" s="183">
        <f>INVENTARIO[[#This Row],[Precio Final]]*10%</f>
        <v>1.8</v>
      </c>
      <c r="N222" s="43">
        <v>160.5</v>
      </c>
      <c r="O222" s="43">
        <v>18</v>
      </c>
      <c r="P222" s="43">
        <f t="shared" si="23"/>
        <v>8.9166666666666661</v>
      </c>
      <c r="Q222" s="112">
        <v>300</v>
      </c>
      <c r="R222" s="43">
        <v>8</v>
      </c>
      <c r="S222" s="189">
        <f t="shared" si="24"/>
        <v>2.4</v>
      </c>
      <c r="T222" s="180">
        <f t="shared" si="25"/>
        <v>11.316666666666666</v>
      </c>
      <c r="U222" s="180">
        <f>((INVENTARIO[[#This Row],[Costo Unitario (USD)]]+INVENTARIO[[#This Row],[Costo Envío (USD)]])*1.5)</f>
        <v>16.975000000000001</v>
      </c>
      <c r="V222" s="43">
        <v>18</v>
      </c>
      <c r="W222" s="43">
        <f>INVENTARIO[[#This Row],[Precio Final]]-(INVENTARIO[[#This Row],[Comisión 10%]]+INVENTARIO[[#This Row],[Costo total]])</f>
        <v>4.8833333333333329</v>
      </c>
      <c r="X222" s="184">
        <f>INVENTARIO[[#This Row],[Ganancia Unitaria]]*INVENTARIO[[#This Row],[Salidas]]</f>
        <v>0</v>
      </c>
      <c r="Y222" s="43"/>
      <c r="Z222" s="20"/>
    </row>
    <row r="223" spans="1:26" ht="55" hidden="1" customHeight="1" x14ac:dyDescent="0.15">
      <c r="A223" s="42" t="s">
        <v>1500</v>
      </c>
      <c r="B223" s="185"/>
      <c r="C223" s="186" t="s">
        <v>12</v>
      </c>
      <c r="D223" s="78" t="s">
        <v>206</v>
      </c>
      <c r="E223" s="78" t="s">
        <v>908</v>
      </c>
      <c r="F223" s="78"/>
      <c r="G223" s="78" t="s">
        <v>164</v>
      </c>
      <c r="H223" s="187">
        <f>INVENTARIO[[#This Row],[Precio Final]]</f>
        <v>15</v>
      </c>
      <c r="I223" s="78">
        <f t="shared" si="22"/>
        <v>9.5066666666666659</v>
      </c>
      <c r="J223" s="78">
        <v>2</v>
      </c>
      <c r="K223" s="110">
        <f>SUMIFS(VENTAS[Cantidad],VENTAS[Código del producto Vendido],INVENTARIO[[#This Row],[Code]])</f>
        <v>1</v>
      </c>
      <c r="L223" s="121">
        <f>INVENTARIO[[#This Row],[Entradas]]-INVENTARIO[[#This Row],[Salidas]]</f>
        <v>1</v>
      </c>
      <c r="M223" s="187">
        <f>INVENTARIO[[#This Row],[Precio Final]]*10%</f>
        <v>1.5</v>
      </c>
      <c r="N223" s="42">
        <v>85.28</v>
      </c>
      <c r="O223" s="42">
        <v>18</v>
      </c>
      <c r="P223" s="42">
        <f t="shared" si="23"/>
        <v>4.7377777777777776</v>
      </c>
      <c r="Q223" s="110">
        <v>200</v>
      </c>
      <c r="R223" s="42">
        <v>8</v>
      </c>
      <c r="S223" s="190">
        <f t="shared" si="24"/>
        <v>1.6</v>
      </c>
      <c r="T223" s="42">
        <f t="shared" si="25"/>
        <v>6.3377777777777773</v>
      </c>
      <c r="U223" s="42">
        <f>((INVENTARIO[[#This Row],[Costo Unitario (USD)]]+INVENTARIO[[#This Row],[Costo Envío (USD)]])*1.5)</f>
        <v>9.5066666666666659</v>
      </c>
      <c r="V223" s="42">
        <v>15</v>
      </c>
      <c r="W223" s="42">
        <f>INVENTARIO[[#This Row],[Precio Final]]-(INVENTARIO[[#This Row],[Comisión 10%]]+INVENTARIO[[#This Row],[Costo total]])</f>
        <v>7.1622222222222227</v>
      </c>
      <c r="X223" s="188">
        <f>INVENTARIO[[#This Row],[Ganancia Unitaria]]*INVENTARIO[[#This Row],[Salidas]]</f>
        <v>7.1622222222222227</v>
      </c>
      <c r="Y223" s="42"/>
      <c r="Z223" s="20"/>
    </row>
    <row r="224" spans="1:26" ht="55" hidden="1" customHeight="1" x14ac:dyDescent="0.15">
      <c r="A224" s="43" t="s">
        <v>1501</v>
      </c>
      <c r="B224" s="181"/>
      <c r="C224" s="182" t="s">
        <v>12</v>
      </c>
      <c r="D224" s="83" t="s">
        <v>415</v>
      </c>
      <c r="E224" s="83" t="s">
        <v>909</v>
      </c>
      <c r="F224" s="83" t="s">
        <v>695</v>
      </c>
      <c r="G224" s="83" t="s">
        <v>164</v>
      </c>
      <c r="H224" s="183">
        <f>INVENTARIO[[#This Row],[Precio Final]]</f>
        <v>15</v>
      </c>
      <c r="I224" s="83">
        <f t="shared" si="22"/>
        <v>13.180833333333334</v>
      </c>
      <c r="J224" s="83">
        <v>1</v>
      </c>
      <c r="K224" s="112">
        <f>SUMIFS(VENTAS[Cantidad],VENTAS[Código del producto Vendido],INVENTARIO[[#This Row],[Code]])</f>
        <v>0</v>
      </c>
      <c r="L224" s="122">
        <f>INVENTARIO[[#This Row],[Entradas]]-INVENTARIO[[#This Row],[Salidas]]</f>
        <v>1</v>
      </c>
      <c r="M224" s="183">
        <f>INVENTARIO[[#This Row],[Precio Final]]*10%</f>
        <v>1.5</v>
      </c>
      <c r="N224" s="43">
        <v>129.37</v>
      </c>
      <c r="O224" s="43">
        <v>18</v>
      </c>
      <c r="P224" s="43">
        <f t="shared" si="23"/>
        <v>7.1872222222222222</v>
      </c>
      <c r="Q224" s="112">
        <v>200</v>
      </c>
      <c r="R224" s="43">
        <v>8</v>
      </c>
      <c r="S224" s="189">
        <f t="shared" si="24"/>
        <v>1.6</v>
      </c>
      <c r="T224" s="180">
        <f t="shared" si="25"/>
        <v>8.7872222222222227</v>
      </c>
      <c r="U224" s="180">
        <f>((INVENTARIO[[#This Row],[Costo Unitario (USD)]]+INVENTARIO[[#This Row],[Costo Envío (USD)]])*1.5)</f>
        <v>13.180833333333334</v>
      </c>
      <c r="V224" s="43">
        <v>15</v>
      </c>
      <c r="W224" s="43">
        <f>INVENTARIO[[#This Row],[Precio Final]]-(INVENTARIO[[#This Row],[Comisión 10%]]+INVENTARIO[[#This Row],[Costo total]])</f>
        <v>4.7127777777777773</v>
      </c>
      <c r="X224" s="184">
        <f>INVENTARIO[[#This Row],[Ganancia Unitaria]]*INVENTARIO[[#This Row],[Salidas]]</f>
        <v>0</v>
      </c>
      <c r="Y224" s="43"/>
      <c r="Z224" s="20"/>
    </row>
    <row r="225" spans="1:26" ht="55" hidden="1" customHeight="1" x14ac:dyDescent="0.15">
      <c r="A225" s="42" t="s">
        <v>1502</v>
      </c>
      <c r="B225" s="185"/>
      <c r="C225" s="186" t="s">
        <v>12</v>
      </c>
      <c r="D225" s="78" t="s">
        <v>415</v>
      </c>
      <c r="E225" s="78" t="s">
        <v>909</v>
      </c>
      <c r="F225" s="78" t="s">
        <v>697</v>
      </c>
      <c r="G225" s="78" t="s">
        <v>164</v>
      </c>
      <c r="H225" s="187">
        <f>INVENTARIO[[#This Row],[Precio Final]]</f>
        <v>15</v>
      </c>
      <c r="I225" s="78">
        <f t="shared" si="22"/>
        <v>13.180833333333334</v>
      </c>
      <c r="J225" s="78">
        <v>1</v>
      </c>
      <c r="K225" s="110">
        <f>SUMIFS(VENTAS[Cantidad],VENTAS[Código del producto Vendido],INVENTARIO[[#This Row],[Code]])</f>
        <v>0</v>
      </c>
      <c r="L225" s="121">
        <f>INVENTARIO[[#This Row],[Entradas]]-INVENTARIO[[#This Row],[Salidas]]</f>
        <v>1</v>
      </c>
      <c r="M225" s="187">
        <f>INVENTARIO[[#This Row],[Precio Final]]*10%</f>
        <v>1.5</v>
      </c>
      <c r="N225" s="42">
        <v>129.37</v>
      </c>
      <c r="O225" s="42">
        <v>18</v>
      </c>
      <c r="P225" s="42">
        <f t="shared" si="23"/>
        <v>7.1872222222222222</v>
      </c>
      <c r="Q225" s="110">
        <v>200</v>
      </c>
      <c r="R225" s="42">
        <v>8</v>
      </c>
      <c r="S225" s="190">
        <f t="shared" si="24"/>
        <v>1.6</v>
      </c>
      <c r="T225" s="42">
        <f t="shared" si="25"/>
        <v>8.7872222222222227</v>
      </c>
      <c r="U225" s="42">
        <f>((INVENTARIO[[#This Row],[Costo Unitario (USD)]]+INVENTARIO[[#This Row],[Costo Envío (USD)]])*1.5)</f>
        <v>13.180833333333334</v>
      </c>
      <c r="V225" s="42">
        <v>15</v>
      </c>
      <c r="W225" s="42">
        <f>INVENTARIO[[#This Row],[Precio Final]]-(INVENTARIO[[#This Row],[Comisión 10%]]+INVENTARIO[[#This Row],[Costo total]])</f>
        <v>4.7127777777777773</v>
      </c>
      <c r="X225" s="188">
        <f>INVENTARIO[[#This Row],[Ganancia Unitaria]]*INVENTARIO[[#This Row],[Salidas]]</f>
        <v>0</v>
      </c>
      <c r="Y225" s="42"/>
      <c r="Z225" s="20"/>
    </row>
    <row r="226" spans="1:26" ht="55" hidden="1" customHeight="1" x14ac:dyDescent="0.15">
      <c r="A226" s="43" t="s">
        <v>1503</v>
      </c>
      <c r="B226" s="181"/>
      <c r="C226" s="182" t="s">
        <v>12</v>
      </c>
      <c r="D226" s="83" t="s">
        <v>206</v>
      </c>
      <c r="E226" s="83" t="s">
        <v>794</v>
      </c>
      <c r="F226" s="83"/>
      <c r="G226" s="83" t="s">
        <v>164</v>
      </c>
      <c r="H226" s="183">
        <f>INVENTARIO[[#This Row],[Precio Final]]</f>
        <v>15</v>
      </c>
      <c r="I226" s="83">
        <f t="shared" si="22"/>
        <v>13.296666666666667</v>
      </c>
      <c r="J226" s="83">
        <v>2</v>
      </c>
      <c r="K226" s="112">
        <f>SUMIFS(VENTAS[Cantidad],VENTAS[Código del producto Vendido],INVENTARIO[[#This Row],[Code]])</f>
        <v>2</v>
      </c>
      <c r="L226" s="122">
        <f>INVENTARIO[[#This Row],[Entradas]]-INVENTARIO[[#This Row],[Salidas]]</f>
        <v>0</v>
      </c>
      <c r="M226" s="183">
        <f>INVENTARIO[[#This Row],[Precio Final]]*10%</f>
        <v>1.5</v>
      </c>
      <c r="N226" s="43">
        <v>116.36</v>
      </c>
      <c r="O226" s="43">
        <v>18</v>
      </c>
      <c r="P226" s="43">
        <f t="shared" si="23"/>
        <v>6.4644444444444442</v>
      </c>
      <c r="Q226" s="112">
        <v>300</v>
      </c>
      <c r="R226" s="43">
        <v>8</v>
      </c>
      <c r="S226" s="189">
        <f t="shared" si="24"/>
        <v>2.4</v>
      </c>
      <c r="T226" s="180">
        <f t="shared" si="25"/>
        <v>8.8644444444444446</v>
      </c>
      <c r="U226" s="180">
        <f>((INVENTARIO[[#This Row],[Costo Unitario (USD)]]+INVENTARIO[[#This Row],[Costo Envío (USD)]])*1.5)</f>
        <v>13.296666666666667</v>
      </c>
      <c r="V226" s="43">
        <v>15</v>
      </c>
      <c r="W226" s="43">
        <f>INVENTARIO[[#This Row],[Precio Final]]-(INVENTARIO[[#This Row],[Comisión 10%]]+INVENTARIO[[#This Row],[Costo total]])</f>
        <v>4.6355555555555554</v>
      </c>
      <c r="X226" s="184">
        <f>INVENTARIO[[#This Row],[Ganancia Unitaria]]*INVENTARIO[[#This Row],[Salidas]]</f>
        <v>9.2711111111111109</v>
      </c>
      <c r="Y226" s="43"/>
      <c r="Z226" s="20"/>
    </row>
    <row r="227" spans="1:26" ht="55" hidden="1" customHeight="1" x14ac:dyDescent="0.15">
      <c r="A227" s="42" t="s">
        <v>1504</v>
      </c>
      <c r="B227" s="185"/>
      <c r="C227" s="186" t="s">
        <v>12</v>
      </c>
      <c r="D227" s="78" t="s">
        <v>192</v>
      </c>
      <c r="E227" s="78" t="s">
        <v>856</v>
      </c>
      <c r="F227" s="78"/>
      <c r="G227" s="78" t="s">
        <v>164</v>
      </c>
      <c r="H227" s="187">
        <f>INVENTARIO[[#This Row],[Precio Final]]</f>
        <v>15</v>
      </c>
      <c r="I227" s="78">
        <f t="shared" si="22"/>
        <v>13.416666666666668</v>
      </c>
      <c r="J227" s="78">
        <v>2</v>
      </c>
      <c r="K227" s="110">
        <f>SUMIFS(VENTAS[Cantidad],VENTAS[Código del producto Vendido],INVENTARIO[[#This Row],[Code]])</f>
        <v>1</v>
      </c>
      <c r="L227" s="121">
        <f>INVENTARIO[[#This Row],[Entradas]]-INVENTARIO[[#This Row],[Salidas]]</f>
        <v>1</v>
      </c>
      <c r="M227" s="187">
        <f>INVENTARIO[[#This Row],[Precio Final]]*10%</f>
        <v>1.5</v>
      </c>
      <c r="N227" s="42">
        <v>117.8</v>
      </c>
      <c r="O227" s="42">
        <v>18</v>
      </c>
      <c r="P227" s="42">
        <f t="shared" si="23"/>
        <v>6.5444444444444443</v>
      </c>
      <c r="Q227" s="110">
        <v>300</v>
      </c>
      <c r="R227" s="42">
        <v>8</v>
      </c>
      <c r="S227" s="190">
        <f t="shared" si="24"/>
        <v>2.4</v>
      </c>
      <c r="T227" s="42">
        <f t="shared" si="25"/>
        <v>8.9444444444444446</v>
      </c>
      <c r="U227" s="42">
        <f>((INVENTARIO[[#This Row],[Costo Unitario (USD)]]+INVENTARIO[[#This Row],[Costo Envío (USD)]])*1.5)</f>
        <v>13.416666666666668</v>
      </c>
      <c r="V227" s="42">
        <v>15</v>
      </c>
      <c r="W227" s="42">
        <f>INVENTARIO[[#This Row],[Precio Final]]-(INVENTARIO[[#This Row],[Comisión 10%]]+INVENTARIO[[#This Row],[Costo total]])</f>
        <v>4.5555555555555554</v>
      </c>
      <c r="X227" s="188">
        <f>INVENTARIO[[#This Row],[Ganancia Unitaria]]*INVENTARIO[[#This Row],[Salidas]]</f>
        <v>4.5555555555555554</v>
      </c>
      <c r="Y227" s="42"/>
      <c r="Z227" s="20"/>
    </row>
    <row r="228" spans="1:26" ht="55" hidden="1" customHeight="1" x14ac:dyDescent="0.15">
      <c r="A228" s="43" t="s">
        <v>307</v>
      </c>
      <c r="B228" s="181"/>
      <c r="C228" s="182" t="s">
        <v>12</v>
      </c>
      <c r="D228" s="83" t="s">
        <v>206</v>
      </c>
      <c r="E228" s="83" t="s">
        <v>855</v>
      </c>
      <c r="F228" s="83"/>
      <c r="G228" s="83" t="s">
        <v>164</v>
      </c>
      <c r="H228" s="183">
        <f>INVENTARIO[[#This Row],[Precio Final]]</f>
        <v>10</v>
      </c>
      <c r="I228" s="83">
        <f t="shared" si="22"/>
        <v>7.6958333333333329</v>
      </c>
      <c r="J228" s="83">
        <v>2</v>
      </c>
      <c r="K228" s="112">
        <f>SUMIFS(VENTAS[Cantidad],VENTAS[Código del producto Vendido],INVENTARIO[[#This Row],[Code]])</f>
        <v>2</v>
      </c>
      <c r="L228" s="122">
        <f>INVENTARIO[[#This Row],[Entradas]]-INVENTARIO[[#This Row],[Salidas]]</f>
        <v>0</v>
      </c>
      <c r="M228" s="183">
        <f>INVENTARIO[[#This Row],[Precio Final]]*10%</f>
        <v>1</v>
      </c>
      <c r="N228" s="43">
        <v>49.15</v>
      </c>
      <c r="O228" s="43">
        <v>18</v>
      </c>
      <c r="P228" s="43">
        <f t="shared" si="23"/>
        <v>2.7305555555555556</v>
      </c>
      <c r="Q228" s="112">
        <v>300</v>
      </c>
      <c r="R228" s="43">
        <v>8</v>
      </c>
      <c r="S228" s="189">
        <f t="shared" si="24"/>
        <v>2.4</v>
      </c>
      <c r="T228" s="180">
        <f t="shared" si="25"/>
        <v>5.1305555555555555</v>
      </c>
      <c r="U228" s="180">
        <f>((INVENTARIO[[#This Row],[Costo Unitario (USD)]]+INVENTARIO[[#This Row],[Costo Envío (USD)]])*1.5)</f>
        <v>7.6958333333333329</v>
      </c>
      <c r="V228" s="43">
        <v>10</v>
      </c>
      <c r="W228" s="43">
        <f>INVENTARIO[[#This Row],[Precio Final]]-(INVENTARIO[[#This Row],[Comisión 10%]]+INVENTARIO[[#This Row],[Costo total]])</f>
        <v>3.8694444444444445</v>
      </c>
      <c r="X228" s="184">
        <f>INVENTARIO[[#This Row],[Ganancia Unitaria]]*INVENTARIO[[#This Row],[Salidas]]</f>
        <v>7.7388888888888889</v>
      </c>
      <c r="Y228" s="43"/>
      <c r="Z228" s="20"/>
    </row>
    <row r="229" spans="1:26" ht="55" hidden="1" customHeight="1" x14ac:dyDescent="0.15">
      <c r="A229" s="42" t="s">
        <v>1505</v>
      </c>
      <c r="B229" s="185"/>
      <c r="C229" s="186" t="s">
        <v>12</v>
      </c>
      <c r="D229" s="78" t="s">
        <v>415</v>
      </c>
      <c r="E229" s="78" t="s">
        <v>910</v>
      </c>
      <c r="F229" s="78" t="s">
        <v>697</v>
      </c>
      <c r="G229" s="78" t="s">
        <v>164</v>
      </c>
      <c r="H229" s="187">
        <f>INVENTARIO[[#This Row],[Precio Final]]</f>
        <v>22</v>
      </c>
      <c r="I229" s="78">
        <f t="shared" si="22"/>
        <v>18.820833333333333</v>
      </c>
      <c r="J229" s="78">
        <v>2</v>
      </c>
      <c r="K229" s="110">
        <f>SUMIFS(VENTAS[Cantidad],VENTAS[Código del producto Vendido],INVENTARIO[[#This Row],[Code]])</f>
        <v>0</v>
      </c>
      <c r="L229" s="121">
        <f>INVENTARIO[[#This Row],[Entradas]]-INVENTARIO[[#This Row],[Salidas]]</f>
        <v>2</v>
      </c>
      <c r="M229" s="187">
        <f>INVENTARIO[[#This Row],[Precio Final]]*10%</f>
        <v>2.2000000000000002</v>
      </c>
      <c r="N229" s="42">
        <v>195.85</v>
      </c>
      <c r="O229" s="42">
        <v>18</v>
      </c>
      <c r="P229" s="42">
        <f t="shared" si="23"/>
        <v>10.880555555555555</v>
      </c>
      <c r="Q229" s="110">
        <v>200</v>
      </c>
      <c r="R229" s="42">
        <v>8</v>
      </c>
      <c r="S229" s="190">
        <f t="shared" si="24"/>
        <v>1.6</v>
      </c>
      <c r="T229" s="42">
        <f>(P229+S229)-INVENTARIO[[#This Row],[Comisión 10%]]</f>
        <v>10.280555555555555</v>
      </c>
      <c r="U229" s="42">
        <f>((INVENTARIO[[#This Row],[Costo Unitario (USD)]]+INVENTARIO[[#This Row],[Costo Envío (USD)]])*1.5)+10%</f>
        <v>18.820833333333333</v>
      </c>
      <c r="V229" s="42">
        <v>22</v>
      </c>
      <c r="W229" s="42">
        <f>INVENTARIO[[#This Row],[Precio Final]]-(INVENTARIO[[#This Row],[Comisión 10%]]+INVENTARIO[[#This Row],[Costo total]])</f>
        <v>9.5194444444444457</v>
      </c>
      <c r="X229" s="188">
        <f>INVENTARIO[[#This Row],[Ganancia Unitaria]]*INVENTARIO[[#This Row],[Salidas]]</f>
        <v>0</v>
      </c>
      <c r="Y229" s="42"/>
      <c r="Z229" s="20"/>
    </row>
    <row r="230" spans="1:26" ht="55" hidden="1" customHeight="1" x14ac:dyDescent="0.15">
      <c r="A230" s="43" t="s">
        <v>379</v>
      </c>
      <c r="B230" s="181"/>
      <c r="C230" s="182" t="s">
        <v>12</v>
      </c>
      <c r="D230" s="83" t="s">
        <v>415</v>
      </c>
      <c r="E230" s="83" t="s">
        <v>174</v>
      </c>
      <c r="F230" s="83" t="s">
        <v>695</v>
      </c>
      <c r="G230" s="83" t="s">
        <v>164</v>
      </c>
      <c r="H230" s="183">
        <f>INVENTARIO[[#This Row],[Precio Final]]</f>
        <v>22</v>
      </c>
      <c r="I230" s="83">
        <f t="shared" si="22"/>
        <v>18.720833333333331</v>
      </c>
      <c r="J230" s="83">
        <v>1</v>
      </c>
      <c r="K230" s="112">
        <f>SUMIFS(VENTAS[Cantidad],VENTAS[Código del producto Vendido],INVENTARIO[[#This Row],[Code]])</f>
        <v>1</v>
      </c>
      <c r="L230" s="122">
        <f>INVENTARIO[[#This Row],[Entradas]]-INVENTARIO[[#This Row],[Salidas]]</f>
        <v>0</v>
      </c>
      <c r="M230" s="183">
        <f>INVENTARIO[[#This Row],[Precio Final]]*10%</f>
        <v>2.2000000000000002</v>
      </c>
      <c r="N230" s="43">
        <v>195.85</v>
      </c>
      <c r="O230" s="43">
        <v>18</v>
      </c>
      <c r="P230" s="43">
        <f t="shared" si="23"/>
        <v>10.880555555555555</v>
      </c>
      <c r="Q230" s="112">
        <v>200</v>
      </c>
      <c r="R230" s="43">
        <v>8</v>
      </c>
      <c r="S230" s="189">
        <f t="shared" si="24"/>
        <v>1.6</v>
      </c>
      <c r="T230" s="180">
        <f>(P230+S230)</f>
        <v>12.480555555555554</v>
      </c>
      <c r="U230" s="180">
        <f>((INVENTARIO[[#This Row],[Costo Unitario (USD)]]+INVENTARIO[[#This Row],[Costo Envío (USD)]])*1.5)</f>
        <v>18.720833333333331</v>
      </c>
      <c r="V230" s="43">
        <v>22</v>
      </c>
      <c r="W230" s="43">
        <f>INVENTARIO[[#This Row],[Precio Final]]-(INVENTARIO[[#This Row],[Comisión 10%]]+INVENTARIO[[#This Row],[Costo total]])</f>
        <v>7.3194444444444464</v>
      </c>
      <c r="X230" s="184">
        <f>INVENTARIO[[#This Row],[Ganancia Unitaria]]*INVENTARIO[[#This Row],[Salidas]]</f>
        <v>7.3194444444444464</v>
      </c>
      <c r="Y230" s="43"/>
      <c r="Z230" s="20"/>
    </row>
    <row r="231" spans="1:26" ht="55" hidden="1" customHeight="1" x14ac:dyDescent="0.15">
      <c r="A231" s="42" t="s">
        <v>1506</v>
      </c>
      <c r="B231" s="185"/>
      <c r="C231" s="186" t="s">
        <v>12</v>
      </c>
      <c r="D231" s="78" t="s">
        <v>415</v>
      </c>
      <c r="E231" s="78" t="s">
        <v>909</v>
      </c>
      <c r="F231" s="78" t="s">
        <v>692</v>
      </c>
      <c r="G231" s="78" t="s">
        <v>164</v>
      </c>
      <c r="H231" s="187">
        <f>INVENTARIO[[#This Row],[Precio Final]]</f>
        <v>15</v>
      </c>
      <c r="I231" s="78">
        <v>12</v>
      </c>
      <c r="J231" s="78">
        <v>2</v>
      </c>
      <c r="K231" s="110">
        <f>SUMIFS(VENTAS[Cantidad],VENTAS[Código del producto Vendido],INVENTARIO[[#This Row],[Code]])</f>
        <v>0</v>
      </c>
      <c r="L231" s="121">
        <f>INVENTARIO[[#This Row],[Entradas]]-INVENTARIO[[#This Row],[Salidas]]</f>
        <v>2</v>
      </c>
      <c r="M231" s="187">
        <f>INVENTARIO[[#This Row],[Precio Final]]*10%</f>
        <v>1.5</v>
      </c>
      <c r="N231" s="42">
        <v>129.37</v>
      </c>
      <c r="O231" s="42">
        <v>18</v>
      </c>
      <c r="P231" s="42">
        <f t="shared" si="23"/>
        <v>7.1872222222222222</v>
      </c>
      <c r="Q231" s="110">
        <v>200</v>
      </c>
      <c r="R231" s="42">
        <v>8</v>
      </c>
      <c r="S231" s="190">
        <f t="shared" si="24"/>
        <v>1.6</v>
      </c>
      <c r="T231" s="42">
        <f>(P231+S231)-INVENTARIO[[#This Row],[Comisión 10%]]</f>
        <v>7.2872222222222227</v>
      </c>
      <c r="U231" s="42">
        <f>((INVENTARIO[[#This Row],[Costo Unitario (USD)]]+INVENTARIO[[#This Row],[Costo Envío (USD)]])*1.5)+10%</f>
        <v>13.280833333333334</v>
      </c>
      <c r="V231" s="42">
        <v>15</v>
      </c>
      <c r="W231" s="42">
        <f>INVENTARIO[[#This Row],[Precio Final]]-(INVENTARIO[[#This Row],[Comisión 10%]]+INVENTARIO[[#This Row],[Costo total]])</f>
        <v>6.2127777777777773</v>
      </c>
      <c r="X231" s="188">
        <f>INVENTARIO[[#This Row],[Ganancia Unitaria]]*INVENTARIO[[#This Row],[Salidas]]</f>
        <v>0</v>
      </c>
      <c r="Y231" s="42"/>
      <c r="Z231" s="20"/>
    </row>
    <row r="232" spans="1:26" ht="55" hidden="1" customHeight="1" x14ac:dyDescent="0.15">
      <c r="A232" s="43" t="s">
        <v>263</v>
      </c>
      <c r="B232" s="181"/>
      <c r="C232" s="182" t="s">
        <v>12</v>
      </c>
      <c r="D232" s="83" t="s">
        <v>50</v>
      </c>
      <c r="E232" s="83" t="s">
        <v>2419</v>
      </c>
      <c r="F232" s="83" t="s">
        <v>693</v>
      </c>
      <c r="G232" s="83" t="s">
        <v>164</v>
      </c>
      <c r="H232" s="183">
        <f>INVENTARIO[[#This Row],[Precio Final]]</f>
        <v>20</v>
      </c>
      <c r="I232" s="83">
        <f t="shared" si="22"/>
        <v>15.284166666666668</v>
      </c>
      <c r="J232" s="83">
        <v>2</v>
      </c>
      <c r="K232" s="112">
        <f>SUMIFS(VENTAS[Cantidad],VENTAS[Código del producto Vendido],INVENTARIO[[#This Row],[Code]])</f>
        <v>1</v>
      </c>
      <c r="L232" s="122">
        <f>INVENTARIO[[#This Row],[Entradas]]-INVENTARIO[[#This Row],[Salidas]]</f>
        <v>1</v>
      </c>
      <c r="M232" s="183">
        <f>INVENTARIO[[#This Row],[Precio Final]]*10%</f>
        <v>2</v>
      </c>
      <c r="N232" s="43">
        <v>140.21</v>
      </c>
      <c r="O232" s="43">
        <v>18</v>
      </c>
      <c r="P232" s="43">
        <f t="shared" si="23"/>
        <v>7.7894444444444453</v>
      </c>
      <c r="Q232" s="112">
        <v>300</v>
      </c>
      <c r="R232" s="43">
        <v>8</v>
      </c>
      <c r="S232" s="189">
        <f t="shared" si="24"/>
        <v>2.4</v>
      </c>
      <c r="T232" s="180">
        <f t="shared" ref="T232:T244" si="26">(P232+S232)</f>
        <v>10.189444444444446</v>
      </c>
      <c r="U232" s="180">
        <f>((INVENTARIO[[#This Row],[Costo Unitario (USD)]]+INVENTARIO[[#This Row],[Costo Envío (USD)]])*1.5)</f>
        <v>15.284166666666668</v>
      </c>
      <c r="V232" s="43">
        <v>20</v>
      </c>
      <c r="W232" s="43">
        <f>INVENTARIO[[#This Row],[Precio Final]]-(INVENTARIO[[#This Row],[Comisión 10%]]+INVENTARIO[[#This Row],[Costo total]])</f>
        <v>7.8105555555555544</v>
      </c>
      <c r="X232" s="184">
        <f>INVENTARIO[[#This Row],[Ganancia Unitaria]]*INVENTARIO[[#This Row],[Salidas]]</f>
        <v>7.8105555555555544</v>
      </c>
      <c r="Y232" s="43"/>
      <c r="Z232" s="20"/>
    </row>
    <row r="233" spans="1:26" ht="55" hidden="1" customHeight="1" x14ac:dyDescent="0.15">
      <c r="A233" s="42" t="s">
        <v>1507</v>
      </c>
      <c r="B233" s="185"/>
      <c r="C233" s="186" t="s">
        <v>12</v>
      </c>
      <c r="D233" s="78" t="s">
        <v>50</v>
      </c>
      <c r="E233" s="78" t="s">
        <v>2419</v>
      </c>
      <c r="F233" s="78" t="s">
        <v>695</v>
      </c>
      <c r="G233" s="78" t="s">
        <v>164</v>
      </c>
      <c r="H233" s="187">
        <f>INVENTARIO[[#This Row],[Precio Final]]</f>
        <v>20</v>
      </c>
      <c r="I233" s="78">
        <f t="shared" si="22"/>
        <v>14.684166666666668</v>
      </c>
      <c r="J233" s="78">
        <v>1</v>
      </c>
      <c r="K233" s="110">
        <f>SUMIFS(VENTAS[Cantidad],VENTAS[Código del producto Vendido],INVENTARIO[[#This Row],[Code]])</f>
        <v>0</v>
      </c>
      <c r="L233" s="121">
        <f>INVENTARIO[[#This Row],[Entradas]]-INVENTARIO[[#This Row],[Salidas]]</f>
        <v>1</v>
      </c>
      <c r="M233" s="187">
        <f>INVENTARIO[[#This Row],[Precio Final]]*10%</f>
        <v>2</v>
      </c>
      <c r="N233" s="42">
        <v>140.21</v>
      </c>
      <c r="O233" s="42">
        <v>18</v>
      </c>
      <c r="P233" s="42">
        <f t="shared" si="23"/>
        <v>7.7894444444444453</v>
      </c>
      <c r="Q233" s="110">
        <v>250</v>
      </c>
      <c r="R233" s="42">
        <v>8</v>
      </c>
      <c r="S233" s="190">
        <f t="shared" si="24"/>
        <v>2</v>
      </c>
      <c r="T233" s="42">
        <f t="shared" si="26"/>
        <v>9.7894444444444453</v>
      </c>
      <c r="U233" s="42">
        <f>((INVENTARIO[[#This Row],[Costo Unitario (USD)]]+INVENTARIO[[#This Row],[Costo Envío (USD)]])*1.5)</f>
        <v>14.684166666666668</v>
      </c>
      <c r="V233" s="42">
        <v>20</v>
      </c>
      <c r="W233" s="42">
        <f>INVENTARIO[[#This Row],[Precio Final]]-(INVENTARIO[[#This Row],[Comisión 10%]]+INVENTARIO[[#This Row],[Costo total]])</f>
        <v>8.2105555555555547</v>
      </c>
      <c r="X233" s="188">
        <f>INVENTARIO[[#This Row],[Ganancia Unitaria]]*INVENTARIO[[#This Row],[Salidas]]</f>
        <v>0</v>
      </c>
      <c r="Y233" s="42"/>
      <c r="Z233" s="20"/>
    </row>
    <row r="234" spans="1:26" ht="55" hidden="1" customHeight="1" x14ac:dyDescent="0.15">
      <c r="A234" s="43" t="s">
        <v>403</v>
      </c>
      <c r="B234" s="181"/>
      <c r="C234" s="182" t="s">
        <v>12</v>
      </c>
      <c r="D234" s="83" t="s">
        <v>415</v>
      </c>
      <c r="E234" s="83" t="s">
        <v>796</v>
      </c>
      <c r="F234" s="83" t="s">
        <v>697</v>
      </c>
      <c r="G234" s="83" t="s">
        <v>164</v>
      </c>
      <c r="H234" s="183">
        <f>INVENTARIO[[#This Row],[Precio Final]]</f>
        <v>25</v>
      </c>
      <c r="I234" s="83">
        <f t="shared" ref="I234:I239" si="27">U234</f>
        <v>24.833333333333336</v>
      </c>
      <c r="J234" s="83">
        <v>2</v>
      </c>
      <c r="K234" s="112">
        <f>SUMIFS(VENTAS[Cantidad],VENTAS[Código del producto Vendido],INVENTARIO[[#This Row],[Code]])</f>
        <v>2</v>
      </c>
      <c r="L234" s="122">
        <f>INVENTARIO[[#This Row],[Entradas]]-INVENTARIO[[#This Row],[Salidas]]</f>
        <v>0</v>
      </c>
      <c r="M234" s="183">
        <f>INVENTARIO[[#This Row],[Precio Final]]*10%</f>
        <v>2.5</v>
      </c>
      <c r="N234" s="43">
        <v>254.8</v>
      </c>
      <c r="O234" s="43">
        <v>18</v>
      </c>
      <c r="P234" s="43">
        <f t="shared" ref="P234:P239" si="28">N234/O234</f>
        <v>14.155555555555557</v>
      </c>
      <c r="Q234" s="112">
        <v>300</v>
      </c>
      <c r="R234" s="43">
        <v>8</v>
      </c>
      <c r="S234" s="189">
        <f t="shared" ref="S234:S239" si="29">Q234*R234/1000</f>
        <v>2.4</v>
      </c>
      <c r="T234" s="180">
        <f t="shared" si="26"/>
        <v>16.555555555555557</v>
      </c>
      <c r="U234" s="180">
        <f>((INVENTARIO[[#This Row],[Costo Unitario (USD)]]+INVENTARIO[[#This Row],[Costo Envío (USD)]])*1.5)</f>
        <v>24.833333333333336</v>
      </c>
      <c r="V234" s="43">
        <v>25</v>
      </c>
      <c r="W234" s="43">
        <f>INVENTARIO[[#This Row],[Precio Final]]-(INVENTARIO[[#This Row],[Comisión 10%]]+INVENTARIO[[#This Row],[Costo total]])</f>
        <v>5.9444444444444429</v>
      </c>
      <c r="X234" s="184">
        <f>INVENTARIO[[#This Row],[Ganancia Unitaria]]*INVENTARIO[[#This Row],[Salidas]]</f>
        <v>11.888888888888886</v>
      </c>
      <c r="Y234" s="43"/>
      <c r="Z234" s="20"/>
    </row>
    <row r="235" spans="1:26" ht="14" hidden="1" x14ac:dyDescent="0.15">
      <c r="A235" s="42" t="s">
        <v>1508</v>
      </c>
      <c r="B235" s="185"/>
      <c r="C235" s="186" t="s">
        <v>12</v>
      </c>
      <c r="D235" s="78" t="s">
        <v>415</v>
      </c>
      <c r="E235" s="78" t="s">
        <v>1280</v>
      </c>
      <c r="F235" s="78" t="s">
        <v>695</v>
      </c>
      <c r="G235" s="78" t="s">
        <v>164</v>
      </c>
      <c r="H235" s="187">
        <f>INVENTARIO[[#This Row],[Precio Final]]</f>
        <v>25</v>
      </c>
      <c r="I235" s="78">
        <f t="shared" si="27"/>
        <v>24.833333333333336</v>
      </c>
      <c r="J235" s="78">
        <v>2</v>
      </c>
      <c r="K235" s="110">
        <f>SUMIFS(VENTAS[Cantidad],VENTAS[Código del producto Vendido],INVENTARIO[[#This Row],[Code]])</f>
        <v>2</v>
      </c>
      <c r="L235" s="121">
        <f>INVENTARIO[[#This Row],[Entradas]]-INVENTARIO[[#This Row],[Salidas]]</f>
        <v>0</v>
      </c>
      <c r="M235" s="187">
        <f>INVENTARIO[[#This Row],[Precio Final]]*10%</f>
        <v>2.5</v>
      </c>
      <c r="N235" s="42">
        <v>254.8</v>
      </c>
      <c r="O235" s="42">
        <v>18</v>
      </c>
      <c r="P235" s="42">
        <f t="shared" si="28"/>
        <v>14.155555555555557</v>
      </c>
      <c r="Q235" s="110">
        <v>300</v>
      </c>
      <c r="R235" s="42">
        <v>8</v>
      </c>
      <c r="S235" s="190">
        <f t="shared" si="29"/>
        <v>2.4</v>
      </c>
      <c r="T235" s="42">
        <f t="shared" si="26"/>
        <v>16.555555555555557</v>
      </c>
      <c r="U235" s="42">
        <f>((INVENTARIO[[#This Row],[Costo Unitario (USD)]]+INVENTARIO[[#This Row],[Costo Envío (USD)]])*1.5)</f>
        <v>24.833333333333336</v>
      </c>
      <c r="V235" s="42">
        <v>25</v>
      </c>
      <c r="W235" s="42">
        <f>INVENTARIO[[#This Row],[Precio Final]]-(INVENTARIO[[#This Row],[Comisión 10%]]+INVENTARIO[[#This Row],[Costo total]])</f>
        <v>5.9444444444444429</v>
      </c>
      <c r="X235" s="188">
        <f>INVENTARIO[[#This Row],[Ganancia Unitaria]]*INVENTARIO[[#This Row],[Salidas]]</f>
        <v>11.888888888888886</v>
      </c>
      <c r="Y235" s="42"/>
      <c r="Z235" s="20"/>
    </row>
    <row r="236" spans="1:26" ht="55" hidden="1" customHeight="1" x14ac:dyDescent="0.15">
      <c r="A236" s="43" t="s">
        <v>1509</v>
      </c>
      <c r="B236" s="181"/>
      <c r="C236" s="182" t="s">
        <v>12</v>
      </c>
      <c r="D236" s="83" t="s">
        <v>416</v>
      </c>
      <c r="E236" s="83" t="s">
        <v>911</v>
      </c>
      <c r="F236" s="83" t="s">
        <v>698</v>
      </c>
      <c r="G236" s="83" t="s">
        <v>164</v>
      </c>
      <c r="H236" s="183">
        <f>INVENTARIO[[#This Row],[Precio Final]]</f>
        <v>21</v>
      </c>
      <c r="I236" s="83">
        <f t="shared" si="27"/>
        <v>20.770833333333336</v>
      </c>
      <c r="J236" s="83">
        <v>1</v>
      </c>
      <c r="K236" s="112">
        <f>SUMIFS(VENTAS[Cantidad],VENTAS[Código del producto Vendido],INVENTARIO[[#This Row],[Code]])</f>
        <v>0</v>
      </c>
      <c r="L236" s="122">
        <f>INVENTARIO[[#This Row],[Entradas]]-INVENTARIO[[#This Row],[Salidas]]</f>
        <v>1</v>
      </c>
      <c r="M236" s="183">
        <f>INVENTARIO[[#This Row],[Precio Final]]*10%</f>
        <v>2.1</v>
      </c>
      <c r="N236" s="43">
        <v>206.05</v>
      </c>
      <c r="O236" s="43">
        <v>18</v>
      </c>
      <c r="P236" s="43">
        <f t="shared" si="28"/>
        <v>11.447222222222223</v>
      </c>
      <c r="Q236" s="112">
        <v>300</v>
      </c>
      <c r="R236" s="43">
        <v>8</v>
      </c>
      <c r="S236" s="189">
        <f t="shared" si="29"/>
        <v>2.4</v>
      </c>
      <c r="T236" s="180">
        <f t="shared" si="26"/>
        <v>13.847222222222223</v>
      </c>
      <c r="U236" s="180">
        <f>((INVENTARIO[[#This Row],[Costo Unitario (USD)]]+INVENTARIO[[#This Row],[Costo Envío (USD)]])*1.5)</f>
        <v>20.770833333333336</v>
      </c>
      <c r="V236" s="43">
        <v>21</v>
      </c>
      <c r="W236" s="43">
        <f>INVENTARIO[[#This Row],[Precio Final]]-(INVENTARIO[[#This Row],[Comisión 10%]]+INVENTARIO[[#This Row],[Costo total]])</f>
        <v>5.0527777777777771</v>
      </c>
      <c r="X236" s="184">
        <f>INVENTARIO[[#This Row],[Ganancia Unitaria]]*INVENTARIO[[#This Row],[Salidas]]</f>
        <v>0</v>
      </c>
      <c r="Y236" s="43"/>
      <c r="Z236" s="20"/>
    </row>
    <row r="237" spans="1:26" ht="55" hidden="1" customHeight="1" x14ac:dyDescent="0.15">
      <c r="A237" s="42" t="s">
        <v>405</v>
      </c>
      <c r="B237" s="185"/>
      <c r="C237" s="186" t="s">
        <v>12</v>
      </c>
      <c r="D237" s="78" t="s">
        <v>415</v>
      </c>
      <c r="E237" s="78" t="s">
        <v>795</v>
      </c>
      <c r="F237" s="78" t="s">
        <v>697</v>
      </c>
      <c r="G237" s="78" t="s">
        <v>164</v>
      </c>
      <c r="H237" s="187">
        <f>INVENTARIO[[#This Row],[Precio Final]]</f>
        <v>25</v>
      </c>
      <c r="I237" s="78">
        <f t="shared" si="27"/>
        <v>24.066666666666666</v>
      </c>
      <c r="J237" s="78">
        <v>2</v>
      </c>
      <c r="K237" s="110">
        <f>SUMIFS(VENTAS[Cantidad],VENTAS[Código del producto Vendido],INVENTARIO[[#This Row],[Code]])</f>
        <v>2</v>
      </c>
      <c r="L237" s="121">
        <f>INVENTARIO[[#This Row],[Entradas]]-INVENTARIO[[#This Row],[Salidas]]</f>
        <v>0</v>
      </c>
      <c r="M237" s="187">
        <f>INVENTARIO[[#This Row],[Precio Final]]*10%</f>
        <v>2.5</v>
      </c>
      <c r="N237" s="42">
        <v>260</v>
      </c>
      <c r="O237" s="42">
        <v>18</v>
      </c>
      <c r="P237" s="42">
        <f t="shared" si="28"/>
        <v>14.444444444444445</v>
      </c>
      <c r="Q237" s="110">
        <v>200</v>
      </c>
      <c r="R237" s="42">
        <v>8</v>
      </c>
      <c r="S237" s="190">
        <f t="shared" si="29"/>
        <v>1.6</v>
      </c>
      <c r="T237" s="42">
        <f t="shared" si="26"/>
        <v>16.044444444444444</v>
      </c>
      <c r="U237" s="42">
        <f>((INVENTARIO[[#This Row],[Costo Unitario (USD)]]+INVENTARIO[[#This Row],[Costo Envío (USD)]])*1.5)</f>
        <v>24.066666666666666</v>
      </c>
      <c r="V237" s="42">
        <v>25</v>
      </c>
      <c r="W237" s="42">
        <f>INVENTARIO[[#This Row],[Precio Final]]-(INVENTARIO[[#This Row],[Comisión 10%]]+INVENTARIO[[#This Row],[Costo total]])</f>
        <v>6.4555555555555557</v>
      </c>
      <c r="X237" s="188">
        <f>INVENTARIO[[#This Row],[Ganancia Unitaria]]*INVENTARIO[[#This Row],[Salidas]]</f>
        <v>12.911111111111111</v>
      </c>
      <c r="Y237" s="42"/>
      <c r="Z237" s="20"/>
    </row>
    <row r="238" spans="1:26" ht="55" hidden="1" customHeight="1" x14ac:dyDescent="0.15">
      <c r="A238" s="43" t="s">
        <v>1510</v>
      </c>
      <c r="B238" s="181"/>
      <c r="C238" s="182" t="s">
        <v>12</v>
      </c>
      <c r="D238" s="83" t="s">
        <v>415</v>
      </c>
      <c r="E238" s="83" t="s">
        <v>1252</v>
      </c>
      <c r="F238" s="83" t="s">
        <v>695</v>
      </c>
      <c r="G238" s="83" t="s">
        <v>164</v>
      </c>
      <c r="H238" s="183">
        <f>INVENTARIO[[#This Row],[Precio Final]]</f>
        <v>25</v>
      </c>
      <c r="I238" s="83">
        <f t="shared" si="27"/>
        <v>24.066666666666666</v>
      </c>
      <c r="J238" s="83">
        <v>2</v>
      </c>
      <c r="K238" s="112">
        <f>SUMIFS(VENTAS[Cantidad],VENTAS[Código del producto Vendido],INVENTARIO[[#This Row],[Code]])</f>
        <v>1</v>
      </c>
      <c r="L238" s="122">
        <f>INVENTARIO[[#This Row],[Entradas]]-INVENTARIO[[#This Row],[Salidas]]</f>
        <v>1</v>
      </c>
      <c r="M238" s="183">
        <f>INVENTARIO[[#This Row],[Precio Final]]*10%</f>
        <v>2.5</v>
      </c>
      <c r="N238" s="43">
        <v>260</v>
      </c>
      <c r="O238" s="43">
        <v>18</v>
      </c>
      <c r="P238" s="43">
        <f t="shared" si="28"/>
        <v>14.444444444444445</v>
      </c>
      <c r="Q238" s="112">
        <v>200</v>
      </c>
      <c r="R238" s="43">
        <v>8</v>
      </c>
      <c r="S238" s="189">
        <f t="shared" si="29"/>
        <v>1.6</v>
      </c>
      <c r="T238" s="180">
        <f t="shared" si="26"/>
        <v>16.044444444444444</v>
      </c>
      <c r="U238" s="180">
        <f>((INVENTARIO[[#This Row],[Costo Unitario (USD)]]+INVENTARIO[[#This Row],[Costo Envío (USD)]])*1.5)</f>
        <v>24.066666666666666</v>
      </c>
      <c r="V238" s="43">
        <v>25</v>
      </c>
      <c r="W238" s="43">
        <f>INVENTARIO[[#This Row],[Precio Final]]-(INVENTARIO[[#This Row],[Comisión 10%]]+INVENTARIO[[#This Row],[Costo total]])</f>
        <v>6.4555555555555557</v>
      </c>
      <c r="X238" s="184">
        <f>INVENTARIO[[#This Row],[Ganancia Unitaria]]*INVENTARIO[[#This Row],[Salidas]]</f>
        <v>6.4555555555555557</v>
      </c>
      <c r="Y238" s="43"/>
      <c r="Z238" s="20"/>
    </row>
    <row r="239" spans="1:26" ht="55" hidden="1" customHeight="1" x14ac:dyDescent="0.15">
      <c r="A239" s="42" t="s">
        <v>1511</v>
      </c>
      <c r="B239" s="185"/>
      <c r="C239" s="186" t="s">
        <v>12</v>
      </c>
      <c r="D239" s="78"/>
      <c r="E239" s="78" t="s">
        <v>912</v>
      </c>
      <c r="F239" s="78"/>
      <c r="G239" s="78" t="s">
        <v>164</v>
      </c>
      <c r="H239" s="187">
        <f>INVENTARIO[[#This Row],[Precio Final]]</f>
        <v>0</v>
      </c>
      <c r="I239" s="78">
        <f t="shared" si="27"/>
        <v>4.0791666666666666</v>
      </c>
      <c r="J239" s="78">
        <v>0</v>
      </c>
      <c r="K239" s="110">
        <f>SUMIFS(VENTAS[Cantidad],VENTAS[Código del producto Vendido],INVENTARIO[[#This Row],[Code]])</f>
        <v>0</v>
      </c>
      <c r="L239" s="121">
        <f>INVENTARIO[[#This Row],[Entradas]]-INVENTARIO[[#This Row],[Salidas]]</f>
        <v>0</v>
      </c>
      <c r="M239" s="187">
        <f>INVENTARIO[[#This Row],[Precio Final]]*10%</f>
        <v>0</v>
      </c>
      <c r="N239" s="42">
        <v>46.07</v>
      </c>
      <c r="O239" s="42">
        <v>18</v>
      </c>
      <c r="P239" s="42">
        <f t="shared" si="28"/>
        <v>2.5594444444444444</v>
      </c>
      <c r="Q239" s="110">
        <v>20</v>
      </c>
      <c r="R239" s="42">
        <v>8</v>
      </c>
      <c r="S239" s="190">
        <f t="shared" si="29"/>
        <v>0.16</v>
      </c>
      <c r="T239" s="42">
        <f t="shared" si="26"/>
        <v>2.7194444444444446</v>
      </c>
      <c r="U239" s="42">
        <f>((INVENTARIO[[#This Row],[Costo Unitario (USD)]]+INVENTARIO[[#This Row],[Costo Envío (USD)]])*1.5)</f>
        <v>4.0791666666666666</v>
      </c>
      <c r="V239" s="42">
        <v>0</v>
      </c>
      <c r="W239" s="42">
        <f>INVENTARIO[[#This Row],[Precio Final]]-(INVENTARIO[[#This Row],[Comisión 10%]]+INVENTARIO[[#This Row],[Costo total]])</f>
        <v>-2.7194444444444446</v>
      </c>
      <c r="X239" s="188">
        <f>INVENTARIO[[#This Row],[Ganancia Unitaria]]*INVENTARIO[[#This Row],[Salidas]]</f>
        <v>0</v>
      </c>
      <c r="Y239" s="42"/>
      <c r="Z239" s="20"/>
    </row>
    <row r="240" spans="1:26" ht="55" hidden="1" customHeight="1" x14ac:dyDescent="0.15">
      <c r="A240" s="43" t="s">
        <v>1512</v>
      </c>
      <c r="B240" s="181"/>
      <c r="C240" s="182" t="s">
        <v>12</v>
      </c>
      <c r="D240" s="83" t="s">
        <v>215</v>
      </c>
      <c r="E240" s="83" t="s">
        <v>1279</v>
      </c>
      <c r="F240" s="83" t="s">
        <v>712</v>
      </c>
      <c r="G240" s="83" t="s">
        <v>164</v>
      </c>
      <c r="H240" s="183">
        <f>INVENTARIO[[#This Row],[Precio Final]]</f>
        <v>20</v>
      </c>
      <c r="I240" s="83">
        <f t="shared" ref="I240:I245" si="30">U240</f>
        <v>18.955833333333334</v>
      </c>
      <c r="J240" s="83">
        <v>1</v>
      </c>
      <c r="K240" s="112">
        <f>SUMIFS(VENTAS[Cantidad],VENTAS[Código del producto Vendido],INVENTARIO[[#This Row],[Code]])</f>
        <v>1</v>
      </c>
      <c r="L240" s="122">
        <f>INVENTARIO[[#This Row],[Entradas]]-INVENTARIO[[#This Row],[Salidas]]</f>
        <v>0</v>
      </c>
      <c r="M240" s="183">
        <f>INVENTARIO[[#This Row],[Precio Final]]*10%</f>
        <v>2</v>
      </c>
      <c r="N240" s="43">
        <v>184.27</v>
      </c>
      <c r="O240" s="43">
        <v>18</v>
      </c>
      <c r="P240" s="43">
        <f t="shared" ref="P240:P245" si="31">N240/O240</f>
        <v>10.237222222222222</v>
      </c>
      <c r="Q240" s="112">
        <v>300</v>
      </c>
      <c r="R240" s="43">
        <v>8</v>
      </c>
      <c r="S240" s="189">
        <f t="shared" ref="S240:S245" si="32">Q240*R240/1000</f>
        <v>2.4</v>
      </c>
      <c r="T240" s="180">
        <f t="shared" si="26"/>
        <v>12.637222222222222</v>
      </c>
      <c r="U240" s="180">
        <f>((INVENTARIO[[#This Row],[Costo Unitario (USD)]]+INVENTARIO[[#This Row],[Costo Envío (USD)]])*1.5)</f>
        <v>18.955833333333334</v>
      </c>
      <c r="V240" s="43">
        <v>20</v>
      </c>
      <c r="W240" s="43">
        <f>INVENTARIO[[#This Row],[Precio Final]]-(INVENTARIO[[#This Row],[Comisión 10%]]+INVENTARIO[[#This Row],[Costo total]])</f>
        <v>5.3627777777777776</v>
      </c>
      <c r="X240" s="184">
        <f>INVENTARIO[[#This Row],[Ganancia Unitaria]]*INVENTARIO[[#This Row],[Salidas]]</f>
        <v>5.3627777777777776</v>
      </c>
      <c r="Y240" s="43"/>
      <c r="Z240" s="20"/>
    </row>
    <row r="241" spans="1:26" ht="55" hidden="1" customHeight="1" x14ac:dyDescent="0.15">
      <c r="A241" s="42" t="s">
        <v>1513</v>
      </c>
      <c r="B241" s="185"/>
      <c r="C241" s="186" t="s">
        <v>12</v>
      </c>
      <c r="D241" s="78" t="s">
        <v>192</v>
      </c>
      <c r="E241" s="78" t="s">
        <v>1207</v>
      </c>
      <c r="F241" s="78" t="s">
        <v>711</v>
      </c>
      <c r="G241" s="78" t="s">
        <v>164</v>
      </c>
      <c r="H241" s="187">
        <f>INVENTARIO[[#This Row],[Precio Final]]</f>
        <v>2</v>
      </c>
      <c r="I241" s="78">
        <f t="shared" si="30"/>
        <v>1.2666666666666666</v>
      </c>
      <c r="J241" s="78">
        <v>10</v>
      </c>
      <c r="K241" s="110">
        <f>SUMIFS(VENTAS[Cantidad],VENTAS[Código del producto Vendido],INVENTARIO[[#This Row],[Code]])</f>
        <v>10</v>
      </c>
      <c r="L241" s="121">
        <f>INVENTARIO[[#This Row],[Entradas]]-INVENTARIO[[#This Row],[Salidas]]</f>
        <v>0</v>
      </c>
      <c r="M241" s="187">
        <f>INVENTARIO[[#This Row],[Precio Final]]*10%</f>
        <v>0.2</v>
      </c>
      <c r="N241" s="42">
        <v>8</v>
      </c>
      <c r="O241" s="42">
        <v>18</v>
      </c>
      <c r="P241" s="42">
        <f t="shared" si="31"/>
        <v>0.44444444444444442</v>
      </c>
      <c r="Q241" s="110">
        <v>50</v>
      </c>
      <c r="R241" s="42">
        <v>8</v>
      </c>
      <c r="S241" s="190">
        <f t="shared" si="32"/>
        <v>0.4</v>
      </c>
      <c r="T241" s="42">
        <f t="shared" si="26"/>
        <v>0.84444444444444444</v>
      </c>
      <c r="U241" s="42">
        <f>((INVENTARIO[[#This Row],[Costo Unitario (USD)]]+INVENTARIO[[#This Row],[Costo Envío (USD)]])*1.5)</f>
        <v>1.2666666666666666</v>
      </c>
      <c r="V241" s="42">
        <v>2</v>
      </c>
      <c r="W241" s="42">
        <f>INVENTARIO[[#This Row],[Precio Final]]-(INVENTARIO[[#This Row],[Comisión 10%]]+INVENTARIO[[#This Row],[Costo total]])</f>
        <v>0.95555555555555549</v>
      </c>
      <c r="X241" s="188">
        <f>INVENTARIO[[#This Row],[Ganancia Unitaria]]*INVENTARIO[[#This Row],[Salidas]]</f>
        <v>9.5555555555555554</v>
      </c>
      <c r="Y241" s="42"/>
      <c r="Z241" s="20"/>
    </row>
    <row r="242" spans="1:26" ht="55" hidden="1" customHeight="1" x14ac:dyDescent="0.15">
      <c r="A242" s="43" t="s">
        <v>1514</v>
      </c>
      <c r="B242" s="181"/>
      <c r="C242" s="182" t="s">
        <v>12</v>
      </c>
      <c r="D242" s="83" t="s">
        <v>215</v>
      </c>
      <c r="E242" s="83" t="s">
        <v>913</v>
      </c>
      <c r="F242" s="83" t="s">
        <v>712</v>
      </c>
      <c r="G242" s="83" t="s">
        <v>164</v>
      </c>
      <c r="H242" s="183">
        <f>INVENTARIO[[#This Row],[Precio Final]]</f>
        <v>26</v>
      </c>
      <c r="I242" s="83">
        <f t="shared" si="30"/>
        <v>25.389166666666668</v>
      </c>
      <c r="J242" s="83">
        <v>1</v>
      </c>
      <c r="K242" s="112">
        <f>SUMIFS(VENTAS[Cantidad],VENTAS[Código del producto Vendido],INVENTARIO[[#This Row],[Code]])</f>
        <v>0</v>
      </c>
      <c r="L242" s="122">
        <f>INVENTARIO[[#This Row],[Entradas]]-INVENTARIO[[#This Row],[Salidas]]</f>
        <v>1</v>
      </c>
      <c r="M242" s="183">
        <f>INVENTARIO[[#This Row],[Precio Final]]*10%</f>
        <v>2.6</v>
      </c>
      <c r="N242" s="43">
        <v>261.47000000000003</v>
      </c>
      <c r="O242" s="43">
        <v>18</v>
      </c>
      <c r="P242" s="43">
        <f t="shared" si="31"/>
        <v>14.526111111111113</v>
      </c>
      <c r="Q242" s="112">
        <v>300</v>
      </c>
      <c r="R242" s="43">
        <v>8</v>
      </c>
      <c r="S242" s="189">
        <f t="shared" si="32"/>
        <v>2.4</v>
      </c>
      <c r="T242" s="180">
        <f t="shared" si="26"/>
        <v>16.926111111111112</v>
      </c>
      <c r="U242" s="180">
        <f>((INVENTARIO[[#This Row],[Costo Unitario (USD)]]+INVENTARIO[[#This Row],[Costo Envío (USD)]])*1.5)</f>
        <v>25.389166666666668</v>
      </c>
      <c r="V242" s="43">
        <v>26</v>
      </c>
      <c r="W242" s="43">
        <f>INVENTARIO[[#This Row],[Precio Final]]-(INVENTARIO[[#This Row],[Comisión 10%]]+INVENTARIO[[#This Row],[Costo total]])</f>
        <v>6.4738888888888866</v>
      </c>
      <c r="X242" s="184">
        <f>INVENTARIO[[#This Row],[Ganancia Unitaria]]*INVENTARIO[[#This Row],[Salidas]]</f>
        <v>0</v>
      </c>
      <c r="Y242" s="43"/>
      <c r="Z242" s="20"/>
    </row>
    <row r="243" spans="1:26" ht="55" hidden="1" customHeight="1" x14ac:dyDescent="0.15">
      <c r="A243" s="42" t="s">
        <v>1515</v>
      </c>
      <c r="B243" s="185"/>
      <c r="C243" s="186" t="s">
        <v>12</v>
      </c>
      <c r="D243" s="78" t="s">
        <v>208</v>
      </c>
      <c r="E243" s="78" t="s">
        <v>914</v>
      </c>
      <c r="F243" s="78"/>
      <c r="G243" s="78" t="s">
        <v>164</v>
      </c>
      <c r="H243" s="187">
        <f>INVENTARIO[[#This Row],[Precio Final]]</f>
        <v>1</v>
      </c>
      <c r="I243" s="78">
        <f t="shared" si="30"/>
        <v>0.36208333333333331</v>
      </c>
      <c r="J243" s="78">
        <v>8</v>
      </c>
      <c r="K243" s="110">
        <f>SUMIFS(VENTAS[Cantidad],VENTAS[Código del producto Vendido],INVENTARIO[[#This Row],[Code]])</f>
        <v>2</v>
      </c>
      <c r="L243" s="121">
        <f>INVENTARIO[[#This Row],[Entradas]]-INVENTARIO[[#This Row],[Salidas]]</f>
        <v>6</v>
      </c>
      <c r="M243" s="187">
        <f>INVENTARIO[[#This Row],[Precio Final]]*10%</f>
        <v>0.1</v>
      </c>
      <c r="N243" s="42">
        <v>2.5000000000000001E-2</v>
      </c>
      <c r="O243" s="42">
        <v>18</v>
      </c>
      <c r="P243" s="42">
        <f t="shared" si="31"/>
        <v>1.3888888888888889E-3</v>
      </c>
      <c r="Q243" s="110">
        <v>30</v>
      </c>
      <c r="R243" s="42">
        <v>8</v>
      </c>
      <c r="S243" s="190">
        <f t="shared" si="32"/>
        <v>0.24</v>
      </c>
      <c r="T243" s="42">
        <f t="shared" si="26"/>
        <v>0.24138888888888888</v>
      </c>
      <c r="U243" s="42">
        <f>((INVENTARIO[[#This Row],[Costo Unitario (USD)]]+INVENTARIO[[#This Row],[Costo Envío (USD)]])*1.5)</f>
        <v>0.36208333333333331</v>
      </c>
      <c r="V243" s="42">
        <v>1</v>
      </c>
      <c r="W243" s="42">
        <f>INVENTARIO[[#This Row],[Precio Final]]-(INVENTARIO[[#This Row],[Comisión 10%]]+INVENTARIO[[#This Row],[Costo total]])</f>
        <v>0.65861111111111115</v>
      </c>
      <c r="X243" s="188">
        <f>INVENTARIO[[#This Row],[Ganancia Unitaria]]*INVENTARIO[[#This Row],[Salidas]]</f>
        <v>1.3172222222222223</v>
      </c>
      <c r="Y243" s="42"/>
      <c r="Z243" s="20"/>
    </row>
    <row r="244" spans="1:26" ht="55" hidden="1" customHeight="1" x14ac:dyDescent="0.15">
      <c r="A244" s="43" t="s">
        <v>1516</v>
      </c>
      <c r="B244" s="181"/>
      <c r="C244" s="182" t="s">
        <v>12</v>
      </c>
      <c r="D244" s="83" t="s">
        <v>208</v>
      </c>
      <c r="E244" s="83" t="s">
        <v>915</v>
      </c>
      <c r="F244" s="83"/>
      <c r="G244" s="83" t="s">
        <v>164</v>
      </c>
      <c r="H244" s="183">
        <f>INVENTARIO[[#This Row],[Precio Final]]</f>
        <v>30</v>
      </c>
      <c r="I244" s="83">
        <f t="shared" si="30"/>
        <v>25.076666666666664</v>
      </c>
      <c r="J244" s="83">
        <v>1</v>
      </c>
      <c r="K244" s="112">
        <f>SUMIFS(VENTAS[Cantidad],VENTAS[Código del producto Vendido],INVENTARIO[[#This Row],[Code]])</f>
        <v>0</v>
      </c>
      <c r="L244" s="122">
        <f>INVENTARIO[[#This Row],[Entradas]]-INVENTARIO[[#This Row],[Salidas]]</f>
        <v>1</v>
      </c>
      <c r="M244" s="183">
        <f>INVENTARIO[[#This Row],[Precio Final]]*10%</f>
        <v>3</v>
      </c>
      <c r="N244" s="43">
        <v>228.92</v>
      </c>
      <c r="O244" s="43">
        <v>18</v>
      </c>
      <c r="P244" s="43">
        <f t="shared" si="31"/>
        <v>12.717777777777776</v>
      </c>
      <c r="Q244" s="112">
        <v>500</v>
      </c>
      <c r="R244" s="43">
        <v>8</v>
      </c>
      <c r="S244" s="189">
        <f t="shared" si="32"/>
        <v>4</v>
      </c>
      <c r="T244" s="180">
        <f t="shared" si="26"/>
        <v>16.717777777777776</v>
      </c>
      <c r="U244" s="180">
        <f>((INVENTARIO[[#This Row],[Costo Unitario (USD)]]+INVENTARIO[[#This Row],[Costo Envío (USD)]])*1.5)</f>
        <v>25.076666666666664</v>
      </c>
      <c r="V244" s="43">
        <v>30</v>
      </c>
      <c r="W244" s="43">
        <f>INVENTARIO[[#This Row],[Precio Final]]-(INVENTARIO[[#This Row],[Comisión 10%]]+INVENTARIO[[#This Row],[Costo total]])</f>
        <v>10.282222222222224</v>
      </c>
      <c r="X244" s="184">
        <f>INVENTARIO[[#This Row],[Ganancia Unitaria]]*INVENTARIO[[#This Row],[Salidas]]</f>
        <v>0</v>
      </c>
      <c r="Y244" s="43"/>
      <c r="Z244" s="20"/>
    </row>
    <row r="245" spans="1:26" ht="55" hidden="1" customHeight="1" x14ac:dyDescent="0.15">
      <c r="A245" s="42" t="s">
        <v>1517</v>
      </c>
      <c r="B245" s="185"/>
      <c r="C245" s="186" t="s">
        <v>12</v>
      </c>
      <c r="D245" s="78" t="s">
        <v>208</v>
      </c>
      <c r="E245" s="78" t="s">
        <v>916</v>
      </c>
      <c r="F245" s="78"/>
      <c r="G245" s="78" t="s">
        <v>164</v>
      </c>
      <c r="H245" s="187">
        <f>INVENTARIO[[#This Row],[Precio Final]]</f>
        <v>1</v>
      </c>
      <c r="I245" s="78">
        <f t="shared" si="30"/>
        <v>0.75416666666666665</v>
      </c>
      <c r="J245" s="78">
        <v>6</v>
      </c>
      <c r="K245" s="110">
        <f>SUMIFS(VENTAS[Cantidad],VENTAS[Código del producto Vendido],INVENTARIO[[#This Row],[Code]])</f>
        <v>4</v>
      </c>
      <c r="L245" s="121">
        <f>INVENTARIO[[#This Row],[Entradas]]-INVENTARIO[[#This Row],[Salidas]]</f>
        <v>2</v>
      </c>
      <c r="M245" s="187">
        <f>INVENTARIO[[#This Row],[Precio Final]]*10%</f>
        <v>0.1</v>
      </c>
      <c r="N245" s="42">
        <v>0.65</v>
      </c>
      <c r="O245" s="42">
        <v>18</v>
      </c>
      <c r="P245" s="42">
        <f t="shared" si="31"/>
        <v>3.6111111111111115E-2</v>
      </c>
      <c r="Q245" s="110">
        <v>50</v>
      </c>
      <c r="R245" s="42">
        <v>8</v>
      </c>
      <c r="S245" s="190">
        <f t="shared" si="32"/>
        <v>0.4</v>
      </c>
      <c r="T245" s="42">
        <f>(P245+S245)-INVENTARIO[[#This Row],[Comisión 10%]]</f>
        <v>0.33611111111111114</v>
      </c>
      <c r="U245" s="42">
        <f>((INVENTARIO[[#This Row],[Costo Unitario (USD)]]+INVENTARIO[[#This Row],[Costo Envío (USD)]])*1.5)+10%</f>
        <v>0.75416666666666665</v>
      </c>
      <c r="V245" s="42">
        <v>1</v>
      </c>
      <c r="W245" s="42">
        <f>INVENTARIO[[#This Row],[Precio Final]]-(INVENTARIO[[#This Row],[Comisión 10%]]+INVENTARIO[[#This Row],[Costo total]])</f>
        <v>0.56388888888888888</v>
      </c>
      <c r="X245" s="188">
        <f>INVENTARIO[[#This Row],[Ganancia Unitaria]]*INVENTARIO[[#This Row],[Salidas]]</f>
        <v>2.2555555555555555</v>
      </c>
      <c r="Y245" s="42"/>
      <c r="Z245" s="20"/>
    </row>
    <row r="246" spans="1:26" ht="55" hidden="1" customHeight="1" x14ac:dyDescent="0.15">
      <c r="A246" s="43" t="s">
        <v>1518</v>
      </c>
      <c r="B246" s="181"/>
      <c r="C246" s="182" t="s">
        <v>12</v>
      </c>
      <c r="D246" s="83" t="s">
        <v>208</v>
      </c>
      <c r="E246" s="83" t="s">
        <v>176</v>
      </c>
      <c r="F246" s="83"/>
      <c r="G246" s="83" t="s">
        <v>164</v>
      </c>
      <c r="H246" s="183">
        <f>INVENTARIO[[#This Row],[Precio Final]]</f>
        <v>1</v>
      </c>
      <c r="I246" s="83">
        <f t="shared" ref="I246:I251" si="33">U246</f>
        <v>3.0716666666666663</v>
      </c>
      <c r="J246" s="83">
        <v>1</v>
      </c>
      <c r="K246" s="112">
        <f>SUMIFS(VENTAS[Cantidad],VENTAS[Código del producto Vendido],INVENTARIO[[#This Row],[Code]])</f>
        <v>0</v>
      </c>
      <c r="L246" s="122">
        <f>INVENTARIO[[#This Row],[Entradas]]-INVENTARIO[[#This Row],[Salidas]]</f>
        <v>1</v>
      </c>
      <c r="M246" s="183">
        <f>INVENTARIO[[#This Row],[Precio Final]]*10%</f>
        <v>0.1</v>
      </c>
      <c r="N246" s="43">
        <v>36.86</v>
      </c>
      <c r="O246" s="43">
        <v>18</v>
      </c>
      <c r="P246" s="43">
        <f t="shared" ref="P246:P251" si="34">N246/O246</f>
        <v>2.0477777777777777</v>
      </c>
      <c r="Q246" s="112"/>
      <c r="R246" s="43">
        <v>8</v>
      </c>
      <c r="S246" s="189">
        <f t="shared" ref="S246:S251" si="35">Q246*R246/1000</f>
        <v>0</v>
      </c>
      <c r="T246" s="180">
        <f t="shared" ref="T246:T269" si="36">(P246+S246)</f>
        <v>2.0477777777777777</v>
      </c>
      <c r="U246" s="180">
        <f>((INVENTARIO[[#This Row],[Costo Unitario (USD)]]+INVENTARIO[[#This Row],[Costo Envío (USD)]])*1.5)</f>
        <v>3.0716666666666663</v>
      </c>
      <c r="V246" s="43">
        <v>1</v>
      </c>
      <c r="W246" s="43">
        <f>INVENTARIO[[#This Row],[Precio Final]]-(INVENTARIO[[#This Row],[Comisión 10%]]+INVENTARIO[[#This Row],[Costo total]])</f>
        <v>-1.1477777777777778</v>
      </c>
      <c r="X246" s="184">
        <f>INVENTARIO[[#This Row],[Ganancia Unitaria]]*INVENTARIO[[#This Row],[Salidas]]</f>
        <v>0</v>
      </c>
      <c r="Y246" s="43"/>
      <c r="Z246" s="20"/>
    </row>
    <row r="247" spans="1:26" ht="55" hidden="1" customHeight="1" x14ac:dyDescent="0.15">
      <c r="A247" s="42" t="s">
        <v>1519</v>
      </c>
      <c r="B247" s="185"/>
      <c r="C247" s="186" t="s">
        <v>12</v>
      </c>
      <c r="D247" s="78" t="s">
        <v>50</v>
      </c>
      <c r="E247" s="78" t="s">
        <v>854</v>
      </c>
      <c r="F247" s="78" t="s">
        <v>692</v>
      </c>
      <c r="G247" s="78" t="s">
        <v>164</v>
      </c>
      <c r="H247" s="187">
        <f>INVENTARIO[[#This Row],[Precio Final]]</f>
        <v>18</v>
      </c>
      <c r="I247" s="78">
        <f t="shared" si="33"/>
        <v>22.06666666666667</v>
      </c>
      <c r="J247" s="78">
        <v>1</v>
      </c>
      <c r="K247" s="110">
        <f>SUMIFS(VENTAS[Cantidad],VENTAS[Código del producto Vendido],INVENTARIO[[#This Row],[Code]])</f>
        <v>0</v>
      </c>
      <c r="L247" s="121">
        <f>INVENTARIO[[#This Row],[Entradas]]-INVENTARIO[[#This Row],[Salidas]]</f>
        <v>1</v>
      </c>
      <c r="M247" s="187">
        <f>INVENTARIO[[#This Row],[Precio Final]]*10%</f>
        <v>1.8</v>
      </c>
      <c r="N247" s="42">
        <v>228.8</v>
      </c>
      <c r="O247" s="42">
        <v>18</v>
      </c>
      <c r="P247" s="42">
        <f t="shared" si="34"/>
        <v>12.711111111111112</v>
      </c>
      <c r="Q247" s="110">
        <v>250</v>
      </c>
      <c r="R247" s="42">
        <v>8</v>
      </c>
      <c r="S247" s="190">
        <f t="shared" si="35"/>
        <v>2</v>
      </c>
      <c r="T247" s="42">
        <f t="shared" si="36"/>
        <v>14.711111111111112</v>
      </c>
      <c r="U247" s="42">
        <f>((INVENTARIO[[#This Row],[Costo Unitario (USD)]]+INVENTARIO[[#This Row],[Costo Envío (USD)]])*1.5)</f>
        <v>22.06666666666667</v>
      </c>
      <c r="V247" s="42">
        <v>18</v>
      </c>
      <c r="W247" s="42">
        <f>INVENTARIO[[#This Row],[Precio Final]]-(INVENTARIO[[#This Row],[Comisión 10%]]+INVENTARIO[[#This Row],[Costo total]])</f>
        <v>1.4888888888888872</v>
      </c>
      <c r="X247" s="188">
        <f>INVENTARIO[[#This Row],[Ganancia Unitaria]]*INVENTARIO[[#This Row],[Salidas]]</f>
        <v>0</v>
      </c>
      <c r="Y247" s="42"/>
      <c r="Z247" s="20"/>
    </row>
    <row r="248" spans="1:26" ht="55" hidden="1" customHeight="1" x14ac:dyDescent="0.15">
      <c r="A248" s="43" t="s">
        <v>1520</v>
      </c>
      <c r="B248" s="181"/>
      <c r="C248" s="182" t="s">
        <v>12</v>
      </c>
      <c r="D248" s="83" t="s">
        <v>192</v>
      </c>
      <c r="E248" s="83" t="s">
        <v>1253</v>
      </c>
      <c r="F248" s="83"/>
      <c r="G248" s="83" t="s">
        <v>164</v>
      </c>
      <c r="H248" s="183">
        <f>INVENTARIO[[#This Row],[Precio Final]]</f>
        <v>12</v>
      </c>
      <c r="I248" s="83">
        <f t="shared" si="33"/>
        <v>8.7458333333333336</v>
      </c>
      <c r="J248" s="83">
        <v>2</v>
      </c>
      <c r="K248" s="112">
        <f>SUMIFS(VENTAS[Cantidad],VENTAS[Código del producto Vendido],INVENTARIO[[#This Row],[Code]])</f>
        <v>1</v>
      </c>
      <c r="L248" s="122">
        <f>INVENTARIO[[#This Row],[Entradas]]-INVENTARIO[[#This Row],[Salidas]]</f>
        <v>1</v>
      </c>
      <c r="M248" s="183">
        <f>INVENTARIO[[#This Row],[Precio Final]]*10%</f>
        <v>1.2000000000000002</v>
      </c>
      <c r="N248" s="43">
        <v>97.75</v>
      </c>
      <c r="O248" s="43">
        <v>18</v>
      </c>
      <c r="P248" s="43">
        <f t="shared" si="34"/>
        <v>5.4305555555555554</v>
      </c>
      <c r="Q248" s="112">
        <v>50</v>
      </c>
      <c r="R248" s="43">
        <v>8</v>
      </c>
      <c r="S248" s="189">
        <f t="shared" si="35"/>
        <v>0.4</v>
      </c>
      <c r="T248" s="180">
        <f t="shared" si="36"/>
        <v>5.8305555555555557</v>
      </c>
      <c r="U248" s="180">
        <f>((INVENTARIO[[#This Row],[Costo Unitario (USD)]]+INVENTARIO[[#This Row],[Costo Envío (USD)]])*1.5)</f>
        <v>8.7458333333333336</v>
      </c>
      <c r="V248" s="43">
        <v>12</v>
      </c>
      <c r="W248" s="43">
        <f>INVENTARIO[[#This Row],[Precio Final]]-(INVENTARIO[[#This Row],[Comisión 10%]]+INVENTARIO[[#This Row],[Costo total]])</f>
        <v>4.9694444444444441</v>
      </c>
      <c r="X248" s="184">
        <f>INVENTARIO[[#This Row],[Ganancia Unitaria]]*INVENTARIO[[#This Row],[Salidas]]</f>
        <v>4.9694444444444441</v>
      </c>
      <c r="Y248" s="43"/>
      <c r="Z248" s="20"/>
    </row>
    <row r="249" spans="1:26" ht="55" hidden="1" customHeight="1" x14ac:dyDescent="0.15">
      <c r="A249" s="42" t="s">
        <v>341</v>
      </c>
      <c r="B249" s="185"/>
      <c r="C249" s="186" t="s">
        <v>12</v>
      </c>
      <c r="D249" s="78" t="s">
        <v>215</v>
      </c>
      <c r="E249" s="78" t="s">
        <v>177</v>
      </c>
      <c r="F249" s="78" t="s">
        <v>714</v>
      </c>
      <c r="G249" s="78" t="s">
        <v>164</v>
      </c>
      <c r="H249" s="187">
        <f>INVENTARIO[[#This Row],[Precio Final]]</f>
        <v>38</v>
      </c>
      <c r="I249" s="78">
        <f t="shared" si="33"/>
        <v>41.883333333333333</v>
      </c>
      <c r="J249" s="78">
        <v>1</v>
      </c>
      <c r="K249" s="110">
        <f>SUMIFS(VENTAS[Cantidad],VENTAS[Código del producto Vendido],INVENTARIO[[#This Row],[Code]])</f>
        <v>1</v>
      </c>
      <c r="L249" s="121">
        <f>INVENTARIO[[#This Row],[Entradas]]-INVENTARIO[[#This Row],[Salidas]]</f>
        <v>0</v>
      </c>
      <c r="M249" s="187">
        <f>INVENTARIO[[#This Row],[Precio Final]]*10%</f>
        <v>3.8000000000000003</v>
      </c>
      <c r="N249" s="42">
        <v>452.2</v>
      </c>
      <c r="O249" s="42">
        <v>18</v>
      </c>
      <c r="P249" s="42">
        <f t="shared" si="34"/>
        <v>25.12222222222222</v>
      </c>
      <c r="Q249" s="110">
        <v>350</v>
      </c>
      <c r="R249" s="42">
        <v>8</v>
      </c>
      <c r="S249" s="190">
        <f t="shared" si="35"/>
        <v>2.8</v>
      </c>
      <c r="T249" s="42">
        <f t="shared" si="36"/>
        <v>27.922222222222221</v>
      </c>
      <c r="U249" s="42">
        <f>((INVENTARIO[[#This Row],[Costo Unitario (USD)]]+INVENTARIO[[#This Row],[Costo Envío (USD)]])*1.5)</f>
        <v>41.883333333333333</v>
      </c>
      <c r="V249" s="42">
        <v>38</v>
      </c>
      <c r="W249" s="42">
        <f>INVENTARIO[[#This Row],[Precio Final]]-(INVENTARIO[[#This Row],[Comisión 10%]]+INVENTARIO[[#This Row],[Costo total]])</f>
        <v>6.2777777777777786</v>
      </c>
      <c r="X249" s="188">
        <f>INVENTARIO[[#This Row],[Ganancia Unitaria]]*INVENTARIO[[#This Row],[Salidas]]</f>
        <v>6.2777777777777786</v>
      </c>
      <c r="Y249" s="42"/>
      <c r="Z249" s="20"/>
    </row>
    <row r="250" spans="1:26" ht="55" customHeight="1" x14ac:dyDescent="0.15">
      <c r="A250" s="43" t="s">
        <v>383</v>
      </c>
      <c r="B250" s="181"/>
      <c r="C250" s="182" t="s">
        <v>12</v>
      </c>
      <c r="D250" s="83" t="s">
        <v>2417</v>
      </c>
      <c r="E250" s="83" t="s">
        <v>178</v>
      </c>
      <c r="F250" s="83" t="s">
        <v>695</v>
      </c>
      <c r="G250" s="83" t="s">
        <v>164</v>
      </c>
      <c r="H250" s="183">
        <f>INVENTARIO[[#This Row],[Precio Final]]</f>
        <v>20</v>
      </c>
      <c r="I250" s="83">
        <f t="shared" si="33"/>
        <v>18.783333333333331</v>
      </c>
      <c r="J250" s="83">
        <v>1</v>
      </c>
      <c r="K250" s="112">
        <f>SUMIFS(VENTAS[Cantidad],VENTAS[Código del producto Vendido],INVENTARIO[[#This Row],[Code]])</f>
        <v>1</v>
      </c>
      <c r="L250" s="122">
        <f>INVENTARIO[[#This Row],[Entradas]]-INVENTARIO[[#This Row],[Salidas]]</f>
        <v>0</v>
      </c>
      <c r="M250" s="183">
        <f>INVENTARIO[[#This Row],[Precio Final]]*10%</f>
        <v>2</v>
      </c>
      <c r="N250" s="43">
        <v>211</v>
      </c>
      <c r="O250" s="43">
        <v>18</v>
      </c>
      <c r="P250" s="43">
        <f t="shared" si="34"/>
        <v>11.722222222222221</v>
      </c>
      <c r="Q250" s="112">
        <v>100</v>
      </c>
      <c r="R250" s="43">
        <v>8</v>
      </c>
      <c r="S250" s="189">
        <f t="shared" si="35"/>
        <v>0.8</v>
      </c>
      <c r="T250" s="180">
        <f t="shared" si="36"/>
        <v>12.522222222222222</v>
      </c>
      <c r="U250" s="180">
        <f>((INVENTARIO[[#This Row],[Costo Unitario (USD)]]+INVENTARIO[[#This Row],[Costo Envío (USD)]])*1.5)</f>
        <v>18.783333333333331</v>
      </c>
      <c r="V250" s="43">
        <v>20</v>
      </c>
      <c r="W250" s="43">
        <f>INVENTARIO[[#This Row],[Precio Final]]-(INVENTARIO[[#This Row],[Comisión 10%]]+INVENTARIO[[#This Row],[Costo total]])</f>
        <v>5.4777777777777779</v>
      </c>
      <c r="X250" s="184">
        <f>INVENTARIO[[#This Row],[Ganancia Unitaria]]*INVENTARIO[[#This Row],[Salidas]]</f>
        <v>5.4777777777777779</v>
      </c>
      <c r="Y250" s="43"/>
      <c r="Z250" s="20"/>
    </row>
    <row r="251" spans="1:26" ht="55" hidden="1" customHeight="1" x14ac:dyDescent="0.15">
      <c r="A251" s="42" t="s">
        <v>1521</v>
      </c>
      <c r="B251" s="185"/>
      <c r="C251" s="186" t="s">
        <v>12</v>
      </c>
      <c r="D251" s="78" t="s">
        <v>52</v>
      </c>
      <c r="E251" s="78" t="s">
        <v>1254</v>
      </c>
      <c r="F251" s="78" t="s">
        <v>695</v>
      </c>
      <c r="G251" s="78" t="s">
        <v>164</v>
      </c>
      <c r="H251" s="187">
        <f>INVENTARIO[[#This Row],[Precio Final]]</f>
        <v>15</v>
      </c>
      <c r="I251" s="78">
        <f t="shared" si="33"/>
        <v>15.606666666666666</v>
      </c>
      <c r="J251" s="78">
        <v>1</v>
      </c>
      <c r="K251" s="110">
        <f>SUMIFS(VENTAS[Cantidad],VENTAS[Código del producto Vendido],INVENTARIO[[#This Row],[Code]])</f>
        <v>1</v>
      </c>
      <c r="L251" s="121">
        <f>INVENTARIO[[#This Row],[Entradas]]-INVENTARIO[[#This Row],[Salidas]]</f>
        <v>0</v>
      </c>
      <c r="M251" s="187">
        <f>INVENTARIO[[#This Row],[Precio Final]]*10%</f>
        <v>1.5</v>
      </c>
      <c r="N251" s="42">
        <v>170</v>
      </c>
      <c r="O251" s="42">
        <v>18</v>
      </c>
      <c r="P251" s="42">
        <f t="shared" si="34"/>
        <v>9.4444444444444446</v>
      </c>
      <c r="Q251" s="110">
        <v>120</v>
      </c>
      <c r="R251" s="42">
        <v>8</v>
      </c>
      <c r="S251" s="190">
        <f t="shared" si="35"/>
        <v>0.96</v>
      </c>
      <c r="T251" s="42">
        <f t="shared" si="36"/>
        <v>10.404444444444444</v>
      </c>
      <c r="U251" s="42">
        <f>((INVENTARIO[[#This Row],[Costo Unitario (USD)]]+INVENTARIO[[#This Row],[Costo Envío (USD)]])*1.5)</f>
        <v>15.606666666666666</v>
      </c>
      <c r="V251" s="42">
        <v>15</v>
      </c>
      <c r="W251" s="42">
        <f>INVENTARIO[[#This Row],[Precio Final]]-(INVENTARIO[[#This Row],[Comisión 10%]]+INVENTARIO[[#This Row],[Costo total]])</f>
        <v>3.0955555555555563</v>
      </c>
      <c r="X251" s="188">
        <f>INVENTARIO[[#This Row],[Ganancia Unitaria]]*INVENTARIO[[#This Row],[Salidas]]</f>
        <v>3.0955555555555563</v>
      </c>
      <c r="Y251" s="42"/>
      <c r="Z251" s="20"/>
    </row>
    <row r="252" spans="1:26" ht="55" hidden="1" customHeight="1" x14ac:dyDescent="0.15">
      <c r="A252" s="43" t="s">
        <v>418</v>
      </c>
      <c r="B252" s="181"/>
      <c r="C252" s="182" t="s">
        <v>12</v>
      </c>
      <c r="D252" s="83" t="s">
        <v>253</v>
      </c>
      <c r="E252" s="83" t="s">
        <v>798</v>
      </c>
      <c r="F252" s="83" t="s">
        <v>797</v>
      </c>
      <c r="G252" s="83" t="s">
        <v>164</v>
      </c>
      <c r="H252" s="183">
        <f>INVENTARIO[[#This Row],[Precio Final]]</f>
        <v>8</v>
      </c>
      <c r="I252" s="83">
        <f t="shared" ref="I252:I259" si="37">U252</f>
        <v>5.796666666666666</v>
      </c>
      <c r="J252" s="83">
        <v>1</v>
      </c>
      <c r="K252" s="112">
        <f>SUMIFS(VENTAS[Cantidad],VENTAS[Código del producto Vendido],INVENTARIO[[#This Row],[Code]])</f>
        <v>1</v>
      </c>
      <c r="L252" s="122">
        <f>INVENTARIO[[#This Row],[Entradas]]-INVENTARIO[[#This Row],[Salidas]]</f>
        <v>0</v>
      </c>
      <c r="M252" s="183">
        <f>INVENTARIO[[#This Row],[Precio Final]]*10%</f>
        <v>0.8</v>
      </c>
      <c r="N252" s="43">
        <v>62.36</v>
      </c>
      <c r="O252" s="43">
        <v>18</v>
      </c>
      <c r="P252" s="43">
        <f t="shared" ref="P252:P259" si="38">N252/O252</f>
        <v>3.4644444444444442</v>
      </c>
      <c r="Q252" s="112">
        <v>50</v>
      </c>
      <c r="R252" s="43">
        <v>8</v>
      </c>
      <c r="S252" s="189">
        <f t="shared" ref="S252:S259" si="39">Q252*R252/1000</f>
        <v>0.4</v>
      </c>
      <c r="T252" s="180">
        <f t="shared" si="36"/>
        <v>3.8644444444444441</v>
      </c>
      <c r="U252" s="180">
        <f>((INVENTARIO[[#This Row],[Costo Unitario (USD)]]+INVENTARIO[[#This Row],[Costo Envío (USD)]])*1.5)</f>
        <v>5.796666666666666</v>
      </c>
      <c r="V252" s="43">
        <v>8</v>
      </c>
      <c r="W252" s="43">
        <f>INVENTARIO[[#This Row],[Precio Final]]-(INVENTARIO[[#This Row],[Comisión 10%]]+INVENTARIO[[#This Row],[Costo total]])</f>
        <v>3.3355555555555556</v>
      </c>
      <c r="X252" s="184">
        <f>INVENTARIO[[#This Row],[Ganancia Unitaria]]*INVENTARIO[[#This Row],[Salidas]]</f>
        <v>3.3355555555555556</v>
      </c>
      <c r="Y252" s="43"/>
      <c r="Z252" s="20"/>
    </row>
    <row r="253" spans="1:26" ht="55" customHeight="1" x14ac:dyDescent="0.15">
      <c r="A253" s="42" t="s">
        <v>1522</v>
      </c>
      <c r="B253" s="185"/>
      <c r="C253" s="186" t="s">
        <v>12</v>
      </c>
      <c r="D253" s="78" t="s">
        <v>2417</v>
      </c>
      <c r="E253" s="78" t="s">
        <v>917</v>
      </c>
      <c r="F253" s="78" t="s">
        <v>692</v>
      </c>
      <c r="G253" s="78" t="s">
        <v>164</v>
      </c>
      <c r="H253" s="187">
        <f>INVENTARIO[[#This Row],[Precio Final]]</f>
        <v>13</v>
      </c>
      <c r="I253" s="78">
        <f t="shared" si="37"/>
        <v>12.264166666666668</v>
      </c>
      <c r="J253" s="78">
        <v>1</v>
      </c>
      <c r="K253" s="110">
        <f>SUMIFS(VENTAS[Cantidad],VENTAS[Código del producto Vendido],INVENTARIO[[#This Row],[Code]])</f>
        <v>1</v>
      </c>
      <c r="L253" s="121">
        <f>INVENTARIO[[#This Row],[Entradas]]-INVENTARIO[[#This Row],[Salidas]]</f>
        <v>0</v>
      </c>
      <c r="M253" s="187">
        <f>INVENTARIO[[#This Row],[Precio Final]]*10%</f>
        <v>1.3</v>
      </c>
      <c r="N253" s="42">
        <v>132.77000000000001</v>
      </c>
      <c r="O253" s="42">
        <v>18</v>
      </c>
      <c r="P253" s="42">
        <f t="shared" si="38"/>
        <v>7.3761111111111113</v>
      </c>
      <c r="Q253" s="110">
        <v>100</v>
      </c>
      <c r="R253" s="42">
        <v>8</v>
      </c>
      <c r="S253" s="190">
        <f t="shared" si="39"/>
        <v>0.8</v>
      </c>
      <c r="T253" s="42">
        <f t="shared" si="36"/>
        <v>8.176111111111112</v>
      </c>
      <c r="U253" s="42">
        <f>((INVENTARIO[[#This Row],[Costo Unitario (USD)]]+INVENTARIO[[#This Row],[Costo Envío (USD)]])*1.5)</f>
        <v>12.264166666666668</v>
      </c>
      <c r="V253" s="42">
        <v>13</v>
      </c>
      <c r="W253" s="42">
        <f>INVENTARIO[[#This Row],[Precio Final]]-(INVENTARIO[[#This Row],[Comisión 10%]]+INVENTARIO[[#This Row],[Costo total]])</f>
        <v>3.5238888888888873</v>
      </c>
      <c r="X253" s="188">
        <f>INVENTARIO[[#This Row],[Ganancia Unitaria]]*INVENTARIO[[#This Row],[Salidas]]</f>
        <v>3.5238888888888873</v>
      </c>
      <c r="Y253" s="42"/>
      <c r="Z253" s="20"/>
    </row>
    <row r="254" spans="1:26" ht="55" hidden="1" customHeight="1" x14ac:dyDescent="0.15">
      <c r="A254" s="43" t="s">
        <v>342</v>
      </c>
      <c r="B254" s="181"/>
      <c r="C254" s="182" t="s">
        <v>12</v>
      </c>
      <c r="D254" s="83" t="s">
        <v>215</v>
      </c>
      <c r="E254" s="83" t="s">
        <v>799</v>
      </c>
      <c r="F254" s="83" t="s">
        <v>800</v>
      </c>
      <c r="G254" s="83" t="s">
        <v>164</v>
      </c>
      <c r="H254" s="183">
        <f>INVENTARIO[[#This Row],[Precio Final]]</f>
        <v>45</v>
      </c>
      <c r="I254" s="83">
        <f t="shared" si="37"/>
        <v>41.679166666666667</v>
      </c>
      <c r="J254" s="83">
        <v>1</v>
      </c>
      <c r="K254" s="112">
        <f>SUMIFS(VENTAS[Cantidad],VENTAS[Código del producto Vendido],INVENTARIO[[#This Row],[Code]])</f>
        <v>1</v>
      </c>
      <c r="L254" s="122">
        <f>INVENTARIO[[#This Row],[Entradas]]-INVENTARIO[[#This Row],[Salidas]]</f>
        <v>0</v>
      </c>
      <c r="M254" s="183">
        <f>INVENTARIO[[#This Row],[Precio Final]]*10%</f>
        <v>4.5</v>
      </c>
      <c r="N254" s="43">
        <v>442.55</v>
      </c>
      <c r="O254" s="43">
        <v>18</v>
      </c>
      <c r="P254" s="43">
        <f t="shared" si="38"/>
        <v>24.586111111111112</v>
      </c>
      <c r="Q254" s="112">
        <v>400</v>
      </c>
      <c r="R254" s="43">
        <v>8</v>
      </c>
      <c r="S254" s="189">
        <f t="shared" si="39"/>
        <v>3.2</v>
      </c>
      <c r="T254" s="180">
        <f t="shared" si="36"/>
        <v>27.786111111111111</v>
      </c>
      <c r="U254" s="180">
        <f>((INVENTARIO[[#This Row],[Costo Unitario (USD)]]+INVENTARIO[[#This Row],[Costo Envío (USD)]])*1.5)</f>
        <v>41.679166666666667</v>
      </c>
      <c r="V254" s="43">
        <v>45</v>
      </c>
      <c r="W254" s="43">
        <f>INVENTARIO[[#This Row],[Precio Final]]-(INVENTARIO[[#This Row],[Comisión 10%]]+INVENTARIO[[#This Row],[Costo total]])</f>
        <v>12.713888888888889</v>
      </c>
      <c r="X254" s="184">
        <f>INVENTARIO[[#This Row],[Ganancia Unitaria]]*INVENTARIO[[#This Row],[Salidas]]</f>
        <v>12.713888888888889</v>
      </c>
      <c r="Y254" s="43"/>
      <c r="Z254" s="20"/>
    </row>
    <row r="255" spans="1:26" ht="55" customHeight="1" x14ac:dyDescent="0.15">
      <c r="A255" s="42" t="s">
        <v>385</v>
      </c>
      <c r="B255" s="185"/>
      <c r="C255" s="186" t="s">
        <v>12</v>
      </c>
      <c r="D255" s="78" t="s">
        <v>2417</v>
      </c>
      <c r="E255" s="78" t="s">
        <v>179</v>
      </c>
      <c r="F255" s="78" t="s">
        <v>692</v>
      </c>
      <c r="G255" s="78" t="s">
        <v>164</v>
      </c>
      <c r="H255" s="187">
        <f>INVENTARIO[[#This Row],[Precio Final]]</f>
        <v>15</v>
      </c>
      <c r="I255" s="78">
        <f t="shared" si="37"/>
        <v>14.83416666666667</v>
      </c>
      <c r="J255" s="78">
        <v>1</v>
      </c>
      <c r="K255" s="110">
        <f>SUMIFS(VENTAS[Cantidad],VENTAS[Código del producto Vendido],INVENTARIO[[#This Row],[Code]])</f>
        <v>1</v>
      </c>
      <c r="L255" s="121">
        <f>INVENTARIO[[#This Row],[Entradas]]-INVENTARIO[[#This Row],[Salidas]]</f>
        <v>0</v>
      </c>
      <c r="M255" s="187">
        <f>INVENTARIO[[#This Row],[Precio Final]]*10%</f>
        <v>1.5</v>
      </c>
      <c r="N255" s="42">
        <v>163.61000000000001</v>
      </c>
      <c r="O255" s="42">
        <v>18</v>
      </c>
      <c r="P255" s="42">
        <f t="shared" si="38"/>
        <v>9.089444444444446</v>
      </c>
      <c r="Q255" s="110">
        <v>100</v>
      </c>
      <c r="R255" s="42">
        <v>8</v>
      </c>
      <c r="S255" s="190">
        <f t="shared" si="39"/>
        <v>0.8</v>
      </c>
      <c r="T255" s="42">
        <f t="shared" si="36"/>
        <v>9.8894444444444467</v>
      </c>
      <c r="U255" s="42">
        <f>((INVENTARIO[[#This Row],[Costo Unitario (USD)]]+INVENTARIO[[#This Row],[Costo Envío (USD)]])*1.5)</f>
        <v>14.83416666666667</v>
      </c>
      <c r="V255" s="42">
        <v>15</v>
      </c>
      <c r="W255" s="42">
        <f>INVENTARIO[[#This Row],[Precio Final]]-(INVENTARIO[[#This Row],[Comisión 10%]]+INVENTARIO[[#This Row],[Costo total]])</f>
        <v>3.6105555555555533</v>
      </c>
      <c r="X255" s="188">
        <f>INVENTARIO[[#This Row],[Ganancia Unitaria]]*INVENTARIO[[#This Row],[Salidas]]</f>
        <v>3.6105555555555533</v>
      </c>
      <c r="Y255" s="42"/>
      <c r="Z255" s="20"/>
    </row>
    <row r="256" spans="1:26" ht="55" hidden="1" customHeight="1" x14ac:dyDescent="0.15">
      <c r="A256" s="43" t="s">
        <v>1523</v>
      </c>
      <c r="B256" s="181"/>
      <c r="C256" s="182" t="s">
        <v>12</v>
      </c>
      <c r="D256" s="83" t="s">
        <v>215</v>
      </c>
      <c r="E256" s="83" t="s">
        <v>801</v>
      </c>
      <c r="F256" s="83" t="s">
        <v>714</v>
      </c>
      <c r="G256" s="83" t="s">
        <v>164</v>
      </c>
      <c r="H256" s="183">
        <f>INVENTARIO[[#This Row],[Precio Final]]</f>
        <v>38</v>
      </c>
      <c r="I256" s="83">
        <f t="shared" si="37"/>
        <v>39.052499999999995</v>
      </c>
      <c r="J256" s="83">
        <v>1</v>
      </c>
      <c r="K256" s="112">
        <f>SUMIFS(VENTAS[Cantidad],VENTAS[Código del producto Vendido],INVENTARIO[[#This Row],[Code]])</f>
        <v>0</v>
      </c>
      <c r="L256" s="122">
        <f>INVENTARIO[[#This Row],[Entradas]]-INVENTARIO[[#This Row],[Salidas]]</f>
        <v>1</v>
      </c>
      <c r="M256" s="183">
        <f>INVENTARIO[[#This Row],[Precio Final]]*10%</f>
        <v>3.8000000000000003</v>
      </c>
      <c r="N256" s="43">
        <v>411.03</v>
      </c>
      <c r="O256" s="43">
        <v>18</v>
      </c>
      <c r="P256" s="43">
        <f t="shared" si="38"/>
        <v>22.834999999999997</v>
      </c>
      <c r="Q256" s="112">
        <v>400</v>
      </c>
      <c r="R256" s="43">
        <v>8</v>
      </c>
      <c r="S256" s="189">
        <f t="shared" si="39"/>
        <v>3.2</v>
      </c>
      <c r="T256" s="180">
        <f t="shared" si="36"/>
        <v>26.034999999999997</v>
      </c>
      <c r="U256" s="180">
        <f>((INVENTARIO[[#This Row],[Costo Unitario (USD)]]+INVENTARIO[[#This Row],[Costo Envío (USD)]])*1.5)</f>
        <v>39.052499999999995</v>
      </c>
      <c r="V256" s="43">
        <v>38</v>
      </c>
      <c r="W256" s="43">
        <f>INVENTARIO[[#This Row],[Precio Final]]-(INVENTARIO[[#This Row],[Comisión 10%]]+INVENTARIO[[#This Row],[Costo total]])</f>
        <v>8.1650000000000027</v>
      </c>
      <c r="X256" s="184">
        <f>INVENTARIO[[#This Row],[Ganancia Unitaria]]*INVENTARIO[[#This Row],[Salidas]]</f>
        <v>0</v>
      </c>
      <c r="Y256" s="43"/>
      <c r="Z256" s="20"/>
    </row>
    <row r="257" spans="1:26" ht="55" hidden="1" customHeight="1" x14ac:dyDescent="0.15">
      <c r="A257" s="42" t="s">
        <v>1524</v>
      </c>
      <c r="B257" s="185"/>
      <c r="C257" s="186" t="s">
        <v>12</v>
      </c>
      <c r="D257" s="78" t="s">
        <v>50</v>
      </c>
      <c r="E257" s="78" t="s">
        <v>802</v>
      </c>
      <c r="F257" s="78" t="s">
        <v>692</v>
      </c>
      <c r="G257" s="78" t="s">
        <v>164</v>
      </c>
      <c r="H257" s="187">
        <f>INVENTARIO[[#This Row],[Precio Final]]</f>
        <v>55</v>
      </c>
      <c r="I257" s="78">
        <f t="shared" si="37"/>
        <v>54.079166666666666</v>
      </c>
      <c r="J257" s="78">
        <v>1</v>
      </c>
      <c r="K257" s="110">
        <f>SUMIFS(VENTAS[Cantidad],VENTAS[Código del producto Vendido],INVENTARIO[[#This Row],[Code]])</f>
        <v>0</v>
      </c>
      <c r="L257" s="121">
        <f>INVENTARIO[[#This Row],[Entradas]]-INVENTARIO[[#This Row],[Salidas]]</f>
        <v>1</v>
      </c>
      <c r="M257" s="187">
        <f>INVENTARIO[[#This Row],[Precio Final]]*10%</f>
        <v>5.5</v>
      </c>
      <c r="N257" s="42">
        <v>572.63</v>
      </c>
      <c r="O257" s="42">
        <v>18</v>
      </c>
      <c r="P257" s="42">
        <f t="shared" si="38"/>
        <v>31.812777777777779</v>
      </c>
      <c r="Q257" s="110">
        <v>530</v>
      </c>
      <c r="R257" s="42">
        <v>8</v>
      </c>
      <c r="S257" s="190">
        <f t="shared" si="39"/>
        <v>4.24</v>
      </c>
      <c r="T257" s="42">
        <f t="shared" si="36"/>
        <v>36.052777777777777</v>
      </c>
      <c r="U257" s="42">
        <f>((INVENTARIO[[#This Row],[Costo Unitario (USD)]]+INVENTARIO[[#This Row],[Costo Envío (USD)]])*1.5)</f>
        <v>54.079166666666666</v>
      </c>
      <c r="V257" s="42">
        <v>55</v>
      </c>
      <c r="W257" s="42">
        <f>INVENTARIO[[#This Row],[Precio Final]]-(INVENTARIO[[#This Row],[Comisión 10%]]+INVENTARIO[[#This Row],[Costo total]])</f>
        <v>13.447222222222223</v>
      </c>
      <c r="X257" s="188">
        <f>INVENTARIO[[#This Row],[Ganancia Unitaria]]*INVENTARIO[[#This Row],[Salidas]]</f>
        <v>0</v>
      </c>
      <c r="Y257" s="42"/>
      <c r="Z257" s="20"/>
    </row>
    <row r="258" spans="1:26" ht="55" customHeight="1" x14ac:dyDescent="0.15">
      <c r="A258" s="43" t="s">
        <v>1525</v>
      </c>
      <c r="B258" s="181"/>
      <c r="C258" s="182" t="s">
        <v>12</v>
      </c>
      <c r="D258" s="83" t="s">
        <v>2417</v>
      </c>
      <c r="E258" s="83" t="s">
        <v>803</v>
      </c>
      <c r="F258" s="83" t="s">
        <v>692</v>
      </c>
      <c r="G258" s="83" t="s">
        <v>164</v>
      </c>
      <c r="H258" s="183">
        <f>INVENTARIO[[#This Row],[Precio Final]]</f>
        <v>15</v>
      </c>
      <c r="I258" s="83">
        <f t="shared" si="37"/>
        <v>9.9983333333333348</v>
      </c>
      <c r="J258" s="83">
        <v>1</v>
      </c>
      <c r="K258" s="112">
        <f>SUMIFS(VENTAS[Cantidad],VENTAS[Código del producto Vendido],INVENTARIO[[#This Row],[Code]])</f>
        <v>1</v>
      </c>
      <c r="L258" s="122">
        <f>INVENTARIO[[#This Row],[Entradas]]-INVENTARIO[[#This Row],[Salidas]]</f>
        <v>0</v>
      </c>
      <c r="M258" s="183">
        <f>INVENTARIO[[#This Row],[Precio Final]]*10%</f>
        <v>1.5</v>
      </c>
      <c r="N258" s="43">
        <v>109.9</v>
      </c>
      <c r="O258" s="43">
        <v>18</v>
      </c>
      <c r="P258" s="43">
        <f t="shared" si="38"/>
        <v>6.1055555555555561</v>
      </c>
      <c r="Q258" s="112">
        <v>70</v>
      </c>
      <c r="R258" s="43">
        <v>8</v>
      </c>
      <c r="S258" s="189">
        <f t="shared" si="39"/>
        <v>0.56000000000000005</v>
      </c>
      <c r="T258" s="180">
        <f t="shared" si="36"/>
        <v>6.6655555555555566</v>
      </c>
      <c r="U258" s="180">
        <f>((INVENTARIO[[#This Row],[Costo Unitario (USD)]]+INVENTARIO[[#This Row],[Costo Envío (USD)]])*1.5)</f>
        <v>9.9983333333333348</v>
      </c>
      <c r="V258" s="43">
        <v>15</v>
      </c>
      <c r="W258" s="43">
        <f>INVENTARIO[[#This Row],[Precio Final]]-(INVENTARIO[[#This Row],[Comisión 10%]]+INVENTARIO[[#This Row],[Costo total]])</f>
        <v>6.8344444444444434</v>
      </c>
      <c r="X258" s="184">
        <f>INVENTARIO[[#This Row],[Ganancia Unitaria]]*INVENTARIO[[#This Row],[Salidas]]</f>
        <v>6.8344444444444434</v>
      </c>
      <c r="Y258" s="43"/>
      <c r="Z258" s="20"/>
    </row>
    <row r="259" spans="1:26" ht="55" hidden="1" customHeight="1" x14ac:dyDescent="0.15">
      <c r="A259" s="42" t="s">
        <v>1526</v>
      </c>
      <c r="B259" s="185"/>
      <c r="C259" s="186" t="s">
        <v>12</v>
      </c>
      <c r="D259" s="78" t="s">
        <v>50</v>
      </c>
      <c r="E259" s="78" t="s">
        <v>1255</v>
      </c>
      <c r="F259" s="78" t="s">
        <v>692</v>
      </c>
      <c r="G259" s="78" t="s">
        <v>164</v>
      </c>
      <c r="H259" s="187">
        <f>INVENTARIO[[#This Row],[Precio Final]]</f>
        <v>45</v>
      </c>
      <c r="I259" s="78">
        <f t="shared" si="37"/>
        <v>57.857500000000002</v>
      </c>
      <c r="J259" s="78">
        <v>1</v>
      </c>
      <c r="K259" s="110">
        <f>SUMIFS(VENTAS[Cantidad],VENTAS[Código del producto Vendido],INVENTARIO[[#This Row],[Code]])</f>
        <v>1</v>
      </c>
      <c r="L259" s="121">
        <f>INVENTARIO[[#This Row],[Entradas]]-INVENTARIO[[#This Row],[Salidas]]</f>
        <v>0</v>
      </c>
      <c r="M259" s="187">
        <f>INVENTARIO[[#This Row],[Precio Final]]*10%</f>
        <v>4.5</v>
      </c>
      <c r="N259" s="42">
        <v>629.49</v>
      </c>
      <c r="O259" s="42">
        <v>18</v>
      </c>
      <c r="P259" s="42">
        <f t="shared" si="38"/>
        <v>34.971666666666664</v>
      </c>
      <c r="Q259" s="110">
        <v>450</v>
      </c>
      <c r="R259" s="42">
        <v>8</v>
      </c>
      <c r="S259" s="190">
        <f t="shared" si="39"/>
        <v>3.6</v>
      </c>
      <c r="T259" s="42">
        <f t="shared" si="36"/>
        <v>38.571666666666665</v>
      </c>
      <c r="U259" s="42">
        <f>((INVENTARIO[[#This Row],[Costo Unitario (USD)]]+INVENTARIO[[#This Row],[Costo Envío (USD)]])*1.5)</f>
        <v>57.857500000000002</v>
      </c>
      <c r="V259" s="42">
        <v>45</v>
      </c>
      <c r="W259" s="42">
        <f>INVENTARIO[[#This Row],[Precio Final]]-(INVENTARIO[[#This Row],[Comisión 10%]]+INVENTARIO[[#This Row],[Costo total]])</f>
        <v>1.9283333333333346</v>
      </c>
      <c r="X259" s="188">
        <f>INVENTARIO[[#This Row],[Ganancia Unitaria]]*INVENTARIO[[#This Row],[Salidas]]</f>
        <v>1.9283333333333346</v>
      </c>
      <c r="Y259" s="42"/>
      <c r="Z259" s="20"/>
    </row>
    <row r="260" spans="1:26" ht="55" hidden="1" customHeight="1" x14ac:dyDescent="0.15">
      <c r="A260" s="43" t="s">
        <v>265</v>
      </c>
      <c r="B260" s="181"/>
      <c r="C260" s="182" t="s">
        <v>12</v>
      </c>
      <c r="D260" s="83" t="s">
        <v>50</v>
      </c>
      <c r="E260" s="83" t="s">
        <v>216</v>
      </c>
      <c r="F260" s="83" t="s">
        <v>695</v>
      </c>
      <c r="G260" s="83" t="s">
        <v>164</v>
      </c>
      <c r="H260" s="183">
        <f>INVENTARIO[[#This Row],[Precio Final]]</f>
        <v>20</v>
      </c>
      <c r="I260" s="83">
        <f>U260</f>
        <v>16.083333333333332</v>
      </c>
      <c r="J260" s="83">
        <v>3</v>
      </c>
      <c r="K260" s="112">
        <f>SUMIFS(VENTAS[Cantidad],VENTAS[Código del producto Vendido],INVENTARIO[[#This Row],[Code]])</f>
        <v>3</v>
      </c>
      <c r="L260" s="122">
        <f>INVENTARIO[[#This Row],[Entradas]]-INVENTARIO[[#This Row],[Salidas]]</f>
        <v>0</v>
      </c>
      <c r="M260" s="183">
        <f>INVENTARIO[[#This Row],[Precio Final]]*10%</f>
        <v>2</v>
      </c>
      <c r="N260" s="43">
        <v>166</v>
      </c>
      <c r="O260" s="43">
        <v>18</v>
      </c>
      <c r="P260" s="43">
        <f>N260/O260</f>
        <v>9.2222222222222214</v>
      </c>
      <c r="Q260" s="112">
        <v>150</v>
      </c>
      <c r="R260" s="43">
        <v>10</v>
      </c>
      <c r="S260" s="189">
        <f>Q260*R260/1000</f>
        <v>1.5</v>
      </c>
      <c r="T260" s="180">
        <f t="shared" si="36"/>
        <v>10.722222222222221</v>
      </c>
      <c r="U260" s="180">
        <f>((INVENTARIO[[#This Row],[Costo Unitario (USD)]]+INVENTARIO[[#This Row],[Costo Envío (USD)]])*1.5)</f>
        <v>16.083333333333332</v>
      </c>
      <c r="V260" s="43">
        <v>20</v>
      </c>
      <c r="W260" s="43">
        <f>INVENTARIO[[#This Row],[Precio Final]]-(INVENTARIO[[#This Row],[Comisión 10%]]+INVENTARIO[[#This Row],[Costo total]])</f>
        <v>7.2777777777777786</v>
      </c>
      <c r="X260" s="184">
        <f>INVENTARIO[[#This Row],[Ganancia Unitaria]]*INVENTARIO[[#This Row],[Salidas]]</f>
        <v>21.833333333333336</v>
      </c>
      <c r="Y260" s="43"/>
      <c r="Z260" s="20"/>
    </row>
    <row r="261" spans="1:26" ht="55" hidden="1" customHeight="1" x14ac:dyDescent="0.15">
      <c r="A261" s="42" t="s">
        <v>266</v>
      </c>
      <c r="B261" s="185"/>
      <c r="C261" s="186" t="s">
        <v>12</v>
      </c>
      <c r="D261" s="78" t="s">
        <v>50</v>
      </c>
      <c r="E261" s="78" t="s">
        <v>217</v>
      </c>
      <c r="F261" s="78" t="s">
        <v>692</v>
      </c>
      <c r="G261" s="78" t="s">
        <v>164</v>
      </c>
      <c r="H261" s="187">
        <f>INVENTARIO[[#This Row],[Precio Final]]</f>
        <v>20</v>
      </c>
      <c r="I261" s="78">
        <f t="shared" ref="I261:I282" si="40">U261</f>
        <v>16.083333333333332</v>
      </c>
      <c r="J261" s="78">
        <v>3</v>
      </c>
      <c r="K261" s="110">
        <f>SUMIFS(VENTAS[Cantidad],VENTAS[Código del producto Vendido],INVENTARIO[[#This Row],[Code]])</f>
        <v>3</v>
      </c>
      <c r="L261" s="121">
        <f>INVENTARIO[[#This Row],[Entradas]]-INVENTARIO[[#This Row],[Salidas]]</f>
        <v>0</v>
      </c>
      <c r="M261" s="187">
        <f>INVENTARIO[[#This Row],[Precio Final]]*10%</f>
        <v>2</v>
      </c>
      <c r="N261" s="42">
        <v>166</v>
      </c>
      <c r="O261" s="42">
        <v>18</v>
      </c>
      <c r="P261" s="42">
        <f t="shared" ref="P261:P282" si="41">N261/O261</f>
        <v>9.2222222222222214</v>
      </c>
      <c r="Q261" s="110">
        <v>150</v>
      </c>
      <c r="R261" s="42">
        <v>10</v>
      </c>
      <c r="S261" s="190">
        <f t="shared" ref="S261:S282" si="42">Q261*R261/1000</f>
        <v>1.5</v>
      </c>
      <c r="T261" s="42">
        <f t="shared" si="36"/>
        <v>10.722222222222221</v>
      </c>
      <c r="U261" s="42">
        <f>((INVENTARIO[[#This Row],[Costo Unitario (USD)]]+INVENTARIO[[#This Row],[Costo Envío (USD)]])*1.5)</f>
        <v>16.083333333333332</v>
      </c>
      <c r="V261" s="42">
        <v>20</v>
      </c>
      <c r="W261" s="42">
        <f>INVENTARIO[[#This Row],[Precio Final]]-(INVENTARIO[[#This Row],[Comisión 10%]]+INVENTARIO[[#This Row],[Costo total]])</f>
        <v>7.2777777777777786</v>
      </c>
      <c r="X261" s="188">
        <f>INVENTARIO[[#This Row],[Ganancia Unitaria]]*INVENTARIO[[#This Row],[Salidas]]</f>
        <v>21.833333333333336</v>
      </c>
      <c r="Y261" s="42"/>
      <c r="Z261" s="20"/>
    </row>
    <row r="262" spans="1:26" ht="55" hidden="1" customHeight="1" x14ac:dyDescent="0.15">
      <c r="A262" s="43" t="s">
        <v>267</v>
      </c>
      <c r="B262" s="181"/>
      <c r="C262" s="182" t="s">
        <v>12</v>
      </c>
      <c r="D262" s="83" t="s">
        <v>50</v>
      </c>
      <c r="E262" s="83" t="s">
        <v>218</v>
      </c>
      <c r="F262" s="83" t="s">
        <v>698</v>
      </c>
      <c r="G262" s="83" t="s">
        <v>164</v>
      </c>
      <c r="H262" s="183">
        <f>INVENTARIO[[#This Row],[Precio Final]]</f>
        <v>20</v>
      </c>
      <c r="I262" s="83">
        <f t="shared" si="40"/>
        <v>16.083333333333332</v>
      </c>
      <c r="J262" s="83">
        <v>3</v>
      </c>
      <c r="K262" s="112">
        <f>SUMIFS(VENTAS[Cantidad],VENTAS[Código del producto Vendido],INVENTARIO[[#This Row],[Code]])</f>
        <v>3</v>
      </c>
      <c r="L262" s="122">
        <f>INVENTARIO[[#This Row],[Entradas]]-INVENTARIO[[#This Row],[Salidas]]</f>
        <v>0</v>
      </c>
      <c r="M262" s="183">
        <f>INVENTARIO[[#This Row],[Precio Final]]*10%</f>
        <v>2</v>
      </c>
      <c r="N262" s="43">
        <v>166</v>
      </c>
      <c r="O262" s="43">
        <v>18</v>
      </c>
      <c r="P262" s="43">
        <f t="shared" si="41"/>
        <v>9.2222222222222214</v>
      </c>
      <c r="Q262" s="112">
        <v>150</v>
      </c>
      <c r="R262" s="43">
        <v>10</v>
      </c>
      <c r="S262" s="189">
        <f t="shared" si="42"/>
        <v>1.5</v>
      </c>
      <c r="T262" s="180">
        <f t="shared" si="36"/>
        <v>10.722222222222221</v>
      </c>
      <c r="U262" s="180">
        <f>((INVENTARIO[[#This Row],[Costo Unitario (USD)]]+INVENTARIO[[#This Row],[Costo Envío (USD)]])*1.5)</f>
        <v>16.083333333333332</v>
      </c>
      <c r="V262" s="43">
        <v>20</v>
      </c>
      <c r="W262" s="43">
        <f>INVENTARIO[[#This Row],[Precio Final]]-(INVENTARIO[[#This Row],[Comisión 10%]]+INVENTARIO[[#This Row],[Costo total]])</f>
        <v>7.2777777777777786</v>
      </c>
      <c r="X262" s="184">
        <f>INVENTARIO[[#This Row],[Ganancia Unitaria]]*INVENTARIO[[#This Row],[Salidas]]</f>
        <v>21.833333333333336</v>
      </c>
      <c r="Y262" s="43"/>
      <c r="Z262" s="20"/>
    </row>
    <row r="263" spans="1:26" ht="55" hidden="1" customHeight="1" x14ac:dyDescent="0.15">
      <c r="A263" s="42" t="s">
        <v>268</v>
      </c>
      <c r="B263" s="185"/>
      <c r="C263" s="186" t="s">
        <v>12</v>
      </c>
      <c r="D263" s="78" t="s">
        <v>50</v>
      </c>
      <c r="E263" s="78" t="s">
        <v>219</v>
      </c>
      <c r="F263" s="78" t="s">
        <v>697</v>
      </c>
      <c r="G263" s="78" t="s">
        <v>164</v>
      </c>
      <c r="H263" s="187">
        <f>INVENTARIO[[#This Row],[Precio Final]]</f>
        <v>20</v>
      </c>
      <c r="I263" s="78">
        <f t="shared" si="40"/>
        <v>16.083333333333332</v>
      </c>
      <c r="J263" s="78">
        <v>3</v>
      </c>
      <c r="K263" s="110">
        <f>SUMIFS(VENTAS[Cantidad],VENTAS[Código del producto Vendido],INVENTARIO[[#This Row],[Code]])</f>
        <v>3</v>
      </c>
      <c r="L263" s="121">
        <f>INVENTARIO[[#This Row],[Entradas]]-INVENTARIO[[#This Row],[Salidas]]</f>
        <v>0</v>
      </c>
      <c r="M263" s="187">
        <f>INVENTARIO[[#This Row],[Precio Final]]*10%</f>
        <v>2</v>
      </c>
      <c r="N263" s="42">
        <v>166</v>
      </c>
      <c r="O263" s="42">
        <v>18</v>
      </c>
      <c r="P263" s="42">
        <f t="shared" si="41"/>
        <v>9.2222222222222214</v>
      </c>
      <c r="Q263" s="110">
        <v>150</v>
      </c>
      <c r="R263" s="42">
        <v>10</v>
      </c>
      <c r="S263" s="190">
        <f t="shared" si="42"/>
        <v>1.5</v>
      </c>
      <c r="T263" s="42">
        <f t="shared" si="36"/>
        <v>10.722222222222221</v>
      </c>
      <c r="U263" s="42">
        <f>((INVENTARIO[[#This Row],[Costo Unitario (USD)]]+INVENTARIO[[#This Row],[Costo Envío (USD)]])*1.5)</f>
        <v>16.083333333333332</v>
      </c>
      <c r="V263" s="42">
        <v>20</v>
      </c>
      <c r="W263" s="42">
        <f>INVENTARIO[[#This Row],[Precio Final]]-(INVENTARIO[[#This Row],[Comisión 10%]]+INVENTARIO[[#This Row],[Costo total]])</f>
        <v>7.2777777777777786</v>
      </c>
      <c r="X263" s="188">
        <f>INVENTARIO[[#This Row],[Ganancia Unitaria]]*INVENTARIO[[#This Row],[Salidas]]</f>
        <v>21.833333333333336</v>
      </c>
      <c r="Y263" s="42"/>
      <c r="Z263" s="20"/>
    </row>
    <row r="264" spans="1:26" ht="55" hidden="1" customHeight="1" x14ac:dyDescent="0.15">
      <c r="A264" s="43" t="s">
        <v>269</v>
      </c>
      <c r="B264" s="181"/>
      <c r="C264" s="182" t="s">
        <v>12</v>
      </c>
      <c r="D264" s="83" t="s">
        <v>50</v>
      </c>
      <c r="E264" s="83" t="s">
        <v>220</v>
      </c>
      <c r="F264" s="83" t="s">
        <v>695</v>
      </c>
      <c r="G264" s="83" t="s">
        <v>164</v>
      </c>
      <c r="H264" s="183">
        <f>INVENTARIO[[#This Row],[Precio Final]]</f>
        <v>20</v>
      </c>
      <c r="I264" s="83">
        <f t="shared" si="40"/>
        <v>16.083333333333332</v>
      </c>
      <c r="J264" s="83">
        <v>3</v>
      </c>
      <c r="K264" s="112">
        <f>SUMIFS(VENTAS[Cantidad],VENTAS[Código del producto Vendido],INVENTARIO[[#This Row],[Code]])</f>
        <v>3</v>
      </c>
      <c r="L264" s="122">
        <f>INVENTARIO[[#This Row],[Entradas]]-INVENTARIO[[#This Row],[Salidas]]</f>
        <v>0</v>
      </c>
      <c r="M264" s="183">
        <f>INVENTARIO[[#This Row],[Precio Final]]*10%</f>
        <v>2</v>
      </c>
      <c r="N264" s="43">
        <v>166</v>
      </c>
      <c r="O264" s="43">
        <v>18</v>
      </c>
      <c r="P264" s="43">
        <f t="shared" si="41"/>
        <v>9.2222222222222214</v>
      </c>
      <c r="Q264" s="112">
        <v>150</v>
      </c>
      <c r="R264" s="43">
        <v>10</v>
      </c>
      <c r="S264" s="189">
        <f t="shared" si="42"/>
        <v>1.5</v>
      </c>
      <c r="T264" s="180">
        <f t="shared" si="36"/>
        <v>10.722222222222221</v>
      </c>
      <c r="U264" s="180">
        <f>((INVENTARIO[[#This Row],[Costo Unitario (USD)]]+INVENTARIO[[#This Row],[Costo Envío (USD)]])*1.5)</f>
        <v>16.083333333333332</v>
      </c>
      <c r="V264" s="43">
        <v>20</v>
      </c>
      <c r="W264" s="43">
        <f>INVENTARIO[[#This Row],[Precio Final]]-(INVENTARIO[[#This Row],[Comisión 10%]]+INVENTARIO[[#This Row],[Costo total]])</f>
        <v>7.2777777777777786</v>
      </c>
      <c r="X264" s="184">
        <f>INVENTARIO[[#This Row],[Ganancia Unitaria]]*INVENTARIO[[#This Row],[Salidas]]</f>
        <v>21.833333333333336</v>
      </c>
      <c r="Y264" s="43"/>
      <c r="Z264" s="20"/>
    </row>
    <row r="265" spans="1:26" ht="55" hidden="1" customHeight="1" x14ac:dyDescent="0.15">
      <c r="A265" s="42" t="s">
        <v>270</v>
      </c>
      <c r="B265" s="185"/>
      <c r="C265" s="186" t="s">
        <v>12</v>
      </c>
      <c r="D265" s="78" t="s">
        <v>50</v>
      </c>
      <c r="E265" s="78" t="s">
        <v>221</v>
      </c>
      <c r="F265" s="78" t="s">
        <v>692</v>
      </c>
      <c r="G265" s="78" t="s">
        <v>164</v>
      </c>
      <c r="H265" s="187">
        <f>INVENTARIO[[#This Row],[Precio Final]]</f>
        <v>20</v>
      </c>
      <c r="I265" s="78">
        <f t="shared" si="40"/>
        <v>16.083333333333332</v>
      </c>
      <c r="J265" s="78">
        <v>3</v>
      </c>
      <c r="K265" s="110">
        <f>SUMIFS(VENTAS[Cantidad],VENTAS[Código del producto Vendido],INVENTARIO[[#This Row],[Code]])</f>
        <v>3</v>
      </c>
      <c r="L265" s="121">
        <f>INVENTARIO[[#This Row],[Entradas]]-INVENTARIO[[#This Row],[Salidas]]</f>
        <v>0</v>
      </c>
      <c r="M265" s="187">
        <f>INVENTARIO[[#This Row],[Precio Final]]*10%</f>
        <v>2</v>
      </c>
      <c r="N265" s="42">
        <v>166</v>
      </c>
      <c r="O265" s="42">
        <v>18</v>
      </c>
      <c r="P265" s="42">
        <f t="shared" si="41"/>
        <v>9.2222222222222214</v>
      </c>
      <c r="Q265" s="110">
        <v>150</v>
      </c>
      <c r="R265" s="42">
        <v>10</v>
      </c>
      <c r="S265" s="190">
        <f t="shared" si="42"/>
        <v>1.5</v>
      </c>
      <c r="T265" s="42">
        <f t="shared" si="36"/>
        <v>10.722222222222221</v>
      </c>
      <c r="U265" s="42">
        <f>((INVENTARIO[[#This Row],[Costo Unitario (USD)]]+INVENTARIO[[#This Row],[Costo Envío (USD)]])*1.5)</f>
        <v>16.083333333333332</v>
      </c>
      <c r="V265" s="42">
        <v>20</v>
      </c>
      <c r="W265" s="42">
        <f>INVENTARIO[[#This Row],[Precio Final]]-(INVENTARIO[[#This Row],[Comisión 10%]]+INVENTARIO[[#This Row],[Costo total]])</f>
        <v>7.2777777777777786</v>
      </c>
      <c r="X265" s="188">
        <f>INVENTARIO[[#This Row],[Ganancia Unitaria]]*INVENTARIO[[#This Row],[Salidas]]</f>
        <v>21.833333333333336</v>
      </c>
      <c r="Y265" s="42"/>
      <c r="Z265" s="20"/>
    </row>
    <row r="266" spans="1:26" ht="55" hidden="1" customHeight="1" x14ac:dyDescent="0.15">
      <c r="A266" s="43" t="s">
        <v>454</v>
      </c>
      <c r="B266" s="181"/>
      <c r="C266" s="182" t="s">
        <v>12</v>
      </c>
      <c r="D266" s="83" t="s">
        <v>52</v>
      </c>
      <c r="E266" s="83" t="s">
        <v>222</v>
      </c>
      <c r="F266" s="83" t="s">
        <v>695</v>
      </c>
      <c r="G266" s="83" t="s">
        <v>164</v>
      </c>
      <c r="H266" s="183">
        <f>INVENTARIO[[#This Row],[Precio Final]]</f>
        <v>10</v>
      </c>
      <c r="I266" s="83">
        <f t="shared" si="40"/>
        <v>7.6375000000000002</v>
      </c>
      <c r="J266" s="83">
        <v>3</v>
      </c>
      <c r="K266" s="112">
        <f>SUMIFS(VENTAS[Cantidad],VENTAS[Código del producto Vendido],INVENTARIO[[#This Row],[Code]])</f>
        <v>3</v>
      </c>
      <c r="L266" s="122">
        <f>INVENTARIO[[#This Row],[Entradas]]-INVENTARIO[[#This Row],[Salidas]]</f>
        <v>0</v>
      </c>
      <c r="M266" s="183">
        <f>INVENTARIO[[#This Row],[Precio Final]]*10%</f>
        <v>1</v>
      </c>
      <c r="N266" s="43">
        <v>77.25</v>
      </c>
      <c r="O266" s="43">
        <v>18</v>
      </c>
      <c r="P266" s="43">
        <f t="shared" si="41"/>
        <v>4.291666666666667</v>
      </c>
      <c r="Q266" s="112">
        <v>100</v>
      </c>
      <c r="R266" s="43">
        <v>8</v>
      </c>
      <c r="S266" s="189">
        <f t="shared" si="42"/>
        <v>0.8</v>
      </c>
      <c r="T266" s="180">
        <f t="shared" si="36"/>
        <v>5.0916666666666668</v>
      </c>
      <c r="U266" s="180">
        <f>((INVENTARIO[[#This Row],[Costo Unitario (USD)]]+INVENTARIO[[#This Row],[Costo Envío (USD)]])*1.5)</f>
        <v>7.6375000000000002</v>
      </c>
      <c r="V266" s="43">
        <v>10</v>
      </c>
      <c r="W266" s="43">
        <f>INVENTARIO[[#This Row],[Precio Final]]-(INVENTARIO[[#This Row],[Comisión 10%]]+INVENTARIO[[#This Row],[Costo total]])</f>
        <v>3.9083333333333332</v>
      </c>
      <c r="X266" s="184">
        <f>INVENTARIO[[#This Row],[Ganancia Unitaria]]*INVENTARIO[[#This Row],[Salidas]]</f>
        <v>11.725</v>
      </c>
      <c r="Y266" s="43"/>
      <c r="Z266" s="20"/>
    </row>
    <row r="267" spans="1:26" ht="55" hidden="1" customHeight="1" x14ac:dyDescent="0.15">
      <c r="A267" s="42" t="s">
        <v>313</v>
      </c>
      <c r="B267" s="185"/>
      <c r="C267" s="186" t="s">
        <v>12</v>
      </c>
      <c r="D267" s="78" t="s">
        <v>52</v>
      </c>
      <c r="E267" s="78" t="s">
        <v>223</v>
      </c>
      <c r="F267" s="78" t="s">
        <v>692</v>
      </c>
      <c r="G267" s="78" t="s">
        <v>164</v>
      </c>
      <c r="H267" s="187">
        <f>INVENTARIO[[#This Row],[Precio Final]]</f>
        <v>10</v>
      </c>
      <c r="I267" s="78">
        <f t="shared" si="40"/>
        <v>8.1999999999999993</v>
      </c>
      <c r="J267" s="78">
        <v>3</v>
      </c>
      <c r="K267" s="110">
        <f>SUMIFS(VENTAS[Cantidad],VENTAS[Código del producto Vendido],INVENTARIO[[#This Row],[Code]])</f>
        <v>3</v>
      </c>
      <c r="L267" s="121">
        <f>INVENTARIO[[#This Row],[Entradas]]-INVENTARIO[[#This Row],[Salidas]]</f>
        <v>0</v>
      </c>
      <c r="M267" s="187">
        <f>INVENTARIO[[#This Row],[Precio Final]]*10%</f>
        <v>1</v>
      </c>
      <c r="N267" s="42">
        <v>84</v>
      </c>
      <c r="O267" s="42">
        <v>18</v>
      </c>
      <c r="P267" s="42">
        <f t="shared" si="41"/>
        <v>4.666666666666667</v>
      </c>
      <c r="Q267" s="110">
        <v>100</v>
      </c>
      <c r="R267" s="42">
        <v>8</v>
      </c>
      <c r="S267" s="190">
        <f t="shared" si="42"/>
        <v>0.8</v>
      </c>
      <c r="T267" s="42">
        <f t="shared" si="36"/>
        <v>5.4666666666666668</v>
      </c>
      <c r="U267" s="42">
        <f>((INVENTARIO[[#This Row],[Costo Unitario (USD)]]+INVENTARIO[[#This Row],[Costo Envío (USD)]])*1.5)</f>
        <v>8.1999999999999993</v>
      </c>
      <c r="V267" s="42">
        <v>10</v>
      </c>
      <c r="W267" s="42">
        <f>INVENTARIO[[#This Row],[Precio Final]]-(INVENTARIO[[#This Row],[Comisión 10%]]+INVENTARIO[[#This Row],[Costo total]])</f>
        <v>3.5333333333333332</v>
      </c>
      <c r="X267" s="188">
        <f>INVENTARIO[[#This Row],[Ganancia Unitaria]]*INVENTARIO[[#This Row],[Salidas]]</f>
        <v>10.6</v>
      </c>
      <c r="Y267" s="42"/>
      <c r="Z267" s="20"/>
    </row>
    <row r="268" spans="1:26" ht="55" hidden="1" customHeight="1" x14ac:dyDescent="0.15">
      <c r="A268" s="43" t="s">
        <v>314</v>
      </c>
      <c r="B268" s="181"/>
      <c r="C268" s="182" t="s">
        <v>12</v>
      </c>
      <c r="D268" s="83" t="s">
        <v>52</v>
      </c>
      <c r="E268" s="83" t="s">
        <v>918</v>
      </c>
      <c r="F268" s="83" t="s">
        <v>695</v>
      </c>
      <c r="G268" s="83" t="s">
        <v>164</v>
      </c>
      <c r="H268" s="183">
        <f>INVENTARIO[[#This Row],[Precio Final]]</f>
        <v>10</v>
      </c>
      <c r="I268" s="83">
        <f t="shared" si="40"/>
        <v>7.5400000000000009</v>
      </c>
      <c r="J268" s="83">
        <v>3</v>
      </c>
      <c r="K268" s="112">
        <v>3</v>
      </c>
      <c r="L268" s="122">
        <f>INVENTARIO[[#This Row],[Entradas]]-INVENTARIO[[#This Row],[Salidas]]</f>
        <v>0</v>
      </c>
      <c r="M268" s="183">
        <f>INVENTARIO[[#This Row],[Precio Final]]*10%</f>
        <v>1</v>
      </c>
      <c r="N268" s="43">
        <v>84</v>
      </c>
      <c r="O268" s="43">
        <v>18</v>
      </c>
      <c r="P268" s="43">
        <f t="shared" si="41"/>
        <v>4.666666666666667</v>
      </c>
      <c r="Q268" s="112">
        <v>45</v>
      </c>
      <c r="R268" s="43">
        <v>8</v>
      </c>
      <c r="S268" s="189">
        <f t="shared" si="42"/>
        <v>0.36</v>
      </c>
      <c r="T268" s="180">
        <f t="shared" si="36"/>
        <v>5.0266666666666673</v>
      </c>
      <c r="U268" s="180">
        <f>((INVENTARIO[[#This Row],[Costo Unitario (USD)]]+INVENTARIO[[#This Row],[Costo Envío (USD)]])*1.5)</f>
        <v>7.5400000000000009</v>
      </c>
      <c r="V268" s="43">
        <v>10</v>
      </c>
      <c r="W268" s="43">
        <f>INVENTARIO[[#This Row],[Precio Final]]-(INVENTARIO[[#This Row],[Comisión 10%]]+INVENTARIO[[#This Row],[Costo total]])</f>
        <v>3.9733333333333327</v>
      </c>
      <c r="X268" s="184">
        <f>INVENTARIO[[#This Row],[Ganancia Unitaria]]*INVENTARIO[[#This Row],[Salidas]]</f>
        <v>11.919999999999998</v>
      </c>
      <c r="Y268" s="43"/>
      <c r="Z268" s="20"/>
    </row>
    <row r="269" spans="1:26" ht="55" hidden="1" customHeight="1" x14ac:dyDescent="0.15">
      <c r="A269" s="42" t="s">
        <v>315</v>
      </c>
      <c r="B269" s="185"/>
      <c r="C269" s="186" t="s">
        <v>12</v>
      </c>
      <c r="D269" s="78" t="s">
        <v>52</v>
      </c>
      <c r="E269" s="78" t="s">
        <v>853</v>
      </c>
      <c r="F269" s="78" t="s">
        <v>697</v>
      </c>
      <c r="G269" s="78" t="s">
        <v>164</v>
      </c>
      <c r="H269" s="187">
        <f>INVENTARIO[[#This Row],[Precio Final]]</f>
        <v>10</v>
      </c>
      <c r="I269" s="78">
        <f t="shared" si="40"/>
        <v>7.5400000000000009</v>
      </c>
      <c r="J269" s="78">
        <v>3</v>
      </c>
      <c r="K269" s="110">
        <f>SUMIFS(VENTAS[Cantidad],VENTAS[Código del producto Vendido],INVENTARIO[[#This Row],[Code]])</f>
        <v>3</v>
      </c>
      <c r="L269" s="121">
        <f>INVENTARIO[[#This Row],[Entradas]]-INVENTARIO[[#This Row],[Salidas]]</f>
        <v>0</v>
      </c>
      <c r="M269" s="187">
        <f>INVENTARIO[[#This Row],[Precio Final]]*10%</f>
        <v>1</v>
      </c>
      <c r="N269" s="42">
        <v>84</v>
      </c>
      <c r="O269" s="42">
        <v>18</v>
      </c>
      <c r="P269" s="42">
        <f t="shared" si="41"/>
        <v>4.666666666666667</v>
      </c>
      <c r="Q269" s="110">
        <v>45</v>
      </c>
      <c r="R269" s="42">
        <v>8</v>
      </c>
      <c r="S269" s="190">
        <f t="shared" si="42"/>
        <v>0.36</v>
      </c>
      <c r="T269" s="42">
        <f t="shared" si="36"/>
        <v>5.0266666666666673</v>
      </c>
      <c r="U269" s="42">
        <f>((INVENTARIO[[#This Row],[Costo Unitario (USD)]]+INVENTARIO[[#This Row],[Costo Envío (USD)]])*1.5)</f>
        <v>7.5400000000000009</v>
      </c>
      <c r="V269" s="42">
        <v>10</v>
      </c>
      <c r="W269" s="42">
        <f>INVENTARIO[[#This Row],[Precio Final]]-(INVENTARIO[[#This Row],[Comisión 10%]]+INVENTARIO[[#This Row],[Costo total]])</f>
        <v>3.9733333333333327</v>
      </c>
      <c r="X269" s="188">
        <f>INVENTARIO[[#This Row],[Ganancia Unitaria]]*INVENTARIO[[#This Row],[Salidas]]</f>
        <v>11.919999999999998</v>
      </c>
      <c r="Y269" s="42"/>
      <c r="Z269" s="20"/>
    </row>
    <row r="270" spans="1:26" ht="55" hidden="1" customHeight="1" x14ac:dyDescent="0.15">
      <c r="A270" s="43" t="s">
        <v>1527</v>
      </c>
      <c r="B270" s="181"/>
      <c r="C270" s="182" t="s">
        <v>12</v>
      </c>
      <c r="D270" s="83" t="s">
        <v>52</v>
      </c>
      <c r="E270" s="83" t="s">
        <v>805</v>
      </c>
      <c r="F270" s="83" t="s">
        <v>692</v>
      </c>
      <c r="G270" s="83" t="s">
        <v>164</v>
      </c>
      <c r="H270" s="183">
        <f>INVENTARIO[[#This Row],[Precio Final]]</f>
        <v>9</v>
      </c>
      <c r="I270" s="83">
        <f t="shared" si="40"/>
        <v>7.89</v>
      </c>
      <c r="J270" s="83">
        <v>3</v>
      </c>
      <c r="K270" s="112">
        <f>SUMIFS(VENTAS[Cantidad],VENTAS[Código del producto Vendido],INVENTARIO[[#This Row],[Code]])</f>
        <v>1</v>
      </c>
      <c r="L270" s="122">
        <f>INVENTARIO[[#This Row],[Entradas]]-INVENTARIO[[#This Row],[Salidas]]</f>
        <v>2</v>
      </c>
      <c r="M270" s="183">
        <f>INVENTARIO[[#This Row],[Precio Final]]*10%</f>
        <v>0.9</v>
      </c>
      <c r="N270" s="43">
        <v>87</v>
      </c>
      <c r="O270" s="43">
        <v>18</v>
      </c>
      <c r="P270" s="43">
        <f t="shared" si="41"/>
        <v>4.833333333333333</v>
      </c>
      <c r="Q270" s="112">
        <v>45</v>
      </c>
      <c r="R270" s="43">
        <v>8</v>
      </c>
      <c r="S270" s="189">
        <f t="shared" si="42"/>
        <v>0.36</v>
      </c>
      <c r="T270" s="180">
        <f>(P270+S270)-INVENTARIO[[#This Row],[Comisión 10%]]</f>
        <v>4.293333333333333</v>
      </c>
      <c r="U270" s="180">
        <f>((INVENTARIO[[#This Row],[Costo Unitario (USD)]]+INVENTARIO[[#This Row],[Costo Envío (USD)]])*1.5)+10%</f>
        <v>7.89</v>
      </c>
      <c r="V270" s="43">
        <v>9</v>
      </c>
      <c r="W270" s="43">
        <f>INVENTARIO[[#This Row],[Precio Final]]-(INVENTARIO[[#This Row],[Comisión 10%]]+INVENTARIO[[#This Row],[Costo total]])</f>
        <v>3.8066666666666666</v>
      </c>
      <c r="X270" s="184">
        <f>INVENTARIO[[#This Row],[Ganancia Unitaria]]*INVENTARIO[[#This Row],[Salidas]]</f>
        <v>3.8066666666666666</v>
      </c>
      <c r="Y270" s="43"/>
      <c r="Z270" s="20"/>
    </row>
    <row r="271" spans="1:26" ht="55" hidden="1" customHeight="1" x14ac:dyDescent="0.15">
      <c r="A271" s="42" t="s">
        <v>1528</v>
      </c>
      <c r="B271" s="185"/>
      <c r="C271" s="186" t="s">
        <v>12</v>
      </c>
      <c r="D271" s="78" t="s">
        <v>52</v>
      </c>
      <c r="E271" s="78" t="s">
        <v>805</v>
      </c>
      <c r="F271" s="78" t="s">
        <v>695</v>
      </c>
      <c r="G271" s="78" t="s">
        <v>164</v>
      </c>
      <c r="H271" s="187">
        <f>INVENTARIO[[#This Row],[Precio Final]]</f>
        <v>9</v>
      </c>
      <c r="I271" s="78">
        <f t="shared" si="40"/>
        <v>7.89</v>
      </c>
      <c r="J271" s="78">
        <v>3</v>
      </c>
      <c r="K271" s="110">
        <f>SUMIFS(VENTAS[Cantidad],VENTAS[Código del producto Vendido],INVENTARIO[[#This Row],[Code]])</f>
        <v>1</v>
      </c>
      <c r="L271" s="121">
        <f>INVENTARIO[[#This Row],[Entradas]]-INVENTARIO[[#This Row],[Salidas]]</f>
        <v>2</v>
      </c>
      <c r="M271" s="187">
        <f>INVENTARIO[[#This Row],[Precio Final]]*10%</f>
        <v>0.9</v>
      </c>
      <c r="N271" s="42">
        <v>87</v>
      </c>
      <c r="O271" s="42">
        <v>18</v>
      </c>
      <c r="P271" s="42">
        <f t="shared" si="41"/>
        <v>4.833333333333333</v>
      </c>
      <c r="Q271" s="110">
        <v>45</v>
      </c>
      <c r="R271" s="42">
        <v>8</v>
      </c>
      <c r="S271" s="190">
        <f t="shared" si="42"/>
        <v>0.36</v>
      </c>
      <c r="T271" s="42">
        <f>(P271+S271)-INVENTARIO[[#This Row],[Comisión 10%]]</f>
        <v>4.293333333333333</v>
      </c>
      <c r="U271" s="42">
        <f>((INVENTARIO[[#This Row],[Costo Unitario (USD)]]+INVENTARIO[[#This Row],[Costo Envío (USD)]])*1.5)+10%</f>
        <v>7.89</v>
      </c>
      <c r="V271" s="42">
        <v>9</v>
      </c>
      <c r="W271" s="42">
        <f>INVENTARIO[[#This Row],[Precio Final]]-(INVENTARIO[[#This Row],[Comisión 10%]]+INVENTARIO[[#This Row],[Costo total]])</f>
        <v>3.8066666666666666</v>
      </c>
      <c r="X271" s="188">
        <f>INVENTARIO[[#This Row],[Ganancia Unitaria]]*INVENTARIO[[#This Row],[Salidas]]</f>
        <v>3.8066666666666666</v>
      </c>
      <c r="Y271" s="42"/>
      <c r="Z271" s="20"/>
    </row>
    <row r="272" spans="1:26" ht="55" hidden="1" customHeight="1" x14ac:dyDescent="0.15">
      <c r="A272" s="43" t="s">
        <v>1529</v>
      </c>
      <c r="B272" s="181"/>
      <c r="C272" s="182" t="s">
        <v>12</v>
      </c>
      <c r="D272" s="83" t="s">
        <v>52</v>
      </c>
      <c r="E272" s="83" t="s">
        <v>852</v>
      </c>
      <c r="F272" s="83" t="s">
        <v>692</v>
      </c>
      <c r="G272" s="83" t="s">
        <v>164</v>
      </c>
      <c r="H272" s="183">
        <f>INVENTARIO[[#This Row],[Precio Final]]</f>
        <v>9</v>
      </c>
      <c r="I272" s="83">
        <f t="shared" si="40"/>
        <v>8.6025000000000009</v>
      </c>
      <c r="J272" s="83">
        <v>3</v>
      </c>
      <c r="K272" s="112">
        <f>SUMIFS(VENTAS[Cantidad],VENTAS[Código del producto Vendido],INVENTARIO[[#This Row],[Code]])</f>
        <v>2</v>
      </c>
      <c r="L272" s="122">
        <f>INVENTARIO[[#This Row],[Entradas]]-INVENTARIO[[#This Row],[Salidas]]</f>
        <v>1</v>
      </c>
      <c r="M272" s="183">
        <f>INVENTARIO[[#This Row],[Precio Final]]*10%</f>
        <v>0.9</v>
      </c>
      <c r="N272" s="43">
        <v>96.75</v>
      </c>
      <c r="O272" s="43">
        <v>18</v>
      </c>
      <c r="P272" s="43">
        <f t="shared" si="41"/>
        <v>5.375</v>
      </c>
      <c r="Q272" s="112">
        <v>45</v>
      </c>
      <c r="R272" s="43">
        <v>8</v>
      </c>
      <c r="S272" s="189">
        <f t="shared" si="42"/>
        <v>0.36</v>
      </c>
      <c r="T272" s="180">
        <f t="shared" ref="T272:T277" si="43">(P272+S272)</f>
        <v>5.7350000000000003</v>
      </c>
      <c r="U272" s="180">
        <f>((INVENTARIO[[#This Row],[Costo Unitario (USD)]]+INVENTARIO[[#This Row],[Costo Envío (USD)]])*1.5)</f>
        <v>8.6025000000000009</v>
      </c>
      <c r="V272" s="43">
        <v>9</v>
      </c>
      <c r="W272" s="43">
        <f>INVENTARIO[[#This Row],[Precio Final]]-(INVENTARIO[[#This Row],[Comisión 10%]]+INVENTARIO[[#This Row],[Costo total]])</f>
        <v>2.3649999999999993</v>
      </c>
      <c r="X272" s="184">
        <f>INVENTARIO[[#This Row],[Ganancia Unitaria]]*INVENTARIO[[#This Row],[Salidas]]</f>
        <v>4.7299999999999986</v>
      </c>
      <c r="Y272" s="43"/>
      <c r="Z272" s="20"/>
    </row>
    <row r="273" spans="1:26" ht="55" hidden="1" customHeight="1" x14ac:dyDescent="0.15">
      <c r="A273" s="42" t="s">
        <v>319</v>
      </c>
      <c r="B273" s="185"/>
      <c r="C273" s="186" t="s">
        <v>12</v>
      </c>
      <c r="D273" s="78" t="s">
        <v>52</v>
      </c>
      <c r="E273" s="78" t="s">
        <v>224</v>
      </c>
      <c r="F273" s="78" t="s">
        <v>695</v>
      </c>
      <c r="G273" s="78" t="s">
        <v>164</v>
      </c>
      <c r="H273" s="187">
        <f>INVENTARIO[[#This Row],[Precio Final]]</f>
        <v>15</v>
      </c>
      <c r="I273" s="78">
        <f t="shared" si="40"/>
        <v>8.6025000000000009</v>
      </c>
      <c r="J273" s="78">
        <v>1</v>
      </c>
      <c r="K273" s="110">
        <f>SUMIFS(VENTAS[Cantidad],VENTAS[Código del producto Vendido],INVENTARIO[[#This Row],[Code]])</f>
        <v>1</v>
      </c>
      <c r="L273" s="121">
        <f>INVENTARIO[[#This Row],[Entradas]]-INVENTARIO[[#This Row],[Salidas]]</f>
        <v>0</v>
      </c>
      <c r="M273" s="187">
        <f>INVENTARIO[[#This Row],[Precio Final]]*10%</f>
        <v>1.5</v>
      </c>
      <c r="N273" s="42">
        <v>96.75</v>
      </c>
      <c r="O273" s="42">
        <v>18</v>
      </c>
      <c r="P273" s="42">
        <f t="shared" si="41"/>
        <v>5.375</v>
      </c>
      <c r="Q273" s="110">
        <v>45</v>
      </c>
      <c r="R273" s="42">
        <v>8</v>
      </c>
      <c r="S273" s="190">
        <f t="shared" si="42"/>
        <v>0.36</v>
      </c>
      <c r="T273" s="42">
        <f t="shared" si="43"/>
        <v>5.7350000000000003</v>
      </c>
      <c r="U273" s="42">
        <f>((INVENTARIO[[#This Row],[Costo Unitario (USD)]]+INVENTARIO[[#This Row],[Costo Envío (USD)]])*1.5)</f>
        <v>8.6025000000000009</v>
      </c>
      <c r="V273" s="42">
        <v>15</v>
      </c>
      <c r="W273" s="42">
        <f>INVENTARIO[[#This Row],[Precio Final]]-(INVENTARIO[[#This Row],[Comisión 10%]]+INVENTARIO[[#This Row],[Costo total]])</f>
        <v>7.7649999999999997</v>
      </c>
      <c r="X273" s="188">
        <f>INVENTARIO[[#This Row],[Ganancia Unitaria]]*INVENTARIO[[#This Row],[Salidas]]</f>
        <v>7.7649999999999997</v>
      </c>
      <c r="Y273" s="42"/>
      <c r="Z273" s="20"/>
    </row>
    <row r="274" spans="1:26" ht="55" hidden="1" customHeight="1" x14ac:dyDescent="0.15">
      <c r="A274" s="43" t="s">
        <v>320</v>
      </c>
      <c r="B274" s="181"/>
      <c r="C274" s="182" t="s">
        <v>12</v>
      </c>
      <c r="D274" s="83" t="s">
        <v>52</v>
      </c>
      <c r="E274" s="83" t="s">
        <v>225</v>
      </c>
      <c r="F274" s="83" t="s">
        <v>697</v>
      </c>
      <c r="G274" s="83" t="s">
        <v>164</v>
      </c>
      <c r="H274" s="183">
        <f>INVENTARIO[[#This Row],[Precio Final]]</f>
        <v>15</v>
      </c>
      <c r="I274" s="83">
        <f t="shared" si="40"/>
        <v>8.6025000000000009</v>
      </c>
      <c r="J274" s="83">
        <v>3</v>
      </c>
      <c r="K274" s="112">
        <f>SUMIFS(VENTAS[Cantidad],VENTAS[Código del producto Vendido],INVENTARIO[[#This Row],[Code]])</f>
        <v>3</v>
      </c>
      <c r="L274" s="122">
        <f>INVENTARIO[[#This Row],[Entradas]]-INVENTARIO[[#This Row],[Salidas]]</f>
        <v>0</v>
      </c>
      <c r="M274" s="183">
        <f>INVENTARIO[[#This Row],[Precio Final]]*10%</f>
        <v>1.5</v>
      </c>
      <c r="N274" s="43">
        <v>96.75</v>
      </c>
      <c r="O274" s="43">
        <v>18</v>
      </c>
      <c r="P274" s="43">
        <f t="shared" si="41"/>
        <v>5.375</v>
      </c>
      <c r="Q274" s="112">
        <v>45</v>
      </c>
      <c r="R274" s="43">
        <v>8</v>
      </c>
      <c r="S274" s="189">
        <f t="shared" si="42"/>
        <v>0.36</v>
      </c>
      <c r="T274" s="180">
        <f t="shared" si="43"/>
        <v>5.7350000000000003</v>
      </c>
      <c r="U274" s="180">
        <f>((INVENTARIO[[#This Row],[Costo Unitario (USD)]]+INVENTARIO[[#This Row],[Costo Envío (USD)]])*1.5)</f>
        <v>8.6025000000000009</v>
      </c>
      <c r="V274" s="43">
        <v>15</v>
      </c>
      <c r="W274" s="43">
        <f>INVENTARIO[[#This Row],[Precio Final]]-(INVENTARIO[[#This Row],[Comisión 10%]]+INVENTARIO[[#This Row],[Costo total]])</f>
        <v>7.7649999999999997</v>
      </c>
      <c r="X274" s="184">
        <f>INVENTARIO[[#This Row],[Ganancia Unitaria]]*INVENTARIO[[#This Row],[Salidas]]</f>
        <v>23.294999999999998</v>
      </c>
      <c r="Y274" s="43"/>
      <c r="Z274" s="20"/>
    </row>
    <row r="275" spans="1:26" ht="55" hidden="1" customHeight="1" x14ac:dyDescent="0.15">
      <c r="A275" s="42" t="s">
        <v>1530</v>
      </c>
      <c r="B275" s="185"/>
      <c r="C275" s="186" t="s">
        <v>12</v>
      </c>
      <c r="D275" s="78" t="s">
        <v>52</v>
      </c>
      <c r="E275" s="78" t="s">
        <v>805</v>
      </c>
      <c r="F275" s="78" t="s">
        <v>692</v>
      </c>
      <c r="G275" s="78" t="s">
        <v>164</v>
      </c>
      <c r="H275" s="187">
        <f>INVENTARIO[[#This Row],[Precio Final]]</f>
        <v>9</v>
      </c>
      <c r="I275" s="78">
        <f t="shared" si="40"/>
        <v>7.6025</v>
      </c>
      <c r="J275" s="78">
        <v>3</v>
      </c>
      <c r="K275" s="110">
        <f>SUMIFS(VENTAS[Cantidad],VENTAS[Código del producto Vendido],INVENTARIO[[#This Row],[Code]])</f>
        <v>0</v>
      </c>
      <c r="L275" s="121">
        <f>INVENTARIO[[#This Row],[Entradas]]-INVENTARIO[[#This Row],[Salidas]]</f>
        <v>3</v>
      </c>
      <c r="M275" s="187">
        <f>INVENTARIO[[#This Row],[Precio Final]]*10%</f>
        <v>0.9</v>
      </c>
      <c r="N275" s="42">
        <v>84.75</v>
      </c>
      <c r="O275" s="42">
        <v>18</v>
      </c>
      <c r="P275" s="42">
        <f t="shared" si="41"/>
        <v>4.708333333333333</v>
      </c>
      <c r="Q275" s="110">
        <v>45</v>
      </c>
      <c r="R275" s="42">
        <v>8</v>
      </c>
      <c r="S275" s="190">
        <f t="shared" si="42"/>
        <v>0.36</v>
      </c>
      <c r="T275" s="42">
        <f t="shared" si="43"/>
        <v>5.0683333333333334</v>
      </c>
      <c r="U275" s="42">
        <f>((INVENTARIO[[#This Row],[Costo Unitario (USD)]]+INVENTARIO[[#This Row],[Costo Envío (USD)]])*1.5)</f>
        <v>7.6025</v>
      </c>
      <c r="V275" s="42">
        <v>9</v>
      </c>
      <c r="W275" s="42">
        <f>INVENTARIO[[#This Row],[Precio Final]]-(INVENTARIO[[#This Row],[Comisión 10%]]+INVENTARIO[[#This Row],[Costo total]])</f>
        <v>3.0316666666666663</v>
      </c>
      <c r="X275" s="188">
        <f>INVENTARIO[[#This Row],[Ganancia Unitaria]]*INVENTARIO[[#This Row],[Salidas]]</f>
        <v>0</v>
      </c>
      <c r="Y275" s="42"/>
      <c r="Z275" s="20"/>
    </row>
    <row r="276" spans="1:26" ht="55" hidden="1" customHeight="1" x14ac:dyDescent="0.15">
      <c r="A276" s="43" t="s">
        <v>1531</v>
      </c>
      <c r="B276" s="181"/>
      <c r="C276" s="182" t="s">
        <v>12</v>
      </c>
      <c r="D276" s="83" t="s">
        <v>52</v>
      </c>
      <c r="E276" s="83" t="s">
        <v>805</v>
      </c>
      <c r="F276" s="83" t="s">
        <v>695</v>
      </c>
      <c r="G276" s="83" t="s">
        <v>164</v>
      </c>
      <c r="H276" s="183">
        <f>INVENTARIO[[#This Row],[Precio Final]]</f>
        <v>9</v>
      </c>
      <c r="I276" s="83">
        <f t="shared" si="40"/>
        <v>7.6025</v>
      </c>
      <c r="J276" s="83">
        <v>3</v>
      </c>
      <c r="K276" s="112">
        <f>SUMIFS(VENTAS[Cantidad],VENTAS[Código del producto Vendido],INVENTARIO[[#This Row],[Code]])</f>
        <v>2</v>
      </c>
      <c r="L276" s="122">
        <f>INVENTARIO[[#This Row],[Entradas]]-INVENTARIO[[#This Row],[Salidas]]</f>
        <v>1</v>
      </c>
      <c r="M276" s="183">
        <f>INVENTARIO[[#This Row],[Precio Final]]*10%</f>
        <v>0.9</v>
      </c>
      <c r="N276" s="43">
        <v>84.75</v>
      </c>
      <c r="O276" s="43">
        <v>18</v>
      </c>
      <c r="P276" s="43">
        <f t="shared" si="41"/>
        <v>4.708333333333333</v>
      </c>
      <c r="Q276" s="112">
        <v>45</v>
      </c>
      <c r="R276" s="43">
        <v>8</v>
      </c>
      <c r="S276" s="189">
        <f t="shared" si="42"/>
        <v>0.36</v>
      </c>
      <c r="T276" s="180">
        <f t="shared" si="43"/>
        <v>5.0683333333333334</v>
      </c>
      <c r="U276" s="180">
        <f>((INVENTARIO[[#This Row],[Costo Unitario (USD)]]+INVENTARIO[[#This Row],[Costo Envío (USD)]])*1.5)</f>
        <v>7.6025</v>
      </c>
      <c r="V276" s="43">
        <v>9</v>
      </c>
      <c r="W276" s="43">
        <f>INVENTARIO[[#This Row],[Precio Final]]-(INVENTARIO[[#This Row],[Comisión 10%]]+INVENTARIO[[#This Row],[Costo total]])</f>
        <v>3.0316666666666663</v>
      </c>
      <c r="X276" s="184">
        <f>INVENTARIO[[#This Row],[Ganancia Unitaria]]*INVENTARIO[[#This Row],[Salidas]]</f>
        <v>6.0633333333333326</v>
      </c>
      <c r="Y276" s="43"/>
      <c r="Z276" s="20"/>
    </row>
    <row r="277" spans="1:26" ht="55" hidden="1" customHeight="1" x14ac:dyDescent="0.15">
      <c r="A277" s="42" t="s">
        <v>1532</v>
      </c>
      <c r="B277" s="185"/>
      <c r="C277" s="186" t="s">
        <v>12</v>
      </c>
      <c r="D277" s="78" t="s">
        <v>52</v>
      </c>
      <c r="E277" s="78" t="s">
        <v>805</v>
      </c>
      <c r="F277" s="78" t="s">
        <v>697</v>
      </c>
      <c r="G277" s="78" t="s">
        <v>164</v>
      </c>
      <c r="H277" s="187">
        <f>INVENTARIO[[#This Row],[Precio Final]]</f>
        <v>9</v>
      </c>
      <c r="I277" s="78">
        <f t="shared" si="40"/>
        <v>7.6025</v>
      </c>
      <c r="J277" s="78">
        <v>3</v>
      </c>
      <c r="K277" s="110">
        <f>SUMIFS(VENTAS[Cantidad],VENTAS[Código del producto Vendido],INVENTARIO[[#This Row],[Code]])</f>
        <v>0</v>
      </c>
      <c r="L277" s="121">
        <f>INVENTARIO[[#This Row],[Entradas]]-INVENTARIO[[#This Row],[Salidas]]</f>
        <v>3</v>
      </c>
      <c r="M277" s="187">
        <f>INVENTARIO[[#This Row],[Precio Final]]*10%</f>
        <v>0.9</v>
      </c>
      <c r="N277" s="42">
        <v>84.75</v>
      </c>
      <c r="O277" s="42">
        <v>18</v>
      </c>
      <c r="P277" s="42">
        <f t="shared" si="41"/>
        <v>4.708333333333333</v>
      </c>
      <c r="Q277" s="110">
        <v>45</v>
      </c>
      <c r="R277" s="42">
        <v>8</v>
      </c>
      <c r="S277" s="190">
        <f t="shared" si="42"/>
        <v>0.36</v>
      </c>
      <c r="T277" s="42">
        <f t="shared" si="43"/>
        <v>5.0683333333333334</v>
      </c>
      <c r="U277" s="42">
        <f>((INVENTARIO[[#This Row],[Costo Unitario (USD)]]+INVENTARIO[[#This Row],[Costo Envío (USD)]])*1.5)</f>
        <v>7.6025</v>
      </c>
      <c r="V277" s="42">
        <v>9</v>
      </c>
      <c r="W277" s="42">
        <f>INVENTARIO[[#This Row],[Precio Final]]-(INVENTARIO[[#This Row],[Comisión 10%]]+INVENTARIO[[#This Row],[Costo total]])</f>
        <v>3.0316666666666663</v>
      </c>
      <c r="X277" s="188">
        <f>INVENTARIO[[#This Row],[Ganancia Unitaria]]*INVENTARIO[[#This Row],[Salidas]]</f>
        <v>0</v>
      </c>
      <c r="Y277" s="42"/>
      <c r="Z277" s="20"/>
    </row>
    <row r="278" spans="1:26" ht="55" hidden="1" customHeight="1" x14ac:dyDescent="0.15">
      <c r="A278" s="43" t="s">
        <v>1533</v>
      </c>
      <c r="B278" s="181"/>
      <c r="C278" s="182" t="s">
        <v>12</v>
      </c>
      <c r="D278" s="83" t="s">
        <v>52</v>
      </c>
      <c r="E278" s="83" t="s">
        <v>851</v>
      </c>
      <c r="F278" s="83" t="s">
        <v>692</v>
      </c>
      <c r="G278" s="83" t="s">
        <v>164</v>
      </c>
      <c r="H278" s="183">
        <f>INVENTARIO[[#This Row],[Precio Final]]</f>
        <v>9</v>
      </c>
      <c r="I278" s="83">
        <f t="shared" si="40"/>
        <v>8.4524999999999988</v>
      </c>
      <c r="J278" s="83">
        <v>3</v>
      </c>
      <c r="K278" s="112">
        <f>SUMIFS(VENTAS[Cantidad],VENTAS[Código del producto Vendido],INVENTARIO[[#This Row],[Code]])</f>
        <v>1</v>
      </c>
      <c r="L278" s="122">
        <f>INVENTARIO[[#This Row],[Entradas]]-INVENTARIO[[#This Row],[Salidas]]</f>
        <v>2</v>
      </c>
      <c r="M278" s="183">
        <f>INVENTARIO[[#This Row],[Precio Final]]*10%</f>
        <v>0.9</v>
      </c>
      <c r="N278" s="43">
        <v>93.75</v>
      </c>
      <c r="O278" s="43">
        <v>18</v>
      </c>
      <c r="P278" s="43">
        <f t="shared" si="41"/>
        <v>5.208333333333333</v>
      </c>
      <c r="Q278" s="112">
        <v>45</v>
      </c>
      <c r="R278" s="43">
        <v>8</v>
      </c>
      <c r="S278" s="189">
        <f t="shared" si="42"/>
        <v>0.36</v>
      </c>
      <c r="T278" s="180">
        <f>(P278+S278)-INVENTARIO[[#This Row],[Comisión 10%]]</f>
        <v>4.668333333333333</v>
      </c>
      <c r="U278" s="180">
        <f>((INVENTARIO[[#This Row],[Costo Unitario (USD)]]+INVENTARIO[[#This Row],[Costo Envío (USD)]])*1.5)+10%</f>
        <v>8.4524999999999988</v>
      </c>
      <c r="V278" s="43">
        <v>9</v>
      </c>
      <c r="W278" s="43">
        <f>INVENTARIO[[#This Row],[Precio Final]]-(INVENTARIO[[#This Row],[Comisión 10%]]+INVENTARIO[[#This Row],[Costo total]])</f>
        <v>3.4316666666666666</v>
      </c>
      <c r="X278" s="184">
        <f>INVENTARIO[[#This Row],[Ganancia Unitaria]]*INVENTARIO[[#This Row],[Salidas]]</f>
        <v>3.4316666666666666</v>
      </c>
      <c r="Y278" s="43"/>
      <c r="Z278" s="20"/>
    </row>
    <row r="279" spans="1:26" ht="55" hidden="1" customHeight="1" x14ac:dyDescent="0.15">
      <c r="A279" s="42" t="s">
        <v>1534</v>
      </c>
      <c r="B279" s="185"/>
      <c r="C279" s="186" t="s">
        <v>12</v>
      </c>
      <c r="D279" s="78" t="s">
        <v>52</v>
      </c>
      <c r="E279" s="78" t="s">
        <v>851</v>
      </c>
      <c r="F279" s="78" t="s">
        <v>695</v>
      </c>
      <c r="G279" s="78" t="s">
        <v>164</v>
      </c>
      <c r="H279" s="187">
        <f>INVENTARIO[[#This Row],[Precio Final]]</f>
        <v>9</v>
      </c>
      <c r="I279" s="78">
        <f t="shared" si="40"/>
        <v>8.3524999999999991</v>
      </c>
      <c r="J279" s="78">
        <v>3</v>
      </c>
      <c r="K279" s="110">
        <f>SUMIFS(VENTAS[Cantidad],VENTAS[Código del producto Vendido],INVENTARIO[[#This Row],[Code]])</f>
        <v>2</v>
      </c>
      <c r="L279" s="121">
        <f>INVENTARIO[[#This Row],[Entradas]]-INVENTARIO[[#This Row],[Salidas]]</f>
        <v>1</v>
      </c>
      <c r="M279" s="187">
        <f>INVENTARIO[[#This Row],[Precio Final]]*10%</f>
        <v>0.9</v>
      </c>
      <c r="N279" s="42">
        <v>93.75</v>
      </c>
      <c r="O279" s="42">
        <v>18</v>
      </c>
      <c r="P279" s="42">
        <f t="shared" si="41"/>
        <v>5.208333333333333</v>
      </c>
      <c r="Q279" s="110">
        <v>45</v>
      </c>
      <c r="R279" s="42">
        <v>8</v>
      </c>
      <c r="S279" s="190">
        <f t="shared" si="42"/>
        <v>0.36</v>
      </c>
      <c r="T279" s="42">
        <f t="shared" ref="T279:T289" si="44">(P279+S279)</f>
        <v>5.5683333333333334</v>
      </c>
      <c r="U279" s="42">
        <f>((INVENTARIO[[#This Row],[Costo Unitario (USD)]]+INVENTARIO[[#This Row],[Costo Envío (USD)]])*1.5)</f>
        <v>8.3524999999999991</v>
      </c>
      <c r="V279" s="42">
        <v>9</v>
      </c>
      <c r="W279" s="42">
        <f>INVENTARIO[[#This Row],[Precio Final]]-(INVENTARIO[[#This Row],[Comisión 10%]]+INVENTARIO[[#This Row],[Costo total]])</f>
        <v>2.5316666666666663</v>
      </c>
      <c r="X279" s="188">
        <f>INVENTARIO[[#This Row],[Ganancia Unitaria]]*INVENTARIO[[#This Row],[Salidas]]</f>
        <v>5.0633333333333326</v>
      </c>
      <c r="Y279" s="42"/>
      <c r="Z279" s="20"/>
    </row>
    <row r="280" spans="1:26" ht="55" hidden="1" customHeight="1" x14ac:dyDescent="0.15">
      <c r="A280" s="43" t="s">
        <v>1535</v>
      </c>
      <c r="B280" s="181"/>
      <c r="C280" s="182" t="s">
        <v>12</v>
      </c>
      <c r="D280" s="83" t="s">
        <v>52</v>
      </c>
      <c r="E280" s="83" t="s">
        <v>851</v>
      </c>
      <c r="F280" s="83" t="s">
        <v>697</v>
      </c>
      <c r="G280" s="83" t="s">
        <v>164</v>
      </c>
      <c r="H280" s="183">
        <f>INVENTARIO[[#This Row],[Precio Final]]</f>
        <v>9</v>
      </c>
      <c r="I280" s="83">
        <f t="shared" si="40"/>
        <v>8.3524999999999991</v>
      </c>
      <c r="J280" s="83">
        <v>3</v>
      </c>
      <c r="K280" s="112">
        <v>2</v>
      </c>
      <c r="L280" s="122">
        <f>INVENTARIO[[#This Row],[Entradas]]-INVENTARIO[[#This Row],[Salidas]]</f>
        <v>1</v>
      </c>
      <c r="M280" s="183">
        <f>INVENTARIO[[#This Row],[Precio Final]]*10%</f>
        <v>0.9</v>
      </c>
      <c r="N280" s="43">
        <v>93.75</v>
      </c>
      <c r="O280" s="43">
        <v>18</v>
      </c>
      <c r="P280" s="43">
        <f t="shared" si="41"/>
        <v>5.208333333333333</v>
      </c>
      <c r="Q280" s="112">
        <v>45</v>
      </c>
      <c r="R280" s="43">
        <v>8</v>
      </c>
      <c r="S280" s="189">
        <f t="shared" si="42"/>
        <v>0.36</v>
      </c>
      <c r="T280" s="180">
        <f t="shared" si="44"/>
        <v>5.5683333333333334</v>
      </c>
      <c r="U280" s="180">
        <f>((INVENTARIO[[#This Row],[Costo Unitario (USD)]]+INVENTARIO[[#This Row],[Costo Envío (USD)]])*1.5)</f>
        <v>8.3524999999999991</v>
      </c>
      <c r="V280" s="43">
        <v>9</v>
      </c>
      <c r="W280" s="43">
        <f>INVENTARIO[[#This Row],[Precio Final]]-(INVENTARIO[[#This Row],[Comisión 10%]]+INVENTARIO[[#This Row],[Costo total]])</f>
        <v>2.5316666666666663</v>
      </c>
      <c r="X280" s="184">
        <f>INVENTARIO[[#This Row],[Ganancia Unitaria]]*INVENTARIO[[#This Row],[Salidas]]</f>
        <v>5.0633333333333326</v>
      </c>
      <c r="Y280" s="43"/>
      <c r="Z280" s="20"/>
    </row>
    <row r="281" spans="1:26" ht="55" hidden="1" customHeight="1" x14ac:dyDescent="0.15">
      <c r="A281" s="42" t="s">
        <v>1536</v>
      </c>
      <c r="B281" s="185"/>
      <c r="C281" s="186" t="s">
        <v>12</v>
      </c>
      <c r="D281" s="78" t="s">
        <v>50</v>
      </c>
      <c r="E281" s="78" t="s">
        <v>850</v>
      </c>
      <c r="F281" s="78" t="s">
        <v>692</v>
      </c>
      <c r="G281" s="78" t="s">
        <v>164</v>
      </c>
      <c r="H281" s="187">
        <f>INVENTARIO[[#This Row],[Precio Final]]</f>
        <v>20</v>
      </c>
      <c r="I281" s="78">
        <f t="shared" si="40"/>
        <v>16.083333333333332</v>
      </c>
      <c r="J281" s="78">
        <v>4</v>
      </c>
      <c r="K281" s="110">
        <f>SUMIFS(VENTAS[Cantidad],VENTAS[Código del producto Vendido],INVENTARIO[[#This Row],[Code]])</f>
        <v>1</v>
      </c>
      <c r="L281" s="121">
        <f>INVENTARIO[[#This Row],[Entradas]]-INVENTARIO[[#This Row],[Salidas]]</f>
        <v>3</v>
      </c>
      <c r="M281" s="187">
        <f>INVENTARIO[[#This Row],[Precio Final]]*10%</f>
        <v>2</v>
      </c>
      <c r="N281" s="42">
        <v>166</v>
      </c>
      <c r="O281" s="42">
        <v>18</v>
      </c>
      <c r="P281" s="42">
        <f t="shared" si="41"/>
        <v>9.2222222222222214</v>
      </c>
      <c r="Q281" s="110">
        <v>150</v>
      </c>
      <c r="R281" s="42">
        <v>10</v>
      </c>
      <c r="S281" s="190">
        <f t="shared" si="42"/>
        <v>1.5</v>
      </c>
      <c r="T281" s="42">
        <f t="shared" si="44"/>
        <v>10.722222222222221</v>
      </c>
      <c r="U281" s="42">
        <f>((INVENTARIO[[#This Row],[Costo Unitario (USD)]]+INVENTARIO[[#This Row],[Costo Envío (USD)]])*1.5)</f>
        <v>16.083333333333332</v>
      </c>
      <c r="V281" s="42">
        <v>20</v>
      </c>
      <c r="W281" s="42">
        <f>INVENTARIO[[#This Row],[Precio Final]]-(INVENTARIO[[#This Row],[Comisión 10%]]+INVENTARIO[[#This Row],[Costo total]])</f>
        <v>7.2777777777777786</v>
      </c>
      <c r="X281" s="188">
        <f>INVENTARIO[[#This Row],[Ganancia Unitaria]]*INVENTARIO[[#This Row],[Salidas]]</f>
        <v>7.2777777777777786</v>
      </c>
      <c r="Y281" s="42"/>
      <c r="Z281" s="20"/>
    </row>
    <row r="282" spans="1:26" ht="55" hidden="1" customHeight="1" x14ac:dyDescent="0.15">
      <c r="A282" s="43" t="s">
        <v>1537</v>
      </c>
      <c r="B282" s="181"/>
      <c r="C282" s="182" t="s">
        <v>12</v>
      </c>
      <c r="D282" s="83" t="s">
        <v>50</v>
      </c>
      <c r="E282" s="83" t="s">
        <v>850</v>
      </c>
      <c r="F282" s="83" t="s">
        <v>695</v>
      </c>
      <c r="G282" s="83" t="s">
        <v>164</v>
      </c>
      <c r="H282" s="183">
        <f>INVENTARIO[[#This Row],[Precio Final]]</f>
        <v>20</v>
      </c>
      <c r="I282" s="83">
        <f t="shared" si="40"/>
        <v>16.083333333333332</v>
      </c>
      <c r="J282" s="83">
        <v>3</v>
      </c>
      <c r="K282" s="112">
        <f>SUMIFS(VENTAS[Cantidad],VENTAS[Código del producto Vendido],INVENTARIO[[#This Row],[Code]])</f>
        <v>0</v>
      </c>
      <c r="L282" s="122">
        <f>INVENTARIO[[#This Row],[Entradas]]-INVENTARIO[[#This Row],[Salidas]]</f>
        <v>3</v>
      </c>
      <c r="M282" s="183">
        <f>INVENTARIO[[#This Row],[Precio Final]]*10%</f>
        <v>2</v>
      </c>
      <c r="N282" s="43">
        <v>166</v>
      </c>
      <c r="O282" s="43">
        <v>18</v>
      </c>
      <c r="P282" s="43">
        <f t="shared" si="41"/>
        <v>9.2222222222222214</v>
      </c>
      <c r="Q282" s="112">
        <v>150</v>
      </c>
      <c r="R282" s="43">
        <v>10</v>
      </c>
      <c r="S282" s="189">
        <f t="shared" si="42"/>
        <v>1.5</v>
      </c>
      <c r="T282" s="180">
        <f t="shared" si="44"/>
        <v>10.722222222222221</v>
      </c>
      <c r="U282" s="180">
        <f>((INVENTARIO[[#This Row],[Costo Unitario (USD)]]+INVENTARIO[[#This Row],[Costo Envío (USD)]])*1.5)</f>
        <v>16.083333333333332</v>
      </c>
      <c r="V282" s="43">
        <v>20</v>
      </c>
      <c r="W282" s="43">
        <f>INVENTARIO[[#This Row],[Precio Final]]-(INVENTARIO[[#This Row],[Comisión 10%]]+INVENTARIO[[#This Row],[Costo total]])</f>
        <v>7.2777777777777786</v>
      </c>
      <c r="X282" s="184">
        <f>INVENTARIO[[#This Row],[Ganancia Unitaria]]*INVENTARIO[[#This Row],[Salidas]]</f>
        <v>0</v>
      </c>
      <c r="Y282" s="43"/>
      <c r="Z282" s="20"/>
    </row>
    <row r="283" spans="1:26" ht="55" hidden="1" customHeight="1" x14ac:dyDescent="0.15">
      <c r="A283" s="42" t="s">
        <v>1538</v>
      </c>
      <c r="B283" s="185"/>
      <c r="C283" s="186" t="s">
        <v>12</v>
      </c>
      <c r="D283" s="78" t="s">
        <v>50</v>
      </c>
      <c r="E283" s="78" t="s">
        <v>850</v>
      </c>
      <c r="F283" s="78" t="s">
        <v>697</v>
      </c>
      <c r="G283" s="78" t="s">
        <v>164</v>
      </c>
      <c r="H283" s="187">
        <f>INVENTARIO[[#This Row],[Precio Final]]</f>
        <v>20</v>
      </c>
      <c r="I283" s="78">
        <f t="shared" ref="I283:I302" si="45">U283</f>
        <v>16.083333333333332</v>
      </c>
      <c r="J283" s="78">
        <v>4</v>
      </c>
      <c r="K283" s="110">
        <f>SUMIFS(VENTAS[Cantidad],VENTAS[Código del producto Vendido],INVENTARIO[[#This Row],[Code]])</f>
        <v>1</v>
      </c>
      <c r="L283" s="121">
        <f>INVENTARIO[[#This Row],[Entradas]]-INVENTARIO[[#This Row],[Salidas]]</f>
        <v>3</v>
      </c>
      <c r="M283" s="187">
        <f>INVENTARIO[[#This Row],[Precio Final]]*10%</f>
        <v>2</v>
      </c>
      <c r="N283" s="42">
        <v>166</v>
      </c>
      <c r="O283" s="42">
        <v>18</v>
      </c>
      <c r="P283" s="42">
        <f t="shared" ref="P283:P302" si="46">N283/O283</f>
        <v>9.2222222222222214</v>
      </c>
      <c r="Q283" s="110">
        <v>150</v>
      </c>
      <c r="R283" s="42">
        <v>10</v>
      </c>
      <c r="S283" s="190">
        <f t="shared" ref="S283:S302" si="47">Q283*R283/1000</f>
        <v>1.5</v>
      </c>
      <c r="T283" s="42">
        <f t="shared" si="44"/>
        <v>10.722222222222221</v>
      </c>
      <c r="U283" s="42">
        <f>((INVENTARIO[[#This Row],[Costo Unitario (USD)]]+INVENTARIO[[#This Row],[Costo Envío (USD)]])*1.5)</f>
        <v>16.083333333333332</v>
      </c>
      <c r="V283" s="42">
        <v>20</v>
      </c>
      <c r="W283" s="42">
        <f>INVENTARIO[[#This Row],[Precio Final]]-(INVENTARIO[[#This Row],[Comisión 10%]]+INVENTARIO[[#This Row],[Costo total]])</f>
        <v>7.2777777777777786</v>
      </c>
      <c r="X283" s="188">
        <f>INVENTARIO[[#This Row],[Ganancia Unitaria]]*INVENTARIO[[#This Row],[Salidas]]</f>
        <v>7.2777777777777786</v>
      </c>
      <c r="Y283" s="42"/>
      <c r="Z283" s="20"/>
    </row>
    <row r="284" spans="1:26" ht="55" hidden="1" customHeight="1" x14ac:dyDescent="0.15">
      <c r="A284" s="43" t="s">
        <v>274</v>
      </c>
      <c r="B284" s="181"/>
      <c r="C284" s="182" t="s">
        <v>12</v>
      </c>
      <c r="D284" s="83" t="s">
        <v>50</v>
      </c>
      <c r="E284" s="83" t="s">
        <v>226</v>
      </c>
      <c r="F284" s="83" t="s">
        <v>698</v>
      </c>
      <c r="G284" s="83" t="s">
        <v>164</v>
      </c>
      <c r="H284" s="183">
        <f>INVENTARIO[[#This Row],[Precio Final]]</f>
        <v>20</v>
      </c>
      <c r="I284" s="83">
        <f t="shared" si="45"/>
        <v>16.083333333333332</v>
      </c>
      <c r="J284" s="83">
        <v>1</v>
      </c>
      <c r="K284" s="112">
        <f>SUMIFS(VENTAS[Cantidad],VENTAS[Código del producto Vendido],INVENTARIO[[#This Row],[Code]])</f>
        <v>1</v>
      </c>
      <c r="L284" s="122">
        <f>INVENTARIO[[#This Row],[Entradas]]-INVENTARIO[[#This Row],[Salidas]]</f>
        <v>0</v>
      </c>
      <c r="M284" s="183">
        <f>INVENTARIO[[#This Row],[Precio Final]]*10%</f>
        <v>2</v>
      </c>
      <c r="N284" s="43">
        <v>166</v>
      </c>
      <c r="O284" s="43">
        <v>18</v>
      </c>
      <c r="P284" s="43">
        <f t="shared" si="46"/>
        <v>9.2222222222222214</v>
      </c>
      <c r="Q284" s="112">
        <v>150</v>
      </c>
      <c r="R284" s="43">
        <v>10</v>
      </c>
      <c r="S284" s="189">
        <f t="shared" si="47"/>
        <v>1.5</v>
      </c>
      <c r="T284" s="180">
        <f t="shared" si="44"/>
        <v>10.722222222222221</v>
      </c>
      <c r="U284" s="180">
        <f>((INVENTARIO[[#This Row],[Costo Unitario (USD)]]+INVENTARIO[[#This Row],[Costo Envío (USD)]])*1.5)</f>
        <v>16.083333333333332</v>
      </c>
      <c r="V284" s="43">
        <v>20</v>
      </c>
      <c r="W284" s="43">
        <f>INVENTARIO[[#This Row],[Precio Final]]-(INVENTARIO[[#This Row],[Comisión 10%]]+INVENTARIO[[#This Row],[Costo total]])</f>
        <v>7.2777777777777786</v>
      </c>
      <c r="X284" s="184">
        <f>INVENTARIO[[#This Row],[Ganancia Unitaria]]*INVENTARIO[[#This Row],[Salidas]]</f>
        <v>7.2777777777777786</v>
      </c>
      <c r="Y284" s="43"/>
      <c r="Z284" s="20"/>
    </row>
    <row r="285" spans="1:26" ht="55" hidden="1" customHeight="1" x14ac:dyDescent="0.15">
      <c r="A285" s="42" t="s">
        <v>1539</v>
      </c>
      <c r="B285" s="185"/>
      <c r="C285" s="186" t="s">
        <v>12</v>
      </c>
      <c r="D285" s="78" t="s">
        <v>52</v>
      </c>
      <c r="E285" s="78" t="s">
        <v>849</v>
      </c>
      <c r="F285" s="78" t="s">
        <v>695</v>
      </c>
      <c r="G285" s="78" t="s">
        <v>164</v>
      </c>
      <c r="H285" s="187">
        <f>INVENTARIO[[#This Row],[Precio Final]]</f>
        <v>9</v>
      </c>
      <c r="I285" s="78">
        <f t="shared" si="45"/>
        <v>8.6025000000000009</v>
      </c>
      <c r="J285" s="78">
        <v>5</v>
      </c>
      <c r="K285" s="110">
        <v>1</v>
      </c>
      <c r="L285" s="121">
        <f>INVENTARIO[[#This Row],[Entradas]]-INVENTARIO[[#This Row],[Salidas]]</f>
        <v>4</v>
      </c>
      <c r="M285" s="187">
        <f>INVENTARIO[[#This Row],[Precio Final]]*10%</f>
        <v>0.9</v>
      </c>
      <c r="N285" s="42">
        <v>96.75</v>
      </c>
      <c r="O285" s="42">
        <v>18</v>
      </c>
      <c r="P285" s="42">
        <f t="shared" si="46"/>
        <v>5.375</v>
      </c>
      <c r="Q285" s="110">
        <v>45</v>
      </c>
      <c r="R285" s="42">
        <v>8</v>
      </c>
      <c r="S285" s="190">
        <f t="shared" si="47"/>
        <v>0.36</v>
      </c>
      <c r="T285" s="42">
        <f t="shared" si="44"/>
        <v>5.7350000000000003</v>
      </c>
      <c r="U285" s="42">
        <f>((INVENTARIO[[#This Row],[Costo Unitario (USD)]]+INVENTARIO[[#This Row],[Costo Envío (USD)]])*1.5)</f>
        <v>8.6025000000000009</v>
      </c>
      <c r="V285" s="42">
        <v>9</v>
      </c>
      <c r="W285" s="42">
        <f>INVENTARIO[[#This Row],[Precio Final]]-(INVENTARIO[[#This Row],[Comisión 10%]]+INVENTARIO[[#This Row],[Costo total]])</f>
        <v>2.3649999999999993</v>
      </c>
      <c r="X285" s="188">
        <f>INVENTARIO[[#This Row],[Ganancia Unitaria]]*INVENTARIO[[#This Row],[Salidas]]</f>
        <v>2.3649999999999993</v>
      </c>
      <c r="Y285" s="42"/>
      <c r="Z285" s="20"/>
    </row>
    <row r="286" spans="1:26" ht="55" hidden="1" customHeight="1" x14ac:dyDescent="0.15">
      <c r="A286" s="43" t="s">
        <v>275</v>
      </c>
      <c r="B286" s="181"/>
      <c r="C286" s="182" t="s">
        <v>12</v>
      </c>
      <c r="D286" s="83" t="s">
        <v>50</v>
      </c>
      <c r="E286" s="83" t="s">
        <v>227</v>
      </c>
      <c r="F286" s="83" t="s">
        <v>698</v>
      </c>
      <c r="G286" s="83" t="s">
        <v>164</v>
      </c>
      <c r="H286" s="183">
        <f>INVENTARIO[[#This Row],[Precio Final]]</f>
        <v>25</v>
      </c>
      <c r="I286" s="83">
        <f t="shared" si="45"/>
        <v>16.083333333333332</v>
      </c>
      <c r="J286" s="83">
        <v>3</v>
      </c>
      <c r="K286" s="112">
        <f>SUMIFS(VENTAS[Cantidad],VENTAS[Código del producto Vendido],INVENTARIO[[#This Row],[Code]])</f>
        <v>3</v>
      </c>
      <c r="L286" s="122">
        <f>INVENTARIO[[#This Row],[Entradas]]-INVENTARIO[[#This Row],[Salidas]]</f>
        <v>0</v>
      </c>
      <c r="M286" s="183">
        <f>INVENTARIO[[#This Row],[Precio Final]]*10%</f>
        <v>2.5</v>
      </c>
      <c r="N286" s="43">
        <v>166</v>
      </c>
      <c r="O286" s="43">
        <v>18</v>
      </c>
      <c r="P286" s="43">
        <f t="shared" si="46"/>
        <v>9.2222222222222214</v>
      </c>
      <c r="Q286" s="112">
        <v>150</v>
      </c>
      <c r="R286" s="43">
        <v>10</v>
      </c>
      <c r="S286" s="189">
        <f t="shared" si="47"/>
        <v>1.5</v>
      </c>
      <c r="T286" s="180">
        <f t="shared" si="44"/>
        <v>10.722222222222221</v>
      </c>
      <c r="U286" s="180">
        <f>((INVENTARIO[[#This Row],[Costo Unitario (USD)]]+INVENTARIO[[#This Row],[Costo Envío (USD)]])*1.5)</f>
        <v>16.083333333333332</v>
      </c>
      <c r="V286" s="43">
        <v>25</v>
      </c>
      <c r="W286" s="43">
        <f>INVENTARIO[[#This Row],[Precio Final]]-(INVENTARIO[[#This Row],[Comisión 10%]]+INVENTARIO[[#This Row],[Costo total]])</f>
        <v>11.777777777777779</v>
      </c>
      <c r="X286" s="184">
        <f>INVENTARIO[[#This Row],[Ganancia Unitaria]]*INVENTARIO[[#This Row],[Salidas]]</f>
        <v>35.333333333333336</v>
      </c>
      <c r="Y286" s="43"/>
      <c r="Z286" s="20"/>
    </row>
    <row r="287" spans="1:26" ht="55" hidden="1" customHeight="1" x14ac:dyDescent="0.15">
      <c r="A287" s="42" t="s">
        <v>276</v>
      </c>
      <c r="B287" s="185"/>
      <c r="C287" s="186" t="s">
        <v>12</v>
      </c>
      <c r="D287" s="78" t="s">
        <v>50</v>
      </c>
      <c r="E287" s="78" t="s">
        <v>228</v>
      </c>
      <c r="F287" s="78" t="s">
        <v>698</v>
      </c>
      <c r="G287" s="78" t="s">
        <v>164</v>
      </c>
      <c r="H287" s="187">
        <f>INVENTARIO[[#This Row],[Precio Final]]</f>
        <v>25</v>
      </c>
      <c r="I287" s="78">
        <f t="shared" si="45"/>
        <v>16.083333333333332</v>
      </c>
      <c r="J287" s="78">
        <v>3</v>
      </c>
      <c r="K287" s="110">
        <f>SUMIFS(VENTAS[Cantidad],VENTAS[Código del producto Vendido],INVENTARIO[[#This Row],[Code]])</f>
        <v>3</v>
      </c>
      <c r="L287" s="121">
        <f>INVENTARIO[[#This Row],[Entradas]]-INVENTARIO[[#This Row],[Salidas]]</f>
        <v>0</v>
      </c>
      <c r="M287" s="187">
        <f>INVENTARIO[[#This Row],[Precio Final]]*10%</f>
        <v>2.5</v>
      </c>
      <c r="N287" s="42">
        <v>166</v>
      </c>
      <c r="O287" s="42">
        <v>18</v>
      </c>
      <c r="P287" s="42">
        <f t="shared" si="46"/>
        <v>9.2222222222222214</v>
      </c>
      <c r="Q287" s="110">
        <v>150</v>
      </c>
      <c r="R287" s="42">
        <v>10</v>
      </c>
      <c r="S287" s="190">
        <f t="shared" si="47"/>
        <v>1.5</v>
      </c>
      <c r="T287" s="42">
        <f t="shared" si="44"/>
        <v>10.722222222222221</v>
      </c>
      <c r="U287" s="42">
        <f>((INVENTARIO[[#This Row],[Costo Unitario (USD)]]+INVENTARIO[[#This Row],[Costo Envío (USD)]])*1.5)</f>
        <v>16.083333333333332</v>
      </c>
      <c r="V287" s="42">
        <v>25</v>
      </c>
      <c r="W287" s="42">
        <f>INVENTARIO[[#This Row],[Precio Final]]-(INVENTARIO[[#This Row],[Comisión 10%]]+INVENTARIO[[#This Row],[Costo total]])</f>
        <v>11.777777777777779</v>
      </c>
      <c r="X287" s="188">
        <f>INVENTARIO[[#This Row],[Ganancia Unitaria]]*INVENTARIO[[#This Row],[Salidas]]</f>
        <v>35.333333333333336</v>
      </c>
      <c r="Y287" s="42"/>
      <c r="Z287" s="20"/>
    </row>
    <row r="288" spans="1:26" ht="55" hidden="1" customHeight="1" x14ac:dyDescent="0.15">
      <c r="A288" s="43" t="s">
        <v>1540</v>
      </c>
      <c r="B288" s="181"/>
      <c r="C288" s="182" t="s">
        <v>12</v>
      </c>
      <c r="D288" s="83" t="s">
        <v>52</v>
      </c>
      <c r="E288" s="83" t="s">
        <v>848</v>
      </c>
      <c r="F288" s="83" t="s">
        <v>695</v>
      </c>
      <c r="G288" s="83" t="s">
        <v>164</v>
      </c>
      <c r="H288" s="183">
        <f>INVENTARIO[[#This Row],[Precio Final]]</f>
        <v>15</v>
      </c>
      <c r="I288" s="83">
        <f t="shared" si="45"/>
        <v>8.6025000000000009</v>
      </c>
      <c r="J288" s="83">
        <v>3</v>
      </c>
      <c r="K288" s="112">
        <f>SUMIFS(VENTAS[Cantidad],VENTAS[Código del producto Vendido],INVENTARIO[[#This Row],[Code]])</f>
        <v>3</v>
      </c>
      <c r="L288" s="122">
        <f>INVENTARIO[[#This Row],[Entradas]]-INVENTARIO[[#This Row],[Salidas]]</f>
        <v>0</v>
      </c>
      <c r="M288" s="183">
        <f>INVENTARIO[[#This Row],[Precio Final]]*10%</f>
        <v>1.5</v>
      </c>
      <c r="N288" s="43">
        <v>96.75</v>
      </c>
      <c r="O288" s="43">
        <v>18</v>
      </c>
      <c r="P288" s="43">
        <f t="shared" si="46"/>
        <v>5.375</v>
      </c>
      <c r="Q288" s="112">
        <v>45</v>
      </c>
      <c r="R288" s="43">
        <v>8</v>
      </c>
      <c r="S288" s="189">
        <f t="shared" si="47"/>
        <v>0.36</v>
      </c>
      <c r="T288" s="180">
        <f t="shared" si="44"/>
        <v>5.7350000000000003</v>
      </c>
      <c r="U288" s="180">
        <f>((INVENTARIO[[#This Row],[Costo Unitario (USD)]]+INVENTARIO[[#This Row],[Costo Envío (USD)]])*1.5)</f>
        <v>8.6025000000000009</v>
      </c>
      <c r="V288" s="43">
        <v>15</v>
      </c>
      <c r="W288" s="43">
        <f>INVENTARIO[[#This Row],[Precio Final]]-(INVENTARIO[[#This Row],[Comisión 10%]]+INVENTARIO[[#This Row],[Costo total]])</f>
        <v>7.7649999999999997</v>
      </c>
      <c r="X288" s="184">
        <f>INVENTARIO[[#This Row],[Ganancia Unitaria]]*INVENTARIO[[#This Row],[Salidas]]</f>
        <v>23.294999999999998</v>
      </c>
      <c r="Y288" s="43"/>
      <c r="Z288" s="20"/>
    </row>
    <row r="289" spans="1:26" ht="55" hidden="1" customHeight="1" x14ac:dyDescent="0.15">
      <c r="A289" s="42" t="s">
        <v>1541</v>
      </c>
      <c r="B289" s="185"/>
      <c r="C289" s="186" t="s">
        <v>12</v>
      </c>
      <c r="D289" s="78" t="s">
        <v>52</v>
      </c>
      <c r="E289" s="78" t="s">
        <v>848</v>
      </c>
      <c r="F289" s="78" t="s">
        <v>692</v>
      </c>
      <c r="G289" s="78" t="s">
        <v>164</v>
      </c>
      <c r="H289" s="187">
        <f>INVENTARIO[[#This Row],[Precio Final]]</f>
        <v>15</v>
      </c>
      <c r="I289" s="78">
        <f t="shared" si="45"/>
        <v>8.6025000000000009</v>
      </c>
      <c r="J289" s="78">
        <v>3</v>
      </c>
      <c r="K289" s="110">
        <f>SUMIFS(VENTAS[Cantidad],VENTAS[Código del producto Vendido],INVENTARIO[[#This Row],[Code]])</f>
        <v>3</v>
      </c>
      <c r="L289" s="121">
        <f>INVENTARIO[[#This Row],[Entradas]]-INVENTARIO[[#This Row],[Salidas]]</f>
        <v>0</v>
      </c>
      <c r="M289" s="187">
        <f>INVENTARIO[[#This Row],[Precio Final]]*10%</f>
        <v>1.5</v>
      </c>
      <c r="N289" s="42">
        <v>96.75</v>
      </c>
      <c r="O289" s="42">
        <v>18</v>
      </c>
      <c r="P289" s="42">
        <f t="shared" si="46"/>
        <v>5.375</v>
      </c>
      <c r="Q289" s="110">
        <v>45</v>
      </c>
      <c r="R289" s="42">
        <v>8</v>
      </c>
      <c r="S289" s="190">
        <f t="shared" si="47"/>
        <v>0.36</v>
      </c>
      <c r="T289" s="42">
        <f t="shared" si="44"/>
        <v>5.7350000000000003</v>
      </c>
      <c r="U289" s="42">
        <f>((INVENTARIO[[#This Row],[Costo Unitario (USD)]]+INVENTARIO[[#This Row],[Costo Envío (USD)]])*1.5)</f>
        <v>8.6025000000000009</v>
      </c>
      <c r="V289" s="42">
        <v>15</v>
      </c>
      <c r="W289" s="42">
        <f>INVENTARIO[[#This Row],[Precio Final]]-(INVENTARIO[[#This Row],[Comisión 10%]]+INVENTARIO[[#This Row],[Costo total]])</f>
        <v>7.7649999999999997</v>
      </c>
      <c r="X289" s="188">
        <f>INVENTARIO[[#This Row],[Ganancia Unitaria]]*INVENTARIO[[#This Row],[Salidas]]</f>
        <v>23.294999999999998</v>
      </c>
      <c r="Y289" s="42"/>
      <c r="Z289" s="20"/>
    </row>
    <row r="290" spans="1:26" ht="55" hidden="1" customHeight="1" x14ac:dyDescent="0.15">
      <c r="A290" s="43" t="s">
        <v>1542</v>
      </c>
      <c r="B290" s="181"/>
      <c r="C290" s="182" t="s">
        <v>12</v>
      </c>
      <c r="D290" s="83" t="s">
        <v>192</v>
      </c>
      <c r="E290" s="83" t="s">
        <v>804</v>
      </c>
      <c r="F290" s="83"/>
      <c r="G290" s="83" t="s">
        <v>164</v>
      </c>
      <c r="H290" s="183">
        <f>INVENTARIO[[#This Row],[Precio Final]]</f>
        <v>7</v>
      </c>
      <c r="I290" s="83">
        <f t="shared" si="45"/>
        <v>6.3250000000000002</v>
      </c>
      <c r="J290" s="83">
        <v>6</v>
      </c>
      <c r="K290" s="112">
        <f>SUMIFS(VENTAS[Cantidad],VENTAS[Código del producto Vendido],INVENTARIO[[#This Row],[Code]])</f>
        <v>4</v>
      </c>
      <c r="L290" s="122">
        <f>INVENTARIO[[#This Row],[Entradas]]-INVENTARIO[[#This Row],[Salidas]]</f>
        <v>2</v>
      </c>
      <c r="M290" s="183">
        <f>INVENTARIO[[#This Row],[Precio Final]]*10%</f>
        <v>0.70000000000000007</v>
      </c>
      <c r="N290" s="43">
        <v>67.5</v>
      </c>
      <c r="O290" s="43">
        <v>18</v>
      </c>
      <c r="P290" s="43">
        <f t="shared" si="46"/>
        <v>3.75</v>
      </c>
      <c r="Q290" s="112">
        <v>50</v>
      </c>
      <c r="R290" s="43">
        <v>8</v>
      </c>
      <c r="S290" s="189">
        <f t="shared" si="47"/>
        <v>0.4</v>
      </c>
      <c r="T290" s="180">
        <f>(P290+S290)-INVENTARIO[[#This Row],[Comisión 10%]]</f>
        <v>3.45</v>
      </c>
      <c r="U290" s="180">
        <f>((INVENTARIO[[#This Row],[Costo Unitario (USD)]]+INVENTARIO[[#This Row],[Costo Envío (USD)]])*1.5)+10%</f>
        <v>6.3250000000000002</v>
      </c>
      <c r="V290" s="43">
        <v>7</v>
      </c>
      <c r="W290" s="43">
        <f>INVENTARIO[[#This Row],[Precio Final]]-(INVENTARIO[[#This Row],[Comisión 10%]]+INVENTARIO[[#This Row],[Costo total]])</f>
        <v>2.8499999999999996</v>
      </c>
      <c r="X290" s="184">
        <f>INVENTARIO[[#This Row],[Ganancia Unitaria]]*INVENTARIO[[#This Row],[Salidas]]</f>
        <v>11.399999999999999</v>
      </c>
      <c r="Y290" s="43"/>
      <c r="Z290" s="20"/>
    </row>
    <row r="291" spans="1:26" ht="55" hidden="1" customHeight="1" x14ac:dyDescent="0.15">
      <c r="A291" s="42" t="s">
        <v>1543</v>
      </c>
      <c r="B291" s="185"/>
      <c r="C291" s="186" t="s">
        <v>12</v>
      </c>
      <c r="D291" s="78" t="s">
        <v>50</v>
      </c>
      <c r="E291" s="78" t="s">
        <v>919</v>
      </c>
      <c r="F291" s="78" t="s">
        <v>692</v>
      </c>
      <c r="G291" s="78" t="s">
        <v>164</v>
      </c>
      <c r="H291" s="187">
        <f>INVENTARIO[[#This Row],[Precio Final]]</f>
        <v>16</v>
      </c>
      <c r="I291" s="78">
        <f t="shared" si="45"/>
        <v>16.083333333333332</v>
      </c>
      <c r="J291" s="78">
        <v>3</v>
      </c>
      <c r="K291" s="110">
        <f>SUMIFS(VENTAS[Cantidad],VENTAS[Código del producto Vendido],INVENTARIO[[#This Row],[Code]])</f>
        <v>2</v>
      </c>
      <c r="L291" s="121">
        <f>INVENTARIO[[#This Row],[Entradas]]-INVENTARIO[[#This Row],[Salidas]]</f>
        <v>1</v>
      </c>
      <c r="M291" s="187">
        <f>INVENTARIO[[#This Row],[Precio Final]]*10%</f>
        <v>1.6</v>
      </c>
      <c r="N291" s="42">
        <v>166</v>
      </c>
      <c r="O291" s="42">
        <v>18</v>
      </c>
      <c r="P291" s="42">
        <f t="shared" si="46"/>
        <v>9.2222222222222214</v>
      </c>
      <c r="Q291" s="110">
        <v>150</v>
      </c>
      <c r="R291" s="42">
        <v>10</v>
      </c>
      <c r="S291" s="190">
        <f t="shared" si="47"/>
        <v>1.5</v>
      </c>
      <c r="T291" s="42">
        <f>(P291+S291)</f>
        <v>10.722222222222221</v>
      </c>
      <c r="U291" s="42">
        <f>((INVENTARIO[[#This Row],[Costo Unitario (USD)]]+INVENTARIO[[#This Row],[Costo Envío (USD)]])*1.5)</f>
        <v>16.083333333333332</v>
      </c>
      <c r="V291" s="42">
        <v>16</v>
      </c>
      <c r="W291" s="42">
        <f>INVENTARIO[[#This Row],[Precio Final]]-(INVENTARIO[[#This Row],[Comisión 10%]]+INVENTARIO[[#This Row],[Costo total]])</f>
        <v>3.6777777777777789</v>
      </c>
      <c r="X291" s="188">
        <f>INVENTARIO[[#This Row],[Ganancia Unitaria]]*INVENTARIO[[#This Row],[Salidas]]</f>
        <v>7.3555555555555578</v>
      </c>
      <c r="Y291" s="42"/>
      <c r="Z291" s="20"/>
    </row>
    <row r="292" spans="1:26" ht="55" hidden="1" customHeight="1" x14ac:dyDescent="0.15">
      <c r="A292" s="43" t="s">
        <v>278</v>
      </c>
      <c r="B292" s="181"/>
      <c r="C292" s="182" t="s">
        <v>12</v>
      </c>
      <c r="D292" s="83" t="s">
        <v>50</v>
      </c>
      <c r="E292" s="83" t="s">
        <v>229</v>
      </c>
      <c r="F292" s="83" t="s">
        <v>698</v>
      </c>
      <c r="G292" s="83" t="s">
        <v>164</v>
      </c>
      <c r="H292" s="183">
        <f>INVENTARIO[[#This Row],[Precio Final]]</f>
        <v>16</v>
      </c>
      <c r="I292" s="83">
        <f t="shared" si="45"/>
        <v>16.083333333333332</v>
      </c>
      <c r="J292" s="83">
        <v>3</v>
      </c>
      <c r="K292" s="112">
        <f>SUMIFS(VENTAS[Cantidad],VENTAS[Código del producto Vendido],INVENTARIO[[#This Row],[Code]])</f>
        <v>3</v>
      </c>
      <c r="L292" s="122">
        <f>INVENTARIO[[#This Row],[Entradas]]-INVENTARIO[[#This Row],[Salidas]]</f>
        <v>0</v>
      </c>
      <c r="M292" s="183">
        <f>INVENTARIO[[#This Row],[Precio Final]]*10%</f>
        <v>1.6</v>
      </c>
      <c r="N292" s="43">
        <v>166</v>
      </c>
      <c r="O292" s="43">
        <v>18</v>
      </c>
      <c r="P292" s="43">
        <f t="shared" si="46"/>
        <v>9.2222222222222214</v>
      </c>
      <c r="Q292" s="112">
        <v>150</v>
      </c>
      <c r="R292" s="43">
        <v>10</v>
      </c>
      <c r="S292" s="189">
        <f t="shared" si="47"/>
        <v>1.5</v>
      </c>
      <c r="T292" s="180">
        <f>(P292+S292)</f>
        <v>10.722222222222221</v>
      </c>
      <c r="U292" s="180">
        <f>((INVENTARIO[[#This Row],[Costo Unitario (USD)]]+INVENTARIO[[#This Row],[Costo Envío (USD)]])*1.5)</f>
        <v>16.083333333333332</v>
      </c>
      <c r="V292" s="43">
        <v>16</v>
      </c>
      <c r="W292" s="43">
        <f>INVENTARIO[[#This Row],[Precio Final]]-(INVENTARIO[[#This Row],[Comisión 10%]]+INVENTARIO[[#This Row],[Costo total]])</f>
        <v>3.6777777777777789</v>
      </c>
      <c r="X292" s="184">
        <f>INVENTARIO[[#This Row],[Ganancia Unitaria]]*INVENTARIO[[#This Row],[Salidas]]</f>
        <v>11.033333333333337</v>
      </c>
      <c r="Y292" s="43"/>
      <c r="Z292" s="20"/>
    </row>
    <row r="293" spans="1:26" ht="55" hidden="1" customHeight="1" x14ac:dyDescent="0.15">
      <c r="A293" s="42" t="s">
        <v>279</v>
      </c>
      <c r="B293" s="185"/>
      <c r="C293" s="186" t="s">
        <v>12</v>
      </c>
      <c r="D293" s="78" t="s">
        <v>50</v>
      </c>
      <c r="E293" s="78" t="s">
        <v>230</v>
      </c>
      <c r="F293" s="78" t="s">
        <v>698</v>
      </c>
      <c r="G293" s="78" t="s">
        <v>164</v>
      </c>
      <c r="H293" s="187">
        <f>INVENTARIO[[#This Row],[Precio Final]]</f>
        <v>216</v>
      </c>
      <c r="I293" s="78">
        <f t="shared" si="45"/>
        <v>16.083333333333332</v>
      </c>
      <c r="J293" s="78">
        <v>3</v>
      </c>
      <c r="K293" s="110">
        <f>SUMIFS(VENTAS[Cantidad],VENTAS[Código del producto Vendido],INVENTARIO[[#This Row],[Code]])</f>
        <v>3</v>
      </c>
      <c r="L293" s="121">
        <f>INVENTARIO[[#This Row],[Entradas]]-INVENTARIO[[#This Row],[Salidas]]</f>
        <v>0</v>
      </c>
      <c r="M293" s="187">
        <f>INVENTARIO[[#This Row],[Precio Final]]*10%</f>
        <v>21.6</v>
      </c>
      <c r="N293" s="42">
        <v>166</v>
      </c>
      <c r="O293" s="42">
        <v>18</v>
      </c>
      <c r="P293" s="42">
        <f t="shared" si="46"/>
        <v>9.2222222222222214</v>
      </c>
      <c r="Q293" s="110">
        <v>150</v>
      </c>
      <c r="R293" s="42">
        <v>10</v>
      </c>
      <c r="S293" s="190">
        <f t="shared" si="47"/>
        <v>1.5</v>
      </c>
      <c r="T293" s="42">
        <f>(P293+S293)</f>
        <v>10.722222222222221</v>
      </c>
      <c r="U293" s="42">
        <f>((INVENTARIO[[#This Row],[Costo Unitario (USD)]]+INVENTARIO[[#This Row],[Costo Envío (USD)]])*1.5)</f>
        <v>16.083333333333332</v>
      </c>
      <c r="V293" s="42">
        <v>216</v>
      </c>
      <c r="W293" s="42">
        <f>INVENTARIO[[#This Row],[Precio Final]]-(INVENTARIO[[#This Row],[Comisión 10%]]+INVENTARIO[[#This Row],[Costo total]])</f>
        <v>183.67777777777778</v>
      </c>
      <c r="X293" s="188">
        <f>INVENTARIO[[#This Row],[Ganancia Unitaria]]*INVENTARIO[[#This Row],[Salidas]]</f>
        <v>551.0333333333333</v>
      </c>
      <c r="Y293" s="42"/>
      <c r="Z293" s="20"/>
    </row>
    <row r="294" spans="1:26" ht="55" hidden="1" customHeight="1" x14ac:dyDescent="0.15">
      <c r="A294" s="43" t="s">
        <v>280</v>
      </c>
      <c r="B294" s="181"/>
      <c r="C294" s="182" t="s">
        <v>12</v>
      </c>
      <c r="D294" s="83" t="s">
        <v>50</v>
      </c>
      <c r="E294" s="83" t="s">
        <v>231</v>
      </c>
      <c r="F294" s="83" t="s">
        <v>698</v>
      </c>
      <c r="G294" s="83" t="s">
        <v>164</v>
      </c>
      <c r="H294" s="183">
        <f>INVENTARIO[[#This Row],[Precio Final]]</f>
        <v>16</v>
      </c>
      <c r="I294" s="83">
        <f t="shared" si="45"/>
        <v>16.083333333333332</v>
      </c>
      <c r="J294" s="83">
        <v>3</v>
      </c>
      <c r="K294" s="112">
        <f>SUMIFS(VENTAS[Cantidad],VENTAS[Código del producto Vendido],INVENTARIO[[#This Row],[Code]])</f>
        <v>3</v>
      </c>
      <c r="L294" s="122">
        <f>INVENTARIO[[#This Row],[Entradas]]-INVENTARIO[[#This Row],[Salidas]]</f>
        <v>0</v>
      </c>
      <c r="M294" s="183">
        <f>INVENTARIO[[#This Row],[Precio Final]]*10%</f>
        <v>1.6</v>
      </c>
      <c r="N294" s="43">
        <v>166</v>
      </c>
      <c r="O294" s="43">
        <v>18</v>
      </c>
      <c r="P294" s="43">
        <f t="shared" si="46"/>
        <v>9.2222222222222214</v>
      </c>
      <c r="Q294" s="112">
        <v>150</v>
      </c>
      <c r="R294" s="43">
        <v>10</v>
      </c>
      <c r="S294" s="189">
        <f t="shared" si="47"/>
        <v>1.5</v>
      </c>
      <c r="T294" s="180">
        <f>(P294+S294)</f>
        <v>10.722222222222221</v>
      </c>
      <c r="U294" s="180">
        <f>((INVENTARIO[[#This Row],[Costo Unitario (USD)]]+INVENTARIO[[#This Row],[Costo Envío (USD)]])*1.5)</f>
        <v>16.083333333333332</v>
      </c>
      <c r="V294" s="43">
        <v>16</v>
      </c>
      <c r="W294" s="43">
        <f>INVENTARIO[[#This Row],[Precio Final]]-(INVENTARIO[[#This Row],[Comisión 10%]]+INVENTARIO[[#This Row],[Costo total]])</f>
        <v>3.6777777777777789</v>
      </c>
      <c r="X294" s="184">
        <f>INVENTARIO[[#This Row],[Ganancia Unitaria]]*INVENTARIO[[#This Row],[Salidas]]</f>
        <v>11.033333333333337</v>
      </c>
      <c r="Y294" s="43"/>
      <c r="Z294" s="20"/>
    </row>
    <row r="295" spans="1:26" ht="55" hidden="1" customHeight="1" x14ac:dyDescent="0.15">
      <c r="A295" s="42" t="s">
        <v>1544</v>
      </c>
      <c r="B295" s="185"/>
      <c r="C295" s="186" t="s">
        <v>12</v>
      </c>
      <c r="D295" s="78" t="s">
        <v>50</v>
      </c>
      <c r="E295" s="78" t="s">
        <v>847</v>
      </c>
      <c r="F295" s="78" t="s">
        <v>692</v>
      </c>
      <c r="G295" s="78" t="s">
        <v>164</v>
      </c>
      <c r="H295" s="187">
        <f>INVENTARIO[[#This Row],[Precio Final]]</f>
        <v>17</v>
      </c>
      <c r="I295" s="78">
        <f t="shared" si="45"/>
        <v>16.183333333333334</v>
      </c>
      <c r="J295" s="78">
        <v>3</v>
      </c>
      <c r="K295" s="110">
        <f>SUMIFS(VENTAS[Cantidad],VENTAS[Código del producto Vendido],INVENTARIO[[#This Row],[Code]])</f>
        <v>1</v>
      </c>
      <c r="L295" s="121">
        <f>INVENTARIO[[#This Row],[Entradas]]-INVENTARIO[[#This Row],[Salidas]]</f>
        <v>2</v>
      </c>
      <c r="M295" s="187">
        <f>INVENTARIO[[#This Row],[Precio Final]]*10%</f>
        <v>1.7000000000000002</v>
      </c>
      <c r="N295" s="42">
        <v>166</v>
      </c>
      <c r="O295" s="42">
        <v>18</v>
      </c>
      <c r="P295" s="42">
        <f t="shared" si="46"/>
        <v>9.2222222222222214</v>
      </c>
      <c r="Q295" s="110">
        <v>150</v>
      </c>
      <c r="R295" s="42">
        <v>10</v>
      </c>
      <c r="S295" s="190">
        <f t="shared" si="47"/>
        <v>1.5</v>
      </c>
      <c r="T295" s="42">
        <f>(P295+S295)-INVENTARIO[[#This Row],[Comisión 10%]]</f>
        <v>9.0222222222222221</v>
      </c>
      <c r="U295" s="42">
        <f>((INVENTARIO[[#This Row],[Costo Unitario (USD)]]+INVENTARIO[[#This Row],[Costo Envío (USD)]])*1.5)+10%</f>
        <v>16.183333333333334</v>
      </c>
      <c r="V295" s="42">
        <v>17</v>
      </c>
      <c r="W295" s="42">
        <f>INVENTARIO[[#This Row],[Precio Final]]-(INVENTARIO[[#This Row],[Comisión 10%]]+INVENTARIO[[#This Row],[Costo total]])</f>
        <v>6.2777777777777786</v>
      </c>
      <c r="X295" s="188">
        <f>INVENTARIO[[#This Row],[Ganancia Unitaria]]*INVENTARIO[[#This Row],[Salidas]]</f>
        <v>6.2777777777777786</v>
      </c>
      <c r="Y295" s="42"/>
      <c r="Z295" s="20"/>
    </row>
    <row r="296" spans="1:26" ht="55" hidden="1" customHeight="1" x14ac:dyDescent="0.15">
      <c r="A296" s="43" t="s">
        <v>1545</v>
      </c>
      <c r="B296" s="181"/>
      <c r="C296" s="182" t="s">
        <v>12</v>
      </c>
      <c r="D296" s="83" t="s">
        <v>50</v>
      </c>
      <c r="E296" s="83" t="s">
        <v>846</v>
      </c>
      <c r="F296" s="83" t="s">
        <v>695</v>
      </c>
      <c r="G296" s="83" t="s">
        <v>164</v>
      </c>
      <c r="H296" s="183">
        <f>INVENTARIO[[#This Row],[Precio Final]]</f>
        <v>17</v>
      </c>
      <c r="I296" s="83">
        <f t="shared" si="45"/>
        <v>16.183333333333334</v>
      </c>
      <c r="J296" s="83">
        <v>2</v>
      </c>
      <c r="K296" s="112">
        <f>SUMIFS(VENTAS[Cantidad],VENTAS[Código del producto Vendido],INVENTARIO[[#This Row],[Code]])</f>
        <v>0</v>
      </c>
      <c r="L296" s="122">
        <f>INVENTARIO[[#This Row],[Entradas]]-INVENTARIO[[#This Row],[Salidas]]</f>
        <v>2</v>
      </c>
      <c r="M296" s="183">
        <f>INVENTARIO[[#This Row],[Precio Final]]*10%</f>
        <v>1.7000000000000002</v>
      </c>
      <c r="N296" s="43">
        <v>166</v>
      </c>
      <c r="O296" s="43">
        <v>18</v>
      </c>
      <c r="P296" s="43">
        <f t="shared" si="46"/>
        <v>9.2222222222222214</v>
      </c>
      <c r="Q296" s="112">
        <v>150</v>
      </c>
      <c r="R296" s="43">
        <v>10</v>
      </c>
      <c r="S296" s="189">
        <f t="shared" si="47"/>
        <v>1.5</v>
      </c>
      <c r="T296" s="180">
        <f>(P296+S296)-INVENTARIO[[#This Row],[Comisión 10%]]</f>
        <v>9.0222222222222221</v>
      </c>
      <c r="U296" s="180">
        <f>((INVENTARIO[[#This Row],[Costo Unitario (USD)]]+INVENTARIO[[#This Row],[Costo Envío (USD)]])*1.5)+10%</f>
        <v>16.183333333333334</v>
      </c>
      <c r="V296" s="43">
        <v>17</v>
      </c>
      <c r="W296" s="43">
        <f>INVENTARIO[[#This Row],[Precio Final]]-(INVENTARIO[[#This Row],[Comisión 10%]]+INVENTARIO[[#This Row],[Costo total]])</f>
        <v>6.2777777777777786</v>
      </c>
      <c r="X296" s="184">
        <f>INVENTARIO[[#This Row],[Ganancia Unitaria]]*INVENTARIO[[#This Row],[Salidas]]</f>
        <v>0</v>
      </c>
      <c r="Y296" s="43"/>
      <c r="Z296" s="20"/>
    </row>
    <row r="297" spans="1:26" ht="55" hidden="1" customHeight="1" x14ac:dyDescent="0.15">
      <c r="A297" s="42" t="s">
        <v>1546</v>
      </c>
      <c r="B297" s="185"/>
      <c r="C297" s="186" t="s">
        <v>12</v>
      </c>
      <c r="D297" s="78" t="s">
        <v>50</v>
      </c>
      <c r="E297" s="78" t="s">
        <v>845</v>
      </c>
      <c r="F297" s="78" t="s">
        <v>692</v>
      </c>
      <c r="G297" s="78" t="s">
        <v>164</v>
      </c>
      <c r="H297" s="187">
        <f>INVENTARIO[[#This Row],[Precio Final]]</f>
        <v>20</v>
      </c>
      <c r="I297" s="78">
        <f t="shared" si="45"/>
        <v>16.083333333333332</v>
      </c>
      <c r="J297" s="78">
        <v>3</v>
      </c>
      <c r="K297" s="110">
        <f>SUMIFS(VENTAS[Cantidad],VENTAS[Código del producto Vendido],INVENTARIO[[#This Row],[Code]])</f>
        <v>3</v>
      </c>
      <c r="L297" s="121">
        <f>INVENTARIO[[#This Row],[Entradas]]-INVENTARIO[[#This Row],[Salidas]]</f>
        <v>0</v>
      </c>
      <c r="M297" s="187">
        <f>INVENTARIO[[#This Row],[Precio Final]]*10%</f>
        <v>2</v>
      </c>
      <c r="N297" s="42">
        <v>166</v>
      </c>
      <c r="O297" s="42">
        <v>18</v>
      </c>
      <c r="P297" s="42">
        <f t="shared" si="46"/>
        <v>9.2222222222222214</v>
      </c>
      <c r="Q297" s="110">
        <v>150</v>
      </c>
      <c r="R297" s="42">
        <v>10</v>
      </c>
      <c r="S297" s="190">
        <f t="shared" si="47"/>
        <v>1.5</v>
      </c>
      <c r="T297" s="42">
        <f t="shared" ref="T297:T321" si="48">(P297+S297)</f>
        <v>10.722222222222221</v>
      </c>
      <c r="U297" s="42">
        <f>((INVENTARIO[[#This Row],[Costo Unitario (USD)]]+INVENTARIO[[#This Row],[Costo Envío (USD)]])*1.5)</f>
        <v>16.083333333333332</v>
      </c>
      <c r="V297" s="42">
        <v>20</v>
      </c>
      <c r="W297" s="42">
        <f>INVENTARIO[[#This Row],[Precio Final]]-(INVENTARIO[[#This Row],[Comisión 10%]]+INVENTARIO[[#This Row],[Costo total]])</f>
        <v>7.2777777777777786</v>
      </c>
      <c r="X297" s="188">
        <f>INVENTARIO[[#This Row],[Ganancia Unitaria]]*INVENTARIO[[#This Row],[Salidas]]</f>
        <v>21.833333333333336</v>
      </c>
      <c r="Y297" s="42"/>
      <c r="Z297" s="20"/>
    </row>
    <row r="298" spans="1:26" ht="55" hidden="1" customHeight="1" x14ac:dyDescent="0.15">
      <c r="A298" s="43" t="s">
        <v>284</v>
      </c>
      <c r="B298" s="181"/>
      <c r="C298" s="182" t="s">
        <v>12</v>
      </c>
      <c r="D298" s="83" t="s">
        <v>50</v>
      </c>
      <c r="E298" s="83" t="s">
        <v>845</v>
      </c>
      <c r="F298" s="83" t="s">
        <v>695</v>
      </c>
      <c r="G298" s="83" t="s">
        <v>164</v>
      </c>
      <c r="H298" s="183">
        <f>INVENTARIO[[#This Row],[Precio Final]]</f>
        <v>15</v>
      </c>
      <c r="I298" s="83">
        <f t="shared" si="45"/>
        <v>16.083333333333332</v>
      </c>
      <c r="J298" s="83">
        <v>3</v>
      </c>
      <c r="K298" s="112">
        <f>SUMIFS(VENTAS[Cantidad],VENTAS[Código del producto Vendido],INVENTARIO[[#This Row],[Code]])</f>
        <v>3</v>
      </c>
      <c r="L298" s="122">
        <f>INVENTARIO[[#This Row],[Entradas]]-INVENTARIO[[#This Row],[Salidas]]</f>
        <v>0</v>
      </c>
      <c r="M298" s="183">
        <f>INVENTARIO[[#This Row],[Precio Final]]*10%</f>
        <v>1.5</v>
      </c>
      <c r="N298" s="43">
        <v>166</v>
      </c>
      <c r="O298" s="43">
        <v>18</v>
      </c>
      <c r="P298" s="43">
        <f t="shared" si="46"/>
        <v>9.2222222222222214</v>
      </c>
      <c r="Q298" s="112">
        <v>150</v>
      </c>
      <c r="R298" s="43">
        <v>10</v>
      </c>
      <c r="S298" s="189">
        <f t="shared" si="47"/>
        <v>1.5</v>
      </c>
      <c r="T298" s="180">
        <f t="shared" si="48"/>
        <v>10.722222222222221</v>
      </c>
      <c r="U298" s="180">
        <f>((INVENTARIO[[#This Row],[Costo Unitario (USD)]]+INVENTARIO[[#This Row],[Costo Envío (USD)]])*1.5)</f>
        <v>16.083333333333332</v>
      </c>
      <c r="V298" s="43">
        <v>15</v>
      </c>
      <c r="W298" s="43">
        <f>INVENTARIO[[#This Row],[Precio Final]]-(INVENTARIO[[#This Row],[Comisión 10%]]+INVENTARIO[[#This Row],[Costo total]])</f>
        <v>2.7777777777777786</v>
      </c>
      <c r="X298" s="184">
        <f>INVENTARIO[[#This Row],[Ganancia Unitaria]]*INVENTARIO[[#This Row],[Salidas]]</f>
        <v>8.3333333333333357</v>
      </c>
      <c r="Y298" s="43"/>
      <c r="Z298" s="20"/>
    </row>
    <row r="299" spans="1:26" ht="55" hidden="1" customHeight="1" x14ac:dyDescent="0.15">
      <c r="A299" s="42" t="s">
        <v>1547</v>
      </c>
      <c r="B299" s="185"/>
      <c r="C299" s="186" t="s">
        <v>12</v>
      </c>
      <c r="D299" s="78" t="s">
        <v>50</v>
      </c>
      <c r="E299" s="78" t="s">
        <v>845</v>
      </c>
      <c r="F299" s="78" t="s">
        <v>698</v>
      </c>
      <c r="G299" s="78" t="s">
        <v>164</v>
      </c>
      <c r="H299" s="187">
        <f>INVENTARIO[[#This Row],[Precio Final]]</f>
        <v>16</v>
      </c>
      <c r="I299" s="78">
        <f t="shared" si="45"/>
        <v>16.083333333333332</v>
      </c>
      <c r="J299" s="78">
        <v>3</v>
      </c>
      <c r="K299" s="110">
        <f>SUMIFS(VENTAS[Cantidad],VENTAS[Código del producto Vendido],INVENTARIO[[#This Row],[Code]])</f>
        <v>3</v>
      </c>
      <c r="L299" s="121">
        <f>INVENTARIO[[#This Row],[Entradas]]-INVENTARIO[[#This Row],[Salidas]]</f>
        <v>0</v>
      </c>
      <c r="M299" s="187">
        <f>INVENTARIO[[#This Row],[Precio Final]]*10%</f>
        <v>1.6</v>
      </c>
      <c r="N299" s="42">
        <v>166</v>
      </c>
      <c r="O299" s="42">
        <v>18</v>
      </c>
      <c r="P299" s="42">
        <f t="shared" si="46"/>
        <v>9.2222222222222214</v>
      </c>
      <c r="Q299" s="110">
        <v>150</v>
      </c>
      <c r="R299" s="42">
        <v>10</v>
      </c>
      <c r="S299" s="190">
        <f t="shared" si="47"/>
        <v>1.5</v>
      </c>
      <c r="T299" s="42">
        <f t="shared" si="48"/>
        <v>10.722222222222221</v>
      </c>
      <c r="U299" s="42">
        <f>((INVENTARIO[[#This Row],[Costo Unitario (USD)]]+INVENTARIO[[#This Row],[Costo Envío (USD)]])*1.5)</f>
        <v>16.083333333333332</v>
      </c>
      <c r="V299" s="42">
        <v>16</v>
      </c>
      <c r="W299" s="42">
        <f>INVENTARIO[[#This Row],[Precio Final]]-(INVENTARIO[[#This Row],[Comisión 10%]]+INVENTARIO[[#This Row],[Costo total]])</f>
        <v>3.6777777777777789</v>
      </c>
      <c r="X299" s="188">
        <f>INVENTARIO[[#This Row],[Ganancia Unitaria]]*INVENTARIO[[#This Row],[Salidas]]</f>
        <v>11.033333333333337</v>
      </c>
      <c r="Y299" s="42"/>
      <c r="Z299" s="20"/>
    </row>
    <row r="300" spans="1:26" ht="55" hidden="1" customHeight="1" x14ac:dyDescent="0.15">
      <c r="A300" s="43" t="s">
        <v>1548</v>
      </c>
      <c r="B300" s="181"/>
      <c r="C300" s="182" t="s">
        <v>12</v>
      </c>
      <c r="D300" s="83" t="s">
        <v>50</v>
      </c>
      <c r="E300" s="83" t="s">
        <v>844</v>
      </c>
      <c r="F300" s="83" t="s">
        <v>692</v>
      </c>
      <c r="G300" s="83" t="s">
        <v>164</v>
      </c>
      <c r="H300" s="183">
        <f>INVENTARIO[[#This Row],[Precio Final]]</f>
        <v>16</v>
      </c>
      <c r="I300" s="83">
        <f t="shared" si="45"/>
        <v>16.083333333333332</v>
      </c>
      <c r="J300" s="83">
        <v>4</v>
      </c>
      <c r="K300" s="112">
        <f>SUMIFS(VENTAS[Cantidad],VENTAS[Código del producto Vendido],INVENTARIO[[#This Row],[Code]])</f>
        <v>4</v>
      </c>
      <c r="L300" s="122">
        <f>INVENTARIO[[#This Row],[Entradas]]-INVENTARIO[[#This Row],[Salidas]]</f>
        <v>0</v>
      </c>
      <c r="M300" s="183">
        <f>INVENTARIO[[#This Row],[Precio Final]]*10%</f>
        <v>1.6</v>
      </c>
      <c r="N300" s="43">
        <v>166</v>
      </c>
      <c r="O300" s="43">
        <v>18</v>
      </c>
      <c r="P300" s="43">
        <f t="shared" si="46"/>
        <v>9.2222222222222214</v>
      </c>
      <c r="Q300" s="112">
        <v>150</v>
      </c>
      <c r="R300" s="43">
        <v>10</v>
      </c>
      <c r="S300" s="189">
        <f t="shared" si="47"/>
        <v>1.5</v>
      </c>
      <c r="T300" s="180">
        <f t="shared" si="48"/>
        <v>10.722222222222221</v>
      </c>
      <c r="U300" s="180">
        <f>((INVENTARIO[[#This Row],[Costo Unitario (USD)]]+INVENTARIO[[#This Row],[Costo Envío (USD)]])*1.5)</f>
        <v>16.083333333333332</v>
      </c>
      <c r="V300" s="43">
        <v>16</v>
      </c>
      <c r="W300" s="43">
        <f>INVENTARIO[[#This Row],[Precio Final]]-(INVENTARIO[[#This Row],[Comisión 10%]]+INVENTARIO[[#This Row],[Costo total]])</f>
        <v>3.6777777777777789</v>
      </c>
      <c r="X300" s="184">
        <f>INVENTARIO[[#This Row],[Ganancia Unitaria]]*INVENTARIO[[#This Row],[Salidas]]</f>
        <v>14.711111111111116</v>
      </c>
      <c r="Y300" s="43"/>
      <c r="Z300" s="20"/>
    </row>
    <row r="301" spans="1:26" ht="55" hidden="1" customHeight="1" x14ac:dyDescent="0.15">
      <c r="A301" s="42" t="s">
        <v>1549</v>
      </c>
      <c r="B301" s="185"/>
      <c r="C301" s="186" t="s">
        <v>12</v>
      </c>
      <c r="D301" s="78" t="s">
        <v>50</v>
      </c>
      <c r="E301" s="78" t="s">
        <v>844</v>
      </c>
      <c r="F301" s="78" t="s">
        <v>695</v>
      </c>
      <c r="G301" s="78" t="s">
        <v>164</v>
      </c>
      <c r="H301" s="187">
        <f>INVENTARIO[[#This Row],[Precio Final]]</f>
        <v>20</v>
      </c>
      <c r="I301" s="78">
        <f t="shared" si="45"/>
        <v>16.083333333333332</v>
      </c>
      <c r="J301" s="78">
        <v>2</v>
      </c>
      <c r="K301" s="110">
        <f>SUMIFS(VENTAS[Cantidad],VENTAS[Código del producto Vendido],INVENTARIO[[#This Row],[Code]])</f>
        <v>2</v>
      </c>
      <c r="L301" s="121">
        <f>INVENTARIO[[#This Row],[Entradas]]-INVENTARIO[[#This Row],[Salidas]]</f>
        <v>0</v>
      </c>
      <c r="M301" s="187">
        <f>INVENTARIO[[#This Row],[Precio Final]]*10%</f>
        <v>2</v>
      </c>
      <c r="N301" s="42">
        <v>166</v>
      </c>
      <c r="O301" s="42">
        <v>18</v>
      </c>
      <c r="P301" s="42">
        <f t="shared" si="46"/>
        <v>9.2222222222222214</v>
      </c>
      <c r="Q301" s="110">
        <v>150</v>
      </c>
      <c r="R301" s="42">
        <v>10</v>
      </c>
      <c r="S301" s="190">
        <f t="shared" si="47"/>
        <v>1.5</v>
      </c>
      <c r="T301" s="42">
        <f t="shared" si="48"/>
        <v>10.722222222222221</v>
      </c>
      <c r="U301" s="42">
        <f>((INVENTARIO[[#This Row],[Costo Unitario (USD)]]+INVENTARIO[[#This Row],[Costo Envío (USD)]])*1.5)</f>
        <v>16.083333333333332</v>
      </c>
      <c r="V301" s="42">
        <v>20</v>
      </c>
      <c r="W301" s="42">
        <f>INVENTARIO[[#This Row],[Precio Final]]-(INVENTARIO[[#This Row],[Comisión 10%]]+INVENTARIO[[#This Row],[Costo total]])</f>
        <v>7.2777777777777786</v>
      </c>
      <c r="X301" s="188">
        <f>INVENTARIO[[#This Row],[Ganancia Unitaria]]*INVENTARIO[[#This Row],[Salidas]]</f>
        <v>14.555555555555557</v>
      </c>
      <c r="Y301" s="42"/>
      <c r="Z301" s="20"/>
    </row>
    <row r="302" spans="1:26" ht="55" hidden="1" customHeight="1" x14ac:dyDescent="0.15">
      <c r="A302" s="43" t="s">
        <v>288</v>
      </c>
      <c r="B302" s="181"/>
      <c r="C302" s="182" t="s">
        <v>12</v>
      </c>
      <c r="D302" s="83" t="s">
        <v>50</v>
      </c>
      <c r="E302" s="83" t="s">
        <v>232</v>
      </c>
      <c r="F302" s="83" t="s">
        <v>698</v>
      </c>
      <c r="G302" s="83" t="s">
        <v>164</v>
      </c>
      <c r="H302" s="183">
        <f>INVENTARIO[[#This Row],[Precio Final]]</f>
        <v>20</v>
      </c>
      <c r="I302" s="83">
        <f t="shared" si="45"/>
        <v>16.083333333333332</v>
      </c>
      <c r="J302" s="83">
        <v>4</v>
      </c>
      <c r="K302" s="112">
        <f>SUMIFS(VENTAS[Cantidad],VENTAS[Código del producto Vendido],INVENTARIO[[#This Row],[Code]])</f>
        <v>4</v>
      </c>
      <c r="L302" s="122">
        <f>INVENTARIO[[#This Row],[Entradas]]-INVENTARIO[[#This Row],[Salidas]]</f>
        <v>0</v>
      </c>
      <c r="M302" s="183">
        <f>INVENTARIO[[#This Row],[Precio Final]]*10%</f>
        <v>2</v>
      </c>
      <c r="N302" s="43">
        <v>166</v>
      </c>
      <c r="O302" s="43">
        <v>18</v>
      </c>
      <c r="P302" s="43">
        <f t="shared" si="46"/>
        <v>9.2222222222222214</v>
      </c>
      <c r="Q302" s="112">
        <v>150</v>
      </c>
      <c r="R302" s="43">
        <v>10</v>
      </c>
      <c r="S302" s="189">
        <f t="shared" si="47"/>
        <v>1.5</v>
      </c>
      <c r="T302" s="180">
        <f t="shared" si="48"/>
        <v>10.722222222222221</v>
      </c>
      <c r="U302" s="180">
        <f>((INVENTARIO[[#This Row],[Costo Unitario (USD)]]+INVENTARIO[[#This Row],[Costo Envío (USD)]])*1.5)</f>
        <v>16.083333333333332</v>
      </c>
      <c r="V302" s="43">
        <v>20</v>
      </c>
      <c r="W302" s="43">
        <f>INVENTARIO[[#This Row],[Precio Final]]-(INVENTARIO[[#This Row],[Comisión 10%]]+INVENTARIO[[#This Row],[Costo total]])</f>
        <v>7.2777777777777786</v>
      </c>
      <c r="X302" s="184">
        <f>INVENTARIO[[#This Row],[Ganancia Unitaria]]*INVENTARIO[[#This Row],[Salidas]]</f>
        <v>29.111111111111114</v>
      </c>
      <c r="Y302" s="43"/>
      <c r="Z302" s="20"/>
    </row>
    <row r="303" spans="1:26" ht="55" hidden="1" customHeight="1" x14ac:dyDescent="0.15">
      <c r="A303" s="42" t="s">
        <v>1550</v>
      </c>
      <c r="B303" s="185"/>
      <c r="C303" s="186" t="s">
        <v>12</v>
      </c>
      <c r="D303" s="78" t="s">
        <v>50</v>
      </c>
      <c r="E303" s="78" t="s">
        <v>843</v>
      </c>
      <c r="F303" s="78" t="s">
        <v>695</v>
      </c>
      <c r="G303" s="78" t="s">
        <v>164</v>
      </c>
      <c r="H303" s="187">
        <f>INVENTARIO[[#This Row],[Precio Final]]</f>
        <v>20</v>
      </c>
      <c r="I303" s="78">
        <f t="shared" ref="I303:I321" si="49">U303</f>
        <v>16.083333333333332</v>
      </c>
      <c r="J303" s="78">
        <v>4</v>
      </c>
      <c r="K303" s="110">
        <f>SUMIFS(VENTAS[Cantidad],VENTAS[Código del producto Vendido],INVENTARIO[[#This Row],[Code]])</f>
        <v>3</v>
      </c>
      <c r="L303" s="121">
        <f>INVENTARIO[[#This Row],[Entradas]]-INVENTARIO[[#This Row],[Salidas]]</f>
        <v>1</v>
      </c>
      <c r="M303" s="187">
        <f>INVENTARIO[[#This Row],[Precio Final]]*10%</f>
        <v>2</v>
      </c>
      <c r="N303" s="42">
        <v>166</v>
      </c>
      <c r="O303" s="42">
        <v>18</v>
      </c>
      <c r="P303" s="42">
        <f t="shared" ref="P303:P321" si="50">N303/O303</f>
        <v>9.2222222222222214</v>
      </c>
      <c r="Q303" s="110">
        <v>150</v>
      </c>
      <c r="R303" s="42">
        <v>10</v>
      </c>
      <c r="S303" s="190">
        <f t="shared" ref="S303:S321" si="51">Q303*R303/1000</f>
        <v>1.5</v>
      </c>
      <c r="T303" s="42">
        <f t="shared" si="48"/>
        <v>10.722222222222221</v>
      </c>
      <c r="U303" s="42">
        <f>((INVENTARIO[[#This Row],[Costo Unitario (USD)]]+INVENTARIO[[#This Row],[Costo Envío (USD)]])*1.5)</f>
        <v>16.083333333333332</v>
      </c>
      <c r="V303" s="42">
        <v>20</v>
      </c>
      <c r="W303" s="42">
        <f>INVENTARIO[[#This Row],[Precio Final]]-(INVENTARIO[[#This Row],[Comisión 10%]]+INVENTARIO[[#This Row],[Costo total]])</f>
        <v>7.2777777777777786</v>
      </c>
      <c r="X303" s="188">
        <f>INVENTARIO[[#This Row],[Ganancia Unitaria]]*INVENTARIO[[#This Row],[Salidas]]</f>
        <v>21.833333333333336</v>
      </c>
      <c r="Y303" s="42"/>
      <c r="Z303" s="20"/>
    </row>
    <row r="304" spans="1:26" ht="55" hidden="1" customHeight="1" x14ac:dyDescent="0.15">
      <c r="A304" s="43" t="s">
        <v>1551</v>
      </c>
      <c r="B304" s="181"/>
      <c r="C304" s="182" t="s">
        <v>12</v>
      </c>
      <c r="D304" s="83" t="s">
        <v>50</v>
      </c>
      <c r="E304" s="83" t="s">
        <v>843</v>
      </c>
      <c r="F304" s="83" t="s">
        <v>692</v>
      </c>
      <c r="G304" s="83" t="s">
        <v>164</v>
      </c>
      <c r="H304" s="183">
        <f>INVENTARIO[[#This Row],[Precio Final]]</f>
        <v>16</v>
      </c>
      <c r="I304" s="83">
        <f t="shared" si="49"/>
        <v>16.083333333333332</v>
      </c>
      <c r="J304" s="83">
        <v>3</v>
      </c>
      <c r="K304" s="112">
        <f>SUMIFS(VENTAS[Cantidad],VENTAS[Código del producto Vendido],INVENTARIO[[#This Row],[Code]])</f>
        <v>3</v>
      </c>
      <c r="L304" s="122">
        <f>INVENTARIO[[#This Row],[Entradas]]-INVENTARIO[[#This Row],[Salidas]]</f>
        <v>0</v>
      </c>
      <c r="M304" s="183">
        <f>INVENTARIO[[#This Row],[Precio Final]]*10%</f>
        <v>1.6</v>
      </c>
      <c r="N304" s="43">
        <v>166</v>
      </c>
      <c r="O304" s="43">
        <v>18</v>
      </c>
      <c r="P304" s="43">
        <f t="shared" si="50"/>
        <v>9.2222222222222214</v>
      </c>
      <c r="Q304" s="112">
        <v>150</v>
      </c>
      <c r="R304" s="43">
        <v>10</v>
      </c>
      <c r="S304" s="189">
        <f t="shared" si="51"/>
        <v>1.5</v>
      </c>
      <c r="T304" s="180">
        <f t="shared" si="48"/>
        <v>10.722222222222221</v>
      </c>
      <c r="U304" s="180">
        <f>((INVENTARIO[[#This Row],[Costo Unitario (USD)]]+INVENTARIO[[#This Row],[Costo Envío (USD)]])*1.5)</f>
        <v>16.083333333333332</v>
      </c>
      <c r="V304" s="43">
        <v>16</v>
      </c>
      <c r="W304" s="43">
        <f>INVENTARIO[[#This Row],[Precio Final]]-(INVENTARIO[[#This Row],[Comisión 10%]]+INVENTARIO[[#This Row],[Costo total]])</f>
        <v>3.6777777777777789</v>
      </c>
      <c r="X304" s="184">
        <f>INVENTARIO[[#This Row],[Ganancia Unitaria]]*INVENTARIO[[#This Row],[Salidas]]</f>
        <v>11.033333333333337</v>
      </c>
      <c r="Y304" s="43"/>
      <c r="Z304" s="20"/>
    </row>
    <row r="305" spans="1:26" ht="55" hidden="1" customHeight="1" x14ac:dyDescent="0.15">
      <c r="A305" s="42" t="s">
        <v>291</v>
      </c>
      <c r="B305" s="185"/>
      <c r="C305" s="186" t="s">
        <v>12</v>
      </c>
      <c r="D305" s="78" t="s">
        <v>50</v>
      </c>
      <c r="E305" s="78" t="s">
        <v>233</v>
      </c>
      <c r="F305" s="78" t="s">
        <v>695</v>
      </c>
      <c r="G305" s="78" t="s">
        <v>164</v>
      </c>
      <c r="H305" s="187">
        <f>INVENTARIO[[#This Row],[Precio Final]]</f>
        <v>15</v>
      </c>
      <c r="I305" s="78">
        <f t="shared" si="49"/>
        <v>16.083333333333332</v>
      </c>
      <c r="J305" s="78">
        <v>4</v>
      </c>
      <c r="K305" s="110">
        <f>SUMIFS(VENTAS[Cantidad],VENTAS[Código del producto Vendido],INVENTARIO[[#This Row],[Code]])</f>
        <v>4</v>
      </c>
      <c r="L305" s="121">
        <f>INVENTARIO[[#This Row],[Entradas]]-INVENTARIO[[#This Row],[Salidas]]</f>
        <v>0</v>
      </c>
      <c r="M305" s="187">
        <f>INVENTARIO[[#This Row],[Precio Final]]*10%</f>
        <v>1.5</v>
      </c>
      <c r="N305" s="42">
        <v>166</v>
      </c>
      <c r="O305" s="42">
        <v>18</v>
      </c>
      <c r="P305" s="42">
        <f t="shared" si="50"/>
        <v>9.2222222222222214</v>
      </c>
      <c r="Q305" s="110">
        <v>150</v>
      </c>
      <c r="R305" s="42">
        <v>10</v>
      </c>
      <c r="S305" s="190">
        <f t="shared" si="51"/>
        <v>1.5</v>
      </c>
      <c r="T305" s="42">
        <f t="shared" si="48"/>
        <v>10.722222222222221</v>
      </c>
      <c r="U305" s="42">
        <f>((INVENTARIO[[#This Row],[Costo Unitario (USD)]]+INVENTARIO[[#This Row],[Costo Envío (USD)]])*1.5)</f>
        <v>16.083333333333332</v>
      </c>
      <c r="V305" s="42">
        <v>15</v>
      </c>
      <c r="W305" s="42">
        <f>INVENTARIO[[#This Row],[Precio Final]]-(INVENTARIO[[#This Row],[Comisión 10%]]+INVENTARIO[[#This Row],[Costo total]])</f>
        <v>2.7777777777777786</v>
      </c>
      <c r="X305" s="188">
        <f>INVENTARIO[[#This Row],[Ganancia Unitaria]]*INVENTARIO[[#This Row],[Salidas]]</f>
        <v>11.111111111111114</v>
      </c>
      <c r="Y305" s="42"/>
      <c r="Z305" s="20"/>
    </row>
    <row r="306" spans="1:26" ht="55" hidden="1" customHeight="1" x14ac:dyDescent="0.15">
      <c r="A306" s="43" t="s">
        <v>1552</v>
      </c>
      <c r="B306" s="181"/>
      <c r="C306" s="182" t="s">
        <v>12</v>
      </c>
      <c r="D306" s="83" t="s">
        <v>50</v>
      </c>
      <c r="E306" s="83" t="s">
        <v>920</v>
      </c>
      <c r="F306" s="83" t="s">
        <v>692</v>
      </c>
      <c r="G306" s="83" t="s">
        <v>164</v>
      </c>
      <c r="H306" s="183">
        <f>INVENTARIO[[#This Row],[Precio Final]]</f>
        <v>15</v>
      </c>
      <c r="I306" s="83">
        <f t="shared" si="49"/>
        <v>16.083333333333332</v>
      </c>
      <c r="J306" s="83">
        <v>5</v>
      </c>
      <c r="K306" s="112">
        <f>SUMIFS(VENTAS[Cantidad],VENTAS[Código del producto Vendido],INVENTARIO[[#This Row],[Code]])</f>
        <v>2</v>
      </c>
      <c r="L306" s="122">
        <f>INVENTARIO[[#This Row],[Entradas]]-INVENTARIO[[#This Row],[Salidas]]</f>
        <v>3</v>
      </c>
      <c r="M306" s="183">
        <f>INVENTARIO[[#This Row],[Precio Final]]*10%</f>
        <v>1.5</v>
      </c>
      <c r="N306" s="43">
        <v>166</v>
      </c>
      <c r="O306" s="43">
        <v>18</v>
      </c>
      <c r="P306" s="43">
        <f t="shared" si="50"/>
        <v>9.2222222222222214</v>
      </c>
      <c r="Q306" s="112">
        <v>150</v>
      </c>
      <c r="R306" s="43">
        <v>10</v>
      </c>
      <c r="S306" s="189">
        <f t="shared" si="51"/>
        <v>1.5</v>
      </c>
      <c r="T306" s="180">
        <f t="shared" si="48"/>
        <v>10.722222222222221</v>
      </c>
      <c r="U306" s="180">
        <f>((INVENTARIO[[#This Row],[Costo Unitario (USD)]]+INVENTARIO[[#This Row],[Costo Envío (USD)]])*1.5)</f>
        <v>16.083333333333332</v>
      </c>
      <c r="V306" s="43">
        <v>15</v>
      </c>
      <c r="W306" s="43">
        <f>INVENTARIO[[#This Row],[Precio Final]]-(INVENTARIO[[#This Row],[Comisión 10%]]+INVENTARIO[[#This Row],[Costo total]])</f>
        <v>2.7777777777777786</v>
      </c>
      <c r="X306" s="184">
        <f>INVENTARIO[[#This Row],[Ganancia Unitaria]]*INVENTARIO[[#This Row],[Salidas]]</f>
        <v>5.5555555555555571</v>
      </c>
      <c r="Y306" s="43"/>
      <c r="Z306" s="20"/>
    </row>
    <row r="307" spans="1:26" ht="55" hidden="1" customHeight="1" x14ac:dyDescent="0.15">
      <c r="A307" s="42" t="s">
        <v>1553</v>
      </c>
      <c r="B307" s="185"/>
      <c r="C307" s="186" t="s">
        <v>12</v>
      </c>
      <c r="D307" s="78" t="s">
        <v>50</v>
      </c>
      <c r="E307" s="78" t="s">
        <v>920</v>
      </c>
      <c r="F307" s="78" t="s">
        <v>695</v>
      </c>
      <c r="G307" s="78" t="s">
        <v>164</v>
      </c>
      <c r="H307" s="187">
        <f>INVENTARIO[[#This Row],[Precio Final]]</f>
        <v>15</v>
      </c>
      <c r="I307" s="78">
        <f t="shared" si="49"/>
        <v>16.083333333333332</v>
      </c>
      <c r="J307" s="78">
        <v>2</v>
      </c>
      <c r="K307" s="110">
        <f>SUMIFS(VENTAS[Cantidad],VENTAS[Código del producto Vendido],INVENTARIO[[#This Row],[Code]])</f>
        <v>2</v>
      </c>
      <c r="L307" s="121">
        <f>INVENTARIO[[#This Row],[Entradas]]-INVENTARIO[[#This Row],[Salidas]]</f>
        <v>0</v>
      </c>
      <c r="M307" s="187">
        <f>INVENTARIO[[#This Row],[Precio Final]]*10%</f>
        <v>1.5</v>
      </c>
      <c r="N307" s="42">
        <v>166</v>
      </c>
      <c r="O307" s="42">
        <v>18</v>
      </c>
      <c r="P307" s="42">
        <f t="shared" si="50"/>
        <v>9.2222222222222214</v>
      </c>
      <c r="Q307" s="110">
        <v>150</v>
      </c>
      <c r="R307" s="42">
        <v>10</v>
      </c>
      <c r="S307" s="190">
        <f t="shared" si="51"/>
        <v>1.5</v>
      </c>
      <c r="T307" s="42">
        <f t="shared" si="48"/>
        <v>10.722222222222221</v>
      </c>
      <c r="U307" s="42">
        <f>((INVENTARIO[[#This Row],[Costo Unitario (USD)]]+INVENTARIO[[#This Row],[Costo Envío (USD)]])*1.5)</f>
        <v>16.083333333333332</v>
      </c>
      <c r="V307" s="42">
        <v>15</v>
      </c>
      <c r="W307" s="42">
        <f>INVENTARIO[[#This Row],[Precio Final]]-(INVENTARIO[[#This Row],[Comisión 10%]]+INVENTARIO[[#This Row],[Costo total]])</f>
        <v>2.7777777777777786</v>
      </c>
      <c r="X307" s="188">
        <f>INVENTARIO[[#This Row],[Ganancia Unitaria]]*INVENTARIO[[#This Row],[Salidas]]</f>
        <v>5.5555555555555571</v>
      </c>
      <c r="Y307" s="42"/>
      <c r="Z307" s="20"/>
    </row>
    <row r="308" spans="1:26" ht="55" hidden="1" customHeight="1" x14ac:dyDescent="0.15">
      <c r="A308" s="43" t="s">
        <v>1554</v>
      </c>
      <c r="B308" s="181"/>
      <c r="C308" s="182" t="s">
        <v>12</v>
      </c>
      <c r="D308" s="83" t="s">
        <v>50</v>
      </c>
      <c r="E308" s="83" t="s">
        <v>920</v>
      </c>
      <c r="F308" s="83" t="s">
        <v>698</v>
      </c>
      <c r="G308" s="83" t="s">
        <v>164</v>
      </c>
      <c r="H308" s="183">
        <f>INVENTARIO[[#This Row],[Precio Final]]</f>
        <v>15</v>
      </c>
      <c r="I308" s="83">
        <f t="shared" si="49"/>
        <v>16.083333333333332</v>
      </c>
      <c r="J308" s="83">
        <v>3</v>
      </c>
      <c r="K308" s="112">
        <f>SUMIFS(VENTAS[Cantidad],VENTAS[Código del producto Vendido],INVENTARIO[[#This Row],[Code]])</f>
        <v>2</v>
      </c>
      <c r="L308" s="122">
        <f>INVENTARIO[[#This Row],[Entradas]]-INVENTARIO[[#This Row],[Salidas]]</f>
        <v>1</v>
      </c>
      <c r="M308" s="183">
        <f>INVENTARIO[[#This Row],[Precio Final]]*10%</f>
        <v>1.5</v>
      </c>
      <c r="N308" s="43">
        <v>166</v>
      </c>
      <c r="O308" s="43">
        <v>18</v>
      </c>
      <c r="P308" s="43">
        <f t="shared" si="50"/>
        <v>9.2222222222222214</v>
      </c>
      <c r="Q308" s="112">
        <v>150</v>
      </c>
      <c r="R308" s="43">
        <v>10</v>
      </c>
      <c r="S308" s="189">
        <f t="shared" si="51"/>
        <v>1.5</v>
      </c>
      <c r="T308" s="180">
        <f t="shared" si="48"/>
        <v>10.722222222222221</v>
      </c>
      <c r="U308" s="180">
        <f>((INVENTARIO[[#This Row],[Costo Unitario (USD)]]+INVENTARIO[[#This Row],[Costo Envío (USD)]])*1.5)</f>
        <v>16.083333333333332</v>
      </c>
      <c r="V308" s="43">
        <v>15</v>
      </c>
      <c r="W308" s="43">
        <f>INVENTARIO[[#This Row],[Precio Final]]-(INVENTARIO[[#This Row],[Comisión 10%]]+INVENTARIO[[#This Row],[Costo total]])</f>
        <v>2.7777777777777786</v>
      </c>
      <c r="X308" s="184">
        <f>INVENTARIO[[#This Row],[Ganancia Unitaria]]*INVENTARIO[[#This Row],[Salidas]]</f>
        <v>5.5555555555555571</v>
      </c>
      <c r="Y308" s="43"/>
      <c r="Z308" s="20"/>
    </row>
    <row r="309" spans="1:26" ht="55" hidden="1" customHeight="1" x14ac:dyDescent="0.15">
      <c r="A309" s="42" t="s">
        <v>295</v>
      </c>
      <c r="B309" s="185"/>
      <c r="C309" s="186" t="s">
        <v>12</v>
      </c>
      <c r="D309" s="78" t="s">
        <v>50</v>
      </c>
      <c r="E309" s="78" t="s">
        <v>234</v>
      </c>
      <c r="F309" s="78" t="s">
        <v>698</v>
      </c>
      <c r="G309" s="78" t="s">
        <v>164</v>
      </c>
      <c r="H309" s="187">
        <f>INVENTARIO[[#This Row],[Precio Final]]</f>
        <v>20</v>
      </c>
      <c r="I309" s="78">
        <f t="shared" si="49"/>
        <v>16.083333333333332</v>
      </c>
      <c r="J309" s="78">
        <v>4</v>
      </c>
      <c r="K309" s="110">
        <f>SUMIFS(VENTAS[Cantidad],VENTAS[Código del producto Vendido],INVENTARIO[[#This Row],[Code]])</f>
        <v>4</v>
      </c>
      <c r="L309" s="121">
        <f>INVENTARIO[[#This Row],[Entradas]]-INVENTARIO[[#This Row],[Salidas]]</f>
        <v>0</v>
      </c>
      <c r="M309" s="187">
        <f>INVENTARIO[[#This Row],[Precio Final]]*10%</f>
        <v>2</v>
      </c>
      <c r="N309" s="42">
        <v>166</v>
      </c>
      <c r="O309" s="42">
        <v>18</v>
      </c>
      <c r="P309" s="42">
        <f t="shared" si="50"/>
        <v>9.2222222222222214</v>
      </c>
      <c r="Q309" s="110">
        <v>150</v>
      </c>
      <c r="R309" s="42">
        <v>10</v>
      </c>
      <c r="S309" s="190">
        <f t="shared" si="51"/>
        <v>1.5</v>
      </c>
      <c r="T309" s="42">
        <f t="shared" si="48"/>
        <v>10.722222222222221</v>
      </c>
      <c r="U309" s="42">
        <f>((INVENTARIO[[#This Row],[Costo Unitario (USD)]]+INVENTARIO[[#This Row],[Costo Envío (USD)]])*1.5)</f>
        <v>16.083333333333332</v>
      </c>
      <c r="V309" s="42">
        <v>20</v>
      </c>
      <c r="W309" s="42">
        <f>INVENTARIO[[#This Row],[Precio Final]]-(INVENTARIO[[#This Row],[Comisión 10%]]+INVENTARIO[[#This Row],[Costo total]])</f>
        <v>7.2777777777777786</v>
      </c>
      <c r="X309" s="188">
        <f>INVENTARIO[[#This Row],[Ganancia Unitaria]]*INVENTARIO[[#This Row],[Salidas]]</f>
        <v>29.111111111111114</v>
      </c>
      <c r="Y309" s="42"/>
      <c r="Z309" s="20"/>
    </row>
    <row r="310" spans="1:26" ht="55" hidden="1" customHeight="1" x14ac:dyDescent="0.15">
      <c r="A310" s="43" t="s">
        <v>296</v>
      </c>
      <c r="B310" s="181"/>
      <c r="C310" s="182" t="s">
        <v>12</v>
      </c>
      <c r="D310" s="83" t="s">
        <v>50</v>
      </c>
      <c r="E310" s="83" t="s">
        <v>235</v>
      </c>
      <c r="F310" s="83" t="s">
        <v>698</v>
      </c>
      <c r="G310" s="83" t="s">
        <v>164</v>
      </c>
      <c r="H310" s="183">
        <f>INVENTARIO[[#This Row],[Precio Final]]</f>
        <v>20</v>
      </c>
      <c r="I310" s="83">
        <f t="shared" si="49"/>
        <v>16.083333333333332</v>
      </c>
      <c r="J310" s="83">
        <v>4</v>
      </c>
      <c r="K310" s="112">
        <f>SUMIFS(VENTAS[Cantidad],VENTAS[Código del producto Vendido],INVENTARIO[[#This Row],[Code]])</f>
        <v>4</v>
      </c>
      <c r="L310" s="122">
        <f>INVENTARIO[[#This Row],[Entradas]]-INVENTARIO[[#This Row],[Salidas]]</f>
        <v>0</v>
      </c>
      <c r="M310" s="183">
        <f>INVENTARIO[[#This Row],[Precio Final]]*10%</f>
        <v>2</v>
      </c>
      <c r="N310" s="43">
        <v>166</v>
      </c>
      <c r="O310" s="43">
        <v>18</v>
      </c>
      <c r="P310" s="43">
        <f t="shared" si="50"/>
        <v>9.2222222222222214</v>
      </c>
      <c r="Q310" s="112">
        <v>150</v>
      </c>
      <c r="R310" s="43">
        <v>10</v>
      </c>
      <c r="S310" s="189">
        <f t="shared" si="51"/>
        <v>1.5</v>
      </c>
      <c r="T310" s="180">
        <f t="shared" si="48"/>
        <v>10.722222222222221</v>
      </c>
      <c r="U310" s="180">
        <f>((INVENTARIO[[#This Row],[Costo Unitario (USD)]]+INVENTARIO[[#This Row],[Costo Envío (USD)]])*1.5)</f>
        <v>16.083333333333332</v>
      </c>
      <c r="V310" s="43">
        <v>20</v>
      </c>
      <c r="W310" s="43">
        <f>INVENTARIO[[#This Row],[Precio Final]]-(INVENTARIO[[#This Row],[Comisión 10%]]+INVENTARIO[[#This Row],[Costo total]])</f>
        <v>7.2777777777777786</v>
      </c>
      <c r="X310" s="184">
        <f>INVENTARIO[[#This Row],[Ganancia Unitaria]]*INVENTARIO[[#This Row],[Salidas]]</f>
        <v>29.111111111111114</v>
      </c>
      <c r="Y310" s="43"/>
      <c r="Z310" s="20"/>
    </row>
    <row r="311" spans="1:26" ht="55" hidden="1" customHeight="1" x14ac:dyDescent="0.15">
      <c r="A311" s="42" t="s">
        <v>297</v>
      </c>
      <c r="B311" s="185"/>
      <c r="C311" s="186" t="s">
        <v>12</v>
      </c>
      <c r="D311" s="78" t="s">
        <v>50</v>
      </c>
      <c r="E311" s="78" t="s">
        <v>236</v>
      </c>
      <c r="F311" s="78" t="s">
        <v>698</v>
      </c>
      <c r="G311" s="78" t="s">
        <v>164</v>
      </c>
      <c r="H311" s="187">
        <f>INVENTARIO[[#This Row],[Precio Final]]</f>
        <v>20</v>
      </c>
      <c r="I311" s="78">
        <f t="shared" si="49"/>
        <v>16.083333333333332</v>
      </c>
      <c r="J311" s="78">
        <v>4</v>
      </c>
      <c r="K311" s="110">
        <f>SUMIFS(VENTAS[Cantidad],VENTAS[Código del producto Vendido],INVENTARIO[[#This Row],[Code]])</f>
        <v>4</v>
      </c>
      <c r="L311" s="121">
        <f>INVENTARIO[[#This Row],[Entradas]]-INVENTARIO[[#This Row],[Salidas]]</f>
        <v>0</v>
      </c>
      <c r="M311" s="187">
        <f>INVENTARIO[[#This Row],[Precio Final]]*10%</f>
        <v>2</v>
      </c>
      <c r="N311" s="42">
        <v>166</v>
      </c>
      <c r="O311" s="42">
        <v>18</v>
      </c>
      <c r="P311" s="42">
        <f t="shared" si="50"/>
        <v>9.2222222222222214</v>
      </c>
      <c r="Q311" s="110">
        <v>150</v>
      </c>
      <c r="R311" s="42">
        <v>10</v>
      </c>
      <c r="S311" s="190">
        <f t="shared" si="51"/>
        <v>1.5</v>
      </c>
      <c r="T311" s="42">
        <f t="shared" si="48"/>
        <v>10.722222222222221</v>
      </c>
      <c r="U311" s="42">
        <f>((INVENTARIO[[#This Row],[Costo Unitario (USD)]]+INVENTARIO[[#This Row],[Costo Envío (USD)]])*1.5)</f>
        <v>16.083333333333332</v>
      </c>
      <c r="V311" s="42">
        <v>20</v>
      </c>
      <c r="W311" s="42">
        <f>INVENTARIO[[#This Row],[Precio Final]]-(INVENTARIO[[#This Row],[Comisión 10%]]+INVENTARIO[[#This Row],[Costo total]])</f>
        <v>7.2777777777777786</v>
      </c>
      <c r="X311" s="188">
        <f>INVENTARIO[[#This Row],[Ganancia Unitaria]]*INVENTARIO[[#This Row],[Salidas]]</f>
        <v>29.111111111111114</v>
      </c>
      <c r="Y311" s="42"/>
      <c r="Z311" s="20"/>
    </row>
    <row r="312" spans="1:26" ht="55" hidden="1" customHeight="1" x14ac:dyDescent="0.15">
      <c r="A312" s="43" t="s">
        <v>298</v>
      </c>
      <c r="B312" s="181"/>
      <c r="C312" s="182" t="s">
        <v>12</v>
      </c>
      <c r="D312" s="83" t="s">
        <v>50</v>
      </c>
      <c r="E312" s="83" t="s">
        <v>237</v>
      </c>
      <c r="F312" s="83" t="s">
        <v>698</v>
      </c>
      <c r="G312" s="83" t="s">
        <v>164</v>
      </c>
      <c r="H312" s="183">
        <f>INVENTARIO[[#This Row],[Precio Final]]</f>
        <v>20</v>
      </c>
      <c r="I312" s="83">
        <f t="shared" si="49"/>
        <v>16.083333333333332</v>
      </c>
      <c r="J312" s="83">
        <v>4</v>
      </c>
      <c r="K312" s="112">
        <f>SUMIFS(VENTAS[Cantidad],VENTAS[Código del producto Vendido],INVENTARIO[[#This Row],[Code]])</f>
        <v>4</v>
      </c>
      <c r="L312" s="122">
        <f>INVENTARIO[[#This Row],[Entradas]]-INVENTARIO[[#This Row],[Salidas]]</f>
        <v>0</v>
      </c>
      <c r="M312" s="183">
        <f>INVENTARIO[[#This Row],[Precio Final]]*10%</f>
        <v>2</v>
      </c>
      <c r="N312" s="43">
        <v>166</v>
      </c>
      <c r="O312" s="43">
        <v>18</v>
      </c>
      <c r="P312" s="43">
        <f t="shared" si="50"/>
        <v>9.2222222222222214</v>
      </c>
      <c r="Q312" s="112">
        <v>150</v>
      </c>
      <c r="R312" s="43">
        <v>10</v>
      </c>
      <c r="S312" s="189">
        <f t="shared" si="51"/>
        <v>1.5</v>
      </c>
      <c r="T312" s="180">
        <f t="shared" si="48"/>
        <v>10.722222222222221</v>
      </c>
      <c r="U312" s="180">
        <f>((INVENTARIO[[#This Row],[Costo Unitario (USD)]]+INVENTARIO[[#This Row],[Costo Envío (USD)]])*1.5)</f>
        <v>16.083333333333332</v>
      </c>
      <c r="V312" s="43">
        <v>20</v>
      </c>
      <c r="W312" s="43">
        <f>INVENTARIO[[#This Row],[Precio Final]]-(INVENTARIO[[#This Row],[Comisión 10%]]+INVENTARIO[[#This Row],[Costo total]])</f>
        <v>7.2777777777777786</v>
      </c>
      <c r="X312" s="184">
        <f>INVENTARIO[[#This Row],[Ganancia Unitaria]]*INVENTARIO[[#This Row],[Salidas]]</f>
        <v>29.111111111111114</v>
      </c>
      <c r="Y312" s="43"/>
      <c r="Z312" s="20"/>
    </row>
    <row r="313" spans="1:26" ht="55" hidden="1" customHeight="1" x14ac:dyDescent="0.15">
      <c r="A313" s="42" t="s">
        <v>299</v>
      </c>
      <c r="B313" s="185"/>
      <c r="C313" s="186" t="s">
        <v>12</v>
      </c>
      <c r="D313" s="78" t="s">
        <v>50</v>
      </c>
      <c r="E313" s="78" t="s">
        <v>238</v>
      </c>
      <c r="F313" s="78" t="s">
        <v>698</v>
      </c>
      <c r="G313" s="78" t="s">
        <v>164</v>
      </c>
      <c r="H313" s="187">
        <f>INVENTARIO[[#This Row],[Precio Final]]</f>
        <v>18</v>
      </c>
      <c r="I313" s="78">
        <f t="shared" si="49"/>
        <v>16.083333333333332</v>
      </c>
      <c r="J313" s="78">
        <v>4</v>
      </c>
      <c r="K313" s="110">
        <f>SUMIFS(VENTAS[Cantidad],VENTAS[Código del producto Vendido],INVENTARIO[[#This Row],[Code]])</f>
        <v>4</v>
      </c>
      <c r="L313" s="121">
        <f>INVENTARIO[[#This Row],[Entradas]]-INVENTARIO[[#This Row],[Salidas]]</f>
        <v>0</v>
      </c>
      <c r="M313" s="187">
        <f>INVENTARIO[[#This Row],[Precio Final]]*10%</f>
        <v>1.8</v>
      </c>
      <c r="N313" s="42">
        <v>166</v>
      </c>
      <c r="O313" s="42">
        <v>18</v>
      </c>
      <c r="P313" s="42">
        <f t="shared" si="50"/>
        <v>9.2222222222222214</v>
      </c>
      <c r="Q313" s="110">
        <v>150</v>
      </c>
      <c r="R313" s="42">
        <v>10</v>
      </c>
      <c r="S313" s="190">
        <f t="shared" si="51"/>
        <v>1.5</v>
      </c>
      <c r="T313" s="42">
        <f t="shared" si="48"/>
        <v>10.722222222222221</v>
      </c>
      <c r="U313" s="42">
        <f>((INVENTARIO[[#This Row],[Costo Unitario (USD)]]+INVENTARIO[[#This Row],[Costo Envío (USD)]])*1.5)</f>
        <v>16.083333333333332</v>
      </c>
      <c r="V313" s="42">
        <v>18</v>
      </c>
      <c r="W313" s="42">
        <f>INVENTARIO[[#This Row],[Precio Final]]-(INVENTARIO[[#This Row],[Comisión 10%]]+INVENTARIO[[#This Row],[Costo total]])</f>
        <v>5.4777777777777779</v>
      </c>
      <c r="X313" s="188">
        <f>INVENTARIO[[#This Row],[Ganancia Unitaria]]*INVENTARIO[[#This Row],[Salidas]]</f>
        <v>21.911111111111111</v>
      </c>
      <c r="Y313" s="42"/>
      <c r="Z313" s="20"/>
    </row>
    <row r="314" spans="1:26" ht="55" hidden="1" customHeight="1" x14ac:dyDescent="0.15">
      <c r="A314" s="43" t="s">
        <v>300</v>
      </c>
      <c r="B314" s="181"/>
      <c r="C314" s="182" t="s">
        <v>12</v>
      </c>
      <c r="D314" s="83" t="s">
        <v>50</v>
      </c>
      <c r="E314" s="83" t="s">
        <v>239</v>
      </c>
      <c r="F314" s="83" t="s">
        <v>695</v>
      </c>
      <c r="G314" s="83" t="s">
        <v>164</v>
      </c>
      <c r="H314" s="183">
        <f>INVENTARIO[[#This Row],[Precio Final]]</f>
        <v>18</v>
      </c>
      <c r="I314" s="83">
        <f t="shared" si="49"/>
        <v>16.083333333333332</v>
      </c>
      <c r="J314" s="83">
        <v>4</v>
      </c>
      <c r="K314" s="112">
        <f>SUMIFS(VENTAS[Cantidad],VENTAS[Código del producto Vendido],INVENTARIO[[#This Row],[Code]])</f>
        <v>4</v>
      </c>
      <c r="L314" s="122">
        <f>INVENTARIO[[#This Row],[Entradas]]-INVENTARIO[[#This Row],[Salidas]]</f>
        <v>0</v>
      </c>
      <c r="M314" s="183">
        <f>INVENTARIO[[#This Row],[Precio Final]]*10%</f>
        <v>1.8</v>
      </c>
      <c r="N314" s="43">
        <v>166</v>
      </c>
      <c r="O314" s="43">
        <v>18</v>
      </c>
      <c r="P314" s="43">
        <f t="shared" si="50"/>
        <v>9.2222222222222214</v>
      </c>
      <c r="Q314" s="112">
        <v>150</v>
      </c>
      <c r="R314" s="43">
        <v>10</v>
      </c>
      <c r="S314" s="189">
        <f t="shared" si="51"/>
        <v>1.5</v>
      </c>
      <c r="T314" s="180">
        <f t="shared" si="48"/>
        <v>10.722222222222221</v>
      </c>
      <c r="U314" s="180">
        <f>((INVENTARIO[[#This Row],[Costo Unitario (USD)]]+INVENTARIO[[#This Row],[Costo Envío (USD)]])*1.5)</f>
        <v>16.083333333333332</v>
      </c>
      <c r="V314" s="43">
        <v>18</v>
      </c>
      <c r="W314" s="43">
        <f>INVENTARIO[[#This Row],[Precio Final]]-(INVENTARIO[[#This Row],[Comisión 10%]]+INVENTARIO[[#This Row],[Costo total]])</f>
        <v>5.4777777777777779</v>
      </c>
      <c r="X314" s="184">
        <f>INVENTARIO[[#This Row],[Ganancia Unitaria]]*INVENTARIO[[#This Row],[Salidas]]</f>
        <v>21.911111111111111</v>
      </c>
      <c r="Y314" s="43"/>
      <c r="Z314" s="20"/>
    </row>
    <row r="315" spans="1:26" ht="55" hidden="1" customHeight="1" x14ac:dyDescent="0.15">
      <c r="A315" s="42" t="s">
        <v>1555</v>
      </c>
      <c r="B315" s="185"/>
      <c r="C315" s="186" t="s">
        <v>12</v>
      </c>
      <c r="D315" s="78" t="s">
        <v>52</v>
      </c>
      <c r="E315" s="78" t="s">
        <v>842</v>
      </c>
      <c r="F315" s="78" t="s">
        <v>692</v>
      </c>
      <c r="G315" s="78" t="s">
        <v>164</v>
      </c>
      <c r="H315" s="187">
        <f>INVENTARIO[[#This Row],[Precio Final]]</f>
        <v>9</v>
      </c>
      <c r="I315" s="78">
        <f t="shared" si="49"/>
        <v>7.3525000000000009</v>
      </c>
      <c r="J315" s="78">
        <v>3</v>
      </c>
      <c r="K315" s="110">
        <f>SUMIFS(VENTAS[Cantidad],VENTAS[Código del producto Vendido],INVENTARIO[[#This Row],[Code]])</f>
        <v>0</v>
      </c>
      <c r="L315" s="121">
        <f>INVENTARIO[[#This Row],[Entradas]]-INVENTARIO[[#This Row],[Salidas]]</f>
        <v>3</v>
      </c>
      <c r="M315" s="187">
        <f>INVENTARIO[[#This Row],[Precio Final]]*10%</f>
        <v>0.9</v>
      </c>
      <c r="N315" s="42">
        <v>81.75</v>
      </c>
      <c r="O315" s="42">
        <v>18</v>
      </c>
      <c r="P315" s="42">
        <f t="shared" si="50"/>
        <v>4.541666666666667</v>
      </c>
      <c r="Q315" s="110">
        <v>45</v>
      </c>
      <c r="R315" s="42">
        <v>8</v>
      </c>
      <c r="S315" s="190">
        <f t="shared" si="51"/>
        <v>0.36</v>
      </c>
      <c r="T315" s="42">
        <f t="shared" si="48"/>
        <v>4.9016666666666673</v>
      </c>
      <c r="U315" s="42">
        <f>((INVENTARIO[[#This Row],[Costo Unitario (USD)]]+INVENTARIO[[#This Row],[Costo Envío (USD)]])*1.5)</f>
        <v>7.3525000000000009</v>
      </c>
      <c r="V315" s="42">
        <v>9</v>
      </c>
      <c r="W315" s="42">
        <f>INVENTARIO[[#This Row],[Precio Final]]-(INVENTARIO[[#This Row],[Comisión 10%]]+INVENTARIO[[#This Row],[Costo total]])</f>
        <v>3.1983333333333324</v>
      </c>
      <c r="X315" s="188">
        <f>INVENTARIO[[#This Row],[Ganancia Unitaria]]*INVENTARIO[[#This Row],[Salidas]]</f>
        <v>0</v>
      </c>
      <c r="Y315" s="42"/>
      <c r="Z315" s="20"/>
    </row>
    <row r="316" spans="1:26" ht="55" hidden="1" customHeight="1" x14ac:dyDescent="0.15">
      <c r="A316" s="43" t="s">
        <v>1556</v>
      </c>
      <c r="B316" s="181"/>
      <c r="C316" s="182" t="s">
        <v>12</v>
      </c>
      <c r="D316" s="83" t="s">
        <v>52</v>
      </c>
      <c r="E316" s="83" t="s">
        <v>842</v>
      </c>
      <c r="F316" s="83" t="s">
        <v>695</v>
      </c>
      <c r="G316" s="83" t="s">
        <v>164</v>
      </c>
      <c r="H316" s="183">
        <f>INVENTARIO[[#This Row],[Precio Final]]</f>
        <v>9</v>
      </c>
      <c r="I316" s="83">
        <f t="shared" si="49"/>
        <v>7.3525000000000009</v>
      </c>
      <c r="J316" s="83">
        <v>3</v>
      </c>
      <c r="K316" s="112">
        <f>SUMIFS(VENTAS[Cantidad],VENTAS[Código del producto Vendido],INVENTARIO[[#This Row],[Code]])</f>
        <v>0</v>
      </c>
      <c r="L316" s="122">
        <f>INVENTARIO[[#This Row],[Entradas]]-INVENTARIO[[#This Row],[Salidas]]</f>
        <v>3</v>
      </c>
      <c r="M316" s="183">
        <f>INVENTARIO[[#This Row],[Precio Final]]*10%</f>
        <v>0.9</v>
      </c>
      <c r="N316" s="43">
        <v>81.75</v>
      </c>
      <c r="O316" s="43">
        <v>18</v>
      </c>
      <c r="P316" s="43">
        <f t="shared" si="50"/>
        <v>4.541666666666667</v>
      </c>
      <c r="Q316" s="112">
        <v>45</v>
      </c>
      <c r="R316" s="43">
        <v>8</v>
      </c>
      <c r="S316" s="189">
        <f t="shared" si="51"/>
        <v>0.36</v>
      </c>
      <c r="T316" s="180">
        <f t="shared" si="48"/>
        <v>4.9016666666666673</v>
      </c>
      <c r="U316" s="180">
        <f>((INVENTARIO[[#This Row],[Costo Unitario (USD)]]+INVENTARIO[[#This Row],[Costo Envío (USD)]])*1.5)</f>
        <v>7.3525000000000009</v>
      </c>
      <c r="V316" s="43">
        <v>9</v>
      </c>
      <c r="W316" s="43">
        <f>INVENTARIO[[#This Row],[Precio Final]]-(INVENTARIO[[#This Row],[Comisión 10%]]+INVENTARIO[[#This Row],[Costo total]])</f>
        <v>3.1983333333333324</v>
      </c>
      <c r="X316" s="184">
        <f>INVENTARIO[[#This Row],[Ganancia Unitaria]]*INVENTARIO[[#This Row],[Salidas]]</f>
        <v>0</v>
      </c>
      <c r="Y316" s="43"/>
      <c r="Z316" s="20"/>
    </row>
    <row r="317" spans="1:26" ht="55" hidden="1" customHeight="1" x14ac:dyDescent="0.15">
      <c r="A317" s="42" t="s">
        <v>1557</v>
      </c>
      <c r="B317" s="185"/>
      <c r="C317" s="186" t="s">
        <v>12</v>
      </c>
      <c r="D317" s="78" t="s">
        <v>52</v>
      </c>
      <c r="E317" s="78" t="s">
        <v>842</v>
      </c>
      <c r="F317" s="78" t="s">
        <v>698</v>
      </c>
      <c r="G317" s="78" t="s">
        <v>164</v>
      </c>
      <c r="H317" s="187">
        <f>INVENTARIO[[#This Row],[Precio Final]]</f>
        <v>9</v>
      </c>
      <c r="I317" s="78">
        <f t="shared" si="49"/>
        <v>7.3525000000000009</v>
      </c>
      <c r="J317" s="78">
        <v>3</v>
      </c>
      <c r="K317" s="110">
        <f>SUMIFS(VENTAS[Cantidad],VENTAS[Código del producto Vendido],INVENTARIO[[#This Row],[Code]])</f>
        <v>2</v>
      </c>
      <c r="L317" s="121">
        <f>INVENTARIO[[#This Row],[Entradas]]-INVENTARIO[[#This Row],[Salidas]]</f>
        <v>1</v>
      </c>
      <c r="M317" s="187">
        <f>INVENTARIO[[#This Row],[Precio Final]]*10%</f>
        <v>0.9</v>
      </c>
      <c r="N317" s="42">
        <v>81.75</v>
      </c>
      <c r="O317" s="42">
        <v>18</v>
      </c>
      <c r="P317" s="42">
        <f t="shared" si="50"/>
        <v>4.541666666666667</v>
      </c>
      <c r="Q317" s="110">
        <v>45</v>
      </c>
      <c r="R317" s="42">
        <v>8</v>
      </c>
      <c r="S317" s="190">
        <f t="shared" si="51"/>
        <v>0.36</v>
      </c>
      <c r="T317" s="42">
        <f t="shared" si="48"/>
        <v>4.9016666666666673</v>
      </c>
      <c r="U317" s="42">
        <f>((INVENTARIO[[#This Row],[Costo Unitario (USD)]]+INVENTARIO[[#This Row],[Costo Envío (USD)]])*1.5)</f>
        <v>7.3525000000000009</v>
      </c>
      <c r="V317" s="42">
        <v>9</v>
      </c>
      <c r="W317" s="42">
        <f>INVENTARIO[[#This Row],[Precio Final]]-(INVENTARIO[[#This Row],[Comisión 10%]]+INVENTARIO[[#This Row],[Costo total]])</f>
        <v>3.1983333333333324</v>
      </c>
      <c r="X317" s="188">
        <f>INVENTARIO[[#This Row],[Ganancia Unitaria]]*INVENTARIO[[#This Row],[Salidas]]</f>
        <v>6.3966666666666647</v>
      </c>
      <c r="Y317" s="42"/>
      <c r="Z317" s="20"/>
    </row>
    <row r="318" spans="1:26" ht="55" hidden="1" customHeight="1" x14ac:dyDescent="0.15">
      <c r="A318" s="43" t="s">
        <v>333</v>
      </c>
      <c r="B318" s="181"/>
      <c r="C318" s="182" t="s">
        <v>12</v>
      </c>
      <c r="D318" s="83" t="s">
        <v>52</v>
      </c>
      <c r="E318" s="83" t="s">
        <v>240</v>
      </c>
      <c r="F318" s="83" t="s">
        <v>697</v>
      </c>
      <c r="G318" s="83" t="s">
        <v>164</v>
      </c>
      <c r="H318" s="183">
        <f>INVENTARIO[[#This Row],[Precio Final]]</f>
        <v>9</v>
      </c>
      <c r="I318" s="83">
        <f t="shared" si="49"/>
        <v>8.1649999999999991</v>
      </c>
      <c r="J318" s="83">
        <v>3</v>
      </c>
      <c r="K318" s="112">
        <f>SUMIFS(VENTAS[Cantidad],VENTAS[Código del producto Vendido],INVENTARIO[[#This Row],[Code]])</f>
        <v>3</v>
      </c>
      <c r="L318" s="122">
        <f>INVENTARIO[[#This Row],[Entradas]]-INVENTARIO[[#This Row],[Salidas]]</f>
        <v>0</v>
      </c>
      <c r="M318" s="183">
        <f>INVENTARIO[[#This Row],[Precio Final]]*10%</f>
        <v>0.9</v>
      </c>
      <c r="N318" s="43">
        <v>91.5</v>
      </c>
      <c r="O318" s="43">
        <v>18</v>
      </c>
      <c r="P318" s="43">
        <f t="shared" si="50"/>
        <v>5.083333333333333</v>
      </c>
      <c r="Q318" s="112">
        <v>45</v>
      </c>
      <c r="R318" s="43">
        <v>8</v>
      </c>
      <c r="S318" s="189">
        <f t="shared" si="51"/>
        <v>0.36</v>
      </c>
      <c r="T318" s="180">
        <f t="shared" si="48"/>
        <v>5.4433333333333334</v>
      </c>
      <c r="U318" s="180">
        <f>((INVENTARIO[[#This Row],[Costo Unitario (USD)]]+INVENTARIO[[#This Row],[Costo Envío (USD)]])*1.5)</f>
        <v>8.1649999999999991</v>
      </c>
      <c r="V318" s="43">
        <v>9</v>
      </c>
      <c r="W318" s="43">
        <f>INVENTARIO[[#This Row],[Precio Final]]-(INVENTARIO[[#This Row],[Comisión 10%]]+INVENTARIO[[#This Row],[Costo total]])</f>
        <v>2.6566666666666663</v>
      </c>
      <c r="X318" s="184">
        <f>INVENTARIO[[#This Row],[Ganancia Unitaria]]*INVENTARIO[[#This Row],[Salidas]]</f>
        <v>7.9699999999999989</v>
      </c>
      <c r="Y318" s="43"/>
      <c r="Z318" s="20"/>
    </row>
    <row r="319" spans="1:26" ht="55" hidden="1" customHeight="1" x14ac:dyDescent="0.15">
      <c r="A319" s="42" t="s">
        <v>334</v>
      </c>
      <c r="B319" s="185"/>
      <c r="C319" s="186" t="s">
        <v>12</v>
      </c>
      <c r="D319" s="78" t="s">
        <v>52</v>
      </c>
      <c r="E319" s="78" t="s">
        <v>241</v>
      </c>
      <c r="F319" s="78" t="s">
        <v>695</v>
      </c>
      <c r="G319" s="78" t="s">
        <v>164</v>
      </c>
      <c r="H319" s="187">
        <f>INVENTARIO[[#This Row],[Precio Final]]</f>
        <v>9</v>
      </c>
      <c r="I319" s="78">
        <f t="shared" si="49"/>
        <v>8.1649999999999991</v>
      </c>
      <c r="J319" s="78">
        <v>3</v>
      </c>
      <c r="K319" s="110">
        <f>SUMIFS(VENTAS[Cantidad],VENTAS[Código del producto Vendido],INVENTARIO[[#This Row],[Code]])</f>
        <v>3</v>
      </c>
      <c r="L319" s="121">
        <f>INVENTARIO[[#This Row],[Entradas]]-INVENTARIO[[#This Row],[Salidas]]</f>
        <v>0</v>
      </c>
      <c r="M319" s="187">
        <f>INVENTARIO[[#This Row],[Precio Final]]*10%</f>
        <v>0.9</v>
      </c>
      <c r="N319" s="42">
        <v>91.5</v>
      </c>
      <c r="O319" s="42">
        <v>18</v>
      </c>
      <c r="P319" s="42">
        <f t="shared" si="50"/>
        <v>5.083333333333333</v>
      </c>
      <c r="Q319" s="110">
        <v>45</v>
      </c>
      <c r="R319" s="42">
        <v>8</v>
      </c>
      <c r="S319" s="190">
        <f t="shared" si="51"/>
        <v>0.36</v>
      </c>
      <c r="T319" s="42">
        <f t="shared" si="48"/>
        <v>5.4433333333333334</v>
      </c>
      <c r="U319" s="42">
        <f>((INVENTARIO[[#This Row],[Costo Unitario (USD)]]+INVENTARIO[[#This Row],[Costo Envío (USD)]])*1.5)</f>
        <v>8.1649999999999991</v>
      </c>
      <c r="V319" s="42">
        <v>9</v>
      </c>
      <c r="W319" s="42">
        <f>INVENTARIO[[#This Row],[Precio Final]]-(INVENTARIO[[#This Row],[Comisión 10%]]+INVENTARIO[[#This Row],[Costo total]])</f>
        <v>2.6566666666666663</v>
      </c>
      <c r="X319" s="188">
        <f>INVENTARIO[[#This Row],[Ganancia Unitaria]]*INVENTARIO[[#This Row],[Salidas]]</f>
        <v>7.9699999999999989</v>
      </c>
      <c r="Y319" s="42"/>
      <c r="Z319" s="20"/>
    </row>
    <row r="320" spans="1:26" ht="55" hidden="1" customHeight="1" x14ac:dyDescent="0.15">
      <c r="A320" s="43" t="s">
        <v>335</v>
      </c>
      <c r="B320" s="181"/>
      <c r="C320" s="182" t="s">
        <v>12</v>
      </c>
      <c r="D320" s="83" t="s">
        <v>52</v>
      </c>
      <c r="E320" s="83" t="s">
        <v>242</v>
      </c>
      <c r="F320" s="83" t="s">
        <v>692</v>
      </c>
      <c r="G320" s="83" t="s">
        <v>164</v>
      </c>
      <c r="H320" s="183">
        <f>INVENTARIO[[#This Row],[Precio Final]]</f>
        <v>9</v>
      </c>
      <c r="I320" s="83">
        <f t="shared" si="49"/>
        <v>8.1649999999999991</v>
      </c>
      <c r="J320" s="83">
        <v>3</v>
      </c>
      <c r="K320" s="112">
        <f>SUMIFS(VENTAS[Cantidad],VENTAS[Código del producto Vendido],INVENTARIO[[#This Row],[Code]])</f>
        <v>3</v>
      </c>
      <c r="L320" s="122">
        <f>INVENTARIO[[#This Row],[Entradas]]-INVENTARIO[[#This Row],[Salidas]]</f>
        <v>0</v>
      </c>
      <c r="M320" s="183">
        <f>INVENTARIO[[#This Row],[Precio Final]]*10%</f>
        <v>0.9</v>
      </c>
      <c r="N320" s="43">
        <v>91.5</v>
      </c>
      <c r="O320" s="43">
        <v>18</v>
      </c>
      <c r="P320" s="43">
        <f t="shared" si="50"/>
        <v>5.083333333333333</v>
      </c>
      <c r="Q320" s="112">
        <v>45</v>
      </c>
      <c r="R320" s="43">
        <v>8</v>
      </c>
      <c r="S320" s="189">
        <f t="shared" si="51"/>
        <v>0.36</v>
      </c>
      <c r="T320" s="180">
        <f t="shared" si="48"/>
        <v>5.4433333333333334</v>
      </c>
      <c r="U320" s="180">
        <f>((INVENTARIO[[#This Row],[Costo Unitario (USD)]]+INVENTARIO[[#This Row],[Costo Envío (USD)]])*1.5)</f>
        <v>8.1649999999999991</v>
      </c>
      <c r="V320" s="43">
        <v>9</v>
      </c>
      <c r="W320" s="43">
        <f>INVENTARIO[[#This Row],[Precio Final]]-(INVENTARIO[[#This Row],[Comisión 10%]]+INVENTARIO[[#This Row],[Costo total]])</f>
        <v>2.6566666666666663</v>
      </c>
      <c r="X320" s="184">
        <f>INVENTARIO[[#This Row],[Ganancia Unitaria]]*INVENTARIO[[#This Row],[Salidas]]</f>
        <v>7.9699999999999989</v>
      </c>
      <c r="Y320" s="43"/>
      <c r="Z320" s="20"/>
    </row>
    <row r="321" spans="1:26" ht="55" hidden="1" customHeight="1" x14ac:dyDescent="0.15">
      <c r="A321" s="42" t="s">
        <v>1558</v>
      </c>
      <c r="B321" s="185"/>
      <c r="C321" s="186" t="s">
        <v>12</v>
      </c>
      <c r="D321" s="78" t="s">
        <v>52</v>
      </c>
      <c r="E321" s="78" t="s">
        <v>805</v>
      </c>
      <c r="F321" s="78" t="s">
        <v>695</v>
      </c>
      <c r="G321" s="78" t="s">
        <v>164</v>
      </c>
      <c r="H321" s="187">
        <f>INVENTARIO[[#This Row],[Precio Final]]</f>
        <v>9</v>
      </c>
      <c r="I321" s="78">
        <f t="shared" si="49"/>
        <v>7.9024999999999999</v>
      </c>
      <c r="J321" s="78">
        <v>3</v>
      </c>
      <c r="K321" s="110">
        <f>SUMIFS(VENTAS[Cantidad],VENTAS[Código del producto Vendido],INVENTARIO[[#This Row],[Code]])</f>
        <v>0</v>
      </c>
      <c r="L321" s="121">
        <f>INVENTARIO[[#This Row],[Entradas]]-INVENTARIO[[#This Row],[Salidas]]</f>
        <v>3</v>
      </c>
      <c r="M321" s="187">
        <f>INVENTARIO[[#This Row],[Precio Final]]*10%</f>
        <v>0.9</v>
      </c>
      <c r="N321" s="42">
        <v>88.35</v>
      </c>
      <c r="O321" s="42">
        <v>18</v>
      </c>
      <c r="P321" s="42">
        <f t="shared" si="50"/>
        <v>4.9083333333333332</v>
      </c>
      <c r="Q321" s="110">
        <v>45</v>
      </c>
      <c r="R321" s="42">
        <v>8</v>
      </c>
      <c r="S321" s="190">
        <f t="shared" si="51"/>
        <v>0.36</v>
      </c>
      <c r="T321" s="42">
        <f t="shared" si="48"/>
        <v>5.2683333333333335</v>
      </c>
      <c r="U321" s="42">
        <f>((INVENTARIO[[#This Row],[Costo Unitario (USD)]]+INVENTARIO[[#This Row],[Costo Envío (USD)]])*1.5)</f>
        <v>7.9024999999999999</v>
      </c>
      <c r="V321" s="42">
        <v>9</v>
      </c>
      <c r="W321" s="42">
        <f>INVENTARIO[[#This Row],[Precio Final]]-(INVENTARIO[[#This Row],[Comisión 10%]]+INVENTARIO[[#This Row],[Costo total]])</f>
        <v>2.8316666666666661</v>
      </c>
      <c r="X321" s="188">
        <f>INVENTARIO[[#This Row],[Ganancia Unitaria]]*INVENTARIO[[#This Row],[Salidas]]</f>
        <v>0</v>
      </c>
      <c r="Y321" s="42"/>
      <c r="Z321" s="20"/>
    </row>
    <row r="322" spans="1:26" ht="55" hidden="1" customHeight="1" x14ac:dyDescent="0.15">
      <c r="A322" s="43" t="s">
        <v>1559</v>
      </c>
      <c r="B322" s="181"/>
      <c r="C322" s="182" t="s">
        <v>12</v>
      </c>
      <c r="D322" s="83" t="s">
        <v>52</v>
      </c>
      <c r="E322" s="83" t="s">
        <v>805</v>
      </c>
      <c r="F322" s="83" t="s">
        <v>697</v>
      </c>
      <c r="G322" s="83" t="s">
        <v>164</v>
      </c>
      <c r="H322" s="183">
        <f>INVENTARIO[[#This Row],[Precio Final]]</f>
        <v>9</v>
      </c>
      <c r="I322" s="83">
        <f t="shared" ref="I322:I327" si="52">U322</f>
        <v>8.0024999999999995</v>
      </c>
      <c r="J322" s="83">
        <v>3</v>
      </c>
      <c r="K322" s="112">
        <f>SUMIFS(VENTAS[Cantidad],VENTAS[Código del producto Vendido],INVENTARIO[[#This Row],[Code]])</f>
        <v>1</v>
      </c>
      <c r="L322" s="122">
        <f>INVENTARIO[[#This Row],[Entradas]]-INVENTARIO[[#This Row],[Salidas]]</f>
        <v>2</v>
      </c>
      <c r="M322" s="183">
        <f>INVENTARIO[[#This Row],[Precio Final]]*10%</f>
        <v>0.9</v>
      </c>
      <c r="N322" s="43">
        <v>88.35</v>
      </c>
      <c r="O322" s="43">
        <v>18</v>
      </c>
      <c r="P322" s="43">
        <f t="shared" ref="P322:P327" si="53">N322/O322</f>
        <v>4.9083333333333332</v>
      </c>
      <c r="Q322" s="112">
        <v>45</v>
      </c>
      <c r="R322" s="43">
        <v>8</v>
      </c>
      <c r="S322" s="189">
        <f t="shared" ref="S322:S327" si="54">Q322*R322/1000</f>
        <v>0.36</v>
      </c>
      <c r="T322" s="180">
        <f>(P322+S322)-INVENTARIO[[#This Row],[Comisión 10%]]</f>
        <v>4.3683333333333332</v>
      </c>
      <c r="U322" s="180">
        <f>((INVENTARIO[[#This Row],[Costo Unitario (USD)]]+INVENTARIO[[#This Row],[Costo Envío (USD)]])*1.5)+10%</f>
        <v>8.0024999999999995</v>
      </c>
      <c r="V322" s="43">
        <v>9</v>
      </c>
      <c r="W322" s="43">
        <f>INVENTARIO[[#This Row],[Precio Final]]-(INVENTARIO[[#This Row],[Comisión 10%]]+INVENTARIO[[#This Row],[Costo total]])</f>
        <v>3.7316666666666665</v>
      </c>
      <c r="X322" s="184">
        <f>INVENTARIO[[#This Row],[Ganancia Unitaria]]*INVENTARIO[[#This Row],[Salidas]]</f>
        <v>3.7316666666666665</v>
      </c>
      <c r="Y322" s="43"/>
      <c r="Z322" s="20"/>
    </row>
    <row r="323" spans="1:26" ht="55" hidden="1" customHeight="1" x14ac:dyDescent="0.15">
      <c r="A323" s="42" t="s">
        <v>301</v>
      </c>
      <c r="B323" s="185"/>
      <c r="C323" s="186" t="s">
        <v>12</v>
      </c>
      <c r="D323" s="78" t="s">
        <v>50</v>
      </c>
      <c r="E323" s="78" t="s">
        <v>243</v>
      </c>
      <c r="F323" s="78" t="s">
        <v>695</v>
      </c>
      <c r="G323" s="78" t="s">
        <v>164</v>
      </c>
      <c r="H323" s="187">
        <f>INVENTARIO[[#This Row],[Precio Final]]</f>
        <v>18</v>
      </c>
      <c r="I323" s="78">
        <f t="shared" si="52"/>
        <v>16.083333333333332</v>
      </c>
      <c r="J323" s="78">
        <v>4</v>
      </c>
      <c r="K323" s="110">
        <f>SUMIFS(VENTAS[Cantidad],VENTAS[Código del producto Vendido],INVENTARIO[[#This Row],[Code]])</f>
        <v>3</v>
      </c>
      <c r="L323" s="121">
        <v>0</v>
      </c>
      <c r="M323" s="187">
        <f>INVENTARIO[[#This Row],[Precio Final]]*10%</f>
        <v>1.8</v>
      </c>
      <c r="N323" s="42">
        <v>166</v>
      </c>
      <c r="O323" s="42">
        <v>18</v>
      </c>
      <c r="P323" s="42">
        <f t="shared" si="53"/>
        <v>9.2222222222222214</v>
      </c>
      <c r="Q323" s="110">
        <v>150</v>
      </c>
      <c r="R323" s="42">
        <v>10</v>
      </c>
      <c r="S323" s="190">
        <f t="shared" si="54"/>
        <v>1.5</v>
      </c>
      <c r="T323" s="42">
        <f t="shared" ref="T323:T328" si="55">(P323+S323)</f>
        <v>10.722222222222221</v>
      </c>
      <c r="U323" s="42">
        <f>((INVENTARIO[[#This Row],[Costo Unitario (USD)]]+INVENTARIO[[#This Row],[Costo Envío (USD)]])*1.5)</f>
        <v>16.083333333333332</v>
      </c>
      <c r="V323" s="42">
        <v>18</v>
      </c>
      <c r="W323" s="42">
        <f>INVENTARIO[[#This Row],[Precio Final]]-(INVENTARIO[[#This Row],[Comisión 10%]]+INVENTARIO[[#This Row],[Costo total]])</f>
        <v>5.4777777777777779</v>
      </c>
      <c r="X323" s="188">
        <f>INVENTARIO[[#This Row],[Ganancia Unitaria]]*INVENTARIO[[#This Row],[Salidas]]</f>
        <v>16.433333333333334</v>
      </c>
      <c r="Y323" s="42"/>
      <c r="Z323" s="20"/>
    </row>
    <row r="324" spans="1:26" ht="55" hidden="1" customHeight="1" x14ac:dyDescent="0.15">
      <c r="A324" s="43" t="s">
        <v>1560</v>
      </c>
      <c r="B324" s="181"/>
      <c r="C324" s="182" t="s">
        <v>12</v>
      </c>
      <c r="D324" s="83" t="s">
        <v>52</v>
      </c>
      <c r="E324" s="83" t="s">
        <v>806</v>
      </c>
      <c r="F324" s="83" t="s">
        <v>697</v>
      </c>
      <c r="G324" s="83" t="s">
        <v>164</v>
      </c>
      <c r="H324" s="183">
        <f>INVENTARIO[[#This Row],[Precio Final]]</f>
        <v>12</v>
      </c>
      <c r="I324" s="83">
        <f t="shared" si="52"/>
        <v>11.290000000000001</v>
      </c>
      <c r="J324" s="83">
        <v>3</v>
      </c>
      <c r="K324" s="112">
        <f>SUMIFS(VENTAS[Cantidad],VENTAS[Código del producto Vendido],INVENTARIO[[#This Row],[Code]])</f>
        <v>0</v>
      </c>
      <c r="L324" s="122">
        <f>INVENTARIO[[#This Row],[Entradas]]-INVENTARIO[[#This Row],[Salidas]]</f>
        <v>3</v>
      </c>
      <c r="M324" s="183">
        <f>INVENTARIO[[#This Row],[Precio Final]]*10%</f>
        <v>1.2000000000000002</v>
      </c>
      <c r="N324" s="43">
        <v>129</v>
      </c>
      <c r="O324" s="43">
        <v>18</v>
      </c>
      <c r="P324" s="43">
        <f t="shared" si="53"/>
        <v>7.166666666666667</v>
      </c>
      <c r="Q324" s="112">
        <v>45</v>
      </c>
      <c r="R324" s="43">
        <v>8</v>
      </c>
      <c r="S324" s="189">
        <f t="shared" si="54"/>
        <v>0.36</v>
      </c>
      <c r="T324" s="180">
        <f t="shared" si="55"/>
        <v>7.5266666666666673</v>
      </c>
      <c r="U324" s="180">
        <f>((INVENTARIO[[#This Row],[Costo Unitario (USD)]]+INVENTARIO[[#This Row],[Costo Envío (USD)]])*1.5)</f>
        <v>11.290000000000001</v>
      </c>
      <c r="V324" s="43">
        <v>12</v>
      </c>
      <c r="W324" s="43">
        <f>INVENTARIO[[#This Row],[Precio Final]]-(INVENTARIO[[#This Row],[Comisión 10%]]+INVENTARIO[[#This Row],[Costo total]])</f>
        <v>3.2733333333333334</v>
      </c>
      <c r="X324" s="184">
        <f>INVENTARIO[[#This Row],[Ganancia Unitaria]]*INVENTARIO[[#This Row],[Salidas]]</f>
        <v>0</v>
      </c>
      <c r="Y324" s="43"/>
      <c r="Z324" s="20"/>
    </row>
    <row r="325" spans="1:26" ht="55" hidden="1" customHeight="1" x14ac:dyDescent="0.15">
      <c r="A325" s="42" t="s">
        <v>1561</v>
      </c>
      <c r="B325" s="185"/>
      <c r="C325" s="186" t="s">
        <v>12</v>
      </c>
      <c r="D325" s="78" t="s">
        <v>52</v>
      </c>
      <c r="E325" s="78" t="s">
        <v>806</v>
      </c>
      <c r="F325" s="78" t="s">
        <v>698</v>
      </c>
      <c r="G325" s="78" t="s">
        <v>164</v>
      </c>
      <c r="H325" s="187">
        <f>INVENTARIO[[#This Row],[Precio Final]]</f>
        <v>12</v>
      </c>
      <c r="I325" s="78">
        <f t="shared" si="52"/>
        <v>11.290000000000001</v>
      </c>
      <c r="J325" s="78">
        <v>4</v>
      </c>
      <c r="K325" s="110">
        <v>0</v>
      </c>
      <c r="L325" s="121">
        <f>INVENTARIO[[#This Row],[Entradas]]-INVENTARIO[[#This Row],[Salidas]]</f>
        <v>4</v>
      </c>
      <c r="M325" s="187">
        <f>INVENTARIO[[#This Row],[Precio Final]]*10%</f>
        <v>1.2000000000000002</v>
      </c>
      <c r="N325" s="42">
        <v>129</v>
      </c>
      <c r="O325" s="42">
        <v>18</v>
      </c>
      <c r="P325" s="42">
        <f t="shared" si="53"/>
        <v>7.166666666666667</v>
      </c>
      <c r="Q325" s="110">
        <v>45</v>
      </c>
      <c r="R325" s="42">
        <v>8</v>
      </c>
      <c r="S325" s="190">
        <f t="shared" si="54"/>
        <v>0.36</v>
      </c>
      <c r="T325" s="42">
        <f t="shared" si="55"/>
        <v>7.5266666666666673</v>
      </c>
      <c r="U325" s="42">
        <f>((INVENTARIO[[#This Row],[Costo Unitario (USD)]]+INVENTARIO[[#This Row],[Costo Envío (USD)]])*1.5)</f>
        <v>11.290000000000001</v>
      </c>
      <c r="V325" s="42">
        <v>12</v>
      </c>
      <c r="W325" s="42">
        <f>INVENTARIO[[#This Row],[Precio Final]]-(INVENTARIO[[#This Row],[Comisión 10%]]+INVENTARIO[[#This Row],[Costo total]])</f>
        <v>3.2733333333333334</v>
      </c>
      <c r="X325" s="188">
        <f>INVENTARIO[[#This Row],[Ganancia Unitaria]]*INVENTARIO[[#This Row],[Salidas]]</f>
        <v>0</v>
      </c>
      <c r="Y325" s="42"/>
      <c r="Z325" s="20"/>
    </row>
    <row r="326" spans="1:26" ht="55" hidden="1" customHeight="1" x14ac:dyDescent="0.15">
      <c r="A326" s="43" t="s">
        <v>388</v>
      </c>
      <c r="B326" s="181"/>
      <c r="C326" s="182" t="s">
        <v>12</v>
      </c>
      <c r="D326" s="83" t="s">
        <v>50</v>
      </c>
      <c r="E326" s="83" t="s">
        <v>244</v>
      </c>
      <c r="F326" s="83" t="s">
        <v>698</v>
      </c>
      <c r="G326" s="83" t="s">
        <v>164</v>
      </c>
      <c r="H326" s="183">
        <f>INVENTARIO[[#This Row],[Precio Final]]</f>
        <v>20</v>
      </c>
      <c r="I326" s="83">
        <f t="shared" si="52"/>
        <v>16.083333333333332</v>
      </c>
      <c r="J326" s="83">
        <v>3</v>
      </c>
      <c r="K326" s="112">
        <f>SUMIFS(VENTAS[Cantidad],VENTAS[Código del producto Vendido],INVENTARIO[[#This Row],[Code]])</f>
        <v>3</v>
      </c>
      <c r="L326" s="122">
        <f>INVENTARIO[[#This Row],[Entradas]]-INVENTARIO[[#This Row],[Salidas]]</f>
        <v>0</v>
      </c>
      <c r="M326" s="183">
        <f>INVENTARIO[[#This Row],[Precio Final]]*10%</f>
        <v>2</v>
      </c>
      <c r="N326" s="43">
        <v>166</v>
      </c>
      <c r="O326" s="43">
        <v>18</v>
      </c>
      <c r="P326" s="43">
        <f t="shared" si="53"/>
        <v>9.2222222222222214</v>
      </c>
      <c r="Q326" s="112">
        <v>150</v>
      </c>
      <c r="R326" s="43">
        <v>10</v>
      </c>
      <c r="S326" s="189">
        <f t="shared" si="54"/>
        <v>1.5</v>
      </c>
      <c r="T326" s="180">
        <f t="shared" si="55"/>
        <v>10.722222222222221</v>
      </c>
      <c r="U326" s="180">
        <f>((INVENTARIO[[#This Row],[Costo Unitario (USD)]]+INVENTARIO[[#This Row],[Costo Envío (USD)]])*1.5)</f>
        <v>16.083333333333332</v>
      </c>
      <c r="V326" s="43">
        <v>20</v>
      </c>
      <c r="W326" s="43">
        <f>INVENTARIO[[#This Row],[Precio Final]]-(INVENTARIO[[#This Row],[Comisión 10%]]+INVENTARIO[[#This Row],[Costo total]])</f>
        <v>7.2777777777777786</v>
      </c>
      <c r="X326" s="184">
        <f>INVENTARIO[[#This Row],[Ganancia Unitaria]]*INVENTARIO[[#This Row],[Salidas]]</f>
        <v>21.833333333333336</v>
      </c>
      <c r="Y326" s="43"/>
      <c r="Z326" s="20"/>
    </row>
    <row r="327" spans="1:26" ht="55" hidden="1" customHeight="1" x14ac:dyDescent="0.15">
      <c r="A327" s="42" t="s">
        <v>389</v>
      </c>
      <c r="B327" s="185"/>
      <c r="C327" s="186" t="s">
        <v>12</v>
      </c>
      <c r="D327" s="78" t="s">
        <v>50</v>
      </c>
      <c r="E327" s="78" t="s">
        <v>245</v>
      </c>
      <c r="F327" s="78" t="s">
        <v>697</v>
      </c>
      <c r="G327" s="78" t="s">
        <v>164</v>
      </c>
      <c r="H327" s="187">
        <f>INVENTARIO[[#This Row],[Precio Final]]</f>
        <v>20</v>
      </c>
      <c r="I327" s="78">
        <f t="shared" si="52"/>
        <v>16.083333333333332</v>
      </c>
      <c r="J327" s="78">
        <v>3</v>
      </c>
      <c r="K327" s="110">
        <f>SUMIFS(VENTAS[Cantidad],VENTAS[Código del producto Vendido],INVENTARIO[[#This Row],[Code]])</f>
        <v>3</v>
      </c>
      <c r="L327" s="121">
        <f>INVENTARIO[[#This Row],[Entradas]]-INVENTARIO[[#This Row],[Salidas]]</f>
        <v>0</v>
      </c>
      <c r="M327" s="187">
        <f>INVENTARIO[[#This Row],[Precio Final]]*10%</f>
        <v>2</v>
      </c>
      <c r="N327" s="42">
        <v>166</v>
      </c>
      <c r="O327" s="42">
        <v>18</v>
      </c>
      <c r="P327" s="42">
        <f t="shared" si="53"/>
        <v>9.2222222222222214</v>
      </c>
      <c r="Q327" s="110">
        <v>150</v>
      </c>
      <c r="R327" s="42">
        <v>10</v>
      </c>
      <c r="S327" s="190">
        <f t="shared" si="54"/>
        <v>1.5</v>
      </c>
      <c r="T327" s="42">
        <f t="shared" si="55"/>
        <v>10.722222222222221</v>
      </c>
      <c r="U327" s="42">
        <f>((INVENTARIO[[#This Row],[Costo Unitario (USD)]]+INVENTARIO[[#This Row],[Costo Envío (USD)]])*1.5)</f>
        <v>16.083333333333332</v>
      </c>
      <c r="V327" s="42">
        <v>20</v>
      </c>
      <c r="W327" s="42">
        <f>INVENTARIO[[#This Row],[Precio Final]]-(INVENTARIO[[#This Row],[Comisión 10%]]+INVENTARIO[[#This Row],[Costo total]])</f>
        <v>7.2777777777777786</v>
      </c>
      <c r="X327" s="188">
        <f>INVENTARIO[[#This Row],[Ganancia Unitaria]]*INVENTARIO[[#This Row],[Salidas]]</f>
        <v>21.833333333333336</v>
      </c>
      <c r="Y327" s="42"/>
      <c r="Z327" s="20"/>
    </row>
    <row r="328" spans="1:26" ht="55" hidden="1" customHeight="1" x14ac:dyDescent="0.15">
      <c r="A328" s="43" t="s">
        <v>390</v>
      </c>
      <c r="B328" s="181"/>
      <c r="C328" s="182" t="s">
        <v>12</v>
      </c>
      <c r="D328" s="83" t="s">
        <v>52</v>
      </c>
      <c r="E328" s="83" t="s">
        <v>805</v>
      </c>
      <c r="F328" s="83" t="s">
        <v>698</v>
      </c>
      <c r="G328" s="83" t="s">
        <v>164</v>
      </c>
      <c r="H328" s="183">
        <f>INVENTARIO[[#This Row],[Precio Final]]</f>
        <v>9</v>
      </c>
      <c r="I328" s="83">
        <f>U328</f>
        <v>7.9024999999999999</v>
      </c>
      <c r="J328" s="83">
        <v>1</v>
      </c>
      <c r="K328" s="112">
        <v>1</v>
      </c>
      <c r="L328" s="122">
        <f>INVENTARIO[[#This Row],[Entradas]]-INVENTARIO[[#This Row],[Salidas]]</f>
        <v>0</v>
      </c>
      <c r="M328" s="183">
        <f>INVENTARIO[[#This Row],[Precio Final]]*10%</f>
        <v>0.9</v>
      </c>
      <c r="N328" s="43">
        <v>88.35</v>
      </c>
      <c r="O328" s="43">
        <v>18</v>
      </c>
      <c r="P328" s="43">
        <f>N328/O328</f>
        <v>4.9083333333333332</v>
      </c>
      <c r="Q328" s="112">
        <v>45</v>
      </c>
      <c r="R328" s="43">
        <v>8</v>
      </c>
      <c r="S328" s="189">
        <f>Q328*R328/1000</f>
        <v>0.36</v>
      </c>
      <c r="T328" s="180">
        <f t="shared" si="55"/>
        <v>5.2683333333333335</v>
      </c>
      <c r="U328" s="180">
        <f>((INVENTARIO[[#This Row],[Costo Unitario (USD)]]+INVENTARIO[[#This Row],[Costo Envío (USD)]])*1.5)</f>
        <v>7.9024999999999999</v>
      </c>
      <c r="V328" s="43">
        <v>9</v>
      </c>
      <c r="W328" s="43">
        <f>INVENTARIO[[#This Row],[Precio Final]]-(INVENTARIO[[#This Row],[Comisión 10%]]+INVENTARIO[[#This Row],[Costo total]])</f>
        <v>2.8316666666666661</v>
      </c>
      <c r="X328" s="184">
        <f>INVENTARIO[[#This Row],[Ganancia Unitaria]]*INVENTARIO[[#This Row],[Salidas]]</f>
        <v>2.8316666666666661</v>
      </c>
      <c r="Y328" s="43"/>
      <c r="Z328" s="20"/>
    </row>
    <row r="329" spans="1:26" ht="55" hidden="1" customHeight="1" x14ac:dyDescent="0.15">
      <c r="A329" s="42" t="s">
        <v>1562</v>
      </c>
      <c r="B329" s="185"/>
      <c r="C329" s="186" t="s">
        <v>12</v>
      </c>
      <c r="D329" s="78" t="s">
        <v>50</v>
      </c>
      <c r="E329" s="78" t="s">
        <v>722</v>
      </c>
      <c r="F329" s="78" t="s">
        <v>697</v>
      </c>
      <c r="G329" s="78" t="s">
        <v>164</v>
      </c>
      <c r="H329" s="187">
        <f>INVENTARIO[[#This Row],[Precio Final]]</f>
        <v>18</v>
      </c>
      <c r="I329" s="78">
        <f t="shared" ref="I329:I335" si="56">U329</f>
        <v>16.350000000000001</v>
      </c>
      <c r="J329" s="78">
        <v>2</v>
      </c>
      <c r="K329" s="110">
        <f>SUMIFS(VENTAS[Cantidad],VENTAS[Código del producto Vendido],INVENTARIO[[#This Row],[Code]])</f>
        <v>0</v>
      </c>
      <c r="L329" s="121">
        <f>INVENTARIO[[#This Row],[Entradas]]-INVENTARIO[[#This Row],[Salidas]]</f>
        <v>2</v>
      </c>
      <c r="M329" s="187">
        <f>INVENTARIO[[#This Row],[Precio Final]]*10%</f>
        <v>1.8</v>
      </c>
      <c r="N329" s="42">
        <v>123</v>
      </c>
      <c r="O329" s="42">
        <v>18</v>
      </c>
      <c r="P329" s="42">
        <f t="shared" ref="P329:P335" si="57">N329/O329</f>
        <v>6.833333333333333</v>
      </c>
      <c r="Q329" s="110">
        <v>500</v>
      </c>
      <c r="R329" s="42">
        <v>8</v>
      </c>
      <c r="S329" s="190">
        <f t="shared" ref="S329:S335" si="58">Q329*R329/1000</f>
        <v>4</v>
      </c>
      <c r="T329" s="42">
        <f>(P329+S329)-INVENTARIO[[#This Row],[Comisión 10%]]</f>
        <v>9.0333333333333314</v>
      </c>
      <c r="U329" s="42">
        <f>((INVENTARIO[[#This Row],[Costo Unitario (USD)]]+INVENTARIO[[#This Row],[Costo Envío (USD)]])*1.5)+10%</f>
        <v>16.350000000000001</v>
      </c>
      <c r="V329" s="42">
        <v>18</v>
      </c>
      <c r="W329" s="42">
        <f>INVENTARIO[[#This Row],[Precio Final]]-(INVENTARIO[[#This Row],[Comisión 10%]]+INVENTARIO[[#This Row],[Costo total]])</f>
        <v>7.1666666666666679</v>
      </c>
      <c r="X329" s="188">
        <f>INVENTARIO[[#This Row],[Ganancia Unitaria]]*INVENTARIO[[#This Row],[Salidas]]</f>
        <v>0</v>
      </c>
      <c r="Y329" s="42"/>
      <c r="Z329" s="20"/>
    </row>
    <row r="330" spans="1:26" ht="55" customHeight="1" x14ac:dyDescent="0.15">
      <c r="A330" s="43" t="s">
        <v>1563</v>
      </c>
      <c r="B330" s="181"/>
      <c r="C330" s="182" t="s">
        <v>12</v>
      </c>
      <c r="D330" s="83" t="s">
        <v>2417</v>
      </c>
      <c r="E330" s="83" t="s">
        <v>687</v>
      </c>
      <c r="F330" s="83" t="s">
        <v>695</v>
      </c>
      <c r="G330" s="83" t="s">
        <v>164</v>
      </c>
      <c r="H330" s="183">
        <f>INVENTARIO[[#This Row],[Precio Final]]</f>
        <v>12</v>
      </c>
      <c r="I330" s="83">
        <f t="shared" si="56"/>
        <v>10.674999999999999</v>
      </c>
      <c r="J330" s="83">
        <v>2</v>
      </c>
      <c r="K330" s="112">
        <f>SUMIFS(VENTAS[Cantidad],VENTAS[Código del producto Vendido],INVENTARIO[[#This Row],[Code]])</f>
        <v>0</v>
      </c>
      <c r="L330" s="122">
        <f>INVENTARIO[[#This Row],[Entradas]]-INVENTARIO[[#This Row],[Salidas]]</f>
        <v>2</v>
      </c>
      <c r="M330" s="183">
        <f>INVENTARIO[[#This Row],[Precio Final]]*10%</f>
        <v>1.2000000000000002</v>
      </c>
      <c r="N330" s="43">
        <v>81</v>
      </c>
      <c r="O330" s="43">
        <v>18</v>
      </c>
      <c r="P330" s="43">
        <f t="shared" si="57"/>
        <v>4.5</v>
      </c>
      <c r="Q330" s="112">
        <v>150</v>
      </c>
      <c r="R330" s="43">
        <v>17</v>
      </c>
      <c r="S330" s="189">
        <f t="shared" si="58"/>
        <v>2.5499999999999998</v>
      </c>
      <c r="T330" s="180">
        <f>(P330+S330)-INVENTARIO[[#This Row],[Comisión 10%]]</f>
        <v>5.85</v>
      </c>
      <c r="U330" s="180">
        <f>((INVENTARIO[[#This Row],[Costo Unitario (USD)]]+INVENTARIO[[#This Row],[Costo Envío (USD)]])*1.5)+10%</f>
        <v>10.674999999999999</v>
      </c>
      <c r="V330" s="43">
        <v>12</v>
      </c>
      <c r="W330" s="43">
        <f>INVENTARIO[[#This Row],[Precio Final]]-(INVENTARIO[[#This Row],[Comisión 10%]]+INVENTARIO[[#This Row],[Costo total]])</f>
        <v>4.95</v>
      </c>
      <c r="X330" s="184">
        <f>INVENTARIO[[#This Row],[Ganancia Unitaria]]*INVENTARIO[[#This Row],[Salidas]]</f>
        <v>0</v>
      </c>
      <c r="Y330" s="43"/>
      <c r="Z330" s="20"/>
    </row>
    <row r="331" spans="1:26" ht="55" hidden="1" customHeight="1" x14ac:dyDescent="0.15">
      <c r="A331" s="42" t="s">
        <v>1564</v>
      </c>
      <c r="B331" s="185"/>
      <c r="C331" s="186" t="s">
        <v>12</v>
      </c>
      <c r="D331" s="78" t="s">
        <v>50</v>
      </c>
      <c r="E331" s="78" t="s">
        <v>723</v>
      </c>
      <c r="F331" s="78" t="s">
        <v>692</v>
      </c>
      <c r="G331" s="78" t="s">
        <v>164</v>
      </c>
      <c r="H331" s="187">
        <f>INVENTARIO[[#This Row],[Precio Final]]</f>
        <v>11</v>
      </c>
      <c r="I331" s="78">
        <f t="shared" si="56"/>
        <v>10.324999999999999</v>
      </c>
      <c r="J331" s="78">
        <v>2</v>
      </c>
      <c r="K331" s="110">
        <f>SUMIFS(VENTAS[Cantidad],VENTAS[Código del producto Vendido],INVENTARIO[[#This Row],[Code]])</f>
        <v>2</v>
      </c>
      <c r="L331" s="121">
        <f>INVENTARIO[[#This Row],[Entradas]]-INVENTARIO[[#This Row],[Salidas]]</f>
        <v>0</v>
      </c>
      <c r="M331" s="187">
        <f>INVENTARIO[[#This Row],[Precio Final]]*10%</f>
        <v>1.1000000000000001</v>
      </c>
      <c r="N331" s="42">
        <v>78</v>
      </c>
      <c r="O331" s="42">
        <v>18</v>
      </c>
      <c r="P331" s="42">
        <f t="shared" si="57"/>
        <v>4.333333333333333</v>
      </c>
      <c r="Q331" s="110">
        <v>150</v>
      </c>
      <c r="R331" s="42">
        <v>17</v>
      </c>
      <c r="S331" s="190">
        <f t="shared" si="58"/>
        <v>2.5499999999999998</v>
      </c>
      <c r="T331" s="42">
        <f>(P331+S331)</f>
        <v>6.8833333333333329</v>
      </c>
      <c r="U331" s="42">
        <f>((INVENTARIO[[#This Row],[Costo Unitario (USD)]]+INVENTARIO[[#This Row],[Costo Envío (USD)]])*1.5)</f>
        <v>10.324999999999999</v>
      </c>
      <c r="V331" s="42">
        <v>11</v>
      </c>
      <c r="W331" s="42">
        <f>INVENTARIO[[#This Row],[Precio Final]]-(INVENTARIO[[#This Row],[Comisión 10%]]+INVENTARIO[[#This Row],[Costo total]])</f>
        <v>3.0166666666666675</v>
      </c>
      <c r="X331" s="188">
        <f>INVENTARIO[[#This Row],[Ganancia Unitaria]]*INVENTARIO[[#This Row],[Salidas]]</f>
        <v>6.033333333333335</v>
      </c>
      <c r="Y331" s="42"/>
      <c r="Z331" s="20"/>
    </row>
    <row r="332" spans="1:26" ht="55" hidden="1" customHeight="1" x14ac:dyDescent="0.15">
      <c r="A332" s="43" t="s">
        <v>1565</v>
      </c>
      <c r="B332" s="181"/>
      <c r="C332" s="182" t="s">
        <v>12</v>
      </c>
      <c r="D332" s="83" t="s">
        <v>50</v>
      </c>
      <c r="E332" s="83" t="s">
        <v>724</v>
      </c>
      <c r="F332" s="83" t="s">
        <v>695</v>
      </c>
      <c r="G332" s="83" t="s">
        <v>164</v>
      </c>
      <c r="H332" s="183">
        <f>INVENTARIO[[#This Row],[Precio Final]]</f>
        <v>5</v>
      </c>
      <c r="I332" s="83">
        <f t="shared" si="56"/>
        <v>10.658333333333333</v>
      </c>
      <c r="J332" s="83">
        <v>2</v>
      </c>
      <c r="K332" s="112">
        <f>SUMIFS(VENTAS[Cantidad],VENTAS[Código del producto Vendido],INVENTARIO[[#This Row],[Code]])</f>
        <v>2</v>
      </c>
      <c r="L332" s="122">
        <f>INVENTARIO[[#This Row],[Entradas]]-INVENTARIO[[#This Row],[Salidas]]</f>
        <v>0</v>
      </c>
      <c r="M332" s="183">
        <f>INVENTARIO[[#This Row],[Precio Final]]*10%</f>
        <v>0.5</v>
      </c>
      <c r="N332" s="43">
        <v>82</v>
      </c>
      <c r="O332" s="43">
        <v>18</v>
      </c>
      <c r="P332" s="43">
        <f t="shared" si="57"/>
        <v>4.5555555555555554</v>
      </c>
      <c r="Q332" s="112">
        <v>150</v>
      </c>
      <c r="R332" s="43">
        <v>17</v>
      </c>
      <c r="S332" s="189">
        <f t="shared" si="58"/>
        <v>2.5499999999999998</v>
      </c>
      <c r="T332" s="180">
        <f>(P332+S332)</f>
        <v>7.1055555555555552</v>
      </c>
      <c r="U332" s="180">
        <f>((INVENTARIO[[#This Row],[Costo Unitario (USD)]]+INVENTARIO[[#This Row],[Costo Envío (USD)]])*1.5)</f>
        <v>10.658333333333333</v>
      </c>
      <c r="V332" s="43">
        <v>5</v>
      </c>
      <c r="W332" s="43">
        <f>INVENTARIO[[#This Row],[Precio Final]]-(INVENTARIO[[#This Row],[Comisión 10%]]+INVENTARIO[[#This Row],[Costo total]])</f>
        <v>-2.6055555555555552</v>
      </c>
      <c r="X332" s="184">
        <f>INVENTARIO[[#This Row],[Ganancia Unitaria]]*INVENTARIO[[#This Row],[Salidas]]</f>
        <v>-5.2111111111111104</v>
      </c>
      <c r="Y332" s="43"/>
      <c r="Z332" s="20"/>
    </row>
    <row r="333" spans="1:26" ht="55" hidden="1" customHeight="1" x14ac:dyDescent="0.15">
      <c r="A333" s="42" t="s">
        <v>1566</v>
      </c>
      <c r="B333" s="185"/>
      <c r="C333" s="186" t="s">
        <v>12</v>
      </c>
      <c r="D333" s="78" t="s">
        <v>50</v>
      </c>
      <c r="E333" s="78" t="s">
        <v>724</v>
      </c>
      <c r="F333" s="78" t="s">
        <v>697</v>
      </c>
      <c r="G333" s="78" t="s">
        <v>164</v>
      </c>
      <c r="H333" s="187">
        <f>INVENTARIO[[#This Row],[Precio Final]]</f>
        <v>5</v>
      </c>
      <c r="I333" s="78">
        <f t="shared" si="56"/>
        <v>10.658333333333333</v>
      </c>
      <c r="J333" s="78">
        <v>2</v>
      </c>
      <c r="K333" s="110">
        <f>SUMIFS(VENTAS[Cantidad],VENTAS[Código del producto Vendido],INVENTARIO[[#This Row],[Code]])</f>
        <v>1</v>
      </c>
      <c r="L333" s="121">
        <f>INVENTARIO[[#This Row],[Entradas]]-INVENTARIO[[#This Row],[Salidas]]</f>
        <v>1</v>
      </c>
      <c r="M333" s="187">
        <f>INVENTARIO[[#This Row],[Precio Final]]*10%</f>
        <v>0.5</v>
      </c>
      <c r="N333" s="42">
        <v>82</v>
      </c>
      <c r="O333" s="42">
        <v>18</v>
      </c>
      <c r="P333" s="42">
        <f t="shared" si="57"/>
        <v>4.5555555555555554</v>
      </c>
      <c r="Q333" s="110">
        <v>150</v>
      </c>
      <c r="R333" s="42">
        <v>17</v>
      </c>
      <c r="S333" s="190">
        <f t="shared" si="58"/>
        <v>2.5499999999999998</v>
      </c>
      <c r="T333" s="42">
        <f>(P333+S333)</f>
        <v>7.1055555555555552</v>
      </c>
      <c r="U333" s="42">
        <f>((INVENTARIO[[#This Row],[Costo Unitario (USD)]]+INVENTARIO[[#This Row],[Costo Envío (USD)]])*1.5)</f>
        <v>10.658333333333333</v>
      </c>
      <c r="V333" s="42">
        <v>5</v>
      </c>
      <c r="W333" s="42">
        <f>INVENTARIO[[#This Row],[Precio Final]]-(INVENTARIO[[#This Row],[Comisión 10%]]+INVENTARIO[[#This Row],[Costo total]])</f>
        <v>-2.6055555555555552</v>
      </c>
      <c r="X333" s="188">
        <f>INVENTARIO[[#This Row],[Ganancia Unitaria]]*INVENTARIO[[#This Row],[Salidas]]</f>
        <v>-2.6055555555555552</v>
      </c>
      <c r="Y333" s="42"/>
      <c r="Z333" s="20"/>
    </row>
    <row r="334" spans="1:26" ht="55" hidden="1" customHeight="1" x14ac:dyDescent="0.15">
      <c r="A334" s="43" t="s">
        <v>1567</v>
      </c>
      <c r="B334" s="181"/>
      <c r="C334" s="182" t="s">
        <v>12</v>
      </c>
      <c r="D334" s="83" t="s">
        <v>50</v>
      </c>
      <c r="E334" s="83" t="s">
        <v>725</v>
      </c>
      <c r="F334" s="83" t="s">
        <v>692</v>
      </c>
      <c r="G334" s="83" t="s">
        <v>164</v>
      </c>
      <c r="H334" s="183">
        <f>INVENTARIO[[#This Row],[Precio Final]]</f>
        <v>5</v>
      </c>
      <c r="I334" s="83">
        <f t="shared" si="56"/>
        <v>10.658333333333333</v>
      </c>
      <c r="J334" s="83">
        <v>2</v>
      </c>
      <c r="K334" s="112">
        <f>SUMIFS(VENTAS[Cantidad],VENTAS[Código del producto Vendido],INVENTARIO[[#This Row],[Code]])</f>
        <v>2</v>
      </c>
      <c r="L334" s="122">
        <f>INVENTARIO[[#This Row],[Entradas]]-INVENTARIO[[#This Row],[Salidas]]</f>
        <v>0</v>
      </c>
      <c r="M334" s="183">
        <f>INVENTARIO[[#This Row],[Precio Final]]*10%</f>
        <v>0.5</v>
      </c>
      <c r="N334" s="43">
        <v>82</v>
      </c>
      <c r="O334" s="43">
        <v>18</v>
      </c>
      <c r="P334" s="43">
        <f t="shared" si="57"/>
        <v>4.5555555555555554</v>
      </c>
      <c r="Q334" s="112">
        <v>150</v>
      </c>
      <c r="R334" s="43">
        <v>17</v>
      </c>
      <c r="S334" s="189">
        <f t="shared" si="58"/>
        <v>2.5499999999999998</v>
      </c>
      <c r="T334" s="180">
        <f>(P334+S334)</f>
        <v>7.1055555555555552</v>
      </c>
      <c r="U334" s="180">
        <f>((INVENTARIO[[#This Row],[Costo Unitario (USD)]]+INVENTARIO[[#This Row],[Costo Envío (USD)]])*1.5)</f>
        <v>10.658333333333333</v>
      </c>
      <c r="V334" s="43">
        <v>5</v>
      </c>
      <c r="W334" s="43">
        <f>INVENTARIO[[#This Row],[Precio Final]]-(INVENTARIO[[#This Row],[Comisión 10%]]+INVENTARIO[[#This Row],[Costo total]])</f>
        <v>-2.6055555555555552</v>
      </c>
      <c r="X334" s="184">
        <f>INVENTARIO[[#This Row],[Ganancia Unitaria]]*INVENTARIO[[#This Row],[Salidas]]</f>
        <v>-5.2111111111111104</v>
      </c>
      <c r="Y334" s="43"/>
      <c r="Z334" s="20"/>
    </row>
    <row r="335" spans="1:26" ht="55" hidden="1" customHeight="1" x14ac:dyDescent="0.15">
      <c r="A335" s="42" t="s">
        <v>1568</v>
      </c>
      <c r="B335" s="185"/>
      <c r="C335" s="186" t="s">
        <v>12</v>
      </c>
      <c r="D335" s="78" t="s">
        <v>50</v>
      </c>
      <c r="E335" s="78" t="s">
        <v>725</v>
      </c>
      <c r="F335" s="78" t="s">
        <v>697</v>
      </c>
      <c r="G335" s="78" t="s">
        <v>164</v>
      </c>
      <c r="H335" s="187">
        <f>INVENTARIO[[#This Row],[Precio Final]]</f>
        <v>5</v>
      </c>
      <c r="I335" s="78">
        <f t="shared" si="56"/>
        <v>10.758333333333333</v>
      </c>
      <c r="J335" s="78">
        <v>2</v>
      </c>
      <c r="K335" s="110">
        <f>SUMIFS(VENTAS[Cantidad],VENTAS[Código del producto Vendido],INVENTARIO[[#This Row],[Code]])</f>
        <v>0</v>
      </c>
      <c r="L335" s="121">
        <f>INVENTARIO[[#This Row],[Entradas]]-INVENTARIO[[#This Row],[Salidas]]</f>
        <v>2</v>
      </c>
      <c r="M335" s="187">
        <f>INVENTARIO[[#This Row],[Precio Final]]*10%</f>
        <v>0.5</v>
      </c>
      <c r="N335" s="42">
        <v>82</v>
      </c>
      <c r="O335" s="42">
        <v>18</v>
      </c>
      <c r="P335" s="42">
        <f t="shared" si="57"/>
        <v>4.5555555555555554</v>
      </c>
      <c r="Q335" s="110">
        <v>150</v>
      </c>
      <c r="R335" s="42">
        <v>17</v>
      </c>
      <c r="S335" s="190">
        <f t="shared" si="58"/>
        <v>2.5499999999999998</v>
      </c>
      <c r="T335" s="42">
        <f>(P335+S335)-INVENTARIO[[#This Row],[Comisión 10%]]</f>
        <v>6.6055555555555552</v>
      </c>
      <c r="U335" s="42">
        <f>((INVENTARIO[[#This Row],[Costo Unitario (USD)]]+INVENTARIO[[#This Row],[Costo Envío (USD)]])*1.5)+10%</f>
        <v>10.758333333333333</v>
      </c>
      <c r="V335" s="42">
        <v>5</v>
      </c>
      <c r="W335" s="42">
        <f>INVENTARIO[[#This Row],[Precio Final]]-(INVENTARIO[[#This Row],[Comisión 10%]]+INVENTARIO[[#This Row],[Costo total]])</f>
        <v>-2.1055555555555552</v>
      </c>
      <c r="X335" s="188">
        <f>INVENTARIO[[#This Row],[Ganancia Unitaria]]*INVENTARIO[[#This Row],[Salidas]]</f>
        <v>0</v>
      </c>
      <c r="Y335" s="42"/>
      <c r="Z335" s="20"/>
    </row>
    <row r="336" spans="1:26" ht="55" hidden="1" customHeight="1" x14ac:dyDescent="0.15">
      <c r="A336" s="43" t="s">
        <v>1569</v>
      </c>
      <c r="B336" s="181"/>
      <c r="C336" s="182" t="s">
        <v>12</v>
      </c>
      <c r="D336" s="83" t="s">
        <v>50</v>
      </c>
      <c r="E336" s="83" t="s">
        <v>726</v>
      </c>
      <c r="F336" s="83" t="s">
        <v>692</v>
      </c>
      <c r="G336" s="83" t="s">
        <v>426</v>
      </c>
      <c r="H336" s="183">
        <f>INVENTARIO[[#This Row],[Precio Final]]</f>
        <v>18</v>
      </c>
      <c r="I336" s="83">
        <f t="shared" ref="I336:I351" si="59">U336</f>
        <v>25.605</v>
      </c>
      <c r="J336" s="83">
        <v>1</v>
      </c>
      <c r="K336" s="112">
        <f>SUMIFS(VENTAS[Cantidad],VENTAS[Código del producto Vendido],INVENTARIO[[#This Row],[Code]])</f>
        <v>1</v>
      </c>
      <c r="L336" s="122">
        <f>INVENTARIO[[#This Row],[Entradas]]-INVENTARIO[[#This Row],[Salidas]]</f>
        <v>0</v>
      </c>
      <c r="M336" s="183">
        <f>INVENTARIO[[#This Row],[Precio Final]]*10%</f>
        <v>1.8</v>
      </c>
      <c r="N336" s="43">
        <v>248</v>
      </c>
      <c r="O336" s="43">
        <v>18</v>
      </c>
      <c r="P336" s="43">
        <v>15.57</v>
      </c>
      <c r="Q336" s="112">
        <v>150</v>
      </c>
      <c r="R336" s="43">
        <v>10</v>
      </c>
      <c r="S336" s="189">
        <f t="shared" ref="S336:S351" si="60">Q336*R336/1000</f>
        <v>1.5</v>
      </c>
      <c r="T336" s="180">
        <f t="shared" ref="T336:T341" si="61">(P336+S336)</f>
        <v>17.07</v>
      </c>
      <c r="U336" s="180">
        <f>((INVENTARIO[[#This Row],[Costo Unitario (USD)]]+INVENTARIO[[#This Row],[Costo Envío (USD)]])*1.5)</f>
        <v>25.605</v>
      </c>
      <c r="V336" s="43">
        <v>18</v>
      </c>
      <c r="W336" s="43">
        <f>INVENTARIO[[#This Row],[Precio Final]]-(INVENTARIO[[#This Row],[Comisión 10%]]+INVENTARIO[[#This Row],[Costo total]])</f>
        <v>-0.87000000000000099</v>
      </c>
      <c r="X336" s="184">
        <f>INVENTARIO[[#This Row],[Ganancia Unitaria]]*INVENTARIO[[#This Row],[Salidas]]</f>
        <v>-0.87000000000000099</v>
      </c>
      <c r="Y336" s="43"/>
      <c r="Z336" s="20"/>
    </row>
    <row r="337" spans="1:26" ht="55" hidden="1" customHeight="1" x14ac:dyDescent="0.15">
      <c r="A337" s="42" t="s">
        <v>1570</v>
      </c>
      <c r="B337" s="185"/>
      <c r="C337" s="186" t="s">
        <v>12</v>
      </c>
      <c r="D337" s="78" t="s">
        <v>52</v>
      </c>
      <c r="E337" s="78" t="s">
        <v>727</v>
      </c>
      <c r="F337" s="78" t="s">
        <v>692</v>
      </c>
      <c r="G337" s="78" t="s">
        <v>426</v>
      </c>
      <c r="H337" s="187">
        <f>INVENTARIO[[#This Row],[Precio Final]]</f>
        <v>12</v>
      </c>
      <c r="I337" s="78">
        <f t="shared" si="59"/>
        <v>12.600000000000001</v>
      </c>
      <c r="J337" s="78">
        <v>1</v>
      </c>
      <c r="K337" s="110">
        <f>SUMIFS(VENTAS[Cantidad],VENTAS[Código del producto Vendido],INVENTARIO[[#This Row],[Code]])</f>
        <v>0</v>
      </c>
      <c r="L337" s="121">
        <f>INVENTARIO[[#This Row],[Entradas]]-INVENTARIO[[#This Row],[Salidas]]</f>
        <v>1</v>
      </c>
      <c r="M337" s="187">
        <f>INVENTARIO[[#This Row],[Precio Final]]*10%</f>
        <v>1.2000000000000002</v>
      </c>
      <c r="N337" s="42">
        <v>129</v>
      </c>
      <c r="O337" s="42">
        <v>18</v>
      </c>
      <c r="P337" s="42">
        <v>8</v>
      </c>
      <c r="Q337" s="110">
        <v>40</v>
      </c>
      <c r="R337" s="42">
        <v>10</v>
      </c>
      <c r="S337" s="190">
        <f t="shared" si="60"/>
        <v>0.4</v>
      </c>
      <c r="T337" s="42">
        <f t="shared" si="61"/>
        <v>8.4</v>
      </c>
      <c r="U337" s="42">
        <f>((INVENTARIO[[#This Row],[Costo Unitario (USD)]]+INVENTARIO[[#This Row],[Costo Envío (USD)]])*1.5)</f>
        <v>12.600000000000001</v>
      </c>
      <c r="V337" s="42">
        <v>12</v>
      </c>
      <c r="W337" s="42">
        <f>INVENTARIO[[#This Row],[Precio Final]]-(INVENTARIO[[#This Row],[Comisión 10%]]+INVENTARIO[[#This Row],[Costo total]])</f>
        <v>2.3999999999999986</v>
      </c>
      <c r="X337" s="188">
        <f>INVENTARIO[[#This Row],[Ganancia Unitaria]]*INVENTARIO[[#This Row],[Salidas]]</f>
        <v>0</v>
      </c>
      <c r="Y337" s="42"/>
      <c r="Z337" s="20"/>
    </row>
    <row r="338" spans="1:26" ht="55" hidden="1" customHeight="1" x14ac:dyDescent="0.15">
      <c r="A338" s="43" t="s">
        <v>1571</v>
      </c>
      <c r="B338" s="181"/>
      <c r="C338" s="182" t="s">
        <v>12</v>
      </c>
      <c r="D338" s="83" t="s">
        <v>52</v>
      </c>
      <c r="E338" s="83" t="s">
        <v>728</v>
      </c>
      <c r="F338" s="83" t="s">
        <v>692</v>
      </c>
      <c r="G338" s="83" t="s">
        <v>426</v>
      </c>
      <c r="H338" s="183">
        <f>INVENTARIO[[#This Row],[Precio Final]]</f>
        <v>17</v>
      </c>
      <c r="I338" s="83">
        <f t="shared" si="59"/>
        <v>17.100000000000001</v>
      </c>
      <c r="J338" s="83">
        <v>1</v>
      </c>
      <c r="K338" s="112">
        <f>SUMIFS(VENTAS[Cantidad],VENTAS[Código del producto Vendido],INVENTARIO[[#This Row],[Code]])</f>
        <v>1</v>
      </c>
      <c r="L338" s="122">
        <f>INVENTARIO[[#This Row],[Entradas]]-INVENTARIO[[#This Row],[Salidas]]</f>
        <v>0</v>
      </c>
      <c r="M338" s="183">
        <f>INVENTARIO[[#This Row],[Precio Final]]*10%</f>
        <v>1.7000000000000002</v>
      </c>
      <c r="N338" s="43">
        <v>198</v>
      </c>
      <c r="O338" s="43">
        <v>18</v>
      </c>
      <c r="P338" s="43">
        <f t="shared" ref="P338:P351" si="62">N338/O338</f>
        <v>11</v>
      </c>
      <c r="Q338" s="112">
        <v>40</v>
      </c>
      <c r="R338" s="43">
        <v>10</v>
      </c>
      <c r="S338" s="189">
        <f t="shared" si="60"/>
        <v>0.4</v>
      </c>
      <c r="T338" s="180">
        <f t="shared" si="61"/>
        <v>11.4</v>
      </c>
      <c r="U338" s="180">
        <f>((INVENTARIO[[#This Row],[Costo Unitario (USD)]]+INVENTARIO[[#This Row],[Costo Envío (USD)]])*1.5)</f>
        <v>17.100000000000001</v>
      </c>
      <c r="V338" s="43">
        <v>17</v>
      </c>
      <c r="W338" s="43">
        <f>INVENTARIO[[#This Row],[Precio Final]]-(INVENTARIO[[#This Row],[Comisión 10%]]+INVENTARIO[[#This Row],[Costo total]])</f>
        <v>3.8999999999999986</v>
      </c>
      <c r="X338" s="184">
        <f>INVENTARIO[[#This Row],[Ganancia Unitaria]]*INVENTARIO[[#This Row],[Salidas]]</f>
        <v>3.8999999999999986</v>
      </c>
      <c r="Y338" s="43"/>
      <c r="Z338" s="20"/>
    </row>
    <row r="339" spans="1:26" ht="55" customHeight="1" x14ac:dyDescent="0.15">
      <c r="A339" s="42" t="s">
        <v>1572</v>
      </c>
      <c r="B339" s="185"/>
      <c r="C339" s="186" t="s">
        <v>12</v>
      </c>
      <c r="D339" s="78" t="s">
        <v>2418</v>
      </c>
      <c r="E339" s="78" t="s">
        <v>729</v>
      </c>
      <c r="F339" s="78" t="s">
        <v>692</v>
      </c>
      <c r="G339" s="78" t="s">
        <v>426</v>
      </c>
      <c r="H339" s="187">
        <f>INVENTARIO[[#This Row],[Precio Final]]</f>
        <v>35</v>
      </c>
      <c r="I339" s="78">
        <f t="shared" si="59"/>
        <v>46.666666666666664</v>
      </c>
      <c r="J339" s="78">
        <v>1</v>
      </c>
      <c r="K339" s="110">
        <f>SUMIFS(VENTAS[Cantidad],VENTAS[Código del producto Vendido],INVENTARIO[[#This Row],[Code]])</f>
        <v>0</v>
      </c>
      <c r="L339" s="121">
        <f>INVENTARIO[[#This Row],[Entradas]]-INVENTARIO[[#This Row],[Salidas]]</f>
        <v>1</v>
      </c>
      <c r="M339" s="187">
        <f>INVENTARIO[[#This Row],[Precio Final]]*10%</f>
        <v>3.5</v>
      </c>
      <c r="N339" s="42">
        <v>497</v>
      </c>
      <c r="O339" s="42">
        <v>18</v>
      </c>
      <c r="P339" s="42">
        <f t="shared" si="62"/>
        <v>27.611111111111111</v>
      </c>
      <c r="Q339" s="110">
        <v>350</v>
      </c>
      <c r="R339" s="42">
        <v>10</v>
      </c>
      <c r="S339" s="190">
        <f t="shared" si="60"/>
        <v>3.5</v>
      </c>
      <c r="T339" s="42">
        <f t="shared" si="61"/>
        <v>31.111111111111111</v>
      </c>
      <c r="U339" s="42">
        <f>((INVENTARIO[[#This Row],[Costo Unitario (USD)]]+INVENTARIO[[#This Row],[Costo Envío (USD)]])*1.5)</f>
        <v>46.666666666666664</v>
      </c>
      <c r="V339" s="42">
        <v>35</v>
      </c>
      <c r="W339" s="42">
        <f>INVENTARIO[[#This Row],[Precio Final]]-(INVENTARIO[[#This Row],[Comisión 10%]]+INVENTARIO[[#This Row],[Costo total]])</f>
        <v>0.38888888888888573</v>
      </c>
      <c r="X339" s="188">
        <f>INVENTARIO[[#This Row],[Ganancia Unitaria]]*INVENTARIO[[#This Row],[Salidas]]</f>
        <v>0</v>
      </c>
      <c r="Y339" s="42"/>
      <c r="Z339" s="20"/>
    </row>
    <row r="340" spans="1:26" ht="55" hidden="1" customHeight="1" x14ac:dyDescent="0.15">
      <c r="A340" s="43" t="s">
        <v>1573</v>
      </c>
      <c r="B340" s="181"/>
      <c r="C340" s="182" t="s">
        <v>12</v>
      </c>
      <c r="D340" s="83" t="s">
        <v>50</v>
      </c>
      <c r="E340" s="83" t="s">
        <v>730</v>
      </c>
      <c r="F340" s="83" t="s">
        <v>697</v>
      </c>
      <c r="G340" s="83" t="s">
        <v>426</v>
      </c>
      <c r="H340" s="183">
        <f>INVENTARIO[[#This Row],[Precio Final]]</f>
        <v>19</v>
      </c>
      <c r="I340" s="83">
        <f t="shared" si="59"/>
        <v>19.416666666666668</v>
      </c>
      <c r="J340" s="83">
        <v>4</v>
      </c>
      <c r="K340" s="112">
        <f>SUMIFS(VENTAS[Cantidad],VENTAS[Código del producto Vendido],INVENTARIO[[#This Row],[Code]])</f>
        <v>0</v>
      </c>
      <c r="L340" s="122">
        <f>INVENTARIO[[#This Row],[Entradas]]-INVENTARIO[[#This Row],[Salidas]]</f>
        <v>4</v>
      </c>
      <c r="M340" s="183">
        <f>INVENTARIO[[#This Row],[Precio Final]]*10%</f>
        <v>1.9000000000000001</v>
      </c>
      <c r="N340" s="43">
        <v>170</v>
      </c>
      <c r="O340" s="43">
        <v>18</v>
      </c>
      <c r="P340" s="43">
        <f t="shared" si="62"/>
        <v>9.4444444444444446</v>
      </c>
      <c r="Q340" s="112">
        <v>350</v>
      </c>
      <c r="R340" s="43">
        <v>10</v>
      </c>
      <c r="S340" s="189">
        <f t="shared" si="60"/>
        <v>3.5</v>
      </c>
      <c r="T340" s="180">
        <f t="shared" si="61"/>
        <v>12.944444444444445</v>
      </c>
      <c r="U340" s="180">
        <f>((INVENTARIO[[#This Row],[Costo Unitario (USD)]]+INVENTARIO[[#This Row],[Costo Envío (USD)]])*1.5)</f>
        <v>19.416666666666668</v>
      </c>
      <c r="V340" s="43">
        <v>19</v>
      </c>
      <c r="W340" s="43">
        <f>INVENTARIO[[#This Row],[Precio Final]]-(INVENTARIO[[#This Row],[Comisión 10%]]+INVENTARIO[[#This Row],[Costo total]])</f>
        <v>4.155555555555555</v>
      </c>
      <c r="X340" s="184">
        <f>INVENTARIO[[#This Row],[Ganancia Unitaria]]*INVENTARIO[[#This Row],[Salidas]]</f>
        <v>0</v>
      </c>
      <c r="Y340" s="43"/>
      <c r="Z340" s="20"/>
    </row>
    <row r="341" spans="1:26" ht="55" hidden="1" customHeight="1" x14ac:dyDescent="0.15">
      <c r="A341" s="42" t="s">
        <v>1574</v>
      </c>
      <c r="B341" s="185"/>
      <c r="C341" s="186" t="s">
        <v>12</v>
      </c>
      <c r="D341" s="78" t="s">
        <v>50</v>
      </c>
      <c r="E341" s="78" t="s">
        <v>730</v>
      </c>
      <c r="F341" s="78" t="s">
        <v>695</v>
      </c>
      <c r="G341" s="78" t="s">
        <v>426</v>
      </c>
      <c r="H341" s="187">
        <f>INVENTARIO[[#This Row],[Precio Final]]</f>
        <v>19</v>
      </c>
      <c r="I341" s="78">
        <f t="shared" si="59"/>
        <v>19.416666666666668</v>
      </c>
      <c r="J341" s="78">
        <v>1</v>
      </c>
      <c r="K341" s="110">
        <f>SUMIFS(VENTAS[Cantidad],VENTAS[Código del producto Vendido],INVENTARIO[[#This Row],[Code]])</f>
        <v>0</v>
      </c>
      <c r="L341" s="121">
        <f>INVENTARIO[[#This Row],[Entradas]]-INVENTARIO[[#This Row],[Salidas]]</f>
        <v>1</v>
      </c>
      <c r="M341" s="187">
        <f>INVENTARIO[[#This Row],[Precio Final]]*10%</f>
        <v>1.9000000000000001</v>
      </c>
      <c r="N341" s="42">
        <v>170</v>
      </c>
      <c r="O341" s="42">
        <v>18</v>
      </c>
      <c r="P341" s="42">
        <f t="shared" si="62"/>
        <v>9.4444444444444446</v>
      </c>
      <c r="Q341" s="110">
        <v>350</v>
      </c>
      <c r="R341" s="42">
        <v>10</v>
      </c>
      <c r="S341" s="190">
        <f t="shared" si="60"/>
        <v>3.5</v>
      </c>
      <c r="T341" s="42">
        <f t="shared" si="61"/>
        <v>12.944444444444445</v>
      </c>
      <c r="U341" s="42">
        <f>((INVENTARIO[[#This Row],[Costo Unitario (USD)]]+INVENTARIO[[#This Row],[Costo Envío (USD)]])*1.5)</f>
        <v>19.416666666666668</v>
      </c>
      <c r="V341" s="42">
        <v>19</v>
      </c>
      <c r="W341" s="42">
        <f>INVENTARIO[[#This Row],[Precio Final]]-(INVENTARIO[[#This Row],[Comisión 10%]]+INVENTARIO[[#This Row],[Costo total]])</f>
        <v>4.155555555555555</v>
      </c>
      <c r="X341" s="188">
        <f>INVENTARIO[[#This Row],[Ganancia Unitaria]]*INVENTARIO[[#This Row],[Salidas]]</f>
        <v>0</v>
      </c>
      <c r="Y341" s="42"/>
      <c r="Z341" s="20"/>
    </row>
    <row r="342" spans="1:26" ht="55" hidden="1" customHeight="1" x14ac:dyDescent="0.15">
      <c r="A342" s="43" t="s">
        <v>1575</v>
      </c>
      <c r="B342" s="181"/>
      <c r="C342" s="182" t="s">
        <v>12</v>
      </c>
      <c r="D342" s="83" t="s">
        <v>50</v>
      </c>
      <c r="E342" s="83" t="s">
        <v>731</v>
      </c>
      <c r="F342" s="83" t="s">
        <v>692</v>
      </c>
      <c r="G342" s="83" t="s">
        <v>426</v>
      </c>
      <c r="H342" s="183">
        <f>INVENTARIO[[#This Row],[Precio Final]]</f>
        <v>10</v>
      </c>
      <c r="I342" s="83">
        <f t="shared" si="59"/>
        <v>8.6833333333333336</v>
      </c>
      <c r="J342" s="83">
        <v>4</v>
      </c>
      <c r="K342" s="112">
        <f>SUMIFS(VENTAS[Cantidad],VENTAS[Código del producto Vendido],INVENTARIO[[#This Row],[Code]])</f>
        <v>2</v>
      </c>
      <c r="L342" s="122">
        <f>INVENTARIO[[#This Row],[Entradas]]-INVENTARIO[[#This Row],[Salidas]]</f>
        <v>2</v>
      </c>
      <c r="M342" s="183">
        <f>INVENTARIO[[#This Row],[Precio Final]]*10%</f>
        <v>1</v>
      </c>
      <c r="N342" s="43">
        <v>85</v>
      </c>
      <c r="O342" s="43">
        <v>18</v>
      </c>
      <c r="P342" s="43">
        <f t="shared" si="62"/>
        <v>4.7222222222222223</v>
      </c>
      <c r="Q342" s="112">
        <v>100</v>
      </c>
      <c r="R342" s="43">
        <v>10</v>
      </c>
      <c r="S342" s="189">
        <f t="shared" si="60"/>
        <v>1</v>
      </c>
      <c r="T342" s="180">
        <f>(P342+S342)-INVENTARIO[[#This Row],[Comisión 10%]]</f>
        <v>4.7222222222222223</v>
      </c>
      <c r="U342" s="180">
        <f>((INVENTARIO[[#This Row],[Costo Unitario (USD)]]+INVENTARIO[[#This Row],[Costo Envío (USD)]])*1.5)+10%</f>
        <v>8.6833333333333336</v>
      </c>
      <c r="V342" s="43">
        <v>10</v>
      </c>
      <c r="W342" s="43">
        <f>INVENTARIO[[#This Row],[Precio Final]]-(INVENTARIO[[#This Row],[Comisión 10%]]+INVENTARIO[[#This Row],[Costo total]])</f>
        <v>4.2777777777777777</v>
      </c>
      <c r="X342" s="184">
        <f>INVENTARIO[[#This Row],[Ganancia Unitaria]]*INVENTARIO[[#This Row],[Salidas]]</f>
        <v>8.5555555555555554</v>
      </c>
      <c r="Y342" s="43"/>
      <c r="Z342" s="20"/>
    </row>
    <row r="343" spans="1:26" ht="55" hidden="1" customHeight="1" x14ac:dyDescent="0.15">
      <c r="A343" s="42" t="s">
        <v>1576</v>
      </c>
      <c r="B343" s="185"/>
      <c r="C343" s="186" t="s">
        <v>12</v>
      </c>
      <c r="D343" s="78" t="s">
        <v>52</v>
      </c>
      <c r="E343" s="78" t="s">
        <v>732</v>
      </c>
      <c r="F343" s="78" t="s">
        <v>698</v>
      </c>
      <c r="G343" s="78" t="s">
        <v>426</v>
      </c>
      <c r="H343" s="187">
        <f>INVENTARIO[[#This Row],[Precio Final]]</f>
        <v>9</v>
      </c>
      <c r="I343" s="78">
        <f t="shared" si="59"/>
        <v>7.5333333333333332</v>
      </c>
      <c r="J343" s="78">
        <v>2</v>
      </c>
      <c r="K343" s="110">
        <f>SUMIFS(VENTAS[Cantidad],VENTAS[Código del producto Vendido],INVENTARIO[[#This Row],[Code]])</f>
        <v>2</v>
      </c>
      <c r="L343" s="121">
        <f>INVENTARIO[[#This Row],[Entradas]]-INVENTARIO[[#This Row],[Salidas]]</f>
        <v>0</v>
      </c>
      <c r="M343" s="187">
        <f>INVENTARIO[[#This Row],[Precio Final]]*10%</f>
        <v>0.9</v>
      </c>
      <c r="N343" s="42">
        <v>85</v>
      </c>
      <c r="O343" s="42">
        <v>18</v>
      </c>
      <c r="P343" s="42">
        <f t="shared" si="62"/>
        <v>4.7222222222222223</v>
      </c>
      <c r="Q343" s="110">
        <v>30</v>
      </c>
      <c r="R343" s="42">
        <v>10</v>
      </c>
      <c r="S343" s="190">
        <f t="shared" si="60"/>
        <v>0.3</v>
      </c>
      <c r="T343" s="42">
        <f t="shared" ref="T343:T349" si="63">(P343+S343)</f>
        <v>5.0222222222222221</v>
      </c>
      <c r="U343" s="42">
        <f>((INVENTARIO[[#This Row],[Costo Unitario (USD)]]+INVENTARIO[[#This Row],[Costo Envío (USD)]])*1.5)</f>
        <v>7.5333333333333332</v>
      </c>
      <c r="V343" s="42">
        <v>9</v>
      </c>
      <c r="W343" s="42">
        <f>INVENTARIO[[#This Row],[Precio Final]]-(INVENTARIO[[#This Row],[Comisión 10%]]+INVENTARIO[[#This Row],[Costo total]])</f>
        <v>3.0777777777777775</v>
      </c>
      <c r="X343" s="188">
        <f>INVENTARIO[[#This Row],[Ganancia Unitaria]]*INVENTARIO[[#This Row],[Salidas]]</f>
        <v>6.155555555555555</v>
      </c>
      <c r="Y343" s="42"/>
      <c r="Z343" s="20"/>
    </row>
    <row r="344" spans="1:26" ht="55" hidden="1" customHeight="1" x14ac:dyDescent="0.15">
      <c r="A344" s="43" t="s">
        <v>433</v>
      </c>
      <c r="B344" s="181"/>
      <c r="C344" s="182" t="s">
        <v>12</v>
      </c>
      <c r="D344" s="83" t="s">
        <v>52</v>
      </c>
      <c r="E344" s="83" t="s">
        <v>732</v>
      </c>
      <c r="F344" s="83" t="s">
        <v>695</v>
      </c>
      <c r="G344" s="83" t="s">
        <v>426</v>
      </c>
      <c r="H344" s="183">
        <f>INVENTARIO[[#This Row],[Precio Final]]</f>
        <v>9</v>
      </c>
      <c r="I344" s="83">
        <f t="shared" si="59"/>
        <v>7.5333333333333332</v>
      </c>
      <c r="J344" s="83">
        <v>5</v>
      </c>
      <c r="K344" s="112">
        <f>SUMIFS(VENTAS[Cantidad],VENTAS[Código del producto Vendido],INVENTARIO[[#This Row],[Code]])</f>
        <v>5</v>
      </c>
      <c r="L344" s="122">
        <f>INVENTARIO[[#This Row],[Entradas]]-INVENTARIO[[#This Row],[Salidas]]</f>
        <v>0</v>
      </c>
      <c r="M344" s="183">
        <f>INVENTARIO[[#This Row],[Precio Final]]*10%</f>
        <v>0.9</v>
      </c>
      <c r="N344" s="43">
        <v>85</v>
      </c>
      <c r="O344" s="43">
        <v>18</v>
      </c>
      <c r="P344" s="43">
        <f t="shared" si="62"/>
        <v>4.7222222222222223</v>
      </c>
      <c r="Q344" s="112">
        <v>30</v>
      </c>
      <c r="R344" s="43">
        <v>10</v>
      </c>
      <c r="S344" s="189">
        <f t="shared" si="60"/>
        <v>0.3</v>
      </c>
      <c r="T344" s="180">
        <f t="shared" si="63"/>
        <v>5.0222222222222221</v>
      </c>
      <c r="U344" s="180">
        <f>((INVENTARIO[[#This Row],[Costo Unitario (USD)]]+INVENTARIO[[#This Row],[Costo Envío (USD)]])*1.5)</f>
        <v>7.5333333333333332</v>
      </c>
      <c r="V344" s="43">
        <v>9</v>
      </c>
      <c r="W344" s="43">
        <f>INVENTARIO[[#This Row],[Precio Final]]-(INVENTARIO[[#This Row],[Comisión 10%]]+INVENTARIO[[#This Row],[Costo total]])</f>
        <v>3.0777777777777775</v>
      </c>
      <c r="X344" s="184">
        <f>INVENTARIO[[#This Row],[Ganancia Unitaria]]*INVENTARIO[[#This Row],[Salidas]]</f>
        <v>15.388888888888888</v>
      </c>
      <c r="Y344" s="43"/>
      <c r="Z344" s="20"/>
    </row>
    <row r="345" spans="1:26" ht="55" hidden="1" customHeight="1" x14ac:dyDescent="0.15">
      <c r="A345" s="42" t="s">
        <v>1577</v>
      </c>
      <c r="B345" s="185"/>
      <c r="C345" s="186" t="s">
        <v>12</v>
      </c>
      <c r="D345" s="78" t="s">
        <v>52</v>
      </c>
      <c r="E345" s="78" t="s">
        <v>732</v>
      </c>
      <c r="F345" s="78" t="s">
        <v>698</v>
      </c>
      <c r="G345" s="78" t="s">
        <v>426</v>
      </c>
      <c r="H345" s="187">
        <f>INVENTARIO[[#This Row],[Precio Final]]</f>
        <v>9</v>
      </c>
      <c r="I345" s="78">
        <f t="shared" si="59"/>
        <v>7.5333333333333332</v>
      </c>
      <c r="J345" s="78">
        <v>1</v>
      </c>
      <c r="K345" s="110">
        <f>SUMIFS(VENTAS[Cantidad],VENTAS[Código del producto Vendido],INVENTARIO[[#This Row],[Code]])</f>
        <v>1</v>
      </c>
      <c r="L345" s="121">
        <f>INVENTARIO[[#This Row],[Entradas]]-INVENTARIO[[#This Row],[Salidas]]</f>
        <v>0</v>
      </c>
      <c r="M345" s="187">
        <f>INVENTARIO[[#This Row],[Precio Final]]*10%</f>
        <v>0.9</v>
      </c>
      <c r="N345" s="42">
        <v>85</v>
      </c>
      <c r="O345" s="42">
        <v>18</v>
      </c>
      <c r="P345" s="42">
        <f t="shared" si="62"/>
        <v>4.7222222222222223</v>
      </c>
      <c r="Q345" s="110">
        <v>30</v>
      </c>
      <c r="R345" s="42">
        <v>10</v>
      </c>
      <c r="S345" s="190">
        <f t="shared" si="60"/>
        <v>0.3</v>
      </c>
      <c r="T345" s="42">
        <f t="shared" si="63"/>
        <v>5.0222222222222221</v>
      </c>
      <c r="U345" s="42">
        <f>((INVENTARIO[[#This Row],[Costo Unitario (USD)]]+INVENTARIO[[#This Row],[Costo Envío (USD)]])*1.5)</f>
        <v>7.5333333333333332</v>
      </c>
      <c r="V345" s="42">
        <v>9</v>
      </c>
      <c r="W345" s="42">
        <f>INVENTARIO[[#This Row],[Precio Final]]-(INVENTARIO[[#This Row],[Comisión 10%]]+INVENTARIO[[#This Row],[Costo total]])</f>
        <v>3.0777777777777775</v>
      </c>
      <c r="X345" s="188">
        <f>INVENTARIO[[#This Row],[Ganancia Unitaria]]*INVENTARIO[[#This Row],[Salidas]]</f>
        <v>3.0777777777777775</v>
      </c>
      <c r="Y345" s="42"/>
      <c r="Z345" s="20"/>
    </row>
    <row r="346" spans="1:26" ht="55" hidden="1" customHeight="1" x14ac:dyDescent="0.15">
      <c r="A346" s="43" t="s">
        <v>2383</v>
      </c>
      <c r="B346" s="181"/>
      <c r="C346" s="182" t="s">
        <v>12</v>
      </c>
      <c r="D346" s="83" t="s">
        <v>192</v>
      </c>
      <c r="E346" s="83" t="s">
        <v>2384</v>
      </c>
      <c r="F346" s="83" t="s">
        <v>2209</v>
      </c>
      <c r="G346" s="83" t="s">
        <v>426</v>
      </c>
      <c r="H346" s="183">
        <f>INVENTARIO[[#This Row],[Precio Final]]</f>
        <v>0</v>
      </c>
      <c r="I346" s="83"/>
      <c r="J346" s="83"/>
      <c r="K346" s="112">
        <f>SUMIFS(VENTAS[Cantidad],VENTAS[Código del producto Vendido],INVENTARIO[[#This Row],[Code]])</f>
        <v>0</v>
      </c>
      <c r="L346" s="122"/>
      <c r="M346" s="183">
        <f>INVENTARIO[[#This Row],[Precio Final]]*10%</f>
        <v>0</v>
      </c>
      <c r="N346" s="43"/>
      <c r="O346" s="43"/>
      <c r="P346" s="43"/>
      <c r="Q346" s="112"/>
      <c r="R346" s="43"/>
      <c r="S346" s="189"/>
      <c r="T346" s="180">
        <f t="shared" si="63"/>
        <v>0</v>
      </c>
      <c r="U346" s="180">
        <f>((INVENTARIO[[#This Row],[Costo Unitario (USD)]]+INVENTARIO[[#This Row],[Costo Envío (USD)]])*1.5)</f>
        <v>0</v>
      </c>
      <c r="V346" s="43"/>
      <c r="W346" s="43">
        <f>INVENTARIO[[#This Row],[Precio Final]]-(INVENTARIO[[#This Row],[Comisión 10%]]+INVENTARIO[[#This Row],[Costo total]])</f>
        <v>0</v>
      </c>
      <c r="X346" s="184">
        <f>INVENTARIO[[#This Row],[Ganancia Unitaria]]*INVENTARIO[[#This Row],[Salidas]]</f>
        <v>0</v>
      </c>
      <c r="Y346" s="43"/>
      <c r="Z346" s="20"/>
    </row>
    <row r="347" spans="1:26" ht="55" hidden="1" customHeight="1" x14ac:dyDescent="0.15">
      <c r="A347" s="42" t="s">
        <v>435</v>
      </c>
      <c r="B347" s="185"/>
      <c r="C347" s="186" t="s">
        <v>12</v>
      </c>
      <c r="D347" s="78" t="s">
        <v>52</v>
      </c>
      <c r="E347" s="78" t="s">
        <v>732</v>
      </c>
      <c r="F347" s="78" t="s">
        <v>695</v>
      </c>
      <c r="G347" s="78" t="s">
        <v>426</v>
      </c>
      <c r="H347" s="187">
        <f>INVENTARIO[[#This Row],[Precio Final]]</f>
        <v>9</v>
      </c>
      <c r="I347" s="78">
        <f t="shared" si="59"/>
        <v>7.5333333333333332</v>
      </c>
      <c r="J347" s="78">
        <v>12</v>
      </c>
      <c r="K347" s="110">
        <f>SUMIFS(VENTAS[Cantidad],VENTAS[Código del producto Vendido],INVENTARIO[[#This Row],[Code]])</f>
        <v>12</v>
      </c>
      <c r="L347" s="121">
        <f>INVENTARIO[[#This Row],[Entradas]]-INVENTARIO[[#This Row],[Salidas]]</f>
        <v>0</v>
      </c>
      <c r="M347" s="187">
        <f>INVENTARIO[[#This Row],[Precio Final]]*10%</f>
        <v>0.9</v>
      </c>
      <c r="N347" s="42">
        <v>85</v>
      </c>
      <c r="O347" s="42">
        <v>18</v>
      </c>
      <c r="P347" s="42">
        <f t="shared" si="62"/>
        <v>4.7222222222222223</v>
      </c>
      <c r="Q347" s="110">
        <v>30</v>
      </c>
      <c r="R347" s="42">
        <v>10</v>
      </c>
      <c r="S347" s="190">
        <f t="shared" si="60"/>
        <v>0.3</v>
      </c>
      <c r="T347" s="42">
        <f t="shared" si="63"/>
        <v>5.0222222222222221</v>
      </c>
      <c r="U347" s="42">
        <f>((INVENTARIO[[#This Row],[Costo Unitario (USD)]]+INVENTARIO[[#This Row],[Costo Envío (USD)]])*1.5)</f>
        <v>7.5333333333333332</v>
      </c>
      <c r="V347" s="42">
        <v>9</v>
      </c>
      <c r="W347" s="42">
        <f>INVENTARIO[[#This Row],[Precio Final]]-(INVENTARIO[[#This Row],[Comisión 10%]]+INVENTARIO[[#This Row],[Costo total]])</f>
        <v>3.0777777777777775</v>
      </c>
      <c r="X347" s="188">
        <f>INVENTARIO[[#This Row],[Ganancia Unitaria]]*INVENTARIO[[#This Row],[Salidas]]</f>
        <v>36.93333333333333</v>
      </c>
      <c r="Y347" s="42"/>
      <c r="Z347" s="20"/>
    </row>
    <row r="348" spans="1:26" ht="55" hidden="1" customHeight="1" x14ac:dyDescent="0.15">
      <c r="A348" s="43" t="s">
        <v>436</v>
      </c>
      <c r="B348" s="181"/>
      <c r="C348" s="182" t="s">
        <v>12</v>
      </c>
      <c r="D348" s="83" t="s">
        <v>50</v>
      </c>
      <c r="E348" s="83" t="s">
        <v>733</v>
      </c>
      <c r="F348" s="83" t="s">
        <v>695</v>
      </c>
      <c r="G348" s="83" t="s">
        <v>426</v>
      </c>
      <c r="H348" s="183">
        <f>INVENTARIO[[#This Row],[Precio Final]]</f>
        <v>19</v>
      </c>
      <c r="I348" s="83">
        <f t="shared" si="59"/>
        <v>17.916666666666668</v>
      </c>
      <c r="J348" s="83">
        <v>1</v>
      </c>
      <c r="K348" s="112">
        <f>SUMIFS(VENTAS[Cantidad],VENTAS[Código del producto Vendido],INVENTARIO[[#This Row],[Code]])</f>
        <v>1</v>
      </c>
      <c r="L348" s="122">
        <f>INVENTARIO[[#This Row],[Entradas]]-INVENTARIO[[#This Row],[Salidas]]</f>
        <v>0</v>
      </c>
      <c r="M348" s="183">
        <f>INVENTARIO[[#This Row],[Precio Final]]*10%</f>
        <v>1.9000000000000001</v>
      </c>
      <c r="N348" s="43">
        <v>170</v>
      </c>
      <c r="O348" s="43">
        <v>18</v>
      </c>
      <c r="P348" s="43">
        <f t="shared" si="62"/>
        <v>9.4444444444444446</v>
      </c>
      <c r="Q348" s="112">
        <v>250</v>
      </c>
      <c r="R348" s="43">
        <v>10</v>
      </c>
      <c r="S348" s="189">
        <f t="shared" si="60"/>
        <v>2.5</v>
      </c>
      <c r="T348" s="180">
        <f t="shared" si="63"/>
        <v>11.944444444444445</v>
      </c>
      <c r="U348" s="180">
        <f>((INVENTARIO[[#This Row],[Costo Unitario (USD)]]+INVENTARIO[[#This Row],[Costo Envío (USD)]])*1.5)</f>
        <v>17.916666666666668</v>
      </c>
      <c r="V348" s="43">
        <v>19</v>
      </c>
      <c r="W348" s="43">
        <f>INVENTARIO[[#This Row],[Precio Final]]-(INVENTARIO[[#This Row],[Comisión 10%]]+INVENTARIO[[#This Row],[Costo total]])</f>
        <v>5.155555555555555</v>
      </c>
      <c r="X348" s="184">
        <f>INVENTARIO[[#This Row],[Ganancia Unitaria]]*INVENTARIO[[#This Row],[Salidas]]</f>
        <v>5.155555555555555</v>
      </c>
      <c r="Y348" s="43"/>
      <c r="Z348" s="20"/>
    </row>
    <row r="349" spans="1:26" ht="55" hidden="1" customHeight="1" x14ac:dyDescent="0.15">
      <c r="A349" s="42" t="s">
        <v>1578</v>
      </c>
      <c r="B349" s="185"/>
      <c r="C349" s="186" t="s">
        <v>12</v>
      </c>
      <c r="D349" s="78" t="s">
        <v>50</v>
      </c>
      <c r="E349" s="78" t="s">
        <v>1282</v>
      </c>
      <c r="F349" s="78" t="s">
        <v>695</v>
      </c>
      <c r="G349" s="78" t="s">
        <v>426</v>
      </c>
      <c r="H349" s="187">
        <f>INVENTARIO[[#This Row],[Precio Final]]</f>
        <v>19</v>
      </c>
      <c r="I349" s="78">
        <f t="shared" si="59"/>
        <v>17.916666666666668</v>
      </c>
      <c r="J349" s="78">
        <v>2</v>
      </c>
      <c r="K349" s="110">
        <f>SUMIFS(VENTAS[Cantidad],VENTAS[Código del producto Vendido],INVENTARIO[[#This Row],[Code]])</f>
        <v>1</v>
      </c>
      <c r="L349" s="121">
        <f>INVENTARIO[[#This Row],[Entradas]]-INVENTARIO[[#This Row],[Salidas]]</f>
        <v>1</v>
      </c>
      <c r="M349" s="187">
        <f>INVENTARIO[[#This Row],[Precio Final]]*10%</f>
        <v>1.9000000000000001</v>
      </c>
      <c r="N349" s="42">
        <v>170</v>
      </c>
      <c r="O349" s="42">
        <v>18</v>
      </c>
      <c r="P349" s="42">
        <f t="shared" si="62"/>
        <v>9.4444444444444446</v>
      </c>
      <c r="Q349" s="110">
        <v>250</v>
      </c>
      <c r="R349" s="42">
        <v>10</v>
      </c>
      <c r="S349" s="190">
        <f t="shared" si="60"/>
        <v>2.5</v>
      </c>
      <c r="T349" s="42">
        <f t="shared" si="63"/>
        <v>11.944444444444445</v>
      </c>
      <c r="U349" s="42">
        <f>((INVENTARIO[[#This Row],[Costo Unitario (USD)]]+INVENTARIO[[#This Row],[Costo Envío (USD)]])*1.5)</f>
        <v>17.916666666666668</v>
      </c>
      <c r="V349" s="42">
        <v>19</v>
      </c>
      <c r="W349" s="42">
        <f>INVENTARIO[[#This Row],[Precio Final]]-(INVENTARIO[[#This Row],[Comisión 10%]]+INVENTARIO[[#This Row],[Costo total]])</f>
        <v>5.155555555555555</v>
      </c>
      <c r="X349" s="188">
        <f>INVENTARIO[[#This Row],[Ganancia Unitaria]]*INVENTARIO[[#This Row],[Salidas]]</f>
        <v>5.155555555555555</v>
      </c>
      <c r="Y349" s="42"/>
      <c r="Z349" s="20"/>
    </row>
    <row r="350" spans="1:26" ht="55" hidden="1" customHeight="1" x14ac:dyDescent="0.15">
      <c r="A350" s="43" t="s">
        <v>1579</v>
      </c>
      <c r="B350" s="181"/>
      <c r="C350" s="182" t="s">
        <v>12</v>
      </c>
      <c r="D350" s="83" t="s">
        <v>50</v>
      </c>
      <c r="E350" s="83" t="s">
        <v>734</v>
      </c>
      <c r="F350" s="83" t="s">
        <v>695</v>
      </c>
      <c r="G350" s="83" t="s">
        <v>426</v>
      </c>
      <c r="H350" s="183">
        <f>INVENTARIO[[#This Row],[Precio Final]]</f>
        <v>18</v>
      </c>
      <c r="I350" s="83">
        <f t="shared" si="59"/>
        <v>18.016666666666669</v>
      </c>
      <c r="J350" s="83">
        <v>3</v>
      </c>
      <c r="K350" s="112">
        <f>SUMIFS(VENTAS[Cantidad],VENTAS[Código del producto Vendido],INVENTARIO[[#This Row],[Code]])</f>
        <v>1</v>
      </c>
      <c r="L350" s="122">
        <f>INVENTARIO[[#This Row],[Entradas]]-INVENTARIO[[#This Row],[Salidas]]</f>
        <v>2</v>
      </c>
      <c r="M350" s="183">
        <f>INVENTARIO[[#This Row],[Precio Final]]*10%</f>
        <v>1.8</v>
      </c>
      <c r="N350" s="43">
        <v>170</v>
      </c>
      <c r="O350" s="43">
        <v>18</v>
      </c>
      <c r="P350" s="43">
        <f t="shared" si="62"/>
        <v>9.4444444444444446</v>
      </c>
      <c r="Q350" s="112">
        <v>250</v>
      </c>
      <c r="R350" s="43">
        <v>10</v>
      </c>
      <c r="S350" s="189">
        <f t="shared" si="60"/>
        <v>2.5</v>
      </c>
      <c r="T350" s="180">
        <f>(P350+S350)-INVENTARIO[[#This Row],[Comisión 10%]]</f>
        <v>10.144444444444444</v>
      </c>
      <c r="U350" s="180">
        <f>((INVENTARIO[[#This Row],[Costo Unitario (USD)]]+INVENTARIO[[#This Row],[Costo Envío (USD)]])*1.5)+10%</f>
        <v>18.016666666666669</v>
      </c>
      <c r="V350" s="43">
        <v>18</v>
      </c>
      <c r="W350" s="43">
        <f>INVENTARIO[[#This Row],[Precio Final]]-(INVENTARIO[[#This Row],[Comisión 10%]]+INVENTARIO[[#This Row],[Costo total]])</f>
        <v>6.0555555555555554</v>
      </c>
      <c r="X350" s="184">
        <f>INVENTARIO[[#This Row],[Ganancia Unitaria]]*INVENTARIO[[#This Row],[Salidas]]</f>
        <v>6.0555555555555554</v>
      </c>
      <c r="Y350" s="43"/>
      <c r="Z350" s="20"/>
    </row>
    <row r="351" spans="1:26" ht="55" hidden="1" customHeight="1" x14ac:dyDescent="0.15">
      <c r="A351" s="42" t="s">
        <v>1580</v>
      </c>
      <c r="B351" s="185"/>
      <c r="C351" s="186" t="s">
        <v>12</v>
      </c>
      <c r="D351" s="78" t="s">
        <v>50</v>
      </c>
      <c r="E351" s="78" t="s">
        <v>734</v>
      </c>
      <c r="F351" s="78" t="s">
        <v>697</v>
      </c>
      <c r="G351" s="78" t="s">
        <v>426</v>
      </c>
      <c r="H351" s="187">
        <f>INVENTARIO[[#This Row],[Precio Final]]</f>
        <v>18</v>
      </c>
      <c r="I351" s="78">
        <f t="shared" si="59"/>
        <v>18.016666666666669</v>
      </c>
      <c r="J351" s="78">
        <v>3</v>
      </c>
      <c r="K351" s="110">
        <f>SUMIFS(VENTAS[Cantidad],VENTAS[Código del producto Vendido],INVENTARIO[[#This Row],[Code]])</f>
        <v>1</v>
      </c>
      <c r="L351" s="121">
        <f>INVENTARIO[[#This Row],[Entradas]]-INVENTARIO[[#This Row],[Salidas]]</f>
        <v>2</v>
      </c>
      <c r="M351" s="187">
        <f>INVENTARIO[[#This Row],[Precio Final]]*10%</f>
        <v>1.8</v>
      </c>
      <c r="N351" s="42">
        <v>170</v>
      </c>
      <c r="O351" s="42">
        <v>18</v>
      </c>
      <c r="P351" s="42">
        <f t="shared" si="62"/>
        <v>9.4444444444444446</v>
      </c>
      <c r="Q351" s="110">
        <v>250</v>
      </c>
      <c r="R351" s="42">
        <v>10</v>
      </c>
      <c r="S351" s="190">
        <f t="shared" si="60"/>
        <v>2.5</v>
      </c>
      <c r="T351" s="42">
        <f>(P351+S351)-INVENTARIO[[#This Row],[Comisión 10%]]</f>
        <v>10.144444444444444</v>
      </c>
      <c r="U351" s="42">
        <f>((INVENTARIO[[#This Row],[Costo Unitario (USD)]]+INVENTARIO[[#This Row],[Costo Envío (USD)]])*1.5)+10%</f>
        <v>18.016666666666669</v>
      </c>
      <c r="V351" s="42">
        <v>18</v>
      </c>
      <c r="W351" s="42">
        <f>INVENTARIO[[#This Row],[Precio Final]]-(INVENTARIO[[#This Row],[Comisión 10%]]+INVENTARIO[[#This Row],[Costo total]])</f>
        <v>6.0555555555555554</v>
      </c>
      <c r="X351" s="188">
        <f>INVENTARIO[[#This Row],[Ganancia Unitaria]]*INVENTARIO[[#This Row],[Salidas]]</f>
        <v>6.0555555555555554</v>
      </c>
      <c r="Y351" s="42"/>
      <c r="Z351" s="20"/>
    </row>
    <row r="352" spans="1:26" ht="55" hidden="1" customHeight="1" x14ac:dyDescent="0.15">
      <c r="A352" s="43" t="s">
        <v>1581</v>
      </c>
      <c r="B352" s="181"/>
      <c r="C352" s="182" t="s">
        <v>12</v>
      </c>
      <c r="D352" s="83" t="s">
        <v>253</v>
      </c>
      <c r="E352" s="83" t="s">
        <v>721</v>
      </c>
      <c r="F352" s="83" t="s">
        <v>720</v>
      </c>
      <c r="G352" s="83" t="s">
        <v>426</v>
      </c>
      <c r="H352" s="183">
        <f>INVENTARIO[[#This Row],[Precio Final]]</f>
        <v>15</v>
      </c>
      <c r="I352" s="83">
        <f t="shared" ref="I352:I368" si="64">U352</f>
        <v>16.700000000000003</v>
      </c>
      <c r="J352" s="83">
        <v>1</v>
      </c>
      <c r="K352" s="112">
        <f>SUMIFS(VENTAS[Cantidad],VENTAS[Código del producto Vendido],INVENTARIO[[#This Row],[Code]])</f>
        <v>1</v>
      </c>
      <c r="L352" s="122">
        <f>INVENTARIO[[#This Row],[Entradas]]-INVENTARIO[[#This Row],[Salidas]]</f>
        <v>0</v>
      </c>
      <c r="M352" s="183">
        <f>INVENTARIO[[#This Row],[Precio Final]]*10%</f>
        <v>1.5</v>
      </c>
      <c r="N352" s="43">
        <v>195</v>
      </c>
      <c r="O352" s="43">
        <v>18</v>
      </c>
      <c r="P352" s="43">
        <f t="shared" ref="P352:P368" si="65">N352/O352</f>
        <v>10.833333333333334</v>
      </c>
      <c r="Q352" s="112">
        <v>30</v>
      </c>
      <c r="R352" s="43">
        <v>10</v>
      </c>
      <c r="S352" s="189">
        <f t="shared" ref="S352:S368" si="66">Q352*R352/1000</f>
        <v>0.3</v>
      </c>
      <c r="T352" s="180">
        <f>(P352+S352)</f>
        <v>11.133333333333335</v>
      </c>
      <c r="U352" s="180">
        <f>((INVENTARIO[[#This Row],[Costo Unitario (USD)]]+INVENTARIO[[#This Row],[Costo Envío (USD)]])*1.5)</f>
        <v>16.700000000000003</v>
      </c>
      <c r="V352" s="43">
        <v>15</v>
      </c>
      <c r="W352" s="43">
        <f>INVENTARIO[[#This Row],[Precio Final]]-(INVENTARIO[[#This Row],[Comisión 10%]]+INVENTARIO[[#This Row],[Costo total]])</f>
        <v>2.3666666666666654</v>
      </c>
      <c r="X352" s="184">
        <f>INVENTARIO[[#This Row],[Ganancia Unitaria]]*INVENTARIO[[#This Row],[Salidas]]</f>
        <v>2.3666666666666654</v>
      </c>
      <c r="Y352" s="43"/>
      <c r="Z352" s="20"/>
    </row>
    <row r="353" spans="1:26" ht="55" hidden="1" customHeight="1" x14ac:dyDescent="0.15">
      <c r="A353" s="42" t="s">
        <v>1582</v>
      </c>
      <c r="B353" s="185"/>
      <c r="C353" s="186" t="s">
        <v>12</v>
      </c>
      <c r="D353" s="78" t="s">
        <v>253</v>
      </c>
      <c r="E353" s="78" t="s">
        <v>721</v>
      </c>
      <c r="F353" s="78" t="s">
        <v>720</v>
      </c>
      <c r="G353" s="78" t="s">
        <v>426</v>
      </c>
      <c r="H353" s="187">
        <f>INVENTARIO[[#This Row],[Precio Final]]</f>
        <v>12</v>
      </c>
      <c r="I353" s="78">
        <f t="shared" si="64"/>
        <v>16.700000000000003</v>
      </c>
      <c r="J353" s="78">
        <v>1</v>
      </c>
      <c r="K353" s="110">
        <f>SUMIFS(VENTAS[Cantidad],VENTAS[Código del producto Vendido],INVENTARIO[[#This Row],[Code]])</f>
        <v>1</v>
      </c>
      <c r="L353" s="121">
        <f>INVENTARIO[[#This Row],[Entradas]]-INVENTARIO[[#This Row],[Salidas]]</f>
        <v>0</v>
      </c>
      <c r="M353" s="187">
        <f>INVENTARIO[[#This Row],[Precio Final]]*10%</f>
        <v>1.2000000000000002</v>
      </c>
      <c r="N353" s="42">
        <v>195</v>
      </c>
      <c r="O353" s="42">
        <v>18</v>
      </c>
      <c r="P353" s="42">
        <f t="shared" si="65"/>
        <v>10.833333333333334</v>
      </c>
      <c r="Q353" s="110">
        <v>30</v>
      </c>
      <c r="R353" s="42">
        <v>10</v>
      </c>
      <c r="S353" s="190">
        <f t="shared" si="66"/>
        <v>0.3</v>
      </c>
      <c r="T353" s="42">
        <f>(P353+S353)</f>
        <v>11.133333333333335</v>
      </c>
      <c r="U353" s="42">
        <f>((INVENTARIO[[#This Row],[Costo Unitario (USD)]]+INVENTARIO[[#This Row],[Costo Envío (USD)]])*1.5)</f>
        <v>16.700000000000003</v>
      </c>
      <c r="V353" s="42">
        <v>12</v>
      </c>
      <c r="W353" s="42">
        <f>INVENTARIO[[#This Row],[Precio Final]]-(INVENTARIO[[#This Row],[Comisión 10%]]+INVENTARIO[[#This Row],[Costo total]])</f>
        <v>-0.3333333333333357</v>
      </c>
      <c r="X353" s="188">
        <f>INVENTARIO[[#This Row],[Ganancia Unitaria]]*INVENTARIO[[#This Row],[Salidas]]</f>
        <v>-0.3333333333333357</v>
      </c>
      <c r="Y353" s="42"/>
      <c r="Z353" s="20"/>
    </row>
    <row r="354" spans="1:26" ht="55" hidden="1" customHeight="1" x14ac:dyDescent="0.15">
      <c r="A354" s="43" t="s">
        <v>1583</v>
      </c>
      <c r="B354" s="181"/>
      <c r="C354" s="182" t="s">
        <v>12</v>
      </c>
      <c r="D354" s="83" t="s">
        <v>416</v>
      </c>
      <c r="E354" s="83" t="s">
        <v>735</v>
      </c>
      <c r="F354" s="83" t="s">
        <v>695</v>
      </c>
      <c r="G354" s="83" t="s">
        <v>426</v>
      </c>
      <c r="H354" s="183">
        <f>INVENTARIO[[#This Row],[Precio Final]]</f>
        <v>30</v>
      </c>
      <c r="I354" s="83">
        <f t="shared" si="64"/>
        <v>34</v>
      </c>
      <c r="J354" s="83">
        <v>1</v>
      </c>
      <c r="K354" s="112">
        <f>SUMIFS(VENTAS[Cantidad],VENTAS[Código del producto Vendido],INVENTARIO[[#This Row],[Code]])</f>
        <v>0</v>
      </c>
      <c r="L354" s="122">
        <f>INVENTARIO[[#This Row],[Entradas]]-INVENTARIO[[#This Row],[Salidas]]</f>
        <v>1</v>
      </c>
      <c r="M354" s="183">
        <f>INVENTARIO[[#This Row],[Precio Final]]*10%</f>
        <v>3</v>
      </c>
      <c r="N354" s="43">
        <v>345</v>
      </c>
      <c r="O354" s="43">
        <v>18</v>
      </c>
      <c r="P354" s="43">
        <f t="shared" si="65"/>
        <v>19.166666666666668</v>
      </c>
      <c r="Q354" s="112">
        <v>350</v>
      </c>
      <c r="R354" s="43">
        <v>10</v>
      </c>
      <c r="S354" s="189">
        <f t="shared" si="66"/>
        <v>3.5</v>
      </c>
      <c r="T354" s="180">
        <f>(P354+S354)</f>
        <v>22.666666666666668</v>
      </c>
      <c r="U354" s="180">
        <f>((INVENTARIO[[#This Row],[Costo Unitario (USD)]]+INVENTARIO[[#This Row],[Costo Envío (USD)]])*1.5)</f>
        <v>34</v>
      </c>
      <c r="V354" s="43">
        <v>30</v>
      </c>
      <c r="W354" s="43">
        <f>INVENTARIO[[#This Row],[Precio Final]]-(INVENTARIO[[#This Row],[Comisión 10%]]+INVENTARIO[[#This Row],[Costo total]])</f>
        <v>4.3333333333333321</v>
      </c>
      <c r="X354" s="184">
        <f>INVENTARIO[[#This Row],[Ganancia Unitaria]]*INVENTARIO[[#This Row],[Salidas]]</f>
        <v>0</v>
      </c>
      <c r="Y354" s="43"/>
      <c r="Z354" s="20"/>
    </row>
    <row r="355" spans="1:26" ht="55" hidden="1" customHeight="1" x14ac:dyDescent="0.15">
      <c r="A355" s="42" t="s">
        <v>1584</v>
      </c>
      <c r="B355" s="185"/>
      <c r="C355" s="186" t="s">
        <v>12</v>
      </c>
      <c r="D355" s="78" t="s">
        <v>416</v>
      </c>
      <c r="E355" s="78" t="s">
        <v>736</v>
      </c>
      <c r="F355" s="78" t="s">
        <v>719</v>
      </c>
      <c r="G355" s="78" t="s">
        <v>426</v>
      </c>
      <c r="H355" s="187">
        <f>INVENTARIO[[#This Row],[Precio Final]]</f>
        <v>35</v>
      </c>
      <c r="I355" s="78">
        <f t="shared" si="64"/>
        <v>42.583333333333336</v>
      </c>
      <c r="J355" s="78">
        <v>1</v>
      </c>
      <c r="K355" s="110">
        <f>SUMIFS(VENTAS[Cantidad],VENTAS[Código del producto Vendido],INVENTARIO[[#This Row],[Code]])</f>
        <v>0</v>
      </c>
      <c r="L355" s="121">
        <f>INVENTARIO[[#This Row],[Entradas]]-INVENTARIO[[#This Row],[Salidas]]</f>
        <v>1</v>
      </c>
      <c r="M355" s="187">
        <f>INVENTARIO[[#This Row],[Precio Final]]*10%</f>
        <v>3.5</v>
      </c>
      <c r="N355" s="42">
        <v>430</v>
      </c>
      <c r="O355" s="42">
        <v>18</v>
      </c>
      <c r="P355" s="42">
        <f t="shared" si="65"/>
        <v>23.888888888888889</v>
      </c>
      <c r="Q355" s="110">
        <v>450</v>
      </c>
      <c r="R355" s="42">
        <v>10</v>
      </c>
      <c r="S355" s="190">
        <f t="shared" si="66"/>
        <v>4.5</v>
      </c>
      <c r="T355" s="42">
        <f>(P355+S355)</f>
        <v>28.388888888888889</v>
      </c>
      <c r="U355" s="42">
        <f>((INVENTARIO[[#This Row],[Costo Unitario (USD)]]+INVENTARIO[[#This Row],[Costo Envío (USD)]])*1.5)</f>
        <v>42.583333333333336</v>
      </c>
      <c r="V355" s="42">
        <v>35</v>
      </c>
      <c r="W355" s="42">
        <f>INVENTARIO[[#This Row],[Precio Final]]-(INVENTARIO[[#This Row],[Comisión 10%]]+INVENTARIO[[#This Row],[Costo total]])</f>
        <v>3.1111111111111107</v>
      </c>
      <c r="X355" s="188">
        <f>INVENTARIO[[#This Row],[Ganancia Unitaria]]*INVENTARIO[[#This Row],[Salidas]]</f>
        <v>0</v>
      </c>
      <c r="Y355" s="42"/>
      <c r="Z355" s="20"/>
    </row>
    <row r="356" spans="1:26" ht="55" hidden="1" customHeight="1" x14ac:dyDescent="0.15">
      <c r="A356" s="43" t="s">
        <v>1585</v>
      </c>
      <c r="B356" s="181"/>
      <c r="C356" s="182" t="s">
        <v>12</v>
      </c>
      <c r="D356" s="83" t="s">
        <v>416</v>
      </c>
      <c r="E356" s="83" t="s">
        <v>841</v>
      </c>
      <c r="F356" s="83" t="s">
        <v>718</v>
      </c>
      <c r="G356" s="83" t="s">
        <v>426</v>
      </c>
      <c r="H356" s="183">
        <f>INVENTARIO[[#This Row],[Precio Final]]</f>
        <v>35</v>
      </c>
      <c r="I356" s="83">
        <f t="shared" si="64"/>
        <v>41.616666666666667</v>
      </c>
      <c r="J356" s="83">
        <v>1</v>
      </c>
      <c r="K356" s="112">
        <f>SUMIFS(VENTAS[Cantidad],VENTAS[Código del producto Vendido],INVENTARIO[[#This Row],[Code]])</f>
        <v>0</v>
      </c>
      <c r="L356" s="122">
        <f>INVENTARIO[[#This Row],[Entradas]]-INVENTARIO[[#This Row],[Salidas]]</f>
        <v>1</v>
      </c>
      <c r="M356" s="183">
        <f>INVENTARIO[[#This Row],[Precio Final]]*10%</f>
        <v>3.5</v>
      </c>
      <c r="N356" s="43">
        <v>395</v>
      </c>
      <c r="O356" s="43">
        <v>18</v>
      </c>
      <c r="P356" s="43">
        <f t="shared" si="65"/>
        <v>21.944444444444443</v>
      </c>
      <c r="Q356" s="112">
        <v>580</v>
      </c>
      <c r="R356" s="43">
        <v>10</v>
      </c>
      <c r="S356" s="189">
        <f t="shared" si="66"/>
        <v>5.8</v>
      </c>
      <c r="T356" s="180">
        <f>(P356+S356)</f>
        <v>27.744444444444444</v>
      </c>
      <c r="U356" s="180">
        <f>((INVENTARIO[[#This Row],[Costo Unitario (USD)]]+INVENTARIO[[#This Row],[Costo Envío (USD)]])*1.5)</f>
        <v>41.616666666666667</v>
      </c>
      <c r="V356" s="43">
        <v>35</v>
      </c>
      <c r="W356" s="43">
        <f>INVENTARIO[[#This Row],[Precio Final]]-(INVENTARIO[[#This Row],[Comisión 10%]]+INVENTARIO[[#This Row],[Costo total]])</f>
        <v>3.7555555555555564</v>
      </c>
      <c r="X356" s="184">
        <f>INVENTARIO[[#This Row],[Ganancia Unitaria]]*INVENTARIO[[#This Row],[Salidas]]</f>
        <v>0</v>
      </c>
      <c r="Y356" s="43"/>
      <c r="Z356" s="20"/>
    </row>
    <row r="357" spans="1:26" ht="55" hidden="1" customHeight="1" x14ac:dyDescent="0.15">
      <c r="A357" s="42" t="s">
        <v>1586</v>
      </c>
      <c r="B357" s="185"/>
      <c r="C357" s="186" t="s">
        <v>12</v>
      </c>
      <c r="D357" s="78" t="s">
        <v>215</v>
      </c>
      <c r="E357" s="78" t="s">
        <v>737</v>
      </c>
      <c r="F357" s="78" t="s">
        <v>716</v>
      </c>
      <c r="G357" s="78" t="s">
        <v>426</v>
      </c>
      <c r="H357" s="187">
        <f>INVENTARIO[[#This Row],[Precio Final]]</f>
        <v>35</v>
      </c>
      <c r="I357" s="78">
        <f t="shared" si="64"/>
        <v>40.6</v>
      </c>
      <c r="J357" s="78">
        <v>3</v>
      </c>
      <c r="K357" s="110">
        <f>SUMIFS(VENTAS[Cantidad],VENTAS[Código del producto Vendido],INVENTARIO[[#This Row],[Code]])</f>
        <v>1</v>
      </c>
      <c r="L357" s="121">
        <f>INVENTARIO[[#This Row],[Entradas]]-INVENTARIO[[#This Row],[Salidas]]</f>
        <v>2</v>
      </c>
      <c r="M357" s="187">
        <f>INVENTARIO[[#This Row],[Precio Final]]*10%</f>
        <v>3.5</v>
      </c>
      <c r="N357" s="42">
        <v>360</v>
      </c>
      <c r="O357" s="42">
        <v>18</v>
      </c>
      <c r="P357" s="42">
        <f t="shared" si="65"/>
        <v>20</v>
      </c>
      <c r="Q357" s="110">
        <v>700</v>
      </c>
      <c r="R357" s="42">
        <v>10</v>
      </c>
      <c r="S357" s="190">
        <f t="shared" si="66"/>
        <v>7</v>
      </c>
      <c r="T357" s="42">
        <f>(P357+S357)-INVENTARIO[[#This Row],[Comisión 10%]]</f>
        <v>23.5</v>
      </c>
      <c r="U357" s="42">
        <f>((INVENTARIO[[#This Row],[Costo Unitario (USD)]]+INVENTARIO[[#This Row],[Costo Envío (USD)]])*1.5)+10%</f>
        <v>40.6</v>
      </c>
      <c r="V357" s="42">
        <v>35</v>
      </c>
      <c r="W357" s="42">
        <f>INVENTARIO[[#This Row],[Precio Final]]-(INVENTARIO[[#This Row],[Comisión 10%]]+INVENTARIO[[#This Row],[Costo total]])</f>
        <v>8</v>
      </c>
      <c r="X357" s="188">
        <f>INVENTARIO[[#This Row],[Ganancia Unitaria]]*INVENTARIO[[#This Row],[Salidas]]</f>
        <v>8</v>
      </c>
      <c r="Y357" s="42"/>
      <c r="Z357" s="20"/>
    </row>
    <row r="358" spans="1:26" ht="55" hidden="1" customHeight="1" x14ac:dyDescent="0.15">
      <c r="A358" s="43" t="s">
        <v>1588</v>
      </c>
      <c r="B358" s="181"/>
      <c r="C358" s="182" t="s">
        <v>12</v>
      </c>
      <c r="D358" s="83" t="s">
        <v>215</v>
      </c>
      <c r="E358" s="83" t="s">
        <v>1283</v>
      </c>
      <c r="F358" s="83" t="s">
        <v>714</v>
      </c>
      <c r="G358" s="83" t="s">
        <v>426</v>
      </c>
      <c r="H358" s="183">
        <f>INVENTARIO[[#This Row],[Precio Final]]</f>
        <v>35</v>
      </c>
      <c r="I358" s="83">
        <f t="shared" si="64"/>
        <v>38.583333333333329</v>
      </c>
      <c r="J358" s="83">
        <v>2</v>
      </c>
      <c r="K358" s="112">
        <f>SUMIFS(VENTAS[Cantidad],VENTAS[Código del producto Vendido],INVENTARIO[[#This Row],[Code]])</f>
        <v>2</v>
      </c>
      <c r="L358" s="122">
        <f>INVENTARIO[[#This Row],[Entradas]]-INVENTARIO[[#This Row],[Salidas]]</f>
        <v>0</v>
      </c>
      <c r="M358" s="183">
        <f>INVENTARIO[[#This Row],[Precio Final]]*10%</f>
        <v>3.5</v>
      </c>
      <c r="N358" s="43">
        <v>400</v>
      </c>
      <c r="O358" s="43">
        <v>18</v>
      </c>
      <c r="P358" s="43">
        <f t="shared" si="65"/>
        <v>22.222222222222221</v>
      </c>
      <c r="Q358" s="112">
        <v>350</v>
      </c>
      <c r="R358" s="43">
        <v>10</v>
      </c>
      <c r="S358" s="189">
        <f t="shared" si="66"/>
        <v>3.5</v>
      </c>
      <c r="T358" s="180">
        <f>(P358+S358)</f>
        <v>25.722222222222221</v>
      </c>
      <c r="U358" s="180">
        <f>((INVENTARIO[[#This Row],[Costo Unitario (USD)]]+INVENTARIO[[#This Row],[Costo Envío (USD)]])*1.5)</f>
        <v>38.583333333333329</v>
      </c>
      <c r="V358" s="43">
        <v>35</v>
      </c>
      <c r="W358" s="43">
        <f>INVENTARIO[[#This Row],[Precio Final]]-(INVENTARIO[[#This Row],[Comisión 10%]]+INVENTARIO[[#This Row],[Costo total]])</f>
        <v>5.7777777777777786</v>
      </c>
      <c r="X358" s="184">
        <f>INVENTARIO[[#This Row],[Ganancia Unitaria]]*INVENTARIO[[#This Row],[Salidas]]</f>
        <v>11.555555555555557</v>
      </c>
      <c r="Y358" s="43"/>
      <c r="Z358" s="20"/>
    </row>
    <row r="359" spans="1:26" ht="55" hidden="1" customHeight="1" x14ac:dyDescent="0.15">
      <c r="A359" s="42" t="s">
        <v>1587</v>
      </c>
      <c r="B359" s="185"/>
      <c r="C359" s="186" t="s">
        <v>12</v>
      </c>
      <c r="D359" s="78" t="s">
        <v>215</v>
      </c>
      <c r="E359" s="78" t="s">
        <v>737</v>
      </c>
      <c r="F359" s="78" t="s">
        <v>713</v>
      </c>
      <c r="G359" s="78" t="s">
        <v>426</v>
      </c>
      <c r="H359" s="187">
        <f>INVENTARIO[[#This Row],[Precio Final]]</f>
        <v>35</v>
      </c>
      <c r="I359" s="78">
        <f t="shared" si="64"/>
        <v>40.5</v>
      </c>
      <c r="J359" s="78">
        <v>1</v>
      </c>
      <c r="K359" s="110">
        <f>SUMIFS(VENTAS[Cantidad],VENTAS[Código del producto Vendido],INVENTARIO[[#This Row],[Code]])</f>
        <v>1</v>
      </c>
      <c r="L359" s="121">
        <f>INVENTARIO[[#This Row],[Entradas]]-INVENTARIO[[#This Row],[Salidas]]</f>
        <v>0</v>
      </c>
      <c r="M359" s="187">
        <f>INVENTARIO[[#This Row],[Precio Final]]*10%</f>
        <v>3.5</v>
      </c>
      <c r="N359" s="42">
        <v>360</v>
      </c>
      <c r="O359" s="42">
        <v>18</v>
      </c>
      <c r="P359" s="42">
        <f t="shared" si="65"/>
        <v>20</v>
      </c>
      <c r="Q359" s="110">
        <v>700</v>
      </c>
      <c r="R359" s="42">
        <v>10</v>
      </c>
      <c r="S359" s="190">
        <f t="shared" si="66"/>
        <v>7</v>
      </c>
      <c r="T359" s="42">
        <f>(P359+S359)</f>
        <v>27</v>
      </c>
      <c r="U359" s="42">
        <f>((INVENTARIO[[#This Row],[Costo Unitario (USD)]]+INVENTARIO[[#This Row],[Costo Envío (USD)]])*1.5)</f>
        <v>40.5</v>
      </c>
      <c r="V359" s="42">
        <v>35</v>
      </c>
      <c r="W359" s="42">
        <f>INVENTARIO[[#This Row],[Precio Final]]-(INVENTARIO[[#This Row],[Comisión 10%]]+INVENTARIO[[#This Row],[Costo total]])</f>
        <v>4.5</v>
      </c>
      <c r="X359" s="188">
        <f>INVENTARIO[[#This Row],[Ganancia Unitaria]]*INVENTARIO[[#This Row],[Salidas]]</f>
        <v>4.5</v>
      </c>
      <c r="Y359" s="42"/>
      <c r="Z359" s="20"/>
    </row>
    <row r="360" spans="1:26" ht="55" hidden="1" customHeight="1" x14ac:dyDescent="0.15">
      <c r="A360" s="43" t="s">
        <v>1589</v>
      </c>
      <c r="B360" s="181"/>
      <c r="C360" s="182" t="s">
        <v>12</v>
      </c>
      <c r="D360" s="83" t="s">
        <v>215</v>
      </c>
      <c r="E360" s="83" t="s">
        <v>737</v>
      </c>
      <c r="F360" s="83" t="s">
        <v>712</v>
      </c>
      <c r="G360" s="83" t="s">
        <v>426</v>
      </c>
      <c r="H360" s="183">
        <f>INVENTARIO[[#This Row],[Precio Final]]</f>
        <v>35</v>
      </c>
      <c r="I360" s="83">
        <f t="shared" si="64"/>
        <v>40.5</v>
      </c>
      <c r="J360" s="83">
        <v>1</v>
      </c>
      <c r="K360" s="112">
        <f>SUMIFS(VENTAS[Cantidad],VENTAS[Código del producto Vendido],INVENTARIO[[#This Row],[Code]])</f>
        <v>1</v>
      </c>
      <c r="L360" s="122">
        <f>INVENTARIO[[#This Row],[Entradas]]-INVENTARIO[[#This Row],[Salidas]]</f>
        <v>0</v>
      </c>
      <c r="M360" s="183">
        <f>INVENTARIO[[#This Row],[Precio Final]]*10%</f>
        <v>3.5</v>
      </c>
      <c r="N360" s="43">
        <v>360</v>
      </c>
      <c r="O360" s="43">
        <v>18</v>
      </c>
      <c r="P360" s="43">
        <f t="shared" si="65"/>
        <v>20</v>
      </c>
      <c r="Q360" s="112">
        <v>700</v>
      </c>
      <c r="R360" s="43">
        <v>10</v>
      </c>
      <c r="S360" s="189">
        <f t="shared" si="66"/>
        <v>7</v>
      </c>
      <c r="T360" s="180">
        <f>(P360+S360)</f>
        <v>27</v>
      </c>
      <c r="U360" s="180">
        <f>((INVENTARIO[[#This Row],[Costo Unitario (USD)]]+INVENTARIO[[#This Row],[Costo Envío (USD)]])*1.5)</f>
        <v>40.5</v>
      </c>
      <c r="V360" s="43">
        <v>35</v>
      </c>
      <c r="W360" s="43">
        <f>INVENTARIO[[#This Row],[Precio Final]]-(INVENTARIO[[#This Row],[Comisión 10%]]+INVENTARIO[[#This Row],[Costo total]])</f>
        <v>4.5</v>
      </c>
      <c r="X360" s="184">
        <f>INVENTARIO[[#This Row],[Ganancia Unitaria]]*INVENTARIO[[#This Row],[Salidas]]</f>
        <v>4.5</v>
      </c>
      <c r="Y360" s="43"/>
      <c r="Z360" s="20"/>
    </row>
    <row r="361" spans="1:26" ht="55" hidden="1" customHeight="1" x14ac:dyDescent="0.15">
      <c r="A361" s="42" t="s">
        <v>1590</v>
      </c>
      <c r="B361" s="185"/>
      <c r="C361" s="186" t="s">
        <v>12</v>
      </c>
      <c r="D361" s="78" t="s">
        <v>215</v>
      </c>
      <c r="E361" s="78" t="s">
        <v>1284</v>
      </c>
      <c r="F361" s="78" t="s">
        <v>716</v>
      </c>
      <c r="G361" s="78" t="s">
        <v>426</v>
      </c>
      <c r="H361" s="187">
        <f>INVENTARIO[[#This Row],[Precio Final]]</f>
        <v>27</v>
      </c>
      <c r="I361" s="78">
        <f t="shared" si="64"/>
        <v>28.183333333333334</v>
      </c>
      <c r="J361" s="78">
        <v>2</v>
      </c>
      <c r="K361" s="110">
        <f>SUMIFS(VENTAS[Cantidad],VENTAS[Código del producto Vendido],INVENTARIO[[#This Row],[Code]])</f>
        <v>0</v>
      </c>
      <c r="L361" s="121">
        <f>INVENTARIO[[#This Row],[Entradas]]-INVENTARIO[[#This Row],[Salidas]]</f>
        <v>2</v>
      </c>
      <c r="M361" s="187">
        <f>INVENTARIO[[#This Row],[Precio Final]]*10%</f>
        <v>2.7</v>
      </c>
      <c r="N361" s="42">
        <v>265</v>
      </c>
      <c r="O361" s="42">
        <v>18</v>
      </c>
      <c r="P361" s="42">
        <f t="shared" si="65"/>
        <v>14.722222222222221</v>
      </c>
      <c r="Q361" s="110">
        <v>400</v>
      </c>
      <c r="R361" s="42">
        <v>10</v>
      </c>
      <c r="S361" s="190">
        <f t="shared" si="66"/>
        <v>4</v>
      </c>
      <c r="T361" s="42">
        <f>(P361+S361)-INVENTARIO[[#This Row],[Comisión 10%]]</f>
        <v>16.022222222222222</v>
      </c>
      <c r="U361" s="42">
        <f>((INVENTARIO[[#This Row],[Costo Unitario (USD)]]+INVENTARIO[[#This Row],[Costo Envío (USD)]])*1.5)+10%</f>
        <v>28.183333333333334</v>
      </c>
      <c r="V361" s="42">
        <v>27</v>
      </c>
      <c r="W361" s="42">
        <f>INVENTARIO[[#This Row],[Precio Final]]-(INVENTARIO[[#This Row],[Comisión 10%]]+INVENTARIO[[#This Row],[Costo total]])</f>
        <v>8.2777777777777786</v>
      </c>
      <c r="X361" s="188">
        <f>INVENTARIO[[#This Row],[Ganancia Unitaria]]*INVENTARIO[[#This Row],[Salidas]]</f>
        <v>0</v>
      </c>
      <c r="Y361" s="42"/>
      <c r="Z361" s="20"/>
    </row>
    <row r="362" spans="1:26" ht="55" hidden="1" customHeight="1" x14ac:dyDescent="0.15">
      <c r="A362" s="43" t="s">
        <v>1591</v>
      </c>
      <c r="B362" s="181"/>
      <c r="C362" s="182" t="s">
        <v>12</v>
      </c>
      <c r="D362" s="83" t="s">
        <v>215</v>
      </c>
      <c r="E362" s="83" t="s">
        <v>1284</v>
      </c>
      <c r="F362" s="83" t="s">
        <v>714</v>
      </c>
      <c r="G362" s="83" t="s">
        <v>426</v>
      </c>
      <c r="H362" s="183">
        <f>INVENTARIO[[#This Row],[Precio Final]]</f>
        <v>27</v>
      </c>
      <c r="I362" s="83">
        <f t="shared" si="64"/>
        <v>28.183333333333334</v>
      </c>
      <c r="J362" s="83">
        <v>2</v>
      </c>
      <c r="K362" s="112">
        <f>SUMIFS(VENTAS[Cantidad],VENTAS[Código del producto Vendido],INVENTARIO[[#This Row],[Code]])</f>
        <v>0</v>
      </c>
      <c r="L362" s="122">
        <f>INVENTARIO[[#This Row],[Entradas]]-INVENTARIO[[#This Row],[Salidas]]</f>
        <v>2</v>
      </c>
      <c r="M362" s="183">
        <f>INVENTARIO[[#This Row],[Precio Final]]*10%</f>
        <v>2.7</v>
      </c>
      <c r="N362" s="43">
        <v>265</v>
      </c>
      <c r="O362" s="43">
        <v>18</v>
      </c>
      <c r="P362" s="43">
        <f t="shared" si="65"/>
        <v>14.722222222222221</v>
      </c>
      <c r="Q362" s="112">
        <v>400</v>
      </c>
      <c r="R362" s="43">
        <v>10</v>
      </c>
      <c r="S362" s="189">
        <f t="shared" si="66"/>
        <v>4</v>
      </c>
      <c r="T362" s="180">
        <f>(P362+S362)-INVENTARIO[[#This Row],[Comisión 10%]]</f>
        <v>16.022222222222222</v>
      </c>
      <c r="U362" s="180">
        <f>((INVENTARIO[[#This Row],[Costo Unitario (USD)]]+INVENTARIO[[#This Row],[Costo Envío (USD)]])*1.5)+10%</f>
        <v>28.183333333333334</v>
      </c>
      <c r="V362" s="43">
        <v>27</v>
      </c>
      <c r="W362" s="43">
        <f>INVENTARIO[[#This Row],[Precio Final]]-(INVENTARIO[[#This Row],[Comisión 10%]]+INVENTARIO[[#This Row],[Costo total]])</f>
        <v>8.2777777777777786</v>
      </c>
      <c r="X362" s="184">
        <f>INVENTARIO[[#This Row],[Ganancia Unitaria]]*INVENTARIO[[#This Row],[Salidas]]</f>
        <v>0</v>
      </c>
      <c r="Y362" s="43"/>
      <c r="Z362" s="20"/>
    </row>
    <row r="363" spans="1:26" ht="55" hidden="1" customHeight="1" x14ac:dyDescent="0.15">
      <c r="A363" s="42" t="s">
        <v>1592</v>
      </c>
      <c r="B363" s="185"/>
      <c r="C363" s="186" t="s">
        <v>12</v>
      </c>
      <c r="D363" s="78" t="s">
        <v>215</v>
      </c>
      <c r="E363" s="78" t="s">
        <v>1284</v>
      </c>
      <c r="F363" s="78" t="s">
        <v>712</v>
      </c>
      <c r="G363" s="78" t="s">
        <v>426</v>
      </c>
      <c r="H363" s="187">
        <f>INVENTARIO[[#This Row],[Precio Final]]</f>
        <v>27</v>
      </c>
      <c r="I363" s="78">
        <f t="shared" si="64"/>
        <v>28.083333333333332</v>
      </c>
      <c r="J363" s="78">
        <v>1</v>
      </c>
      <c r="K363" s="110">
        <f>SUMIFS(VENTAS[Cantidad],VENTAS[Código del producto Vendido],INVENTARIO[[#This Row],[Code]])</f>
        <v>0</v>
      </c>
      <c r="L363" s="121">
        <f>INVENTARIO[[#This Row],[Entradas]]-INVENTARIO[[#This Row],[Salidas]]</f>
        <v>1</v>
      </c>
      <c r="M363" s="187">
        <f>INVENTARIO[[#This Row],[Precio Final]]*10%</f>
        <v>2.7</v>
      </c>
      <c r="N363" s="42">
        <v>265</v>
      </c>
      <c r="O363" s="42">
        <v>18</v>
      </c>
      <c r="P363" s="42">
        <f t="shared" si="65"/>
        <v>14.722222222222221</v>
      </c>
      <c r="Q363" s="110">
        <v>400</v>
      </c>
      <c r="R363" s="42">
        <v>10</v>
      </c>
      <c r="S363" s="190">
        <f t="shared" si="66"/>
        <v>4</v>
      </c>
      <c r="T363" s="42">
        <f>(P363+S363)</f>
        <v>18.722222222222221</v>
      </c>
      <c r="U363" s="42">
        <f>((INVENTARIO[[#This Row],[Costo Unitario (USD)]]+INVENTARIO[[#This Row],[Costo Envío (USD)]])*1.5)</f>
        <v>28.083333333333332</v>
      </c>
      <c r="V363" s="42">
        <v>27</v>
      </c>
      <c r="W363" s="42">
        <f>INVENTARIO[[#This Row],[Precio Final]]-(INVENTARIO[[#This Row],[Comisión 10%]]+INVENTARIO[[#This Row],[Costo total]])</f>
        <v>5.5777777777777793</v>
      </c>
      <c r="X363" s="188">
        <f>INVENTARIO[[#This Row],[Ganancia Unitaria]]*INVENTARIO[[#This Row],[Salidas]]</f>
        <v>0</v>
      </c>
      <c r="Y363" s="42"/>
      <c r="Z363" s="20"/>
    </row>
    <row r="364" spans="1:26" ht="55" hidden="1" customHeight="1" x14ac:dyDescent="0.15">
      <c r="A364" s="43" t="s">
        <v>1593</v>
      </c>
      <c r="B364" s="181"/>
      <c r="C364" s="182" t="s">
        <v>12</v>
      </c>
      <c r="D364" s="83" t="s">
        <v>215</v>
      </c>
      <c r="E364" s="83" t="s">
        <v>717</v>
      </c>
      <c r="F364" s="83" t="s">
        <v>712</v>
      </c>
      <c r="G364" s="83" t="s">
        <v>426</v>
      </c>
      <c r="H364" s="183">
        <f>INVENTARIO[[#This Row],[Precio Final]]</f>
        <v>18</v>
      </c>
      <c r="I364" s="83">
        <f t="shared" si="64"/>
        <v>17.933333333333337</v>
      </c>
      <c r="J364" s="83">
        <v>2</v>
      </c>
      <c r="K364" s="112">
        <f>SUMIFS(VENTAS[Cantidad],VENTAS[Código del producto Vendido],INVENTARIO[[#This Row],[Code]])</f>
        <v>0</v>
      </c>
      <c r="L364" s="122">
        <f>INVENTARIO[[#This Row],[Entradas]]-INVENTARIO[[#This Row],[Salidas]]</f>
        <v>2</v>
      </c>
      <c r="M364" s="183">
        <f>INVENTARIO[[#This Row],[Precio Final]]*10%</f>
        <v>1.8</v>
      </c>
      <c r="N364" s="43">
        <v>169</v>
      </c>
      <c r="O364" s="43">
        <v>18</v>
      </c>
      <c r="P364" s="43">
        <f t="shared" si="65"/>
        <v>9.3888888888888893</v>
      </c>
      <c r="Q364" s="112">
        <v>250</v>
      </c>
      <c r="R364" s="43">
        <v>10</v>
      </c>
      <c r="S364" s="189">
        <f t="shared" si="66"/>
        <v>2.5</v>
      </c>
      <c r="T364" s="180">
        <f>(P364+S364)-INVENTARIO[[#This Row],[Comisión 10%]]</f>
        <v>10.088888888888889</v>
      </c>
      <c r="U364" s="180">
        <f>((INVENTARIO[[#This Row],[Costo Unitario (USD)]]+INVENTARIO[[#This Row],[Costo Envío (USD)]])*1.5)+10%</f>
        <v>17.933333333333337</v>
      </c>
      <c r="V364" s="43">
        <v>18</v>
      </c>
      <c r="W364" s="43">
        <f>INVENTARIO[[#This Row],[Precio Final]]-(INVENTARIO[[#This Row],[Comisión 10%]]+INVENTARIO[[#This Row],[Costo total]])</f>
        <v>6.1111111111111107</v>
      </c>
      <c r="X364" s="184">
        <f>INVENTARIO[[#This Row],[Ganancia Unitaria]]*INVENTARIO[[#This Row],[Salidas]]</f>
        <v>0</v>
      </c>
      <c r="Y364" s="43"/>
      <c r="Z364" s="20"/>
    </row>
    <row r="365" spans="1:26" ht="55" hidden="1" customHeight="1" x14ac:dyDescent="0.15">
      <c r="A365" s="42" t="s">
        <v>1594</v>
      </c>
      <c r="B365" s="185"/>
      <c r="C365" s="186" t="s">
        <v>12</v>
      </c>
      <c r="D365" s="78" t="s">
        <v>215</v>
      </c>
      <c r="E365" s="78" t="s">
        <v>808</v>
      </c>
      <c r="F365" s="78" t="s">
        <v>714</v>
      </c>
      <c r="G365" s="78" t="s">
        <v>426</v>
      </c>
      <c r="H365" s="187">
        <f>INVENTARIO[[#This Row],[Precio Final]]</f>
        <v>39</v>
      </c>
      <c r="I365" s="78">
        <f t="shared" si="64"/>
        <v>44.25</v>
      </c>
      <c r="J365" s="78">
        <v>1</v>
      </c>
      <c r="K365" s="110">
        <f>SUMIFS(VENTAS[Cantidad],VENTAS[Código del producto Vendido],INVENTARIO[[#This Row],[Code]])</f>
        <v>0</v>
      </c>
      <c r="L365" s="121">
        <f>INVENTARIO[[#This Row],[Entradas]]-INVENTARIO[[#This Row],[Salidas]]</f>
        <v>1</v>
      </c>
      <c r="M365" s="187">
        <f>INVENTARIO[[#This Row],[Precio Final]]*10%</f>
        <v>3.9000000000000004</v>
      </c>
      <c r="N365" s="42">
        <v>396</v>
      </c>
      <c r="O365" s="42">
        <v>18</v>
      </c>
      <c r="P365" s="42">
        <v>25</v>
      </c>
      <c r="Q365" s="110">
        <v>450</v>
      </c>
      <c r="R365" s="42">
        <v>10</v>
      </c>
      <c r="S365" s="190">
        <f t="shared" si="66"/>
        <v>4.5</v>
      </c>
      <c r="T365" s="42">
        <f>(P365+S365)</f>
        <v>29.5</v>
      </c>
      <c r="U365" s="42">
        <f>((INVENTARIO[[#This Row],[Costo Unitario (USD)]]+INVENTARIO[[#This Row],[Costo Envío (USD)]])*1.5)</f>
        <v>44.25</v>
      </c>
      <c r="V365" s="42">
        <v>39</v>
      </c>
      <c r="W365" s="42">
        <f>INVENTARIO[[#This Row],[Precio Final]]-(INVENTARIO[[#This Row],[Comisión 10%]]+INVENTARIO[[#This Row],[Costo total]])</f>
        <v>5.6000000000000014</v>
      </c>
      <c r="X365" s="188">
        <f>INVENTARIO[[#This Row],[Ganancia Unitaria]]*INVENTARIO[[#This Row],[Salidas]]</f>
        <v>0</v>
      </c>
      <c r="Y365" s="42"/>
      <c r="Z365" s="20"/>
    </row>
    <row r="366" spans="1:26" ht="55" hidden="1" customHeight="1" x14ac:dyDescent="0.15">
      <c r="A366" s="43" t="s">
        <v>470</v>
      </c>
      <c r="B366" s="181"/>
      <c r="C366" s="182" t="s">
        <v>12</v>
      </c>
      <c r="D366" s="83" t="s">
        <v>215</v>
      </c>
      <c r="E366" s="83" t="s">
        <v>807</v>
      </c>
      <c r="F366" s="83" t="s">
        <v>713</v>
      </c>
      <c r="G366" s="83" t="s">
        <v>426</v>
      </c>
      <c r="H366" s="183">
        <f>INVENTARIO[[#This Row],[Precio Final]]</f>
        <v>35</v>
      </c>
      <c r="I366" s="83">
        <f t="shared" si="64"/>
        <v>34.916666666666671</v>
      </c>
      <c r="J366" s="83">
        <v>1</v>
      </c>
      <c r="K366" s="112">
        <f>SUMIFS(VENTAS[Cantidad],VENTAS[Código del producto Vendido],INVENTARIO[[#This Row],[Code]])</f>
        <v>1</v>
      </c>
      <c r="L366" s="122">
        <f>INVENTARIO[[#This Row],[Entradas]]-INVENTARIO[[#This Row],[Salidas]]</f>
        <v>0</v>
      </c>
      <c r="M366" s="183">
        <f>INVENTARIO[[#This Row],[Precio Final]]*10%</f>
        <v>3.5</v>
      </c>
      <c r="N366" s="43">
        <v>356</v>
      </c>
      <c r="O366" s="43">
        <v>18</v>
      </c>
      <c r="P366" s="43">
        <f t="shared" si="65"/>
        <v>19.777777777777779</v>
      </c>
      <c r="Q366" s="112">
        <v>350</v>
      </c>
      <c r="R366" s="43">
        <v>10</v>
      </c>
      <c r="S366" s="189">
        <f t="shared" si="66"/>
        <v>3.5</v>
      </c>
      <c r="T366" s="180">
        <f>(P366+S366)</f>
        <v>23.277777777777779</v>
      </c>
      <c r="U366" s="180">
        <f>((INVENTARIO[[#This Row],[Costo Unitario (USD)]]+INVENTARIO[[#This Row],[Costo Envío (USD)]])*1.5)</f>
        <v>34.916666666666671</v>
      </c>
      <c r="V366" s="43">
        <v>35</v>
      </c>
      <c r="W366" s="43">
        <f>INVENTARIO[[#This Row],[Precio Final]]-(INVENTARIO[[#This Row],[Comisión 10%]]+INVENTARIO[[#This Row],[Costo total]])</f>
        <v>8.2222222222222214</v>
      </c>
      <c r="X366" s="184">
        <f>INVENTARIO[[#This Row],[Ganancia Unitaria]]*INVENTARIO[[#This Row],[Salidas]]</f>
        <v>8.2222222222222214</v>
      </c>
      <c r="Y366" s="43"/>
      <c r="Z366" s="20"/>
    </row>
    <row r="367" spans="1:26" ht="55" hidden="1" customHeight="1" x14ac:dyDescent="0.15">
      <c r="A367" s="42" t="s">
        <v>1595</v>
      </c>
      <c r="B367" s="185"/>
      <c r="C367" s="186" t="s">
        <v>12</v>
      </c>
      <c r="D367" s="78" t="s">
        <v>215</v>
      </c>
      <c r="E367" s="78" t="s">
        <v>807</v>
      </c>
      <c r="F367" s="78" t="s">
        <v>712</v>
      </c>
      <c r="G367" s="78" t="s">
        <v>426</v>
      </c>
      <c r="H367" s="187">
        <f>INVENTARIO[[#This Row],[Precio Final]]</f>
        <v>30</v>
      </c>
      <c r="I367" s="78">
        <f t="shared" si="64"/>
        <v>34.916666666666671</v>
      </c>
      <c r="J367" s="78">
        <v>1</v>
      </c>
      <c r="K367" s="110">
        <f>SUMIFS(VENTAS[Cantidad],VENTAS[Código del producto Vendido],INVENTARIO[[#This Row],[Code]])</f>
        <v>0</v>
      </c>
      <c r="L367" s="121">
        <f>INVENTARIO[[#This Row],[Entradas]]-INVENTARIO[[#This Row],[Salidas]]</f>
        <v>1</v>
      </c>
      <c r="M367" s="187">
        <f>INVENTARIO[[#This Row],[Precio Final]]*10%</f>
        <v>3</v>
      </c>
      <c r="N367" s="42">
        <v>356</v>
      </c>
      <c r="O367" s="42">
        <v>18</v>
      </c>
      <c r="P367" s="42">
        <f t="shared" si="65"/>
        <v>19.777777777777779</v>
      </c>
      <c r="Q367" s="110">
        <v>350</v>
      </c>
      <c r="R367" s="42">
        <v>10</v>
      </c>
      <c r="S367" s="190">
        <f t="shared" si="66"/>
        <v>3.5</v>
      </c>
      <c r="T367" s="42">
        <f>(P367+S367)</f>
        <v>23.277777777777779</v>
      </c>
      <c r="U367" s="42">
        <f>((INVENTARIO[[#This Row],[Costo Unitario (USD)]]+INVENTARIO[[#This Row],[Costo Envío (USD)]])*1.5)</f>
        <v>34.916666666666671</v>
      </c>
      <c r="V367" s="42">
        <v>30</v>
      </c>
      <c r="W367" s="42">
        <f>INVENTARIO[[#This Row],[Precio Final]]-(INVENTARIO[[#This Row],[Comisión 10%]]+INVENTARIO[[#This Row],[Costo total]])</f>
        <v>3.7222222222222214</v>
      </c>
      <c r="X367" s="188">
        <f>INVENTARIO[[#This Row],[Ganancia Unitaria]]*INVENTARIO[[#This Row],[Salidas]]</f>
        <v>0</v>
      </c>
      <c r="Y367" s="42"/>
      <c r="Z367" s="20"/>
    </row>
    <row r="368" spans="1:26" ht="55" hidden="1" customHeight="1" x14ac:dyDescent="0.15">
      <c r="A368" s="43" t="s">
        <v>472</v>
      </c>
      <c r="B368" s="181"/>
      <c r="C368" s="182" t="s">
        <v>12</v>
      </c>
      <c r="D368" s="83" t="s">
        <v>52</v>
      </c>
      <c r="E368" s="83" t="s">
        <v>633</v>
      </c>
      <c r="F368" s="83" t="s">
        <v>695</v>
      </c>
      <c r="G368" s="83" t="s">
        <v>426</v>
      </c>
      <c r="H368" s="183">
        <f>INVENTARIO[[#This Row],[Precio Final]]</f>
        <v>10</v>
      </c>
      <c r="I368" s="83">
        <f t="shared" si="64"/>
        <v>9.0833333333333321</v>
      </c>
      <c r="J368" s="83">
        <v>3</v>
      </c>
      <c r="K368" s="112">
        <v>3</v>
      </c>
      <c r="L368" s="122">
        <f>INVENTARIO[[#This Row],[Entradas]]-INVENTARIO[[#This Row],[Salidas]]</f>
        <v>0</v>
      </c>
      <c r="M368" s="183">
        <f>INVENTARIO[[#This Row],[Precio Final]]*10%</f>
        <v>1</v>
      </c>
      <c r="N368" s="43">
        <v>100</v>
      </c>
      <c r="O368" s="43">
        <v>18</v>
      </c>
      <c r="P368" s="43">
        <f t="shared" si="65"/>
        <v>5.5555555555555554</v>
      </c>
      <c r="Q368" s="112">
        <v>50</v>
      </c>
      <c r="R368" s="43">
        <v>10</v>
      </c>
      <c r="S368" s="189">
        <f t="shared" si="66"/>
        <v>0.5</v>
      </c>
      <c r="T368" s="180">
        <f>(P368+S368)</f>
        <v>6.0555555555555554</v>
      </c>
      <c r="U368" s="180">
        <f>((INVENTARIO[[#This Row],[Costo Unitario (USD)]]+INVENTARIO[[#This Row],[Costo Envío (USD)]])*1.5)</f>
        <v>9.0833333333333321</v>
      </c>
      <c r="V368" s="43">
        <v>10</v>
      </c>
      <c r="W368" s="43">
        <f>INVENTARIO[[#This Row],[Precio Final]]-(INVENTARIO[[#This Row],[Comisión 10%]]+INVENTARIO[[#This Row],[Costo total]])</f>
        <v>2.9444444444444446</v>
      </c>
      <c r="X368" s="184">
        <f>INVENTARIO[[#This Row],[Ganancia Unitaria]]*INVENTARIO[[#This Row],[Salidas]]</f>
        <v>8.8333333333333339</v>
      </c>
      <c r="Y368" s="43"/>
      <c r="Z368" s="20"/>
    </row>
    <row r="369" spans="1:26" ht="55" hidden="1" customHeight="1" x14ac:dyDescent="0.15">
      <c r="A369" s="42" t="s">
        <v>1596</v>
      </c>
      <c r="B369" s="185"/>
      <c r="C369" s="186" t="s">
        <v>12</v>
      </c>
      <c r="D369" s="78" t="s">
        <v>52</v>
      </c>
      <c r="E369" s="78" t="s">
        <v>1285</v>
      </c>
      <c r="F369" s="78" t="s">
        <v>692</v>
      </c>
      <c r="G369" s="78" t="s">
        <v>426</v>
      </c>
      <c r="H369" s="187">
        <f>INVENTARIO[[#This Row],[Precio Final]]</f>
        <v>10</v>
      </c>
      <c r="I369" s="78">
        <f t="shared" ref="I369:I414" si="67">U369</f>
        <v>9.0833333333333321</v>
      </c>
      <c r="J369" s="78">
        <v>2</v>
      </c>
      <c r="K369" s="110">
        <f>SUMIFS(VENTAS[Cantidad],VENTAS[Código del producto Vendido],INVENTARIO[[#This Row],[Code]])</f>
        <v>1</v>
      </c>
      <c r="L369" s="121">
        <f>INVENTARIO[[#This Row],[Entradas]]-INVENTARIO[[#This Row],[Salidas]]</f>
        <v>1</v>
      </c>
      <c r="M369" s="187">
        <f>INVENTARIO[[#This Row],[Precio Final]]*10%</f>
        <v>1</v>
      </c>
      <c r="N369" s="42">
        <v>100</v>
      </c>
      <c r="O369" s="42">
        <v>18</v>
      </c>
      <c r="P369" s="42">
        <f t="shared" ref="P369:P414" si="68">N369/O369</f>
        <v>5.5555555555555554</v>
      </c>
      <c r="Q369" s="110">
        <v>50</v>
      </c>
      <c r="R369" s="42">
        <v>10</v>
      </c>
      <c r="S369" s="190">
        <f t="shared" ref="S369:S414" si="69">Q369*R369/1000</f>
        <v>0.5</v>
      </c>
      <c r="T369" s="42">
        <f>(P369+S369)</f>
        <v>6.0555555555555554</v>
      </c>
      <c r="U369" s="42">
        <f>((INVENTARIO[[#This Row],[Costo Unitario (USD)]]+INVENTARIO[[#This Row],[Costo Envío (USD)]])*1.5)</f>
        <v>9.0833333333333321</v>
      </c>
      <c r="V369" s="42">
        <v>10</v>
      </c>
      <c r="W369" s="42">
        <f>INVENTARIO[[#This Row],[Precio Final]]-(INVENTARIO[[#This Row],[Comisión 10%]]+INVENTARIO[[#This Row],[Costo total]])</f>
        <v>2.9444444444444446</v>
      </c>
      <c r="X369" s="188">
        <f>INVENTARIO[[#This Row],[Ganancia Unitaria]]*INVENTARIO[[#This Row],[Salidas]]</f>
        <v>2.9444444444444446</v>
      </c>
      <c r="Y369" s="42"/>
      <c r="Z369" s="20"/>
    </row>
    <row r="370" spans="1:26" ht="55" hidden="1" customHeight="1" x14ac:dyDescent="0.15">
      <c r="A370" s="43" t="s">
        <v>1597</v>
      </c>
      <c r="B370" s="181"/>
      <c r="C370" s="182" t="s">
        <v>12</v>
      </c>
      <c r="D370" s="83" t="s">
        <v>52</v>
      </c>
      <c r="E370" s="83" t="s">
        <v>1286</v>
      </c>
      <c r="F370" s="83" t="s">
        <v>692</v>
      </c>
      <c r="G370" s="83" t="s">
        <v>426</v>
      </c>
      <c r="H370" s="183">
        <f>INVENTARIO[[#This Row],[Precio Final]]</f>
        <v>10</v>
      </c>
      <c r="I370" s="83">
        <f t="shared" si="67"/>
        <v>9.1833333333333318</v>
      </c>
      <c r="J370" s="83">
        <v>2</v>
      </c>
      <c r="K370" s="112">
        <f>SUMIFS(VENTAS[Cantidad],VENTAS[Código del producto Vendido],INVENTARIO[[#This Row],[Code]])</f>
        <v>0</v>
      </c>
      <c r="L370" s="122">
        <f>INVENTARIO[[#This Row],[Entradas]]-INVENTARIO[[#This Row],[Salidas]]</f>
        <v>2</v>
      </c>
      <c r="M370" s="183">
        <f>INVENTARIO[[#This Row],[Precio Final]]*10%</f>
        <v>1</v>
      </c>
      <c r="N370" s="43">
        <v>100</v>
      </c>
      <c r="O370" s="43">
        <v>18</v>
      </c>
      <c r="P370" s="43">
        <f t="shared" si="68"/>
        <v>5.5555555555555554</v>
      </c>
      <c r="Q370" s="112">
        <v>50</v>
      </c>
      <c r="R370" s="43">
        <v>10</v>
      </c>
      <c r="S370" s="189">
        <f t="shared" si="69"/>
        <v>0.5</v>
      </c>
      <c r="T370" s="180">
        <f>(P370+S370)-INVENTARIO[[#This Row],[Comisión 10%]]</f>
        <v>5.0555555555555554</v>
      </c>
      <c r="U370" s="180">
        <f>((INVENTARIO[[#This Row],[Costo Unitario (USD)]]+INVENTARIO[[#This Row],[Costo Envío (USD)]])*1.5)+10%</f>
        <v>9.1833333333333318</v>
      </c>
      <c r="V370" s="43">
        <v>10</v>
      </c>
      <c r="W370" s="43">
        <f>INVENTARIO[[#This Row],[Precio Final]]-(INVENTARIO[[#This Row],[Comisión 10%]]+INVENTARIO[[#This Row],[Costo total]])</f>
        <v>3.9444444444444446</v>
      </c>
      <c r="X370" s="184">
        <f>INVENTARIO[[#This Row],[Ganancia Unitaria]]*INVENTARIO[[#This Row],[Salidas]]</f>
        <v>0</v>
      </c>
      <c r="Y370" s="43"/>
      <c r="Z370" s="20"/>
    </row>
    <row r="371" spans="1:26" ht="55" hidden="1" customHeight="1" x14ac:dyDescent="0.15">
      <c r="A371" s="42" t="s">
        <v>1598</v>
      </c>
      <c r="B371" s="185"/>
      <c r="C371" s="186" t="s">
        <v>12</v>
      </c>
      <c r="D371" s="78" t="s">
        <v>52</v>
      </c>
      <c r="E371" s="78" t="s">
        <v>1286</v>
      </c>
      <c r="F371" s="78" t="s">
        <v>695</v>
      </c>
      <c r="G371" s="78" t="s">
        <v>426</v>
      </c>
      <c r="H371" s="187">
        <f>INVENTARIO[[#This Row],[Precio Final]]</f>
        <v>10</v>
      </c>
      <c r="I371" s="78">
        <f t="shared" si="67"/>
        <v>9.0833333333333321</v>
      </c>
      <c r="J371" s="78">
        <v>1</v>
      </c>
      <c r="K371" s="110">
        <f>SUMIFS(VENTAS[Cantidad],VENTAS[Código del producto Vendido],INVENTARIO[[#This Row],[Code]])</f>
        <v>0</v>
      </c>
      <c r="L371" s="121">
        <f>INVENTARIO[[#This Row],[Entradas]]-INVENTARIO[[#This Row],[Salidas]]</f>
        <v>1</v>
      </c>
      <c r="M371" s="187">
        <f>INVENTARIO[[#This Row],[Precio Final]]*10%</f>
        <v>1</v>
      </c>
      <c r="N371" s="42">
        <v>100</v>
      </c>
      <c r="O371" s="42">
        <v>18</v>
      </c>
      <c r="P371" s="42">
        <f t="shared" si="68"/>
        <v>5.5555555555555554</v>
      </c>
      <c r="Q371" s="110">
        <v>50</v>
      </c>
      <c r="R371" s="42">
        <v>10</v>
      </c>
      <c r="S371" s="190">
        <f t="shared" si="69"/>
        <v>0.5</v>
      </c>
      <c r="T371" s="42">
        <f>(P371+S371)</f>
        <v>6.0555555555555554</v>
      </c>
      <c r="U371" s="42">
        <f>((INVENTARIO[[#This Row],[Costo Unitario (USD)]]+INVENTARIO[[#This Row],[Costo Envío (USD)]])*1.5)</f>
        <v>9.0833333333333321</v>
      </c>
      <c r="V371" s="42">
        <v>10</v>
      </c>
      <c r="W371" s="42">
        <f>INVENTARIO[[#This Row],[Precio Final]]-(INVENTARIO[[#This Row],[Comisión 10%]]+INVENTARIO[[#This Row],[Costo total]])</f>
        <v>2.9444444444444446</v>
      </c>
      <c r="X371" s="188">
        <f>INVENTARIO[[#This Row],[Ganancia Unitaria]]*INVENTARIO[[#This Row],[Salidas]]</f>
        <v>0</v>
      </c>
      <c r="Y371" s="42"/>
      <c r="Z371" s="20"/>
    </row>
    <row r="372" spans="1:26" ht="55" hidden="1" customHeight="1" x14ac:dyDescent="0.15">
      <c r="A372" s="43" t="s">
        <v>1599</v>
      </c>
      <c r="B372" s="181"/>
      <c r="C372" s="182" t="s">
        <v>12</v>
      </c>
      <c r="D372" s="83" t="s">
        <v>52</v>
      </c>
      <c r="E372" s="83" t="s">
        <v>1287</v>
      </c>
      <c r="F372" s="83" t="s">
        <v>692</v>
      </c>
      <c r="G372" s="83" t="s">
        <v>426</v>
      </c>
      <c r="H372" s="183">
        <f>INVENTARIO[[#This Row],[Precio Final]]</f>
        <v>10</v>
      </c>
      <c r="I372" s="83">
        <f t="shared" si="67"/>
        <v>9.1833333333333318</v>
      </c>
      <c r="J372" s="83">
        <v>2</v>
      </c>
      <c r="K372" s="112">
        <f>SUMIFS(VENTAS[Cantidad],VENTAS[Código del producto Vendido],INVENTARIO[[#This Row],[Code]])</f>
        <v>0</v>
      </c>
      <c r="L372" s="122">
        <f>INVENTARIO[[#This Row],[Entradas]]-INVENTARIO[[#This Row],[Salidas]]</f>
        <v>2</v>
      </c>
      <c r="M372" s="183">
        <f>INVENTARIO[[#This Row],[Precio Final]]*10%</f>
        <v>1</v>
      </c>
      <c r="N372" s="43">
        <v>100</v>
      </c>
      <c r="O372" s="43">
        <v>18</v>
      </c>
      <c r="P372" s="43">
        <f t="shared" si="68"/>
        <v>5.5555555555555554</v>
      </c>
      <c r="Q372" s="112">
        <v>50</v>
      </c>
      <c r="R372" s="43">
        <v>10</v>
      </c>
      <c r="S372" s="189">
        <f t="shared" si="69"/>
        <v>0.5</v>
      </c>
      <c r="T372" s="180">
        <f>(P372+S372)-INVENTARIO[[#This Row],[Comisión 10%]]</f>
        <v>5.0555555555555554</v>
      </c>
      <c r="U372" s="180">
        <f>((INVENTARIO[[#This Row],[Costo Unitario (USD)]]+INVENTARIO[[#This Row],[Costo Envío (USD)]])*1.5)+10%</f>
        <v>9.1833333333333318</v>
      </c>
      <c r="V372" s="43">
        <v>10</v>
      </c>
      <c r="W372" s="43">
        <f>INVENTARIO[[#This Row],[Precio Final]]-(INVENTARIO[[#This Row],[Comisión 10%]]+INVENTARIO[[#This Row],[Costo total]])</f>
        <v>3.9444444444444446</v>
      </c>
      <c r="X372" s="184">
        <f>INVENTARIO[[#This Row],[Ganancia Unitaria]]*INVENTARIO[[#This Row],[Salidas]]</f>
        <v>0</v>
      </c>
      <c r="Y372" s="43"/>
      <c r="Z372" s="20"/>
    </row>
    <row r="373" spans="1:26" ht="55" hidden="1" customHeight="1" x14ac:dyDescent="0.15">
      <c r="A373" s="42" t="s">
        <v>1600</v>
      </c>
      <c r="B373" s="185"/>
      <c r="C373" s="186" t="s">
        <v>12</v>
      </c>
      <c r="D373" s="78" t="s">
        <v>52</v>
      </c>
      <c r="E373" s="78" t="s">
        <v>1287</v>
      </c>
      <c r="F373" s="78" t="s">
        <v>695</v>
      </c>
      <c r="G373" s="78" t="s">
        <v>426</v>
      </c>
      <c r="H373" s="187">
        <f>INVENTARIO[[#This Row],[Precio Final]]</f>
        <v>10</v>
      </c>
      <c r="I373" s="78">
        <f t="shared" si="67"/>
        <v>9.0833333333333321</v>
      </c>
      <c r="J373" s="78">
        <v>1</v>
      </c>
      <c r="K373" s="110">
        <f>SUMIFS(VENTAS[Cantidad],VENTAS[Código del producto Vendido],INVENTARIO[[#This Row],[Code]])</f>
        <v>1</v>
      </c>
      <c r="L373" s="121">
        <f>INVENTARIO[[#This Row],[Entradas]]-INVENTARIO[[#This Row],[Salidas]]</f>
        <v>0</v>
      </c>
      <c r="M373" s="187">
        <f>INVENTARIO[[#This Row],[Precio Final]]*10%</f>
        <v>1</v>
      </c>
      <c r="N373" s="42">
        <v>100</v>
      </c>
      <c r="O373" s="42">
        <v>18</v>
      </c>
      <c r="P373" s="42">
        <f t="shared" si="68"/>
        <v>5.5555555555555554</v>
      </c>
      <c r="Q373" s="110">
        <v>50</v>
      </c>
      <c r="R373" s="42">
        <v>10</v>
      </c>
      <c r="S373" s="190">
        <f t="shared" si="69"/>
        <v>0.5</v>
      </c>
      <c r="T373" s="42">
        <f>(P373+S373)</f>
        <v>6.0555555555555554</v>
      </c>
      <c r="U373" s="42">
        <f>((INVENTARIO[[#This Row],[Costo Unitario (USD)]]+INVENTARIO[[#This Row],[Costo Envío (USD)]])*1.5)</f>
        <v>9.0833333333333321</v>
      </c>
      <c r="V373" s="42">
        <v>10</v>
      </c>
      <c r="W373" s="42">
        <f>INVENTARIO[[#This Row],[Precio Final]]-(INVENTARIO[[#This Row],[Comisión 10%]]+INVENTARIO[[#This Row],[Costo total]])</f>
        <v>2.9444444444444446</v>
      </c>
      <c r="X373" s="188">
        <f>INVENTARIO[[#This Row],[Ganancia Unitaria]]*INVENTARIO[[#This Row],[Salidas]]</f>
        <v>2.9444444444444446</v>
      </c>
      <c r="Y373" s="42"/>
      <c r="Z373" s="20"/>
    </row>
    <row r="374" spans="1:26" ht="55" hidden="1" customHeight="1" x14ac:dyDescent="0.15">
      <c r="A374" s="43" t="s">
        <v>1601</v>
      </c>
      <c r="B374" s="181"/>
      <c r="C374" s="182" t="s">
        <v>12</v>
      </c>
      <c r="D374" s="83" t="s">
        <v>192</v>
      </c>
      <c r="E374" s="83" t="s">
        <v>1289</v>
      </c>
      <c r="F374" s="83" t="s">
        <v>711</v>
      </c>
      <c r="G374" s="83" t="s">
        <v>426</v>
      </c>
      <c r="H374" s="183">
        <f>INVENTARIO[[#This Row],[Precio Final]]</f>
        <v>0</v>
      </c>
      <c r="I374" s="83">
        <f t="shared" si="67"/>
        <v>17.333333333333332</v>
      </c>
      <c r="J374" s="83">
        <v>0</v>
      </c>
      <c r="K374" s="112">
        <f>SUMIFS(VENTAS[Cantidad],VENTAS[Código del producto Vendido],INVENTARIO[[#This Row],[Code]])</f>
        <v>0</v>
      </c>
      <c r="L374" s="122">
        <f>INVENTARIO[[#This Row],[Entradas]]-INVENTARIO[[#This Row],[Salidas]]</f>
        <v>0</v>
      </c>
      <c r="M374" s="183">
        <f>INVENTARIO[[#This Row],[Precio Final]]*10%</f>
        <v>0</v>
      </c>
      <c r="N374" s="43">
        <v>199</v>
      </c>
      <c r="O374" s="43">
        <v>18</v>
      </c>
      <c r="P374" s="43">
        <f t="shared" si="68"/>
        <v>11.055555555555555</v>
      </c>
      <c r="Q374" s="112">
        <v>50</v>
      </c>
      <c r="R374" s="43">
        <v>10</v>
      </c>
      <c r="S374" s="189">
        <f t="shared" si="69"/>
        <v>0.5</v>
      </c>
      <c r="T374" s="180">
        <f>(P374+S374)</f>
        <v>11.555555555555555</v>
      </c>
      <c r="U374" s="180">
        <f>((INVENTARIO[[#This Row],[Costo Unitario (USD)]]+INVENTARIO[[#This Row],[Costo Envío (USD)]])*1.5)</f>
        <v>17.333333333333332</v>
      </c>
      <c r="V374" s="43">
        <v>0</v>
      </c>
      <c r="W374" s="43">
        <f>INVENTARIO[[#This Row],[Precio Final]]-(INVENTARIO[[#This Row],[Comisión 10%]]+INVENTARIO[[#This Row],[Costo total]])</f>
        <v>-11.555555555555555</v>
      </c>
      <c r="X374" s="184">
        <f>INVENTARIO[[#This Row],[Ganancia Unitaria]]*INVENTARIO[[#This Row],[Salidas]]</f>
        <v>0</v>
      </c>
      <c r="Y374" s="43"/>
      <c r="Z374" s="20"/>
    </row>
    <row r="375" spans="1:26" ht="55" hidden="1" customHeight="1" x14ac:dyDescent="0.15">
      <c r="A375" s="42" t="s">
        <v>1602</v>
      </c>
      <c r="B375" s="185"/>
      <c r="C375" s="186" t="s">
        <v>12</v>
      </c>
      <c r="D375" s="78" t="s">
        <v>192</v>
      </c>
      <c r="E375" s="78" t="s">
        <v>1288</v>
      </c>
      <c r="F375" s="78" t="s">
        <v>711</v>
      </c>
      <c r="G375" s="78" t="s">
        <v>426</v>
      </c>
      <c r="H375" s="187">
        <f>INVENTARIO[[#This Row],[Precio Final]]</f>
        <v>15</v>
      </c>
      <c r="I375" s="78">
        <f t="shared" si="67"/>
        <v>17.433333333333334</v>
      </c>
      <c r="J375" s="78">
        <v>2</v>
      </c>
      <c r="K375" s="110">
        <f>SUMIFS(VENTAS[Cantidad],VENTAS[Código del producto Vendido],INVENTARIO[[#This Row],[Code]])</f>
        <v>0</v>
      </c>
      <c r="L375" s="121">
        <f>INVENTARIO[[#This Row],[Entradas]]-INVENTARIO[[#This Row],[Salidas]]</f>
        <v>2</v>
      </c>
      <c r="M375" s="187">
        <f>INVENTARIO[[#This Row],[Precio Final]]*10%</f>
        <v>1.5</v>
      </c>
      <c r="N375" s="42">
        <v>199</v>
      </c>
      <c r="O375" s="42">
        <v>18</v>
      </c>
      <c r="P375" s="42">
        <f t="shared" si="68"/>
        <v>11.055555555555555</v>
      </c>
      <c r="Q375" s="110">
        <v>50</v>
      </c>
      <c r="R375" s="42">
        <v>10</v>
      </c>
      <c r="S375" s="190">
        <f t="shared" si="69"/>
        <v>0.5</v>
      </c>
      <c r="T375" s="42">
        <f>(P375+S375)-INVENTARIO[[#This Row],[Comisión 10%]]</f>
        <v>10.055555555555555</v>
      </c>
      <c r="U375" s="42">
        <f>((INVENTARIO[[#This Row],[Costo Unitario (USD)]]+INVENTARIO[[#This Row],[Costo Envío (USD)]])*1.5)+10%</f>
        <v>17.433333333333334</v>
      </c>
      <c r="V375" s="42">
        <v>15</v>
      </c>
      <c r="W375" s="42">
        <f>INVENTARIO[[#This Row],[Precio Final]]-(INVENTARIO[[#This Row],[Comisión 10%]]+INVENTARIO[[#This Row],[Costo total]])</f>
        <v>3.4444444444444446</v>
      </c>
      <c r="X375" s="188">
        <f>INVENTARIO[[#This Row],[Ganancia Unitaria]]*INVENTARIO[[#This Row],[Salidas]]</f>
        <v>0</v>
      </c>
      <c r="Y375" s="42"/>
      <c r="Z375" s="20"/>
    </row>
    <row r="376" spans="1:26" ht="55" hidden="1" customHeight="1" x14ac:dyDescent="0.15">
      <c r="A376" s="43" t="s">
        <v>1603</v>
      </c>
      <c r="B376" s="181"/>
      <c r="C376" s="182" t="s">
        <v>12</v>
      </c>
      <c r="D376" s="83" t="s">
        <v>923</v>
      </c>
      <c r="E376" s="83" t="s">
        <v>706</v>
      </c>
      <c r="F376" s="83" t="s">
        <v>697</v>
      </c>
      <c r="G376" s="83" t="s">
        <v>426</v>
      </c>
      <c r="H376" s="183">
        <f>INVENTARIO[[#This Row],[Precio Final]]</f>
        <v>19</v>
      </c>
      <c r="I376" s="83">
        <f t="shared" si="67"/>
        <v>19.583333333333332</v>
      </c>
      <c r="J376" s="83">
        <v>1</v>
      </c>
      <c r="K376" s="112">
        <f>SUMIFS(VENTAS[Cantidad],VENTAS[Código del producto Vendido],INVENTARIO[[#This Row],[Code]])</f>
        <v>1</v>
      </c>
      <c r="L376" s="122">
        <f>INVENTARIO[[#This Row],[Entradas]]-INVENTARIO[[#This Row],[Salidas]]</f>
        <v>0</v>
      </c>
      <c r="M376" s="183">
        <f>INVENTARIO[[#This Row],[Precio Final]]*10%</f>
        <v>1.9000000000000001</v>
      </c>
      <c r="N376" s="43">
        <v>199</v>
      </c>
      <c r="O376" s="43">
        <v>18</v>
      </c>
      <c r="P376" s="43">
        <f t="shared" si="68"/>
        <v>11.055555555555555</v>
      </c>
      <c r="Q376" s="112">
        <v>200</v>
      </c>
      <c r="R376" s="43">
        <v>10</v>
      </c>
      <c r="S376" s="189">
        <f t="shared" si="69"/>
        <v>2</v>
      </c>
      <c r="T376" s="180">
        <f t="shared" ref="T376:T381" si="70">(P376+S376)</f>
        <v>13.055555555555555</v>
      </c>
      <c r="U376" s="180">
        <f>((INVENTARIO[[#This Row],[Costo Unitario (USD)]]+INVENTARIO[[#This Row],[Costo Envío (USD)]])*1.5)</f>
        <v>19.583333333333332</v>
      </c>
      <c r="V376" s="43">
        <v>19</v>
      </c>
      <c r="W376" s="43">
        <f>INVENTARIO[[#This Row],[Precio Final]]-(INVENTARIO[[#This Row],[Comisión 10%]]+INVENTARIO[[#This Row],[Costo total]])</f>
        <v>4.0444444444444443</v>
      </c>
      <c r="X376" s="184">
        <f>INVENTARIO[[#This Row],[Ganancia Unitaria]]*INVENTARIO[[#This Row],[Salidas]]</f>
        <v>4.0444444444444443</v>
      </c>
      <c r="Y376" s="43"/>
      <c r="Z376" s="20"/>
    </row>
    <row r="377" spans="1:26" ht="55" hidden="1" customHeight="1" x14ac:dyDescent="0.15">
      <c r="A377" s="42" t="s">
        <v>639</v>
      </c>
      <c r="B377" s="185"/>
      <c r="C377" s="186" t="s">
        <v>12</v>
      </c>
      <c r="D377" s="78" t="s">
        <v>923</v>
      </c>
      <c r="E377" s="78" t="s">
        <v>706</v>
      </c>
      <c r="F377" s="78" t="s">
        <v>695</v>
      </c>
      <c r="G377" s="78" t="s">
        <v>426</v>
      </c>
      <c r="H377" s="187">
        <f>INVENTARIO[[#This Row],[Precio Final]]</f>
        <v>0</v>
      </c>
      <c r="I377" s="78">
        <f t="shared" si="67"/>
        <v>40.5</v>
      </c>
      <c r="J377" s="78">
        <v>1</v>
      </c>
      <c r="K377" s="110">
        <v>1</v>
      </c>
      <c r="L377" s="121">
        <f>INVENTARIO[[#This Row],[Entradas]]-INVENTARIO[[#This Row],[Salidas]]</f>
        <v>0</v>
      </c>
      <c r="M377" s="187">
        <f>INVENTARIO[[#This Row],[Precio Final]]*10%</f>
        <v>0</v>
      </c>
      <c r="N377" s="42">
        <v>450</v>
      </c>
      <c r="O377" s="42">
        <v>18</v>
      </c>
      <c r="P377" s="42">
        <f t="shared" si="68"/>
        <v>25</v>
      </c>
      <c r="Q377" s="110">
        <v>200</v>
      </c>
      <c r="R377" s="42">
        <v>10</v>
      </c>
      <c r="S377" s="190">
        <f t="shared" si="69"/>
        <v>2</v>
      </c>
      <c r="T377" s="42">
        <f t="shared" si="70"/>
        <v>27</v>
      </c>
      <c r="U377" s="42">
        <f>((INVENTARIO[[#This Row],[Costo Unitario (USD)]]+INVENTARIO[[#This Row],[Costo Envío (USD)]])*1.5)</f>
        <v>40.5</v>
      </c>
      <c r="V377" s="42">
        <v>0</v>
      </c>
      <c r="W377" s="42">
        <f>INVENTARIO[[#This Row],[Precio Final]]-(INVENTARIO[[#This Row],[Comisión 10%]]+INVENTARIO[[#This Row],[Costo total]])</f>
        <v>-27</v>
      </c>
      <c r="X377" s="188">
        <f>INVENTARIO[[#This Row],[Ganancia Unitaria]]*INVENTARIO[[#This Row],[Salidas]]</f>
        <v>-27</v>
      </c>
      <c r="Y377" s="42"/>
      <c r="Z377" s="20"/>
    </row>
    <row r="378" spans="1:26" ht="55" hidden="1" customHeight="1" x14ac:dyDescent="0.15">
      <c r="A378" s="43" t="s">
        <v>1604</v>
      </c>
      <c r="B378" s="181"/>
      <c r="C378" s="182" t="s">
        <v>12</v>
      </c>
      <c r="D378" s="83" t="s">
        <v>415</v>
      </c>
      <c r="E378" s="83" t="s">
        <v>707</v>
      </c>
      <c r="F378" s="83" t="s">
        <v>698</v>
      </c>
      <c r="G378" s="83" t="s">
        <v>164</v>
      </c>
      <c r="H378" s="183">
        <f>INVENTARIO[[#This Row],[Precio Final]]</f>
        <v>20</v>
      </c>
      <c r="I378" s="83">
        <f t="shared" si="67"/>
        <v>19.25</v>
      </c>
      <c r="J378" s="83">
        <v>1</v>
      </c>
      <c r="K378" s="112">
        <f>SUMIFS(VENTAS[Cantidad],VENTAS[Código del producto Vendido],INVENTARIO[[#This Row],[Code]])</f>
        <v>1</v>
      </c>
      <c r="L378" s="122">
        <f>INVENTARIO[[#This Row],[Entradas]]-INVENTARIO[[#This Row],[Salidas]]</f>
        <v>0</v>
      </c>
      <c r="M378" s="183">
        <f>INVENTARIO[[#This Row],[Precio Final]]*10%</f>
        <v>2</v>
      </c>
      <c r="N378" s="43">
        <v>195</v>
      </c>
      <c r="O378" s="43">
        <v>18</v>
      </c>
      <c r="P378" s="43">
        <f t="shared" si="68"/>
        <v>10.833333333333334</v>
      </c>
      <c r="Q378" s="112">
        <v>200</v>
      </c>
      <c r="R378" s="43">
        <v>10</v>
      </c>
      <c r="S378" s="189">
        <f t="shared" si="69"/>
        <v>2</v>
      </c>
      <c r="T378" s="180">
        <f t="shared" si="70"/>
        <v>12.833333333333334</v>
      </c>
      <c r="U378" s="180">
        <f>((INVENTARIO[[#This Row],[Costo Unitario (USD)]]+INVENTARIO[[#This Row],[Costo Envío (USD)]])*1.5)</f>
        <v>19.25</v>
      </c>
      <c r="V378" s="43">
        <v>20</v>
      </c>
      <c r="W378" s="43">
        <f>INVENTARIO[[#This Row],[Precio Final]]-(INVENTARIO[[#This Row],[Comisión 10%]]+INVENTARIO[[#This Row],[Costo total]])</f>
        <v>5.1666666666666661</v>
      </c>
      <c r="X378" s="184">
        <f>INVENTARIO[[#This Row],[Ganancia Unitaria]]*INVENTARIO[[#This Row],[Salidas]]</f>
        <v>5.1666666666666661</v>
      </c>
      <c r="Y378" s="43"/>
      <c r="Z378" s="20"/>
    </row>
    <row r="379" spans="1:26" ht="55" hidden="1" customHeight="1" x14ac:dyDescent="0.15">
      <c r="A379" s="42" t="s">
        <v>1605</v>
      </c>
      <c r="B379" s="185"/>
      <c r="C379" s="186" t="s">
        <v>12</v>
      </c>
      <c r="D379" s="78" t="s">
        <v>415</v>
      </c>
      <c r="E379" s="78" t="s">
        <v>708</v>
      </c>
      <c r="F379" s="78" t="s">
        <v>698</v>
      </c>
      <c r="G379" s="78" t="s">
        <v>164</v>
      </c>
      <c r="H379" s="187">
        <f>INVENTARIO[[#This Row],[Precio Final]]</f>
        <v>20</v>
      </c>
      <c r="I379" s="78">
        <f t="shared" si="67"/>
        <v>17.583333333333332</v>
      </c>
      <c r="J379" s="78">
        <v>1</v>
      </c>
      <c r="K379" s="110">
        <f>SUMIFS(VENTAS[Cantidad],VENTAS[Código del producto Vendido],INVENTARIO[[#This Row],[Code]])</f>
        <v>1</v>
      </c>
      <c r="L379" s="121">
        <f>INVENTARIO[[#This Row],[Entradas]]-INVENTARIO[[#This Row],[Salidas]]</f>
        <v>0</v>
      </c>
      <c r="M379" s="187">
        <f>INVENTARIO[[#This Row],[Precio Final]]*10%</f>
        <v>2</v>
      </c>
      <c r="N379" s="42">
        <v>175</v>
      </c>
      <c r="O379" s="42">
        <v>18</v>
      </c>
      <c r="P379" s="42">
        <f t="shared" si="68"/>
        <v>9.7222222222222214</v>
      </c>
      <c r="Q379" s="110">
        <v>200</v>
      </c>
      <c r="R379" s="42">
        <v>10</v>
      </c>
      <c r="S379" s="190">
        <f t="shared" si="69"/>
        <v>2</v>
      </c>
      <c r="T379" s="42">
        <f t="shared" si="70"/>
        <v>11.722222222222221</v>
      </c>
      <c r="U379" s="42">
        <f>((INVENTARIO[[#This Row],[Costo Unitario (USD)]]+INVENTARIO[[#This Row],[Costo Envío (USD)]])*1.5)</f>
        <v>17.583333333333332</v>
      </c>
      <c r="V379" s="42">
        <v>20</v>
      </c>
      <c r="W379" s="42">
        <f>INVENTARIO[[#This Row],[Precio Final]]-(INVENTARIO[[#This Row],[Comisión 10%]]+INVENTARIO[[#This Row],[Costo total]])</f>
        <v>6.2777777777777786</v>
      </c>
      <c r="X379" s="188">
        <f>INVENTARIO[[#This Row],[Ganancia Unitaria]]*INVENTARIO[[#This Row],[Salidas]]</f>
        <v>6.2777777777777786</v>
      </c>
      <c r="Y379" s="42"/>
      <c r="Z379" s="20"/>
    </row>
    <row r="380" spans="1:26" ht="55" hidden="1" customHeight="1" x14ac:dyDescent="0.15">
      <c r="A380" s="43" t="s">
        <v>1606</v>
      </c>
      <c r="B380" s="181"/>
      <c r="C380" s="182" t="s">
        <v>12</v>
      </c>
      <c r="D380" s="83" t="s">
        <v>415</v>
      </c>
      <c r="E380" s="83" t="s">
        <v>709</v>
      </c>
      <c r="F380" s="83" t="s">
        <v>695</v>
      </c>
      <c r="G380" s="83" t="s">
        <v>164</v>
      </c>
      <c r="H380" s="183">
        <f>INVENTARIO[[#This Row],[Precio Final]]</f>
        <v>15</v>
      </c>
      <c r="I380" s="83">
        <f t="shared" si="67"/>
        <v>10.916666666666666</v>
      </c>
      <c r="J380" s="83">
        <v>3</v>
      </c>
      <c r="K380" s="112">
        <f>SUMIFS(VENTAS[Cantidad],VENTAS[Código del producto Vendido],INVENTARIO[[#This Row],[Code]])</f>
        <v>0</v>
      </c>
      <c r="L380" s="122">
        <f>INVENTARIO[[#This Row],[Entradas]]-INVENTARIO[[#This Row],[Salidas]]</f>
        <v>3</v>
      </c>
      <c r="M380" s="183">
        <f>INVENTARIO[[#This Row],[Precio Final]]*10%</f>
        <v>1.5</v>
      </c>
      <c r="N380" s="43">
        <v>95</v>
      </c>
      <c r="O380" s="43">
        <v>18</v>
      </c>
      <c r="P380" s="43">
        <f t="shared" si="68"/>
        <v>5.2777777777777777</v>
      </c>
      <c r="Q380" s="112">
        <v>200</v>
      </c>
      <c r="R380" s="43">
        <v>10</v>
      </c>
      <c r="S380" s="189">
        <f t="shared" si="69"/>
        <v>2</v>
      </c>
      <c r="T380" s="180">
        <f t="shared" si="70"/>
        <v>7.2777777777777777</v>
      </c>
      <c r="U380" s="180">
        <f>((INVENTARIO[[#This Row],[Costo Unitario (USD)]]+INVENTARIO[[#This Row],[Costo Envío (USD)]])*1.5)</f>
        <v>10.916666666666666</v>
      </c>
      <c r="V380" s="43">
        <v>15</v>
      </c>
      <c r="W380" s="43">
        <f>INVENTARIO[[#This Row],[Precio Final]]-(INVENTARIO[[#This Row],[Comisión 10%]]+INVENTARIO[[#This Row],[Costo total]])</f>
        <v>6.2222222222222214</v>
      </c>
      <c r="X380" s="184">
        <f>INVENTARIO[[#This Row],[Ganancia Unitaria]]*INVENTARIO[[#This Row],[Salidas]]</f>
        <v>0</v>
      </c>
      <c r="Y380" s="43"/>
      <c r="Z380" s="20"/>
    </row>
    <row r="381" spans="1:26" ht="55" customHeight="1" x14ac:dyDescent="0.15">
      <c r="A381" s="42" t="s">
        <v>1607</v>
      </c>
      <c r="B381" s="185"/>
      <c r="C381" s="186" t="s">
        <v>12</v>
      </c>
      <c r="D381" s="78" t="s">
        <v>2417</v>
      </c>
      <c r="E381" s="78" t="s">
        <v>710</v>
      </c>
      <c r="F381" s="78" t="s">
        <v>692</v>
      </c>
      <c r="G381" s="78" t="s">
        <v>164</v>
      </c>
      <c r="H381" s="187">
        <f>INVENTARIO[[#This Row],[Precio Final]]</f>
        <v>18</v>
      </c>
      <c r="I381" s="78">
        <f t="shared" si="67"/>
        <v>13.416666666666668</v>
      </c>
      <c r="J381" s="78">
        <v>1</v>
      </c>
      <c r="K381" s="110">
        <f>SUMIFS(VENTAS[Cantidad],VENTAS[Código del producto Vendido],INVENTARIO[[#This Row],[Code]])</f>
        <v>0</v>
      </c>
      <c r="L381" s="121">
        <f>INVENTARIO[[#This Row],[Entradas]]-INVENTARIO[[#This Row],[Salidas]]</f>
        <v>1</v>
      </c>
      <c r="M381" s="187">
        <f>INVENTARIO[[#This Row],[Precio Final]]*10%</f>
        <v>1.8</v>
      </c>
      <c r="N381" s="42">
        <v>125</v>
      </c>
      <c r="O381" s="42">
        <v>18</v>
      </c>
      <c r="P381" s="42">
        <f t="shared" si="68"/>
        <v>6.9444444444444446</v>
      </c>
      <c r="Q381" s="110">
        <v>200</v>
      </c>
      <c r="R381" s="42">
        <v>10</v>
      </c>
      <c r="S381" s="190">
        <f t="shared" si="69"/>
        <v>2</v>
      </c>
      <c r="T381" s="42">
        <f t="shared" si="70"/>
        <v>8.9444444444444446</v>
      </c>
      <c r="U381" s="42">
        <f>((INVENTARIO[[#This Row],[Costo Unitario (USD)]]+INVENTARIO[[#This Row],[Costo Envío (USD)]])*1.5)</f>
        <v>13.416666666666668</v>
      </c>
      <c r="V381" s="42">
        <v>18</v>
      </c>
      <c r="W381" s="42">
        <f>INVENTARIO[[#This Row],[Precio Final]]-(INVENTARIO[[#This Row],[Comisión 10%]]+INVENTARIO[[#This Row],[Costo total]])</f>
        <v>7.2555555555555546</v>
      </c>
      <c r="X381" s="188">
        <f>INVENTARIO[[#This Row],[Ganancia Unitaria]]*INVENTARIO[[#This Row],[Salidas]]</f>
        <v>0</v>
      </c>
      <c r="Y381" s="42"/>
      <c r="Z381" s="20"/>
    </row>
    <row r="382" spans="1:26" ht="55" hidden="1" customHeight="1" x14ac:dyDescent="0.15">
      <c r="A382" s="43" t="s">
        <v>1608</v>
      </c>
      <c r="B382" s="181"/>
      <c r="C382" s="182" t="s">
        <v>12</v>
      </c>
      <c r="D382" s="83" t="s">
        <v>50</v>
      </c>
      <c r="E382" s="83" t="s">
        <v>1290</v>
      </c>
      <c r="F382" s="83" t="s">
        <v>697</v>
      </c>
      <c r="G382" s="83" t="s">
        <v>164</v>
      </c>
      <c r="H382" s="183">
        <f>INVENTARIO[[#This Row],[Precio Final]]</f>
        <v>15</v>
      </c>
      <c r="I382" s="83">
        <f t="shared" si="67"/>
        <v>12.85</v>
      </c>
      <c r="J382" s="83">
        <v>3</v>
      </c>
      <c r="K382" s="112">
        <f>SUMIFS(VENTAS[Cantidad],VENTAS[Código del producto Vendido],INVENTARIO[[#This Row],[Code]])</f>
        <v>1</v>
      </c>
      <c r="L382" s="122">
        <f>INVENTARIO[[#This Row],[Entradas]]-INVENTARIO[[#This Row],[Salidas]]</f>
        <v>2</v>
      </c>
      <c r="M382" s="183">
        <f>INVENTARIO[[#This Row],[Precio Final]]*10%</f>
        <v>1.5</v>
      </c>
      <c r="N382" s="43">
        <v>135</v>
      </c>
      <c r="O382" s="43">
        <v>18</v>
      </c>
      <c r="P382" s="43">
        <f t="shared" si="68"/>
        <v>7.5</v>
      </c>
      <c r="Q382" s="112">
        <v>100</v>
      </c>
      <c r="R382" s="43">
        <v>10</v>
      </c>
      <c r="S382" s="189">
        <f t="shared" si="69"/>
        <v>1</v>
      </c>
      <c r="T382" s="180">
        <f>(P382+S382)-INVENTARIO[[#This Row],[Comisión 10%]]</f>
        <v>7</v>
      </c>
      <c r="U382" s="180">
        <f>((INVENTARIO[[#This Row],[Costo Unitario (USD)]]+INVENTARIO[[#This Row],[Costo Envío (USD)]])*1.5)+10%</f>
        <v>12.85</v>
      </c>
      <c r="V382" s="43">
        <v>15</v>
      </c>
      <c r="W382" s="43">
        <f>INVENTARIO[[#This Row],[Precio Final]]-(INVENTARIO[[#This Row],[Comisión 10%]]+INVENTARIO[[#This Row],[Costo total]])</f>
        <v>6.5</v>
      </c>
      <c r="X382" s="184">
        <f>INVENTARIO[[#This Row],[Ganancia Unitaria]]*INVENTARIO[[#This Row],[Salidas]]</f>
        <v>6.5</v>
      </c>
      <c r="Y382" s="43"/>
      <c r="Z382" s="20"/>
    </row>
    <row r="383" spans="1:26" ht="55" hidden="1" customHeight="1" x14ac:dyDescent="0.15">
      <c r="A383" s="42" t="s">
        <v>1609</v>
      </c>
      <c r="B383" s="185"/>
      <c r="C383" s="186" t="s">
        <v>12</v>
      </c>
      <c r="D383" s="78" t="s">
        <v>415</v>
      </c>
      <c r="E383" s="78" t="s">
        <v>809</v>
      </c>
      <c r="F383" s="78" t="s">
        <v>697</v>
      </c>
      <c r="G383" s="78" t="s">
        <v>164</v>
      </c>
      <c r="H383" s="187">
        <f>INVENTARIO[[#This Row],[Precio Final]]</f>
        <v>20</v>
      </c>
      <c r="I383" s="78">
        <f t="shared" si="67"/>
        <v>23.333333333333332</v>
      </c>
      <c r="J383" s="78">
        <v>3</v>
      </c>
      <c r="K383" s="110">
        <f>SUMIFS(VENTAS[Cantidad],VENTAS[Código del producto Vendido],INVENTARIO[[#This Row],[Code]])</f>
        <v>3</v>
      </c>
      <c r="L383" s="121">
        <f>INVENTARIO[[#This Row],[Entradas]]-INVENTARIO[[#This Row],[Salidas]]</f>
        <v>0</v>
      </c>
      <c r="M383" s="187">
        <f>INVENTARIO[[#This Row],[Precio Final]]*10%</f>
        <v>2</v>
      </c>
      <c r="N383" s="42">
        <v>235</v>
      </c>
      <c r="O383" s="42">
        <v>18</v>
      </c>
      <c r="P383" s="42">
        <f t="shared" si="68"/>
        <v>13.055555555555555</v>
      </c>
      <c r="Q383" s="110">
        <v>250</v>
      </c>
      <c r="R383" s="42">
        <v>10</v>
      </c>
      <c r="S383" s="190">
        <f t="shared" si="69"/>
        <v>2.5</v>
      </c>
      <c r="T383" s="42">
        <f>(P383+S383)</f>
        <v>15.555555555555555</v>
      </c>
      <c r="U383" s="42">
        <f>((INVENTARIO[[#This Row],[Costo Unitario (USD)]]+INVENTARIO[[#This Row],[Costo Envío (USD)]])*1.5)</f>
        <v>23.333333333333332</v>
      </c>
      <c r="V383" s="42">
        <v>20</v>
      </c>
      <c r="W383" s="42">
        <f>INVENTARIO[[#This Row],[Precio Final]]-(INVENTARIO[[#This Row],[Comisión 10%]]+INVENTARIO[[#This Row],[Costo total]])</f>
        <v>2.4444444444444429</v>
      </c>
      <c r="X383" s="188">
        <f>INVENTARIO[[#This Row],[Ganancia Unitaria]]*INVENTARIO[[#This Row],[Salidas]]</f>
        <v>7.3333333333333286</v>
      </c>
      <c r="Y383" s="42"/>
      <c r="Z383" s="20"/>
    </row>
    <row r="384" spans="1:26" ht="55" hidden="1" customHeight="1" x14ac:dyDescent="0.15">
      <c r="A384" s="43" t="s">
        <v>1610</v>
      </c>
      <c r="B384" s="181"/>
      <c r="C384" s="182" t="s">
        <v>12</v>
      </c>
      <c r="D384" s="83" t="s">
        <v>415</v>
      </c>
      <c r="E384" s="83" t="s">
        <v>810</v>
      </c>
      <c r="F384" s="83" t="s">
        <v>695</v>
      </c>
      <c r="G384" s="83" t="s">
        <v>164</v>
      </c>
      <c r="H384" s="183">
        <f>INVENTARIO[[#This Row],[Precio Final]]</f>
        <v>18</v>
      </c>
      <c r="I384" s="83">
        <f t="shared" si="67"/>
        <v>14.25</v>
      </c>
      <c r="J384" s="83">
        <v>2</v>
      </c>
      <c r="K384" s="112">
        <f>SUMIFS(VENTAS[Cantidad],VENTAS[Código del producto Vendido],INVENTARIO[[#This Row],[Code]])</f>
        <v>1</v>
      </c>
      <c r="L384" s="122">
        <f>INVENTARIO[[#This Row],[Entradas]]-INVENTARIO[[#This Row],[Salidas]]</f>
        <v>1</v>
      </c>
      <c r="M384" s="183">
        <f>INVENTARIO[[#This Row],[Precio Final]]*10%</f>
        <v>1.8</v>
      </c>
      <c r="N384" s="43">
        <v>126</v>
      </c>
      <c r="O384" s="43">
        <v>18</v>
      </c>
      <c r="P384" s="43">
        <f t="shared" si="68"/>
        <v>7</v>
      </c>
      <c r="Q384" s="112">
        <v>250</v>
      </c>
      <c r="R384" s="43">
        <v>10</v>
      </c>
      <c r="S384" s="189">
        <f t="shared" si="69"/>
        <v>2.5</v>
      </c>
      <c r="T384" s="180">
        <f>(P384+S384)</f>
        <v>9.5</v>
      </c>
      <c r="U384" s="180">
        <f>((INVENTARIO[[#This Row],[Costo Unitario (USD)]]+INVENTARIO[[#This Row],[Costo Envío (USD)]])*1.5)</f>
        <v>14.25</v>
      </c>
      <c r="V384" s="43">
        <v>18</v>
      </c>
      <c r="W384" s="43">
        <f>INVENTARIO[[#This Row],[Precio Final]]-(INVENTARIO[[#This Row],[Comisión 10%]]+INVENTARIO[[#This Row],[Costo total]])</f>
        <v>6.6999999999999993</v>
      </c>
      <c r="X384" s="184">
        <f>INVENTARIO[[#This Row],[Ganancia Unitaria]]*INVENTARIO[[#This Row],[Salidas]]</f>
        <v>6.6999999999999993</v>
      </c>
      <c r="Y384" s="43"/>
      <c r="Z384" s="20"/>
    </row>
    <row r="385" spans="1:26" ht="55" hidden="1" customHeight="1" x14ac:dyDescent="0.15">
      <c r="A385" s="42" t="s">
        <v>1611</v>
      </c>
      <c r="B385" s="185"/>
      <c r="C385" s="186" t="s">
        <v>12</v>
      </c>
      <c r="D385" s="78" t="s">
        <v>415</v>
      </c>
      <c r="E385" s="78" t="s">
        <v>811</v>
      </c>
      <c r="F385" s="78" t="s">
        <v>692</v>
      </c>
      <c r="G385" s="78" t="s">
        <v>164</v>
      </c>
      <c r="H385" s="187">
        <f>INVENTARIO[[#This Row],[Precio Final]]</f>
        <v>18</v>
      </c>
      <c r="I385" s="78">
        <f t="shared" si="67"/>
        <v>11.75</v>
      </c>
      <c r="J385" s="78">
        <v>3</v>
      </c>
      <c r="K385" s="110">
        <f>SUMIFS(VENTAS[Cantidad],VENTAS[Código del producto Vendido],INVENTARIO[[#This Row],[Code]])</f>
        <v>0</v>
      </c>
      <c r="L385" s="121">
        <f>INVENTARIO[[#This Row],[Entradas]]-INVENTARIO[[#This Row],[Salidas]]</f>
        <v>3</v>
      </c>
      <c r="M385" s="187">
        <f>INVENTARIO[[#This Row],[Precio Final]]*10%</f>
        <v>1.8</v>
      </c>
      <c r="N385" s="42">
        <v>96</v>
      </c>
      <c r="O385" s="42">
        <v>18</v>
      </c>
      <c r="P385" s="42">
        <f t="shared" si="68"/>
        <v>5.333333333333333</v>
      </c>
      <c r="Q385" s="110">
        <v>250</v>
      </c>
      <c r="R385" s="42">
        <v>10</v>
      </c>
      <c r="S385" s="190">
        <f t="shared" si="69"/>
        <v>2.5</v>
      </c>
      <c r="T385" s="42">
        <f>(P385+S385)</f>
        <v>7.833333333333333</v>
      </c>
      <c r="U385" s="42">
        <f>((INVENTARIO[[#This Row],[Costo Unitario (USD)]]+INVENTARIO[[#This Row],[Costo Envío (USD)]])*1.5)</f>
        <v>11.75</v>
      </c>
      <c r="V385" s="42">
        <v>18</v>
      </c>
      <c r="W385" s="42">
        <f>INVENTARIO[[#This Row],[Precio Final]]-(INVENTARIO[[#This Row],[Comisión 10%]]+INVENTARIO[[#This Row],[Costo total]])</f>
        <v>8.3666666666666671</v>
      </c>
      <c r="X385" s="188">
        <f>INVENTARIO[[#This Row],[Ganancia Unitaria]]*INVENTARIO[[#This Row],[Salidas]]</f>
        <v>0</v>
      </c>
      <c r="Y385" s="42"/>
      <c r="Z385" s="20"/>
    </row>
    <row r="386" spans="1:26" ht="55" hidden="1" customHeight="1" x14ac:dyDescent="0.15">
      <c r="A386" s="43" t="s">
        <v>1612</v>
      </c>
      <c r="B386" s="181"/>
      <c r="C386" s="182" t="s">
        <v>12</v>
      </c>
      <c r="D386" s="83" t="s">
        <v>50</v>
      </c>
      <c r="E386" s="83" t="s">
        <v>812</v>
      </c>
      <c r="F386" s="83" t="s">
        <v>698</v>
      </c>
      <c r="G386" s="83" t="s">
        <v>164</v>
      </c>
      <c r="H386" s="183">
        <f>INVENTARIO[[#This Row],[Precio Final]]</f>
        <v>12</v>
      </c>
      <c r="I386" s="83">
        <f t="shared" si="67"/>
        <v>10.266666666666666</v>
      </c>
      <c r="J386" s="83">
        <v>2</v>
      </c>
      <c r="K386" s="112">
        <f>SUMIFS(VENTAS[Cantidad],VENTAS[Código del producto Vendido],INVENTARIO[[#This Row],[Code]])</f>
        <v>0</v>
      </c>
      <c r="L386" s="122">
        <f>INVENTARIO[[#This Row],[Entradas]]-INVENTARIO[[#This Row],[Salidas]]</f>
        <v>2</v>
      </c>
      <c r="M386" s="183">
        <f>INVENTARIO[[#This Row],[Precio Final]]*10%</f>
        <v>1.2000000000000002</v>
      </c>
      <c r="N386" s="43">
        <v>95</v>
      </c>
      <c r="O386" s="43">
        <v>18</v>
      </c>
      <c r="P386" s="43">
        <f t="shared" si="68"/>
        <v>5.2777777777777777</v>
      </c>
      <c r="Q386" s="112">
        <v>150</v>
      </c>
      <c r="R386" s="43">
        <v>10</v>
      </c>
      <c r="S386" s="189">
        <f t="shared" si="69"/>
        <v>1.5</v>
      </c>
      <c r="T386" s="180">
        <f>(P386+S386)-INVENTARIO[[#This Row],[Comisión 10%]]</f>
        <v>5.5777777777777775</v>
      </c>
      <c r="U386" s="180">
        <f>((INVENTARIO[[#This Row],[Costo Unitario (USD)]]+INVENTARIO[[#This Row],[Costo Envío (USD)]])*1.5)+10%</f>
        <v>10.266666666666666</v>
      </c>
      <c r="V386" s="43">
        <v>12</v>
      </c>
      <c r="W386" s="43">
        <f>INVENTARIO[[#This Row],[Precio Final]]-(INVENTARIO[[#This Row],[Comisión 10%]]+INVENTARIO[[#This Row],[Costo total]])</f>
        <v>5.2222222222222223</v>
      </c>
      <c r="X386" s="184">
        <f>INVENTARIO[[#This Row],[Ganancia Unitaria]]*INVENTARIO[[#This Row],[Salidas]]</f>
        <v>0</v>
      </c>
      <c r="Y386" s="43"/>
      <c r="Z386" s="20"/>
    </row>
    <row r="387" spans="1:26" ht="55" hidden="1" customHeight="1" x14ac:dyDescent="0.15">
      <c r="A387" s="42" t="s">
        <v>1613</v>
      </c>
      <c r="B387" s="185"/>
      <c r="C387" s="186" t="s">
        <v>12</v>
      </c>
      <c r="D387" s="78" t="s">
        <v>52</v>
      </c>
      <c r="E387" s="78" t="s">
        <v>813</v>
      </c>
      <c r="F387" s="78" t="s">
        <v>695</v>
      </c>
      <c r="G387" s="78" t="s">
        <v>164</v>
      </c>
      <c r="H387" s="187">
        <f>INVENTARIO[[#This Row],[Precio Final]]</f>
        <v>10</v>
      </c>
      <c r="I387" s="78">
        <f t="shared" si="67"/>
        <v>9.3333333333333339</v>
      </c>
      <c r="J387" s="78">
        <v>1</v>
      </c>
      <c r="K387" s="110">
        <f>SUMIFS(VENTAS[Cantidad],VENTAS[Código del producto Vendido],INVENTARIO[[#This Row],[Code]])</f>
        <v>0</v>
      </c>
      <c r="L387" s="121">
        <f>INVENTARIO[[#This Row],[Entradas]]-INVENTARIO[[#This Row],[Salidas]]</f>
        <v>1</v>
      </c>
      <c r="M387" s="187">
        <f>INVENTARIO[[#This Row],[Precio Final]]*10%</f>
        <v>1</v>
      </c>
      <c r="N387" s="42">
        <v>103</v>
      </c>
      <c r="O387" s="42">
        <v>18</v>
      </c>
      <c r="P387" s="42">
        <f t="shared" si="68"/>
        <v>5.7222222222222223</v>
      </c>
      <c r="Q387" s="110">
        <v>50</v>
      </c>
      <c r="R387" s="42">
        <v>10</v>
      </c>
      <c r="S387" s="190">
        <f t="shared" si="69"/>
        <v>0.5</v>
      </c>
      <c r="T387" s="42">
        <f t="shared" ref="T387:T418" si="71">(P387+S387)</f>
        <v>6.2222222222222223</v>
      </c>
      <c r="U387" s="42">
        <f>((INVENTARIO[[#This Row],[Costo Unitario (USD)]]+INVENTARIO[[#This Row],[Costo Envío (USD)]])*1.5)</f>
        <v>9.3333333333333339</v>
      </c>
      <c r="V387" s="42">
        <v>10</v>
      </c>
      <c r="W387" s="42">
        <f>INVENTARIO[[#This Row],[Precio Final]]-(INVENTARIO[[#This Row],[Comisión 10%]]+INVENTARIO[[#This Row],[Costo total]])</f>
        <v>2.7777777777777777</v>
      </c>
      <c r="X387" s="188">
        <f>INVENTARIO[[#This Row],[Ganancia Unitaria]]*INVENTARIO[[#This Row],[Salidas]]</f>
        <v>0</v>
      </c>
      <c r="Y387" s="42"/>
      <c r="Z387" s="20"/>
    </row>
    <row r="388" spans="1:26" ht="55" hidden="1" customHeight="1" x14ac:dyDescent="0.15">
      <c r="A388" s="43" t="s">
        <v>1614</v>
      </c>
      <c r="B388" s="181"/>
      <c r="C388" s="182" t="s">
        <v>12</v>
      </c>
      <c r="D388" s="83" t="s">
        <v>52</v>
      </c>
      <c r="E388" s="83" t="s">
        <v>814</v>
      </c>
      <c r="F388" s="83" t="s">
        <v>693</v>
      </c>
      <c r="G388" s="83" t="s">
        <v>164</v>
      </c>
      <c r="H388" s="183">
        <f>INVENTARIO[[#This Row],[Precio Final]]</f>
        <v>10</v>
      </c>
      <c r="I388" s="83">
        <f t="shared" si="67"/>
        <v>10.166666666666666</v>
      </c>
      <c r="J388" s="83">
        <v>3</v>
      </c>
      <c r="K388" s="112">
        <f>SUMIFS(VENTAS[Cantidad],VENTAS[Código del producto Vendido],INVENTARIO[[#This Row],[Code]])</f>
        <v>0</v>
      </c>
      <c r="L388" s="122">
        <f>INVENTARIO[[#This Row],[Entradas]]-INVENTARIO[[#This Row],[Salidas]]</f>
        <v>3</v>
      </c>
      <c r="M388" s="183">
        <f>INVENTARIO[[#This Row],[Precio Final]]*10%</f>
        <v>1</v>
      </c>
      <c r="N388" s="43">
        <v>113</v>
      </c>
      <c r="O388" s="43">
        <v>18</v>
      </c>
      <c r="P388" s="43">
        <f t="shared" si="68"/>
        <v>6.2777777777777777</v>
      </c>
      <c r="Q388" s="112">
        <v>50</v>
      </c>
      <c r="R388" s="43">
        <v>10</v>
      </c>
      <c r="S388" s="189">
        <f t="shared" si="69"/>
        <v>0.5</v>
      </c>
      <c r="T388" s="180">
        <f t="shared" si="71"/>
        <v>6.7777777777777777</v>
      </c>
      <c r="U388" s="180">
        <f>((INVENTARIO[[#This Row],[Costo Unitario (USD)]]+INVENTARIO[[#This Row],[Costo Envío (USD)]])*1.5)</f>
        <v>10.166666666666666</v>
      </c>
      <c r="V388" s="43">
        <v>10</v>
      </c>
      <c r="W388" s="43">
        <f>INVENTARIO[[#This Row],[Precio Final]]-(INVENTARIO[[#This Row],[Comisión 10%]]+INVENTARIO[[#This Row],[Costo total]])</f>
        <v>2.2222222222222223</v>
      </c>
      <c r="X388" s="184">
        <f>INVENTARIO[[#This Row],[Ganancia Unitaria]]*INVENTARIO[[#This Row],[Salidas]]</f>
        <v>0</v>
      </c>
      <c r="Y388" s="43"/>
      <c r="Z388" s="20"/>
    </row>
    <row r="389" spans="1:26" ht="55" hidden="1" customHeight="1" x14ac:dyDescent="0.15">
      <c r="A389" s="42" t="s">
        <v>1616</v>
      </c>
      <c r="B389" s="185"/>
      <c r="C389" s="186" t="s">
        <v>12</v>
      </c>
      <c r="D389" s="78" t="s">
        <v>52</v>
      </c>
      <c r="E389" s="78" t="s">
        <v>815</v>
      </c>
      <c r="F389" s="78" t="s">
        <v>695</v>
      </c>
      <c r="G389" s="78" t="s">
        <v>164</v>
      </c>
      <c r="H389" s="187">
        <f>INVENTARIO[[#This Row],[Precio Final]]</f>
        <v>14</v>
      </c>
      <c r="I389" s="78">
        <f t="shared" si="67"/>
        <v>12</v>
      </c>
      <c r="J389" s="78">
        <v>1</v>
      </c>
      <c r="K389" s="110">
        <f>SUMIFS(VENTAS[Cantidad],VENTAS[Código del producto Vendido],INVENTARIO[[#This Row],[Code]])</f>
        <v>0</v>
      </c>
      <c r="L389" s="121">
        <f>INVENTARIO[[#This Row],[Entradas]]-INVENTARIO[[#This Row],[Salidas]]</f>
        <v>1</v>
      </c>
      <c r="M389" s="187">
        <f>INVENTARIO[[#This Row],[Precio Final]]*10%</f>
        <v>1.4000000000000001</v>
      </c>
      <c r="N389" s="42">
        <v>135</v>
      </c>
      <c r="O389" s="42">
        <v>18</v>
      </c>
      <c r="P389" s="42">
        <f t="shared" si="68"/>
        <v>7.5</v>
      </c>
      <c r="Q389" s="110">
        <v>50</v>
      </c>
      <c r="R389" s="42">
        <v>10</v>
      </c>
      <c r="S389" s="190">
        <f t="shared" si="69"/>
        <v>0.5</v>
      </c>
      <c r="T389" s="42">
        <f t="shared" si="71"/>
        <v>8</v>
      </c>
      <c r="U389" s="42">
        <f>((INVENTARIO[[#This Row],[Costo Unitario (USD)]]+INVENTARIO[[#This Row],[Costo Envío (USD)]])*1.5)</f>
        <v>12</v>
      </c>
      <c r="V389" s="42">
        <v>14</v>
      </c>
      <c r="W389" s="42">
        <f>INVENTARIO[[#This Row],[Precio Final]]-(INVENTARIO[[#This Row],[Comisión 10%]]+INVENTARIO[[#This Row],[Costo total]])</f>
        <v>4.5999999999999996</v>
      </c>
      <c r="X389" s="188">
        <f>INVENTARIO[[#This Row],[Ganancia Unitaria]]*INVENTARIO[[#This Row],[Salidas]]</f>
        <v>0</v>
      </c>
      <c r="Y389" s="42"/>
      <c r="Z389" s="20"/>
    </row>
    <row r="390" spans="1:26" ht="55" hidden="1" customHeight="1" x14ac:dyDescent="0.15">
      <c r="A390" s="43" t="s">
        <v>1617</v>
      </c>
      <c r="B390" s="181"/>
      <c r="C390" s="182" t="s">
        <v>12</v>
      </c>
      <c r="D390" s="83" t="s">
        <v>52</v>
      </c>
      <c r="E390" s="83" t="s">
        <v>816</v>
      </c>
      <c r="F390" s="83" t="s">
        <v>695</v>
      </c>
      <c r="G390" s="83" t="s">
        <v>164</v>
      </c>
      <c r="H390" s="183">
        <f>INVENTARIO[[#This Row],[Precio Final]]</f>
        <v>10</v>
      </c>
      <c r="I390" s="83">
        <f t="shared" si="67"/>
        <v>10.166666666666666</v>
      </c>
      <c r="J390" s="83">
        <v>1</v>
      </c>
      <c r="K390" s="112">
        <f>SUMIFS(VENTAS[Cantidad],VENTAS[Código del producto Vendido],INVENTARIO[[#This Row],[Code]])</f>
        <v>0</v>
      </c>
      <c r="L390" s="122">
        <f>INVENTARIO[[#This Row],[Entradas]]-INVENTARIO[[#This Row],[Salidas]]</f>
        <v>1</v>
      </c>
      <c r="M390" s="183">
        <f>INVENTARIO[[#This Row],[Precio Final]]*10%</f>
        <v>1</v>
      </c>
      <c r="N390" s="43">
        <v>113</v>
      </c>
      <c r="O390" s="43">
        <v>18</v>
      </c>
      <c r="P390" s="43">
        <f t="shared" si="68"/>
        <v>6.2777777777777777</v>
      </c>
      <c r="Q390" s="112">
        <v>50</v>
      </c>
      <c r="R390" s="43">
        <v>10</v>
      </c>
      <c r="S390" s="189">
        <f t="shared" si="69"/>
        <v>0.5</v>
      </c>
      <c r="T390" s="180">
        <f t="shared" si="71"/>
        <v>6.7777777777777777</v>
      </c>
      <c r="U390" s="180">
        <f>((INVENTARIO[[#This Row],[Costo Unitario (USD)]]+INVENTARIO[[#This Row],[Costo Envío (USD)]])*1.5)</f>
        <v>10.166666666666666</v>
      </c>
      <c r="V390" s="43">
        <v>10</v>
      </c>
      <c r="W390" s="43">
        <f>INVENTARIO[[#This Row],[Precio Final]]-(INVENTARIO[[#This Row],[Comisión 10%]]+INVENTARIO[[#This Row],[Costo total]])</f>
        <v>2.2222222222222223</v>
      </c>
      <c r="X390" s="184">
        <f>INVENTARIO[[#This Row],[Ganancia Unitaria]]*INVENTARIO[[#This Row],[Salidas]]</f>
        <v>0</v>
      </c>
      <c r="Y390" s="43"/>
      <c r="Z390" s="20"/>
    </row>
    <row r="391" spans="1:26" ht="55" hidden="1" customHeight="1" x14ac:dyDescent="0.15">
      <c r="A391" s="42" t="s">
        <v>1615</v>
      </c>
      <c r="B391" s="185"/>
      <c r="C391" s="186" t="s">
        <v>12</v>
      </c>
      <c r="D391" s="78" t="s">
        <v>415</v>
      </c>
      <c r="E391" s="78" t="s">
        <v>817</v>
      </c>
      <c r="F391" s="78" t="s">
        <v>692</v>
      </c>
      <c r="G391" s="78" t="s">
        <v>164</v>
      </c>
      <c r="H391" s="187">
        <f>INVENTARIO[[#This Row],[Precio Final]]</f>
        <v>15</v>
      </c>
      <c r="I391" s="78">
        <f t="shared" si="67"/>
        <v>9.8333333333333321</v>
      </c>
      <c r="J391" s="78">
        <v>1</v>
      </c>
      <c r="K391" s="110">
        <f>SUMIFS(VENTAS[Cantidad],VENTAS[Código del producto Vendido],INVENTARIO[[#This Row],[Code]])</f>
        <v>0</v>
      </c>
      <c r="L391" s="121">
        <f>INVENTARIO[[#This Row],[Entradas]]-INVENTARIO[[#This Row],[Salidas]]</f>
        <v>1</v>
      </c>
      <c r="M391" s="187">
        <f>INVENTARIO[[#This Row],[Precio Final]]*10%</f>
        <v>1.5</v>
      </c>
      <c r="N391" s="42">
        <v>109</v>
      </c>
      <c r="O391" s="42">
        <v>18</v>
      </c>
      <c r="P391" s="42">
        <f t="shared" si="68"/>
        <v>6.0555555555555554</v>
      </c>
      <c r="Q391" s="110">
        <v>50</v>
      </c>
      <c r="R391" s="42">
        <v>10</v>
      </c>
      <c r="S391" s="190">
        <f t="shared" si="69"/>
        <v>0.5</v>
      </c>
      <c r="T391" s="42">
        <f t="shared" si="71"/>
        <v>6.5555555555555554</v>
      </c>
      <c r="U391" s="42">
        <f>((INVENTARIO[[#This Row],[Costo Unitario (USD)]]+INVENTARIO[[#This Row],[Costo Envío (USD)]])*1.5)</f>
        <v>9.8333333333333321</v>
      </c>
      <c r="V391" s="42">
        <v>15</v>
      </c>
      <c r="W391" s="42">
        <f>INVENTARIO[[#This Row],[Precio Final]]-(INVENTARIO[[#This Row],[Comisión 10%]]+INVENTARIO[[#This Row],[Costo total]])</f>
        <v>6.9444444444444446</v>
      </c>
      <c r="X391" s="188">
        <f>INVENTARIO[[#This Row],[Ganancia Unitaria]]*INVENTARIO[[#This Row],[Salidas]]</f>
        <v>0</v>
      </c>
      <c r="Y391" s="42"/>
      <c r="Z391" s="20"/>
    </row>
    <row r="392" spans="1:26" ht="55" hidden="1" customHeight="1" x14ac:dyDescent="0.15">
      <c r="A392" s="43" t="s">
        <v>1618</v>
      </c>
      <c r="B392" s="181"/>
      <c r="C392" s="182" t="s">
        <v>12</v>
      </c>
      <c r="D392" s="83" t="s">
        <v>415</v>
      </c>
      <c r="E392" s="83" t="s">
        <v>818</v>
      </c>
      <c r="F392" s="83" t="s">
        <v>698</v>
      </c>
      <c r="G392" s="83" t="s">
        <v>164</v>
      </c>
      <c r="H392" s="183">
        <f>INVENTARIO[[#This Row],[Precio Final]]</f>
        <v>15</v>
      </c>
      <c r="I392" s="83">
        <f t="shared" si="67"/>
        <v>10.583333333333332</v>
      </c>
      <c r="J392" s="83">
        <v>1</v>
      </c>
      <c r="K392" s="112">
        <f>SUMIFS(VENTAS[Cantidad],VENTAS[Código del producto Vendido],INVENTARIO[[#This Row],[Code]])</f>
        <v>0</v>
      </c>
      <c r="L392" s="122">
        <f>INVENTARIO[[#This Row],[Entradas]]-INVENTARIO[[#This Row],[Salidas]]</f>
        <v>1</v>
      </c>
      <c r="M392" s="183">
        <f>INVENTARIO[[#This Row],[Precio Final]]*10%</f>
        <v>1.5</v>
      </c>
      <c r="N392" s="43">
        <v>109</v>
      </c>
      <c r="O392" s="43">
        <v>18</v>
      </c>
      <c r="P392" s="43">
        <f t="shared" si="68"/>
        <v>6.0555555555555554</v>
      </c>
      <c r="Q392" s="112">
        <v>100</v>
      </c>
      <c r="R392" s="43">
        <v>10</v>
      </c>
      <c r="S392" s="189">
        <f t="shared" si="69"/>
        <v>1</v>
      </c>
      <c r="T392" s="180">
        <f t="shared" si="71"/>
        <v>7.0555555555555554</v>
      </c>
      <c r="U392" s="180">
        <f>((INVENTARIO[[#This Row],[Costo Unitario (USD)]]+INVENTARIO[[#This Row],[Costo Envío (USD)]])*1.5)</f>
        <v>10.583333333333332</v>
      </c>
      <c r="V392" s="43">
        <v>15</v>
      </c>
      <c r="W392" s="43">
        <f>INVENTARIO[[#This Row],[Precio Final]]-(INVENTARIO[[#This Row],[Comisión 10%]]+INVENTARIO[[#This Row],[Costo total]])</f>
        <v>6.4444444444444446</v>
      </c>
      <c r="X392" s="184">
        <f>INVENTARIO[[#This Row],[Ganancia Unitaria]]*INVENTARIO[[#This Row],[Salidas]]</f>
        <v>0</v>
      </c>
      <c r="Y392" s="43"/>
      <c r="Z392" s="20"/>
    </row>
    <row r="393" spans="1:26" ht="55" hidden="1" customHeight="1" x14ac:dyDescent="0.15">
      <c r="A393" s="42" t="s">
        <v>1619</v>
      </c>
      <c r="B393" s="185"/>
      <c r="C393" s="186" t="s">
        <v>12</v>
      </c>
      <c r="D393" s="78" t="s">
        <v>415</v>
      </c>
      <c r="E393" s="78" t="s">
        <v>819</v>
      </c>
      <c r="F393" s="78" t="s">
        <v>695</v>
      </c>
      <c r="G393" s="78" t="s">
        <v>164</v>
      </c>
      <c r="H393" s="187">
        <f>INVENTARIO[[#This Row],[Precio Final]]</f>
        <v>15</v>
      </c>
      <c r="I393" s="78">
        <f t="shared" si="67"/>
        <v>13.833333333333332</v>
      </c>
      <c r="J393" s="78">
        <v>1</v>
      </c>
      <c r="K393" s="110">
        <f>SUMIFS(VENTAS[Cantidad],VENTAS[Código del producto Vendido],INVENTARIO[[#This Row],[Code]])</f>
        <v>0</v>
      </c>
      <c r="L393" s="121">
        <f>INVENTARIO[[#This Row],[Entradas]]-INVENTARIO[[#This Row],[Salidas]]</f>
        <v>1</v>
      </c>
      <c r="M393" s="187">
        <f>INVENTARIO[[#This Row],[Precio Final]]*10%</f>
        <v>1.5</v>
      </c>
      <c r="N393" s="42">
        <v>148</v>
      </c>
      <c r="O393" s="42">
        <v>18</v>
      </c>
      <c r="P393" s="42">
        <f t="shared" si="68"/>
        <v>8.2222222222222214</v>
      </c>
      <c r="Q393" s="110">
        <v>100</v>
      </c>
      <c r="R393" s="42">
        <v>10</v>
      </c>
      <c r="S393" s="190">
        <f t="shared" si="69"/>
        <v>1</v>
      </c>
      <c r="T393" s="42">
        <f t="shared" si="71"/>
        <v>9.2222222222222214</v>
      </c>
      <c r="U393" s="42">
        <f>((INVENTARIO[[#This Row],[Costo Unitario (USD)]]+INVENTARIO[[#This Row],[Costo Envío (USD)]])*1.5)</f>
        <v>13.833333333333332</v>
      </c>
      <c r="V393" s="42">
        <v>15</v>
      </c>
      <c r="W393" s="42">
        <f>INVENTARIO[[#This Row],[Precio Final]]-(INVENTARIO[[#This Row],[Comisión 10%]]+INVENTARIO[[#This Row],[Costo total]])</f>
        <v>4.2777777777777786</v>
      </c>
      <c r="X393" s="188">
        <f>INVENTARIO[[#This Row],[Ganancia Unitaria]]*INVENTARIO[[#This Row],[Salidas]]</f>
        <v>0</v>
      </c>
      <c r="Y393" s="42"/>
      <c r="Z393" s="20"/>
    </row>
    <row r="394" spans="1:26" ht="55" hidden="1" customHeight="1" x14ac:dyDescent="0.15">
      <c r="A394" s="43" t="s">
        <v>1620</v>
      </c>
      <c r="B394" s="181"/>
      <c r="C394" s="182" t="s">
        <v>12</v>
      </c>
      <c r="D394" s="83" t="s">
        <v>50</v>
      </c>
      <c r="E394" s="83" t="s">
        <v>820</v>
      </c>
      <c r="F394" s="83" t="s">
        <v>692</v>
      </c>
      <c r="G394" s="83" t="s">
        <v>164</v>
      </c>
      <c r="H394" s="183">
        <f>INVENTARIO[[#This Row],[Precio Final]]</f>
        <v>16</v>
      </c>
      <c r="I394" s="83">
        <f t="shared" si="67"/>
        <v>14</v>
      </c>
      <c r="J394" s="83">
        <v>3</v>
      </c>
      <c r="K394" s="112">
        <f>SUMIFS(VENTAS[Cantidad],VENTAS[Código del producto Vendido],INVENTARIO[[#This Row],[Code]])</f>
        <v>0</v>
      </c>
      <c r="L394" s="122">
        <f>INVENTARIO[[#This Row],[Entradas]]-INVENTARIO[[#This Row],[Salidas]]</f>
        <v>3</v>
      </c>
      <c r="M394" s="183">
        <f>INVENTARIO[[#This Row],[Precio Final]]*10%</f>
        <v>1.6</v>
      </c>
      <c r="N394" s="43">
        <v>150</v>
      </c>
      <c r="O394" s="43">
        <v>18</v>
      </c>
      <c r="P394" s="43">
        <f t="shared" si="68"/>
        <v>8.3333333333333339</v>
      </c>
      <c r="Q394" s="112">
        <v>100</v>
      </c>
      <c r="R394" s="43">
        <v>10</v>
      </c>
      <c r="S394" s="189">
        <f t="shared" si="69"/>
        <v>1</v>
      </c>
      <c r="T394" s="180">
        <f t="shared" si="71"/>
        <v>9.3333333333333339</v>
      </c>
      <c r="U394" s="180">
        <f>((INVENTARIO[[#This Row],[Costo Unitario (USD)]]+INVENTARIO[[#This Row],[Costo Envío (USD)]])*1.5)</f>
        <v>14</v>
      </c>
      <c r="V394" s="43">
        <v>16</v>
      </c>
      <c r="W394" s="43">
        <f>INVENTARIO[[#This Row],[Precio Final]]-(INVENTARIO[[#This Row],[Comisión 10%]]+INVENTARIO[[#This Row],[Costo total]])</f>
        <v>5.0666666666666664</v>
      </c>
      <c r="X394" s="184">
        <f>INVENTARIO[[#This Row],[Ganancia Unitaria]]*INVENTARIO[[#This Row],[Salidas]]</f>
        <v>0</v>
      </c>
      <c r="Y394" s="43"/>
      <c r="Z394" s="20"/>
    </row>
    <row r="395" spans="1:26" ht="55" hidden="1" customHeight="1" x14ac:dyDescent="0.15">
      <c r="A395" s="42" t="s">
        <v>1621</v>
      </c>
      <c r="B395" s="185"/>
      <c r="C395" s="186" t="s">
        <v>12</v>
      </c>
      <c r="D395" s="78" t="s">
        <v>208</v>
      </c>
      <c r="E395" s="78" t="s">
        <v>656</v>
      </c>
      <c r="F395" s="78"/>
      <c r="G395" s="78" t="s">
        <v>164</v>
      </c>
      <c r="H395" s="187">
        <f>INVENTARIO[[#This Row],[Precio Final]]</f>
        <v>10</v>
      </c>
      <c r="I395" s="78">
        <f t="shared" si="67"/>
        <v>6.5000000000000009</v>
      </c>
      <c r="J395" s="78">
        <v>2</v>
      </c>
      <c r="K395" s="110">
        <f>SUMIFS(VENTAS[Cantidad],VENTAS[Código del producto Vendido],INVENTARIO[[#This Row],[Code]])</f>
        <v>1</v>
      </c>
      <c r="L395" s="121">
        <f>INVENTARIO[[#This Row],[Entradas]]-INVENTARIO[[#This Row],[Salidas]]</f>
        <v>1</v>
      </c>
      <c r="M395" s="187">
        <f>INVENTARIO[[#This Row],[Precio Final]]*10%</f>
        <v>1</v>
      </c>
      <c r="N395" s="42">
        <v>69</v>
      </c>
      <c r="O395" s="42">
        <v>18</v>
      </c>
      <c r="P395" s="42">
        <f t="shared" si="68"/>
        <v>3.8333333333333335</v>
      </c>
      <c r="Q395" s="110">
        <v>50</v>
      </c>
      <c r="R395" s="42">
        <v>10</v>
      </c>
      <c r="S395" s="190">
        <f t="shared" si="69"/>
        <v>0.5</v>
      </c>
      <c r="T395" s="42">
        <f t="shared" si="71"/>
        <v>4.3333333333333339</v>
      </c>
      <c r="U395" s="42">
        <f>((INVENTARIO[[#This Row],[Costo Unitario (USD)]]+INVENTARIO[[#This Row],[Costo Envío (USD)]])*1.5)</f>
        <v>6.5000000000000009</v>
      </c>
      <c r="V395" s="42">
        <v>10</v>
      </c>
      <c r="W395" s="42">
        <f>INVENTARIO[[#This Row],[Precio Final]]-(INVENTARIO[[#This Row],[Comisión 10%]]+INVENTARIO[[#This Row],[Costo total]])</f>
        <v>4.6666666666666661</v>
      </c>
      <c r="X395" s="188">
        <f>INVENTARIO[[#This Row],[Ganancia Unitaria]]*INVENTARIO[[#This Row],[Salidas]]</f>
        <v>4.6666666666666661</v>
      </c>
      <c r="Y395" s="42"/>
      <c r="Z395" s="20"/>
    </row>
    <row r="396" spans="1:26" ht="55" hidden="1" customHeight="1" x14ac:dyDescent="0.15">
      <c r="A396" s="43" t="s">
        <v>1622</v>
      </c>
      <c r="B396" s="181"/>
      <c r="C396" s="182" t="s">
        <v>12</v>
      </c>
      <c r="D396" s="83" t="s">
        <v>50</v>
      </c>
      <c r="E396" s="83" t="s">
        <v>821</v>
      </c>
      <c r="F396" s="83" t="s">
        <v>692</v>
      </c>
      <c r="G396" s="83" t="s">
        <v>164</v>
      </c>
      <c r="H396" s="183">
        <f>INVENTARIO[[#This Row],[Precio Final]]</f>
        <v>35</v>
      </c>
      <c r="I396" s="83">
        <f t="shared" si="67"/>
        <v>39.583333333333336</v>
      </c>
      <c r="J396" s="83">
        <v>1</v>
      </c>
      <c r="K396" s="112">
        <f>SUMIFS(VENTAS[Cantidad],VENTAS[Código del producto Vendido],INVENTARIO[[#This Row],[Code]])</f>
        <v>1</v>
      </c>
      <c r="L396" s="122">
        <f>INVENTARIO[[#This Row],[Entradas]]-INVENTARIO[[#This Row],[Salidas]]</f>
        <v>0</v>
      </c>
      <c r="M396" s="183">
        <f>INVENTARIO[[#This Row],[Precio Final]]*10%</f>
        <v>3.5</v>
      </c>
      <c r="N396" s="43">
        <v>385</v>
      </c>
      <c r="O396" s="43">
        <v>18</v>
      </c>
      <c r="P396" s="43">
        <f t="shared" si="68"/>
        <v>21.388888888888889</v>
      </c>
      <c r="Q396" s="112">
        <v>500</v>
      </c>
      <c r="R396" s="43">
        <v>10</v>
      </c>
      <c r="S396" s="189">
        <f t="shared" si="69"/>
        <v>5</v>
      </c>
      <c r="T396" s="180">
        <f t="shared" si="71"/>
        <v>26.388888888888889</v>
      </c>
      <c r="U396" s="180">
        <f>((INVENTARIO[[#This Row],[Costo Unitario (USD)]]+INVENTARIO[[#This Row],[Costo Envío (USD)]])*1.5)</f>
        <v>39.583333333333336</v>
      </c>
      <c r="V396" s="43">
        <v>35</v>
      </c>
      <c r="W396" s="43">
        <f>INVENTARIO[[#This Row],[Precio Final]]-(INVENTARIO[[#This Row],[Comisión 10%]]+INVENTARIO[[#This Row],[Costo total]])</f>
        <v>5.1111111111111107</v>
      </c>
      <c r="X396" s="184">
        <f>INVENTARIO[[#This Row],[Ganancia Unitaria]]*INVENTARIO[[#This Row],[Salidas]]</f>
        <v>5.1111111111111107</v>
      </c>
      <c r="Y396" s="43"/>
      <c r="Z396" s="20"/>
    </row>
    <row r="397" spans="1:26" ht="55" hidden="1" customHeight="1" x14ac:dyDescent="0.15">
      <c r="A397" s="42" t="s">
        <v>1623</v>
      </c>
      <c r="B397" s="185"/>
      <c r="C397" s="186" t="s">
        <v>12</v>
      </c>
      <c r="D397" s="78" t="s">
        <v>52</v>
      </c>
      <c r="E397" s="78" t="s">
        <v>822</v>
      </c>
      <c r="F397" s="78" t="s">
        <v>695</v>
      </c>
      <c r="G397" s="78" t="s">
        <v>164</v>
      </c>
      <c r="H397" s="187">
        <f>INVENTARIO[[#This Row],[Precio Final]]</f>
        <v>9</v>
      </c>
      <c r="I397" s="78">
        <f t="shared" si="67"/>
        <v>6</v>
      </c>
      <c r="J397" s="78">
        <v>1</v>
      </c>
      <c r="K397" s="110">
        <f>SUMIFS(VENTAS[Cantidad],VENTAS[Código del producto Vendido],INVENTARIO[[#This Row],[Code]])</f>
        <v>0</v>
      </c>
      <c r="L397" s="121">
        <f>INVENTARIO[[#This Row],[Entradas]]-INVENTARIO[[#This Row],[Salidas]]</f>
        <v>1</v>
      </c>
      <c r="M397" s="187">
        <f>INVENTARIO[[#This Row],[Precio Final]]*10%</f>
        <v>0.9</v>
      </c>
      <c r="N397" s="42">
        <v>63</v>
      </c>
      <c r="O397" s="42">
        <v>18</v>
      </c>
      <c r="P397" s="42">
        <f t="shared" si="68"/>
        <v>3.5</v>
      </c>
      <c r="Q397" s="110">
        <v>50</v>
      </c>
      <c r="R397" s="42">
        <v>10</v>
      </c>
      <c r="S397" s="190">
        <f t="shared" si="69"/>
        <v>0.5</v>
      </c>
      <c r="T397" s="42">
        <f t="shared" si="71"/>
        <v>4</v>
      </c>
      <c r="U397" s="42">
        <f>((INVENTARIO[[#This Row],[Costo Unitario (USD)]]+INVENTARIO[[#This Row],[Costo Envío (USD)]])*1.5)</f>
        <v>6</v>
      </c>
      <c r="V397" s="42">
        <v>9</v>
      </c>
      <c r="W397" s="42">
        <f>INVENTARIO[[#This Row],[Precio Final]]-(INVENTARIO[[#This Row],[Comisión 10%]]+INVENTARIO[[#This Row],[Costo total]])</f>
        <v>4.0999999999999996</v>
      </c>
      <c r="X397" s="188">
        <f>INVENTARIO[[#This Row],[Ganancia Unitaria]]*INVENTARIO[[#This Row],[Salidas]]</f>
        <v>0</v>
      </c>
      <c r="Y397" s="42"/>
      <c r="Z397" s="20"/>
    </row>
    <row r="398" spans="1:26" ht="55" hidden="1" customHeight="1" x14ac:dyDescent="0.15">
      <c r="A398" s="43" t="s">
        <v>1624</v>
      </c>
      <c r="B398" s="181"/>
      <c r="C398" s="182" t="s">
        <v>12</v>
      </c>
      <c r="D398" s="83" t="s">
        <v>415</v>
      </c>
      <c r="E398" s="83" t="s">
        <v>823</v>
      </c>
      <c r="F398" s="83" t="s">
        <v>695</v>
      </c>
      <c r="G398" s="83" t="s">
        <v>164</v>
      </c>
      <c r="H398" s="183">
        <f>INVENTARIO[[#This Row],[Precio Final]]</f>
        <v>10</v>
      </c>
      <c r="I398" s="83">
        <f t="shared" si="67"/>
        <v>5.5166666666666666</v>
      </c>
      <c r="J398" s="83">
        <v>1</v>
      </c>
      <c r="K398" s="112">
        <f>SUMIFS(VENTAS[Cantidad],VENTAS[Código del producto Vendido],INVENTARIO[[#This Row],[Code]])</f>
        <v>1</v>
      </c>
      <c r="L398" s="122">
        <f>INVENTARIO[[#This Row],[Entradas]]-INVENTARIO[[#This Row],[Salidas]]</f>
        <v>0</v>
      </c>
      <c r="M398" s="183">
        <f>INVENTARIO[[#This Row],[Precio Final]]*10%</f>
        <v>1</v>
      </c>
      <c r="N398" s="43">
        <v>59</v>
      </c>
      <c r="O398" s="43">
        <v>18</v>
      </c>
      <c r="P398" s="43">
        <f t="shared" si="68"/>
        <v>3.2777777777777777</v>
      </c>
      <c r="Q398" s="112">
        <v>40</v>
      </c>
      <c r="R398" s="43">
        <v>10</v>
      </c>
      <c r="S398" s="189">
        <f t="shared" si="69"/>
        <v>0.4</v>
      </c>
      <c r="T398" s="180">
        <f t="shared" si="71"/>
        <v>3.6777777777777776</v>
      </c>
      <c r="U398" s="180">
        <f>((INVENTARIO[[#This Row],[Costo Unitario (USD)]]+INVENTARIO[[#This Row],[Costo Envío (USD)]])*1.5)</f>
        <v>5.5166666666666666</v>
      </c>
      <c r="V398" s="43">
        <v>10</v>
      </c>
      <c r="W398" s="43">
        <f>INVENTARIO[[#This Row],[Precio Final]]-(INVENTARIO[[#This Row],[Comisión 10%]]+INVENTARIO[[#This Row],[Costo total]])</f>
        <v>5.3222222222222229</v>
      </c>
      <c r="X398" s="184">
        <f>INVENTARIO[[#This Row],[Ganancia Unitaria]]*INVENTARIO[[#This Row],[Salidas]]</f>
        <v>5.3222222222222229</v>
      </c>
      <c r="Y398" s="43"/>
      <c r="Z398" s="20"/>
    </row>
    <row r="399" spans="1:26" ht="55" hidden="1" customHeight="1" x14ac:dyDescent="0.15">
      <c r="A399" s="42" t="s">
        <v>1625</v>
      </c>
      <c r="B399" s="185"/>
      <c r="C399" s="186" t="s">
        <v>12</v>
      </c>
      <c r="D399" s="78" t="s">
        <v>52</v>
      </c>
      <c r="E399" s="78" t="s">
        <v>824</v>
      </c>
      <c r="F399" s="78" t="s">
        <v>698</v>
      </c>
      <c r="G399" s="78" t="s">
        <v>164</v>
      </c>
      <c r="H399" s="187">
        <f>INVENTARIO[[#This Row],[Precio Final]]</f>
        <v>9</v>
      </c>
      <c r="I399" s="78">
        <f t="shared" si="67"/>
        <v>5.1833333333333327</v>
      </c>
      <c r="J399" s="78">
        <v>1</v>
      </c>
      <c r="K399" s="110">
        <f>SUMIFS(VENTAS[Cantidad],VENTAS[Código del producto Vendido],INVENTARIO[[#This Row],[Code]])</f>
        <v>1</v>
      </c>
      <c r="L399" s="121">
        <f>INVENTARIO[[#This Row],[Entradas]]-INVENTARIO[[#This Row],[Salidas]]</f>
        <v>0</v>
      </c>
      <c r="M399" s="187">
        <f>INVENTARIO[[#This Row],[Precio Final]]*10%</f>
        <v>0.9</v>
      </c>
      <c r="N399" s="42">
        <v>55</v>
      </c>
      <c r="O399" s="42">
        <v>18</v>
      </c>
      <c r="P399" s="42">
        <f t="shared" si="68"/>
        <v>3.0555555555555554</v>
      </c>
      <c r="Q399" s="110">
        <v>40</v>
      </c>
      <c r="R399" s="42">
        <v>10</v>
      </c>
      <c r="S399" s="190">
        <f t="shared" si="69"/>
        <v>0.4</v>
      </c>
      <c r="T399" s="42">
        <f t="shared" si="71"/>
        <v>3.4555555555555553</v>
      </c>
      <c r="U399" s="42">
        <f>((INVENTARIO[[#This Row],[Costo Unitario (USD)]]+INVENTARIO[[#This Row],[Costo Envío (USD)]])*1.5)</f>
        <v>5.1833333333333327</v>
      </c>
      <c r="V399" s="42">
        <v>9</v>
      </c>
      <c r="W399" s="42">
        <f>INVENTARIO[[#This Row],[Precio Final]]-(INVENTARIO[[#This Row],[Comisión 10%]]+INVENTARIO[[#This Row],[Costo total]])</f>
        <v>4.6444444444444448</v>
      </c>
      <c r="X399" s="188">
        <f>INVENTARIO[[#This Row],[Ganancia Unitaria]]*INVENTARIO[[#This Row],[Salidas]]</f>
        <v>4.6444444444444448</v>
      </c>
      <c r="Y399" s="42"/>
      <c r="Z399" s="20"/>
    </row>
    <row r="400" spans="1:26" ht="55" hidden="1" customHeight="1" x14ac:dyDescent="0.15">
      <c r="A400" s="43" t="s">
        <v>1626</v>
      </c>
      <c r="B400" s="181"/>
      <c r="C400" s="182" t="s">
        <v>12</v>
      </c>
      <c r="D400" s="83" t="s">
        <v>52</v>
      </c>
      <c r="E400" s="83" t="s">
        <v>825</v>
      </c>
      <c r="F400" s="83" t="s">
        <v>697</v>
      </c>
      <c r="G400" s="83" t="s">
        <v>164</v>
      </c>
      <c r="H400" s="183">
        <f>INVENTARIO[[#This Row],[Precio Final]]</f>
        <v>12</v>
      </c>
      <c r="I400" s="83">
        <f t="shared" si="67"/>
        <v>6.3166666666666664</v>
      </c>
      <c r="J400" s="83">
        <v>1</v>
      </c>
      <c r="K400" s="112">
        <f>SUMIFS(VENTAS[Cantidad],VENTAS[Código del producto Vendido],INVENTARIO[[#This Row],[Code]])</f>
        <v>0</v>
      </c>
      <c r="L400" s="122">
        <f>INVENTARIO[[#This Row],[Entradas]]-INVENTARIO[[#This Row],[Salidas]]</f>
        <v>1</v>
      </c>
      <c r="M400" s="183">
        <f>INVENTARIO[[#This Row],[Precio Final]]*10%</f>
        <v>1.2000000000000002</v>
      </c>
      <c r="N400" s="43">
        <v>65</v>
      </c>
      <c r="O400" s="43">
        <v>18</v>
      </c>
      <c r="P400" s="43">
        <f t="shared" si="68"/>
        <v>3.6111111111111112</v>
      </c>
      <c r="Q400" s="112">
        <v>60</v>
      </c>
      <c r="R400" s="43">
        <v>10</v>
      </c>
      <c r="S400" s="189">
        <f t="shared" si="69"/>
        <v>0.6</v>
      </c>
      <c r="T400" s="180">
        <f t="shared" si="71"/>
        <v>4.2111111111111112</v>
      </c>
      <c r="U400" s="180">
        <f>((INVENTARIO[[#This Row],[Costo Unitario (USD)]]+INVENTARIO[[#This Row],[Costo Envío (USD)]])*1.5)</f>
        <v>6.3166666666666664</v>
      </c>
      <c r="V400" s="43">
        <v>12</v>
      </c>
      <c r="W400" s="43">
        <f>INVENTARIO[[#This Row],[Precio Final]]-(INVENTARIO[[#This Row],[Comisión 10%]]+INVENTARIO[[#This Row],[Costo total]])</f>
        <v>6.5888888888888886</v>
      </c>
      <c r="X400" s="184">
        <f>INVENTARIO[[#This Row],[Ganancia Unitaria]]*INVENTARIO[[#This Row],[Salidas]]</f>
        <v>0</v>
      </c>
      <c r="Y400" s="43"/>
      <c r="Z400" s="20"/>
    </row>
    <row r="401" spans="1:26" ht="55" hidden="1" customHeight="1" x14ac:dyDescent="0.15">
      <c r="A401" s="42" t="s">
        <v>1627</v>
      </c>
      <c r="B401" s="185"/>
      <c r="C401" s="186" t="s">
        <v>12</v>
      </c>
      <c r="D401" s="78" t="s">
        <v>52</v>
      </c>
      <c r="E401" s="78" t="s">
        <v>825</v>
      </c>
      <c r="F401" s="78" t="s">
        <v>695</v>
      </c>
      <c r="G401" s="78" t="s">
        <v>164</v>
      </c>
      <c r="H401" s="187">
        <f>INVENTARIO[[#This Row],[Precio Final]]</f>
        <v>12</v>
      </c>
      <c r="I401" s="78">
        <f t="shared" si="67"/>
        <v>6.3166666666666664</v>
      </c>
      <c r="J401" s="78">
        <v>1</v>
      </c>
      <c r="K401" s="110">
        <f>SUMIFS(VENTAS[Cantidad],VENTAS[Código del producto Vendido],INVENTARIO[[#This Row],[Code]])</f>
        <v>0</v>
      </c>
      <c r="L401" s="121">
        <f>INVENTARIO[[#This Row],[Entradas]]-INVENTARIO[[#This Row],[Salidas]]</f>
        <v>1</v>
      </c>
      <c r="M401" s="187">
        <f>INVENTARIO[[#This Row],[Precio Final]]*10%</f>
        <v>1.2000000000000002</v>
      </c>
      <c r="N401" s="42">
        <v>65</v>
      </c>
      <c r="O401" s="42">
        <v>18</v>
      </c>
      <c r="P401" s="42">
        <f t="shared" si="68"/>
        <v>3.6111111111111112</v>
      </c>
      <c r="Q401" s="110">
        <v>60</v>
      </c>
      <c r="R401" s="42">
        <v>10</v>
      </c>
      <c r="S401" s="190">
        <f t="shared" si="69"/>
        <v>0.6</v>
      </c>
      <c r="T401" s="42">
        <f t="shared" si="71"/>
        <v>4.2111111111111112</v>
      </c>
      <c r="U401" s="42">
        <f>((INVENTARIO[[#This Row],[Costo Unitario (USD)]]+INVENTARIO[[#This Row],[Costo Envío (USD)]])*1.5)</f>
        <v>6.3166666666666664</v>
      </c>
      <c r="V401" s="42">
        <v>12</v>
      </c>
      <c r="W401" s="42">
        <f>INVENTARIO[[#This Row],[Precio Final]]-(INVENTARIO[[#This Row],[Comisión 10%]]+INVENTARIO[[#This Row],[Costo total]])</f>
        <v>6.5888888888888886</v>
      </c>
      <c r="X401" s="188">
        <f>INVENTARIO[[#This Row],[Ganancia Unitaria]]*INVENTARIO[[#This Row],[Salidas]]</f>
        <v>0</v>
      </c>
      <c r="Y401" s="42"/>
      <c r="Z401" s="20"/>
    </row>
    <row r="402" spans="1:26" ht="55" customHeight="1" x14ac:dyDescent="0.15">
      <c r="A402" s="43" t="s">
        <v>1628</v>
      </c>
      <c r="B402" s="181"/>
      <c r="C402" s="182" t="s">
        <v>12</v>
      </c>
      <c r="D402" s="83" t="s">
        <v>2417</v>
      </c>
      <c r="E402" s="83" t="s">
        <v>826</v>
      </c>
      <c r="F402" s="83" t="s">
        <v>698</v>
      </c>
      <c r="G402" s="83" t="s">
        <v>164</v>
      </c>
      <c r="H402" s="183">
        <f>INVENTARIO[[#This Row],[Precio Final]]</f>
        <v>12</v>
      </c>
      <c r="I402" s="83">
        <f t="shared" si="67"/>
        <v>6.8</v>
      </c>
      <c r="J402" s="83">
        <v>1</v>
      </c>
      <c r="K402" s="112">
        <f>SUMIFS(VENTAS[Cantidad],VENTAS[Código del producto Vendido],INVENTARIO[[#This Row],[Code]])</f>
        <v>0</v>
      </c>
      <c r="L402" s="122">
        <f>INVENTARIO[[#This Row],[Entradas]]-INVENTARIO[[#This Row],[Salidas]]</f>
        <v>1</v>
      </c>
      <c r="M402" s="183">
        <f>INVENTARIO[[#This Row],[Precio Final]]*10%</f>
        <v>1.2000000000000002</v>
      </c>
      <c r="N402" s="43">
        <v>69</v>
      </c>
      <c r="O402" s="43">
        <v>18</v>
      </c>
      <c r="P402" s="43">
        <f t="shared" si="68"/>
        <v>3.8333333333333335</v>
      </c>
      <c r="Q402" s="112">
        <v>70</v>
      </c>
      <c r="R402" s="43">
        <v>10</v>
      </c>
      <c r="S402" s="189">
        <f t="shared" si="69"/>
        <v>0.7</v>
      </c>
      <c r="T402" s="180">
        <f t="shared" si="71"/>
        <v>4.5333333333333332</v>
      </c>
      <c r="U402" s="180">
        <f>((INVENTARIO[[#This Row],[Costo Unitario (USD)]]+INVENTARIO[[#This Row],[Costo Envío (USD)]])*1.5)</f>
        <v>6.8</v>
      </c>
      <c r="V402" s="43">
        <v>12</v>
      </c>
      <c r="W402" s="43">
        <f>INVENTARIO[[#This Row],[Precio Final]]-(INVENTARIO[[#This Row],[Comisión 10%]]+INVENTARIO[[#This Row],[Costo total]])</f>
        <v>6.2666666666666666</v>
      </c>
      <c r="X402" s="184">
        <f>INVENTARIO[[#This Row],[Ganancia Unitaria]]*INVENTARIO[[#This Row],[Salidas]]</f>
        <v>0</v>
      </c>
      <c r="Y402" s="43"/>
      <c r="Z402" s="20"/>
    </row>
    <row r="403" spans="1:26" ht="55" hidden="1" customHeight="1" x14ac:dyDescent="0.15">
      <c r="A403" s="42" t="s">
        <v>1629</v>
      </c>
      <c r="B403" s="185"/>
      <c r="C403" s="186" t="s">
        <v>12</v>
      </c>
      <c r="D403" s="78" t="s">
        <v>415</v>
      </c>
      <c r="E403" s="78" t="s">
        <v>827</v>
      </c>
      <c r="F403" s="78" t="s">
        <v>697</v>
      </c>
      <c r="G403" s="78" t="s">
        <v>164</v>
      </c>
      <c r="H403" s="187">
        <f>INVENTARIO[[#This Row],[Precio Final]]</f>
        <v>30</v>
      </c>
      <c r="I403" s="78">
        <f t="shared" si="67"/>
        <v>30.083333333333336</v>
      </c>
      <c r="J403" s="78">
        <v>1</v>
      </c>
      <c r="K403" s="110">
        <f>SUMIFS(VENTAS[Cantidad],VENTAS[Código del producto Vendido],INVENTARIO[[#This Row],[Code]])</f>
        <v>1</v>
      </c>
      <c r="L403" s="121">
        <f>INVENTARIO[[#This Row],[Entradas]]-INVENTARIO[[#This Row],[Salidas]]</f>
        <v>0</v>
      </c>
      <c r="M403" s="187">
        <f>INVENTARIO[[#This Row],[Precio Final]]*10%</f>
        <v>3</v>
      </c>
      <c r="N403" s="42">
        <v>289</v>
      </c>
      <c r="O403" s="42">
        <v>18</v>
      </c>
      <c r="P403" s="42">
        <f t="shared" si="68"/>
        <v>16.055555555555557</v>
      </c>
      <c r="Q403" s="110">
        <v>400</v>
      </c>
      <c r="R403" s="42">
        <v>10</v>
      </c>
      <c r="S403" s="190">
        <f t="shared" si="69"/>
        <v>4</v>
      </c>
      <c r="T403" s="42">
        <f t="shared" si="71"/>
        <v>20.055555555555557</v>
      </c>
      <c r="U403" s="42">
        <f>((INVENTARIO[[#This Row],[Costo Unitario (USD)]]+INVENTARIO[[#This Row],[Costo Envío (USD)]])*1.5)</f>
        <v>30.083333333333336</v>
      </c>
      <c r="V403" s="42">
        <v>30</v>
      </c>
      <c r="W403" s="42">
        <f>INVENTARIO[[#This Row],[Precio Final]]-(INVENTARIO[[#This Row],[Comisión 10%]]+INVENTARIO[[#This Row],[Costo total]])</f>
        <v>6.9444444444444429</v>
      </c>
      <c r="X403" s="188">
        <f>INVENTARIO[[#This Row],[Ganancia Unitaria]]*INVENTARIO[[#This Row],[Salidas]]</f>
        <v>6.9444444444444429</v>
      </c>
      <c r="Y403" s="42"/>
      <c r="Z403" s="20"/>
    </row>
    <row r="404" spans="1:26" ht="55" hidden="1" customHeight="1" x14ac:dyDescent="0.15">
      <c r="A404" s="43" t="s">
        <v>1630</v>
      </c>
      <c r="B404" s="181"/>
      <c r="C404" s="182" t="s">
        <v>12</v>
      </c>
      <c r="D404" s="83" t="s">
        <v>50</v>
      </c>
      <c r="E404" s="83" t="s">
        <v>828</v>
      </c>
      <c r="F404" s="83" t="s">
        <v>695</v>
      </c>
      <c r="G404" s="83" t="s">
        <v>164</v>
      </c>
      <c r="H404" s="183">
        <f>INVENTARIO[[#This Row],[Precio Final]]</f>
        <v>25</v>
      </c>
      <c r="I404" s="83">
        <f t="shared" si="67"/>
        <v>25.166666666666668</v>
      </c>
      <c r="J404" s="83">
        <v>1</v>
      </c>
      <c r="K404" s="112">
        <f>SUMIFS(VENTAS[Cantidad],VENTAS[Código del producto Vendido],INVENTARIO[[#This Row],[Code]])</f>
        <v>1</v>
      </c>
      <c r="L404" s="122">
        <f>INVENTARIO[[#This Row],[Entradas]]-INVENTARIO[[#This Row],[Salidas]]</f>
        <v>0</v>
      </c>
      <c r="M404" s="183">
        <f>INVENTARIO[[#This Row],[Precio Final]]*10%</f>
        <v>2.5</v>
      </c>
      <c r="N404" s="43">
        <v>275</v>
      </c>
      <c r="O404" s="43">
        <v>18</v>
      </c>
      <c r="P404" s="43">
        <f t="shared" si="68"/>
        <v>15.277777777777779</v>
      </c>
      <c r="Q404" s="112">
        <v>150</v>
      </c>
      <c r="R404" s="43">
        <v>10</v>
      </c>
      <c r="S404" s="189">
        <f t="shared" si="69"/>
        <v>1.5</v>
      </c>
      <c r="T404" s="180">
        <f t="shared" si="71"/>
        <v>16.777777777777779</v>
      </c>
      <c r="U404" s="180">
        <f>((INVENTARIO[[#This Row],[Costo Unitario (USD)]]+INVENTARIO[[#This Row],[Costo Envío (USD)]])*1.5)</f>
        <v>25.166666666666668</v>
      </c>
      <c r="V404" s="43">
        <v>25</v>
      </c>
      <c r="W404" s="43">
        <f>INVENTARIO[[#This Row],[Precio Final]]-(INVENTARIO[[#This Row],[Comisión 10%]]+INVENTARIO[[#This Row],[Costo total]])</f>
        <v>5.7222222222222214</v>
      </c>
      <c r="X404" s="184">
        <f>INVENTARIO[[#This Row],[Ganancia Unitaria]]*INVENTARIO[[#This Row],[Salidas]]</f>
        <v>5.7222222222222214</v>
      </c>
      <c r="Y404" s="43"/>
      <c r="Z404" s="20"/>
    </row>
    <row r="405" spans="1:26" ht="55" hidden="1" customHeight="1" x14ac:dyDescent="0.15">
      <c r="A405" s="42" t="s">
        <v>667</v>
      </c>
      <c r="B405" s="185"/>
      <c r="C405" s="186" t="s">
        <v>12</v>
      </c>
      <c r="D405" s="78" t="s">
        <v>192</v>
      </c>
      <c r="E405" s="78" t="s">
        <v>666</v>
      </c>
      <c r="F405" s="78" t="s">
        <v>698</v>
      </c>
      <c r="G405" s="78" t="s">
        <v>164</v>
      </c>
      <c r="H405" s="187">
        <f>INVENTARIO[[#This Row],[Precio Final]]</f>
        <v>10</v>
      </c>
      <c r="I405" s="78">
        <f t="shared" si="67"/>
        <v>5.8666666666666663</v>
      </c>
      <c r="J405" s="78">
        <v>0</v>
      </c>
      <c r="K405" s="110">
        <f>SUMIFS(VENTAS[Cantidad],VENTAS[Código del producto Vendido],INVENTARIO[[#This Row],[Code]])</f>
        <v>0</v>
      </c>
      <c r="L405" s="121">
        <f>INVENTARIO[[#This Row],[Entradas]]-INVENTARIO[[#This Row],[Salidas]]</f>
        <v>0</v>
      </c>
      <c r="M405" s="187">
        <f>INVENTARIO[[#This Row],[Precio Final]]*10%</f>
        <v>1</v>
      </c>
      <c r="N405" s="42">
        <v>65</v>
      </c>
      <c r="O405" s="42">
        <v>18</v>
      </c>
      <c r="P405" s="42">
        <f t="shared" si="68"/>
        <v>3.6111111111111112</v>
      </c>
      <c r="Q405" s="110">
        <v>30</v>
      </c>
      <c r="R405" s="42">
        <v>10</v>
      </c>
      <c r="S405" s="190">
        <f t="shared" si="69"/>
        <v>0.3</v>
      </c>
      <c r="T405" s="42">
        <f t="shared" si="71"/>
        <v>3.911111111111111</v>
      </c>
      <c r="U405" s="42">
        <f>((INVENTARIO[[#This Row],[Costo Unitario (USD)]]+INVENTARIO[[#This Row],[Costo Envío (USD)]])*1.5)</f>
        <v>5.8666666666666663</v>
      </c>
      <c r="V405" s="42">
        <v>10</v>
      </c>
      <c r="W405" s="42">
        <f>INVENTARIO[[#This Row],[Precio Final]]-(INVENTARIO[[#This Row],[Comisión 10%]]+INVENTARIO[[#This Row],[Costo total]])</f>
        <v>5.0888888888888886</v>
      </c>
      <c r="X405" s="188">
        <f>INVENTARIO[[#This Row],[Ganancia Unitaria]]*INVENTARIO[[#This Row],[Salidas]]</f>
        <v>0</v>
      </c>
      <c r="Y405" s="42"/>
      <c r="Z405" s="20"/>
    </row>
    <row r="406" spans="1:26" ht="55" hidden="1" customHeight="1" x14ac:dyDescent="0.15">
      <c r="A406" s="43" t="s">
        <v>1631</v>
      </c>
      <c r="B406" s="181"/>
      <c r="C406" s="182" t="s">
        <v>12</v>
      </c>
      <c r="D406" s="83" t="s">
        <v>192</v>
      </c>
      <c r="E406" s="83" t="s">
        <v>669</v>
      </c>
      <c r="F406" s="83" t="s">
        <v>698</v>
      </c>
      <c r="G406" s="83" t="s">
        <v>164</v>
      </c>
      <c r="H406" s="183">
        <f>INVENTARIO[[#This Row],[Precio Final]]</f>
        <v>10</v>
      </c>
      <c r="I406" s="83">
        <f t="shared" si="67"/>
        <v>4.6166666666666663</v>
      </c>
      <c r="J406" s="83">
        <v>1</v>
      </c>
      <c r="K406" s="112">
        <f>SUMIFS(VENTAS[Cantidad],VENTAS[Código del producto Vendido],INVENTARIO[[#This Row],[Code]])</f>
        <v>0</v>
      </c>
      <c r="L406" s="122">
        <f>INVENTARIO[[#This Row],[Entradas]]-INVENTARIO[[#This Row],[Salidas]]</f>
        <v>1</v>
      </c>
      <c r="M406" s="183">
        <f>INVENTARIO[[#This Row],[Precio Final]]*10%</f>
        <v>1</v>
      </c>
      <c r="N406" s="43">
        <v>50</v>
      </c>
      <c r="O406" s="43">
        <v>18</v>
      </c>
      <c r="P406" s="43">
        <f t="shared" si="68"/>
        <v>2.7777777777777777</v>
      </c>
      <c r="Q406" s="112">
        <v>30</v>
      </c>
      <c r="R406" s="43">
        <v>10</v>
      </c>
      <c r="S406" s="189">
        <f t="shared" si="69"/>
        <v>0.3</v>
      </c>
      <c r="T406" s="180">
        <f t="shared" si="71"/>
        <v>3.0777777777777775</v>
      </c>
      <c r="U406" s="180">
        <f>((INVENTARIO[[#This Row],[Costo Unitario (USD)]]+INVENTARIO[[#This Row],[Costo Envío (USD)]])*1.5)</f>
        <v>4.6166666666666663</v>
      </c>
      <c r="V406" s="43">
        <v>10</v>
      </c>
      <c r="W406" s="43">
        <f>INVENTARIO[[#This Row],[Precio Final]]-(INVENTARIO[[#This Row],[Comisión 10%]]+INVENTARIO[[#This Row],[Costo total]])</f>
        <v>5.9222222222222225</v>
      </c>
      <c r="X406" s="184">
        <f>INVENTARIO[[#This Row],[Ganancia Unitaria]]*INVENTARIO[[#This Row],[Salidas]]</f>
        <v>0</v>
      </c>
      <c r="Y406" s="43"/>
      <c r="Z406" s="20"/>
    </row>
    <row r="407" spans="1:26" ht="55" hidden="1" customHeight="1" x14ac:dyDescent="0.15">
      <c r="A407" s="42" t="s">
        <v>1632</v>
      </c>
      <c r="B407" s="185"/>
      <c r="C407" s="186" t="s">
        <v>12</v>
      </c>
      <c r="D407" s="78" t="s">
        <v>50</v>
      </c>
      <c r="E407" s="78" t="s">
        <v>840</v>
      </c>
      <c r="F407" s="78" t="s">
        <v>695</v>
      </c>
      <c r="G407" s="78" t="s">
        <v>164</v>
      </c>
      <c r="H407" s="187">
        <f>INVENTARIO[[#This Row],[Precio Final]]</f>
        <v>16</v>
      </c>
      <c r="I407" s="78">
        <f t="shared" si="67"/>
        <v>13.666666666666666</v>
      </c>
      <c r="J407" s="78">
        <v>1</v>
      </c>
      <c r="K407" s="110">
        <f>SUMIFS(VENTAS[Cantidad],VENTAS[Código del producto Vendido],INVENTARIO[[#This Row],[Code]])</f>
        <v>1</v>
      </c>
      <c r="L407" s="121">
        <f>INVENTARIO[[#This Row],[Entradas]]-INVENTARIO[[#This Row],[Salidas]]</f>
        <v>0</v>
      </c>
      <c r="M407" s="187">
        <f>INVENTARIO[[#This Row],[Precio Final]]*10%</f>
        <v>1.6</v>
      </c>
      <c r="N407" s="42">
        <v>110</v>
      </c>
      <c r="O407" s="42">
        <v>18</v>
      </c>
      <c r="P407" s="42">
        <f t="shared" si="68"/>
        <v>6.1111111111111107</v>
      </c>
      <c r="Q407" s="110">
        <v>300</v>
      </c>
      <c r="R407" s="42">
        <v>10</v>
      </c>
      <c r="S407" s="190">
        <f t="shared" si="69"/>
        <v>3</v>
      </c>
      <c r="T407" s="42">
        <f t="shared" si="71"/>
        <v>9.1111111111111107</v>
      </c>
      <c r="U407" s="42">
        <f>((INVENTARIO[[#This Row],[Costo Unitario (USD)]]+INVENTARIO[[#This Row],[Costo Envío (USD)]])*1.5)</f>
        <v>13.666666666666666</v>
      </c>
      <c r="V407" s="42">
        <v>16</v>
      </c>
      <c r="W407" s="42">
        <f>INVENTARIO[[#This Row],[Precio Final]]-(INVENTARIO[[#This Row],[Comisión 10%]]+INVENTARIO[[#This Row],[Costo total]])</f>
        <v>5.2888888888888896</v>
      </c>
      <c r="X407" s="188">
        <f>INVENTARIO[[#This Row],[Ganancia Unitaria]]*INVENTARIO[[#This Row],[Salidas]]</f>
        <v>5.2888888888888896</v>
      </c>
      <c r="Y407" s="42"/>
      <c r="Z407" s="20"/>
    </row>
    <row r="408" spans="1:26" ht="55" hidden="1" customHeight="1" x14ac:dyDescent="0.15">
      <c r="A408" s="43" t="s">
        <v>1633</v>
      </c>
      <c r="B408" s="181"/>
      <c r="C408" s="182" t="s">
        <v>12</v>
      </c>
      <c r="D408" s="83" t="s">
        <v>50</v>
      </c>
      <c r="E408" s="83" t="s">
        <v>840</v>
      </c>
      <c r="F408" s="83" t="s">
        <v>697</v>
      </c>
      <c r="G408" s="83" t="s">
        <v>164</v>
      </c>
      <c r="H408" s="183">
        <f>INVENTARIO[[#This Row],[Precio Final]]</f>
        <v>16</v>
      </c>
      <c r="I408" s="83">
        <f t="shared" si="67"/>
        <v>13.666666666666666</v>
      </c>
      <c r="J408" s="83">
        <v>1</v>
      </c>
      <c r="K408" s="112">
        <f>SUMIFS(VENTAS[Cantidad],VENTAS[Código del producto Vendido],INVENTARIO[[#This Row],[Code]])</f>
        <v>0</v>
      </c>
      <c r="L408" s="122">
        <f>INVENTARIO[[#This Row],[Entradas]]-INVENTARIO[[#This Row],[Salidas]]</f>
        <v>1</v>
      </c>
      <c r="M408" s="183">
        <f>INVENTARIO[[#This Row],[Precio Final]]*10%</f>
        <v>1.6</v>
      </c>
      <c r="N408" s="43">
        <v>110</v>
      </c>
      <c r="O408" s="43">
        <v>18</v>
      </c>
      <c r="P408" s="43">
        <f t="shared" si="68"/>
        <v>6.1111111111111107</v>
      </c>
      <c r="Q408" s="112">
        <v>300</v>
      </c>
      <c r="R408" s="43">
        <v>10</v>
      </c>
      <c r="S408" s="189">
        <f t="shared" si="69"/>
        <v>3</v>
      </c>
      <c r="T408" s="180">
        <f t="shared" si="71"/>
        <v>9.1111111111111107</v>
      </c>
      <c r="U408" s="180">
        <f>((INVENTARIO[[#This Row],[Costo Unitario (USD)]]+INVENTARIO[[#This Row],[Costo Envío (USD)]])*1.5)</f>
        <v>13.666666666666666</v>
      </c>
      <c r="V408" s="43">
        <v>16</v>
      </c>
      <c r="W408" s="43">
        <f>INVENTARIO[[#This Row],[Precio Final]]-(INVENTARIO[[#This Row],[Comisión 10%]]+INVENTARIO[[#This Row],[Costo total]])</f>
        <v>5.2888888888888896</v>
      </c>
      <c r="X408" s="184">
        <f>INVENTARIO[[#This Row],[Ganancia Unitaria]]*INVENTARIO[[#This Row],[Salidas]]</f>
        <v>0</v>
      </c>
      <c r="Y408" s="43"/>
      <c r="Z408" s="20"/>
    </row>
    <row r="409" spans="1:26" ht="55" hidden="1" customHeight="1" x14ac:dyDescent="0.15">
      <c r="A409" s="42" t="s">
        <v>1634</v>
      </c>
      <c r="B409" s="185"/>
      <c r="C409" s="186" t="s">
        <v>12</v>
      </c>
      <c r="D409" s="78" t="s">
        <v>415</v>
      </c>
      <c r="E409" s="78" t="s">
        <v>839</v>
      </c>
      <c r="F409" s="78" t="s">
        <v>695</v>
      </c>
      <c r="G409" s="78" t="s">
        <v>164</v>
      </c>
      <c r="H409" s="187">
        <f>INVENTARIO[[#This Row],[Precio Final]]</f>
        <v>20</v>
      </c>
      <c r="I409" s="78">
        <f t="shared" si="67"/>
        <v>20.166666666666668</v>
      </c>
      <c r="J409" s="78">
        <v>2</v>
      </c>
      <c r="K409" s="110">
        <f>SUMIFS(VENTAS[Cantidad],VENTAS[Código del producto Vendido],INVENTARIO[[#This Row],[Code]])</f>
        <v>2</v>
      </c>
      <c r="L409" s="121">
        <f>INVENTARIO[[#This Row],[Entradas]]-INVENTARIO[[#This Row],[Salidas]]</f>
        <v>0</v>
      </c>
      <c r="M409" s="187">
        <f>INVENTARIO[[#This Row],[Precio Final]]*10%</f>
        <v>2</v>
      </c>
      <c r="N409" s="42">
        <v>206</v>
      </c>
      <c r="O409" s="42">
        <v>18</v>
      </c>
      <c r="P409" s="42">
        <f t="shared" si="68"/>
        <v>11.444444444444445</v>
      </c>
      <c r="Q409" s="110">
        <v>200</v>
      </c>
      <c r="R409" s="42">
        <v>10</v>
      </c>
      <c r="S409" s="190">
        <f t="shared" si="69"/>
        <v>2</v>
      </c>
      <c r="T409" s="42">
        <f t="shared" si="71"/>
        <v>13.444444444444445</v>
      </c>
      <c r="U409" s="42">
        <f>((INVENTARIO[[#This Row],[Costo Unitario (USD)]]+INVENTARIO[[#This Row],[Costo Envío (USD)]])*1.5)</f>
        <v>20.166666666666668</v>
      </c>
      <c r="V409" s="42">
        <v>20</v>
      </c>
      <c r="W409" s="42">
        <f>INVENTARIO[[#This Row],[Precio Final]]-(INVENTARIO[[#This Row],[Comisión 10%]]+INVENTARIO[[#This Row],[Costo total]])</f>
        <v>4.5555555555555554</v>
      </c>
      <c r="X409" s="188">
        <f>INVENTARIO[[#This Row],[Ganancia Unitaria]]*INVENTARIO[[#This Row],[Salidas]]</f>
        <v>9.1111111111111107</v>
      </c>
      <c r="Y409" s="42"/>
      <c r="Z409" s="20"/>
    </row>
    <row r="410" spans="1:26" ht="55" hidden="1" customHeight="1" x14ac:dyDescent="0.15">
      <c r="A410" s="43" t="s">
        <v>1635</v>
      </c>
      <c r="B410" s="181"/>
      <c r="C410" s="182" t="s">
        <v>12</v>
      </c>
      <c r="D410" s="83" t="s">
        <v>415</v>
      </c>
      <c r="E410" s="83" t="s">
        <v>839</v>
      </c>
      <c r="F410" s="83" t="s">
        <v>697</v>
      </c>
      <c r="G410" s="83" t="s">
        <v>164</v>
      </c>
      <c r="H410" s="183">
        <f>INVENTARIO[[#This Row],[Precio Final]]</f>
        <v>20</v>
      </c>
      <c r="I410" s="83">
        <f t="shared" si="67"/>
        <v>20.166666666666668</v>
      </c>
      <c r="J410" s="83">
        <v>1</v>
      </c>
      <c r="K410" s="112">
        <f>SUMIFS(VENTAS[Cantidad],VENTAS[Código del producto Vendido],INVENTARIO[[#This Row],[Code]])</f>
        <v>0</v>
      </c>
      <c r="L410" s="122">
        <f>INVENTARIO[[#This Row],[Entradas]]-INVENTARIO[[#This Row],[Salidas]]</f>
        <v>1</v>
      </c>
      <c r="M410" s="183">
        <f>INVENTARIO[[#This Row],[Precio Final]]*10%</f>
        <v>2</v>
      </c>
      <c r="N410" s="43">
        <v>206</v>
      </c>
      <c r="O410" s="43">
        <v>18</v>
      </c>
      <c r="P410" s="43">
        <f t="shared" si="68"/>
        <v>11.444444444444445</v>
      </c>
      <c r="Q410" s="112">
        <v>200</v>
      </c>
      <c r="R410" s="43">
        <v>10</v>
      </c>
      <c r="S410" s="189">
        <f t="shared" si="69"/>
        <v>2</v>
      </c>
      <c r="T410" s="180">
        <f t="shared" si="71"/>
        <v>13.444444444444445</v>
      </c>
      <c r="U410" s="180">
        <f>((INVENTARIO[[#This Row],[Costo Unitario (USD)]]+INVENTARIO[[#This Row],[Costo Envío (USD)]])*1.5)</f>
        <v>20.166666666666668</v>
      </c>
      <c r="V410" s="43">
        <v>20</v>
      </c>
      <c r="W410" s="43">
        <f>INVENTARIO[[#This Row],[Precio Final]]-(INVENTARIO[[#This Row],[Comisión 10%]]+INVENTARIO[[#This Row],[Costo total]])</f>
        <v>4.5555555555555554</v>
      </c>
      <c r="X410" s="184">
        <f>INVENTARIO[[#This Row],[Ganancia Unitaria]]*INVENTARIO[[#This Row],[Salidas]]</f>
        <v>0</v>
      </c>
      <c r="Y410" s="43"/>
      <c r="Z410" s="20"/>
    </row>
    <row r="411" spans="1:26" ht="55" hidden="1" customHeight="1" x14ac:dyDescent="0.15">
      <c r="A411" s="42" t="s">
        <v>1636</v>
      </c>
      <c r="B411" s="185"/>
      <c r="C411" s="186" t="s">
        <v>12</v>
      </c>
      <c r="D411" s="78" t="s">
        <v>50</v>
      </c>
      <c r="E411" s="78" t="s">
        <v>830</v>
      </c>
      <c r="F411" s="78" t="s">
        <v>697</v>
      </c>
      <c r="G411" s="78" t="s">
        <v>164</v>
      </c>
      <c r="H411" s="187">
        <f>INVENTARIO[[#This Row],[Precio Final]]</f>
        <v>16</v>
      </c>
      <c r="I411" s="78">
        <f t="shared" si="67"/>
        <v>13.666666666666666</v>
      </c>
      <c r="J411" s="78">
        <v>1</v>
      </c>
      <c r="K411" s="110">
        <f>SUMIFS(VENTAS[Cantidad],VENTAS[Código del producto Vendido],INVENTARIO[[#This Row],[Code]])</f>
        <v>0</v>
      </c>
      <c r="L411" s="121">
        <f>INVENTARIO[[#This Row],[Entradas]]-INVENTARIO[[#This Row],[Salidas]]</f>
        <v>1</v>
      </c>
      <c r="M411" s="187">
        <f>INVENTARIO[[#This Row],[Precio Final]]*10%</f>
        <v>1.6</v>
      </c>
      <c r="N411" s="42">
        <v>128</v>
      </c>
      <c r="O411" s="42">
        <v>18</v>
      </c>
      <c r="P411" s="42">
        <f t="shared" si="68"/>
        <v>7.1111111111111107</v>
      </c>
      <c r="Q411" s="110">
        <v>200</v>
      </c>
      <c r="R411" s="42">
        <v>10</v>
      </c>
      <c r="S411" s="190">
        <f t="shared" si="69"/>
        <v>2</v>
      </c>
      <c r="T411" s="42">
        <f t="shared" si="71"/>
        <v>9.1111111111111107</v>
      </c>
      <c r="U411" s="42">
        <f>((INVENTARIO[[#This Row],[Costo Unitario (USD)]]+INVENTARIO[[#This Row],[Costo Envío (USD)]])*1.5)</f>
        <v>13.666666666666666</v>
      </c>
      <c r="V411" s="42">
        <v>16</v>
      </c>
      <c r="W411" s="42">
        <f>INVENTARIO[[#This Row],[Precio Final]]-(INVENTARIO[[#This Row],[Comisión 10%]]+INVENTARIO[[#This Row],[Costo total]])</f>
        <v>5.2888888888888896</v>
      </c>
      <c r="X411" s="188">
        <f>INVENTARIO[[#This Row],[Ganancia Unitaria]]*INVENTARIO[[#This Row],[Salidas]]</f>
        <v>0</v>
      </c>
      <c r="Y411" s="42"/>
      <c r="Z411" s="20"/>
    </row>
    <row r="412" spans="1:26" ht="55" hidden="1" customHeight="1" x14ac:dyDescent="0.15">
      <c r="A412" s="43" t="s">
        <v>1637</v>
      </c>
      <c r="B412" s="181"/>
      <c r="C412" s="182" t="s">
        <v>12</v>
      </c>
      <c r="D412" s="83" t="s">
        <v>415</v>
      </c>
      <c r="E412" s="83" t="s">
        <v>829</v>
      </c>
      <c r="F412" s="83" t="s">
        <v>698</v>
      </c>
      <c r="G412" s="83" t="s">
        <v>164</v>
      </c>
      <c r="H412" s="183">
        <f>INVENTARIO[[#This Row],[Precio Final]]</f>
        <v>16</v>
      </c>
      <c r="I412" s="83">
        <f t="shared" si="67"/>
        <v>15.5</v>
      </c>
      <c r="J412" s="83">
        <v>2</v>
      </c>
      <c r="K412" s="112">
        <f>SUMIFS(VENTAS[Cantidad],VENTAS[Código del producto Vendido],INVENTARIO[[#This Row],[Code]])</f>
        <v>1</v>
      </c>
      <c r="L412" s="122">
        <f>INVENTARIO[[#This Row],[Entradas]]-INVENTARIO[[#This Row],[Salidas]]</f>
        <v>1</v>
      </c>
      <c r="M412" s="183">
        <f>INVENTARIO[[#This Row],[Precio Final]]*10%</f>
        <v>1.6</v>
      </c>
      <c r="N412" s="43">
        <v>150</v>
      </c>
      <c r="O412" s="43">
        <v>18</v>
      </c>
      <c r="P412" s="43">
        <f t="shared" si="68"/>
        <v>8.3333333333333339</v>
      </c>
      <c r="Q412" s="112">
        <v>200</v>
      </c>
      <c r="R412" s="43">
        <v>10</v>
      </c>
      <c r="S412" s="189">
        <f t="shared" si="69"/>
        <v>2</v>
      </c>
      <c r="T412" s="180">
        <f t="shared" si="71"/>
        <v>10.333333333333334</v>
      </c>
      <c r="U412" s="180">
        <f>((INVENTARIO[[#This Row],[Costo Unitario (USD)]]+INVENTARIO[[#This Row],[Costo Envío (USD)]])*1.5)</f>
        <v>15.5</v>
      </c>
      <c r="V412" s="43">
        <v>16</v>
      </c>
      <c r="W412" s="43">
        <f>INVENTARIO[[#This Row],[Precio Final]]-(INVENTARIO[[#This Row],[Comisión 10%]]+INVENTARIO[[#This Row],[Costo total]])</f>
        <v>4.0666666666666664</v>
      </c>
      <c r="X412" s="184">
        <f>INVENTARIO[[#This Row],[Ganancia Unitaria]]*INVENTARIO[[#This Row],[Salidas]]</f>
        <v>4.0666666666666664</v>
      </c>
      <c r="Y412" s="43"/>
      <c r="Z412" s="20"/>
    </row>
    <row r="413" spans="1:26" ht="55" hidden="1" customHeight="1" x14ac:dyDescent="0.15">
      <c r="A413" s="42" t="s">
        <v>1638</v>
      </c>
      <c r="B413" s="185"/>
      <c r="C413" s="186" t="s">
        <v>12</v>
      </c>
      <c r="D413" s="78" t="s">
        <v>215</v>
      </c>
      <c r="E413" s="78" t="s">
        <v>831</v>
      </c>
      <c r="F413" s="78" t="s">
        <v>714</v>
      </c>
      <c r="G413" s="78" t="s">
        <v>164</v>
      </c>
      <c r="H413" s="187">
        <f>INVENTARIO[[#This Row],[Precio Final]]</f>
        <v>35</v>
      </c>
      <c r="I413" s="78">
        <f t="shared" si="67"/>
        <v>49.416666666666664</v>
      </c>
      <c r="J413" s="78">
        <v>1</v>
      </c>
      <c r="K413" s="110">
        <f>SUMIFS(VENTAS[Cantidad],VENTAS[Código del producto Vendido],INVENTARIO[[#This Row],[Code]])</f>
        <v>0</v>
      </c>
      <c r="L413" s="121">
        <f>INVENTARIO[[#This Row],[Entradas]]-INVENTARIO[[#This Row],[Salidas]]</f>
        <v>1</v>
      </c>
      <c r="M413" s="187">
        <f>INVENTARIO[[#This Row],[Precio Final]]*10%</f>
        <v>3.5</v>
      </c>
      <c r="N413" s="42">
        <v>485</v>
      </c>
      <c r="O413" s="42">
        <v>18</v>
      </c>
      <c r="P413" s="42">
        <f t="shared" si="68"/>
        <v>26.944444444444443</v>
      </c>
      <c r="Q413" s="110">
        <v>600</v>
      </c>
      <c r="R413" s="42">
        <v>10</v>
      </c>
      <c r="S413" s="190">
        <f t="shared" si="69"/>
        <v>6</v>
      </c>
      <c r="T413" s="42">
        <f t="shared" si="71"/>
        <v>32.944444444444443</v>
      </c>
      <c r="U413" s="42">
        <f>((INVENTARIO[[#This Row],[Costo Unitario (USD)]]+INVENTARIO[[#This Row],[Costo Envío (USD)]])*1.5)</f>
        <v>49.416666666666664</v>
      </c>
      <c r="V413" s="42">
        <v>35</v>
      </c>
      <c r="W413" s="42">
        <f>INVENTARIO[[#This Row],[Precio Final]]-(INVENTARIO[[#This Row],[Comisión 10%]]+INVENTARIO[[#This Row],[Costo total]])</f>
        <v>-1.4444444444444429</v>
      </c>
      <c r="X413" s="188">
        <f>INVENTARIO[[#This Row],[Ganancia Unitaria]]*INVENTARIO[[#This Row],[Salidas]]</f>
        <v>0</v>
      </c>
      <c r="Y413" s="42"/>
      <c r="Z413" s="20"/>
    </row>
    <row r="414" spans="1:26" ht="55" hidden="1" customHeight="1" x14ac:dyDescent="0.15">
      <c r="A414" s="43" t="s">
        <v>1639</v>
      </c>
      <c r="B414" s="181"/>
      <c r="C414" s="182" t="s">
        <v>12</v>
      </c>
      <c r="D414" s="83" t="s">
        <v>1209</v>
      </c>
      <c r="E414" s="83" t="s">
        <v>838</v>
      </c>
      <c r="F414" s="83" t="s">
        <v>695</v>
      </c>
      <c r="G414" s="83" t="s">
        <v>164</v>
      </c>
      <c r="H414" s="183">
        <f>INVENTARIO[[#This Row],[Precio Final]]</f>
        <v>28</v>
      </c>
      <c r="I414" s="83">
        <f t="shared" si="67"/>
        <v>30.333333333333332</v>
      </c>
      <c r="J414" s="83">
        <v>1</v>
      </c>
      <c r="K414" s="112">
        <f>SUMIFS(VENTAS[Cantidad],VENTAS[Código del producto Vendido],INVENTARIO[[#This Row],[Code]])</f>
        <v>0</v>
      </c>
      <c r="L414" s="122">
        <f>INVENTARIO[[#This Row],[Entradas]]-INVENTARIO[[#This Row],[Salidas]]</f>
        <v>1</v>
      </c>
      <c r="M414" s="183">
        <f>INVENTARIO[[#This Row],[Precio Final]]*10%</f>
        <v>2.8000000000000003</v>
      </c>
      <c r="N414" s="43">
        <v>328</v>
      </c>
      <c r="O414" s="43">
        <v>18</v>
      </c>
      <c r="P414" s="43">
        <f t="shared" si="68"/>
        <v>18.222222222222221</v>
      </c>
      <c r="Q414" s="112">
        <v>200</v>
      </c>
      <c r="R414" s="43">
        <v>10</v>
      </c>
      <c r="S414" s="189">
        <f t="shared" si="69"/>
        <v>2</v>
      </c>
      <c r="T414" s="180">
        <f t="shared" si="71"/>
        <v>20.222222222222221</v>
      </c>
      <c r="U414" s="180">
        <f>((INVENTARIO[[#This Row],[Costo Unitario (USD)]]+INVENTARIO[[#This Row],[Costo Envío (USD)]])*1.5)</f>
        <v>30.333333333333332</v>
      </c>
      <c r="V414" s="43">
        <v>28</v>
      </c>
      <c r="W414" s="43">
        <f>INVENTARIO[[#This Row],[Precio Final]]-(INVENTARIO[[#This Row],[Comisión 10%]]+INVENTARIO[[#This Row],[Costo total]])</f>
        <v>4.9777777777777779</v>
      </c>
      <c r="X414" s="184">
        <f>INVENTARIO[[#This Row],[Ganancia Unitaria]]*INVENTARIO[[#This Row],[Salidas]]</f>
        <v>0</v>
      </c>
      <c r="Y414" s="43"/>
      <c r="Z414" s="20"/>
    </row>
    <row r="415" spans="1:26" ht="55" hidden="1" customHeight="1" x14ac:dyDescent="0.15">
      <c r="A415" s="42" t="s">
        <v>1773</v>
      </c>
      <c r="B415" s="185"/>
      <c r="C415" s="186" t="s">
        <v>12</v>
      </c>
      <c r="D415" s="78" t="s">
        <v>416</v>
      </c>
      <c r="E415" s="78" t="s">
        <v>837</v>
      </c>
      <c r="F415" s="78" t="s">
        <v>713</v>
      </c>
      <c r="G415" s="78" t="s">
        <v>164</v>
      </c>
      <c r="H415" s="187">
        <f>INVENTARIO[[#This Row],[Precio Final]]</f>
        <v>40</v>
      </c>
      <c r="I415" s="78">
        <f>U415</f>
        <v>50.916666666666664</v>
      </c>
      <c r="J415" s="78">
        <v>1</v>
      </c>
      <c r="K415" s="110">
        <f>SUMIFS(VENTAS[Cantidad],VENTAS[Código del producto Vendido],INVENTARIO[[#This Row],[Code]])</f>
        <v>1</v>
      </c>
      <c r="L415" s="121">
        <f>INVENTARIO[[#This Row],[Entradas]]-INVENTARIO[[#This Row],[Salidas]]</f>
        <v>0</v>
      </c>
      <c r="M415" s="187">
        <f>INVENTARIO[[#This Row],[Precio Final]]*10%</f>
        <v>4</v>
      </c>
      <c r="N415" s="42">
        <v>485</v>
      </c>
      <c r="O415" s="42">
        <v>18</v>
      </c>
      <c r="P415" s="42">
        <f>N415/O415</f>
        <v>26.944444444444443</v>
      </c>
      <c r="Q415" s="110">
        <v>700</v>
      </c>
      <c r="R415" s="42">
        <v>10</v>
      </c>
      <c r="S415" s="190">
        <f>Q415*R415/1000</f>
        <v>7</v>
      </c>
      <c r="T415" s="42">
        <f t="shared" si="71"/>
        <v>33.944444444444443</v>
      </c>
      <c r="U415" s="42">
        <f>((INVENTARIO[[#This Row],[Costo Unitario (USD)]]+INVENTARIO[[#This Row],[Costo Envío (USD)]])*1.5)</f>
        <v>50.916666666666664</v>
      </c>
      <c r="V415" s="42">
        <v>40</v>
      </c>
      <c r="W415" s="42">
        <f>INVENTARIO[[#This Row],[Precio Final]]-(INVENTARIO[[#This Row],[Comisión 10%]]+INVENTARIO[[#This Row],[Costo total]])</f>
        <v>2.0555555555555571</v>
      </c>
      <c r="X415" s="188">
        <f>INVENTARIO[[#This Row],[Ganancia Unitaria]]*INVENTARIO[[#This Row],[Salidas]]</f>
        <v>2.0555555555555571</v>
      </c>
      <c r="Y415" s="42"/>
      <c r="Z415" s="20"/>
    </row>
    <row r="416" spans="1:26" ht="55" hidden="1" customHeight="1" x14ac:dyDescent="0.15">
      <c r="A416" s="43" t="s">
        <v>1772</v>
      </c>
      <c r="B416" s="181"/>
      <c r="C416" s="182" t="s">
        <v>12</v>
      </c>
      <c r="D416" s="83" t="s">
        <v>215</v>
      </c>
      <c r="E416" s="83" t="s">
        <v>836</v>
      </c>
      <c r="F416" s="83" t="s">
        <v>714</v>
      </c>
      <c r="G416" s="83" t="s">
        <v>164</v>
      </c>
      <c r="H416" s="183">
        <f>INVENTARIO[[#This Row],[Precio Final]]</f>
        <v>35</v>
      </c>
      <c r="I416" s="83">
        <f>U416</f>
        <v>48.166666666666671</v>
      </c>
      <c r="J416" s="83">
        <v>1</v>
      </c>
      <c r="K416" s="112">
        <f>SUMIFS(VENTAS[Cantidad],VENTAS[Código del producto Vendido],INVENTARIO[[#This Row],[Code]])</f>
        <v>0</v>
      </c>
      <c r="L416" s="122">
        <f>INVENTARIO[[#This Row],[Entradas]]-INVENTARIO[[#This Row],[Salidas]]</f>
        <v>1</v>
      </c>
      <c r="M416" s="183">
        <f>INVENTARIO[[#This Row],[Precio Final]]*10%</f>
        <v>3.5</v>
      </c>
      <c r="N416" s="43">
        <v>452</v>
      </c>
      <c r="O416" s="43">
        <v>18</v>
      </c>
      <c r="P416" s="43">
        <f>N416/O416</f>
        <v>25.111111111111111</v>
      </c>
      <c r="Q416" s="112">
        <v>700</v>
      </c>
      <c r="R416" s="43">
        <v>10</v>
      </c>
      <c r="S416" s="189">
        <f>Q416*R416/1000</f>
        <v>7</v>
      </c>
      <c r="T416" s="180">
        <f t="shared" si="71"/>
        <v>32.111111111111114</v>
      </c>
      <c r="U416" s="180">
        <f>((INVENTARIO[[#This Row],[Costo Unitario (USD)]]+INVENTARIO[[#This Row],[Costo Envío (USD)]])*1.5)</f>
        <v>48.166666666666671</v>
      </c>
      <c r="V416" s="43">
        <v>35</v>
      </c>
      <c r="W416" s="43">
        <f>INVENTARIO[[#This Row],[Precio Final]]-(INVENTARIO[[#This Row],[Comisión 10%]]+INVENTARIO[[#This Row],[Costo total]])</f>
        <v>-0.61111111111111427</v>
      </c>
      <c r="X416" s="184">
        <f>INVENTARIO[[#This Row],[Ganancia Unitaria]]*INVENTARIO[[#This Row],[Salidas]]</f>
        <v>0</v>
      </c>
      <c r="Y416" s="43"/>
      <c r="Z416" s="20"/>
    </row>
    <row r="417" spans="1:26" ht="55" hidden="1" customHeight="1" x14ac:dyDescent="0.15">
      <c r="A417" s="42" t="s">
        <v>1771</v>
      </c>
      <c r="B417" s="185"/>
      <c r="C417" s="186" t="s">
        <v>12</v>
      </c>
      <c r="D417" s="78" t="s">
        <v>253</v>
      </c>
      <c r="E417" s="78" t="s">
        <v>681</v>
      </c>
      <c r="F417" s="78" t="s">
        <v>711</v>
      </c>
      <c r="G417" s="78" t="s">
        <v>164</v>
      </c>
      <c r="H417" s="187">
        <f>INVENTARIO[[#This Row],[Precio Final]]</f>
        <v>7</v>
      </c>
      <c r="I417" s="78">
        <f>U417</f>
        <v>5.5666666666666664</v>
      </c>
      <c r="J417" s="78">
        <v>4</v>
      </c>
      <c r="K417" s="110">
        <f>SUMIFS(VENTAS[Cantidad],VENTAS[Código del producto Vendido],INVENTARIO[[#This Row],[Code]])</f>
        <v>4</v>
      </c>
      <c r="L417" s="121">
        <f>INVENTARIO[[#This Row],[Entradas]]-INVENTARIO[[#This Row],[Salidas]]</f>
        <v>0</v>
      </c>
      <c r="M417" s="187">
        <f>INVENTARIO[[#This Row],[Precio Final]]*10%</f>
        <v>0.70000000000000007</v>
      </c>
      <c r="N417" s="42">
        <v>65</v>
      </c>
      <c r="O417" s="42">
        <v>18</v>
      </c>
      <c r="P417" s="42">
        <f>N417/O417</f>
        <v>3.6111111111111112</v>
      </c>
      <c r="Q417" s="110">
        <v>10</v>
      </c>
      <c r="R417" s="42">
        <v>10</v>
      </c>
      <c r="S417" s="190">
        <f>Q417*R417/1000</f>
        <v>0.1</v>
      </c>
      <c r="T417" s="42">
        <f t="shared" si="71"/>
        <v>3.7111111111111112</v>
      </c>
      <c r="U417" s="42">
        <f>((INVENTARIO[[#This Row],[Costo Unitario (USD)]]+INVENTARIO[[#This Row],[Costo Envío (USD)]])*1.5)</f>
        <v>5.5666666666666664</v>
      </c>
      <c r="V417" s="42">
        <v>7</v>
      </c>
      <c r="W417" s="42">
        <f>INVENTARIO[[#This Row],[Precio Final]]-(INVENTARIO[[#This Row],[Comisión 10%]]+INVENTARIO[[#This Row],[Costo total]])</f>
        <v>2.5888888888888886</v>
      </c>
      <c r="X417" s="188">
        <f>INVENTARIO[[#This Row],[Ganancia Unitaria]]*INVENTARIO[[#This Row],[Salidas]]</f>
        <v>10.355555555555554</v>
      </c>
      <c r="Y417" s="42"/>
      <c r="Z417" s="20"/>
    </row>
    <row r="418" spans="1:26" ht="55" hidden="1" customHeight="1" x14ac:dyDescent="0.15">
      <c r="A418" s="43" t="s">
        <v>1640</v>
      </c>
      <c r="B418" s="181"/>
      <c r="C418" s="182" t="s">
        <v>12</v>
      </c>
      <c r="D418" s="83" t="s">
        <v>253</v>
      </c>
      <c r="E418" s="83" t="s">
        <v>683</v>
      </c>
      <c r="F418" s="83" t="s">
        <v>711</v>
      </c>
      <c r="G418" s="83" t="s">
        <v>164</v>
      </c>
      <c r="H418" s="183">
        <f>INVENTARIO[[#This Row],[Precio Final]]</f>
        <v>7</v>
      </c>
      <c r="I418" s="83">
        <f>U418</f>
        <v>5.5666666666666664</v>
      </c>
      <c r="J418" s="83">
        <v>4</v>
      </c>
      <c r="K418" s="112">
        <f>SUMIFS(VENTAS[Cantidad],VENTAS[Código del producto Vendido],INVENTARIO[[#This Row],[Code]])</f>
        <v>1</v>
      </c>
      <c r="L418" s="122">
        <f>INVENTARIO[[#This Row],[Entradas]]-INVENTARIO[[#This Row],[Salidas]]</f>
        <v>3</v>
      </c>
      <c r="M418" s="183">
        <f>INVENTARIO[[#This Row],[Precio Final]]*10%</f>
        <v>0.70000000000000007</v>
      </c>
      <c r="N418" s="43">
        <v>65</v>
      </c>
      <c r="O418" s="43">
        <v>18</v>
      </c>
      <c r="P418" s="43">
        <f>N418/O418</f>
        <v>3.6111111111111112</v>
      </c>
      <c r="Q418" s="112">
        <v>10</v>
      </c>
      <c r="R418" s="43">
        <v>10</v>
      </c>
      <c r="S418" s="189">
        <f>Q418*R418/1000</f>
        <v>0.1</v>
      </c>
      <c r="T418" s="180">
        <f t="shared" si="71"/>
        <v>3.7111111111111112</v>
      </c>
      <c r="U418" s="180">
        <f>((INVENTARIO[[#This Row],[Costo Unitario (USD)]]+INVENTARIO[[#This Row],[Costo Envío (USD)]])*1.5)</f>
        <v>5.5666666666666664</v>
      </c>
      <c r="V418" s="43">
        <v>7</v>
      </c>
      <c r="W418" s="43">
        <f>INVENTARIO[[#This Row],[Precio Final]]-(INVENTARIO[[#This Row],[Comisión 10%]]+INVENTARIO[[#This Row],[Costo total]])</f>
        <v>2.5888888888888886</v>
      </c>
      <c r="X418" s="184">
        <f>INVENTARIO[[#This Row],[Ganancia Unitaria]]*INVENTARIO[[#This Row],[Salidas]]</f>
        <v>2.5888888888888886</v>
      </c>
      <c r="Y418" s="43"/>
      <c r="Z418" s="20"/>
    </row>
    <row r="419" spans="1:26" ht="55" hidden="1" customHeight="1" x14ac:dyDescent="0.15">
      <c r="A419" s="42" t="s">
        <v>1641</v>
      </c>
      <c r="B419" s="185"/>
      <c r="C419" s="186" t="s">
        <v>12</v>
      </c>
      <c r="D419" s="78" t="s">
        <v>253</v>
      </c>
      <c r="E419" s="78" t="s">
        <v>833</v>
      </c>
      <c r="F419" s="78" t="s">
        <v>695</v>
      </c>
      <c r="G419" s="78" t="s">
        <v>164</v>
      </c>
      <c r="H419" s="187">
        <f>INVENTARIO[[#This Row],[Precio Final]]</f>
        <v>3.5</v>
      </c>
      <c r="I419" s="78">
        <f>U419</f>
        <v>3.0916666666666668</v>
      </c>
      <c r="J419" s="78">
        <v>5</v>
      </c>
      <c r="K419" s="110">
        <f>SUMIFS(VENTAS[Cantidad],VENTAS[Código del producto Vendido],INVENTARIO[[#This Row],[Code]])</f>
        <v>3</v>
      </c>
      <c r="L419" s="121">
        <f>INVENTARIO[[#This Row],[Entradas]]-INVENTARIO[[#This Row],[Salidas]]</f>
        <v>2</v>
      </c>
      <c r="M419" s="187">
        <f>INVENTARIO[[#This Row],[Precio Final]]*10%</f>
        <v>0.35000000000000003</v>
      </c>
      <c r="N419" s="42">
        <v>35</v>
      </c>
      <c r="O419" s="42">
        <v>18</v>
      </c>
      <c r="P419" s="42">
        <f>N419/O419</f>
        <v>1.9444444444444444</v>
      </c>
      <c r="Q419" s="110">
        <v>5</v>
      </c>
      <c r="R419" s="42">
        <v>10</v>
      </c>
      <c r="S419" s="190">
        <f>Q419*R419/1000</f>
        <v>0.05</v>
      </c>
      <c r="T419" s="42">
        <f>(P419+S419)-INVENTARIO[[#This Row],[Comisión 10%]]</f>
        <v>1.6444444444444444</v>
      </c>
      <c r="U419" s="42">
        <f>((INVENTARIO[[#This Row],[Costo Unitario (USD)]]+INVENTARIO[[#This Row],[Costo Envío (USD)]])*1.5)+10%</f>
        <v>3.0916666666666668</v>
      </c>
      <c r="V419" s="42">
        <v>3.5</v>
      </c>
      <c r="W419" s="42">
        <f>INVENTARIO[[#This Row],[Precio Final]]-(INVENTARIO[[#This Row],[Comisión 10%]]+INVENTARIO[[#This Row],[Costo total]])</f>
        <v>1.5055555555555555</v>
      </c>
      <c r="X419" s="188">
        <f>INVENTARIO[[#This Row],[Ganancia Unitaria]]*INVENTARIO[[#This Row],[Salidas]]</f>
        <v>4.5166666666666666</v>
      </c>
      <c r="Y419" s="42"/>
      <c r="Z419" s="20"/>
    </row>
    <row r="420" spans="1:26" ht="55" hidden="1" customHeight="1" x14ac:dyDescent="0.15">
      <c r="A420" s="43" t="s">
        <v>1642</v>
      </c>
      <c r="B420" s="181"/>
      <c r="C420" s="182" t="s">
        <v>12</v>
      </c>
      <c r="D420" s="83" t="s">
        <v>208</v>
      </c>
      <c r="E420" s="83" t="s">
        <v>835</v>
      </c>
      <c r="F420" s="83" t="s">
        <v>832</v>
      </c>
      <c r="G420" s="83" t="s">
        <v>164</v>
      </c>
      <c r="H420" s="183">
        <f>INVENTARIO[[#This Row],[Precio Final]]</f>
        <v>0</v>
      </c>
      <c r="I420" s="83">
        <f t="shared" ref="I420:I460" si="72">U420</f>
        <v>18.166666666666664</v>
      </c>
      <c r="J420" s="83">
        <v>0</v>
      </c>
      <c r="K420" s="112">
        <f>SUMIFS(VENTAS[Cantidad],VENTAS[Código del producto Vendido],INVENTARIO[[#This Row],[Code]])</f>
        <v>0</v>
      </c>
      <c r="L420" s="122">
        <f>INVENTARIO[[#This Row],[Entradas]]-INVENTARIO[[#This Row],[Salidas]]</f>
        <v>0</v>
      </c>
      <c r="M420" s="183">
        <f>INVENTARIO[[#This Row],[Precio Final]]*10%</f>
        <v>0</v>
      </c>
      <c r="N420" s="43">
        <v>200</v>
      </c>
      <c r="O420" s="43">
        <v>18</v>
      </c>
      <c r="P420" s="43">
        <f t="shared" ref="P420:P430" si="73">N420/O420</f>
        <v>11.111111111111111</v>
      </c>
      <c r="Q420" s="112">
        <v>100</v>
      </c>
      <c r="R420" s="43">
        <v>10</v>
      </c>
      <c r="S420" s="189">
        <f t="shared" ref="S420:S430" si="74">Q420*R420/1000</f>
        <v>1</v>
      </c>
      <c r="T420" s="180">
        <f>(P420+S420)</f>
        <v>12.111111111111111</v>
      </c>
      <c r="U420" s="180">
        <f>((INVENTARIO[[#This Row],[Costo Unitario (USD)]]+INVENTARIO[[#This Row],[Costo Envío (USD)]])*1.5)</f>
        <v>18.166666666666664</v>
      </c>
      <c r="V420" s="43">
        <v>0</v>
      </c>
      <c r="W420" s="43">
        <f>INVENTARIO[[#This Row],[Precio Final]]-(INVENTARIO[[#This Row],[Comisión 10%]]+INVENTARIO[[#This Row],[Costo total]])</f>
        <v>-12.111111111111111</v>
      </c>
      <c r="X420" s="184">
        <f>INVENTARIO[[#This Row],[Ganancia Unitaria]]*INVENTARIO[[#This Row],[Salidas]]</f>
        <v>0</v>
      </c>
      <c r="Y420" s="43"/>
      <c r="Z420" s="20"/>
    </row>
    <row r="421" spans="1:26" ht="55" customHeight="1" x14ac:dyDescent="0.15">
      <c r="A421" s="42" t="s">
        <v>1643</v>
      </c>
      <c r="B421" s="185"/>
      <c r="C421" s="186" t="s">
        <v>12</v>
      </c>
      <c r="D421" s="78" t="s">
        <v>2417</v>
      </c>
      <c r="E421" s="78" t="s">
        <v>834</v>
      </c>
      <c r="F421" s="78" t="s">
        <v>692</v>
      </c>
      <c r="G421" s="78" t="s">
        <v>164</v>
      </c>
      <c r="H421" s="187">
        <f>INVENTARIO[[#This Row],[Precio Final]]</f>
        <v>8</v>
      </c>
      <c r="I421" s="78">
        <f t="shared" si="72"/>
        <v>5.7333333333333334</v>
      </c>
      <c r="J421" s="78">
        <v>1</v>
      </c>
      <c r="K421" s="110">
        <f>SUMIFS(VENTAS[Cantidad],VENTAS[Código del producto Vendido],INVENTARIO[[#This Row],[Code]])</f>
        <v>0</v>
      </c>
      <c r="L421" s="121">
        <f>INVENTARIO[[#This Row],[Entradas]]-INVENTARIO[[#This Row],[Salidas]]</f>
        <v>1</v>
      </c>
      <c r="M421" s="187">
        <f>INVENTARIO[[#This Row],[Precio Final]]*10%</f>
        <v>0.8</v>
      </c>
      <c r="N421" s="42">
        <v>58</v>
      </c>
      <c r="O421" s="42">
        <v>18</v>
      </c>
      <c r="P421" s="42">
        <f t="shared" si="73"/>
        <v>3.2222222222222223</v>
      </c>
      <c r="Q421" s="110">
        <v>60</v>
      </c>
      <c r="R421" s="42">
        <v>10</v>
      </c>
      <c r="S421" s="190">
        <f t="shared" si="74"/>
        <v>0.6</v>
      </c>
      <c r="T421" s="42">
        <f>(P421+S421)</f>
        <v>3.8222222222222224</v>
      </c>
      <c r="U421" s="42">
        <f>((INVENTARIO[[#This Row],[Costo Unitario (USD)]]+INVENTARIO[[#This Row],[Costo Envío (USD)]])*1.5)</f>
        <v>5.7333333333333334</v>
      </c>
      <c r="V421" s="42">
        <v>8</v>
      </c>
      <c r="W421" s="42">
        <f>INVENTARIO[[#This Row],[Precio Final]]-(INVENTARIO[[#This Row],[Comisión 10%]]+INVENTARIO[[#This Row],[Costo total]])</f>
        <v>3.3777777777777773</v>
      </c>
      <c r="X421" s="188">
        <f>INVENTARIO[[#This Row],[Ganancia Unitaria]]*INVENTARIO[[#This Row],[Salidas]]</f>
        <v>0</v>
      </c>
      <c r="Y421" s="42"/>
      <c r="Z421" s="20"/>
    </row>
    <row r="422" spans="1:26" ht="55" hidden="1" customHeight="1" x14ac:dyDescent="0.15">
      <c r="A422" s="43" t="s">
        <v>1644</v>
      </c>
      <c r="B422" s="181"/>
      <c r="C422" s="182" t="s">
        <v>12</v>
      </c>
      <c r="D422" s="83" t="s">
        <v>253</v>
      </c>
      <c r="E422" s="83" t="s">
        <v>833</v>
      </c>
      <c r="F422" s="83" t="s">
        <v>697</v>
      </c>
      <c r="G422" s="83" t="s">
        <v>164</v>
      </c>
      <c r="H422" s="183">
        <f>INVENTARIO[[#This Row],[Precio Final]]</f>
        <v>3.5</v>
      </c>
      <c r="I422" s="83">
        <f t="shared" si="72"/>
        <v>3.0916666666666668</v>
      </c>
      <c r="J422" s="83">
        <v>5</v>
      </c>
      <c r="K422" s="112">
        <f>SUMIFS(VENTAS[Cantidad],VENTAS[Código del producto Vendido],INVENTARIO[[#This Row],[Code]])</f>
        <v>3</v>
      </c>
      <c r="L422" s="122">
        <f>INVENTARIO[[#This Row],[Entradas]]-INVENTARIO[[#This Row],[Salidas]]</f>
        <v>2</v>
      </c>
      <c r="M422" s="183">
        <f>INVENTARIO[[#This Row],[Precio Final]]*10%</f>
        <v>0.35000000000000003</v>
      </c>
      <c r="N422" s="43">
        <v>35</v>
      </c>
      <c r="O422" s="43">
        <v>18</v>
      </c>
      <c r="P422" s="43">
        <f t="shared" si="73"/>
        <v>1.9444444444444444</v>
      </c>
      <c r="Q422" s="112">
        <v>5</v>
      </c>
      <c r="R422" s="43">
        <v>10</v>
      </c>
      <c r="S422" s="189">
        <f t="shared" si="74"/>
        <v>0.05</v>
      </c>
      <c r="T422" s="180">
        <f>(P422+S422)-INVENTARIO[[#This Row],[Comisión 10%]]</f>
        <v>1.6444444444444444</v>
      </c>
      <c r="U422" s="180">
        <f>((INVENTARIO[[#This Row],[Costo Unitario (USD)]]+INVENTARIO[[#This Row],[Costo Envío (USD)]])*1.5)+10%</f>
        <v>3.0916666666666668</v>
      </c>
      <c r="V422" s="43">
        <v>3.5</v>
      </c>
      <c r="W422" s="43">
        <f>INVENTARIO[[#This Row],[Precio Final]]-(INVENTARIO[[#This Row],[Comisión 10%]]+INVENTARIO[[#This Row],[Costo total]])</f>
        <v>1.5055555555555555</v>
      </c>
      <c r="X422" s="184">
        <f>INVENTARIO[[#This Row],[Ganancia Unitaria]]*INVENTARIO[[#This Row],[Salidas]]</f>
        <v>4.5166666666666666</v>
      </c>
      <c r="Y422" s="43"/>
      <c r="Z422" s="20"/>
    </row>
    <row r="423" spans="1:26" ht="55" hidden="1" customHeight="1" x14ac:dyDescent="0.15">
      <c r="A423" s="42" t="s">
        <v>1645</v>
      </c>
      <c r="B423" s="185"/>
      <c r="C423" s="186" t="s">
        <v>12</v>
      </c>
      <c r="D423" s="78" t="s">
        <v>52</v>
      </c>
      <c r="E423" s="78" t="s">
        <v>1099</v>
      </c>
      <c r="F423" s="78" t="s">
        <v>695</v>
      </c>
      <c r="G423" s="78" t="s">
        <v>164</v>
      </c>
      <c r="H423" s="187">
        <f>INVENTARIO[[#This Row],[Precio Final]]</f>
        <v>12</v>
      </c>
      <c r="I423" s="78">
        <f t="shared" si="72"/>
        <v>9.5372727272727253</v>
      </c>
      <c r="J423" s="78">
        <v>4</v>
      </c>
      <c r="K423" s="110">
        <f>SUMIFS(VENTAS[Cantidad],VENTAS[Código del producto Vendido],INVENTARIO[[#This Row],[Code]])</f>
        <v>4</v>
      </c>
      <c r="L423" s="121">
        <f>INVENTARIO[[#This Row],[Entradas]]-INVENTARIO[[#This Row],[Salidas]]</f>
        <v>0</v>
      </c>
      <c r="M423" s="187">
        <f>INVENTARIO[[#This Row],[Precio Final]]*10%</f>
        <v>1.2000000000000002</v>
      </c>
      <c r="N423" s="42">
        <v>76</v>
      </c>
      <c r="O423" s="42">
        <v>17.600000000000001</v>
      </c>
      <c r="P423" s="42">
        <f t="shared" si="73"/>
        <v>4.3181818181818175</v>
      </c>
      <c r="Q423" s="110">
        <v>120</v>
      </c>
      <c r="R423" s="42">
        <v>17</v>
      </c>
      <c r="S423" s="190">
        <f t="shared" si="74"/>
        <v>2.04</v>
      </c>
      <c r="T423" s="42">
        <f t="shared" ref="T423:T446" si="75">(P423+S423)</f>
        <v>6.3581818181818175</v>
      </c>
      <c r="U423" s="42">
        <f>((INVENTARIO[[#This Row],[Costo Unitario (USD)]]+INVENTARIO[[#This Row],[Costo Envío (USD)]])*1.5)</f>
        <v>9.5372727272727253</v>
      </c>
      <c r="V423" s="42">
        <v>12</v>
      </c>
      <c r="W423" s="42">
        <f>INVENTARIO[[#This Row],[Precio Final]]-(INVENTARIO[[#This Row],[Comisión 10%]]+INVENTARIO[[#This Row],[Costo total]])</f>
        <v>4.4418181818181823</v>
      </c>
      <c r="X423" s="188">
        <f>INVENTARIO[[#This Row],[Ganancia Unitaria]]*INVENTARIO[[#This Row],[Salidas]]</f>
        <v>17.767272727272729</v>
      </c>
      <c r="Y423" s="42" t="s">
        <v>1108</v>
      </c>
      <c r="Z423" s="20"/>
    </row>
    <row r="424" spans="1:26" ht="55" hidden="1" customHeight="1" x14ac:dyDescent="0.15">
      <c r="A424" s="43" t="s">
        <v>1646</v>
      </c>
      <c r="B424" s="181"/>
      <c r="C424" s="182" t="s">
        <v>12</v>
      </c>
      <c r="D424" s="83" t="s">
        <v>52</v>
      </c>
      <c r="E424" s="83" t="s">
        <v>1098</v>
      </c>
      <c r="F424" s="83" t="s">
        <v>692</v>
      </c>
      <c r="G424" s="83" t="s">
        <v>164</v>
      </c>
      <c r="H424" s="183">
        <f>INVENTARIO[[#This Row],[Precio Final]]</f>
        <v>14</v>
      </c>
      <c r="I424" s="83">
        <f t="shared" si="72"/>
        <v>11.959772727272727</v>
      </c>
      <c r="J424" s="83">
        <v>2</v>
      </c>
      <c r="K424" s="112">
        <f>SUMIFS(VENTAS[Cantidad],VENTAS[Código del producto Vendido],INVENTARIO[[#This Row],[Code]])</f>
        <v>2</v>
      </c>
      <c r="L424" s="122">
        <f>INVENTARIO[[#This Row],[Entradas]]-INVENTARIO[[#This Row],[Salidas]]</f>
        <v>0</v>
      </c>
      <c r="M424" s="183">
        <f>INVENTARIO[[#This Row],[Precio Final]]*10%</f>
        <v>1.4000000000000001</v>
      </c>
      <c r="N424" s="43">
        <v>76</v>
      </c>
      <c r="O424" s="43">
        <v>17.600000000000001</v>
      </c>
      <c r="P424" s="43">
        <f t="shared" si="73"/>
        <v>4.3181818181818175</v>
      </c>
      <c r="Q424" s="112">
        <v>215</v>
      </c>
      <c r="R424" s="43">
        <v>17</v>
      </c>
      <c r="S424" s="189">
        <f>Q424*R424/1000</f>
        <v>3.6549999999999998</v>
      </c>
      <c r="T424" s="180">
        <f t="shared" si="75"/>
        <v>7.9731818181818177</v>
      </c>
      <c r="U424" s="180">
        <f>((INVENTARIO[[#This Row],[Costo Unitario (USD)]]+INVENTARIO[[#This Row],[Costo Envío (USD)]])*1.5)</f>
        <v>11.959772727272727</v>
      </c>
      <c r="V424" s="43">
        <v>14</v>
      </c>
      <c r="W424" s="43">
        <f>INVENTARIO[[#This Row],[Precio Final]]-(INVENTARIO[[#This Row],[Comisión 10%]]+INVENTARIO[[#This Row],[Costo total]])</f>
        <v>4.6268181818181819</v>
      </c>
      <c r="X424" s="184">
        <f>INVENTARIO[[#This Row],[Ganancia Unitaria]]*INVENTARIO[[#This Row],[Salidas]]</f>
        <v>9.2536363636363639</v>
      </c>
      <c r="Y424" s="43" t="s">
        <v>1096</v>
      </c>
      <c r="Z424" s="20"/>
    </row>
    <row r="425" spans="1:26" ht="55" hidden="1" customHeight="1" x14ac:dyDescent="0.15">
      <c r="A425" s="42" t="s">
        <v>1647</v>
      </c>
      <c r="B425" s="185"/>
      <c r="C425" s="186" t="s">
        <v>12</v>
      </c>
      <c r="D425" s="78" t="s">
        <v>52</v>
      </c>
      <c r="E425" s="78" t="s">
        <v>1098</v>
      </c>
      <c r="F425" s="78" t="s">
        <v>698</v>
      </c>
      <c r="G425" s="78" t="s">
        <v>164</v>
      </c>
      <c r="H425" s="187">
        <f>INVENTARIO[[#This Row],[Precio Final]]</f>
        <v>14</v>
      </c>
      <c r="I425" s="78">
        <f t="shared" si="72"/>
        <v>11.959772727272727</v>
      </c>
      <c r="J425" s="78">
        <v>2</v>
      </c>
      <c r="K425" s="110">
        <f>SUMIFS(VENTAS[Cantidad],VENTAS[Código del producto Vendido],INVENTARIO[[#This Row],[Code]])</f>
        <v>2</v>
      </c>
      <c r="L425" s="121">
        <f>INVENTARIO[[#This Row],[Entradas]]-INVENTARIO[[#This Row],[Salidas]]</f>
        <v>0</v>
      </c>
      <c r="M425" s="187">
        <f>INVENTARIO[[#This Row],[Precio Final]]*10%</f>
        <v>1.4000000000000001</v>
      </c>
      <c r="N425" s="42">
        <v>76</v>
      </c>
      <c r="O425" s="42">
        <v>17.600000000000001</v>
      </c>
      <c r="P425" s="42">
        <f t="shared" si="73"/>
        <v>4.3181818181818175</v>
      </c>
      <c r="Q425" s="110">
        <v>215</v>
      </c>
      <c r="R425" s="42">
        <v>17</v>
      </c>
      <c r="S425" s="190">
        <f t="shared" si="74"/>
        <v>3.6549999999999998</v>
      </c>
      <c r="T425" s="42">
        <f t="shared" si="75"/>
        <v>7.9731818181818177</v>
      </c>
      <c r="U425" s="42">
        <f>((INVENTARIO[[#This Row],[Costo Unitario (USD)]]+INVENTARIO[[#This Row],[Costo Envío (USD)]])*1.5)</f>
        <v>11.959772727272727</v>
      </c>
      <c r="V425" s="42">
        <v>14</v>
      </c>
      <c r="W425" s="42">
        <f>INVENTARIO[[#This Row],[Precio Final]]-(INVENTARIO[[#This Row],[Comisión 10%]]+INVENTARIO[[#This Row],[Costo total]])</f>
        <v>4.6268181818181819</v>
      </c>
      <c r="X425" s="188">
        <f>INVENTARIO[[#This Row],[Ganancia Unitaria]]*INVENTARIO[[#This Row],[Salidas]]</f>
        <v>9.2536363636363639</v>
      </c>
      <c r="Y425" s="42" t="s">
        <v>1096</v>
      </c>
      <c r="Z425" s="20"/>
    </row>
    <row r="426" spans="1:26" ht="55" hidden="1" customHeight="1" x14ac:dyDescent="0.15">
      <c r="A426" s="43" t="s">
        <v>1114</v>
      </c>
      <c r="B426" s="181"/>
      <c r="C426" s="182" t="s">
        <v>12</v>
      </c>
      <c r="D426" s="83" t="s">
        <v>415</v>
      </c>
      <c r="E426" s="83" t="s">
        <v>1074</v>
      </c>
      <c r="F426" s="83" t="s">
        <v>693</v>
      </c>
      <c r="G426" s="83" t="s">
        <v>164</v>
      </c>
      <c r="H426" s="183">
        <f>INVENTARIO[[#This Row],[Precio Final]]</f>
        <v>25</v>
      </c>
      <c r="I426" s="83">
        <f t="shared" si="72"/>
        <v>24.269318181818182</v>
      </c>
      <c r="J426" s="83">
        <v>1</v>
      </c>
      <c r="K426" s="112">
        <f>SUMIFS(VENTAS[Cantidad],VENTAS[Código del producto Vendido],INVENTARIO[[#This Row],[Code]])</f>
        <v>1</v>
      </c>
      <c r="L426" s="122">
        <f>INVENTARIO[[#This Row],[Entradas]]-INVENTARIO[[#This Row],[Salidas]]</f>
        <v>0</v>
      </c>
      <c r="M426" s="183">
        <f>INVENTARIO[[#This Row],[Precio Final]]*10%</f>
        <v>2.5</v>
      </c>
      <c r="N426" s="43">
        <v>195</v>
      </c>
      <c r="O426" s="43">
        <v>17.600000000000001</v>
      </c>
      <c r="P426" s="43">
        <f t="shared" si="73"/>
        <v>11.079545454545453</v>
      </c>
      <c r="Q426" s="112">
        <v>300</v>
      </c>
      <c r="R426" s="43">
        <v>17</v>
      </c>
      <c r="S426" s="189">
        <f t="shared" si="74"/>
        <v>5.0999999999999996</v>
      </c>
      <c r="T426" s="180">
        <f t="shared" si="75"/>
        <v>16.179545454545455</v>
      </c>
      <c r="U426" s="180">
        <f>((INVENTARIO[[#This Row],[Costo Unitario (USD)]]+INVENTARIO[[#This Row],[Costo Envío (USD)]])*1.5)</f>
        <v>24.269318181818182</v>
      </c>
      <c r="V426" s="43">
        <v>25</v>
      </c>
      <c r="W426" s="43">
        <f>INVENTARIO[[#This Row],[Precio Final]]-(INVENTARIO[[#This Row],[Comisión 10%]]+INVENTARIO[[#This Row],[Costo total]])</f>
        <v>6.3204545454545453</v>
      </c>
      <c r="X426" s="184">
        <f>INVENTARIO[[#This Row],[Ganancia Unitaria]]*INVENTARIO[[#This Row],[Salidas]]</f>
        <v>6.3204545454545453</v>
      </c>
      <c r="Y426" s="43" t="s">
        <v>1096</v>
      </c>
      <c r="Z426" s="20"/>
    </row>
    <row r="427" spans="1:26" ht="55" hidden="1" customHeight="1" x14ac:dyDescent="0.15">
      <c r="A427" s="42" t="s">
        <v>1648</v>
      </c>
      <c r="B427" s="185"/>
      <c r="C427" s="186" t="s">
        <v>12</v>
      </c>
      <c r="D427" s="78" t="s">
        <v>415</v>
      </c>
      <c r="E427" s="78" t="s">
        <v>1074</v>
      </c>
      <c r="F427" s="78" t="s">
        <v>698</v>
      </c>
      <c r="G427" s="78" t="s">
        <v>164</v>
      </c>
      <c r="H427" s="187">
        <f>INVENTARIO[[#This Row],[Precio Final]]</f>
        <v>25</v>
      </c>
      <c r="I427" s="78">
        <f t="shared" si="72"/>
        <v>22.99431818181818</v>
      </c>
      <c r="J427" s="78">
        <v>2</v>
      </c>
      <c r="K427" s="110">
        <f>SUMIFS(VENTAS[Cantidad],VENTAS[Código del producto Vendido],INVENTARIO[[#This Row],[Code]])</f>
        <v>2</v>
      </c>
      <c r="L427" s="121">
        <f>INVENTARIO[[#This Row],[Entradas]]-INVENTARIO[[#This Row],[Salidas]]</f>
        <v>0</v>
      </c>
      <c r="M427" s="187">
        <f>INVENTARIO[[#This Row],[Precio Final]]*10%</f>
        <v>2.5</v>
      </c>
      <c r="N427" s="42">
        <v>195</v>
      </c>
      <c r="O427" s="42">
        <v>17.600000000000001</v>
      </c>
      <c r="P427" s="42">
        <f t="shared" si="73"/>
        <v>11.079545454545453</v>
      </c>
      <c r="Q427" s="110">
        <v>250</v>
      </c>
      <c r="R427" s="42">
        <v>17</v>
      </c>
      <c r="S427" s="190">
        <f t="shared" si="74"/>
        <v>4.25</v>
      </c>
      <c r="T427" s="42">
        <f t="shared" si="75"/>
        <v>15.329545454545453</v>
      </c>
      <c r="U427" s="42">
        <f>((INVENTARIO[[#This Row],[Costo Unitario (USD)]]+INVENTARIO[[#This Row],[Costo Envío (USD)]])*1.5)</f>
        <v>22.99431818181818</v>
      </c>
      <c r="V427" s="42">
        <v>25</v>
      </c>
      <c r="W427" s="42">
        <f>INVENTARIO[[#This Row],[Precio Final]]-(INVENTARIO[[#This Row],[Comisión 10%]]+INVENTARIO[[#This Row],[Costo total]])</f>
        <v>7.1704545454545467</v>
      </c>
      <c r="X427" s="188">
        <f>INVENTARIO[[#This Row],[Ganancia Unitaria]]*INVENTARIO[[#This Row],[Salidas]]</f>
        <v>14.340909090909093</v>
      </c>
      <c r="Y427" s="42" t="s">
        <v>1096</v>
      </c>
      <c r="Z427" s="20"/>
    </row>
    <row r="428" spans="1:26" ht="55" hidden="1" customHeight="1" x14ac:dyDescent="0.15">
      <c r="A428" s="43" t="s">
        <v>1649</v>
      </c>
      <c r="B428" s="181"/>
      <c r="C428" s="182" t="s">
        <v>12</v>
      </c>
      <c r="D428" s="83" t="s">
        <v>415</v>
      </c>
      <c r="E428" s="83" t="s">
        <v>1074</v>
      </c>
      <c r="F428" s="83" t="s">
        <v>697</v>
      </c>
      <c r="G428" s="83" t="s">
        <v>164</v>
      </c>
      <c r="H428" s="183">
        <f>INVENTARIO[[#This Row],[Precio Final]]</f>
        <v>25</v>
      </c>
      <c r="I428" s="83">
        <f t="shared" si="72"/>
        <v>22.99431818181818</v>
      </c>
      <c r="J428" s="83">
        <v>2</v>
      </c>
      <c r="K428" s="112">
        <f>SUMIFS(VENTAS[Cantidad],VENTAS[Código del producto Vendido],INVENTARIO[[#This Row],[Code]])</f>
        <v>2</v>
      </c>
      <c r="L428" s="122">
        <f>INVENTARIO[[#This Row],[Entradas]]-INVENTARIO[[#This Row],[Salidas]]</f>
        <v>0</v>
      </c>
      <c r="M428" s="183">
        <f>INVENTARIO[[#This Row],[Precio Final]]*10%</f>
        <v>2.5</v>
      </c>
      <c r="N428" s="43">
        <v>195</v>
      </c>
      <c r="O428" s="43">
        <v>17.600000000000001</v>
      </c>
      <c r="P428" s="43">
        <f t="shared" si="73"/>
        <v>11.079545454545453</v>
      </c>
      <c r="Q428" s="112">
        <v>250</v>
      </c>
      <c r="R428" s="43">
        <v>17</v>
      </c>
      <c r="S428" s="189">
        <f t="shared" si="74"/>
        <v>4.25</v>
      </c>
      <c r="T428" s="180">
        <f t="shared" si="75"/>
        <v>15.329545454545453</v>
      </c>
      <c r="U428" s="180">
        <f>((INVENTARIO[[#This Row],[Costo Unitario (USD)]]+INVENTARIO[[#This Row],[Costo Envío (USD)]])*1.5)</f>
        <v>22.99431818181818</v>
      </c>
      <c r="V428" s="43">
        <v>25</v>
      </c>
      <c r="W428" s="43">
        <f>INVENTARIO[[#This Row],[Precio Final]]-(INVENTARIO[[#This Row],[Comisión 10%]]+INVENTARIO[[#This Row],[Costo total]])</f>
        <v>7.1704545454545467</v>
      </c>
      <c r="X428" s="184">
        <f>INVENTARIO[[#This Row],[Ganancia Unitaria]]*INVENTARIO[[#This Row],[Salidas]]</f>
        <v>14.340909090909093</v>
      </c>
      <c r="Y428" s="43" t="s">
        <v>1096</v>
      </c>
      <c r="Z428" s="20"/>
    </row>
    <row r="429" spans="1:26" ht="55" hidden="1" customHeight="1" x14ac:dyDescent="0.15">
      <c r="A429" s="42" t="s">
        <v>1650</v>
      </c>
      <c r="B429" s="185"/>
      <c r="C429" s="186" t="s">
        <v>12</v>
      </c>
      <c r="D429" s="78" t="s">
        <v>50</v>
      </c>
      <c r="E429" s="78" t="s">
        <v>1075</v>
      </c>
      <c r="F429" s="78" t="s">
        <v>693</v>
      </c>
      <c r="G429" s="78" t="s">
        <v>164</v>
      </c>
      <c r="H429" s="187">
        <f>INVENTARIO[[#This Row],[Precio Final]]</f>
        <v>35</v>
      </c>
      <c r="I429" s="78">
        <f t="shared" si="72"/>
        <v>32.18454545454545</v>
      </c>
      <c r="J429" s="78">
        <v>1</v>
      </c>
      <c r="K429" s="110">
        <f>SUMIFS(VENTAS[Cantidad],VENTAS[Código del producto Vendido],INVENTARIO[[#This Row],[Code]])</f>
        <v>0</v>
      </c>
      <c r="L429" s="121">
        <f>INVENTARIO[[#This Row],[Entradas]]-INVENTARIO[[#This Row],[Salidas]]</f>
        <v>1</v>
      </c>
      <c r="M429" s="187">
        <f>INVENTARIO[[#This Row],[Precio Final]]*10%</f>
        <v>3.5</v>
      </c>
      <c r="N429" s="42">
        <v>240</v>
      </c>
      <c r="O429" s="42">
        <v>17.600000000000001</v>
      </c>
      <c r="P429" s="42">
        <f t="shared" si="73"/>
        <v>13.636363636363635</v>
      </c>
      <c r="Q429" s="110">
        <v>460</v>
      </c>
      <c r="R429" s="42">
        <v>17</v>
      </c>
      <c r="S429" s="190">
        <f t="shared" si="74"/>
        <v>7.82</v>
      </c>
      <c r="T429" s="42">
        <f t="shared" si="75"/>
        <v>21.456363636363633</v>
      </c>
      <c r="U429" s="42">
        <f>((INVENTARIO[[#This Row],[Costo Unitario (USD)]]+INVENTARIO[[#This Row],[Costo Envío (USD)]])*1.5)</f>
        <v>32.18454545454545</v>
      </c>
      <c r="V429" s="42">
        <v>35</v>
      </c>
      <c r="W429" s="42">
        <f>INVENTARIO[[#This Row],[Precio Final]]-(INVENTARIO[[#This Row],[Comisión 10%]]+INVENTARIO[[#This Row],[Costo total]])</f>
        <v>10.043636363636367</v>
      </c>
      <c r="X429" s="188">
        <f>INVENTARIO[[#This Row],[Ganancia Unitaria]]*INVENTARIO[[#This Row],[Salidas]]</f>
        <v>0</v>
      </c>
      <c r="Y429" s="42" t="s">
        <v>1096</v>
      </c>
      <c r="Z429" s="20"/>
    </row>
    <row r="430" spans="1:26" ht="55" hidden="1" customHeight="1" x14ac:dyDescent="0.15">
      <c r="A430" s="43" t="s">
        <v>1651</v>
      </c>
      <c r="B430" s="181"/>
      <c r="C430" s="182" t="s">
        <v>12</v>
      </c>
      <c r="D430" s="83" t="s">
        <v>50</v>
      </c>
      <c r="E430" s="83" t="s">
        <v>1075</v>
      </c>
      <c r="F430" s="83" t="s">
        <v>698</v>
      </c>
      <c r="G430" s="83" t="s">
        <v>164</v>
      </c>
      <c r="H430" s="183">
        <f>INVENTARIO[[#This Row],[Precio Final]]</f>
        <v>35</v>
      </c>
      <c r="I430" s="83">
        <f t="shared" si="72"/>
        <v>32.18454545454545</v>
      </c>
      <c r="J430" s="83">
        <v>1</v>
      </c>
      <c r="K430" s="112">
        <f>SUMIFS(VENTAS[Cantidad],VENTAS[Código del producto Vendido],INVENTARIO[[#This Row],[Code]])</f>
        <v>1</v>
      </c>
      <c r="L430" s="122">
        <f>INVENTARIO[[#This Row],[Entradas]]-INVENTARIO[[#This Row],[Salidas]]</f>
        <v>0</v>
      </c>
      <c r="M430" s="183">
        <f>INVENTARIO[[#This Row],[Precio Final]]*10%</f>
        <v>3.5</v>
      </c>
      <c r="N430" s="43">
        <v>240</v>
      </c>
      <c r="O430" s="43">
        <v>17.600000000000001</v>
      </c>
      <c r="P430" s="43">
        <f t="shared" si="73"/>
        <v>13.636363636363635</v>
      </c>
      <c r="Q430" s="112">
        <v>460</v>
      </c>
      <c r="R430" s="43">
        <v>17</v>
      </c>
      <c r="S430" s="189">
        <f t="shared" si="74"/>
        <v>7.82</v>
      </c>
      <c r="T430" s="180">
        <f t="shared" si="75"/>
        <v>21.456363636363633</v>
      </c>
      <c r="U430" s="180">
        <f>((INVENTARIO[[#This Row],[Costo Unitario (USD)]]+INVENTARIO[[#This Row],[Costo Envío (USD)]])*1.5)</f>
        <v>32.18454545454545</v>
      </c>
      <c r="V430" s="43">
        <v>35</v>
      </c>
      <c r="W430" s="43">
        <f>INVENTARIO[[#This Row],[Precio Final]]-(INVENTARIO[[#This Row],[Comisión 10%]]+INVENTARIO[[#This Row],[Costo total]])</f>
        <v>10.043636363636367</v>
      </c>
      <c r="X430" s="184">
        <f>INVENTARIO[[#This Row],[Ganancia Unitaria]]*INVENTARIO[[#This Row],[Salidas]]</f>
        <v>10.043636363636367</v>
      </c>
      <c r="Y430" s="43" t="s">
        <v>1096</v>
      </c>
      <c r="Z430" s="20"/>
    </row>
    <row r="431" spans="1:26" ht="55" hidden="1" customHeight="1" x14ac:dyDescent="0.15">
      <c r="A431" s="42" t="s">
        <v>1652</v>
      </c>
      <c r="B431" s="185"/>
      <c r="C431" s="186" t="s">
        <v>12</v>
      </c>
      <c r="D431" s="78" t="s">
        <v>50</v>
      </c>
      <c r="E431" s="78" t="s">
        <v>1075</v>
      </c>
      <c r="F431" s="78" t="s">
        <v>697</v>
      </c>
      <c r="G431" s="78" t="s">
        <v>164</v>
      </c>
      <c r="H431" s="187">
        <f>INVENTARIO[[#This Row],[Precio Final]]</f>
        <v>35</v>
      </c>
      <c r="I431" s="78">
        <f t="shared" si="72"/>
        <v>32.18454545454545</v>
      </c>
      <c r="J431" s="78">
        <v>1</v>
      </c>
      <c r="K431" s="110">
        <f>SUMIFS(VENTAS[Cantidad],VENTAS[Código del producto Vendido],INVENTARIO[[#This Row],[Code]])</f>
        <v>1</v>
      </c>
      <c r="L431" s="121">
        <f>INVENTARIO[[#This Row],[Entradas]]-INVENTARIO[[#This Row],[Salidas]]</f>
        <v>0</v>
      </c>
      <c r="M431" s="187">
        <f>INVENTARIO[[#This Row],[Precio Final]]*10%</f>
        <v>3.5</v>
      </c>
      <c r="N431" s="42">
        <v>240</v>
      </c>
      <c r="O431" s="42">
        <v>17.600000000000001</v>
      </c>
      <c r="P431" s="42">
        <f t="shared" ref="P431:P447" si="76">N431/O431</f>
        <v>13.636363636363635</v>
      </c>
      <c r="Q431" s="110">
        <v>460</v>
      </c>
      <c r="R431" s="42">
        <v>17</v>
      </c>
      <c r="S431" s="190">
        <f t="shared" ref="S431:S447" si="77">Q431*R431/1000</f>
        <v>7.82</v>
      </c>
      <c r="T431" s="42">
        <f t="shared" si="75"/>
        <v>21.456363636363633</v>
      </c>
      <c r="U431" s="42">
        <f>((INVENTARIO[[#This Row],[Costo Unitario (USD)]]+INVENTARIO[[#This Row],[Costo Envío (USD)]])*1.5)</f>
        <v>32.18454545454545</v>
      </c>
      <c r="V431" s="42">
        <v>35</v>
      </c>
      <c r="W431" s="42">
        <f>INVENTARIO[[#This Row],[Precio Final]]-(INVENTARIO[[#This Row],[Comisión 10%]]+INVENTARIO[[#This Row],[Costo total]])</f>
        <v>10.043636363636367</v>
      </c>
      <c r="X431" s="188">
        <f>INVENTARIO[[#This Row],[Ganancia Unitaria]]*INVENTARIO[[#This Row],[Salidas]]</f>
        <v>10.043636363636367</v>
      </c>
      <c r="Y431" s="42"/>
      <c r="Z431" s="20"/>
    </row>
    <row r="432" spans="1:26" ht="55" hidden="1" customHeight="1" x14ac:dyDescent="0.15">
      <c r="A432" s="43" t="s">
        <v>1653</v>
      </c>
      <c r="B432" s="181"/>
      <c r="C432" s="182" t="s">
        <v>12</v>
      </c>
      <c r="D432" s="83" t="s">
        <v>415</v>
      </c>
      <c r="E432" s="83" t="s">
        <v>1073</v>
      </c>
      <c r="F432" s="83" t="s">
        <v>697</v>
      </c>
      <c r="G432" s="83" t="s">
        <v>164</v>
      </c>
      <c r="H432" s="183">
        <f>INVENTARIO[[#This Row],[Precio Final]]</f>
        <v>25</v>
      </c>
      <c r="I432" s="83">
        <f t="shared" si="72"/>
        <v>26.269090909090906</v>
      </c>
      <c r="J432" s="83">
        <v>1</v>
      </c>
      <c r="K432" s="112">
        <f>SUMIFS(VENTAS[Cantidad],VENTAS[Código del producto Vendido],INVENTARIO[[#This Row],[Code]])</f>
        <v>1</v>
      </c>
      <c r="L432" s="122">
        <f>INVENTARIO[[#This Row],[Entradas]]-INVENTARIO[[#This Row],[Salidas]]</f>
        <v>0</v>
      </c>
      <c r="M432" s="183">
        <f>INVENTARIO[[#This Row],[Precio Final]]*10%</f>
        <v>2.5</v>
      </c>
      <c r="N432" s="43">
        <v>205</v>
      </c>
      <c r="O432" s="43">
        <v>17.600000000000001</v>
      </c>
      <c r="P432" s="43">
        <f t="shared" si="76"/>
        <v>11.647727272727272</v>
      </c>
      <c r="Q432" s="112">
        <v>345</v>
      </c>
      <c r="R432" s="43">
        <v>17</v>
      </c>
      <c r="S432" s="189">
        <f t="shared" si="77"/>
        <v>5.8650000000000002</v>
      </c>
      <c r="T432" s="180">
        <f t="shared" si="75"/>
        <v>17.512727272727272</v>
      </c>
      <c r="U432" s="180">
        <f>((INVENTARIO[[#This Row],[Costo Unitario (USD)]]+INVENTARIO[[#This Row],[Costo Envío (USD)]])*1.5)</f>
        <v>26.269090909090906</v>
      </c>
      <c r="V432" s="43">
        <v>25</v>
      </c>
      <c r="W432" s="43">
        <f>INVENTARIO[[#This Row],[Precio Final]]-(INVENTARIO[[#This Row],[Comisión 10%]]+INVENTARIO[[#This Row],[Costo total]])</f>
        <v>4.9872727272727282</v>
      </c>
      <c r="X432" s="184">
        <f>INVENTARIO[[#This Row],[Ganancia Unitaria]]*INVENTARIO[[#This Row],[Salidas]]</f>
        <v>4.9872727272727282</v>
      </c>
      <c r="Y432" s="43" t="s">
        <v>1096</v>
      </c>
      <c r="Z432" s="20"/>
    </row>
    <row r="433" spans="1:26" ht="55" hidden="1" customHeight="1" x14ac:dyDescent="0.15">
      <c r="A433" s="42" t="s">
        <v>1655</v>
      </c>
      <c r="B433" s="185"/>
      <c r="C433" s="186" t="s">
        <v>12</v>
      </c>
      <c r="D433" s="78" t="s">
        <v>415</v>
      </c>
      <c r="E433" s="78" t="s">
        <v>1073</v>
      </c>
      <c r="F433" s="78" t="s">
        <v>693</v>
      </c>
      <c r="G433" s="78" t="s">
        <v>164</v>
      </c>
      <c r="H433" s="187">
        <f>INVENTARIO[[#This Row],[Precio Final]]</f>
        <v>25</v>
      </c>
      <c r="I433" s="78">
        <f t="shared" si="72"/>
        <v>26.269090909090906</v>
      </c>
      <c r="J433" s="78">
        <v>3</v>
      </c>
      <c r="K433" s="110">
        <f>SUMIFS(VENTAS[Cantidad],VENTAS[Código del producto Vendido],INVENTARIO[[#This Row],[Code]])</f>
        <v>3</v>
      </c>
      <c r="L433" s="121">
        <f>INVENTARIO[[#This Row],[Entradas]]-INVENTARIO[[#This Row],[Salidas]]</f>
        <v>0</v>
      </c>
      <c r="M433" s="187">
        <f>INVENTARIO[[#This Row],[Precio Final]]*10%</f>
        <v>2.5</v>
      </c>
      <c r="N433" s="42">
        <v>205</v>
      </c>
      <c r="O433" s="42">
        <v>17.600000000000001</v>
      </c>
      <c r="P433" s="42">
        <f t="shared" si="76"/>
        <v>11.647727272727272</v>
      </c>
      <c r="Q433" s="110">
        <v>345</v>
      </c>
      <c r="R433" s="42">
        <v>17</v>
      </c>
      <c r="S433" s="190">
        <f t="shared" si="77"/>
        <v>5.8650000000000002</v>
      </c>
      <c r="T433" s="42">
        <f t="shared" si="75"/>
        <v>17.512727272727272</v>
      </c>
      <c r="U433" s="42">
        <f>((INVENTARIO[[#This Row],[Costo Unitario (USD)]]+INVENTARIO[[#This Row],[Costo Envío (USD)]])*1.5)</f>
        <v>26.269090909090906</v>
      </c>
      <c r="V433" s="42">
        <v>25</v>
      </c>
      <c r="W433" s="42">
        <f>INVENTARIO[[#This Row],[Precio Final]]-(INVENTARIO[[#This Row],[Comisión 10%]]+INVENTARIO[[#This Row],[Costo total]])</f>
        <v>4.9872727272727282</v>
      </c>
      <c r="X433" s="188">
        <f>INVENTARIO[[#This Row],[Ganancia Unitaria]]*INVENTARIO[[#This Row],[Salidas]]</f>
        <v>14.961818181818185</v>
      </c>
      <c r="Y433" s="42" t="s">
        <v>1096</v>
      </c>
      <c r="Z433" s="20"/>
    </row>
    <row r="434" spans="1:26" ht="55" hidden="1" customHeight="1" x14ac:dyDescent="0.15">
      <c r="A434" s="43" t="s">
        <v>1656</v>
      </c>
      <c r="B434" s="181"/>
      <c r="C434" s="182" t="s">
        <v>12</v>
      </c>
      <c r="D434" s="83" t="s">
        <v>52</v>
      </c>
      <c r="E434" s="83" t="s">
        <v>1110</v>
      </c>
      <c r="F434" s="83" t="s">
        <v>695</v>
      </c>
      <c r="G434" s="83" t="s">
        <v>164</v>
      </c>
      <c r="H434" s="183">
        <f>INVENTARIO[[#This Row],[Precio Final]]</f>
        <v>12</v>
      </c>
      <c r="I434" s="83">
        <f t="shared" si="72"/>
        <v>12.008181818181816</v>
      </c>
      <c r="J434" s="83">
        <v>3</v>
      </c>
      <c r="K434" s="112">
        <f>SUMIFS(VENTAS[Cantidad],VENTAS[Código del producto Vendido],INVENTARIO[[#This Row],[Code]])</f>
        <v>3</v>
      </c>
      <c r="L434" s="122">
        <f>INVENTARIO[[#This Row],[Entradas]]-INVENTARIO[[#This Row],[Salidas]]</f>
        <v>0</v>
      </c>
      <c r="M434" s="183">
        <f>INVENTARIO[[#This Row],[Precio Final]]*10%</f>
        <v>1.2000000000000002</v>
      </c>
      <c r="N434" s="43">
        <v>102</v>
      </c>
      <c r="O434" s="43">
        <v>17.600000000000001</v>
      </c>
      <c r="P434" s="43">
        <f t="shared" si="76"/>
        <v>5.795454545454545</v>
      </c>
      <c r="Q434" s="112">
        <v>130</v>
      </c>
      <c r="R434" s="43">
        <v>17</v>
      </c>
      <c r="S434" s="189">
        <f t="shared" si="77"/>
        <v>2.21</v>
      </c>
      <c r="T434" s="180">
        <f t="shared" si="75"/>
        <v>8.005454545454544</v>
      </c>
      <c r="U434" s="180">
        <f>((INVENTARIO[[#This Row],[Costo Unitario (USD)]]+INVENTARIO[[#This Row],[Costo Envío (USD)]])*1.5)</f>
        <v>12.008181818181816</v>
      </c>
      <c r="V434" s="43">
        <v>12</v>
      </c>
      <c r="W434" s="43">
        <f>INVENTARIO[[#This Row],[Precio Final]]-(INVENTARIO[[#This Row],[Comisión 10%]]+INVENTARIO[[#This Row],[Costo total]])</f>
        <v>2.7945454545454567</v>
      </c>
      <c r="X434" s="184">
        <f>INVENTARIO[[#This Row],[Ganancia Unitaria]]*INVENTARIO[[#This Row],[Salidas]]</f>
        <v>8.38363636363637</v>
      </c>
      <c r="Y434" s="43" t="s">
        <v>1108</v>
      </c>
      <c r="Z434" s="20"/>
    </row>
    <row r="435" spans="1:26" ht="55" hidden="1" customHeight="1" x14ac:dyDescent="0.15">
      <c r="A435" s="42" t="s">
        <v>1123</v>
      </c>
      <c r="B435" s="185"/>
      <c r="C435" s="186" t="s">
        <v>12</v>
      </c>
      <c r="D435" s="78" t="s">
        <v>415</v>
      </c>
      <c r="E435" s="78" t="s">
        <v>1076</v>
      </c>
      <c r="F435" s="78" t="s">
        <v>697</v>
      </c>
      <c r="G435" s="78" t="s">
        <v>164</v>
      </c>
      <c r="H435" s="187">
        <f>INVENTARIO[[#This Row],[Precio Final]]</f>
        <v>25</v>
      </c>
      <c r="I435" s="78">
        <f t="shared" si="72"/>
        <v>22.568181818181817</v>
      </c>
      <c r="J435" s="78">
        <v>1</v>
      </c>
      <c r="K435" s="110">
        <f>SUMIFS(VENTAS[Cantidad],VENTAS[Código del producto Vendido],INVENTARIO[[#This Row],[Code]])</f>
        <v>1</v>
      </c>
      <c r="L435" s="121">
        <f>INVENTARIO[[#This Row],[Entradas]]-INVENTARIO[[#This Row],[Salidas]]</f>
        <v>0</v>
      </c>
      <c r="M435" s="187">
        <f>INVENTARIO[[#This Row],[Precio Final]]*10%</f>
        <v>2.5</v>
      </c>
      <c r="N435" s="42">
        <v>190</v>
      </c>
      <c r="O435" s="42">
        <v>17.600000000000001</v>
      </c>
      <c r="P435" s="42">
        <f t="shared" si="76"/>
        <v>10.795454545454545</v>
      </c>
      <c r="Q435" s="110">
        <v>250</v>
      </c>
      <c r="R435" s="42">
        <v>17</v>
      </c>
      <c r="S435" s="190">
        <f t="shared" si="77"/>
        <v>4.25</v>
      </c>
      <c r="T435" s="42">
        <f t="shared" si="75"/>
        <v>15.045454545454545</v>
      </c>
      <c r="U435" s="42">
        <f>((INVENTARIO[[#This Row],[Costo Unitario (USD)]]+INVENTARIO[[#This Row],[Costo Envío (USD)]])*1.5)</f>
        <v>22.568181818181817</v>
      </c>
      <c r="V435" s="42">
        <v>25</v>
      </c>
      <c r="W435" s="42">
        <f>INVENTARIO[[#This Row],[Precio Final]]-(INVENTARIO[[#This Row],[Comisión 10%]]+INVENTARIO[[#This Row],[Costo total]])</f>
        <v>7.4545454545454533</v>
      </c>
      <c r="X435" s="188">
        <f>INVENTARIO[[#This Row],[Ganancia Unitaria]]*INVENTARIO[[#This Row],[Salidas]]</f>
        <v>7.4545454545454533</v>
      </c>
      <c r="Y435" s="42" t="s">
        <v>1097</v>
      </c>
      <c r="Z435" s="20"/>
    </row>
    <row r="436" spans="1:26" ht="55" hidden="1" customHeight="1" x14ac:dyDescent="0.15">
      <c r="A436" s="43" t="s">
        <v>1657</v>
      </c>
      <c r="B436" s="181"/>
      <c r="C436" s="182" t="s">
        <v>12</v>
      </c>
      <c r="D436" s="83" t="s">
        <v>415</v>
      </c>
      <c r="E436" s="83" t="s">
        <v>1078</v>
      </c>
      <c r="F436" s="83" t="s">
        <v>693</v>
      </c>
      <c r="G436" s="83" t="s">
        <v>164</v>
      </c>
      <c r="H436" s="183">
        <f>INVENTARIO[[#This Row],[Precio Final]]</f>
        <v>28</v>
      </c>
      <c r="I436" s="83">
        <f>U436</f>
        <v>23.839772727272724</v>
      </c>
      <c r="J436" s="83">
        <v>2</v>
      </c>
      <c r="K436" s="112">
        <f>SUMIFS(VENTAS[Cantidad],VENTAS[Código del producto Vendido],INVENTARIO[[#This Row],[Code]])</f>
        <v>2</v>
      </c>
      <c r="L436" s="122">
        <f>INVENTARIO[[#This Row],[Entradas]]-INVENTARIO[[#This Row],[Salidas]]</f>
        <v>0</v>
      </c>
      <c r="M436" s="183">
        <f>INVENTARIO[[#This Row],[Precio Final]]*10%</f>
        <v>2.8000000000000003</v>
      </c>
      <c r="N436" s="43">
        <v>175</v>
      </c>
      <c r="O436" s="43">
        <v>17.600000000000001</v>
      </c>
      <c r="P436" s="43">
        <f t="shared" si="76"/>
        <v>9.9431818181818166</v>
      </c>
      <c r="Q436" s="112">
        <v>350</v>
      </c>
      <c r="R436" s="43">
        <v>17</v>
      </c>
      <c r="S436" s="189">
        <f t="shared" si="77"/>
        <v>5.95</v>
      </c>
      <c r="T436" s="180">
        <f t="shared" si="75"/>
        <v>15.893181818181816</v>
      </c>
      <c r="U436" s="180">
        <f>((INVENTARIO[[#This Row],[Costo Unitario (USD)]]+INVENTARIO[[#This Row],[Costo Envío (USD)]])*1.5)</f>
        <v>23.839772727272724</v>
      </c>
      <c r="V436" s="43">
        <v>28</v>
      </c>
      <c r="W436" s="43">
        <f>INVENTARIO[[#This Row],[Precio Final]]-(INVENTARIO[[#This Row],[Comisión 10%]]+INVENTARIO[[#This Row],[Costo total]])</f>
        <v>9.3068181818181834</v>
      </c>
      <c r="X436" s="184">
        <f>INVENTARIO[[#This Row],[Ganancia Unitaria]]*INVENTARIO[[#This Row],[Salidas]]</f>
        <v>18.613636363636367</v>
      </c>
      <c r="Y436" s="43" t="s">
        <v>1096</v>
      </c>
      <c r="Z436" s="20"/>
    </row>
    <row r="437" spans="1:26" ht="55" hidden="1" customHeight="1" x14ac:dyDescent="0.15">
      <c r="A437" s="42" t="s">
        <v>1125</v>
      </c>
      <c r="B437" s="185"/>
      <c r="C437" s="186" t="s">
        <v>12</v>
      </c>
      <c r="D437" s="78" t="s">
        <v>52</v>
      </c>
      <c r="E437" s="78" t="s">
        <v>1079</v>
      </c>
      <c r="F437" s="78" t="s">
        <v>697</v>
      </c>
      <c r="G437" s="78" t="s">
        <v>164</v>
      </c>
      <c r="H437" s="187">
        <f>INVENTARIO[[#This Row],[Precio Final]]</f>
        <v>14</v>
      </c>
      <c r="I437" s="78">
        <f t="shared" si="72"/>
        <v>15.115909090909089</v>
      </c>
      <c r="J437" s="78">
        <v>2</v>
      </c>
      <c r="K437" s="110">
        <f>SUMIFS(VENTAS[Cantidad],VENTAS[Código del producto Vendido],INVENTARIO[[#This Row],[Code]])</f>
        <v>2</v>
      </c>
      <c r="L437" s="121">
        <f>INVENTARIO[[#This Row],[Entradas]]-INVENTARIO[[#This Row],[Salidas]]</f>
        <v>0</v>
      </c>
      <c r="M437" s="187">
        <f>INVENTARIO[[#This Row],[Precio Final]]*10%</f>
        <v>1.4000000000000001</v>
      </c>
      <c r="N437" s="42">
        <v>125</v>
      </c>
      <c r="O437" s="42">
        <v>17.600000000000001</v>
      </c>
      <c r="P437" s="42">
        <f t="shared" si="76"/>
        <v>7.1022727272727266</v>
      </c>
      <c r="Q437" s="110">
        <v>175</v>
      </c>
      <c r="R437" s="42">
        <v>17</v>
      </c>
      <c r="S437" s="190">
        <f t="shared" si="77"/>
        <v>2.9750000000000001</v>
      </c>
      <c r="T437" s="42">
        <f t="shared" si="75"/>
        <v>10.077272727272726</v>
      </c>
      <c r="U437" s="42">
        <f>((INVENTARIO[[#This Row],[Costo Unitario (USD)]]+INVENTARIO[[#This Row],[Costo Envío (USD)]])*1.5)</f>
        <v>15.115909090909089</v>
      </c>
      <c r="V437" s="42">
        <v>14</v>
      </c>
      <c r="W437" s="42">
        <f>INVENTARIO[[#This Row],[Precio Final]]-(INVENTARIO[[#This Row],[Comisión 10%]]+INVENTARIO[[#This Row],[Costo total]])</f>
        <v>2.5227272727272734</v>
      </c>
      <c r="X437" s="188">
        <f>INVENTARIO[[#This Row],[Ganancia Unitaria]]*INVENTARIO[[#This Row],[Salidas]]</f>
        <v>5.0454545454545467</v>
      </c>
      <c r="Y437" s="42" t="s">
        <v>1096</v>
      </c>
      <c r="Z437" s="20"/>
    </row>
    <row r="438" spans="1:26" ht="55" hidden="1" customHeight="1" x14ac:dyDescent="0.15">
      <c r="A438" s="43" t="s">
        <v>1658</v>
      </c>
      <c r="B438" s="181"/>
      <c r="C438" s="182" t="s">
        <v>12</v>
      </c>
      <c r="D438" s="83" t="s">
        <v>52</v>
      </c>
      <c r="E438" s="83" t="s">
        <v>1292</v>
      </c>
      <c r="F438" s="83" t="s">
        <v>698</v>
      </c>
      <c r="G438" s="83" t="s">
        <v>164</v>
      </c>
      <c r="H438" s="183">
        <f>INVENTARIO[[#This Row],[Precio Final]]</f>
        <v>14</v>
      </c>
      <c r="I438" s="83">
        <f t="shared" si="72"/>
        <v>15.24340909090909</v>
      </c>
      <c r="J438" s="83">
        <v>1</v>
      </c>
      <c r="K438" s="112">
        <f>SUMIFS(VENTAS[Cantidad],VENTAS[Código del producto Vendido],INVENTARIO[[#This Row],[Code]])</f>
        <v>1</v>
      </c>
      <c r="L438" s="122">
        <f>INVENTARIO[[#This Row],[Entradas]]-INVENTARIO[[#This Row],[Salidas]]</f>
        <v>0</v>
      </c>
      <c r="M438" s="183">
        <f>INVENTARIO[[#This Row],[Precio Final]]*10%</f>
        <v>1.4000000000000001</v>
      </c>
      <c r="N438" s="43">
        <v>125</v>
      </c>
      <c r="O438" s="43">
        <v>17.600000000000001</v>
      </c>
      <c r="P438" s="43">
        <f t="shared" si="76"/>
        <v>7.1022727272727266</v>
      </c>
      <c r="Q438" s="112">
        <v>180</v>
      </c>
      <c r="R438" s="43">
        <v>17</v>
      </c>
      <c r="S438" s="189">
        <f t="shared" si="77"/>
        <v>3.06</v>
      </c>
      <c r="T438" s="180">
        <f t="shared" si="75"/>
        <v>10.162272727272727</v>
      </c>
      <c r="U438" s="180">
        <f>((INVENTARIO[[#This Row],[Costo Unitario (USD)]]+INVENTARIO[[#This Row],[Costo Envío (USD)]])*1.5)</f>
        <v>15.24340909090909</v>
      </c>
      <c r="V438" s="43">
        <v>14</v>
      </c>
      <c r="W438" s="43">
        <f>INVENTARIO[[#This Row],[Precio Final]]-(INVENTARIO[[#This Row],[Comisión 10%]]+INVENTARIO[[#This Row],[Costo total]])</f>
        <v>2.4377272727272725</v>
      </c>
      <c r="X438" s="184">
        <f>INVENTARIO[[#This Row],[Ganancia Unitaria]]*INVENTARIO[[#This Row],[Salidas]]</f>
        <v>2.4377272727272725</v>
      </c>
      <c r="Y438" s="43" t="s">
        <v>1096</v>
      </c>
      <c r="Z438" s="20"/>
    </row>
    <row r="439" spans="1:26" ht="55" hidden="1" customHeight="1" x14ac:dyDescent="0.15">
      <c r="A439" s="42" t="s">
        <v>1659</v>
      </c>
      <c r="B439" s="185"/>
      <c r="C439" s="186" t="s">
        <v>12</v>
      </c>
      <c r="D439" s="78" t="s">
        <v>50</v>
      </c>
      <c r="E439" s="78" t="s">
        <v>1080</v>
      </c>
      <c r="F439" s="78" t="s">
        <v>697</v>
      </c>
      <c r="G439" s="78" t="s">
        <v>164</v>
      </c>
      <c r="H439" s="187">
        <f>INVENTARIO[[#This Row],[Precio Final]]</f>
        <v>25</v>
      </c>
      <c r="I439" s="78">
        <f t="shared" si="72"/>
        <v>20.867045454545455</v>
      </c>
      <c r="J439" s="78">
        <v>2</v>
      </c>
      <c r="K439" s="110">
        <f>SUMIFS(VENTAS[Cantidad],VENTAS[Código del producto Vendido],INVENTARIO[[#This Row],[Code]])</f>
        <v>1</v>
      </c>
      <c r="L439" s="121">
        <f>INVENTARIO[[#This Row],[Entradas]]-INVENTARIO[[#This Row],[Salidas]]</f>
        <v>1</v>
      </c>
      <c r="M439" s="187">
        <f>INVENTARIO[[#This Row],[Precio Final]]*10%</f>
        <v>2.5</v>
      </c>
      <c r="N439" s="42">
        <v>185</v>
      </c>
      <c r="O439" s="42">
        <v>17.600000000000001</v>
      </c>
      <c r="P439" s="42">
        <f t="shared" si="76"/>
        <v>10.511363636363635</v>
      </c>
      <c r="Q439" s="110">
        <v>200</v>
      </c>
      <c r="R439" s="42">
        <v>17</v>
      </c>
      <c r="S439" s="190">
        <f t="shared" si="77"/>
        <v>3.4</v>
      </c>
      <c r="T439" s="42">
        <f t="shared" si="75"/>
        <v>13.911363636363635</v>
      </c>
      <c r="U439" s="42">
        <f>((INVENTARIO[[#This Row],[Costo Unitario (USD)]]+INVENTARIO[[#This Row],[Costo Envío (USD)]])*1.5)</f>
        <v>20.867045454545455</v>
      </c>
      <c r="V439" s="42">
        <v>25</v>
      </c>
      <c r="W439" s="42">
        <f>INVENTARIO[[#This Row],[Precio Final]]-(INVENTARIO[[#This Row],[Comisión 10%]]+INVENTARIO[[#This Row],[Costo total]])</f>
        <v>8.5886363636363647</v>
      </c>
      <c r="X439" s="188">
        <f>INVENTARIO[[#This Row],[Ganancia Unitaria]]*INVENTARIO[[#This Row],[Salidas]]</f>
        <v>8.5886363636363647</v>
      </c>
      <c r="Y439" s="42"/>
      <c r="Z439" s="20"/>
    </row>
    <row r="440" spans="1:26" ht="55" hidden="1" customHeight="1" x14ac:dyDescent="0.15">
      <c r="A440" s="43" t="s">
        <v>1660</v>
      </c>
      <c r="B440" s="181"/>
      <c r="C440" s="182" t="s">
        <v>12</v>
      </c>
      <c r="D440" s="83" t="s">
        <v>50</v>
      </c>
      <c r="E440" s="83" t="s">
        <v>1080</v>
      </c>
      <c r="F440" s="83" t="s">
        <v>698</v>
      </c>
      <c r="G440" s="83" t="s">
        <v>164</v>
      </c>
      <c r="H440" s="183">
        <f>INVENTARIO[[#This Row],[Precio Final]]</f>
        <v>25</v>
      </c>
      <c r="I440" s="83">
        <f t="shared" si="72"/>
        <v>20.867045454545455</v>
      </c>
      <c r="J440" s="83">
        <v>2</v>
      </c>
      <c r="K440" s="112">
        <f>SUMIFS(VENTAS[Cantidad],VENTAS[Código del producto Vendido],INVENTARIO[[#This Row],[Code]])</f>
        <v>1</v>
      </c>
      <c r="L440" s="122">
        <f>INVENTARIO[[#This Row],[Entradas]]-INVENTARIO[[#This Row],[Salidas]]</f>
        <v>1</v>
      </c>
      <c r="M440" s="183">
        <f>INVENTARIO[[#This Row],[Precio Final]]*10%</f>
        <v>2.5</v>
      </c>
      <c r="N440" s="43">
        <v>185</v>
      </c>
      <c r="O440" s="43">
        <v>17.600000000000001</v>
      </c>
      <c r="P440" s="43">
        <f t="shared" si="76"/>
        <v>10.511363636363635</v>
      </c>
      <c r="Q440" s="112">
        <v>200</v>
      </c>
      <c r="R440" s="43">
        <v>17</v>
      </c>
      <c r="S440" s="189">
        <f t="shared" si="77"/>
        <v>3.4</v>
      </c>
      <c r="T440" s="180">
        <f t="shared" si="75"/>
        <v>13.911363636363635</v>
      </c>
      <c r="U440" s="180">
        <f>((INVENTARIO[[#This Row],[Costo Unitario (USD)]]+INVENTARIO[[#This Row],[Costo Envío (USD)]])*1.5)</f>
        <v>20.867045454545455</v>
      </c>
      <c r="V440" s="43">
        <v>25</v>
      </c>
      <c r="W440" s="43">
        <f>INVENTARIO[[#This Row],[Precio Final]]-(INVENTARIO[[#This Row],[Comisión 10%]]+INVENTARIO[[#This Row],[Costo total]])</f>
        <v>8.5886363636363647</v>
      </c>
      <c r="X440" s="184">
        <f>INVENTARIO[[#This Row],[Ganancia Unitaria]]*INVENTARIO[[#This Row],[Salidas]]</f>
        <v>8.5886363636363647</v>
      </c>
      <c r="Y440" s="43"/>
      <c r="Z440" s="20"/>
    </row>
    <row r="441" spans="1:26" ht="55" customHeight="1" x14ac:dyDescent="0.15">
      <c r="A441" s="42" t="s">
        <v>1129</v>
      </c>
      <c r="B441" s="185"/>
      <c r="C441" s="186" t="s">
        <v>12</v>
      </c>
      <c r="D441" s="78" t="s">
        <v>2417</v>
      </c>
      <c r="E441" s="78" t="s">
        <v>1081</v>
      </c>
      <c r="F441" s="78" t="s">
        <v>695</v>
      </c>
      <c r="G441" s="78" t="s">
        <v>164</v>
      </c>
      <c r="H441" s="187">
        <f>INVENTARIO[[#This Row],[Precio Final]]</f>
        <v>20</v>
      </c>
      <c r="I441" s="78">
        <f t="shared" si="72"/>
        <v>17.414318181818182</v>
      </c>
      <c r="J441" s="78">
        <v>1</v>
      </c>
      <c r="K441" s="110">
        <f>SUMIFS(VENTAS[Cantidad],VENTAS[Código del producto Vendido],INVENTARIO[[#This Row],[Code]])</f>
        <v>1</v>
      </c>
      <c r="L441" s="121">
        <f>INVENTARIO[[#This Row],[Entradas]]-INVENTARIO[[#This Row],[Salidas]]</f>
        <v>0</v>
      </c>
      <c r="M441" s="187">
        <f>INVENTARIO[[#This Row],[Precio Final]]*10%</f>
        <v>2</v>
      </c>
      <c r="N441" s="42">
        <v>140</v>
      </c>
      <c r="O441" s="42">
        <v>17.600000000000001</v>
      </c>
      <c r="P441" s="42">
        <f t="shared" si="76"/>
        <v>7.9545454545454541</v>
      </c>
      <c r="Q441" s="110">
        <v>215</v>
      </c>
      <c r="R441" s="42">
        <v>17</v>
      </c>
      <c r="S441" s="190">
        <f t="shared" si="77"/>
        <v>3.6549999999999998</v>
      </c>
      <c r="T441" s="42">
        <f t="shared" si="75"/>
        <v>11.609545454545454</v>
      </c>
      <c r="U441" s="42">
        <f>((INVENTARIO[[#This Row],[Costo Unitario (USD)]]+INVENTARIO[[#This Row],[Costo Envío (USD)]])*1.5)</f>
        <v>17.414318181818182</v>
      </c>
      <c r="V441" s="42">
        <v>20</v>
      </c>
      <c r="W441" s="42">
        <f>INVENTARIO[[#This Row],[Precio Final]]-(INVENTARIO[[#This Row],[Comisión 10%]]+INVENTARIO[[#This Row],[Costo total]])</f>
        <v>6.3904545454545456</v>
      </c>
      <c r="X441" s="188">
        <f>INVENTARIO[[#This Row],[Ganancia Unitaria]]*INVENTARIO[[#This Row],[Salidas]]</f>
        <v>6.3904545454545456</v>
      </c>
      <c r="Y441" s="42" t="s">
        <v>1096</v>
      </c>
      <c r="Z441" s="20"/>
    </row>
    <row r="442" spans="1:26" ht="55" customHeight="1" x14ac:dyDescent="0.15">
      <c r="A442" s="43" t="s">
        <v>1661</v>
      </c>
      <c r="B442" s="181"/>
      <c r="C442" s="182" t="s">
        <v>12</v>
      </c>
      <c r="D442" s="83" t="s">
        <v>2417</v>
      </c>
      <c r="E442" s="83" t="s">
        <v>1081</v>
      </c>
      <c r="F442" s="83" t="s">
        <v>697</v>
      </c>
      <c r="G442" s="83" t="s">
        <v>164</v>
      </c>
      <c r="H442" s="183">
        <f>INVENTARIO[[#This Row],[Precio Final]]</f>
        <v>20</v>
      </c>
      <c r="I442" s="83">
        <f t="shared" si="72"/>
        <v>17.414318181818182</v>
      </c>
      <c r="J442" s="83">
        <v>1</v>
      </c>
      <c r="K442" s="112">
        <f>SUMIFS(VENTAS[Cantidad],VENTAS[Código del producto Vendido],INVENTARIO[[#This Row],[Code]])</f>
        <v>1</v>
      </c>
      <c r="L442" s="122">
        <f>INVENTARIO[[#This Row],[Entradas]]-INVENTARIO[[#This Row],[Salidas]]</f>
        <v>0</v>
      </c>
      <c r="M442" s="183">
        <f>INVENTARIO[[#This Row],[Precio Final]]*10%</f>
        <v>2</v>
      </c>
      <c r="N442" s="43">
        <v>140</v>
      </c>
      <c r="O442" s="43">
        <v>17.600000000000001</v>
      </c>
      <c r="P442" s="43">
        <f t="shared" si="76"/>
        <v>7.9545454545454541</v>
      </c>
      <c r="Q442" s="112">
        <v>215</v>
      </c>
      <c r="R442" s="43">
        <v>17</v>
      </c>
      <c r="S442" s="189">
        <f t="shared" si="77"/>
        <v>3.6549999999999998</v>
      </c>
      <c r="T442" s="180">
        <f t="shared" si="75"/>
        <v>11.609545454545454</v>
      </c>
      <c r="U442" s="180">
        <f>((INVENTARIO[[#This Row],[Costo Unitario (USD)]]+INVENTARIO[[#This Row],[Costo Envío (USD)]])*1.5)</f>
        <v>17.414318181818182</v>
      </c>
      <c r="V442" s="43">
        <v>20</v>
      </c>
      <c r="W442" s="43">
        <f>INVENTARIO[[#This Row],[Precio Final]]-(INVENTARIO[[#This Row],[Comisión 10%]]+INVENTARIO[[#This Row],[Costo total]])</f>
        <v>6.3904545454545456</v>
      </c>
      <c r="X442" s="184">
        <f>INVENTARIO[[#This Row],[Ganancia Unitaria]]*INVENTARIO[[#This Row],[Salidas]]</f>
        <v>6.3904545454545456</v>
      </c>
      <c r="Y442" s="43" t="s">
        <v>1304</v>
      </c>
      <c r="Z442" s="20"/>
    </row>
    <row r="443" spans="1:26" ht="55" customHeight="1" x14ac:dyDescent="0.15">
      <c r="A443" s="42" t="s">
        <v>1131</v>
      </c>
      <c r="B443" s="185"/>
      <c r="C443" s="186" t="s">
        <v>12</v>
      </c>
      <c r="D443" s="78" t="s">
        <v>2417</v>
      </c>
      <c r="E443" s="78" t="s">
        <v>1081</v>
      </c>
      <c r="F443" s="78" t="s">
        <v>698</v>
      </c>
      <c r="G443" s="78" t="s">
        <v>164</v>
      </c>
      <c r="H443" s="187">
        <f>INVENTARIO[[#This Row],[Precio Final]]</f>
        <v>20</v>
      </c>
      <c r="I443" s="78">
        <f t="shared" si="72"/>
        <v>17.414318181818182</v>
      </c>
      <c r="J443" s="78">
        <v>1</v>
      </c>
      <c r="K443" s="110">
        <f>SUMIFS(VENTAS[Cantidad],VENTAS[Código del producto Vendido],INVENTARIO[[#This Row],[Code]])</f>
        <v>1</v>
      </c>
      <c r="L443" s="121">
        <f>INVENTARIO[[#This Row],[Entradas]]-INVENTARIO[[#This Row],[Salidas]]</f>
        <v>0</v>
      </c>
      <c r="M443" s="187">
        <f>INVENTARIO[[#This Row],[Precio Final]]*10%</f>
        <v>2</v>
      </c>
      <c r="N443" s="42">
        <v>140</v>
      </c>
      <c r="O443" s="42">
        <v>17.600000000000001</v>
      </c>
      <c r="P443" s="42">
        <f t="shared" si="76"/>
        <v>7.9545454545454541</v>
      </c>
      <c r="Q443" s="110">
        <v>215</v>
      </c>
      <c r="R443" s="42">
        <v>17</v>
      </c>
      <c r="S443" s="190">
        <f t="shared" si="77"/>
        <v>3.6549999999999998</v>
      </c>
      <c r="T443" s="42">
        <f t="shared" si="75"/>
        <v>11.609545454545454</v>
      </c>
      <c r="U443" s="42">
        <f>((INVENTARIO[[#This Row],[Costo Unitario (USD)]]+INVENTARIO[[#This Row],[Costo Envío (USD)]])*1.5)</f>
        <v>17.414318181818182</v>
      </c>
      <c r="V443" s="42">
        <v>20</v>
      </c>
      <c r="W443" s="42">
        <f>INVENTARIO[[#This Row],[Precio Final]]-(INVENTARIO[[#This Row],[Comisión 10%]]+INVENTARIO[[#This Row],[Costo total]])</f>
        <v>6.3904545454545456</v>
      </c>
      <c r="X443" s="188">
        <f>INVENTARIO[[#This Row],[Ganancia Unitaria]]*INVENTARIO[[#This Row],[Salidas]]</f>
        <v>6.3904545454545456</v>
      </c>
      <c r="Y443" s="42" t="s">
        <v>1096</v>
      </c>
      <c r="Z443" s="20"/>
    </row>
    <row r="444" spans="1:26" ht="55" customHeight="1" x14ac:dyDescent="0.15">
      <c r="A444" s="43" t="s">
        <v>1662</v>
      </c>
      <c r="B444" s="181"/>
      <c r="C444" s="182" t="s">
        <v>12</v>
      </c>
      <c r="D444" s="83" t="s">
        <v>2417</v>
      </c>
      <c r="E444" s="83" t="s">
        <v>1082</v>
      </c>
      <c r="F444" s="83" t="s">
        <v>692</v>
      </c>
      <c r="G444" s="83" t="s">
        <v>164</v>
      </c>
      <c r="H444" s="183">
        <f>INVENTARIO[[#This Row],[Precio Final]]</f>
        <v>15</v>
      </c>
      <c r="I444" s="83">
        <f t="shared" si="72"/>
        <v>11.750454545454545</v>
      </c>
      <c r="J444" s="83">
        <v>1</v>
      </c>
      <c r="K444" s="112">
        <f>SUMIFS(VENTAS[Cantidad],VENTAS[Código del producto Vendido],INVENTARIO[[#This Row],[Code]])</f>
        <v>0</v>
      </c>
      <c r="L444" s="122">
        <f>INVENTARIO[[#This Row],[Entradas]]-INVENTARIO[[#This Row],[Salidas]]</f>
        <v>1</v>
      </c>
      <c r="M444" s="183">
        <f>INVENTARIO[[#This Row],[Precio Final]]*10%</f>
        <v>1.5</v>
      </c>
      <c r="N444" s="43">
        <v>90</v>
      </c>
      <c r="O444" s="43">
        <v>17.600000000000001</v>
      </c>
      <c r="P444" s="43">
        <f t="shared" si="76"/>
        <v>5.1136363636363633</v>
      </c>
      <c r="Q444" s="112">
        <v>160</v>
      </c>
      <c r="R444" s="43">
        <v>17</v>
      </c>
      <c r="S444" s="189">
        <f t="shared" si="77"/>
        <v>2.72</v>
      </c>
      <c r="T444" s="180">
        <f t="shared" si="75"/>
        <v>7.833636363636364</v>
      </c>
      <c r="U444" s="180">
        <f>((INVENTARIO[[#This Row],[Costo Unitario (USD)]]+INVENTARIO[[#This Row],[Costo Envío (USD)]])*1.5)</f>
        <v>11.750454545454545</v>
      </c>
      <c r="V444" s="43">
        <v>15</v>
      </c>
      <c r="W444" s="43">
        <f>INVENTARIO[[#This Row],[Precio Final]]-(INVENTARIO[[#This Row],[Comisión 10%]]+INVENTARIO[[#This Row],[Costo total]])</f>
        <v>5.666363636363636</v>
      </c>
      <c r="X444" s="184">
        <f>INVENTARIO[[#This Row],[Ganancia Unitaria]]*INVENTARIO[[#This Row],[Salidas]]</f>
        <v>0</v>
      </c>
      <c r="Y444" s="43"/>
      <c r="Z444" s="20"/>
    </row>
    <row r="445" spans="1:26" ht="55" customHeight="1" x14ac:dyDescent="0.15">
      <c r="A445" s="42" t="s">
        <v>1663</v>
      </c>
      <c r="B445" s="185"/>
      <c r="C445" s="186" t="s">
        <v>12</v>
      </c>
      <c r="D445" s="78" t="s">
        <v>2417</v>
      </c>
      <c r="E445" s="78" t="s">
        <v>1082</v>
      </c>
      <c r="F445" s="78" t="s">
        <v>695</v>
      </c>
      <c r="G445" s="78" t="s">
        <v>164</v>
      </c>
      <c r="H445" s="187">
        <f>INVENTARIO[[#This Row],[Precio Final]]</f>
        <v>15</v>
      </c>
      <c r="I445" s="78">
        <f t="shared" si="72"/>
        <v>11.750454545454545</v>
      </c>
      <c r="J445" s="78">
        <v>2</v>
      </c>
      <c r="K445" s="110">
        <f>SUMIFS(VENTAS[Cantidad],VENTAS[Código del producto Vendido],INVENTARIO[[#This Row],[Code]])</f>
        <v>1</v>
      </c>
      <c r="L445" s="121">
        <f>INVENTARIO[[#This Row],[Entradas]]-INVENTARIO[[#This Row],[Salidas]]</f>
        <v>1</v>
      </c>
      <c r="M445" s="187">
        <f>INVENTARIO[[#This Row],[Precio Final]]*10%</f>
        <v>1.5</v>
      </c>
      <c r="N445" s="42">
        <v>90</v>
      </c>
      <c r="O445" s="42">
        <v>17.600000000000001</v>
      </c>
      <c r="P445" s="42">
        <f t="shared" si="76"/>
        <v>5.1136363636363633</v>
      </c>
      <c r="Q445" s="110">
        <v>160</v>
      </c>
      <c r="R445" s="42">
        <v>17</v>
      </c>
      <c r="S445" s="190">
        <f t="shared" si="77"/>
        <v>2.72</v>
      </c>
      <c r="T445" s="42">
        <f t="shared" si="75"/>
        <v>7.833636363636364</v>
      </c>
      <c r="U445" s="42">
        <f>((INVENTARIO[[#This Row],[Costo Unitario (USD)]]+INVENTARIO[[#This Row],[Costo Envío (USD)]])*1.5)</f>
        <v>11.750454545454545</v>
      </c>
      <c r="V445" s="42">
        <v>15</v>
      </c>
      <c r="W445" s="42">
        <f>INVENTARIO[[#This Row],[Precio Final]]-(INVENTARIO[[#This Row],[Comisión 10%]]+INVENTARIO[[#This Row],[Costo total]])</f>
        <v>5.666363636363636</v>
      </c>
      <c r="X445" s="188">
        <f>INVENTARIO[[#This Row],[Ganancia Unitaria]]*INVENTARIO[[#This Row],[Salidas]]</f>
        <v>5.666363636363636</v>
      </c>
      <c r="Y445" s="42"/>
      <c r="Z445" s="20"/>
    </row>
    <row r="446" spans="1:26" ht="55" customHeight="1" x14ac:dyDescent="0.15">
      <c r="A446" s="43" t="s">
        <v>1664</v>
      </c>
      <c r="B446" s="181"/>
      <c r="C446" s="182" t="s">
        <v>12</v>
      </c>
      <c r="D446" s="83" t="s">
        <v>2417</v>
      </c>
      <c r="E446" s="83" t="s">
        <v>1082</v>
      </c>
      <c r="F446" s="83" t="s">
        <v>697</v>
      </c>
      <c r="G446" s="83" t="s">
        <v>164</v>
      </c>
      <c r="H446" s="183">
        <f>INVENTARIO[[#This Row],[Precio Final]]</f>
        <v>15</v>
      </c>
      <c r="I446" s="83">
        <f t="shared" si="72"/>
        <v>11.622954545454544</v>
      </c>
      <c r="J446" s="83">
        <v>2</v>
      </c>
      <c r="K446" s="112">
        <f>SUMIFS(VENTAS[Cantidad],VENTAS[Código del producto Vendido],INVENTARIO[[#This Row],[Code]])</f>
        <v>1</v>
      </c>
      <c r="L446" s="122">
        <f>INVENTARIO[[#This Row],[Entradas]]-INVENTARIO[[#This Row],[Salidas]]</f>
        <v>1</v>
      </c>
      <c r="M446" s="183">
        <f>INVENTARIO[[#This Row],[Precio Final]]*10%</f>
        <v>1.5</v>
      </c>
      <c r="N446" s="43">
        <v>90</v>
      </c>
      <c r="O446" s="43">
        <v>17.600000000000001</v>
      </c>
      <c r="P446" s="43">
        <f t="shared" si="76"/>
        <v>5.1136363636363633</v>
      </c>
      <c r="Q446" s="112">
        <v>155</v>
      </c>
      <c r="R446" s="43">
        <v>17</v>
      </c>
      <c r="S446" s="189">
        <f t="shared" si="77"/>
        <v>2.6349999999999998</v>
      </c>
      <c r="T446" s="180">
        <f t="shared" si="75"/>
        <v>7.7486363636363631</v>
      </c>
      <c r="U446" s="180">
        <f>((INVENTARIO[[#This Row],[Costo Unitario (USD)]]+INVENTARIO[[#This Row],[Costo Envío (USD)]])*1.5)</f>
        <v>11.622954545454544</v>
      </c>
      <c r="V446" s="43">
        <v>15</v>
      </c>
      <c r="W446" s="43">
        <f>INVENTARIO[[#This Row],[Precio Final]]-(INVENTARIO[[#This Row],[Comisión 10%]]+INVENTARIO[[#This Row],[Costo total]])</f>
        <v>5.7513636363636369</v>
      </c>
      <c r="X446" s="184">
        <f>INVENTARIO[[#This Row],[Ganancia Unitaria]]*INVENTARIO[[#This Row],[Salidas]]</f>
        <v>5.7513636363636369</v>
      </c>
      <c r="Y446" s="43"/>
      <c r="Z446" s="20"/>
    </row>
    <row r="447" spans="1:26" ht="55" customHeight="1" x14ac:dyDescent="0.15">
      <c r="A447" s="42" t="s">
        <v>1654</v>
      </c>
      <c r="B447" s="185"/>
      <c r="C447" s="186" t="s">
        <v>12</v>
      </c>
      <c r="D447" s="78" t="s">
        <v>2417</v>
      </c>
      <c r="E447" s="78" t="s">
        <v>1082</v>
      </c>
      <c r="F447" s="78" t="s">
        <v>698</v>
      </c>
      <c r="G447" s="78" t="s">
        <v>164</v>
      </c>
      <c r="H447" s="187">
        <f>INVENTARIO[[#This Row],[Precio Final]]</f>
        <v>15</v>
      </c>
      <c r="I447" s="78">
        <f t="shared" si="72"/>
        <v>11.722954545454543</v>
      </c>
      <c r="J447" s="78">
        <v>2</v>
      </c>
      <c r="K447" s="110">
        <f>SUMIFS(VENTAS[Cantidad],VENTAS[Código del producto Vendido],INVENTARIO[[#This Row],[Code]])</f>
        <v>0</v>
      </c>
      <c r="L447" s="121">
        <f>INVENTARIO[[#This Row],[Entradas]]-INVENTARIO[[#This Row],[Salidas]]</f>
        <v>2</v>
      </c>
      <c r="M447" s="187">
        <f>INVENTARIO[[#This Row],[Precio Final]]*10%</f>
        <v>1.5</v>
      </c>
      <c r="N447" s="42">
        <v>90</v>
      </c>
      <c r="O447" s="42">
        <v>17.600000000000001</v>
      </c>
      <c r="P447" s="42">
        <f t="shared" si="76"/>
        <v>5.1136363636363633</v>
      </c>
      <c r="Q447" s="110">
        <v>155</v>
      </c>
      <c r="R447" s="42">
        <v>17</v>
      </c>
      <c r="S447" s="190">
        <f t="shared" si="77"/>
        <v>2.6349999999999998</v>
      </c>
      <c r="T447" s="42">
        <f>(P447+S447)-INVENTARIO[[#This Row],[Comisión 10%]]</f>
        <v>6.2486363636363631</v>
      </c>
      <c r="U447" s="42">
        <f>((INVENTARIO[[#This Row],[Costo Unitario (USD)]]+INVENTARIO[[#This Row],[Costo Envío (USD)]])*1.5)+10%</f>
        <v>11.722954545454543</v>
      </c>
      <c r="V447" s="42">
        <v>15</v>
      </c>
      <c r="W447" s="42">
        <f>INVENTARIO[[#This Row],[Precio Final]]-(INVENTARIO[[#This Row],[Comisión 10%]]+INVENTARIO[[#This Row],[Costo total]])</f>
        <v>7.2513636363636369</v>
      </c>
      <c r="X447" s="188">
        <f>INVENTARIO[[#This Row],[Ganancia Unitaria]]*INVENTARIO[[#This Row],[Salidas]]</f>
        <v>0</v>
      </c>
      <c r="Y447" s="42"/>
      <c r="Z447" s="20"/>
    </row>
    <row r="448" spans="1:26" ht="55" hidden="1" customHeight="1" x14ac:dyDescent="0.15">
      <c r="A448" s="43" t="s">
        <v>1665</v>
      </c>
      <c r="B448" s="181"/>
      <c r="C448" s="182" t="s">
        <v>12</v>
      </c>
      <c r="D448" s="83" t="s">
        <v>415</v>
      </c>
      <c r="E448" s="83" t="s">
        <v>1078</v>
      </c>
      <c r="F448" s="83" t="s">
        <v>695</v>
      </c>
      <c r="G448" s="83" t="s">
        <v>164</v>
      </c>
      <c r="H448" s="183">
        <f>INVENTARIO[[#This Row],[Precio Final]]</f>
        <v>25</v>
      </c>
      <c r="I448" s="83">
        <f t="shared" si="72"/>
        <v>21.034772727272724</v>
      </c>
      <c r="J448" s="83">
        <v>2</v>
      </c>
      <c r="K448" s="112">
        <f>SUMIFS(VENTAS[Cantidad],VENTAS[Código del producto Vendido],INVENTARIO[[#This Row],[Code]])</f>
        <v>2</v>
      </c>
      <c r="L448" s="122">
        <f>INVENTARIO[[#This Row],[Entradas]]-INVENTARIO[[#This Row],[Salidas]]</f>
        <v>0</v>
      </c>
      <c r="M448" s="183">
        <f>INVENTARIO[[#This Row],[Precio Final]]*10%</f>
        <v>2.5</v>
      </c>
      <c r="N448" s="43">
        <v>175</v>
      </c>
      <c r="O448" s="43">
        <v>17.600000000000001</v>
      </c>
      <c r="P448" s="43">
        <f t="shared" ref="P448:P470" si="78">N448/O448</f>
        <v>9.9431818181818166</v>
      </c>
      <c r="Q448" s="112">
        <v>240</v>
      </c>
      <c r="R448" s="43">
        <v>17</v>
      </c>
      <c r="S448" s="189">
        <f t="shared" ref="S448:S463" si="79">Q448*R448/1000</f>
        <v>4.08</v>
      </c>
      <c r="T448" s="180">
        <f t="shared" ref="T448:T482" si="80">(P448+S448)</f>
        <v>14.023181818181817</v>
      </c>
      <c r="U448" s="180">
        <f>((INVENTARIO[[#This Row],[Costo Unitario (USD)]]+INVENTARIO[[#This Row],[Costo Envío (USD)]])*1.5)</f>
        <v>21.034772727272724</v>
      </c>
      <c r="V448" s="43">
        <v>25</v>
      </c>
      <c r="W448" s="43">
        <f>INVENTARIO[[#This Row],[Precio Final]]-(INVENTARIO[[#This Row],[Comisión 10%]]+INVENTARIO[[#This Row],[Costo total]])</f>
        <v>8.4768181818181816</v>
      </c>
      <c r="X448" s="184">
        <f>INVENTARIO[[#This Row],[Ganancia Unitaria]]*INVENTARIO[[#This Row],[Salidas]]</f>
        <v>16.953636363636363</v>
      </c>
      <c r="Y448" s="43" t="s">
        <v>1096</v>
      </c>
      <c r="Z448" s="20"/>
    </row>
    <row r="449" spans="1:26" ht="55" hidden="1" customHeight="1" x14ac:dyDescent="0.15">
      <c r="A449" s="42" t="s">
        <v>1666</v>
      </c>
      <c r="B449" s="185"/>
      <c r="C449" s="186" t="s">
        <v>12</v>
      </c>
      <c r="D449" s="78" t="s">
        <v>415</v>
      </c>
      <c r="E449" s="78" t="s">
        <v>1078</v>
      </c>
      <c r="F449" s="78" t="s">
        <v>697</v>
      </c>
      <c r="G449" s="78" t="s">
        <v>164</v>
      </c>
      <c r="H449" s="187">
        <f>INVENTARIO[[#This Row],[Precio Final]]</f>
        <v>25</v>
      </c>
      <c r="I449" s="78">
        <f t="shared" si="72"/>
        <v>21.034772727272724</v>
      </c>
      <c r="J449" s="78">
        <v>4</v>
      </c>
      <c r="K449" s="110">
        <f>SUMIFS(VENTAS[Cantidad],VENTAS[Código del producto Vendido],INVENTARIO[[#This Row],[Code]])</f>
        <v>3</v>
      </c>
      <c r="L449" s="121">
        <f>INVENTARIO[[#This Row],[Entradas]]-INVENTARIO[[#This Row],[Salidas]]</f>
        <v>1</v>
      </c>
      <c r="M449" s="187">
        <f>INVENTARIO[[#This Row],[Precio Final]]*10%</f>
        <v>2.5</v>
      </c>
      <c r="N449" s="42">
        <v>175</v>
      </c>
      <c r="O449" s="42">
        <v>17.600000000000001</v>
      </c>
      <c r="P449" s="42">
        <f t="shared" si="78"/>
        <v>9.9431818181818166</v>
      </c>
      <c r="Q449" s="110">
        <v>240</v>
      </c>
      <c r="R449" s="42">
        <v>17</v>
      </c>
      <c r="S449" s="190">
        <f t="shared" si="79"/>
        <v>4.08</v>
      </c>
      <c r="T449" s="42">
        <f t="shared" si="80"/>
        <v>14.023181818181817</v>
      </c>
      <c r="U449" s="42">
        <f>((INVENTARIO[[#This Row],[Costo Unitario (USD)]]+INVENTARIO[[#This Row],[Costo Envío (USD)]])*1.5)</f>
        <v>21.034772727272724</v>
      </c>
      <c r="V449" s="42">
        <v>25</v>
      </c>
      <c r="W449" s="42">
        <f>INVENTARIO[[#This Row],[Precio Final]]-(INVENTARIO[[#This Row],[Comisión 10%]]+INVENTARIO[[#This Row],[Costo total]])</f>
        <v>8.4768181818181816</v>
      </c>
      <c r="X449" s="188">
        <f>INVENTARIO[[#This Row],[Ganancia Unitaria]]*INVENTARIO[[#This Row],[Salidas]]</f>
        <v>25.430454545454545</v>
      </c>
      <c r="Y449" s="42"/>
      <c r="Z449" s="20"/>
    </row>
    <row r="450" spans="1:26" ht="55" hidden="1" customHeight="1" x14ac:dyDescent="0.15">
      <c r="A450" s="43"/>
      <c r="B450" s="181"/>
      <c r="C450" s="182"/>
      <c r="D450" s="83"/>
      <c r="E450" s="83"/>
      <c r="F450" s="83"/>
      <c r="G450" s="83"/>
      <c r="H450" s="183">
        <f>INVENTARIO[[#This Row],[Precio Final]]</f>
        <v>0</v>
      </c>
      <c r="I450" s="83"/>
      <c r="J450" s="83"/>
      <c r="K450" s="112"/>
      <c r="L450" s="122"/>
      <c r="M450" s="183">
        <f>INVENTARIO[[#This Row],[Precio Final]]*10%</f>
        <v>0</v>
      </c>
      <c r="N450" s="43"/>
      <c r="O450" s="43"/>
      <c r="P450" s="43"/>
      <c r="Q450" s="112"/>
      <c r="R450" s="43"/>
      <c r="S450" s="189"/>
      <c r="T450" s="180">
        <f t="shared" si="80"/>
        <v>0</v>
      </c>
      <c r="U450" s="180">
        <f>((INVENTARIO[[#This Row],[Costo Unitario (USD)]]+INVENTARIO[[#This Row],[Costo Envío (USD)]])*1.5)</f>
        <v>0</v>
      </c>
      <c r="V450" s="43"/>
      <c r="W450" s="43">
        <f>INVENTARIO[[#This Row],[Precio Final]]-(INVENTARIO[[#This Row],[Comisión 10%]]+INVENTARIO[[#This Row],[Costo total]])</f>
        <v>0</v>
      </c>
      <c r="X450" s="184">
        <f>INVENTARIO[[#This Row],[Ganancia Unitaria]]*INVENTARIO[[#This Row],[Salidas]]</f>
        <v>0</v>
      </c>
      <c r="Y450" s="43"/>
      <c r="Z450" s="20"/>
    </row>
    <row r="451" spans="1:26" ht="55" hidden="1" customHeight="1" x14ac:dyDescent="0.15">
      <c r="A451" s="42" t="s">
        <v>1667</v>
      </c>
      <c r="B451" s="185"/>
      <c r="C451" s="186" t="s">
        <v>12</v>
      </c>
      <c r="D451" s="78" t="s">
        <v>50</v>
      </c>
      <c r="E451" s="78" t="s">
        <v>1084</v>
      </c>
      <c r="F451" s="78" t="s">
        <v>693</v>
      </c>
      <c r="G451" s="78" t="s">
        <v>164</v>
      </c>
      <c r="H451" s="187">
        <f>INVENTARIO[[#This Row],[Precio Final]]</f>
        <v>30</v>
      </c>
      <c r="I451" s="78">
        <f t="shared" si="72"/>
        <v>28.527954545454548</v>
      </c>
      <c r="J451" s="78">
        <v>1</v>
      </c>
      <c r="K451" s="110">
        <f>SUMIFS(VENTAS[Cantidad],VENTAS[Código del producto Vendido],INVENTARIO[[#This Row],[Code]])</f>
        <v>0</v>
      </c>
      <c r="L451" s="121">
        <f>INVENTARIO[[#This Row],[Entradas]]-INVENTARIO[[#This Row],[Salidas]]</f>
        <v>1</v>
      </c>
      <c r="M451" s="187">
        <f>INVENTARIO[[#This Row],[Precio Final]]*10%</f>
        <v>3</v>
      </c>
      <c r="N451" s="42">
        <v>233</v>
      </c>
      <c r="O451" s="42">
        <v>17.600000000000001</v>
      </c>
      <c r="P451" s="42">
        <f t="shared" si="78"/>
        <v>13.238636363636363</v>
      </c>
      <c r="Q451" s="110">
        <v>340</v>
      </c>
      <c r="R451" s="42">
        <v>17</v>
      </c>
      <c r="S451" s="190">
        <f t="shared" si="79"/>
        <v>5.78</v>
      </c>
      <c r="T451" s="42">
        <f t="shared" si="80"/>
        <v>19.018636363636364</v>
      </c>
      <c r="U451" s="42">
        <f>((INVENTARIO[[#This Row],[Costo Unitario (USD)]]+INVENTARIO[[#This Row],[Costo Envío (USD)]])*1.5)</f>
        <v>28.527954545454548</v>
      </c>
      <c r="V451" s="42">
        <v>30</v>
      </c>
      <c r="W451" s="42">
        <f>INVENTARIO[[#This Row],[Precio Final]]-(INVENTARIO[[#This Row],[Comisión 10%]]+INVENTARIO[[#This Row],[Costo total]])</f>
        <v>7.9813636363636355</v>
      </c>
      <c r="X451" s="188">
        <f>INVENTARIO[[#This Row],[Ganancia Unitaria]]*INVENTARIO[[#This Row],[Salidas]]</f>
        <v>0</v>
      </c>
      <c r="Y451" s="42" t="s">
        <v>1096</v>
      </c>
      <c r="Z451" s="20"/>
    </row>
    <row r="452" spans="1:26" ht="55" hidden="1" customHeight="1" x14ac:dyDescent="0.15">
      <c r="A452" s="43" t="s">
        <v>1668</v>
      </c>
      <c r="B452" s="181"/>
      <c r="C452" s="182" t="s">
        <v>12</v>
      </c>
      <c r="D452" s="83" t="s">
        <v>50</v>
      </c>
      <c r="E452" s="83" t="s">
        <v>1084</v>
      </c>
      <c r="F452" s="83" t="s">
        <v>698</v>
      </c>
      <c r="G452" s="83" t="s">
        <v>164</v>
      </c>
      <c r="H452" s="183">
        <f>INVENTARIO[[#This Row],[Precio Final]]</f>
        <v>30</v>
      </c>
      <c r="I452" s="83">
        <f t="shared" si="72"/>
        <v>28.527954545454548</v>
      </c>
      <c r="J452" s="83">
        <v>2</v>
      </c>
      <c r="K452" s="112">
        <f>SUMIFS(VENTAS[Cantidad],VENTAS[Código del producto Vendido],INVENTARIO[[#This Row],[Code]])</f>
        <v>2</v>
      </c>
      <c r="L452" s="122">
        <f>INVENTARIO[[#This Row],[Entradas]]-INVENTARIO[[#This Row],[Salidas]]</f>
        <v>0</v>
      </c>
      <c r="M452" s="183">
        <f>INVENTARIO[[#This Row],[Precio Final]]*10%</f>
        <v>3</v>
      </c>
      <c r="N452" s="43">
        <v>233</v>
      </c>
      <c r="O452" s="43">
        <v>17.600000000000001</v>
      </c>
      <c r="P452" s="43">
        <f t="shared" si="78"/>
        <v>13.238636363636363</v>
      </c>
      <c r="Q452" s="112">
        <v>340</v>
      </c>
      <c r="R452" s="43">
        <v>17</v>
      </c>
      <c r="S452" s="189">
        <f t="shared" si="79"/>
        <v>5.78</v>
      </c>
      <c r="T452" s="180">
        <f t="shared" si="80"/>
        <v>19.018636363636364</v>
      </c>
      <c r="U452" s="180">
        <f>((INVENTARIO[[#This Row],[Costo Unitario (USD)]]+INVENTARIO[[#This Row],[Costo Envío (USD)]])*1.5)</f>
        <v>28.527954545454548</v>
      </c>
      <c r="V452" s="43">
        <v>30</v>
      </c>
      <c r="W452" s="43">
        <f>INVENTARIO[[#This Row],[Precio Final]]-(INVENTARIO[[#This Row],[Comisión 10%]]+INVENTARIO[[#This Row],[Costo total]])</f>
        <v>7.9813636363636355</v>
      </c>
      <c r="X452" s="184">
        <f>INVENTARIO[[#This Row],[Ganancia Unitaria]]*INVENTARIO[[#This Row],[Salidas]]</f>
        <v>15.962727272727271</v>
      </c>
      <c r="Y452" s="43" t="s">
        <v>1304</v>
      </c>
      <c r="Z452" s="20"/>
    </row>
    <row r="453" spans="1:26" ht="55" hidden="1" customHeight="1" x14ac:dyDescent="0.15">
      <c r="A453" s="42" t="s">
        <v>1144</v>
      </c>
      <c r="B453" s="185"/>
      <c r="C453" s="186" t="s">
        <v>12</v>
      </c>
      <c r="D453" s="78" t="s">
        <v>50</v>
      </c>
      <c r="E453" s="78" t="s">
        <v>1084</v>
      </c>
      <c r="F453" s="78" t="s">
        <v>695</v>
      </c>
      <c r="G453" s="78" t="s">
        <v>164</v>
      </c>
      <c r="H453" s="187">
        <f>INVENTARIO[[#This Row],[Precio Final]]</f>
        <v>30</v>
      </c>
      <c r="I453" s="78">
        <f t="shared" si="72"/>
        <v>28.272954545454546</v>
      </c>
      <c r="J453" s="78">
        <v>1</v>
      </c>
      <c r="K453" s="110">
        <f>SUMIFS(VENTAS[Cantidad],VENTAS[Código del producto Vendido],INVENTARIO[[#This Row],[Code]])</f>
        <v>1</v>
      </c>
      <c r="L453" s="121">
        <f>INVENTARIO[[#This Row],[Entradas]]-INVENTARIO[[#This Row],[Salidas]]</f>
        <v>0</v>
      </c>
      <c r="M453" s="187">
        <f>INVENTARIO[[#This Row],[Precio Final]]*10%</f>
        <v>3</v>
      </c>
      <c r="N453" s="42">
        <v>233</v>
      </c>
      <c r="O453" s="42">
        <v>17.600000000000001</v>
      </c>
      <c r="P453" s="42">
        <f t="shared" si="78"/>
        <v>13.238636363636363</v>
      </c>
      <c r="Q453" s="110">
        <v>330</v>
      </c>
      <c r="R453" s="42">
        <v>17</v>
      </c>
      <c r="S453" s="190">
        <f t="shared" si="79"/>
        <v>5.61</v>
      </c>
      <c r="T453" s="42">
        <f t="shared" si="80"/>
        <v>18.848636363636363</v>
      </c>
      <c r="U453" s="42">
        <f>((INVENTARIO[[#This Row],[Costo Unitario (USD)]]+INVENTARIO[[#This Row],[Costo Envío (USD)]])*1.5)</f>
        <v>28.272954545454546</v>
      </c>
      <c r="V453" s="42">
        <v>30</v>
      </c>
      <c r="W453" s="42">
        <f>INVENTARIO[[#This Row],[Precio Final]]-(INVENTARIO[[#This Row],[Comisión 10%]]+INVENTARIO[[#This Row],[Costo total]])</f>
        <v>8.1513636363636373</v>
      </c>
      <c r="X453" s="188">
        <f>INVENTARIO[[#This Row],[Ganancia Unitaria]]*INVENTARIO[[#This Row],[Salidas]]</f>
        <v>8.1513636363636373</v>
      </c>
      <c r="Y453" s="42" t="s">
        <v>1096</v>
      </c>
      <c r="Z453" s="20"/>
    </row>
    <row r="454" spans="1:26" ht="55" hidden="1" customHeight="1" x14ac:dyDescent="0.15">
      <c r="A454" s="43" t="s">
        <v>1669</v>
      </c>
      <c r="B454" s="181"/>
      <c r="C454" s="182" t="s">
        <v>12</v>
      </c>
      <c r="D454" s="83" t="s">
        <v>50</v>
      </c>
      <c r="E454" s="83" t="s">
        <v>1084</v>
      </c>
      <c r="F454" s="83" t="s">
        <v>697</v>
      </c>
      <c r="G454" s="83" t="s">
        <v>164</v>
      </c>
      <c r="H454" s="183">
        <f>INVENTARIO[[#This Row],[Precio Final]]</f>
        <v>30</v>
      </c>
      <c r="I454" s="83">
        <f t="shared" si="72"/>
        <v>28.527954545454548</v>
      </c>
      <c r="J454" s="83">
        <v>2</v>
      </c>
      <c r="K454" s="112">
        <f>SUMIFS(VENTAS[Cantidad],VENTAS[Código del producto Vendido],INVENTARIO[[#This Row],[Code]])</f>
        <v>2</v>
      </c>
      <c r="L454" s="122">
        <f>INVENTARIO[[#This Row],[Entradas]]-INVENTARIO[[#This Row],[Salidas]]</f>
        <v>0</v>
      </c>
      <c r="M454" s="183">
        <f>INVENTARIO[[#This Row],[Precio Final]]*10%</f>
        <v>3</v>
      </c>
      <c r="N454" s="43">
        <v>233</v>
      </c>
      <c r="O454" s="43">
        <v>17.600000000000001</v>
      </c>
      <c r="P454" s="43">
        <f t="shared" si="78"/>
        <v>13.238636363636363</v>
      </c>
      <c r="Q454" s="112">
        <v>340</v>
      </c>
      <c r="R454" s="43">
        <v>17</v>
      </c>
      <c r="S454" s="189">
        <f t="shared" si="79"/>
        <v>5.78</v>
      </c>
      <c r="T454" s="180">
        <f t="shared" si="80"/>
        <v>19.018636363636364</v>
      </c>
      <c r="U454" s="180">
        <f>((INVENTARIO[[#This Row],[Costo Unitario (USD)]]+INVENTARIO[[#This Row],[Costo Envío (USD)]])*1.5)</f>
        <v>28.527954545454548</v>
      </c>
      <c r="V454" s="43">
        <v>30</v>
      </c>
      <c r="W454" s="43">
        <f>INVENTARIO[[#This Row],[Precio Final]]-(INVENTARIO[[#This Row],[Comisión 10%]]+INVENTARIO[[#This Row],[Costo total]])</f>
        <v>7.9813636363636355</v>
      </c>
      <c r="X454" s="184">
        <f>INVENTARIO[[#This Row],[Ganancia Unitaria]]*INVENTARIO[[#This Row],[Salidas]]</f>
        <v>15.962727272727271</v>
      </c>
      <c r="Y454" s="43" t="s">
        <v>1096</v>
      </c>
      <c r="Z454" s="20"/>
    </row>
    <row r="455" spans="1:26" ht="55" hidden="1" customHeight="1" x14ac:dyDescent="0.15">
      <c r="A455" s="42"/>
      <c r="B455" s="185"/>
      <c r="C455" s="186"/>
      <c r="D455" s="78"/>
      <c r="E455" s="78"/>
      <c r="F455" s="78"/>
      <c r="G455" s="78"/>
      <c r="H455" s="187">
        <f>INVENTARIO[[#This Row],[Precio Final]]</f>
        <v>0</v>
      </c>
      <c r="I455" s="78"/>
      <c r="J455" s="78"/>
      <c r="K455" s="110"/>
      <c r="L455" s="121"/>
      <c r="M455" s="187">
        <f>INVENTARIO[[#This Row],[Precio Final]]*10%</f>
        <v>0</v>
      </c>
      <c r="N455" s="42"/>
      <c r="O455" s="42"/>
      <c r="P455" s="42">
        <v>0</v>
      </c>
      <c r="Q455" s="110"/>
      <c r="R455" s="42"/>
      <c r="S455" s="190">
        <v>0</v>
      </c>
      <c r="T455" s="42">
        <f t="shared" si="80"/>
        <v>0</v>
      </c>
      <c r="U455" s="42">
        <f>((INVENTARIO[[#This Row],[Costo Unitario (USD)]]+INVENTARIO[[#This Row],[Costo Envío (USD)]])*1.5)</f>
        <v>0</v>
      </c>
      <c r="V455" s="42"/>
      <c r="W455" s="42">
        <f>INVENTARIO[[#This Row],[Precio Final]]-(INVENTARIO[[#This Row],[Comisión 10%]]+INVENTARIO[[#This Row],[Costo total]])</f>
        <v>0</v>
      </c>
      <c r="X455" s="188">
        <f>INVENTARIO[[#This Row],[Ganancia Unitaria]]*INVENTARIO[[#This Row],[Salidas]]</f>
        <v>0</v>
      </c>
      <c r="Y455" s="42"/>
      <c r="Z455" s="20"/>
    </row>
    <row r="456" spans="1:26" ht="55" hidden="1" customHeight="1" x14ac:dyDescent="0.15">
      <c r="A456" s="43" t="s">
        <v>1670</v>
      </c>
      <c r="B456" s="181"/>
      <c r="C456" s="182" t="s">
        <v>12</v>
      </c>
      <c r="D456" s="83" t="s">
        <v>52</v>
      </c>
      <c r="E456" s="83" t="s">
        <v>1093</v>
      </c>
      <c r="F456" s="83" t="s">
        <v>697</v>
      </c>
      <c r="G456" s="83" t="s">
        <v>164</v>
      </c>
      <c r="H456" s="183">
        <f>INVENTARIO[[#This Row],[Precio Final]]</f>
        <v>12</v>
      </c>
      <c r="I456" s="83">
        <f t="shared" si="72"/>
        <v>10.813636363636363</v>
      </c>
      <c r="J456" s="83">
        <v>1</v>
      </c>
      <c r="K456" s="112">
        <f>SUMIFS(VENTAS[Cantidad],VENTAS[Código del producto Vendido],INVENTARIO[[#This Row],[Code]])</f>
        <v>1</v>
      </c>
      <c r="L456" s="122">
        <f>INVENTARIO[[#This Row],[Entradas]]-INVENTARIO[[#This Row],[Salidas]]</f>
        <v>0</v>
      </c>
      <c r="M456" s="183">
        <f>INVENTARIO[[#This Row],[Precio Final]]*10%</f>
        <v>1.2000000000000002</v>
      </c>
      <c r="N456" s="43">
        <v>82</v>
      </c>
      <c r="O456" s="43">
        <v>17.600000000000001</v>
      </c>
      <c r="P456" s="43">
        <f t="shared" si="78"/>
        <v>4.6590909090909083</v>
      </c>
      <c r="Q456" s="112">
        <v>150</v>
      </c>
      <c r="R456" s="43">
        <v>17</v>
      </c>
      <c r="S456" s="189">
        <f t="shared" si="79"/>
        <v>2.5499999999999998</v>
      </c>
      <c r="T456" s="180">
        <f t="shared" si="80"/>
        <v>7.2090909090909081</v>
      </c>
      <c r="U456" s="180">
        <f>((INVENTARIO[[#This Row],[Costo Unitario (USD)]]+INVENTARIO[[#This Row],[Costo Envío (USD)]])*1.5)</f>
        <v>10.813636363636363</v>
      </c>
      <c r="V456" s="43">
        <v>12</v>
      </c>
      <c r="W456" s="43">
        <f>INVENTARIO[[#This Row],[Precio Final]]-(INVENTARIO[[#This Row],[Comisión 10%]]+INVENTARIO[[#This Row],[Costo total]])</f>
        <v>3.5909090909090917</v>
      </c>
      <c r="X456" s="184">
        <f>INVENTARIO[[#This Row],[Ganancia Unitaria]]*INVENTARIO[[#This Row],[Salidas]]</f>
        <v>3.5909090909090917</v>
      </c>
      <c r="Y456" s="43" t="s">
        <v>1304</v>
      </c>
      <c r="Z456" s="20"/>
    </row>
    <row r="457" spans="1:26" ht="55" hidden="1" customHeight="1" x14ac:dyDescent="0.15">
      <c r="A457" s="42" t="s">
        <v>1671</v>
      </c>
      <c r="B457" s="185"/>
      <c r="C457" s="186" t="s">
        <v>12</v>
      </c>
      <c r="D457" s="78" t="s">
        <v>52</v>
      </c>
      <c r="E457" s="78" t="s">
        <v>1093</v>
      </c>
      <c r="F457" s="78" t="s">
        <v>695</v>
      </c>
      <c r="G457" s="78" t="s">
        <v>164</v>
      </c>
      <c r="H457" s="187">
        <f>INVENTARIO[[#This Row],[Precio Final]]</f>
        <v>12</v>
      </c>
      <c r="I457" s="78">
        <f t="shared" si="72"/>
        <v>10.813636363636363</v>
      </c>
      <c r="J457" s="78">
        <v>1</v>
      </c>
      <c r="K457" s="110">
        <f>SUMIFS(VENTAS[Cantidad],VENTAS[Código del producto Vendido],INVENTARIO[[#This Row],[Code]])</f>
        <v>0</v>
      </c>
      <c r="L457" s="121">
        <f>INVENTARIO[[#This Row],[Entradas]]-INVENTARIO[[#This Row],[Salidas]]</f>
        <v>1</v>
      </c>
      <c r="M457" s="187">
        <f>INVENTARIO[[#This Row],[Precio Final]]*10%</f>
        <v>1.2000000000000002</v>
      </c>
      <c r="N457" s="42">
        <v>82</v>
      </c>
      <c r="O457" s="42">
        <v>17.600000000000001</v>
      </c>
      <c r="P457" s="42">
        <f t="shared" si="78"/>
        <v>4.6590909090909083</v>
      </c>
      <c r="Q457" s="110">
        <v>150</v>
      </c>
      <c r="R457" s="42">
        <v>17</v>
      </c>
      <c r="S457" s="190">
        <f t="shared" si="79"/>
        <v>2.5499999999999998</v>
      </c>
      <c r="T457" s="42">
        <f t="shared" si="80"/>
        <v>7.2090909090909081</v>
      </c>
      <c r="U457" s="42">
        <f>((INVENTARIO[[#This Row],[Costo Unitario (USD)]]+INVENTARIO[[#This Row],[Costo Envío (USD)]])*1.5)</f>
        <v>10.813636363636363</v>
      </c>
      <c r="V457" s="42">
        <v>12</v>
      </c>
      <c r="W457" s="42">
        <f>INVENTARIO[[#This Row],[Precio Final]]-(INVENTARIO[[#This Row],[Comisión 10%]]+INVENTARIO[[#This Row],[Costo total]])</f>
        <v>3.5909090909090917</v>
      </c>
      <c r="X457" s="188">
        <f>INVENTARIO[[#This Row],[Ganancia Unitaria]]*INVENTARIO[[#This Row],[Salidas]]</f>
        <v>0</v>
      </c>
      <c r="Y457" s="42" t="s">
        <v>1304</v>
      </c>
      <c r="Z457" s="20"/>
    </row>
    <row r="458" spans="1:26" ht="55" customHeight="1" x14ac:dyDescent="0.15">
      <c r="A458" s="43" t="s">
        <v>1672</v>
      </c>
      <c r="B458" s="181"/>
      <c r="C458" s="182" t="s">
        <v>12</v>
      </c>
      <c r="D458" s="83" t="s">
        <v>2417</v>
      </c>
      <c r="E458" s="83" t="s">
        <v>1086</v>
      </c>
      <c r="F458" s="83" t="s">
        <v>692</v>
      </c>
      <c r="G458" s="83" t="s">
        <v>164</v>
      </c>
      <c r="H458" s="183">
        <f>INVENTARIO[[#This Row],[Precio Final]]</f>
        <v>25</v>
      </c>
      <c r="I458" s="83">
        <f t="shared" si="72"/>
        <v>22.307045454545452</v>
      </c>
      <c r="J458" s="83">
        <v>2</v>
      </c>
      <c r="K458" s="112">
        <f>SUMIFS(VENTAS[Cantidad],VENTAS[Código del producto Vendido],INVENTARIO[[#This Row],[Code]])</f>
        <v>2</v>
      </c>
      <c r="L458" s="122">
        <f>INVENTARIO[[#This Row],[Entradas]]-INVENTARIO[[#This Row],[Salidas]]</f>
        <v>0</v>
      </c>
      <c r="M458" s="183">
        <f>INVENTARIO[[#This Row],[Precio Final]]*10%</f>
        <v>2.5</v>
      </c>
      <c r="N458" s="43">
        <v>163</v>
      </c>
      <c r="O458" s="43">
        <v>17.600000000000001</v>
      </c>
      <c r="P458" s="43">
        <f t="shared" si="78"/>
        <v>9.2613636363636349</v>
      </c>
      <c r="Q458" s="112">
        <v>330</v>
      </c>
      <c r="R458" s="43">
        <v>17</v>
      </c>
      <c r="S458" s="189">
        <f t="shared" si="79"/>
        <v>5.61</v>
      </c>
      <c r="T458" s="180">
        <f t="shared" si="80"/>
        <v>14.871363636363636</v>
      </c>
      <c r="U458" s="180">
        <f>((INVENTARIO[[#This Row],[Costo Unitario (USD)]]+INVENTARIO[[#This Row],[Costo Envío (USD)]])*1.5)</f>
        <v>22.307045454545452</v>
      </c>
      <c r="V458" s="43">
        <v>25</v>
      </c>
      <c r="W458" s="43">
        <f>INVENTARIO[[#This Row],[Precio Final]]-(INVENTARIO[[#This Row],[Comisión 10%]]+INVENTARIO[[#This Row],[Costo total]])</f>
        <v>7.6286363636363639</v>
      </c>
      <c r="X458" s="184">
        <f>INVENTARIO[[#This Row],[Ganancia Unitaria]]*INVENTARIO[[#This Row],[Salidas]]</f>
        <v>15.257272727272728</v>
      </c>
      <c r="Y458" s="43" t="s">
        <v>1304</v>
      </c>
      <c r="Z458" s="20"/>
    </row>
    <row r="459" spans="1:26" ht="55" customHeight="1" x14ac:dyDescent="0.15">
      <c r="A459" s="42" t="s">
        <v>1673</v>
      </c>
      <c r="B459" s="185"/>
      <c r="C459" s="186" t="s">
        <v>12</v>
      </c>
      <c r="D459" s="78" t="s">
        <v>2417</v>
      </c>
      <c r="E459" s="78" t="s">
        <v>1086</v>
      </c>
      <c r="F459" s="78" t="s">
        <v>695</v>
      </c>
      <c r="G459" s="78" t="s">
        <v>164</v>
      </c>
      <c r="H459" s="187">
        <f>INVENTARIO[[#This Row],[Precio Final]]</f>
        <v>25</v>
      </c>
      <c r="I459" s="78">
        <f t="shared" si="72"/>
        <v>22.307045454545452</v>
      </c>
      <c r="J459" s="78">
        <v>3</v>
      </c>
      <c r="K459" s="110">
        <f>SUMIFS(VENTAS[Cantidad],VENTAS[Código del producto Vendido],INVENTARIO[[#This Row],[Code]])</f>
        <v>3</v>
      </c>
      <c r="L459" s="121">
        <f>INVENTARIO[[#This Row],[Entradas]]-INVENTARIO[[#This Row],[Salidas]]</f>
        <v>0</v>
      </c>
      <c r="M459" s="187">
        <f>INVENTARIO[[#This Row],[Precio Final]]*10%</f>
        <v>2.5</v>
      </c>
      <c r="N459" s="42">
        <v>163</v>
      </c>
      <c r="O459" s="42">
        <v>17.600000000000001</v>
      </c>
      <c r="P459" s="42">
        <f t="shared" si="78"/>
        <v>9.2613636363636349</v>
      </c>
      <c r="Q459" s="110">
        <v>330</v>
      </c>
      <c r="R459" s="42">
        <v>17</v>
      </c>
      <c r="S459" s="190">
        <f t="shared" si="79"/>
        <v>5.61</v>
      </c>
      <c r="T459" s="42">
        <f t="shared" si="80"/>
        <v>14.871363636363636</v>
      </c>
      <c r="U459" s="42">
        <f>((INVENTARIO[[#This Row],[Costo Unitario (USD)]]+INVENTARIO[[#This Row],[Costo Envío (USD)]])*1.5)</f>
        <v>22.307045454545452</v>
      </c>
      <c r="V459" s="42">
        <v>25</v>
      </c>
      <c r="W459" s="42">
        <f>INVENTARIO[[#This Row],[Precio Final]]-(INVENTARIO[[#This Row],[Comisión 10%]]+INVENTARIO[[#This Row],[Costo total]])</f>
        <v>7.6286363636363639</v>
      </c>
      <c r="X459" s="188">
        <f>INVENTARIO[[#This Row],[Ganancia Unitaria]]*INVENTARIO[[#This Row],[Salidas]]</f>
        <v>22.885909090909092</v>
      </c>
      <c r="Y459" s="42" t="s">
        <v>1304</v>
      </c>
      <c r="Z459" s="20"/>
    </row>
    <row r="460" spans="1:26" ht="55" customHeight="1" x14ac:dyDescent="0.15">
      <c r="A460" s="43" t="s">
        <v>1151</v>
      </c>
      <c r="B460" s="181"/>
      <c r="C460" s="182" t="s">
        <v>12</v>
      </c>
      <c r="D460" s="83" t="s">
        <v>2417</v>
      </c>
      <c r="E460" s="83" t="s">
        <v>1086</v>
      </c>
      <c r="F460" s="83" t="s">
        <v>697</v>
      </c>
      <c r="G460" s="83" t="s">
        <v>164</v>
      </c>
      <c r="H460" s="183">
        <f>INVENTARIO[[#This Row],[Precio Final]]</f>
        <v>25</v>
      </c>
      <c r="I460" s="83">
        <f t="shared" si="72"/>
        <v>22.307045454545452</v>
      </c>
      <c r="J460" s="83">
        <v>2</v>
      </c>
      <c r="K460" s="112">
        <f>SUMIFS(VENTAS[Cantidad],VENTAS[Código del producto Vendido],INVENTARIO[[#This Row],[Code]])</f>
        <v>2</v>
      </c>
      <c r="L460" s="122">
        <f>INVENTARIO[[#This Row],[Entradas]]-INVENTARIO[[#This Row],[Salidas]]</f>
        <v>0</v>
      </c>
      <c r="M460" s="183">
        <f>INVENTARIO[[#This Row],[Precio Final]]*10%</f>
        <v>2.5</v>
      </c>
      <c r="N460" s="43">
        <v>163</v>
      </c>
      <c r="O460" s="43">
        <v>17.600000000000001</v>
      </c>
      <c r="P460" s="43">
        <f t="shared" si="78"/>
        <v>9.2613636363636349</v>
      </c>
      <c r="Q460" s="112">
        <v>330</v>
      </c>
      <c r="R460" s="43">
        <v>17</v>
      </c>
      <c r="S460" s="189">
        <f t="shared" si="79"/>
        <v>5.61</v>
      </c>
      <c r="T460" s="180">
        <f t="shared" si="80"/>
        <v>14.871363636363636</v>
      </c>
      <c r="U460" s="180">
        <f>((INVENTARIO[[#This Row],[Costo Unitario (USD)]]+INVENTARIO[[#This Row],[Costo Envío (USD)]])*1.5)</f>
        <v>22.307045454545452</v>
      </c>
      <c r="V460" s="43">
        <v>25</v>
      </c>
      <c r="W460" s="43">
        <f>INVENTARIO[[#This Row],[Precio Final]]-(INVENTARIO[[#This Row],[Comisión 10%]]+INVENTARIO[[#This Row],[Costo total]])</f>
        <v>7.6286363636363639</v>
      </c>
      <c r="X460" s="184">
        <f>INVENTARIO[[#This Row],[Ganancia Unitaria]]*INVENTARIO[[#This Row],[Salidas]]</f>
        <v>15.257272727272728</v>
      </c>
      <c r="Y460" s="43" t="s">
        <v>1096</v>
      </c>
      <c r="Z460" s="20"/>
    </row>
    <row r="461" spans="1:26" ht="55" hidden="1" customHeight="1" x14ac:dyDescent="0.15">
      <c r="A461" s="42" t="s">
        <v>1674</v>
      </c>
      <c r="B461" s="185"/>
      <c r="C461" s="186" t="s">
        <v>12</v>
      </c>
      <c r="D461" s="78" t="s">
        <v>1770</v>
      </c>
      <c r="E461" s="78" t="s">
        <v>974</v>
      </c>
      <c r="F461" s="78" t="s">
        <v>2408</v>
      </c>
      <c r="G461" s="78" t="s">
        <v>164</v>
      </c>
      <c r="H461" s="187">
        <f>INVENTARIO[[#This Row],[Precio Final]]</f>
        <v>25</v>
      </c>
      <c r="I461" s="78">
        <f t="shared" ref="I461:I470" si="81">U461</f>
        <v>18.565909090909091</v>
      </c>
      <c r="J461" s="78">
        <v>1</v>
      </c>
      <c r="K461" s="110">
        <f>SUMIFS(VENTAS[Cantidad],VENTAS[Código del producto Vendido],INVENTARIO[[#This Row],[Code]])</f>
        <v>1</v>
      </c>
      <c r="L461" s="121">
        <f>INVENTARIO[[#This Row],[Entradas]]-INVENTARIO[[#This Row],[Salidas]]</f>
        <v>0</v>
      </c>
      <c r="M461" s="187">
        <f>INVENTARIO[[#This Row],[Precio Final]]*10%</f>
        <v>2.5</v>
      </c>
      <c r="N461" s="42">
        <v>158</v>
      </c>
      <c r="O461" s="42">
        <v>17.600000000000001</v>
      </c>
      <c r="P461" s="42">
        <f t="shared" si="78"/>
        <v>8.9772727272727266</v>
      </c>
      <c r="Q461" s="110">
        <v>200</v>
      </c>
      <c r="R461" s="42">
        <v>17</v>
      </c>
      <c r="S461" s="190">
        <f t="shared" si="79"/>
        <v>3.4</v>
      </c>
      <c r="T461" s="42">
        <f t="shared" si="80"/>
        <v>12.377272727272727</v>
      </c>
      <c r="U461" s="42">
        <f>((INVENTARIO[[#This Row],[Costo Unitario (USD)]]+INVENTARIO[[#This Row],[Costo Envío (USD)]])*1.5)</f>
        <v>18.565909090909091</v>
      </c>
      <c r="V461" s="42">
        <v>25</v>
      </c>
      <c r="W461" s="42">
        <f>INVENTARIO[[#This Row],[Precio Final]]-(INVENTARIO[[#This Row],[Comisión 10%]]+INVENTARIO[[#This Row],[Costo total]])</f>
        <v>10.122727272727273</v>
      </c>
      <c r="X461" s="188">
        <f>INVENTARIO[[#This Row],[Ganancia Unitaria]]*INVENTARIO[[#This Row],[Salidas]]</f>
        <v>10.122727272727273</v>
      </c>
      <c r="Y461" s="42" t="s">
        <v>1304</v>
      </c>
      <c r="Z461" s="20"/>
    </row>
    <row r="462" spans="1:26" ht="55" hidden="1" customHeight="1" x14ac:dyDescent="0.15">
      <c r="A462" s="43" t="s">
        <v>1138</v>
      </c>
      <c r="B462" s="181"/>
      <c r="C462" s="182" t="s">
        <v>12</v>
      </c>
      <c r="D462" s="83" t="s">
        <v>415</v>
      </c>
      <c r="E462" s="83" t="s">
        <v>978</v>
      </c>
      <c r="F462" s="83" t="s">
        <v>698</v>
      </c>
      <c r="G462" s="83" t="s">
        <v>164</v>
      </c>
      <c r="H462" s="183">
        <f>INVENTARIO[[#This Row],[Precio Final]]</f>
        <v>20</v>
      </c>
      <c r="I462" s="83">
        <f t="shared" si="81"/>
        <v>17.884090909090908</v>
      </c>
      <c r="J462" s="83">
        <v>1</v>
      </c>
      <c r="K462" s="112">
        <f>SUMIFS(VENTAS[Cantidad],VENTAS[Código del producto Vendido],INVENTARIO[[#This Row],[Code]])</f>
        <v>1</v>
      </c>
      <c r="L462" s="122">
        <f>INVENTARIO[[#This Row],[Entradas]]-INVENTARIO[[#This Row],[Salidas]]</f>
        <v>0</v>
      </c>
      <c r="M462" s="183">
        <f>INVENTARIO[[#This Row],[Precio Final]]*10%</f>
        <v>2</v>
      </c>
      <c r="N462" s="43">
        <v>150</v>
      </c>
      <c r="O462" s="43">
        <v>17.600000000000001</v>
      </c>
      <c r="P462" s="43">
        <f t="shared" si="78"/>
        <v>8.5227272727272716</v>
      </c>
      <c r="Q462" s="112">
        <v>200</v>
      </c>
      <c r="R462" s="43">
        <v>17</v>
      </c>
      <c r="S462" s="189">
        <f t="shared" si="79"/>
        <v>3.4</v>
      </c>
      <c r="T462" s="180">
        <f t="shared" si="80"/>
        <v>11.922727272727272</v>
      </c>
      <c r="U462" s="180">
        <f>((INVENTARIO[[#This Row],[Costo Unitario (USD)]]+INVENTARIO[[#This Row],[Costo Envío (USD)]])*1.5)</f>
        <v>17.884090909090908</v>
      </c>
      <c r="V462" s="43">
        <v>20</v>
      </c>
      <c r="W462" s="43">
        <f>INVENTARIO[[#This Row],[Precio Final]]-(INVENTARIO[[#This Row],[Comisión 10%]]+INVENTARIO[[#This Row],[Costo total]])</f>
        <v>6.077272727272728</v>
      </c>
      <c r="X462" s="184">
        <f>INVENTARIO[[#This Row],[Ganancia Unitaria]]*INVENTARIO[[#This Row],[Salidas]]</f>
        <v>6.077272727272728</v>
      </c>
      <c r="Y462" s="43" t="s">
        <v>1097</v>
      </c>
      <c r="Z462" s="20"/>
    </row>
    <row r="463" spans="1:26" ht="55" customHeight="1" x14ac:dyDescent="0.15">
      <c r="A463" s="42" t="s">
        <v>1152</v>
      </c>
      <c r="B463" s="185"/>
      <c r="C463" s="186" t="s">
        <v>12</v>
      </c>
      <c r="D463" s="78" t="s">
        <v>2417</v>
      </c>
      <c r="E463" s="78" t="s">
        <v>1087</v>
      </c>
      <c r="F463" s="78" t="s">
        <v>692</v>
      </c>
      <c r="G463" s="78" t="s">
        <v>164</v>
      </c>
      <c r="H463" s="187">
        <f>INVENTARIO[[#This Row],[Precio Final]]</f>
        <v>30</v>
      </c>
      <c r="I463" s="78">
        <f t="shared" si="81"/>
        <v>32.058409090909088</v>
      </c>
      <c r="J463" s="78">
        <v>0</v>
      </c>
      <c r="K463" s="110">
        <f>SUMIFS(VENTAS[Cantidad],VENTAS[Código del producto Vendido],INVENTARIO[[#This Row],[Code]])</f>
        <v>0</v>
      </c>
      <c r="L463" s="121">
        <f>INVENTARIO[[#This Row],[Entradas]]-INVENTARIO[[#This Row],[Salidas]]</f>
        <v>0</v>
      </c>
      <c r="M463" s="187">
        <f>INVENTARIO[[#This Row],[Precio Final]]*10%</f>
        <v>3</v>
      </c>
      <c r="N463" s="42">
        <v>246</v>
      </c>
      <c r="O463" s="42">
        <v>17.600000000000001</v>
      </c>
      <c r="P463" s="42">
        <f t="shared" si="78"/>
        <v>13.977272727272727</v>
      </c>
      <c r="Q463" s="110">
        <v>435</v>
      </c>
      <c r="R463" s="42">
        <v>17</v>
      </c>
      <c r="S463" s="190">
        <f t="shared" si="79"/>
        <v>7.3949999999999996</v>
      </c>
      <c r="T463" s="42">
        <f t="shared" si="80"/>
        <v>21.372272727272726</v>
      </c>
      <c r="U463" s="42">
        <f>((INVENTARIO[[#This Row],[Costo Unitario (USD)]]+INVENTARIO[[#This Row],[Costo Envío (USD)]])*1.5)</f>
        <v>32.058409090909088</v>
      </c>
      <c r="V463" s="42">
        <v>30</v>
      </c>
      <c r="W463" s="42">
        <f>INVENTARIO[[#This Row],[Precio Final]]-(INVENTARIO[[#This Row],[Comisión 10%]]+INVENTARIO[[#This Row],[Costo total]])</f>
        <v>5.6277272727272738</v>
      </c>
      <c r="X463" s="188">
        <f>INVENTARIO[[#This Row],[Ganancia Unitaria]]*INVENTARIO[[#This Row],[Salidas]]</f>
        <v>0</v>
      </c>
      <c r="Y463" s="42"/>
      <c r="Z463" s="20"/>
    </row>
    <row r="464" spans="1:26" ht="55" customHeight="1" x14ac:dyDescent="0.15">
      <c r="A464" s="43" t="s">
        <v>1675</v>
      </c>
      <c r="B464" s="181"/>
      <c r="C464" s="182" t="s">
        <v>12</v>
      </c>
      <c r="D464" s="83" t="s">
        <v>2417</v>
      </c>
      <c r="E464" s="83" t="s">
        <v>1087</v>
      </c>
      <c r="F464" s="83" t="s">
        <v>695</v>
      </c>
      <c r="G464" s="83" t="s">
        <v>164</v>
      </c>
      <c r="H464" s="183">
        <f>INVENTARIO[[#This Row],[Precio Final]]</f>
        <v>28</v>
      </c>
      <c r="I464" s="83">
        <f t="shared" si="81"/>
        <v>32.058409090909088</v>
      </c>
      <c r="J464" s="83">
        <v>2</v>
      </c>
      <c r="K464" s="112">
        <f>SUMIFS(VENTAS[Cantidad],VENTAS[Código del producto Vendido],INVENTARIO[[#This Row],[Code]])</f>
        <v>1</v>
      </c>
      <c r="L464" s="122">
        <f>INVENTARIO[[#This Row],[Entradas]]-INVENTARIO[[#This Row],[Salidas]]</f>
        <v>1</v>
      </c>
      <c r="M464" s="183">
        <f>INVENTARIO[[#This Row],[Precio Final]]*10%</f>
        <v>2.8000000000000003</v>
      </c>
      <c r="N464" s="43">
        <v>246</v>
      </c>
      <c r="O464" s="43">
        <v>17.600000000000001</v>
      </c>
      <c r="P464" s="43">
        <f t="shared" si="78"/>
        <v>13.977272727272727</v>
      </c>
      <c r="Q464" s="112">
        <v>435</v>
      </c>
      <c r="R464" s="43">
        <v>17</v>
      </c>
      <c r="S464" s="189">
        <f t="shared" ref="S464:S470" si="82">Q464*R464/1000</f>
        <v>7.3949999999999996</v>
      </c>
      <c r="T464" s="180">
        <f t="shared" si="80"/>
        <v>21.372272727272726</v>
      </c>
      <c r="U464" s="180">
        <f>((INVENTARIO[[#This Row],[Costo Unitario (USD)]]+INVENTARIO[[#This Row],[Costo Envío (USD)]])*1.5)</f>
        <v>32.058409090909088</v>
      </c>
      <c r="V464" s="43">
        <v>28</v>
      </c>
      <c r="W464" s="43">
        <f>INVENTARIO[[#This Row],[Precio Final]]-(INVENTARIO[[#This Row],[Comisión 10%]]+INVENTARIO[[#This Row],[Costo total]])</f>
        <v>3.8277272727272731</v>
      </c>
      <c r="X464" s="184">
        <f>INVENTARIO[[#This Row],[Ganancia Unitaria]]*INVENTARIO[[#This Row],[Salidas]]</f>
        <v>3.8277272727272731</v>
      </c>
      <c r="Y464" s="43" t="s">
        <v>1304</v>
      </c>
      <c r="Z464" s="20"/>
    </row>
    <row r="465" spans="1:26" ht="55" customHeight="1" x14ac:dyDescent="0.15">
      <c r="A465" s="42" t="s">
        <v>1676</v>
      </c>
      <c r="B465" s="185"/>
      <c r="C465" s="186" t="s">
        <v>12</v>
      </c>
      <c r="D465" s="78" t="s">
        <v>2417</v>
      </c>
      <c r="E465" s="78" t="s">
        <v>1087</v>
      </c>
      <c r="F465" s="78" t="s">
        <v>697</v>
      </c>
      <c r="G465" s="78" t="s">
        <v>164</v>
      </c>
      <c r="H465" s="187">
        <f>INVENTARIO[[#This Row],[Precio Final]]</f>
        <v>28</v>
      </c>
      <c r="I465" s="78">
        <f t="shared" si="81"/>
        <v>32.058409090909088</v>
      </c>
      <c r="J465" s="78">
        <v>2</v>
      </c>
      <c r="K465" s="110">
        <f>SUMIFS(VENTAS[Cantidad],VENTAS[Código del producto Vendido],INVENTARIO[[#This Row],[Code]])</f>
        <v>2</v>
      </c>
      <c r="L465" s="121">
        <f>INVENTARIO[[#This Row],[Entradas]]-INVENTARIO[[#This Row],[Salidas]]</f>
        <v>0</v>
      </c>
      <c r="M465" s="187">
        <f>INVENTARIO[[#This Row],[Precio Final]]*10%</f>
        <v>2.8000000000000003</v>
      </c>
      <c r="N465" s="42">
        <v>246</v>
      </c>
      <c r="O465" s="42">
        <v>17.600000000000001</v>
      </c>
      <c r="P465" s="42">
        <f t="shared" si="78"/>
        <v>13.977272727272727</v>
      </c>
      <c r="Q465" s="110">
        <v>435</v>
      </c>
      <c r="R465" s="42">
        <v>17</v>
      </c>
      <c r="S465" s="190">
        <f t="shared" si="82"/>
        <v>7.3949999999999996</v>
      </c>
      <c r="T465" s="42">
        <f t="shared" si="80"/>
        <v>21.372272727272726</v>
      </c>
      <c r="U465" s="42">
        <f>((INVENTARIO[[#This Row],[Costo Unitario (USD)]]+INVENTARIO[[#This Row],[Costo Envío (USD)]])*1.5)</f>
        <v>32.058409090909088</v>
      </c>
      <c r="V465" s="42">
        <v>28</v>
      </c>
      <c r="W465" s="42">
        <f>INVENTARIO[[#This Row],[Precio Final]]-(INVENTARIO[[#This Row],[Comisión 10%]]+INVENTARIO[[#This Row],[Costo total]])</f>
        <v>3.8277272727272731</v>
      </c>
      <c r="X465" s="188">
        <f>INVENTARIO[[#This Row],[Ganancia Unitaria]]*INVENTARIO[[#This Row],[Salidas]]</f>
        <v>7.6554545454545462</v>
      </c>
      <c r="Y465" s="42"/>
      <c r="Z465" s="20"/>
    </row>
    <row r="466" spans="1:26" ht="55" customHeight="1" x14ac:dyDescent="0.15">
      <c r="A466" s="43" t="s">
        <v>1677</v>
      </c>
      <c r="B466" s="181"/>
      <c r="C466" s="182" t="s">
        <v>12</v>
      </c>
      <c r="D466" s="83" t="s">
        <v>2417</v>
      </c>
      <c r="E466" s="83" t="s">
        <v>1087</v>
      </c>
      <c r="F466" s="83" t="s">
        <v>698</v>
      </c>
      <c r="G466" s="83" t="s">
        <v>164</v>
      </c>
      <c r="H466" s="183">
        <f>INVENTARIO[[#This Row],[Precio Final]]</f>
        <v>28</v>
      </c>
      <c r="I466" s="83">
        <f t="shared" si="81"/>
        <v>32.058409090909088</v>
      </c>
      <c r="J466" s="83">
        <v>3</v>
      </c>
      <c r="K466" s="112">
        <f>SUMIFS(VENTAS[Cantidad],VENTAS[Código del producto Vendido],INVENTARIO[[#This Row],[Code]])</f>
        <v>2</v>
      </c>
      <c r="L466" s="122">
        <f>INVENTARIO[[#This Row],[Entradas]]-INVENTARIO[[#This Row],[Salidas]]</f>
        <v>1</v>
      </c>
      <c r="M466" s="183">
        <f>INVENTARIO[[#This Row],[Precio Final]]*10%</f>
        <v>2.8000000000000003</v>
      </c>
      <c r="N466" s="43">
        <v>246</v>
      </c>
      <c r="O466" s="43">
        <v>17.600000000000001</v>
      </c>
      <c r="P466" s="43">
        <f t="shared" si="78"/>
        <v>13.977272727272727</v>
      </c>
      <c r="Q466" s="112">
        <v>435</v>
      </c>
      <c r="R466" s="43">
        <v>17</v>
      </c>
      <c r="S466" s="189">
        <f t="shared" si="82"/>
        <v>7.3949999999999996</v>
      </c>
      <c r="T466" s="180">
        <f t="shared" si="80"/>
        <v>21.372272727272726</v>
      </c>
      <c r="U466" s="180">
        <f>((INVENTARIO[[#This Row],[Costo Unitario (USD)]]+INVENTARIO[[#This Row],[Costo Envío (USD)]])*1.5)</f>
        <v>32.058409090909088</v>
      </c>
      <c r="V466" s="43">
        <v>28</v>
      </c>
      <c r="W466" s="43">
        <f>INVENTARIO[[#This Row],[Precio Final]]-(INVENTARIO[[#This Row],[Comisión 10%]]+INVENTARIO[[#This Row],[Costo total]])</f>
        <v>3.8277272727272731</v>
      </c>
      <c r="X466" s="184">
        <f>INVENTARIO[[#This Row],[Ganancia Unitaria]]*INVENTARIO[[#This Row],[Salidas]]</f>
        <v>7.6554545454545462</v>
      </c>
      <c r="Y466" s="43"/>
      <c r="Z466" s="20"/>
    </row>
    <row r="467" spans="1:26" ht="55" hidden="1" customHeight="1" x14ac:dyDescent="0.15">
      <c r="A467" s="42" t="s">
        <v>1678</v>
      </c>
      <c r="B467" s="185"/>
      <c r="C467" s="186" t="s">
        <v>12</v>
      </c>
      <c r="D467" s="78" t="s">
        <v>52</v>
      </c>
      <c r="E467" s="78" t="s">
        <v>1094</v>
      </c>
      <c r="F467" s="78" t="s">
        <v>698</v>
      </c>
      <c r="G467" s="78" t="s">
        <v>164</v>
      </c>
      <c r="H467" s="187">
        <f>INVENTARIO[[#This Row],[Precio Final]]</f>
        <v>12</v>
      </c>
      <c r="I467" s="78">
        <f t="shared" si="81"/>
        <v>10.176136363636363</v>
      </c>
      <c r="J467" s="78">
        <v>1</v>
      </c>
      <c r="K467" s="110">
        <f>SUMIFS(VENTAS[Cantidad],VENTAS[Código del producto Vendido],INVENTARIO[[#This Row],[Code]])</f>
        <v>1</v>
      </c>
      <c r="L467" s="121">
        <f>INVENTARIO[[#This Row],[Entradas]]-INVENTARIO[[#This Row],[Salidas]]</f>
        <v>0</v>
      </c>
      <c r="M467" s="187">
        <f>INVENTARIO[[#This Row],[Precio Final]]*10%</f>
        <v>1.2000000000000002</v>
      </c>
      <c r="N467" s="42">
        <v>82</v>
      </c>
      <c r="O467" s="42">
        <v>17.600000000000001</v>
      </c>
      <c r="P467" s="42">
        <f t="shared" si="78"/>
        <v>4.6590909090909083</v>
      </c>
      <c r="Q467" s="110">
        <v>125</v>
      </c>
      <c r="R467" s="42">
        <v>17</v>
      </c>
      <c r="S467" s="190">
        <f t="shared" si="82"/>
        <v>2.125</v>
      </c>
      <c r="T467" s="42">
        <f t="shared" si="80"/>
        <v>6.7840909090909083</v>
      </c>
      <c r="U467" s="42">
        <f>((INVENTARIO[[#This Row],[Costo Unitario (USD)]]+INVENTARIO[[#This Row],[Costo Envío (USD)]])*1.5)</f>
        <v>10.176136363636363</v>
      </c>
      <c r="V467" s="42">
        <v>12</v>
      </c>
      <c r="W467" s="42">
        <f>INVENTARIO[[#This Row],[Precio Final]]-(INVENTARIO[[#This Row],[Comisión 10%]]+INVENTARIO[[#This Row],[Costo total]])</f>
        <v>4.0159090909090915</v>
      </c>
      <c r="X467" s="188">
        <f>INVENTARIO[[#This Row],[Ganancia Unitaria]]*INVENTARIO[[#This Row],[Salidas]]</f>
        <v>4.0159090909090915</v>
      </c>
      <c r="Y467" s="42"/>
      <c r="Z467" s="20"/>
    </row>
    <row r="468" spans="1:26" ht="55" hidden="1" customHeight="1" x14ac:dyDescent="0.15">
      <c r="A468" s="43" t="s">
        <v>1679</v>
      </c>
      <c r="B468" s="181"/>
      <c r="C468" s="182" t="s">
        <v>12</v>
      </c>
      <c r="D468" s="83" t="s">
        <v>52</v>
      </c>
      <c r="E468" s="83" t="s">
        <v>1094</v>
      </c>
      <c r="F468" s="83" t="s">
        <v>697</v>
      </c>
      <c r="G468" s="83" t="s">
        <v>164</v>
      </c>
      <c r="H468" s="183">
        <f>INVENTARIO[[#This Row],[Precio Final]]</f>
        <v>12</v>
      </c>
      <c r="I468" s="83">
        <f t="shared" si="81"/>
        <v>10.176136363636363</v>
      </c>
      <c r="J468" s="83">
        <v>1</v>
      </c>
      <c r="K468" s="112">
        <f>SUMIFS(VENTAS[Cantidad],VENTAS[Código del producto Vendido],INVENTARIO[[#This Row],[Code]])</f>
        <v>1</v>
      </c>
      <c r="L468" s="122">
        <f>INVENTARIO[[#This Row],[Entradas]]-INVENTARIO[[#This Row],[Salidas]]</f>
        <v>0</v>
      </c>
      <c r="M468" s="183">
        <f>INVENTARIO[[#This Row],[Precio Final]]*10%</f>
        <v>1.2000000000000002</v>
      </c>
      <c r="N468" s="43">
        <v>82</v>
      </c>
      <c r="O468" s="43">
        <v>17.600000000000001</v>
      </c>
      <c r="P468" s="43">
        <f t="shared" si="78"/>
        <v>4.6590909090909083</v>
      </c>
      <c r="Q468" s="112">
        <v>125</v>
      </c>
      <c r="R468" s="43">
        <v>17</v>
      </c>
      <c r="S468" s="189">
        <f t="shared" si="82"/>
        <v>2.125</v>
      </c>
      <c r="T468" s="180">
        <f t="shared" si="80"/>
        <v>6.7840909090909083</v>
      </c>
      <c r="U468" s="180">
        <f>((INVENTARIO[[#This Row],[Costo Unitario (USD)]]+INVENTARIO[[#This Row],[Costo Envío (USD)]])*1.5)</f>
        <v>10.176136363636363</v>
      </c>
      <c r="V468" s="43">
        <v>12</v>
      </c>
      <c r="W468" s="43">
        <f>INVENTARIO[[#This Row],[Precio Final]]-(INVENTARIO[[#This Row],[Comisión 10%]]+INVENTARIO[[#This Row],[Costo total]])</f>
        <v>4.0159090909090915</v>
      </c>
      <c r="X468" s="184">
        <f>INVENTARIO[[#This Row],[Ganancia Unitaria]]*INVENTARIO[[#This Row],[Salidas]]</f>
        <v>4.0159090909090915</v>
      </c>
      <c r="Y468" s="43"/>
      <c r="Z468" s="20"/>
    </row>
    <row r="469" spans="1:26" ht="55" hidden="1" customHeight="1" x14ac:dyDescent="0.15">
      <c r="A469" s="42" t="s">
        <v>1680</v>
      </c>
      <c r="B469" s="185"/>
      <c r="C469" s="186" t="s">
        <v>12</v>
      </c>
      <c r="D469" s="78" t="s">
        <v>52</v>
      </c>
      <c r="E469" s="78" t="s">
        <v>1094</v>
      </c>
      <c r="F469" s="78" t="s">
        <v>695</v>
      </c>
      <c r="G469" s="78" t="s">
        <v>164</v>
      </c>
      <c r="H469" s="187">
        <f>INVENTARIO[[#This Row],[Precio Final]]</f>
        <v>12</v>
      </c>
      <c r="I469" s="78">
        <f t="shared" si="81"/>
        <v>10.176136363636363</v>
      </c>
      <c r="J469" s="78">
        <v>3</v>
      </c>
      <c r="K469" s="110">
        <f>SUMIFS(VENTAS[Cantidad],VENTAS[Código del producto Vendido],INVENTARIO[[#This Row],[Code]])</f>
        <v>0</v>
      </c>
      <c r="L469" s="121">
        <f>INVENTARIO[[#This Row],[Entradas]]-INVENTARIO[[#This Row],[Salidas]]</f>
        <v>3</v>
      </c>
      <c r="M469" s="187">
        <f>INVENTARIO[[#This Row],[Precio Final]]*10%</f>
        <v>1.2000000000000002</v>
      </c>
      <c r="N469" s="42">
        <v>82</v>
      </c>
      <c r="O469" s="42">
        <v>17.600000000000001</v>
      </c>
      <c r="P469" s="42">
        <f t="shared" si="78"/>
        <v>4.6590909090909083</v>
      </c>
      <c r="Q469" s="110">
        <v>125</v>
      </c>
      <c r="R469" s="42">
        <v>17</v>
      </c>
      <c r="S469" s="190">
        <f t="shared" si="82"/>
        <v>2.125</v>
      </c>
      <c r="T469" s="42">
        <f t="shared" si="80"/>
        <v>6.7840909090909083</v>
      </c>
      <c r="U469" s="42">
        <f>((INVENTARIO[[#This Row],[Costo Unitario (USD)]]+INVENTARIO[[#This Row],[Costo Envío (USD)]])*1.5)</f>
        <v>10.176136363636363</v>
      </c>
      <c r="V469" s="42">
        <v>12</v>
      </c>
      <c r="W469" s="42">
        <f>INVENTARIO[[#This Row],[Precio Final]]-(INVENTARIO[[#This Row],[Comisión 10%]]+INVENTARIO[[#This Row],[Costo total]])</f>
        <v>4.0159090909090915</v>
      </c>
      <c r="X469" s="188">
        <f>INVENTARIO[[#This Row],[Ganancia Unitaria]]*INVENTARIO[[#This Row],[Salidas]]</f>
        <v>0</v>
      </c>
      <c r="Y469" s="42"/>
      <c r="Z469" s="20"/>
    </row>
    <row r="470" spans="1:26" ht="55" hidden="1" customHeight="1" x14ac:dyDescent="0.15">
      <c r="A470" s="43" t="s">
        <v>1681</v>
      </c>
      <c r="B470" s="181"/>
      <c r="C470" s="182" t="s">
        <v>12</v>
      </c>
      <c r="D470" s="83" t="s">
        <v>415</v>
      </c>
      <c r="E470" s="83" t="s">
        <v>1088</v>
      </c>
      <c r="F470" s="83" t="s">
        <v>695</v>
      </c>
      <c r="G470" s="83" t="s">
        <v>164</v>
      </c>
      <c r="H470" s="183">
        <f>INVENTARIO[[#This Row],[Precio Final]]</f>
        <v>25</v>
      </c>
      <c r="I470" s="83">
        <f t="shared" si="81"/>
        <v>22.987499999999997</v>
      </c>
      <c r="J470" s="83">
        <v>1</v>
      </c>
      <c r="K470" s="112">
        <f>SUMIFS(VENTAS[Cantidad],VENTAS[Código del producto Vendido],INVENTARIO[[#This Row],[Code]])</f>
        <v>1</v>
      </c>
      <c r="L470" s="122">
        <f>INVENTARIO[[#This Row],[Entradas]]-INVENTARIO[[#This Row],[Salidas]]</f>
        <v>0</v>
      </c>
      <c r="M470" s="183">
        <f>INVENTARIO[[#This Row],[Precio Final]]*10%</f>
        <v>2.5</v>
      </c>
      <c r="N470" s="43">
        <v>165</v>
      </c>
      <c r="O470" s="43">
        <v>17.600000000000001</v>
      </c>
      <c r="P470" s="43">
        <f t="shared" si="78"/>
        <v>9.375</v>
      </c>
      <c r="Q470" s="112">
        <v>350</v>
      </c>
      <c r="R470" s="43">
        <v>17</v>
      </c>
      <c r="S470" s="189">
        <f t="shared" si="82"/>
        <v>5.95</v>
      </c>
      <c r="T470" s="180">
        <f t="shared" si="80"/>
        <v>15.324999999999999</v>
      </c>
      <c r="U470" s="180">
        <f>((INVENTARIO[[#This Row],[Costo Unitario (USD)]]+INVENTARIO[[#This Row],[Costo Envío (USD)]])*1.5)</f>
        <v>22.987499999999997</v>
      </c>
      <c r="V470" s="43">
        <v>25</v>
      </c>
      <c r="W470" s="43">
        <f>INVENTARIO[[#This Row],[Precio Final]]-(INVENTARIO[[#This Row],[Comisión 10%]]+INVENTARIO[[#This Row],[Costo total]])</f>
        <v>7.1750000000000007</v>
      </c>
      <c r="X470" s="184">
        <f>INVENTARIO[[#This Row],[Ganancia Unitaria]]*INVENTARIO[[#This Row],[Salidas]]</f>
        <v>7.1750000000000007</v>
      </c>
      <c r="Y470" s="43" t="s">
        <v>1304</v>
      </c>
      <c r="Z470" s="20"/>
    </row>
    <row r="471" spans="1:26" ht="55" hidden="1" customHeight="1" x14ac:dyDescent="0.15">
      <c r="A471" s="42" t="s">
        <v>1682</v>
      </c>
      <c r="B471" s="185"/>
      <c r="C471" s="186" t="s">
        <v>12</v>
      </c>
      <c r="D471" s="78" t="s">
        <v>415</v>
      </c>
      <c r="E471" s="78" t="s">
        <v>1088</v>
      </c>
      <c r="F471" s="78" t="s">
        <v>698</v>
      </c>
      <c r="G471" s="78" t="s">
        <v>164</v>
      </c>
      <c r="H471" s="187">
        <f>INVENTARIO[[#This Row],[Precio Final]]</f>
        <v>25</v>
      </c>
      <c r="I471" s="78">
        <f t="shared" ref="I471:I494" si="83">U471</f>
        <v>22.987499999999997</v>
      </c>
      <c r="J471" s="78">
        <v>2</v>
      </c>
      <c r="K471" s="110">
        <f>SUMIFS(VENTAS[Cantidad],VENTAS[Código del producto Vendido],INVENTARIO[[#This Row],[Code]])</f>
        <v>1</v>
      </c>
      <c r="L471" s="121">
        <f>INVENTARIO[[#This Row],[Entradas]]-INVENTARIO[[#This Row],[Salidas]]</f>
        <v>1</v>
      </c>
      <c r="M471" s="187">
        <f>INVENTARIO[[#This Row],[Precio Final]]*10%</f>
        <v>2.5</v>
      </c>
      <c r="N471" s="42">
        <v>165</v>
      </c>
      <c r="O471" s="42">
        <v>17.600000000000001</v>
      </c>
      <c r="P471" s="42">
        <f t="shared" ref="P471:P494" si="84">N471/O471</f>
        <v>9.375</v>
      </c>
      <c r="Q471" s="110">
        <v>350</v>
      </c>
      <c r="R471" s="42">
        <v>17</v>
      </c>
      <c r="S471" s="190">
        <f t="shared" ref="S471:S494" si="85">Q471*R471/1000</f>
        <v>5.95</v>
      </c>
      <c r="T471" s="42">
        <f t="shared" si="80"/>
        <v>15.324999999999999</v>
      </c>
      <c r="U471" s="42">
        <f>((INVENTARIO[[#This Row],[Costo Unitario (USD)]]+INVENTARIO[[#This Row],[Costo Envío (USD)]])*1.5)</f>
        <v>22.987499999999997</v>
      </c>
      <c r="V471" s="42">
        <v>25</v>
      </c>
      <c r="W471" s="42">
        <f>INVENTARIO[[#This Row],[Precio Final]]-(INVENTARIO[[#This Row],[Comisión 10%]]+INVENTARIO[[#This Row],[Costo total]])</f>
        <v>7.1750000000000007</v>
      </c>
      <c r="X471" s="188">
        <f>INVENTARIO[[#This Row],[Ganancia Unitaria]]*INVENTARIO[[#This Row],[Salidas]]</f>
        <v>7.1750000000000007</v>
      </c>
      <c r="Y471" s="42"/>
      <c r="Z471" s="20"/>
    </row>
    <row r="472" spans="1:26" ht="55" hidden="1" customHeight="1" x14ac:dyDescent="0.15">
      <c r="A472" s="43" t="s">
        <v>1683</v>
      </c>
      <c r="B472" s="181"/>
      <c r="C472" s="182" t="s">
        <v>12</v>
      </c>
      <c r="D472" s="83" t="s">
        <v>1770</v>
      </c>
      <c r="E472" s="83" t="s">
        <v>1089</v>
      </c>
      <c r="F472" s="83" t="s">
        <v>2408</v>
      </c>
      <c r="G472" s="83" t="s">
        <v>164</v>
      </c>
      <c r="H472" s="183">
        <f>INVENTARIO[[#This Row],[Precio Final]]</f>
        <v>25</v>
      </c>
      <c r="I472" s="83">
        <f t="shared" si="83"/>
        <v>21.71590909090909</v>
      </c>
      <c r="J472" s="83">
        <v>1</v>
      </c>
      <c r="K472" s="112">
        <f>SUMIFS(VENTAS[Cantidad],VENTAS[Código del producto Vendido],INVENTARIO[[#This Row],[Code]])</f>
        <v>1</v>
      </c>
      <c r="L472" s="122">
        <f>INVENTARIO[[#This Row],[Entradas]]-INVENTARIO[[#This Row],[Salidas]]</f>
        <v>0</v>
      </c>
      <c r="M472" s="183">
        <f>INVENTARIO[[#This Row],[Precio Final]]*10%</f>
        <v>2.5</v>
      </c>
      <c r="N472" s="43">
        <v>180</v>
      </c>
      <c r="O472" s="43">
        <v>17.600000000000001</v>
      </c>
      <c r="P472" s="43">
        <f t="shared" si="84"/>
        <v>10.227272727272727</v>
      </c>
      <c r="Q472" s="112">
        <v>250</v>
      </c>
      <c r="R472" s="43">
        <v>17</v>
      </c>
      <c r="S472" s="189">
        <f t="shared" si="85"/>
        <v>4.25</v>
      </c>
      <c r="T472" s="180">
        <f t="shared" si="80"/>
        <v>14.477272727272727</v>
      </c>
      <c r="U472" s="180">
        <f>((INVENTARIO[[#This Row],[Costo Unitario (USD)]]+INVENTARIO[[#This Row],[Costo Envío (USD)]])*1.5)</f>
        <v>21.71590909090909</v>
      </c>
      <c r="V472" s="43">
        <v>25</v>
      </c>
      <c r="W472" s="43">
        <f>INVENTARIO[[#This Row],[Precio Final]]-(INVENTARIO[[#This Row],[Comisión 10%]]+INVENTARIO[[#This Row],[Costo total]])</f>
        <v>8.0227272727272734</v>
      </c>
      <c r="X472" s="184">
        <f>INVENTARIO[[#This Row],[Ganancia Unitaria]]*INVENTARIO[[#This Row],[Salidas]]</f>
        <v>8.0227272727272734</v>
      </c>
      <c r="Y472" s="43" t="s">
        <v>1341</v>
      </c>
      <c r="Z472" s="20"/>
    </row>
    <row r="473" spans="1:26" ht="55" hidden="1" customHeight="1" x14ac:dyDescent="0.15">
      <c r="A473" s="42" t="s">
        <v>1159</v>
      </c>
      <c r="B473" s="185"/>
      <c r="C473" s="186" t="s">
        <v>12</v>
      </c>
      <c r="D473" s="78" t="s">
        <v>52</v>
      </c>
      <c r="E473" s="78" t="s">
        <v>1090</v>
      </c>
      <c r="F473" s="78" t="s">
        <v>698</v>
      </c>
      <c r="G473" s="78" t="s">
        <v>164</v>
      </c>
      <c r="H473" s="187">
        <f>INVENTARIO[[#This Row],[Precio Final]]</f>
        <v>12</v>
      </c>
      <c r="I473" s="78">
        <f t="shared" si="83"/>
        <v>10.217045454545453</v>
      </c>
      <c r="J473" s="78">
        <v>1</v>
      </c>
      <c r="K473" s="110">
        <f>SUMIFS(VENTAS[Cantidad],VENTAS[Código del producto Vendido],INVENTARIO[[#This Row],[Code]])</f>
        <v>1</v>
      </c>
      <c r="L473" s="121">
        <f>INVENTARIO[[#This Row],[Entradas]]-INVENTARIO[[#This Row],[Salidas]]</f>
        <v>0</v>
      </c>
      <c r="M473" s="187">
        <f>INVENTARIO[[#This Row],[Precio Final]]*10%</f>
        <v>1.2000000000000002</v>
      </c>
      <c r="N473" s="42">
        <v>75</v>
      </c>
      <c r="O473" s="42">
        <v>17.600000000000001</v>
      </c>
      <c r="P473" s="42">
        <f t="shared" si="84"/>
        <v>4.2613636363636358</v>
      </c>
      <c r="Q473" s="110">
        <v>150</v>
      </c>
      <c r="R473" s="42">
        <v>17</v>
      </c>
      <c r="S473" s="190">
        <f t="shared" si="85"/>
        <v>2.5499999999999998</v>
      </c>
      <c r="T473" s="42">
        <f t="shared" si="80"/>
        <v>6.8113636363636356</v>
      </c>
      <c r="U473" s="42">
        <f>((INVENTARIO[[#This Row],[Costo Unitario (USD)]]+INVENTARIO[[#This Row],[Costo Envío (USD)]])*1.5)</f>
        <v>10.217045454545453</v>
      </c>
      <c r="V473" s="42">
        <v>12</v>
      </c>
      <c r="W473" s="42">
        <f>INVENTARIO[[#This Row],[Precio Final]]-(INVENTARIO[[#This Row],[Comisión 10%]]+INVENTARIO[[#This Row],[Costo total]])</f>
        <v>3.9886363636363633</v>
      </c>
      <c r="X473" s="188">
        <f>INVENTARIO[[#This Row],[Ganancia Unitaria]]*INVENTARIO[[#This Row],[Salidas]]</f>
        <v>3.9886363636363633</v>
      </c>
      <c r="Y473" s="42"/>
      <c r="Z473" s="20"/>
    </row>
    <row r="474" spans="1:26" ht="55" hidden="1" customHeight="1" x14ac:dyDescent="0.15">
      <c r="A474" s="43" t="s">
        <v>1684</v>
      </c>
      <c r="B474" s="181"/>
      <c r="C474" s="182" t="s">
        <v>12</v>
      </c>
      <c r="D474" s="83" t="s">
        <v>52</v>
      </c>
      <c r="E474" s="83" t="s">
        <v>1090</v>
      </c>
      <c r="F474" s="83" t="s">
        <v>697</v>
      </c>
      <c r="G474" s="83" t="s">
        <v>164</v>
      </c>
      <c r="H474" s="183">
        <f>INVENTARIO[[#This Row],[Precio Final]]</f>
        <v>12</v>
      </c>
      <c r="I474" s="83">
        <f t="shared" si="83"/>
        <v>10.217045454545453</v>
      </c>
      <c r="J474" s="83">
        <v>1</v>
      </c>
      <c r="K474" s="112">
        <f>SUMIFS(VENTAS[Cantidad],VENTAS[Código del producto Vendido],INVENTARIO[[#This Row],[Code]])</f>
        <v>1</v>
      </c>
      <c r="L474" s="122">
        <f>INVENTARIO[[#This Row],[Entradas]]-INVENTARIO[[#This Row],[Salidas]]</f>
        <v>0</v>
      </c>
      <c r="M474" s="183">
        <f>INVENTARIO[[#This Row],[Precio Final]]*10%</f>
        <v>1.2000000000000002</v>
      </c>
      <c r="N474" s="43">
        <v>75</v>
      </c>
      <c r="O474" s="43">
        <v>17.600000000000001</v>
      </c>
      <c r="P474" s="43">
        <f t="shared" si="84"/>
        <v>4.2613636363636358</v>
      </c>
      <c r="Q474" s="112">
        <v>150</v>
      </c>
      <c r="R474" s="43">
        <v>17</v>
      </c>
      <c r="S474" s="189">
        <f t="shared" si="85"/>
        <v>2.5499999999999998</v>
      </c>
      <c r="T474" s="180">
        <f t="shared" si="80"/>
        <v>6.8113636363636356</v>
      </c>
      <c r="U474" s="180">
        <f>((INVENTARIO[[#This Row],[Costo Unitario (USD)]]+INVENTARIO[[#This Row],[Costo Envío (USD)]])*1.5)</f>
        <v>10.217045454545453</v>
      </c>
      <c r="V474" s="43">
        <v>12</v>
      </c>
      <c r="W474" s="43">
        <f>INVENTARIO[[#This Row],[Precio Final]]-(INVENTARIO[[#This Row],[Comisión 10%]]+INVENTARIO[[#This Row],[Costo total]])</f>
        <v>3.9886363636363633</v>
      </c>
      <c r="X474" s="184">
        <f>INVENTARIO[[#This Row],[Ganancia Unitaria]]*INVENTARIO[[#This Row],[Salidas]]</f>
        <v>3.9886363636363633</v>
      </c>
      <c r="Y474" s="43" t="s">
        <v>1304</v>
      </c>
      <c r="Z474" s="20"/>
    </row>
    <row r="475" spans="1:26" ht="55" hidden="1" customHeight="1" x14ac:dyDescent="0.15">
      <c r="A475" s="42" t="s">
        <v>1161</v>
      </c>
      <c r="B475" s="185"/>
      <c r="C475" s="186" t="s">
        <v>12</v>
      </c>
      <c r="D475" s="78" t="s">
        <v>52</v>
      </c>
      <c r="E475" s="78" t="s">
        <v>1090</v>
      </c>
      <c r="F475" s="78" t="s">
        <v>695</v>
      </c>
      <c r="G475" s="78" t="s">
        <v>164</v>
      </c>
      <c r="H475" s="187">
        <f>INVENTARIO[[#This Row],[Precio Final]]</f>
        <v>12</v>
      </c>
      <c r="I475" s="78">
        <f t="shared" si="83"/>
        <v>10.217045454545453</v>
      </c>
      <c r="J475" s="78">
        <v>1</v>
      </c>
      <c r="K475" s="110">
        <f>SUMIFS(VENTAS[Cantidad],VENTAS[Código del producto Vendido],INVENTARIO[[#This Row],[Code]])</f>
        <v>1</v>
      </c>
      <c r="L475" s="121">
        <f>INVENTARIO[[#This Row],[Entradas]]-INVENTARIO[[#This Row],[Salidas]]</f>
        <v>0</v>
      </c>
      <c r="M475" s="187">
        <f>INVENTARIO[[#This Row],[Precio Final]]*10%</f>
        <v>1.2000000000000002</v>
      </c>
      <c r="N475" s="42">
        <v>75</v>
      </c>
      <c r="O475" s="42">
        <v>17.600000000000001</v>
      </c>
      <c r="P475" s="42">
        <f t="shared" si="84"/>
        <v>4.2613636363636358</v>
      </c>
      <c r="Q475" s="110">
        <v>150</v>
      </c>
      <c r="R475" s="42">
        <v>17</v>
      </c>
      <c r="S475" s="190">
        <f t="shared" si="85"/>
        <v>2.5499999999999998</v>
      </c>
      <c r="T475" s="42">
        <f t="shared" si="80"/>
        <v>6.8113636363636356</v>
      </c>
      <c r="U475" s="42">
        <f>((INVENTARIO[[#This Row],[Costo Unitario (USD)]]+INVENTARIO[[#This Row],[Costo Envío (USD)]])*1.5)</f>
        <v>10.217045454545453</v>
      </c>
      <c r="V475" s="42">
        <v>12</v>
      </c>
      <c r="W475" s="42">
        <f>INVENTARIO[[#This Row],[Precio Final]]-(INVENTARIO[[#This Row],[Comisión 10%]]+INVENTARIO[[#This Row],[Costo total]])</f>
        <v>3.9886363636363633</v>
      </c>
      <c r="X475" s="188">
        <f>INVENTARIO[[#This Row],[Ganancia Unitaria]]*INVENTARIO[[#This Row],[Salidas]]</f>
        <v>3.9886363636363633</v>
      </c>
      <c r="Y475" s="42"/>
      <c r="Z475" s="20"/>
    </row>
    <row r="476" spans="1:26" ht="55" hidden="1" customHeight="1" x14ac:dyDescent="0.15">
      <c r="A476" s="43" t="s">
        <v>1685</v>
      </c>
      <c r="B476" s="181"/>
      <c r="C476" s="182" t="s">
        <v>12</v>
      </c>
      <c r="D476" s="83" t="s">
        <v>50</v>
      </c>
      <c r="E476" s="83" t="s">
        <v>1091</v>
      </c>
      <c r="F476" s="83" t="s">
        <v>695</v>
      </c>
      <c r="G476" s="83" t="s">
        <v>164</v>
      </c>
      <c r="H476" s="183">
        <f>INVENTARIO[[#This Row],[Precio Final]]</f>
        <v>25</v>
      </c>
      <c r="I476" s="83">
        <f t="shared" si="83"/>
        <v>23.291590909090907</v>
      </c>
      <c r="J476" s="83">
        <v>1</v>
      </c>
      <c r="K476" s="112">
        <f>SUMIFS(VENTAS[Cantidad],VENTAS[Código del producto Vendido],INVENTARIO[[#This Row],[Code]])</f>
        <v>1</v>
      </c>
      <c r="L476" s="122">
        <f>INVENTARIO[[#This Row],[Entradas]]-INVENTARIO[[#This Row],[Salidas]]</f>
        <v>0</v>
      </c>
      <c r="M476" s="183">
        <f>INVENTARIO[[#This Row],[Precio Final]]*10%</f>
        <v>2.5</v>
      </c>
      <c r="N476" s="43">
        <v>194</v>
      </c>
      <c r="O476" s="43">
        <v>17.600000000000001</v>
      </c>
      <c r="P476" s="43">
        <f t="shared" si="84"/>
        <v>11.022727272727272</v>
      </c>
      <c r="Q476" s="112">
        <v>265</v>
      </c>
      <c r="R476" s="43">
        <v>17</v>
      </c>
      <c r="S476" s="189">
        <f t="shared" si="85"/>
        <v>4.5049999999999999</v>
      </c>
      <c r="T476" s="180">
        <f t="shared" si="80"/>
        <v>15.527727272727272</v>
      </c>
      <c r="U476" s="180">
        <f>((INVENTARIO[[#This Row],[Costo Unitario (USD)]]+INVENTARIO[[#This Row],[Costo Envío (USD)]])*1.5)</f>
        <v>23.291590909090907</v>
      </c>
      <c r="V476" s="43">
        <v>25</v>
      </c>
      <c r="W476" s="43">
        <f>INVENTARIO[[#This Row],[Precio Final]]-(INVENTARIO[[#This Row],[Comisión 10%]]+INVENTARIO[[#This Row],[Costo total]])</f>
        <v>6.9722727272727276</v>
      </c>
      <c r="X476" s="184">
        <f>INVENTARIO[[#This Row],[Ganancia Unitaria]]*INVENTARIO[[#This Row],[Salidas]]</f>
        <v>6.9722727272727276</v>
      </c>
      <c r="Y476" s="43" t="s">
        <v>1096</v>
      </c>
      <c r="Z476" s="20"/>
    </row>
    <row r="477" spans="1:26" ht="55" hidden="1" customHeight="1" x14ac:dyDescent="0.15">
      <c r="A477" s="42" t="s">
        <v>1163</v>
      </c>
      <c r="B477" s="185"/>
      <c r="C477" s="186" t="s">
        <v>12</v>
      </c>
      <c r="D477" s="78" t="s">
        <v>50</v>
      </c>
      <c r="E477" s="78" t="s">
        <v>1091</v>
      </c>
      <c r="F477" s="78" t="s">
        <v>697</v>
      </c>
      <c r="G477" s="78" t="s">
        <v>164</v>
      </c>
      <c r="H477" s="187">
        <f>INVENTARIO[[#This Row],[Precio Final]]</f>
        <v>25</v>
      </c>
      <c r="I477" s="78">
        <f t="shared" si="83"/>
        <v>23.291590909090907</v>
      </c>
      <c r="J477" s="78">
        <v>1</v>
      </c>
      <c r="K477" s="110">
        <f>SUMIFS(VENTAS[Cantidad],VENTAS[Código del producto Vendido],INVENTARIO[[#This Row],[Code]])</f>
        <v>1</v>
      </c>
      <c r="L477" s="121">
        <f>INVENTARIO[[#This Row],[Entradas]]-INVENTARIO[[#This Row],[Salidas]]</f>
        <v>0</v>
      </c>
      <c r="M477" s="187">
        <f>INVENTARIO[[#This Row],[Precio Final]]*10%</f>
        <v>2.5</v>
      </c>
      <c r="N477" s="42">
        <v>194</v>
      </c>
      <c r="O477" s="42">
        <v>17.600000000000001</v>
      </c>
      <c r="P477" s="42">
        <f t="shared" si="84"/>
        <v>11.022727272727272</v>
      </c>
      <c r="Q477" s="110">
        <v>265</v>
      </c>
      <c r="R477" s="42">
        <v>17</v>
      </c>
      <c r="S477" s="190">
        <f t="shared" si="85"/>
        <v>4.5049999999999999</v>
      </c>
      <c r="T477" s="42">
        <f t="shared" si="80"/>
        <v>15.527727272727272</v>
      </c>
      <c r="U477" s="42">
        <f>((INVENTARIO[[#This Row],[Costo Unitario (USD)]]+INVENTARIO[[#This Row],[Costo Envío (USD)]])*1.5)</f>
        <v>23.291590909090907</v>
      </c>
      <c r="V477" s="42">
        <v>25</v>
      </c>
      <c r="W477" s="42">
        <f>INVENTARIO[[#This Row],[Precio Final]]-(INVENTARIO[[#This Row],[Comisión 10%]]+INVENTARIO[[#This Row],[Costo total]])</f>
        <v>6.9722727272727276</v>
      </c>
      <c r="X477" s="188">
        <f>INVENTARIO[[#This Row],[Ganancia Unitaria]]*INVENTARIO[[#This Row],[Salidas]]</f>
        <v>6.9722727272727276</v>
      </c>
      <c r="Y477" s="42" t="s">
        <v>1096</v>
      </c>
      <c r="Z477" s="20"/>
    </row>
    <row r="478" spans="1:26" ht="55" hidden="1" customHeight="1" x14ac:dyDescent="0.15">
      <c r="A478" s="43" t="s">
        <v>1686</v>
      </c>
      <c r="B478" s="181"/>
      <c r="C478" s="182" t="s">
        <v>12</v>
      </c>
      <c r="D478" s="83" t="s">
        <v>50</v>
      </c>
      <c r="E478" s="83" t="s">
        <v>1091</v>
      </c>
      <c r="F478" s="83" t="s">
        <v>698</v>
      </c>
      <c r="G478" s="83" t="s">
        <v>164</v>
      </c>
      <c r="H478" s="183">
        <f>INVENTARIO[[#This Row],[Precio Final]]</f>
        <v>25</v>
      </c>
      <c r="I478" s="83">
        <f t="shared" si="83"/>
        <v>23.291590909090907</v>
      </c>
      <c r="J478" s="83">
        <v>1</v>
      </c>
      <c r="K478" s="112">
        <f>SUMIFS(VENTAS[Cantidad],VENTAS[Código del producto Vendido],INVENTARIO[[#This Row],[Code]])</f>
        <v>0</v>
      </c>
      <c r="L478" s="122">
        <f>INVENTARIO[[#This Row],[Entradas]]-INVENTARIO[[#This Row],[Salidas]]</f>
        <v>1</v>
      </c>
      <c r="M478" s="183">
        <f>INVENTARIO[[#This Row],[Precio Final]]*10%</f>
        <v>2.5</v>
      </c>
      <c r="N478" s="43">
        <v>194</v>
      </c>
      <c r="O478" s="43">
        <v>17.600000000000001</v>
      </c>
      <c r="P478" s="43">
        <f t="shared" si="84"/>
        <v>11.022727272727272</v>
      </c>
      <c r="Q478" s="112">
        <v>265</v>
      </c>
      <c r="R478" s="43">
        <v>17</v>
      </c>
      <c r="S478" s="189">
        <f t="shared" si="85"/>
        <v>4.5049999999999999</v>
      </c>
      <c r="T478" s="180">
        <f t="shared" si="80"/>
        <v>15.527727272727272</v>
      </c>
      <c r="U478" s="180">
        <f>((INVENTARIO[[#This Row],[Costo Unitario (USD)]]+INVENTARIO[[#This Row],[Costo Envío (USD)]])*1.5)</f>
        <v>23.291590909090907</v>
      </c>
      <c r="V478" s="43">
        <v>25</v>
      </c>
      <c r="W478" s="43">
        <f>INVENTARIO[[#This Row],[Precio Final]]-(INVENTARIO[[#This Row],[Comisión 10%]]+INVENTARIO[[#This Row],[Costo total]])</f>
        <v>6.9722727272727276</v>
      </c>
      <c r="X478" s="184">
        <f>INVENTARIO[[#This Row],[Ganancia Unitaria]]*INVENTARIO[[#This Row],[Salidas]]</f>
        <v>0</v>
      </c>
      <c r="Y478" s="43" t="s">
        <v>1096</v>
      </c>
      <c r="Z478" s="20"/>
    </row>
    <row r="479" spans="1:26" ht="55" hidden="1" customHeight="1" x14ac:dyDescent="0.15">
      <c r="A479" s="42" t="s">
        <v>1687</v>
      </c>
      <c r="B479" s="185"/>
      <c r="C479" s="186" t="s">
        <v>12</v>
      </c>
      <c r="D479" s="78" t="s">
        <v>52</v>
      </c>
      <c r="E479" s="78" t="s">
        <v>1095</v>
      </c>
      <c r="F479" s="78" t="s">
        <v>698</v>
      </c>
      <c r="G479" s="78" t="s">
        <v>164</v>
      </c>
      <c r="H479" s="187">
        <f>INVENTARIO[[#This Row],[Precio Final]]</f>
        <v>12</v>
      </c>
      <c r="I479" s="78">
        <f t="shared" si="83"/>
        <v>11.451818181818183</v>
      </c>
      <c r="J479" s="78">
        <v>1</v>
      </c>
      <c r="K479" s="110">
        <f>SUMIFS(VENTAS[Cantidad],VENTAS[Código del producto Vendido],INVENTARIO[[#This Row],[Code]])</f>
        <v>1</v>
      </c>
      <c r="L479" s="121">
        <f>INVENTARIO[[#This Row],[Entradas]]-INVENTARIO[[#This Row],[Salidas]]</f>
        <v>0</v>
      </c>
      <c r="M479" s="187">
        <f>INVENTARIO[[#This Row],[Precio Final]]*10%</f>
        <v>1.2000000000000002</v>
      </c>
      <c r="N479" s="42">
        <v>85</v>
      </c>
      <c r="O479" s="42">
        <v>17.600000000000001</v>
      </c>
      <c r="P479" s="42">
        <f t="shared" si="84"/>
        <v>4.8295454545454541</v>
      </c>
      <c r="Q479" s="110">
        <v>165</v>
      </c>
      <c r="R479" s="42">
        <v>17</v>
      </c>
      <c r="S479" s="190">
        <f t="shared" si="85"/>
        <v>2.8050000000000002</v>
      </c>
      <c r="T479" s="42">
        <f t="shared" si="80"/>
        <v>7.6345454545454547</v>
      </c>
      <c r="U479" s="42">
        <f>((INVENTARIO[[#This Row],[Costo Unitario (USD)]]+INVENTARIO[[#This Row],[Costo Envío (USD)]])*1.5)</f>
        <v>11.451818181818183</v>
      </c>
      <c r="V479" s="42">
        <v>12</v>
      </c>
      <c r="W479" s="42">
        <f>INVENTARIO[[#This Row],[Precio Final]]-(INVENTARIO[[#This Row],[Comisión 10%]]+INVENTARIO[[#This Row],[Costo total]])</f>
        <v>3.1654545454545442</v>
      </c>
      <c r="X479" s="188">
        <f>INVENTARIO[[#This Row],[Ganancia Unitaria]]*INVENTARIO[[#This Row],[Salidas]]</f>
        <v>3.1654545454545442</v>
      </c>
      <c r="Y479" s="42" t="s">
        <v>1096</v>
      </c>
      <c r="Z479" s="20"/>
    </row>
    <row r="480" spans="1:26" ht="55" hidden="1" customHeight="1" x14ac:dyDescent="0.15">
      <c r="A480" s="43" t="s">
        <v>1688</v>
      </c>
      <c r="B480" s="181"/>
      <c r="C480" s="182" t="s">
        <v>12</v>
      </c>
      <c r="D480" s="83" t="s">
        <v>52</v>
      </c>
      <c r="E480" s="83" t="s">
        <v>1095</v>
      </c>
      <c r="F480" s="83" t="s">
        <v>697</v>
      </c>
      <c r="G480" s="83" t="s">
        <v>164</v>
      </c>
      <c r="H480" s="183">
        <f>INVENTARIO[[#This Row],[Precio Final]]</f>
        <v>12</v>
      </c>
      <c r="I480" s="83">
        <f t="shared" si="83"/>
        <v>11.069318181818181</v>
      </c>
      <c r="J480" s="83">
        <v>1</v>
      </c>
      <c r="K480" s="112">
        <f>SUMIFS(VENTAS[Cantidad],VENTAS[Código del producto Vendido],INVENTARIO[[#This Row],[Code]])</f>
        <v>1</v>
      </c>
      <c r="L480" s="122">
        <f>INVENTARIO[[#This Row],[Entradas]]-INVENTARIO[[#This Row],[Salidas]]</f>
        <v>0</v>
      </c>
      <c r="M480" s="183">
        <f>INVENTARIO[[#This Row],[Precio Final]]*10%</f>
        <v>1.2000000000000002</v>
      </c>
      <c r="N480" s="43">
        <v>85</v>
      </c>
      <c r="O480" s="43">
        <v>17.600000000000001</v>
      </c>
      <c r="P480" s="43">
        <f t="shared" si="84"/>
        <v>4.8295454545454541</v>
      </c>
      <c r="Q480" s="112">
        <v>150</v>
      </c>
      <c r="R480" s="43">
        <v>17</v>
      </c>
      <c r="S480" s="189">
        <f t="shared" si="85"/>
        <v>2.5499999999999998</v>
      </c>
      <c r="T480" s="180">
        <f t="shared" si="80"/>
        <v>7.379545454545454</v>
      </c>
      <c r="U480" s="180">
        <f>((INVENTARIO[[#This Row],[Costo Unitario (USD)]]+INVENTARIO[[#This Row],[Costo Envío (USD)]])*1.5)</f>
        <v>11.069318181818181</v>
      </c>
      <c r="V480" s="43">
        <v>12</v>
      </c>
      <c r="W480" s="43">
        <f>INVENTARIO[[#This Row],[Precio Final]]-(INVENTARIO[[#This Row],[Comisión 10%]]+INVENTARIO[[#This Row],[Costo total]])</f>
        <v>3.4204545454545467</v>
      </c>
      <c r="X480" s="184">
        <f>INVENTARIO[[#This Row],[Ganancia Unitaria]]*INVENTARIO[[#This Row],[Salidas]]</f>
        <v>3.4204545454545467</v>
      </c>
      <c r="Y480" s="43" t="s">
        <v>1304</v>
      </c>
      <c r="Z480" s="20"/>
    </row>
    <row r="481" spans="1:26" ht="55" hidden="1" customHeight="1" x14ac:dyDescent="0.15">
      <c r="A481" s="42" t="s">
        <v>1689</v>
      </c>
      <c r="B481" s="185"/>
      <c r="C481" s="186" t="s">
        <v>12</v>
      </c>
      <c r="D481" s="78" t="s">
        <v>52</v>
      </c>
      <c r="E481" s="78" t="s">
        <v>1095</v>
      </c>
      <c r="F481" s="78" t="s">
        <v>695</v>
      </c>
      <c r="G481" s="78" t="s">
        <v>164</v>
      </c>
      <c r="H481" s="187">
        <f>INVENTARIO[[#This Row],[Precio Final]]</f>
        <v>12</v>
      </c>
      <c r="I481" s="78">
        <f t="shared" si="83"/>
        <v>11.069318181818181</v>
      </c>
      <c r="J481" s="78">
        <v>1</v>
      </c>
      <c r="K481" s="110">
        <v>0</v>
      </c>
      <c r="L481" s="121">
        <f>INVENTARIO[[#This Row],[Entradas]]-INVENTARIO[[#This Row],[Salidas]]</f>
        <v>1</v>
      </c>
      <c r="M481" s="187">
        <f>INVENTARIO[[#This Row],[Precio Final]]*10%</f>
        <v>1.2000000000000002</v>
      </c>
      <c r="N481" s="42">
        <v>85</v>
      </c>
      <c r="O481" s="42">
        <v>17.600000000000001</v>
      </c>
      <c r="P481" s="42">
        <f t="shared" si="84"/>
        <v>4.8295454545454541</v>
      </c>
      <c r="Q481" s="110">
        <v>150</v>
      </c>
      <c r="R481" s="42">
        <v>17</v>
      </c>
      <c r="S481" s="190">
        <f t="shared" si="85"/>
        <v>2.5499999999999998</v>
      </c>
      <c r="T481" s="42">
        <f t="shared" si="80"/>
        <v>7.379545454545454</v>
      </c>
      <c r="U481" s="42">
        <f>((INVENTARIO[[#This Row],[Costo Unitario (USD)]]+INVENTARIO[[#This Row],[Costo Envío (USD)]])*1.5)</f>
        <v>11.069318181818181</v>
      </c>
      <c r="V481" s="42">
        <v>12</v>
      </c>
      <c r="W481" s="42">
        <f>INVENTARIO[[#This Row],[Precio Final]]-(INVENTARIO[[#This Row],[Comisión 10%]]+INVENTARIO[[#This Row],[Costo total]])</f>
        <v>3.4204545454545467</v>
      </c>
      <c r="X481" s="188">
        <f>INVENTARIO[[#This Row],[Ganancia Unitaria]]*INVENTARIO[[#This Row],[Salidas]]</f>
        <v>0</v>
      </c>
      <c r="Y481" s="42"/>
      <c r="Z481" s="20"/>
    </row>
    <row r="482" spans="1:26" ht="55" hidden="1" customHeight="1" x14ac:dyDescent="0.15">
      <c r="A482" s="43" t="s">
        <v>1165</v>
      </c>
      <c r="B482" s="181"/>
      <c r="C482" s="182" t="s">
        <v>12</v>
      </c>
      <c r="D482" s="83" t="s">
        <v>50</v>
      </c>
      <c r="E482" s="83" t="s">
        <v>1092</v>
      </c>
      <c r="F482" s="83" t="s">
        <v>1044</v>
      </c>
      <c r="G482" s="83" t="s">
        <v>164</v>
      </c>
      <c r="H482" s="183">
        <f>INVENTARIO[[#This Row],[Precio Final]]</f>
        <v>22</v>
      </c>
      <c r="I482" s="83">
        <f t="shared" si="83"/>
        <v>21.456818181818178</v>
      </c>
      <c r="J482" s="83">
        <v>1</v>
      </c>
      <c r="K482" s="112">
        <f>SUMIFS(VENTAS[Cantidad],VENTAS[Código del producto Vendido],INVENTARIO[[#This Row],[Code]])</f>
        <v>1</v>
      </c>
      <c r="L482" s="122">
        <f>INVENTARIO[[#This Row],[Entradas]]-INVENTARIO[[#This Row],[Salidas]]</f>
        <v>0</v>
      </c>
      <c r="M482" s="183">
        <f>INVENTARIO[[#This Row],[Precio Final]]*10%</f>
        <v>2.2000000000000002</v>
      </c>
      <c r="N482" s="43">
        <v>162</v>
      </c>
      <c r="O482" s="43">
        <v>17.600000000000001</v>
      </c>
      <c r="P482" s="43">
        <f t="shared" si="84"/>
        <v>9.2045454545454533</v>
      </c>
      <c r="Q482" s="112">
        <v>300</v>
      </c>
      <c r="R482" s="43">
        <v>17</v>
      </c>
      <c r="S482" s="189">
        <f t="shared" si="85"/>
        <v>5.0999999999999996</v>
      </c>
      <c r="T482" s="180">
        <f t="shared" si="80"/>
        <v>14.304545454545453</v>
      </c>
      <c r="U482" s="180">
        <f>((INVENTARIO[[#This Row],[Costo Unitario (USD)]]+INVENTARIO[[#This Row],[Costo Envío (USD)]])*1.5)</f>
        <v>21.456818181818178</v>
      </c>
      <c r="V482" s="43">
        <v>22</v>
      </c>
      <c r="W482" s="43">
        <f>INVENTARIO[[#This Row],[Precio Final]]-(INVENTARIO[[#This Row],[Comisión 10%]]+INVENTARIO[[#This Row],[Costo total]])</f>
        <v>5.495454545454546</v>
      </c>
      <c r="X482" s="184">
        <f>INVENTARIO[[#This Row],[Ganancia Unitaria]]*INVENTARIO[[#This Row],[Salidas]]</f>
        <v>5.495454545454546</v>
      </c>
      <c r="Y482" s="43" t="s">
        <v>1096</v>
      </c>
      <c r="Z482" s="20"/>
    </row>
    <row r="483" spans="1:26" ht="55" hidden="1" customHeight="1" x14ac:dyDescent="0.15">
      <c r="A483" s="42" t="s">
        <v>1690</v>
      </c>
      <c r="B483" s="185"/>
      <c r="C483" s="186" t="s">
        <v>12</v>
      </c>
      <c r="D483" s="78" t="s">
        <v>52</v>
      </c>
      <c r="E483" s="78" t="s">
        <v>1100</v>
      </c>
      <c r="F483" s="78" t="s">
        <v>697</v>
      </c>
      <c r="G483" s="78" t="s">
        <v>164</v>
      </c>
      <c r="H483" s="187">
        <f>INVENTARIO[[#This Row],[Precio Final]]</f>
        <v>14</v>
      </c>
      <c r="I483" s="78">
        <f t="shared" si="83"/>
        <v>14.019999999999998</v>
      </c>
      <c r="J483" s="78">
        <v>2</v>
      </c>
      <c r="K483" s="110">
        <f>SUMIFS(VENTAS[Cantidad],VENTAS[Código del producto Vendido],INVENTARIO[[#This Row],[Code]])</f>
        <v>0</v>
      </c>
      <c r="L483" s="121">
        <f>INVENTARIO[[#This Row],[Entradas]]-INVENTARIO[[#This Row],[Salidas]]</f>
        <v>2</v>
      </c>
      <c r="M483" s="187">
        <f>INVENTARIO[[#This Row],[Precio Final]]*10%</f>
        <v>1.4000000000000001</v>
      </c>
      <c r="N483" s="42">
        <v>99</v>
      </c>
      <c r="O483" s="42">
        <v>17.600000000000001</v>
      </c>
      <c r="P483" s="42">
        <f t="shared" si="84"/>
        <v>5.6249999999999991</v>
      </c>
      <c r="Q483" s="110">
        <v>215</v>
      </c>
      <c r="R483" s="42">
        <v>17</v>
      </c>
      <c r="S483" s="190">
        <f t="shared" si="85"/>
        <v>3.6549999999999998</v>
      </c>
      <c r="T483" s="42">
        <f>(P483+S483)-INVENTARIO[[#This Row],[Comisión 10%]]</f>
        <v>7.879999999999999</v>
      </c>
      <c r="U483" s="42">
        <f>((INVENTARIO[[#This Row],[Costo Unitario (USD)]]+INVENTARIO[[#This Row],[Costo Envío (USD)]])*1.5)+10%</f>
        <v>14.019999999999998</v>
      </c>
      <c r="V483" s="42">
        <v>14</v>
      </c>
      <c r="W483" s="42">
        <f>INVENTARIO[[#This Row],[Precio Final]]-(INVENTARIO[[#This Row],[Comisión 10%]]+INVENTARIO[[#This Row],[Costo total]])</f>
        <v>4.7200000000000006</v>
      </c>
      <c r="X483" s="188">
        <f>INVENTARIO[[#This Row],[Ganancia Unitaria]]*INVENTARIO[[#This Row],[Salidas]]</f>
        <v>0</v>
      </c>
      <c r="Y483" s="42" t="s">
        <v>1096</v>
      </c>
      <c r="Z483" s="20"/>
    </row>
    <row r="484" spans="1:26" ht="55" hidden="1" customHeight="1" x14ac:dyDescent="0.15">
      <c r="A484" s="43" t="s">
        <v>1691</v>
      </c>
      <c r="B484" s="181"/>
      <c r="C484" s="182" t="s">
        <v>12</v>
      </c>
      <c r="D484" s="83" t="s">
        <v>52</v>
      </c>
      <c r="E484" s="83" t="s">
        <v>1100</v>
      </c>
      <c r="F484" s="83" t="s">
        <v>695</v>
      </c>
      <c r="G484" s="83" t="s">
        <v>164</v>
      </c>
      <c r="H484" s="183">
        <f>INVENTARIO[[#This Row],[Precio Final]]</f>
        <v>14</v>
      </c>
      <c r="I484" s="83">
        <f t="shared" si="83"/>
        <v>13.919999999999998</v>
      </c>
      <c r="J484" s="83">
        <v>2</v>
      </c>
      <c r="K484" s="112">
        <f>SUMIFS(VENTAS[Cantidad],VENTAS[Código del producto Vendido],INVENTARIO[[#This Row],[Code]])</f>
        <v>1</v>
      </c>
      <c r="L484" s="122">
        <f>INVENTARIO[[#This Row],[Entradas]]-INVENTARIO[[#This Row],[Salidas]]</f>
        <v>1</v>
      </c>
      <c r="M484" s="183">
        <f>INVENTARIO[[#This Row],[Precio Final]]*10%</f>
        <v>1.4000000000000001</v>
      </c>
      <c r="N484" s="43">
        <v>99</v>
      </c>
      <c r="O484" s="43">
        <v>17.600000000000001</v>
      </c>
      <c r="P484" s="43">
        <f t="shared" si="84"/>
        <v>5.6249999999999991</v>
      </c>
      <c r="Q484" s="112">
        <v>215</v>
      </c>
      <c r="R484" s="43">
        <v>17</v>
      </c>
      <c r="S484" s="189">
        <f t="shared" si="85"/>
        <v>3.6549999999999998</v>
      </c>
      <c r="T484" s="180">
        <f t="shared" ref="T484:T517" si="86">(P484+S484)</f>
        <v>9.2799999999999994</v>
      </c>
      <c r="U484" s="180">
        <f>((INVENTARIO[[#This Row],[Costo Unitario (USD)]]+INVENTARIO[[#This Row],[Costo Envío (USD)]])*1.5)</f>
        <v>13.919999999999998</v>
      </c>
      <c r="V484" s="43">
        <v>14</v>
      </c>
      <c r="W484" s="43">
        <f>INVENTARIO[[#This Row],[Precio Final]]-(INVENTARIO[[#This Row],[Comisión 10%]]+INVENTARIO[[#This Row],[Costo total]])</f>
        <v>3.3200000000000003</v>
      </c>
      <c r="X484" s="184">
        <f>INVENTARIO[[#This Row],[Ganancia Unitaria]]*INVENTARIO[[#This Row],[Salidas]]</f>
        <v>3.3200000000000003</v>
      </c>
      <c r="Y484" s="43" t="s">
        <v>1096</v>
      </c>
      <c r="Z484" s="20"/>
    </row>
    <row r="485" spans="1:26" ht="55" hidden="1" customHeight="1" x14ac:dyDescent="0.15">
      <c r="A485" s="42" t="s">
        <v>1692</v>
      </c>
      <c r="B485" s="185"/>
      <c r="C485" s="186" t="s">
        <v>12</v>
      </c>
      <c r="D485" s="78" t="s">
        <v>52</v>
      </c>
      <c r="E485" s="78" t="s">
        <v>1100</v>
      </c>
      <c r="F485" s="78" t="s">
        <v>698</v>
      </c>
      <c r="G485" s="78" t="s">
        <v>164</v>
      </c>
      <c r="H485" s="187">
        <f>INVENTARIO[[#This Row],[Precio Final]]</f>
        <v>14</v>
      </c>
      <c r="I485" s="78">
        <f t="shared" si="83"/>
        <v>13.919999999999998</v>
      </c>
      <c r="J485" s="78">
        <v>1</v>
      </c>
      <c r="K485" s="110">
        <f>SUMIFS(VENTAS[Cantidad],VENTAS[Código del producto Vendido],INVENTARIO[[#This Row],[Code]])</f>
        <v>1</v>
      </c>
      <c r="L485" s="121">
        <f>INVENTARIO[[#This Row],[Entradas]]-INVENTARIO[[#This Row],[Salidas]]</f>
        <v>0</v>
      </c>
      <c r="M485" s="187">
        <f>INVENTARIO[[#This Row],[Precio Final]]*10%</f>
        <v>1.4000000000000001</v>
      </c>
      <c r="N485" s="42">
        <v>99</v>
      </c>
      <c r="O485" s="42">
        <v>17.600000000000001</v>
      </c>
      <c r="P485" s="42">
        <f t="shared" si="84"/>
        <v>5.6249999999999991</v>
      </c>
      <c r="Q485" s="110">
        <v>215</v>
      </c>
      <c r="R485" s="42">
        <v>17</v>
      </c>
      <c r="S485" s="190">
        <f t="shared" si="85"/>
        <v>3.6549999999999998</v>
      </c>
      <c r="T485" s="42">
        <f t="shared" si="86"/>
        <v>9.2799999999999994</v>
      </c>
      <c r="U485" s="42">
        <f>((INVENTARIO[[#This Row],[Costo Unitario (USD)]]+INVENTARIO[[#This Row],[Costo Envío (USD)]])*1.5)</f>
        <v>13.919999999999998</v>
      </c>
      <c r="V485" s="42">
        <v>14</v>
      </c>
      <c r="W485" s="42">
        <f>INVENTARIO[[#This Row],[Precio Final]]-(INVENTARIO[[#This Row],[Comisión 10%]]+INVENTARIO[[#This Row],[Costo total]])</f>
        <v>3.3200000000000003</v>
      </c>
      <c r="X485" s="188">
        <f>INVENTARIO[[#This Row],[Ganancia Unitaria]]*INVENTARIO[[#This Row],[Salidas]]</f>
        <v>3.3200000000000003</v>
      </c>
      <c r="Y485" s="42" t="s">
        <v>1096</v>
      </c>
      <c r="Z485" s="20"/>
    </row>
    <row r="486" spans="1:26" ht="55" hidden="1" customHeight="1" x14ac:dyDescent="0.15">
      <c r="A486" s="43" t="s">
        <v>1693</v>
      </c>
      <c r="B486" s="181"/>
      <c r="C486" s="182" t="s">
        <v>12</v>
      </c>
      <c r="D486" s="83" t="s">
        <v>50</v>
      </c>
      <c r="E486" s="83" t="s">
        <v>1101</v>
      </c>
      <c r="F486" s="83" t="s">
        <v>695</v>
      </c>
      <c r="G486" s="83" t="s">
        <v>164</v>
      </c>
      <c r="H486" s="183">
        <f>INVENTARIO[[#This Row],[Precio Final]]</f>
        <v>25</v>
      </c>
      <c r="I486" s="83">
        <f t="shared" si="83"/>
        <v>22.990909090909089</v>
      </c>
      <c r="J486" s="83">
        <v>2</v>
      </c>
      <c r="K486" s="112">
        <f>SUMIFS(VENTAS[Cantidad],VENTAS[Código del producto Vendido],INVENTARIO[[#This Row],[Code]])</f>
        <v>1</v>
      </c>
      <c r="L486" s="122">
        <f>INVENTARIO[[#This Row],[Entradas]]-INVENTARIO[[#This Row],[Salidas]]</f>
        <v>1</v>
      </c>
      <c r="M486" s="183">
        <f>INVENTARIO[[#This Row],[Precio Final]]*10%</f>
        <v>2.5</v>
      </c>
      <c r="N486" s="43">
        <v>180</v>
      </c>
      <c r="O486" s="43">
        <v>17.600000000000001</v>
      </c>
      <c r="P486" s="43">
        <f t="shared" si="84"/>
        <v>10.227272727272727</v>
      </c>
      <c r="Q486" s="112">
        <v>300</v>
      </c>
      <c r="R486" s="43">
        <v>17</v>
      </c>
      <c r="S486" s="189">
        <f t="shared" si="85"/>
        <v>5.0999999999999996</v>
      </c>
      <c r="T486" s="180">
        <f t="shared" si="86"/>
        <v>15.327272727272726</v>
      </c>
      <c r="U486" s="180">
        <f>((INVENTARIO[[#This Row],[Costo Unitario (USD)]]+INVENTARIO[[#This Row],[Costo Envío (USD)]])*1.5)</f>
        <v>22.990909090909089</v>
      </c>
      <c r="V486" s="43">
        <v>25</v>
      </c>
      <c r="W486" s="43">
        <f>INVENTARIO[[#This Row],[Precio Final]]-(INVENTARIO[[#This Row],[Comisión 10%]]+INVENTARIO[[#This Row],[Costo total]])</f>
        <v>7.172727272727272</v>
      </c>
      <c r="X486" s="184">
        <f>INVENTARIO[[#This Row],[Ganancia Unitaria]]*INVENTARIO[[#This Row],[Salidas]]</f>
        <v>7.172727272727272</v>
      </c>
      <c r="Y486" s="43" t="s">
        <v>1096</v>
      </c>
      <c r="Z486" s="20"/>
    </row>
    <row r="487" spans="1:26" ht="55" hidden="1" customHeight="1" x14ac:dyDescent="0.15">
      <c r="A487" s="42" t="s">
        <v>1694</v>
      </c>
      <c r="B487" s="185"/>
      <c r="C487" s="186" t="s">
        <v>12</v>
      </c>
      <c r="D487" s="78" t="s">
        <v>50</v>
      </c>
      <c r="E487" s="78" t="s">
        <v>1101</v>
      </c>
      <c r="F487" s="78" t="s">
        <v>697</v>
      </c>
      <c r="G487" s="78" t="s">
        <v>164</v>
      </c>
      <c r="H487" s="187">
        <f>INVENTARIO[[#This Row],[Precio Final]]</f>
        <v>25</v>
      </c>
      <c r="I487" s="78">
        <f t="shared" si="83"/>
        <v>22.990909090909089</v>
      </c>
      <c r="J487" s="78">
        <v>2</v>
      </c>
      <c r="K487" s="110">
        <f>SUMIFS(VENTAS[Cantidad],VENTAS[Código del producto Vendido],INVENTARIO[[#This Row],[Code]])</f>
        <v>1</v>
      </c>
      <c r="L487" s="121">
        <f>INVENTARIO[[#This Row],[Entradas]]-INVENTARIO[[#This Row],[Salidas]]</f>
        <v>1</v>
      </c>
      <c r="M487" s="187">
        <f>INVENTARIO[[#This Row],[Precio Final]]*10%</f>
        <v>2.5</v>
      </c>
      <c r="N487" s="42">
        <v>180</v>
      </c>
      <c r="O487" s="42">
        <v>17.600000000000001</v>
      </c>
      <c r="P487" s="42">
        <f t="shared" si="84"/>
        <v>10.227272727272727</v>
      </c>
      <c r="Q487" s="110">
        <v>300</v>
      </c>
      <c r="R487" s="42">
        <v>17</v>
      </c>
      <c r="S487" s="190">
        <f t="shared" si="85"/>
        <v>5.0999999999999996</v>
      </c>
      <c r="T487" s="42">
        <f t="shared" si="86"/>
        <v>15.327272727272726</v>
      </c>
      <c r="U487" s="42">
        <f>((INVENTARIO[[#This Row],[Costo Unitario (USD)]]+INVENTARIO[[#This Row],[Costo Envío (USD)]])*1.5)</f>
        <v>22.990909090909089</v>
      </c>
      <c r="V487" s="42">
        <v>25</v>
      </c>
      <c r="W487" s="42">
        <f>INVENTARIO[[#This Row],[Precio Final]]-(INVENTARIO[[#This Row],[Comisión 10%]]+INVENTARIO[[#This Row],[Costo total]])</f>
        <v>7.172727272727272</v>
      </c>
      <c r="X487" s="188">
        <f>INVENTARIO[[#This Row],[Ganancia Unitaria]]*INVENTARIO[[#This Row],[Salidas]]</f>
        <v>7.172727272727272</v>
      </c>
      <c r="Y487" s="42" t="s">
        <v>1096</v>
      </c>
      <c r="Z487" s="20"/>
    </row>
    <row r="488" spans="1:26" ht="55" hidden="1" customHeight="1" x14ac:dyDescent="0.15">
      <c r="A488" s="43" t="s">
        <v>1695</v>
      </c>
      <c r="B488" s="181"/>
      <c r="C488" s="182" t="s">
        <v>12</v>
      </c>
      <c r="D488" s="83" t="s">
        <v>415</v>
      </c>
      <c r="E488" s="83" t="s">
        <v>998</v>
      </c>
      <c r="F488" s="83" t="s">
        <v>697</v>
      </c>
      <c r="G488" s="83" t="s">
        <v>164</v>
      </c>
      <c r="H488" s="183">
        <f>INVENTARIO[[#This Row],[Precio Final]]</f>
        <v>25</v>
      </c>
      <c r="I488" s="83">
        <f t="shared" si="83"/>
        <v>21.968181818181819</v>
      </c>
      <c r="J488" s="83">
        <v>2</v>
      </c>
      <c r="K488" s="112">
        <f>SUMIFS(VENTAS[Cantidad],VENTAS[Código del producto Vendido],INVENTARIO[[#This Row],[Code]])</f>
        <v>2</v>
      </c>
      <c r="L488" s="122">
        <f>INVENTARIO[[#This Row],[Entradas]]-INVENTARIO[[#This Row],[Salidas]]</f>
        <v>0</v>
      </c>
      <c r="M488" s="183">
        <f>INVENTARIO[[#This Row],[Precio Final]]*10%</f>
        <v>2.5</v>
      </c>
      <c r="N488" s="43">
        <v>168</v>
      </c>
      <c r="O488" s="43">
        <v>17.600000000000001</v>
      </c>
      <c r="P488" s="43">
        <f t="shared" si="84"/>
        <v>9.545454545454545</v>
      </c>
      <c r="Q488" s="112">
        <v>300</v>
      </c>
      <c r="R488" s="43">
        <v>17</v>
      </c>
      <c r="S488" s="189">
        <f t="shared" si="85"/>
        <v>5.0999999999999996</v>
      </c>
      <c r="T488" s="180">
        <f t="shared" si="86"/>
        <v>14.645454545454545</v>
      </c>
      <c r="U488" s="180">
        <f>((INVENTARIO[[#This Row],[Costo Unitario (USD)]]+INVENTARIO[[#This Row],[Costo Envío (USD)]])*1.5)</f>
        <v>21.968181818181819</v>
      </c>
      <c r="V488" s="43">
        <v>25</v>
      </c>
      <c r="W488" s="43">
        <f>INVENTARIO[[#This Row],[Precio Final]]-(INVENTARIO[[#This Row],[Comisión 10%]]+INVENTARIO[[#This Row],[Costo total]])</f>
        <v>7.8545454545454554</v>
      </c>
      <c r="X488" s="184">
        <f>INVENTARIO[[#This Row],[Ganancia Unitaria]]*INVENTARIO[[#This Row],[Salidas]]</f>
        <v>15.709090909090911</v>
      </c>
      <c r="Y488" s="43" t="s">
        <v>1096</v>
      </c>
      <c r="Z488" s="20"/>
    </row>
    <row r="489" spans="1:26" ht="55" hidden="1" customHeight="1" x14ac:dyDescent="0.15">
      <c r="A489" s="42" t="s">
        <v>1696</v>
      </c>
      <c r="B489" s="185"/>
      <c r="C489" s="186" t="s">
        <v>12</v>
      </c>
      <c r="D489" s="78" t="s">
        <v>50</v>
      </c>
      <c r="E489" s="78" t="s">
        <v>1102</v>
      </c>
      <c r="F489" s="78" t="s">
        <v>693</v>
      </c>
      <c r="G489" s="78" t="s">
        <v>164</v>
      </c>
      <c r="H489" s="187">
        <f>INVENTARIO[[#This Row],[Precio Final]]</f>
        <v>35</v>
      </c>
      <c r="I489" s="78">
        <f t="shared" si="83"/>
        <v>37.094318181818181</v>
      </c>
      <c r="J489" s="78">
        <v>1</v>
      </c>
      <c r="K489" s="110">
        <f>SUMIFS(VENTAS[Cantidad],VENTAS[Código del producto Vendido],INVENTARIO[[#This Row],[Code]])</f>
        <v>0</v>
      </c>
      <c r="L489" s="121">
        <f>INVENTARIO[[#This Row],[Entradas]]-INVENTARIO[[#This Row],[Salidas]]</f>
        <v>1</v>
      </c>
      <c r="M489" s="187">
        <f>INVENTARIO[[#This Row],[Precio Final]]*10%</f>
        <v>3.5</v>
      </c>
      <c r="N489" s="42">
        <v>272</v>
      </c>
      <c r="O489" s="42">
        <v>17.600000000000001</v>
      </c>
      <c r="P489" s="42">
        <f t="shared" si="84"/>
        <v>15.454545454545453</v>
      </c>
      <c r="Q489" s="110">
        <v>530</v>
      </c>
      <c r="R489" s="42">
        <v>17.5</v>
      </c>
      <c r="S489" s="190">
        <f t="shared" si="85"/>
        <v>9.2750000000000004</v>
      </c>
      <c r="T489" s="42">
        <f t="shared" si="86"/>
        <v>24.729545454545452</v>
      </c>
      <c r="U489" s="42">
        <f>((INVENTARIO[[#This Row],[Costo Unitario (USD)]]+INVENTARIO[[#This Row],[Costo Envío (USD)]])*1.5)</f>
        <v>37.094318181818181</v>
      </c>
      <c r="V489" s="42">
        <v>35</v>
      </c>
      <c r="W489" s="42">
        <f>INVENTARIO[[#This Row],[Precio Final]]-(INVENTARIO[[#This Row],[Comisión 10%]]+INVENTARIO[[#This Row],[Costo total]])</f>
        <v>6.7704545454545482</v>
      </c>
      <c r="X489" s="188">
        <f>INVENTARIO[[#This Row],[Ganancia Unitaria]]*INVENTARIO[[#This Row],[Salidas]]</f>
        <v>0</v>
      </c>
      <c r="Y489" s="42" t="s">
        <v>1304</v>
      </c>
      <c r="Z489" s="20"/>
    </row>
    <row r="490" spans="1:26" ht="55" hidden="1" customHeight="1" x14ac:dyDescent="0.15">
      <c r="A490" s="43" t="s">
        <v>1697</v>
      </c>
      <c r="B490" s="181"/>
      <c r="C490" s="182" t="s">
        <v>12</v>
      </c>
      <c r="D490" s="83" t="s">
        <v>50</v>
      </c>
      <c r="E490" s="83" t="s">
        <v>1102</v>
      </c>
      <c r="F490" s="83" t="s">
        <v>698</v>
      </c>
      <c r="G490" s="83" t="s">
        <v>164</v>
      </c>
      <c r="H490" s="183">
        <f>INVENTARIO[[#This Row],[Precio Final]]</f>
        <v>35</v>
      </c>
      <c r="I490" s="83">
        <f t="shared" si="83"/>
        <v>36.30681818181818</v>
      </c>
      <c r="J490" s="83">
        <v>1</v>
      </c>
      <c r="K490" s="112">
        <f>SUMIFS(VENTAS[Cantidad],VENTAS[Código del producto Vendido],INVENTARIO[[#This Row],[Code]])</f>
        <v>0</v>
      </c>
      <c r="L490" s="122">
        <f>INVENTARIO[[#This Row],[Entradas]]-INVENTARIO[[#This Row],[Salidas]]</f>
        <v>1</v>
      </c>
      <c r="M490" s="183">
        <f>INVENTARIO[[#This Row],[Precio Final]]*10%</f>
        <v>3.5</v>
      </c>
      <c r="N490" s="43">
        <v>272</v>
      </c>
      <c r="O490" s="43">
        <v>17.600000000000001</v>
      </c>
      <c r="P490" s="43">
        <f t="shared" si="84"/>
        <v>15.454545454545453</v>
      </c>
      <c r="Q490" s="112">
        <v>500</v>
      </c>
      <c r="R490" s="43">
        <v>17.5</v>
      </c>
      <c r="S490" s="189">
        <f t="shared" si="85"/>
        <v>8.75</v>
      </c>
      <c r="T490" s="180">
        <f t="shared" si="86"/>
        <v>24.204545454545453</v>
      </c>
      <c r="U490" s="180">
        <f>((INVENTARIO[[#This Row],[Costo Unitario (USD)]]+INVENTARIO[[#This Row],[Costo Envío (USD)]])*1.5)</f>
        <v>36.30681818181818</v>
      </c>
      <c r="V490" s="43">
        <v>35</v>
      </c>
      <c r="W490" s="43">
        <f>INVENTARIO[[#This Row],[Precio Final]]-(INVENTARIO[[#This Row],[Comisión 10%]]+INVENTARIO[[#This Row],[Costo total]])</f>
        <v>7.2954545454545467</v>
      </c>
      <c r="X490" s="184">
        <f>INVENTARIO[[#This Row],[Ganancia Unitaria]]*INVENTARIO[[#This Row],[Salidas]]</f>
        <v>0</v>
      </c>
      <c r="Y490" s="43" t="s">
        <v>1304</v>
      </c>
      <c r="Z490" s="20"/>
    </row>
    <row r="491" spans="1:26" ht="55" hidden="1" customHeight="1" x14ac:dyDescent="0.15">
      <c r="A491" s="42" t="s">
        <v>1698</v>
      </c>
      <c r="B491" s="185"/>
      <c r="C491" s="186" t="s">
        <v>12</v>
      </c>
      <c r="D491" s="78" t="s">
        <v>50</v>
      </c>
      <c r="E491" s="78" t="s">
        <v>1102</v>
      </c>
      <c r="F491" s="78" t="s">
        <v>697</v>
      </c>
      <c r="G491" s="78" t="s">
        <v>164</v>
      </c>
      <c r="H491" s="187">
        <f>INVENTARIO[[#This Row],[Precio Final]]</f>
        <v>35</v>
      </c>
      <c r="I491" s="78">
        <f t="shared" si="83"/>
        <v>33.288068181818183</v>
      </c>
      <c r="J491" s="78">
        <v>2</v>
      </c>
      <c r="K491" s="110">
        <f>SUMIFS(VENTAS[Cantidad],VENTAS[Código del producto Vendido],INVENTARIO[[#This Row],[Code]])</f>
        <v>1</v>
      </c>
      <c r="L491" s="121">
        <f>INVENTARIO[[#This Row],[Entradas]]-INVENTARIO[[#This Row],[Salidas]]</f>
        <v>1</v>
      </c>
      <c r="M491" s="187">
        <f>INVENTARIO[[#This Row],[Precio Final]]*10%</f>
        <v>3.5</v>
      </c>
      <c r="N491" s="42">
        <v>272</v>
      </c>
      <c r="O491" s="42">
        <v>17.600000000000001</v>
      </c>
      <c r="P491" s="42">
        <f t="shared" si="84"/>
        <v>15.454545454545453</v>
      </c>
      <c r="Q491" s="110">
        <v>385</v>
      </c>
      <c r="R491" s="42">
        <v>17.5</v>
      </c>
      <c r="S491" s="190">
        <f t="shared" si="85"/>
        <v>6.7374999999999998</v>
      </c>
      <c r="T491" s="42">
        <f t="shared" si="86"/>
        <v>22.192045454545454</v>
      </c>
      <c r="U491" s="42">
        <f>((INVENTARIO[[#This Row],[Costo Unitario (USD)]]+INVENTARIO[[#This Row],[Costo Envío (USD)]])*1.5)</f>
        <v>33.288068181818183</v>
      </c>
      <c r="V491" s="42">
        <v>35</v>
      </c>
      <c r="W491" s="42">
        <f>INVENTARIO[[#This Row],[Precio Final]]-(INVENTARIO[[#This Row],[Comisión 10%]]+INVENTARIO[[#This Row],[Costo total]])</f>
        <v>9.307954545454546</v>
      </c>
      <c r="X491" s="188">
        <f>INVENTARIO[[#This Row],[Ganancia Unitaria]]*INVENTARIO[[#This Row],[Salidas]]</f>
        <v>9.307954545454546</v>
      </c>
      <c r="Y491" s="42" t="s">
        <v>1096</v>
      </c>
      <c r="Z491" s="20"/>
    </row>
    <row r="492" spans="1:26" ht="55" hidden="1" customHeight="1" x14ac:dyDescent="0.15">
      <c r="A492" s="43" t="s">
        <v>1699</v>
      </c>
      <c r="B492" s="181"/>
      <c r="C492" s="182" t="s">
        <v>12</v>
      </c>
      <c r="D492" s="83" t="s">
        <v>253</v>
      </c>
      <c r="E492" s="83" t="s">
        <v>1006</v>
      </c>
      <c r="F492" s="83" t="s">
        <v>697</v>
      </c>
      <c r="G492" s="83" t="s">
        <v>164</v>
      </c>
      <c r="H492" s="183">
        <f>INVENTARIO[[#This Row],[Precio Final]]</f>
        <v>12</v>
      </c>
      <c r="I492" s="83">
        <f t="shared" si="83"/>
        <v>11.548295454545453</v>
      </c>
      <c r="J492" s="83">
        <v>2</v>
      </c>
      <c r="K492" s="112">
        <f>SUMIFS(VENTAS[Cantidad],VENTAS[Código del producto Vendido],INVENTARIO[[#This Row],[Code]])</f>
        <v>2</v>
      </c>
      <c r="L492" s="122">
        <f>INVENTARIO[[#This Row],[Entradas]]-INVENTARIO[[#This Row],[Salidas]]</f>
        <v>0</v>
      </c>
      <c r="M492" s="183">
        <f>INVENTARIO[[#This Row],[Precio Final]]*10%</f>
        <v>1.2000000000000002</v>
      </c>
      <c r="N492" s="43">
        <v>97</v>
      </c>
      <c r="O492" s="43">
        <v>17.600000000000001</v>
      </c>
      <c r="P492" s="43">
        <f t="shared" si="84"/>
        <v>5.5113636363636358</v>
      </c>
      <c r="Q492" s="112">
        <v>125</v>
      </c>
      <c r="R492" s="43">
        <v>17.5</v>
      </c>
      <c r="S492" s="189">
        <f t="shared" si="85"/>
        <v>2.1875</v>
      </c>
      <c r="T492" s="180">
        <f t="shared" si="86"/>
        <v>7.6988636363636358</v>
      </c>
      <c r="U492" s="180">
        <f>((INVENTARIO[[#This Row],[Costo Unitario (USD)]]+INVENTARIO[[#This Row],[Costo Envío (USD)]])*1.5)</f>
        <v>11.548295454545453</v>
      </c>
      <c r="V492" s="43">
        <v>12</v>
      </c>
      <c r="W492" s="43">
        <f>INVENTARIO[[#This Row],[Precio Final]]-(INVENTARIO[[#This Row],[Comisión 10%]]+INVENTARIO[[#This Row],[Costo total]])</f>
        <v>3.101136363636364</v>
      </c>
      <c r="X492" s="184">
        <f>INVENTARIO[[#This Row],[Ganancia Unitaria]]*INVENTARIO[[#This Row],[Salidas]]</f>
        <v>6.202272727272728</v>
      </c>
      <c r="Y492" s="43" t="s">
        <v>1304</v>
      </c>
      <c r="Z492" s="20"/>
    </row>
    <row r="493" spans="1:26" ht="55" hidden="1" customHeight="1" x14ac:dyDescent="0.15">
      <c r="A493" s="42" t="s">
        <v>1171</v>
      </c>
      <c r="B493" s="185"/>
      <c r="C493" s="186" t="s">
        <v>12</v>
      </c>
      <c r="D493" s="78" t="s">
        <v>52</v>
      </c>
      <c r="E493" s="78" t="s">
        <v>1103</v>
      </c>
      <c r="F493" s="78" t="s">
        <v>692</v>
      </c>
      <c r="G493" s="78" t="s">
        <v>164</v>
      </c>
      <c r="H493" s="187">
        <f>INVENTARIO[[#This Row],[Precio Final]]</f>
        <v>12</v>
      </c>
      <c r="I493" s="78">
        <f t="shared" si="83"/>
        <v>10.735227272727272</v>
      </c>
      <c r="J493" s="78">
        <v>1</v>
      </c>
      <c r="K493" s="110">
        <f>SUMIFS(VENTAS[Cantidad],VENTAS[Código del producto Vendido],INVENTARIO[[#This Row],[Code]])</f>
        <v>1</v>
      </c>
      <c r="L493" s="121">
        <f>INVENTARIO[[#This Row],[Entradas]]-INVENTARIO[[#This Row],[Salidas]]</f>
        <v>0</v>
      </c>
      <c r="M493" s="187">
        <f>INVENTARIO[[#This Row],[Precio Final]]*10%</f>
        <v>1.2000000000000002</v>
      </c>
      <c r="N493" s="42">
        <v>89</v>
      </c>
      <c r="O493" s="42">
        <v>17.600000000000001</v>
      </c>
      <c r="P493" s="42">
        <f t="shared" si="84"/>
        <v>5.0568181818181817</v>
      </c>
      <c r="Q493" s="110">
        <v>120</v>
      </c>
      <c r="R493" s="42">
        <v>17.5</v>
      </c>
      <c r="S493" s="190">
        <f t="shared" si="85"/>
        <v>2.1</v>
      </c>
      <c r="T493" s="42">
        <f t="shared" si="86"/>
        <v>7.1568181818181813</v>
      </c>
      <c r="U493" s="42">
        <f>((INVENTARIO[[#This Row],[Costo Unitario (USD)]]+INVENTARIO[[#This Row],[Costo Envío (USD)]])*1.5)</f>
        <v>10.735227272727272</v>
      </c>
      <c r="V493" s="42">
        <v>12</v>
      </c>
      <c r="W493" s="42">
        <f>INVENTARIO[[#This Row],[Precio Final]]-(INVENTARIO[[#This Row],[Comisión 10%]]+INVENTARIO[[#This Row],[Costo total]])</f>
        <v>3.6431818181818194</v>
      </c>
      <c r="X493" s="188">
        <f>INVENTARIO[[#This Row],[Ganancia Unitaria]]*INVENTARIO[[#This Row],[Salidas]]</f>
        <v>3.6431818181818194</v>
      </c>
      <c r="Y493" s="42" t="s">
        <v>1096</v>
      </c>
      <c r="Z493" s="20"/>
    </row>
    <row r="494" spans="1:26" ht="55" hidden="1" customHeight="1" x14ac:dyDescent="0.15">
      <c r="A494" s="43" t="s">
        <v>1700</v>
      </c>
      <c r="B494" s="181"/>
      <c r="C494" s="182" t="s">
        <v>12</v>
      </c>
      <c r="D494" s="83" t="s">
        <v>52</v>
      </c>
      <c r="E494" s="83" t="s">
        <v>1103</v>
      </c>
      <c r="F494" s="83" t="s">
        <v>695</v>
      </c>
      <c r="G494" s="83" t="s">
        <v>164</v>
      </c>
      <c r="H494" s="183">
        <f>INVENTARIO[[#This Row],[Precio Final]]</f>
        <v>12</v>
      </c>
      <c r="I494" s="83">
        <f t="shared" si="83"/>
        <v>10.735227272727272</v>
      </c>
      <c r="J494" s="83">
        <v>2</v>
      </c>
      <c r="K494" s="112">
        <f>SUMIFS(VENTAS[Cantidad],VENTAS[Código del producto Vendido],INVENTARIO[[#This Row],[Code]])</f>
        <v>2</v>
      </c>
      <c r="L494" s="122">
        <f>INVENTARIO[[#This Row],[Entradas]]-INVENTARIO[[#This Row],[Salidas]]</f>
        <v>0</v>
      </c>
      <c r="M494" s="183">
        <f>INVENTARIO[[#This Row],[Precio Final]]*10%</f>
        <v>1.2000000000000002</v>
      </c>
      <c r="N494" s="43">
        <v>89</v>
      </c>
      <c r="O494" s="43">
        <v>17.600000000000001</v>
      </c>
      <c r="P494" s="43">
        <f t="shared" si="84"/>
        <v>5.0568181818181817</v>
      </c>
      <c r="Q494" s="112">
        <v>120</v>
      </c>
      <c r="R494" s="43">
        <v>17.5</v>
      </c>
      <c r="S494" s="189">
        <f t="shared" si="85"/>
        <v>2.1</v>
      </c>
      <c r="T494" s="180">
        <f t="shared" si="86"/>
        <v>7.1568181818181813</v>
      </c>
      <c r="U494" s="180">
        <f>((INVENTARIO[[#This Row],[Costo Unitario (USD)]]+INVENTARIO[[#This Row],[Costo Envío (USD)]])*1.5)</f>
        <v>10.735227272727272</v>
      </c>
      <c r="V494" s="43">
        <v>12</v>
      </c>
      <c r="W494" s="43">
        <f>INVENTARIO[[#This Row],[Precio Final]]-(INVENTARIO[[#This Row],[Comisión 10%]]+INVENTARIO[[#This Row],[Costo total]])</f>
        <v>3.6431818181818194</v>
      </c>
      <c r="X494" s="184">
        <f>INVENTARIO[[#This Row],[Ganancia Unitaria]]*INVENTARIO[[#This Row],[Salidas]]</f>
        <v>7.2863636363636388</v>
      </c>
      <c r="Y494" s="43" t="s">
        <v>1304</v>
      </c>
      <c r="Z494" s="20"/>
    </row>
    <row r="495" spans="1:26" ht="55" hidden="1" customHeight="1" x14ac:dyDescent="0.15">
      <c r="A495" s="42" t="s">
        <v>1701</v>
      </c>
      <c r="B495" s="185"/>
      <c r="C495" s="186" t="s">
        <v>12</v>
      </c>
      <c r="D495" s="78" t="s">
        <v>52</v>
      </c>
      <c r="E495" s="78" t="s">
        <v>1103</v>
      </c>
      <c r="F495" s="78" t="s">
        <v>697</v>
      </c>
      <c r="G495" s="78" t="s">
        <v>164</v>
      </c>
      <c r="H495" s="187">
        <f>INVENTARIO[[#This Row],[Precio Final]]</f>
        <v>12</v>
      </c>
      <c r="I495" s="78">
        <f t="shared" ref="I495:I512" si="87">U495</f>
        <v>10.735227272727272</v>
      </c>
      <c r="J495" s="78">
        <v>1</v>
      </c>
      <c r="K495" s="110">
        <f>SUMIFS(VENTAS[Cantidad],VENTAS[Código del producto Vendido],INVENTARIO[[#This Row],[Code]])</f>
        <v>1</v>
      </c>
      <c r="L495" s="121">
        <f>INVENTARIO[[#This Row],[Entradas]]-INVENTARIO[[#This Row],[Salidas]]</f>
        <v>0</v>
      </c>
      <c r="M495" s="187">
        <f>INVENTARIO[[#This Row],[Precio Final]]*10%</f>
        <v>1.2000000000000002</v>
      </c>
      <c r="N495" s="42">
        <v>89</v>
      </c>
      <c r="O495" s="42">
        <v>17.600000000000001</v>
      </c>
      <c r="P495" s="42">
        <f t="shared" ref="P495:P512" si="88">N495/O495</f>
        <v>5.0568181818181817</v>
      </c>
      <c r="Q495" s="110">
        <v>120</v>
      </c>
      <c r="R495" s="42">
        <v>17.5</v>
      </c>
      <c r="S495" s="190">
        <f t="shared" ref="S495:S512" si="89">Q495*R495/1000</f>
        <v>2.1</v>
      </c>
      <c r="T495" s="42">
        <f t="shared" si="86"/>
        <v>7.1568181818181813</v>
      </c>
      <c r="U495" s="42">
        <f>((INVENTARIO[[#This Row],[Costo Unitario (USD)]]+INVENTARIO[[#This Row],[Costo Envío (USD)]])*1.5)</f>
        <v>10.735227272727272</v>
      </c>
      <c r="V495" s="42">
        <v>12</v>
      </c>
      <c r="W495" s="42">
        <f>INVENTARIO[[#This Row],[Precio Final]]-(INVENTARIO[[#This Row],[Comisión 10%]]+INVENTARIO[[#This Row],[Costo total]])</f>
        <v>3.6431818181818194</v>
      </c>
      <c r="X495" s="188">
        <f>INVENTARIO[[#This Row],[Ganancia Unitaria]]*INVENTARIO[[#This Row],[Salidas]]</f>
        <v>3.6431818181818194</v>
      </c>
      <c r="Y495" s="42" t="s">
        <v>1304</v>
      </c>
      <c r="Z495" s="20"/>
    </row>
    <row r="496" spans="1:26" ht="55" customHeight="1" x14ac:dyDescent="0.15">
      <c r="A496" s="43" t="s">
        <v>1702</v>
      </c>
      <c r="B496" s="181"/>
      <c r="C496" s="182" t="s">
        <v>12</v>
      </c>
      <c r="D496" s="83" t="s">
        <v>2417</v>
      </c>
      <c r="E496" s="83" t="s">
        <v>1104</v>
      </c>
      <c r="F496" s="83" t="s">
        <v>692</v>
      </c>
      <c r="G496" s="83" t="s">
        <v>164</v>
      </c>
      <c r="H496" s="183">
        <f>INVENTARIO[[#This Row],[Precio Final]]</f>
        <v>19</v>
      </c>
      <c r="I496" s="83">
        <f t="shared" si="87"/>
        <v>12.157499999999999</v>
      </c>
      <c r="J496" s="83">
        <v>1</v>
      </c>
      <c r="K496" s="112">
        <v>0</v>
      </c>
      <c r="L496" s="122">
        <f>INVENTARIO[[#This Row],[Entradas]]-INVENTARIO[[#This Row],[Salidas]]</f>
        <v>1</v>
      </c>
      <c r="M496" s="183">
        <f>INVENTARIO[[#This Row],[Precio Final]]*10%</f>
        <v>1.9000000000000001</v>
      </c>
      <c r="N496" s="43">
        <v>110</v>
      </c>
      <c r="O496" s="43">
        <v>17.600000000000001</v>
      </c>
      <c r="P496" s="43">
        <f t="shared" si="88"/>
        <v>6.2499999999999991</v>
      </c>
      <c r="Q496" s="112">
        <v>106</v>
      </c>
      <c r="R496" s="43">
        <v>17.5</v>
      </c>
      <c r="S496" s="189">
        <f t="shared" si="89"/>
        <v>1.855</v>
      </c>
      <c r="T496" s="180">
        <f t="shared" si="86"/>
        <v>8.1049999999999986</v>
      </c>
      <c r="U496" s="180">
        <f>((INVENTARIO[[#This Row],[Costo Unitario (USD)]]+INVENTARIO[[#This Row],[Costo Envío (USD)]])*1.5)</f>
        <v>12.157499999999999</v>
      </c>
      <c r="V496" s="43">
        <v>19</v>
      </c>
      <c r="W496" s="43">
        <f>INVENTARIO[[#This Row],[Precio Final]]-(INVENTARIO[[#This Row],[Comisión 10%]]+INVENTARIO[[#This Row],[Costo total]])</f>
        <v>8.995000000000001</v>
      </c>
      <c r="X496" s="184">
        <f>INVENTARIO[[#This Row],[Ganancia Unitaria]]*INVENTARIO[[#This Row],[Salidas]]</f>
        <v>0</v>
      </c>
      <c r="Y496" s="43"/>
      <c r="Z496" s="20"/>
    </row>
    <row r="497" spans="1:26" ht="55" customHeight="1" x14ac:dyDescent="0.15">
      <c r="A497" s="42" t="s">
        <v>1175</v>
      </c>
      <c r="B497" s="185"/>
      <c r="C497" s="186" t="s">
        <v>12</v>
      </c>
      <c r="D497" s="78" t="s">
        <v>2417</v>
      </c>
      <c r="E497" s="78" t="s">
        <v>1104</v>
      </c>
      <c r="F497" s="78" t="s">
        <v>695</v>
      </c>
      <c r="G497" s="78" t="s">
        <v>164</v>
      </c>
      <c r="H497" s="187">
        <f>INVENTARIO[[#This Row],[Precio Final]]</f>
        <v>19</v>
      </c>
      <c r="I497" s="78">
        <f t="shared" si="87"/>
        <v>12.157499999999999</v>
      </c>
      <c r="J497" s="78">
        <v>1</v>
      </c>
      <c r="K497" s="110">
        <f>SUMIFS(VENTAS[Cantidad],VENTAS[Código del producto Vendido],INVENTARIO[[#This Row],[Code]])</f>
        <v>1</v>
      </c>
      <c r="L497" s="121">
        <f>INVENTARIO[[#This Row],[Entradas]]-INVENTARIO[[#This Row],[Salidas]]</f>
        <v>0</v>
      </c>
      <c r="M497" s="187">
        <f>INVENTARIO[[#This Row],[Precio Final]]*10%</f>
        <v>1.9000000000000001</v>
      </c>
      <c r="N497" s="42">
        <v>110</v>
      </c>
      <c r="O497" s="42">
        <v>17.600000000000001</v>
      </c>
      <c r="P497" s="42">
        <f t="shared" si="88"/>
        <v>6.2499999999999991</v>
      </c>
      <c r="Q497" s="110">
        <v>106</v>
      </c>
      <c r="R497" s="42">
        <v>17.5</v>
      </c>
      <c r="S497" s="190">
        <f t="shared" si="89"/>
        <v>1.855</v>
      </c>
      <c r="T497" s="42">
        <f t="shared" si="86"/>
        <v>8.1049999999999986</v>
      </c>
      <c r="U497" s="42">
        <f>((INVENTARIO[[#This Row],[Costo Unitario (USD)]]+INVENTARIO[[#This Row],[Costo Envío (USD)]])*1.5)</f>
        <v>12.157499999999999</v>
      </c>
      <c r="V497" s="42">
        <v>19</v>
      </c>
      <c r="W497" s="42">
        <f>INVENTARIO[[#This Row],[Precio Final]]-(INVENTARIO[[#This Row],[Comisión 10%]]+INVENTARIO[[#This Row],[Costo total]])</f>
        <v>8.995000000000001</v>
      </c>
      <c r="X497" s="188">
        <f>INVENTARIO[[#This Row],[Ganancia Unitaria]]*INVENTARIO[[#This Row],[Salidas]]</f>
        <v>8.995000000000001</v>
      </c>
      <c r="Y497" s="42"/>
      <c r="Z497" s="20"/>
    </row>
    <row r="498" spans="1:26" ht="55" customHeight="1" x14ac:dyDescent="0.15">
      <c r="A498" s="43" t="s">
        <v>1703</v>
      </c>
      <c r="B498" s="181"/>
      <c r="C498" s="182" t="s">
        <v>12</v>
      </c>
      <c r="D498" s="83" t="s">
        <v>2417</v>
      </c>
      <c r="E498" s="83" t="s">
        <v>1104</v>
      </c>
      <c r="F498" s="83" t="s">
        <v>697</v>
      </c>
      <c r="G498" s="83" t="s">
        <v>164</v>
      </c>
      <c r="H498" s="183">
        <f>INVENTARIO[[#This Row],[Precio Final]]</f>
        <v>19</v>
      </c>
      <c r="I498" s="83">
        <f t="shared" si="87"/>
        <v>12.157499999999999</v>
      </c>
      <c r="J498" s="83">
        <v>1</v>
      </c>
      <c r="K498" s="112">
        <f>SUMIFS(VENTAS[Cantidad],VENTAS[Código del producto Vendido],INVENTARIO[[#This Row],[Code]])</f>
        <v>1</v>
      </c>
      <c r="L498" s="122">
        <f>INVENTARIO[[#This Row],[Entradas]]-INVENTARIO[[#This Row],[Salidas]]</f>
        <v>0</v>
      </c>
      <c r="M498" s="183">
        <f>INVENTARIO[[#This Row],[Precio Final]]*10%</f>
        <v>1.9000000000000001</v>
      </c>
      <c r="N498" s="43">
        <v>110</v>
      </c>
      <c r="O498" s="43">
        <v>17.600000000000001</v>
      </c>
      <c r="P498" s="43">
        <f t="shared" si="88"/>
        <v>6.2499999999999991</v>
      </c>
      <c r="Q498" s="112">
        <v>106</v>
      </c>
      <c r="R498" s="43">
        <v>17.5</v>
      </c>
      <c r="S498" s="189">
        <f t="shared" si="89"/>
        <v>1.855</v>
      </c>
      <c r="T498" s="180">
        <f t="shared" si="86"/>
        <v>8.1049999999999986</v>
      </c>
      <c r="U498" s="180">
        <f>((INVENTARIO[[#This Row],[Costo Unitario (USD)]]+INVENTARIO[[#This Row],[Costo Envío (USD)]])*1.5)</f>
        <v>12.157499999999999</v>
      </c>
      <c r="V498" s="43">
        <v>19</v>
      </c>
      <c r="W498" s="43">
        <f>INVENTARIO[[#This Row],[Precio Final]]-(INVENTARIO[[#This Row],[Comisión 10%]]+INVENTARIO[[#This Row],[Costo total]])</f>
        <v>8.995000000000001</v>
      </c>
      <c r="X498" s="184">
        <f>INVENTARIO[[#This Row],[Ganancia Unitaria]]*INVENTARIO[[#This Row],[Salidas]]</f>
        <v>8.995000000000001</v>
      </c>
      <c r="Y498" s="43"/>
      <c r="Z498" s="20"/>
    </row>
    <row r="499" spans="1:26" ht="55" hidden="1" customHeight="1" x14ac:dyDescent="0.15">
      <c r="A499" s="42" t="s">
        <v>1704</v>
      </c>
      <c r="B499" s="185"/>
      <c r="C499" s="186" t="s">
        <v>12</v>
      </c>
      <c r="D499" s="78" t="s">
        <v>52</v>
      </c>
      <c r="E499" s="78" t="s">
        <v>1106</v>
      </c>
      <c r="F499" s="78" t="s">
        <v>692</v>
      </c>
      <c r="G499" s="78" t="s">
        <v>164</v>
      </c>
      <c r="H499" s="187">
        <f>INVENTARIO[[#This Row],[Precio Final]]</f>
        <v>12</v>
      </c>
      <c r="I499" s="78">
        <f t="shared" si="87"/>
        <v>10.138636363636362</v>
      </c>
      <c r="J499" s="78">
        <v>1</v>
      </c>
      <c r="K499" s="110">
        <f>SUMIFS(VENTAS[Cantidad],VENTAS[Código del producto Vendido],INVENTARIO[[#This Row],[Code]])</f>
        <v>1</v>
      </c>
      <c r="L499" s="121">
        <f>INVENTARIO[[#This Row],[Entradas]]-INVENTARIO[[#This Row],[Salidas]]</f>
        <v>0</v>
      </c>
      <c r="M499" s="187">
        <f>INVENTARIO[[#This Row],[Precio Final]]*10%</f>
        <v>1.2000000000000002</v>
      </c>
      <c r="N499" s="42">
        <v>82</v>
      </c>
      <c r="O499" s="42">
        <v>17.600000000000001</v>
      </c>
      <c r="P499" s="42">
        <f t="shared" si="88"/>
        <v>4.6590909090909083</v>
      </c>
      <c r="Q499" s="110">
        <v>120</v>
      </c>
      <c r="R499" s="42">
        <v>17.5</v>
      </c>
      <c r="S499" s="190">
        <f t="shared" si="89"/>
        <v>2.1</v>
      </c>
      <c r="T499" s="42">
        <f t="shared" si="86"/>
        <v>6.7590909090909079</v>
      </c>
      <c r="U499" s="42">
        <f>((INVENTARIO[[#This Row],[Costo Unitario (USD)]]+INVENTARIO[[#This Row],[Costo Envío (USD)]])*1.5)</f>
        <v>10.138636363636362</v>
      </c>
      <c r="V499" s="42">
        <v>12</v>
      </c>
      <c r="W499" s="42">
        <f>INVENTARIO[[#This Row],[Precio Final]]-(INVENTARIO[[#This Row],[Comisión 10%]]+INVENTARIO[[#This Row],[Costo total]])</f>
        <v>4.0409090909090919</v>
      </c>
      <c r="X499" s="188">
        <f>INVENTARIO[[#This Row],[Ganancia Unitaria]]*INVENTARIO[[#This Row],[Salidas]]</f>
        <v>4.0409090909090919</v>
      </c>
      <c r="Y499" s="42" t="s">
        <v>1096</v>
      </c>
      <c r="Z499" s="20"/>
    </row>
    <row r="500" spans="1:26" ht="55" hidden="1" customHeight="1" x14ac:dyDescent="0.15">
      <c r="A500" s="43" t="s">
        <v>1705</v>
      </c>
      <c r="B500" s="181"/>
      <c r="C500" s="182" t="s">
        <v>12</v>
      </c>
      <c r="D500" s="83" t="s">
        <v>52</v>
      </c>
      <c r="E500" s="83" t="s">
        <v>1106</v>
      </c>
      <c r="F500" s="83" t="s">
        <v>695</v>
      </c>
      <c r="G500" s="83" t="s">
        <v>164</v>
      </c>
      <c r="H500" s="183">
        <f>INVENTARIO[[#This Row],[Precio Final]]</f>
        <v>12</v>
      </c>
      <c r="I500" s="83">
        <f t="shared" si="87"/>
        <v>10.138636363636362</v>
      </c>
      <c r="J500" s="83">
        <v>1</v>
      </c>
      <c r="K500" s="112">
        <f>SUMIFS(VENTAS[Cantidad],VENTAS[Código del producto Vendido],INVENTARIO[[#This Row],[Code]])</f>
        <v>1</v>
      </c>
      <c r="L500" s="122">
        <f>INVENTARIO[[#This Row],[Entradas]]-INVENTARIO[[#This Row],[Salidas]]</f>
        <v>0</v>
      </c>
      <c r="M500" s="183">
        <f>INVENTARIO[[#This Row],[Precio Final]]*10%</f>
        <v>1.2000000000000002</v>
      </c>
      <c r="N500" s="43">
        <v>82</v>
      </c>
      <c r="O500" s="43">
        <v>17.600000000000001</v>
      </c>
      <c r="P500" s="43">
        <f t="shared" si="88"/>
        <v>4.6590909090909083</v>
      </c>
      <c r="Q500" s="112">
        <v>120</v>
      </c>
      <c r="R500" s="43">
        <v>17.5</v>
      </c>
      <c r="S500" s="189">
        <f t="shared" si="89"/>
        <v>2.1</v>
      </c>
      <c r="T500" s="180">
        <f t="shared" si="86"/>
        <v>6.7590909090909079</v>
      </c>
      <c r="U500" s="180">
        <f>((INVENTARIO[[#This Row],[Costo Unitario (USD)]]+INVENTARIO[[#This Row],[Costo Envío (USD)]])*1.5)</f>
        <v>10.138636363636362</v>
      </c>
      <c r="V500" s="43">
        <v>12</v>
      </c>
      <c r="W500" s="43">
        <f>INVENTARIO[[#This Row],[Precio Final]]-(INVENTARIO[[#This Row],[Comisión 10%]]+INVENTARIO[[#This Row],[Costo total]])</f>
        <v>4.0409090909090919</v>
      </c>
      <c r="X500" s="184">
        <f>INVENTARIO[[#This Row],[Ganancia Unitaria]]*INVENTARIO[[#This Row],[Salidas]]</f>
        <v>4.0409090909090919</v>
      </c>
      <c r="Y500" s="43" t="s">
        <v>1096</v>
      </c>
      <c r="Z500" s="20"/>
    </row>
    <row r="501" spans="1:26" ht="55" hidden="1" customHeight="1" x14ac:dyDescent="0.15">
      <c r="A501" s="42" t="s">
        <v>1180</v>
      </c>
      <c r="B501" s="185"/>
      <c r="C501" s="186" t="s">
        <v>12</v>
      </c>
      <c r="D501" s="78" t="s">
        <v>52</v>
      </c>
      <c r="E501" s="78" t="s">
        <v>1106</v>
      </c>
      <c r="F501" s="78" t="s">
        <v>697</v>
      </c>
      <c r="G501" s="78" t="s">
        <v>164</v>
      </c>
      <c r="H501" s="187">
        <f>INVENTARIO[[#This Row],[Precio Final]]</f>
        <v>12</v>
      </c>
      <c r="I501" s="78">
        <f t="shared" si="87"/>
        <v>10.138636363636362</v>
      </c>
      <c r="J501" s="78">
        <v>1</v>
      </c>
      <c r="K501" s="110">
        <f>SUMIFS(VENTAS[Cantidad],VENTAS[Código del producto Vendido],INVENTARIO[[#This Row],[Code]])</f>
        <v>1</v>
      </c>
      <c r="L501" s="121">
        <f>INVENTARIO[[#This Row],[Entradas]]-INVENTARIO[[#This Row],[Salidas]]</f>
        <v>0</v>
      </c>
      <c r="M501" s="187">
        <f>INVENTARIO[[#This Row],[Precio Final]]*10%</f>
        <v>1.2000000000000002</v>
      </c>
      <c r="N501" s="42">
        <v>82</v>
      </c>
      <c r="O501" s="42">
        <v>17.600000000000001</v>
      </c>
      <c r="P501" s="42">
        <f t="shared" si="88"/>
        <v>4.6590909090909083</v>
      </c>
      <c r="Q501" s="110">
        <v>120</v>
      </c>
      <c r="R501" s="42">
        <v>17.5</v>
      </c>
      <c r="S501" s="190">
        <f t="shared" si="89"/>
        <v>2.1</v>
      </c>
      <c r="T501" s="42">
        <f t="shared" si="86"/>
        <v>6.7590909090909079</v>
      </c>
      <c r="U501" s="42">
        <f>((INVENTARIO[[#This Row],[Costo Unitario (USD)]]+INVENTARIO[[#This Row],[Costo Envío (USD)]])*1.5)</f>
        <v>10.138636363636362</v>
      </c>
      <c r="V501" s="42">
        <v>12</v>
      </c>
      <c r="W501" s="42">
        <f>INVENTARIO[[#This Row],[Precio Final]]-(INVENTARIO[[#This Row],[Comisión 10%]]+INVENTARIO[[#This Row],[Costo total]])</f>
        <v>4.0409090909090919</v>
      </c>
      <c r="X501" s="188">
        <f>INVENTARIO[[#This Row],[Ganancia Unitaria]]*INVENTARIO[[#This Row],[Salidas]]</f>
        <v>4.0409090909090919</v>
      </c>
      <c r="Y501" s="42" t="s">
        <v>1096</v>
      </c>
      <c r="Z501" s="20"/>
    </row>
    <row r="502" spans="1:26" ht="55" hidden="1" customHeight="1" x14ac:dyDescent="0.15">
      <c r="A502" s="43" t="s">
        <v>1706</v>
      </c>
      <c r="B502" s="181"/>
      <c r="C502" s="182" t="s">
        <v>12</v>
      </c>
      <c r="D502" s="83" t="s">
        <v>52</v>
      </c>
      <c r="E502" s="83" t="s">
        <v>1109</v>
      </c>
      <c r="F502" s="83" t="s">
        <v>695</v>
      </c>
      <c r="G502" s="83" t="s">
        <v>164</v>
      </c>
      <c r="H502" s="183">
        <f>INVENTARIO[[#This Row],[Precio Final]]</f>
        <v>12</v>
      </c>
      <c r="I502" s="83">
        <f t="shared" si="87"/>
        <v>11.633522727272727</v>
      </c>
      <c r="J502" s="83">
        <v>3</v>
      </c>
      <c r="K502" s="112">
        <f>SUMIFS(VENTAS[Cantidad],VENTAS[Código del producto Vendido],INVENTARIO[[#This Row],[Code]])</f>
        <v>3</v>
      </c>
      <c r="L502" s="122">
        <f>INVENTARIO[[#This Row],[Entradas]]-INVENTARIO[[#This Row],[Salidas]]</f>
        <v>0</v>
      </c>
      <c r="M502" s="183">
        <f>INVENTARIO[[#This Row],[Precio Final]]*10%</f>
        <v>1.2000000000000002</v>
      </c>
      <c r="N502" s="43">
        <v>98</v>
      </c>
      <c r="O502" s="43">
        <v>17.600000000000001</v>
      </c>
      <c r="P502" s="43">
        <f t="shared" si="88"/>
        <v>5.5681818181818175</v>
      </c>
      <c r="Q502" s="112">
        <v>125</v>
      </c>
      <c r="R502" s="43">
        <v>17.5</v>
      </c>
      <c r="S502" s="189">
        <f t="shared" si="89"/>
        <v>2.1875</v>
      </c>
      <c r="T502" s="180">
        <f t="shared" si="86"/>
        <v>7.7556818181818175</v>
      </c>
      <c r="U502" s="180">
        <f>((INVENTARIO[[#This Row],[Costo Unitario (USD)]]+INVENTARIO[[#This Row],[Costo Envío (USD)]])*1.5)</f>
        <v>11.633522727272727</v>
      </c>
      <c r="V502" s="43">
        <v>12</v>
      </c>
      <c r="W502" s="43">
        <f>INVENTARIO[[#This Row],[Precio Final]]-(INVENTARIO[[#This Row],[Comisión 10%]]+INVENTARIO[[#This Row],[Costo total]])</f>
        <v>3.0443181818181824</v>
      </c>
      <c r="X502" s="184">
        <f>INVENTARIO[[#This Row],[Ganancia Unitaria]]*INVENTARIO[[#This Row],[Salidas]]</f>
        <v>9.1329545454545471</v>
      </c>
      <c r="Y502" s="43" t="s">
        <v>1108</v>
      </c>
      <c r="Z502" s="20"/>
    </row>
    <row r="503" spans="1:26" ht="55" hidden="1" customHeight="1" x14ac:dyDescent="0.15">
      <c r="A503" s="42" t="s">
        <v>1707</v>
      </c>
      <c r="B503" s="185"/>
      <c r="C503" s="186" t="s">
        <v>12</v>
      </c>
      <c r="D503" s="78" t="s">
        <v>253</v>
      </c>
      <c r="E503" s="78" t="s">
        <v>1105</v>
      </c>
      <c r="F503" s="78" t="s">
        <v>697</v>
      </c>
      <c r="G503" s="78" t="s">
        <v>164</v>
      </c>
      <c r="H503" s="187">
        <f>INVENTARIO[[#This Row],[Precio Final]]</f>
        <v>12</v>
      </c>
      <c r="I503" s="78">
        <f t="shared" si="87"/>
        <v>5.7051136363636363</v>
      </c>
      <c r="J503" s="78">
        <v>1</v>
      </c>
      <c r="K503" s="110">
        <f>SUMIFS(VENTAS[Cantidad],VENTAS[Código del producto Vendido],INVENTARIO[[#This Row],[Code]])</f>
        <v>1</v>
      </c>
      <c r="L503" s="121">
        <f>INVENTARIO[[#This Row],[Entradas]]-INVENTARIO[[#This Row],[Salidas]]</f>
        <v>0</v>
      </c>
      <c r="M503" s="187">
        <f>INVENTARIO[[#This Row],[Precio Final]]*10%</f>
        <v>1.2000000000000002</v>
      </c>
      <c r="N503" s="42">
        <v>50</v>
      </c>
      <c r="O503" s="42">
        <v>17.600000000000001</v>
      </c>
      <c r="P503" s="42">
        <f t="shared" si="88"/>
        <v>2.8409090909090908</v>
      </c>
      <c r="Q503" s="110">
        <v>55</v>
      </c>
      <c r="R503" s="42">
        <v>17.5</v>
      </c>
      <c r="S503" s="190">
        <f t="shared" si="89"/>
        <v>0.96250000000000002</v>
      </c>
      <c r="T503" s="42">
        <f t="shared" si="86"/>
        <v>3.8034090909090907</v>
      </c>
      <c r="U503" s="42">
        <f>((INVENTARIO[[#This Row],[Costo Unitario (USD)]]+INVENTARIO[[#This Row],[Costo Envío (USD)]])*1.5)</f>
        <v>5.7051136363636363</v>
      </c>
      <c r="V503" s="42">
        <v>12</v>
      </c>
      <c r="W503" s="42">
        <f>INVENTARIO[[#This Row],[Precio Final]]-(INVENTARIO[[#This Row],[Comisión 10%]]+INVENTARIO[[#This Row],[Costo total]])</f>
        <v>6.9965909090909086</v>
      </c>
      <c r="X503" s="188">
        <f>INVENTARIO[[#This Row],[Ganancia Unitaria]]*INVENTARIO[[#This Row],[Salidas]]</f>
        <v>6.9965909090909086</v>
      </c>
      <c r="Y503" s="42" t="s">
        <v>1096</v>
      </c>
      <c r="Z503" s="20"/>
    </row>
    <row r="504" spans="1:26" ht="55" customHeight="1" x14ac:dyDescent="0.15">
      <c r="A504" s="43" t="s">
        <v>1708</v>
      </c>
      <c r="B504" s="181"/>
      <c r="C504" s="182" t="s">
        <v>12</v>
      </c>
      <c r="D504" s="83" t="s">
        <v>890</v>
      </c>
      <c r="E504" s="83" t="s">
        <v>1195</v>
      </c>
      <c r="F504" s="83" t="s">
        <v>695</v>
      </c>
      <c r="G504" s="83" t="s">
        <v>164</v>
      </c>
      <c r="H504" s="183">
        <f>INVENTARIO[[#This Row],[Precio Final]]</f>
        <v>35</v>
      </c>
      <c r="I504" s="83">
        <f t="shared" si="87"/>
        <v>37.022727272727266</v>
      </c>
      <c r="J504" s="83">
        <v>3</v>
      </c>
      <c r="K504" s="112">
        <f>SUMIFS(VENTAS[Cantidad],VENTAS[Código del producto Vendido],INVENTARIO[[#This Row],[Code]])</f>
        <v>3</v>
      </c>
      <c r="L504" s="122">
        <f>INVENTARIO[[#This Row],[Entradas]]-INVENTARIO[[#This Row],[Salidas]]</f>
        <v>0</v>
      </c>
      <c r="M504" s="183">
        <f>INVENTARIO[[#This Row],[Precio Final]]*10%</f>
        <v>3.5</v>
      </c>
      <c r="N504" s="43">
        <v>265</v>
      </c>
      <c r="O504" s="43">
        <v>17.600000000000001</v>
      </c>
      <c r="P504" s="43">
        <f t="shared" si="88"/>
        <v>15.05681818181818</v>
      </c>
      <c r="Q504" s="112">
        <v>550</v>
      </c>
      <c r="R504" s="43">
        <v>17.5</v>
      </c>
      <c r="S504" s="189">
        <f t="shared" si="89"/>
        <v>9.625</v>
      </c>
      <c r="T504" s="180">
        <f t="shared" si="86"/>
        <v>24.68181818181818</v>
      </c>
      <c r="U504" s="180">
        <f>((INVENTARIO[[#This Row],[Costo Unitario (USD)]]+INVENTARIO[[#This Row],[Costo Envío (USD)]])*1.5)</f>
        <v>37.022727272727266</v>
      </c>
      <c r="V504" s="43">
        <v>35</v>
      </c>
      <c r="W504" s="43">
        <f>INVENTARIO[[#This Row],[Precio Final]]-(INVENTARIO[[#This Row],[Comisión 10%]]+INVENTARIO[[#This Row],[Costo total]])</f>
        <v>6.8181818181818201</v>
      </c>
      <c r="X504" s="184">
        <f>INVENTARIO[[#This Row],[Ganancia Unitaria]]*INVENTARIO[[#This Row],[Salidas]]</f>
        <v>20.45454545454546</v>
      </c>
      <c r="Y504" s="43"/>
      <c r="Z504" s="20"/>
    </row>
    <row r="505" spans="1:26" ht="55" customHeight="1" x14ac:dyDescent="0.15">
      <c r="A505" s="42" t="s">
        <v>1709</v>
      </c>
      <c r="B505" s="185"/>
      <c r="C505" s="186" t="s">
        <v>12</v>
      </c>
      <c r="D505" s="78" t="s">
        <v>890</v>
      </c>
      <c r="E505" s="78" t="s">
        <v>1195</v>
      </c>
      <c r="F505" s="78" t="s">
        <v>697</v>
      </c>
      <c r="G505" s="78" t="s">
        <v>164</v>
      </c>
      <c r="H505" s="187">
        <f>INVENTARIO[[#This Row],[Precio Final]]</f>
        <v>35</v>
      </c>
      <c r="I505" s="78">
        <f t="shared" si="87"/>
        <v>37.022727272727266</v>
      </c>
      <c r="J505" s="78">
        <v>3</v>
      </c>
      <c r="K505" s="110">
        <f>SUMIFS(VENTAS[Cantidad],VENTAS[Código del producto Vendido],INVENTARIO[[#This Row],[Code]])</f>
        <v>3</v>
      </c>
      <c r="L505" s="121">
        <f>INVENTARIO[[#This Row],[Entradas]]-INVENTARIO[[#This Row],[Salidas]]</f>
        <v>0</v>
      </c>
      <c r="M505" s="187">
        <f>INVENTARIO[[#This Row],[Precio Final]]*10%</f>
        <v>3.5</v>
      </c>
      <c r="N505" s="42">
        <v>265</v>
      </c>
      <c r="O505" s="42">
        <v>17.600000000000001</v>
      </c>
      <c r="P505" s="42">
        <f t="shared" si="88"/>
        <v>15.05681818181818</v>
      </c>
      <c r="Q505" s="110">
        <v>550</v>
      </c>
      <c r="R505" s="42">
        <v>17.5</v>
      </c>
      <c r="S505" s="190">
        <f t="shared" si="89"/>
        <v>9.625</v>
      </c>
      <c r="T505" s="42">
        <f t="shared" si="86"/>
        <v>24.68181818181818</v>
      </c>
      <c r="U505" s="42">
        <f>((INVENTARIO[[#This Row],[Costo Unitario (USD)]]+INVENTARIO[[#This Row],[Costo Envío (USD)]])*1.5)</f>
        <v>37.022727272727266</v>
      </c>
      <c r="V505" s="42">
        <v>35</v>
      </c>
      <c r="W505" s="42">
        <f>INVENTARIO[[#This Row],[Precio Final]]-(INVENTARIO[[#This Row],[Comisión 10%]]+INVENTARIO[[#This Row],[Costo total]])</f>
        <v>6.8181818181818201</v>
      </c>
      <c r="X505" s="188">
        <f>INVENTARIO[[#This Row],[Ganancia Unitaria]]*INVENTARIO[[#This Row],[Salidas]]</f>
        <v>20.45454545454546</v>
      </c>
      <c r="Y505" s="42"/>
      <c r="Z505" s="20"/>
    </row>
    <row r="506" spans="1:26" ht="55" customHeight="1" x14ac:dyDescent="0.15">
      <c r="A506" s="43" t="s">
        <v>1710</v>
      </c>
      <c r="B506" s="181"/>
      <c r="C506" s="182" t="s">
        <v>12</v>
      </c>
      <c r="D506" s="83" t="s">
        <v>2417</v>
      </c>
      <c r="E506" s="83" t="s">
        <v>1196</v>
      </c>
      <c r="F506" s="83" t="s">
        <v>697</v>
      </c>
      <c r="G506" s="83" t="s">
        <v>164</v>
      </c>
      <c r="H506" s="183">
        <f>INVENTARIO[[#This Row],[Precio Final]]</f>
        <v>23</v>
      </c>
      <c r="I506" s="83">
        <f t="shared" si="87"/>
        <v>21.9375</v>
      </c>
      <c r="J506" s="83">
        <v>1</v>
      </c>
      <c r="K506" s="112">
        <f>SUMIFS(VENTAS[Cantidad],VENTAS[Código del producto Vendido],INVENTARIO[[#This Row],[Code]])</f>
        <v>1</v>
      </c>
      <c r="L506" s="122">
        <f>INVENTARIO[[#This Row],[Entradas]]-INVENTARIO[[#This Row],[Salidas]]</f>
        <v>0</v>
      </c>
      <c r="M506" s="183">
        <f>INVENTARIO[[#This Row],[Precio Final]]*10%</f>
        <v>2.3000000000000003</v>
      </c>
      <c r="N506" s="43">
        <v>165</v>
      </c>
      <c r="O506" s="43">
        <v>17.600000000000001</v>
      </c>
      <c r="P506" s="43">
        <f t="shared" si="88"/>
        <v>9.375</v>
      </c>
      <c r="Q506" s="112">
        <v>300</v>
      </c>
      <c r="R506" s="43">
        <v>17.5</v>
      </c>
      <c r="S506" s="189">
        <f t="shared" si="89"/>
        <v>5.25</v>
      </c>
      <c r="T506" s="180">
        <f t="shared" si="86"/>
        <v>14.625</v>
      </c>
      <c r="U506" s="180">
        <f>((INVENTARIO[[#This Row],[Costo Unitario (USD)]]+INVENTARIO[[#This Row],[Costo Envío (USD)]])*1.5)</f>
        <v>21.9375</v>
      </c>
      <c r="V506" s="43">
        <v>23</v>
      </c>
      <c r="W506" s="43">
        <f>INVENTARIO[[#This Row],[Precio Final]]-(INVENTARIO[[#This Row],[Comisión 10%]]+INVENTARIO[[#This Row],[Costo total]])</f>
        <v>6.0749999999999993</v>
      </c>
      <c r="X506" s="184">
        <f>INVENTARIO[[#This Row],[Ganancia Unitaria]]*INVENTARIO[[#This Row],[Salidas]]</f>
        <v>6.0749999999999993</v>
      </c>
      <c r="Y506" s="43"/>
      <c r="Z506" s="20"/>
    </row>
    <row r="507" spans="1:26" ht="55" customHeight="1" x14ac:dyDescent="0.15">
      <c r="A507" s="42" t="s">
        <v>1711</v>
      </c>
      <c r="B507" s="185"/>
      <c r="C507" s="186" t="s">
        <v>12</v>
      </c>
      <c r="D507" s="78" t="s">
        <v>2417</v>
      </c>
      <c r="E507" s="78" t="s">
        <v>1196</v>
      </c>
      <c r="F507" s="78" t="s">
        <v>697</v>
      </c>
      <c r="G507" s="78" t="s">
        <v>164</v>
      </c>
      <c r="H507" s="187">
        <f>INVENTARIO[[#This Row],[Precio Final]]</f>
        <v>25</v>
      </c>
      <c r="I507" s="78">
        <f t="shared" si="87"/>
        <v>21.9375</v>
      </c>
      <c r="J507" s="78">
        <v>1</v>
      </c>
      <c r="K507" s="110">
        <f>SUMIFS(VENTAS[Cantidad],VENTAS[Código del producto Vendido],INVENTARIO[[#This Row],[Code]])</f>
        <v>0</v>
      </c>
      <c r="L507" s="121">
        <f>INVENTARIO[[#This Row],[Entradas]]-INVENTARIO[[#This Row],[Salidas]]</f>
        <v>1</v>
      </c>
      <c r="M507" s="187">
        <f>INVENTARIO[[#This Row],[Precio Final]]*10%</f>
        <v>2.5</v>
      </c>
      <c r="N507" s="42">
        <v>165</v>
      </c>
      <c r="O507" s="42">
        <v>17.600000000000001</v>
      </c>
      <c r="P507" s="42">
        <f t="shared" si="88"/>
        <v>9.375</v>
      </c>
      <c r="Q507" s="110">
        <v>300</v>
      </c>
      <c r="R507" s="42">
        <v>17.5</v>
      </c>
      <c r="S507" s="190">
        <f t="shared" si="89"/>
        <v>5.25</v>
      </c>
      <c r="T507" s="42">
        <f t="shared" si="86"/>
        <v>14.625</v>
      </c>
      <c r="U507" s="42">
        <f>((INVENTARIO[[#This Row],[Costo Unitario (USD)]]+INVENTARIO[[#This Row],[Costo Envío (USD)]])*1.5)</f>
        <v>21.9375</v>
      </c>
      <c r="V507" s="42">
        <v>25</v>
      </c>
      <c r="W507" s="42">
        <f>INVENTARIO[[#This Row],[Precio Final]]-(INVENTARIO[[#This Row],[Comisión 10%]]+INVENTARIO[[#This Row],[Costo total]])</f>
        <v>7.875</v>
      </c>
      <c r="X507" s="188">
        <f>INVENTARIO[[#This Row],[Ganancia Unitaria]]*INVENTARIO[[#This Row],[Salidas]]</f>
        <v>0</v>
      </c>
      <c r="Y507" s="42"/>
      <c r="Z507" s="20"/>
    </row>
    <row r="508" spans="1:26" ht="55" customHeight="1" x14ac:dyDescent="0.15">
      <c r="A508" s="43" t="s">
        <v>1712</v>
      </c>
      <c r="B508" s="181"/>
      <c r="C508" s="182" t="s">
        <v>12</v>
      </c>
      <c r="D508" s="83" t="s">
        <v>890</v>
      </c>
      <c r="E508" s="83" t="s">
        <v>1197</v>
      </c>
      <c r="F508" s="83" t="s">
        <v>692</v>
      </c>
      <c r="G508" s="83" t="s">
        <v>164</v>
      </c>
      <c r="H508" s="183">
        <f>INVENTARIO[[#This Row],[Precio Final]]</f>
        <v>35</v>
      </c>
      <c r="I508" s="83">
        <f t="shared" si="87"/>
        <v>41.284090909090907</v>
      </c>
      <c r="J508" s="83">
        <v>4</v>
      </c>
      <c r="K508" s="112">
        <f>SUMIFS(VENTAS[Cantidad],VENTAS[Código del producto Vendido],INVENTARIO[[#This Row],[Code]])</f>
        <v>4</v>
      </c>
      <c r="L508" s="122">
        <f>INVENTARIO[[#This Row],[Entradas]]-INVENTARIO[[#This Row],[Salidas]]</f>
        <v>0</v>
      </c>
      <c r="M508" s="183">
        <f>INVENTARIO[[#This Row],[Precio Final]]*10%</f>
        <v>3.5</v>
      </c>
      <c r="N508" s="43">
        <v>315</v>
      </c>
      <c r="O508" s="43">
        <v>17.600000000000001</v>
      </c>
      <c r="P508" s="43">
        <f t="shared" si="88"/>
        <v>17.89772727272727</v>
      </c>
      <c r="Q508" s="112">
        <v>550</v>
      </c>
      <c r="R508" s="43">
        <v>17.5</v>
      </c>
      <c r="S508" s="189">
        <f t="shared" si="89"/>
        <v>9.625</v>
      </c>
      <c r="T508" s="180">
        <f t="shared" si="86"/>
        <v>27.52272727272727</v>
      </c>
      <c r="U508" s="180">
        <f>((INVENTARIO[[#This Row],[Costo Unitario (USD)]]+INVENTARIO[[#This Row],[Costo Envío (USD)]])*1.5)</f>
        <v>41.284090909090907</v>
      </c>
      <c r="V508" s="43">
        <v>35</v>
      </c>
      <c r="W508" s="43">
        <f>INVENTARIO[[#This Row],[Precio Final]]-(INVENTARIO[[#This Row],[Comisión 10%]]+INVENTARIO[[#This Row],[Costo total]])</f>
        <v>3.9772727272727302</v>
      </c>
      <c r="X508" s="184">
        <f>INVENTARIO[[#This Row],[Ganancia Unitaria]]*INVENTARIO[[#This Row],[Salidas]]</f>
        <v>15.909090909090921</v>
      </c>
      <c r="Y508" s="43"/>
      <c r="Z508" s="20"/>
    </row>
    <row r="509" spans="1:26" ht="55" customHeight="1" x14ac:dyDescent="0.15">
      <c r="A509" s="42" t="s">
        <v>1713</v>
      </c>
      <c r="B509" s="185"/>
      <c r="C509" s="186" t="s">
        <v>12</v>
      </c>
      <c r="D509" s="78" t="s">
        <v>890</v>
      </c>
      <c r="E509" s="78" t="s">
        <v>1197</v>
      </c>
      <c r="F509" s="78" t="s">
        <v>695</v>
      </c>
      <c r="G509" s="78" t="s">
        <v>164</v>
      </c>
      <c r="H509" s="187">
        <f>INVENTARIO[[#This Row],[Precio Final]]</f>
        <v>35</v>
      </c>
      <c r="I509" s="78">
        <f t="shared" si="87"/>
        <v>41.284090909090907</v>
      </c>
      <c r="J509" s="78">
        <v>3</v>
      </c>
      <c r="K509" s="110">
        <f>SUMIFS(VENTAS[Cantidad],VENTAS[Código del producto Vendido],INVENTARIO[[#This Row],[Code]])</f>
        <v>3</v>
      </c>
      <c r="L509" s="121">
        <f>INVENTARIO[[#This Row],[Entradas]]-INVENTARIO[[#This Row],[Salidas]]</f>
        <v>0</v>
      </c>
      <c r="M509" s="187">
        <f>INVENTARIO[[#This Row],[Precio Final]]*10%</f>
        <v>3.5</v>
      </c>
      <c r="N509" s="42">
        <v>315</v>
      </c>
      <c r="O509" s="42">
        <v>17.600000000000001</v>
      </c>
      <c r="P509" s="42">
        <f t="shared" si="88"/>
        <v>17.89772727272727</v>
      </c>
      <c r="Q509" s="110">
        <v>550</v>
      </c>
      <c r="R509" s="42">
        <v>17.5</v>
      </c>
      <c r="S509" s="190">
        <f t="shared" si="89"/>
        <v>9.625</v>
      </c>
      <c r="T509" s="42">
        <f t="shared" si="86"/>
        <v>27.52272727272727</v>
      </c>
      <c r="U509" s="42">
        <f>((INVENTARIO[[#This Row],[Costo Unitario (USD)]]+INVENTARIO[[#This Row],[Costo Envío (USD)]])*1.5)</f>
        <v>41.284090909090907</v>
      </c>
      <c r="V509" s="42">
        <v>35</v>
      </c>
      <c r="W509" s="42">
        <f>INVENTARIO[[#This Row],[Precio Final]]-(INVENTARIO[[#This Row],[Comisión 10%]]+INVENTARIO[[#This Row],[Costo total]])</f>
        <v>3.9772727272727302</v>
      </c>
      <c r="X509" s="188">
        <f>INVENTARIO[[#This Row],[Ganancia Unitaria]]*INVENTARIO[[#This Row],[Salidas]]</f>
        <v>11.931818181818191</v>
      </c>
      <c r="Y509" s="42"/>
      <c r="Z509" s="20"/>
    </row>
    <row r="510" spans="1:26" ht="55" customHeight="1" x14ac:dyDescent="0.15">
      <c r="A510" s="43" t="s">
        <v>1203</v>
      </c>
      <c r="B510" s="181"/>
      <c r="C510" s="182" t="s">
        <v>12</v>
      </c>
      <c r="D510" s="83" t="s">
        <v>890</v>
      </c>
      <c r="E510" s="83" t="s">
        <v>1197</v>
      </c>
      <c r="F510" s="83" t="s">
        <v>697</v>
      </c>
      <c r="G510" s="83" t="s">
        <v>164</v>
      </c>
      <c r="H510" s="183">
        <f>INVENTARIO[[#This Row],[Precio Final]]</f>
        <v>35</v>
      </c>
      <c r="I510" s="83">
        <f t="shared" si="87"/>
        <v>41.284090909090907</v>
      </c>
      <c r="J510" s="83">
        <v>2</v>
      </c>
      <c r="K510" s="112">
        <f>SUMIFS(VENTAS[Cantidad],VENTAS[Código del producto Vendido],INVENTARIO[[#This Row],[Code]])</f>
        <v>2</v>
      </c>
      <c r="L510" s="122">
        <f>INVENTARIO[[#This Row],[Entradas]]-INVENTARIO[[#This Row],[Salidas]]</f>
        <v>0</v>
      </c>
      <c r="M510" s="183">
        <f>INVENTARIO[[#This Row],[Precio Final]]*10%</f>
        <v>3.5</v>
      </c>
      <c r="N510" s="43">
        <v>315</v>
      </c>
      <c r="O510" s="43">
        <v>17.600000000000001</v>
      </c>
      <c r="P510" s="43">
        <f t="shared" si="88"/>
        <v>17.89772727272727</v>
      </c>
      <c r="Q510" s="112">
        <v>550</v>
      </c>
      <c r="R510" s="43">
        <v>17.5</v>
      </c>
      <c r="S510" s="189">
        <f t="shared" si="89"/>
        <v>9.625</v>
      </c>
      <c r="T510" s="180">
        <f t="shared" si="86"/>
        <v>27.52272727272727</v>
      </c>
      <c r="U510" s="180">
        <f>((INVENTARIO[[#This Row],[Costo Unitario (USD)]]+INVENTARIO[[#This Row],[Costo Envío (USD)]])*1.5)</f>
        <v>41.284090909090907</v>
      </c>
      <c r="V510" s="43">
        <v>35</v>
      </c>
      <c r="W510" s="43">
        <f>INVENTARIO[[#This Row],[Precio Final]]-(INVENTARIO[[#This Row],[Comisión 10%]]+INVENTARIO[[#This Row],[Costo total]])</f>
        <v>3.9772727272727302</v>
      </c>
      <c r="X510" s="184">
        <f>INVENTARIO[[#This Row],[Ganancia Unitaria]]*INVENTARIO[[#This Row],[Salidas]]</f>
        <v>7.9545454545454604</v>
      </c>
      <c r="Y510" s="43"/>
      <c r="Z510" s="20"/>
    </row>
    <row r="511" spans="1:26" ht="55" customHeight="1" x14ac:dyDescent="0.15">
      <c r="A511" s="42" t="s">
        <v>1714</v>
      </c>
      <c r="B511" s="185"/>
      <c r="C511" s="186" t="s">
        <v>12</v>
      </c>
      <c r="D511" s="78" t="s">
        <v>890</v>
      </c>
      <c r="E511" s="78" t="s">
        <v>1198</v>
      </c>
      <c r="F511" s="78" t="s">
        <v>1199</v>
      </c>
      <c r="G511" s="78" t="s">
        <v>164</v>
      </c>
      <c r="H511" s="187">
        <f>INVENTARIO[[#This Row],[Precio Final]]</f>
        <v>30</v>
      </c>
      <c r="I511" s="78">
        <f t="shared" si="87"/>
        <v>38.727272727272727</v>
      </c>
      <c r="J511" s="78">
        <v>3</v>
      </c>
      <c r="K511" s="110">
        <f>SUMIFS(VENTAS[Cantidad],VENTAS[Código del producto Vendido],INVENTARIO[[#This Row],[Code]])</f>
        <v>3</v>
      </c>
      <c r="L511" s="121">
        <f>INVENTARIO[[#This Row],[Entradas]]-INVENTARIO[[#This Row],[Salidas]]</f>
        <v>0</v>
      </c>
      <c r="M511" s="187">
        <f>INVENTARIO[[#This Row],[Precio Final]]*10%</f>
        <v>3</v>
      </c>
      <c r="N511" s="42">
        <v>285</v>
      </c>
      <c r="O511" s="42">
        <v>17.600000000000001</v>
      </c>
      <c r="P511" s="42">
        <f t="shared" si="88"/>
        <v>16.193181818181817</v>
      </c>
      <c r="Q511" s="110">
        <v>550</v>
      </c>
      <c r="R511" s="42">
        <v>17.5</v>
      </c>
      <c r="S511" s="190">
        <f t="shared" si="89"/>
        <v>9.625</v>
      </c>
      <c r="T511" s="42">
        <f t="shared" si="86"/>
        <v>25.818181818181817</v>
      </c>
      <c r="U511" s="42">
        <f>((INVENTARIO[[#This Row],[Costo Unitario (USD)]]+INVENTARIO[[#This Row],[Costo Envío (USD)]])*1.5)</f>
        <v>38.727272727272727</v>
      </c>
      <c r="V511" s="42">
        <v>30</v>
      </c>
      <c r="W511" s="42">
        <f>INVENTARIO[[#This Row],[Precio Final]]-(INVENTARIO[[#This Row],[Comisión 10%]]+INVENTARIO[[#This Row],[Costo total]])</f>
        <v>1.1818181818181834</v>
      </c>
      <c r="X511" s="188">
        <f>INVENTARIO[[#This Row],[Ganancia Unitaria]]*INVENTARIO[[#This Row],[Salidas]]</f>
        <v>3.5454545454545503</v>
      </c>
      <c r="Y511" s="42"/>
      <c r="Z511" s="20"/>
    </row>
    <row r="512" spans="1:26" ht="55" customHeight="1" x14ac:dyDescent="0.15">
      <c r="A512" s="43" t="s">
        <v>1715</v>
      </c>
      <c r="B512" s="181"/>
      <c r="C512" s="182" t="s">
        <v>12</v>
      </c>
      <c r="D512" s="83" t="s">
        <v>890</v>
      </c>
      <c r="E512" s="83" t="s">
        <v>1198</v>
      </c>
      <c r="F512" s="83" t="s">
        <v>697</v>
      </c>
      <c r="G512" s="83" t="s">
        <v>164</v>
      </c>
      <c r="H512" s="183">
        <f>INVENTARIO[[#This Row],[Precio Final]]</f>
        <v>35</v>
      </c>
      <c r="I512" s="83">
        <f t="shared" si="87"/>
        <v>38.727272727272727</v>
      </c>
      <c r="J512" s="83">
        <v>2</v>
      </c>
      <c r="K512" s="112">
        <f>SUMIFS(VENTAS[Cantidad],VENTAS[Código del producto Vendido],INVENTARIO[[#This Row],[Code]])</f>
        <v>2</v>
      </c>
      <c r="L512" s="122">
        <f>INVENTARIO[[#This Row],[Entradas]]-INVENTARIO[[#This Row],[Salidas]]</f>
        <v>0</v>
      </c>
      <c r="M512" s="183">
        <f>INVENTARIO[[#This Row],[Precio Final]]*10%</f>
        <v>3.5</v>
      </c>
      <c r="N512" s="43">
        <v>285</v>
      </c>
      <c r="O512" s="43">
        <v>17.600000000000001</v>
      </c>
      <c r="P512" s="43">
        <f t="shared" si="88"/>
        <v>16.193181818181817</v>
      </c>
      <c r="Q512" s="112">
        <v>550</v>
      </c>
      <c r="R512" s="43">
        <v>17.5</v>
      </c>
      <c r="S512" s="189">
        <f t="shared" si="89"/>
        <v>9.625</v>
      </c>
      <c r="T512" s="180">
        <f t="shared" si="86"/>
        <v>25.818181818181817</v>
      </c>
      <c r="U512" s="180">
        <f>((INVENTARIO[[#This Row],[Costo Unitario (USD)]]+INVENTARIO[[#This Row],[Costo Envío (USD)]])*1.5)</f>
        <v>38.727272727272727</v>
      </c>
      <c r="V512" s="43">
        <v>35</v>
      </c>
      <c r="W512" s="43">
        <f>INVENTARIO[[#This Row],[Precio Final]]-(INVENTARIO[[#This Row],[Comisión 10%]]+INVENTARIO[[#This Row],[Costo total]])</f>
        <v>5.6818181818181834</v>
      </c>
      <c r="X512" s="184">
        <f>INVENTARIO[[#This Row],[Ganancia Unitaria]]*INVENTARIO[[#This Row],[Salidas]]</f>
        <v>11.363636363636367</v>
      </c>
      <c r="Y512" s="43"/>
      <c r="Z512" s="20"/>
    </row>
    <row r="513" spans="1:26" ht="55" customHeight="1" x14ac:dyDescent="0.15">
      <c r="A513" s="42" t="s">
        <v>1211</v>
      </c>
      <c r="B513" s="185"/>
      <c r="C513" s="186" t="s">
        <v>12</v>
      </c>
      <c r="D513" s="78" t="s">
        <v>2417</v>
      </c>
      <c r="E513" s="78" t="s">
        <v>1214</v>
      </c>
      <c r="F513" s="78" t="s">
        <v>695</v>
      </c>
      <c r="G513" s="78" t="s">
        <v>164</v>
      </c>
      <c r="H513" s="187">
        <f>INVENTARIO[[#This Row],[Precio Final]]</f>
        <v>20</v>
      </c>
      <c r="I513" s="78">
        <f t="shared" ref="I513:I519" si="90">U513</f>
        <v>27.97159090909091</v>
      </c>
      <c r="J513" s="78">
        <v>1</v>
      </c>
      <c r="K513" s="110">
        <f>SUMIFS(VENTAS[Cantidad],VENTAS[Código del producto Vendido],INVENTARIO[[#This Row],[Code]])</f>
        <v>1</v>
      </c>
      <c r="L513" s="121">
        <f>INVENTARIO[[#This Row],[Entradas]]-INVENTARIO[[#This Row],[Salidas]]</f>
        <v>0</v>
      </c>
      <c r="M513" s="187">
        <f>INVENTARIO[[#This Row],[Precio Final]]*10%</f>
        <v>2</v>
      </c>
      <c r="N513" s="42">
        <v>205</v>
      </c>
      <c r="O513" s="42">
        <v>17.600000000000001</v>
      </c>
      <c r="P513" s="42">
        <f t="shared" ref="P513:P519" si="91">N513/O513</f>
        <v>11.647727272727272</v>
      </c>
      <c r="Q513" s="110">
        <v>400</v>
      </c>
      <c r="R513" s="42">
        <v>17.5</v>
      </c>
      <c r="S513" s="190">
        <f t="shared" ref="S513:S519" si="92">Q513*R513/1000</f>
        <v>7</v>
      </c>
      <c r="T513" s="42">
        <f t="shared" si="86"/>
        <v>18.647727272727273</v>
      </c>
      <c r="U513" s="42">
        <f>((INVENTARIO[[#This Row],[Costo Unitario (USD)]]+INVENTARIO[[#This Row],[Costo Envío (USD)]])*1.5)</f>
        <v>27.97159090909091</v>
      </c>
      <c r="V513" s="42">
        <v>20</v>
      </c>
      <c r="W513" s="42">
        <f>INVENTARIO[[#This Row],[Precio Final]]-(INVENTARIO[[#This Row],[Comisión 10%]]+INVENTARIO[[#This Row],[Costo total]])</f>
        <v>-0.64772727272727337</v>
      </c>
      <c r="X513" s="188">
        <f>INVENTARIO[[#This Row],[Ganancia Unitaria]]*INVENTARIO[[#This Row],[Salidas]]</f>
        <v>-0.64772727272727337</v>
      </c>
      <c r="Y513" s="42"/>
      <c r="Z513" s="20"/>
    </row>
    <row r="514" spans="1:26" ht="55" customHeight="1" x14ac:dyDescent="0.15">
      <c r="A514" s="43" t="s">
        <v>1716</v>
      </c>
      <c r="B514" s="181"/>
      <c r="C514" s="182" t="s">
        <v>12</v>
      </c>
      <c r="D514" s="83" t="s">
        <v>2417</v>
      </c>
      <c r="E514" s="83" t="s">
        <v>1214</v>
      </c>
      <c r="F514" s="83" t="s">
        <v>697</v>
      </c>
      <c r="G514" s="83" t="s">
        <v>164</v>
      </c>
      <c r="H514" s="183">
        <f>INVENTARIO[[#This Row],[Precio Final]]</f>
        <v>30</v>
      </c>
      <c r="I514" s="83">
        <f t="shared" si="90"/>
        <v>27.97159090909091</v>
      </c>
      <c r="J514" s="83">
        <v>1</v>
      </c>
      <c r="K514" s="112">
        <f>SUMIFS(VENTAS[Cantidad],VENTAS[Código del producto Vendido],INVENTARIO[[#This Row],[Code]])</f>
        <v>1</v>
      </c>
      <c r="L514" s="122">
        <f>INVENTARIO[[#This Row],[Entradas]]-INVENTARIO[[#This Row],[Salidas]]</f>
        <v>0</v>
      </c>
      <c r="M514" s="183">
        <f>INVENTARIO[[#This Row],[Precio Final]]*10%</f>
        <v>3</v>
      </c>
      <c r="N514" s="43">
        <v>205</v>
      </c>
      <c r="O514" s="43">
        <v>17.600000000000001</v>
      </c>
      <c r="P514" s="43">
        <f t="shared" si="91"/>
        <v>11.647727272727272</v>
      </c>
      <c r="Q514" s="112">
        <v>400</v>
      </c>
      <c r="R514" s="43">
        <v>17.5</v>
      </c>
      <c r="S514" s="189">
        <f t="shared" si="92"/>
        <v>7</v>
      </c>
      <c r="T514" s="180">
        <f t="shared" si="86"/>
        <v>18.647727272727273</v>
      </c>
      <c r="U514" s="180">
        <f>((INVENTARIO[[#This Row],[Costo Unitario (USD)]]+INVENTARIO[[#This Row],[Costo Envío (USD)]])*1.5)</f>
        <v>27.97159090909091</v>
      </c>
      <c r="V514" s="43">
        <v>30</v>
      </c>
      <c r="W514" s="43">
        <f>INVENTARIO[[#This Row],[Precio Final]]-(INVENTARIO[[#This Row],[Comisión 10%]]+INVENTARIO[[#This Row],[Costo total]])</f>
        <v>8.3522727272727266</v>
      </c>
      <c r="X514" s="184">
        <f>INVENTARIO[[#This Row],[Ganancia Unitaria]]*INVENTARIO[[#This Row],[Salidas]]</f>
        <v>8.3522727272727266</v>
      </c>
      <c r="Y514" s="43"/>
      <c r="Z514" s="20"/>
    </row>
    <row r="515" spans="1:26" ht="55" customHeight="1" x14ac:dyDescent="0.15">
      <c r="A515" s="42" t="s">
        <v>1717</v>
      </c>
      <c r="B515" s="185"/>
      <c r="C515" s="186" t="s">
        <v>12</v>
      </c>
      <c r="D515" s="78" t="s">
        <v>2417</v>
      </c>
      <c r="E515" s="78" t="s">
        <v>1214</v>
      </c>
      <c r="F515" s="78" t="s">
        <v>698</v>
      </c>
      <c r="G515" s="78" t="s">
        <v>164</v>
      </c>
      <c r="H515" s="187">
        <f>INVENTARIO[[#This Row],[Precio Final]]</f>
        <v>30</v>
      </c>
      <c r="I515" s="78">
        <f t="shared" si="90"/>
        <v>27.97159090909091</v>
      </c>
      <c r="J515" s="78">
        <v>3</v>
      </c>
      <c r="K515" s="110">
        <f>SUMIFS(VENTAS[Cantidad],VENTAS[Código del producto Vendido],INVENTARIO[[#This Row],[Code]])</f>
        <v>3</v>
      </c>
      <c r="L515" s="121">
        <f>INVENTARIO[[#This Row],[Entradas]]-INVENTARIO[[#This Row],[Salidas]]</f>
        <v>0</v>
      </c>
      <c r="M515" s="187">
        <f>INVENTARIO[[#This Row],[Precio Final]]*10%</f>
        <v>3</v>
      </c>
      <c r="N515" s="42">
        <v>205</v>
      </c>
      <c r="O515" s="42">
        <v>17.600000000000001</v>
      </c>
      <c r="P515" s="42">
        <f t="shared" si="91"/>
        <v>11.647727272727272</v>
      </c>
      <c r="Q515" s="110">
        <v>400</v>
      </c>
      <c r="R515" s="42">
        <v>17.5</v>
      </c>
      <c r="S515" s="190">
        <f t="shared" si="92"/>
        <v>7</v>
      </c>
      <c r="T515" s="42">
        <f t="shared" si="86"/>
        <v>18.647727272727273</v>
      </c>
      <c r="U515" s="42">
        <f>((INVENTARIO[[#This Row],[Costo Unitario (USD)]]+INVENTARIO[[#This Row],[Costo Envío (USD)]])*1.5)</f>
        <v>27.97159090909091</v>
      </c>
      <c r="V515" s="42">
        <v>30</v>
      </c>
      <c r="W515" s="42">
        <f>INVENTARIO[[#This Row],[Precio Final]]-(INVENTARIO[[#This Row],[Comisión 10%]]+INVENTARIO[[#This Row],[Costo total]])</f>
        <v>8.3522727272727266</v>
      </c>
      <c r="X515" s="188">
        <f>INVENTARIO[[#This Row],[Ganancia Unitaria]]*INVENTARIO[[#This Row],[Salidas]]</f>
        <v>25.05681818181818</v>
      </c>
      <c r="Y515" s="42"/>
      <c r="Z515" s="20"/>
    </row>
    <row r="516" spans="1:26" ht="55" hidden="1" customHeight="1" x14ac:dyDescent="0.15">
      <c r="A516" s="43" t="s">
        <v>1718</v>
      </c>
      <c r="B516" s="181"/>
      <c r="C516" s="182" t="s">
        <v>12</v>
      </c>
      <c r="D516" s="83" t="s">
        <v>50</v>
      </c>
      <c r="E516" s="83" t="s">
        <v>1215</v>
      </c>
      <c r="F516" s="83" t="s">
        <v>695</v>
      </c>
      <c r="G516" s="83" t="s">
        <v>164</v>
      </c>
      <c r="H516" s="183">
        <f>INVENTARIO[[#This Row],[Precio Final]]</f>
        <v>28</v>
      </c>
      <c r="I516" s="83">
        <f t="shared" si="90"/>
        <v>32.205681818181816</v>
      </c>
      <c r="J516" s="83">
        <v>1</v>
      </c>
      <c r="K516" s="112">
        <f>SUMIFS(VENTAS[Cantidad],VENTAS[Código del producto Vendido],INVENTARIO[[#This Row],[Code]])</f>
        <v>0</v>
      </c>
      <c r="L516" s="122">
        <f>INVENTARIO[[#This Row],[Entradas]]-INVENTARIO[[#This Row],[Salidas]]</f>
        <v>1</v>
      </c>
      <c r="M516" s="183">
        <f>INVENTARIO[[#This Row],[Precio Final]]*10%</f>
        <v>2.8000000000000003</v>
      </c>
      <c r="N516" s="43">
        <v>267</v>
      </c>
      <c r="O516" s="43">
        <v>17.600000000000001</v>
      </c>
      <c r="P516" s="43">
        <f t="shared" si="91"/>
        <v>15.170454545454545</v>
      </c>
      <c r="Q516" s="112">
        <v>360</v>
      </c>
      <c r="R516" s="43">
        <v>17.5</v>
      </c>
      <c r="S516" s="189">
        <f t="shared" si="92"/>
        <v>6.3</v>
      </c>
      <c r="T516" s="180">
        <f t="shared" si="86"/>
        <v>21.470454545454544</v>
      </c>
      <c r="U516" s="180">
        <f>((INVENTARIO[[#This Row],[Costo Unitario (USD)]]+INVENTARIO[[#This Row],[Costo Envío (USD)]])*1.5)</f>
        <v>32.205681818181816</v>
      </c>
      <c r="V516" s="43">
        <v>28</v>
      </c>
      <c r="W516" s="43">
        <f>INVENTARIO[[#This Row],[Precio Final]]-(INVENTARIO[[#This Row],[Comisión 10%]]+INVENTARIO[[#This Row],[Costo total]])</f>
        <v>3.7295454545454554</v>
      </c>
      <c r="X516" s="184">
        <f>INVENTARIO[[#This Row],[Ganancia Unitaria]]*INVENTARIO[[#This Row],[Salidas]]</f>
        <v>0</v>
      </c>
      <c r="Y516" s="43" t="s">
        <v>1304</v>
      </c>
      <c r="Z516" s="20"/>
    </row>
    <row r="517" spans="1:26" ht="55" hidden="1" customHeight="1" x14ac:dyDescent="0.15">
      <c r="A517" s="42" t="s">
        <v>1719</v>
      </c>
      <c r="B517" s="185"/>
      <c r="C517" s="186" t="s">
        <v>12</v>
      </c>
      <c r="D517" s="78" t="s">
        <v>50</v>
      </c>
      <c r="E517" s="78" t="s">
        <v>1215</v>
      </c>
      <c r="F517" s="78" t="s">
        <v>697</v>
      </c>
      <c r="G517" s="78" t="s">
        <v>164</v>
      </c>
      <c r="H517" s="187">
        <f>INVENTARIO[[#This Row],[Precio Final]]</f>
        <v>28</v>
      </c>
      <c r="I517" s="78">
        <f t="shared" si="90"/>
        <v>32.205681818181816</v>
      </c>
      <c r="J517" s="78">
        <v>1</v>
      </c>
      <c r="K517" s="110">
        <f>SUMIFS(VENTAS[Cantidad],VENTAS[Código del producto Vendido],INVENTARIO[[#This Row],[Code]])</f>
        <v>0</v>
      </c>
      <c r="L517" s="121">
        <f>INVENTARIO[[#This Row],[Entradas]]-INVENTARIO[[#This Row],[Salidas]]</f>
        <v>1</v>
      </c>
      <c r="M517" s="187">
        <f>INVENTARIO[[#This Row],[Precio Final]]*10%</f>
        <v>2.8000000000000003</v>
      </c>
      <c r="N517" s="42">
        <v>267</v>
      </c>
      <c r="O517" s="42">
        <v>17.600000000000001</v>
      </c>
      <c r="P517" s="42">
        <f t="shared" si="91"/>
        <v>15.170454545454545</v>
      </c>
      <c r="Q517" s="110">
        <v>360</v>
      </c>
      <c r="R517" s="42">
        <v>17.5</v>
      </c>
      <c r="S517" s="190">
        <f t="shared" si="92"/>
        <v>6.3</v>
      </c>
      <c r="T517" s="42">
        <f t="shared" si="86"/>
        <v>21.470454545454544</v>
      </c>
      <c r="U517" s="42">
        <f>((INVENTARIO[[#This Row],[Costo Unitario (USD)]]+INVENTARIO[[#This Row],[Costo Envío (USD)]])*1.5)</f>
        <v>32.205681818181816</v>
      </c>
      <c r="V517" s="42">
        <v>28</v>
      </c>
      <c r="W517" s="42">
        <f>INVENTARIO[[#This Row],[Precio Final]]-(INVENTARIO[[#This Row],[Comisión 10%]]+INVENTARIO[[#This Row],[Costo total]])</f>
        <v>3.7295454545454554</v>
      </c>
      <c r="X517" s="188">
        <f>INVENTARIO[[#This Row],[Ganancia Unitaria]]*INVENTARIO[[#This Row],[Salidas]]</f>
        <v>0</v>
      </c>
      <c r="Y517" s="42" t="s">
        <v>1304</v>
      </c>
      <c r="Z517" s="20"/>
    </row>
    <row r="518" spans="1:26" ht="55" hidden="1" customHeight="1" x14ac:dyDescent="0.15">
      <c r="A518" s="43" t="s">
        <v>1720</v>
      </c>
      <c r="B518" s="181"/>
      <c r="C518" s="182" t="s">
        <v>12</v>
      </c>
      <c r="D518" s="83" t="s">
        <v>50</v>
      </c>
      <c r="E518" s="83" t="s">
        <v>1215</v>
      </c>
      <c r="F518" s="83" t="s">
        <v>698</v>
      </c>
      <c r="G518" s="83" t="s">
        <v>164</v>
      </c>
      <c r="H518" s="183">
        <f>INVENTARIO[[#This Row],[Precio Final]]</f>
        <v>28</v>
      </c>
      <c r="I518" s="83">
        <f t="shared" si="90"/>
        <v>32.305681818181817</v>
      </c>
      <c r="J518" s="83">
        <v>2</v>
      </c>
      <c r="K518" s="112">
        <f>SUMIFS(VENTAS[Cantidad],VENTAS[Código del producto Vendido],INVENTARIO[[#This Row],[Code]])</f>
        <v>0</v>
      </c>
      <c r="L518" s="122">
        <f>INVENTARIO[[#This Row],[Entradas]]-INVENTARIO[[#This Row],[Salidas]]</f>
        <v>2</v>
      </c>
      <c r="M518" s="183">
        <f>INVENTARIO[[#This Row],[Precio Final]]*10%</f>
        <v>2.8000000000000003</v>
      </c>
      <c r="N518" s="43">
        <v>267</v>
      </c>
      <c r="O518" s="43">
        <v>17.600000000000001</v>
      </c>
      <c r="P518" s="43">
        <f t="shared" si="91"/>
        <v>15.170454545454545</v>
      </c>
      <c r="Q518" s="112">
        <v>360</v>
      </c>
      <c r="R518" s="43">
        <v>17.5</v>
      </c>
      <c r="S518" s="189">
        <f t="shared" si="92"/>
        <v>6.3</v>
      </c>
      <c r="T518" s="180">
        <f>(P518+S518)-INVENTARIO[[#This Row],[Comisión 10%]]</f>
        <v>18.670454545454543</v>
      </c>
      <c r="U518" s="180">
        <f>((INVENTARIO[[#This Row],[Costo Unitario (USD)]]+INVENTARIO[[#This Row],[Costo Envío (USD)]])*1.5)+10%</f>
        <v>32.305681818181817</v>
      </c>
      <c r="V518" s="43">
        <v>28</v>
      </c>
      <c r="W518" s="43">
        <f>INVENTARIO[[#This Row],[Precio Final]]-(INVENTARIO[[#This Row],[Comisión 10%]]+INVENTARIO[[#This Row],[Costo total]])</f>
        <v>6.5295454545454561</v>
      </c>
      <c r="X518" s="184">
        <f>INVENTARIO[[#This Row],[Ganancia Unitaria]]*INVENTARIO[[#This Row],[Salidas]]</f>
        <v>0</v>
      </c>
      <c r="Y518" s="43" t="s">
        <v>1304</v>
      </c>
      <c r="Z518" s="20"/>
    </row>
    <row r="519" spans="1:26" ht="55" customHeight="1" x14ac:dyDescent="0.15">
      <c r="A519" s="42" t="s">
        <v>1721</v>
      </c>
      <c r="B519" s="185"/>
      <c r="C519" s="186" t="s">
        <v>12</v>
      </c>
      <c r="D519" s="78" t="s">
        <v>2417</v>
      </c>
      <c r="E519" s="78" t="s">
        <v>1262</v>
      </c>
      <c r="F519" s="78" t="s">
        <v>697</v>
      </c>
      <c r="G519" s="78" t="s">
        <v>164</v>
      </c>
      <c r="H519" s="187">
        <f>INVENTARIO[[#This Row],[Precio Final]]</f>
        <v>20</v>
      </c>
      <c r="I519" s="78">
        <f t="shared" si="90"/>
        <v>22.295454545454547</v>
      </c>
      <c r="J519" s="78">
        <v>1</v>
      </c>
      <c r="K519" s="110">
        <f>SUMIFS(VENTAS[Cantidad],VENTAS[Código del producto Vendido],INVENTARIO[[#This Row],[Code]])</f>
        <v>0</v>
      </c>
      <c r="L519" s="121">
        <f>INVENTARIO[[#This Row],[Entradas]]-INVENTARIO[[#This Row],[Salidas]]</f>
        <v>1</v>
      </c>
      <c r="M519" s="187">
        <f>INVENTARIO[[#This Row],[Precio Final]]*10%</f>
        <v>2</v>
      </c>
      <c r="N519" s="42">
        <v>200</v>
      </c>
      <c r="O519" s="42">
        <v>17.600000000000001</v>
      </c>
      <c r="P519" s="42">
        <f t="shared" si="91"/>
        <v>11.363636363636363</v>
      </c>
      <c r="Q519" s="110">
        <v>200</v>
      </c>
      <c r="R519" s="42">
        <v>17.5</v>
      </c>
      <c r="S519" s="190">
        <f t="shared" si="92"/>
        <v>3.5</v>
      </c>
      <c r="T519" s="42">
        <f t="shared" ref="T519:T541" si="93">(P519+S519)</f>
        <v>14.863636363636363</v>
      </c>
      <c r="U519" s="42">
        <f>((INVENTARIO[[#This Row],[Costo Unitario (USD)]]+INVENTARIO[[#This Row],[Costo Envío (USD)]])*1.5)</f>
        <v>22.295454545454547</v>
      </c>
      <c r="V519" s="42">
        <v>20</v>
      </c>
      <c r="W519" s="42">
        <f>INVENTARIO[[#This Row],[Precio Final]]-(INVENTARIO[[#This Row],[Comisión 10%]]+INVENTARIO[[#This Row],[Costo total]])</f>
        <v>3.1363636363636367</v>
      </c>
      <c r="X519" s="188">
        <f>INVENTARIO[[#This Row],[Ganancia Unitaria]]*INVENTARIO[[#This Row],[Salidas]]</f>
        <v>0</v>
      </c>
      <c r="Y519" s="42"/>
      <c r="Z519" s="20"/>
    </row>
    <row r="520" spans="1:26" ht="55" hidden="1" customHeight="1" x14ac:dyDescent="0.15">
      <c r="A520" s="43" t="s">
        <v>1722</v>
      </c>
      <c r="B520" s="181"/>
      <c r="C520" s="182" t="s">
        <v>12</v>
      </c>
      <c r="D520" s="83" t="s">
        <v>52</v>
      </c>
      <c r="E520" s="83" t="s">
        <v>1263</v>
      </c>
      <c r="F520" s="83" t="s">
        <v>695</v>
      </c>
      <c r="G520" s="83" t="s">
        <v>426</v>
      </c>
      <c r="H520" s="183">
        <f>INVENTARIO[[#This Row],[Precio Final]]</f>
        <v>8</v>
      </c>
      <c r="I520" s="83">
        <f>U520</f>
        <v>7.4889705882352935</v>
      </c>
      <c r="J520" s="83">
        <v>4</v>
      </c>
      <c r="K520" s="112">
        <f>SUMIFS(VENTAS[Cantidad],VENTAS[Código del producto Vendido],INVENTARIO[[#This Row],[Code]])</f>
        <v>1</v>
      </c>
      <c r="L520" s="122">
        <f>INVENTARIO[[#This Row],[Entradas]]-INVENTARIO[[#This Row],[Salidas]]</f>
        <v>3</v>
      </c>
      <c r="M520" s="183">
        <f>INVENTARIO[[#This Row],[Precio Final]]*10%</f>
        <v>0.8</v>
      </c>
      <c r="N520" s="43">
        <v>70</v>
      </c>
      <c r="O520" s="43">
        <v>17</v>
      </c>
      <c r="P520" s="43">
        <f t="shared" ref="P520:P533" si="94">N520/O520</f>
        <v>4.117647058823529</v>
      </c>
      <c r="Q520" s="112">
        <v>50</v>
      </c>
      <c r="R520" s="43">
        <v>17.5</v>
      </c>
      <c r="S520" s="189">
        <f t="shared" ref="S520:S533" si="95">Q520*R520/1000</f>
        <v>0.875</v>
      </c>
      <c r="T520" s="180">
        <f t="shared" si="93"/>
        <v>4.992647058823529</v>
      </c>
      <c r="U520" s="180">
        <f>((INVENTARIO[[#This Row],[Costo Unitario (USD)]]+INVENTARIO[[#This Row],[Costo Envío (USD)]])*1.5)</f>
        <v>7.4889705882352935</v>
      </c>
      <c r="V520" s="43">
        <v>8</v>
      </c>
      <c r="W520" s="43">
        <f>INVENTARIO[[#This Row],[Precio Final]]-(INVENTARIO[[#This Row],[Comisión 10%]]+INVENTARIO[[#This Row],[Costo total]])</f>
        <v>2.2073529411764712</v>
      </c>
      <c r="X520" s="184">
        <f>INVENTARIO[[#This Row],[Ganancia Unitaria]]*INVENTARIO[[#This Row],[Salidas]]</f>
        <v>2.2073529411764712</v>
      </c>
      <c r="Y520" s="43"/>
      <c r="Z520" s="20"/>
    </row>
    <row r="521" spans="1:26" ht="55" hidden="1" customHeight="1" x14ac:dyDescent="0.15">
      <c r="A521" s="42"/>
      <c r="B521" s="185"/>
      <c r="C521" s="186"/>
      <c r="D521" s="78"/>
      <c r="E521" s="78"/>
      <c r="F521" s="78"/>
      <c r="G521" s="78"/>
      <c r="H521" s="187">
        <f>INVENTARIO[[#This Row],[Precio Final]]</f>
        <v>0</v>
      </c>
      <c r="I521" s="78"/>
      <c r="J521" s="78"/>
      <c r="K521" s="110"/>
      <c r="L521" s="121"/>
      <c r="M521" s="187">
        <f>INVENTARIO[[#This Row],[Precio Final]]*10%</f>
        <v>0</v>
      </c>
      <c r="N521" s="42"/>
      <c r="O521" s="42"/>
      <c r="P521" s="42"/>
      <c r="Q521" s="110"/>
      <c r="R521" s="42"/>
      <c r="S521" s="190"/>
      <c r="T521" s="42">
        <f t="shared" si="93"/>
        <v>0</v>
      </c>
      <c r="U521" s="42">
        <f>((INVENTARIO[[#This Row],[Costo Unitario (USD)]]+INVENTARIO[[#This Row],[Costo Envío (USD)]])*1.5)</f>
        <v>0</v>
      </c>
      <c r="V521" s="42"/>
      <c r="W521" s="42">
        <f>INVENTARIO[[#This Row],[Precio Final]]-(INVENTARIO[[#This Row],[Comisión 10%]]+INVENTARIO[[#This Row],[Costo total]])</f>
        <v>0</v>
      </c>
      <c r="X521" s="188">
        <f>INVENTARIO[[#This Row],[Ganancia Unitaria]]*INVENTARIO[[#This Row],[Salidas]]</f>
        <v>0</v>
      </c>
      <c r="Y521" s="42"/>
      <c r="Z521" s="20"/>
    </row>
    <row r="522" spans="1:26" ht="55" hidden="1" customHeight="1" x14ac:dyDescent="0.15">
      <c r="A522" s="43" t="s">
        <v>1725</v>
      </c>
      <c r="B522" s="181"/>
      <c r="C522" s="182" t="s">
        <v>12</v>
      </c>
      <c r="D522" s="83" t="s">
        <v>52</v>
      </c>
      <c r="E522" s="83" t="s">
        <v>1265</v>
      </c>
      <c r="F522" s="83" t="s">
        <v>692</v>
      </c>
      <c r="G522" s="83" t="s">
        <v>426</v>
      </c>
      <c r="H522" s="183">
        <f>INVENTARIO[[#This Row],[Precio Final]]</f>
        <v>8</v>
      </c>
      <c r="I522" s="83">
        <f>U522</f>
        <v>6.6066176470588234</v>
      </c>
      <c r="J522" s="83">
        <v>6</v>
      </c>
      <c r="K522" s="112">
        <f>SUMIFS(VENTAS[Cantidad],VENTAS[Código del producto Vendido],INVENTARIO[[#This Row],[Code]])</f>
        <v>2</v>
      </c>
      <c r="L522" s="122">
        <f>INVENTARIO[[#This Row],[Entradas]]-INVENTARIO[[#This Row],[Salidas]]</f>
        <v>4</v>
      </c>
      <c r="M522" s="183">
        <f>INVENTARIO[[#This Row],[Precio Final]]*10%</f>
        <v>0.8</v>
      </c>
      <c r="N522" s="43">
        <v>60</v>
      </c>
      <c r="O522" s="43">
        <v>17</v>
      </c>
      <c r="P522" s="43">
        <f t="shared" si="94"/>
        <v>3.5294117647058822</v>
      </c>
      <c r="Q522" s="112">
        <v>50</v>
      </c>
      <c r="R522" s="43">
        <v>17.5</v>
      </c>
      <c r="S522" s="189">
        <f t="shared" si="95"/>
        <v>0.875</v>
      </c>
      <c r="T522" s="180">
        <f t="shared" si="93"/>
        <v>4.4044117647058822</v>
      </c>
      <c r="U522" s="180">
        <f>((INVENTARIO[[#This Row],[Costo Unitario (USD)]]+INVENTARIO[[#This Row],[Costo Envío (USD)]])*1.5)</f>
        <v>6.6066176470588234</v>
      </c>
      <c r="V522" s="43">
        <v>8</v>
      </c>
      <c r="W522" s="43">
        <f>INVENTARIO[[#This Row],[Precio Final]]-(INVENTARIO[[#This Row],[Comisión 10%]]+INVENTARIO[[#This Row],[Costo total]])</f>
        <v>2.7955882352941179</v>
      </c>
      <c r="X522" s="184">
        <f>INVENTARIO[[#This Row],[Ganancia Unitaria]]*INVENTARIO[[#This Row],[Salidas]]</f>
        <v>5.5911764705882359</v>
      </c>
      <c r="Y522" s="43"/>
      <c r="Z522" s="20"/>
    </row>
    <row r="523" spans="1:26" ht="55" hidden="1" customHeight="1" x14ac:dyDescent="0.15">
      <c r="A523" s="42" t="s">
        <v>1762</v>
      </c>
      <c r="B523" s="185"/>
      <c r="C523" s="186" t="s">
        <v>12</v>
      </c>
      <c r="D523" s="78" t="s">
        <v>52</v>
      </c>
      <c r="E523" s="78" t="s">
        <v>1323</v>
      </c>
      <c r="F523" s="78" t="s">
        <v>1199</v>
      </c>
      <c r="G523" s="78" t="s">
        <v>426</v>
      </c>
      <c r="H523" s="187">
        <f>INVENTARIO[[#This Row],[Precio Final]]</f>
        <v>9</v>
      </c>
      <c r="I523" s="78">
        <v>10</v>
      </c>
      <c r="J523" s="78">
        <v>4</v>
      </c>
      <c r="K523" s="110">
        <f>SUMIFS(VENTAS[Cantidad],VENTAS[Código del producto Vendido],INVENTARIO[[#This Row],[Code]])</f>
        <v>1</v>
      </c>
      <c r="L523" s="121">
        <f>INVENTARIO[[#This Row],[Entradas]]-INVENTARIO[[#This Row],[Salidas]]</f>
        <v>3</v>
      </c>
      <c r="M523" s="187">
        <f>INVENTARIO[[#This Row],[Precio Final]]*10%</f>
        <v>0.9</v>
      </c>
      <c r="N523" s="42">
        <v>70</v>
      </c>
      <c r="O523" s="42">
        <v>17</v>
      </c>
      <c r="P523" s="42">
        <f t="shared" si="94"/>
        <v>4.117647058823529</v>
      </c>
      <c r="Q523" s="110">
        <v>50</v>
      </c>
      <c r="R523" s="42">
        <v>17.5</v>
      </c>
      <c r="S523" s="190">
        <f t="shared" si="95"/>
        <v>0.875</v>
      </c>
      <c r="T523" s="42">
        <f t="shared" si="93"/>
        <v>4.992647058823529</v>
      </c>
      <c r="U523" s="42">
        <f>((INVENTARIO[[#This Row],[Costo Unitario (USD)]]+INVENTARIO[[#This Row],[Costo Envío (USD)]])*1.5)</f>
        <v>7.4889705882352935</v>
      </c>
      <c r="V523" s="42">
        <v>9</v>
      </c>
      <c r="W523" s="42">
        <f>INVENTARIO[[#This Row],[Precio Final]]-(INVENTARIO[[#This Row],[Comisión 10%]]+INVENTARIO[[#This Row],[Costo total]])</f>
        <v>3.1073529411764707</v>
      </c>
      <c r="X523" s="188">
        <f>INVENTARIO[[#This Row],[Ganancia Unitaria]]*INVENTARIO[[#This Row],[Salidas]]</f>
        <v>3.1073529411764707</v>
      </c>
      <c r="Y523" s="42"/>
      <c r="Z523" s="20"/>
    </row>
    <row r="524" spans="1:26" ht="55" customHeight="1" x14ac:dyDescent="0.15">
      <c r="A524" s="43" t="s">
        <v>1305</v>
      </c>
      <c r="B524" s="181"/>
      <c r="C524" s="182" t="s">
        <v>12</v>
      </c>
      <c r="D524" s="83" t="s">
        <v>2417</v>
      </c>
      <c r="E524" s="83" t="s">
        <v>1295</v>
      </c>
      <c r="F524" s="83" t="s">
        <v>695</v>
      </c>
      <c r="G524" s="83" t="s">
        <v>164</v>
      </c>
      <c r="H524" s="183">
        <f>INVENTARIO[[#This Row],[Precio Final]]</f>
        <v>20</v>
      </c>
      <c r="I524" s="83">
        <f t="shared" ref="I524:I533" si="96">U524</f>
        <v>20.465073529411764</v>
      </c>
      <c r="J524" s="83">
        <v>2</v>
      </c>
      <c r="K524" s="112">
        <f>SUMIFS(VENTAS[Cantidad],VENTAS[Código del producto Vendido],INVENTARIO[[#This Row],[Code]])</f>
        <v>2</v>
      </c>
      <c r="L524" s="122">
        <f>INVENTARIO[[#This Row],[Entradas]]-INVENTARIO[[#This Row],[Salidas]]</f>
        <v>0</v>
      </c>
      <c r="M524" s="183">
        <f>INVENTARIO[[#This Row],[Precio Final]]*10%</f>
        <v>2</v>
      </c>
      <c r="N524" s="43">
        <v>165</v>
      </c>
      <c r="O524" s="43">
        <v>17</v>
      </c>
      <c r="P524" s="43">
        <f t="shared" si="94"/>
        <v>9.7058823529411757</v>
      </c>
      <c r="Q524" s="112">
        <v>225</v>
      </c>
      <c r="R524" s="43">
        <v>17.5</v>
      </c>
      <c r="S524" s="189">
        <f t="shared" si="95"/>
        <v>3.9375</v>
      </c>
      <c r="T524" s="180">
        <f t="shared" si="93"/>
        <v>13.643382352941176</v>
      </c>
      <c r="U524" s="180">
        <f>((INVENTARIO[[#This Row],[Costo Unitario (USD)]]+INVENTARIO[[#This Row],[Costo Envío (USD)]])*1.5)</f>
        <v>20.465073529411764</v>
      </c>
      <c r="V524" s="43">
        <v>20</v>
      </c>
      <c r="W524" s="43">
        <f>INVENTARIO[[#This Row],[Precio Final]]-(INVENTARIO[[#This Row],[Comisión 10%]]+INVENTARIO[[#This Row],[Costo total]])</f>
        <v>4.3566176470588243</v>
      </c>
      <c r="X524" s="184">
        <f>INVENTARIO[[#This Row],[Ganancia Unitaria]]*INVENTARIO[[#This Row],[Salidas]]</f>
        <v>8.7132352941176485</v>
      </c>
      <c r="Y524" s="43" t="s">
        <v>1304</v>
      </c>
      <c r="Z524" s="20"/>
    </row>
    <row r="525" spans="1:26" ht="55" customHeight="1" x14ac:dyDescent="0.15">
      <c r="A525" s="42" t="s">
        <v>1306</v>
      </c>
      <c r="B525" s="185"/>
      <c r="C525" s="186" t="s">
        <v>12</v>
      </c>
      <c r="D525" s="78" t="s">
        <v>2417</v>
      </c>
      <c r="E525" s="78" t="s">
        <v>1295</v>
      </c>
      <c r="F525" s="78" t="s">
        <v>697</v>
      </c>
      <c r="G525" s="78" t="s">
        <v>164</v>
      </c>
      <c r="H525" s="187">
        <f>INVENTARIO[[#This Row],[Precio Final]]</f>
        <v>20</v>
      </c>
      <c r="I525" s="78">
        <f t="shared" si="96"/>
        <v>20.465073529411764</v>
      </c>
      <c r="J525" s="78">
        <v>2</v>
      </c>
      <c r="K525" s="110">
        <f>SUMIFS(VENTAS[Cantidad],VENTAS[Código del producto Vendido],INVENTARIO[[#This Row],[Code]])</f>
        <v>2</v>
      </c>
      <c r="L525" s="121">
        <f>INVENTARIO[[#This Row],[Entradas]]-INVENTARIO[[#This Row],[Salidas]]</f>
        <v>0</v>
      </c>
      <c r="M525" s="187">
        <f>INVENTARIO[[#This Row],[Precio Final]]*10%</f>
        <v>2</v>
      </c>
      <c r="N525" s="42">
        <v>165</v>
      </c>
      <c r="O525" s="42">
        <v>17</v>
      </c>
      <c r="P525" s="42">
        <f t="shared" si="94"/>
        <v>9.7058823529411757</v>
      </c>
      <c r="Q525" s="110">
        <v>225</v>
      </c>
      <c r="R525" s="42">
        <v>17.5</v>
      </c>
      <c r="S525" s="190">
        <f t="shared" si="95"/>
        <v>3.9375</v>
      </c>
      <c r="T525" s="42">
        <f t="shared" si="93"/>
        <v>13.643382352941176</v>
      </c>
      <c r="U525" s="42">
        <f>((INVENTARIO[[#This Row],[Costo Unitario (USD)]]+INVENTARIO[[#This Row],[Costo Envío (USD)]])*1.5)</f>
        <v>20.465073529411764</v>
      </c>
      <c r="V525" s="42">
        <v>20</v>
      </c>
      <c r="W525" s="42">
        <f>INVENTARIO[[#This Row],[Precio Final]]-(INVENTARIO[[#This Row],[Comisión 10%]]+INVENTARIO[[#This Row],[Costo total]])</f>
        <v>4.3566176470588243</v>
      </c>
      <c r="X525" s="188">
        <f>INVENTARIO[[#This Row],[Ganancia Unitaria]]*INVENTARIO[[#This Row],[Salidas]]</f>
        <v>8.7132352941176485</v>
      </c>
      <c r="Y525" s="42" t="s">
        <v>1304</v>
      </c>
      <c r="Z525" s="20"/>
    </row>
    <row r="526" spans="1:26" ht="55" hidden="1" customHeight="1" x14ac:dyDescent="0.15">
      <c r="A526" s="43" t="s">
        <v>1308</v>
      </c>
      <c r="B526" s="181"/>
      <c r="C526" s="182" t="s">
        <v>12</v>
      </c>
      <c r="D526" s="83" t="s">
        <v>52</v>
      </c>
      <c r="E526" s="83" t="s">
        <v>1296</v>
      </c>
      <c r="F526" s="83" t="s">
        <v>692</v>
      </c>
      <c r="G526" s="83" t="s">
        <v>164</v>
      </c>
      <c r="H526" s="183">
        <f>INVENTARIO[[#This Row],[Precio Final]]</f>
        <v>17</v>
      </c>
      <c r="I526" s="83">
        <f t="shared" si="96"/>
        <v>18.763235294117646</v>
      </c>
      <c r="J526" s="83">
        <v>2</v>
      </c>
      <c r="K526" s="112">
        <f>SUMIFS(VENTAS[Cantidad],VENTAS[Código del producto Vendido],INVENTARIO[[#This Row],[Code]])</f>
        <v>2</v>
      </c>
      <c r="L526" s="122">
        <f>INVENTARIO[[#This Row],[Entradas]]-INVENTARIO[[#This Row],[Salidas]]</f>
        <v>0</v>
      </c>
      <c r="M526" s="183">
        <f>INVENTARIO[[#This Row],[Precio Final]]*10%</f>
        <v>1.7000000000000002</v>
      </c>
      <c r="N526" s="43">
        <v>171</v>
      </c>
      <c r="O526" s="43">
        <v>17</v>
      </c>
      <c r="P526" s="43">
        <f t="shared" si="94"/>
        <v>10.058823529411764</v>
      </c>
      <c r="Q526" s="112">
        <v>140</v>
      </c>
      <c r="R526" s="43">
        <v>17.5</v>
      </c>
      <c r="S526" s="189">
        <f t="shared" si="95"/>
        <v>2.4500000000000002</v>
      </c>
      <c r="T526" s="180">
        <f t="shared" si="93"/>
        <v>12.508823529411764</v>
      </c>
      <c r="U526" s="180">
        <f>((INVENTARIO[[#This Row],[Costo Unitario (USD)]]+INVENTARIO[[#This Row],[Costo Envío (USD)]])*1.5)</f>
        <v>18.763235294117646</v>
      </c>
      <c r="V526" s="43">
        <v>17</v>
      </c>
      <c r="W526" s="43">
        <f>INVENTARIO[[#This Row],[Precio Final]]-(INVENTARIO[[#This Row],[Comisión 10%]]+INVENTARIO[[#This Row],[Costo total]])</f>
        <v>2.7911764705882369</v>
      </c>
      <c r="X526" s="184">
        <f>INVENTARIO[[#This Row],[Ganancia Unitaria]]*INVENTARIO[[#This Row],[Salidas]]</f>
        <v>5.5823529411764738</v>
      </c>
      <c r="Y526" s="43" t="s">
        <v>1304</v>
      </c>
      <c r="Z526" s="20"/>
    </row>
    <row r="527" spans="1:26" ht="55" hidden="1" customHeight="1" x14ac:dyDescent="0.15">
      <c r="A527" s="42" t="s">
        <v>1309</v>
      </c>
      <c r="B527" s="185"/>
      <c r="C527" s="186" t="s">
        <v>12</v>
      </c>
      <c r="D527" s="78" t="s">
        <v>52</v>
      </c>
      <c r="E527" s="78" t="s">
        <v>1296</v>
      </c>
      <c r="F527" s="78" t="s">
        <v>697</v>
      </c>
      <c r="G527" s="78" t="s">
        <v>164</v>
      </c>
      <c r="H527" s="187">
        <f>INVENTARIO[[#This Row],[Precio Final]]</f>
        <v>17</v>
      </c>
      <c r="I527" s="78">
        <f t="shared" si="96"/>
        <v>18.763235294117646</v>
      </c>
      <c r="J527" s="78">
        <v>2</v>
      </c>
      <c r="K527" s="110">
        <f>SUMIFS(VENTAS[Cantidad],VENTAS[Código del producto Vendido],INVENTARIO[[#This Row],[Code]])</f>
        <v>2</v>
      </c>
      <c r="L527" s="121">
        <f>INVENTARIO[[#This Row],[Entradas]]-INVENTARIO[[#This Row],[Salidas]]</f>
        <v>0</v>
      </c>
      <c r="M527" s="187">
        <f>INVENTARIO[[#This Row],[Precio Final]]*10%</f>
        <v>1.7000000000000002</v>
      </c>
      <c r="N527" s="42">
        <v>171</v>
      </c>
      <c r="O527" s="42">
        <v>17</v>
      </c>
      <c r="P527" s="42">
        <f t="shared" si="94"/>
        <v>10.058823529411764</v>
      </c>
      <c r="Q527" s="110">
        <v>140</v>
      </c>
      <c r="R527" s="42">
        <v>17.5</v>
      </c>
      <c r="S527" s="190">
        <f t="shared" si="95"/>
        <v>2.4500000000000002</v>
      </c>
      <c r="T527" s="42">
        <f t="shared" si="93"/>
        <v>12.508823529411764</v>
      </c>
      <c r="U527" s="42">
        <f>((INVENTARIO[[#This Row],[Costo Unitario (USD)]]+INVENTARIO[[#This Row],[Costo Envío (USD)]])*1.5)</f>
        <v>18.763235294117646</v>
      </c>
      <c r="V527" s="42">
        <v>17</v>
      </c>
      <c r="W527" s="42">
        <f>INVENTARIO[[#This Row],[Precio Final]]-(INVENTARIO[[#This Row],[Comisión 10%]]+INVENTARIO[[#This Row],[Costo total]])</f>
        <v>2.7911764705882369</v>
      </c>
      <c r="X527" s="188">
        <f>INVENTARIO[[#This Row],[Ganancia Unitaria]]*INVENTARIO[[#This Row],[Salidas]]</f>
        <v>5.5823529411764738</v>
      </c>
      <c r="Y527" s="42" t="s">
        <v>1304</v>
      </c>
      <c r="Z527" s="20"/>
    </row>
    <row r="528" spans="1:26" ht="55" hidden="1" customHeight="1" x14ac:dyDescent="0.15">
      <c r="A528" s="43" t="s">
        <v>1310</v>
      </c>
      <c r="B528" s="181"/>
      <c r="C528" s="182" t="s">
        <v>12</v>
      </c>
      <c r="D528" s="83" t="s">
        <v>415</v>
      </c>
      <c r="E528" s="83" t="s">
        <v>1297</v>
      </c>
      <c r="F528" s="83" t="s">
        <v>695</v>
      </c>
      <c r="G528" s="83" t="s">
        <v>164</v>
      </c>
      <c r="H528" s="183">
        <f>INVENTARIO[[#This Row],[Precio Final]]</f>
        <v>25</v>
      </c>
      <c r="I528" s="83">
        <f t="shared" si="96"/>
        <v>30.207352941176467</v>
      </c>
      <c r="J528" s="83">
        <v>1</v>
      </c>
      <c r="K528" s="112">
        <f>SUMIFS(VENTAS[Cantidad],VENTAS[Código del producto Vendido],INVENTARIO[[#This Row],[Code]])</f>
        <v>1</v>
      </c>
      <c r="L528" s="122">
        <f>INVENTARIO[[#This Row],[Entradas]]-INVENTARIO[[#This Row],[Salidas]]</f>
        <v>0</v>
      </c>
      <c r="M528" s="183">
        <f>INVENTARIO[[#This Row],[Precio Final]]*10%</f>
        <v>2.5</v>
      </c>
      <c r="N528" s="43">
        <v>265</v>
      </c>
      <c r="O528" s="43">
        <v>17</v>
      </c>
      <c r="P528" s="43">
        <f t="shared" si="94"/>
        <v>15.588235294117647</v>
      </c>
      <c r="Q528" s="112">
        <v>260</v>
      </c>
      <c r="R528" s="43">
        <v>17.5</v>
      </c>
      <c r="S528" s="189">
        <f t="shared" si="95"/>
        <v>4.55</v>
      </c>
      <c r="T528" s="180">
        <f t="shared" si="93"/>
        <v>20.138235294117646</v>
      </c>
      <c r="U528" s="180">
        <f>((INVENTARIO[[#This Row],[Costo Unitario (USD)]]+INVENTARIO[[#This Row],[Costo Envío (USD)]])*1.5)</f>
        <v>30.207352941176467</v>
      </c>
      <c r="V528" s="43">
        <v>25</v>
      </c>
      <c r="W528" s="43">
        <f>INVENTARIO[[#This Row],[Precio Final]]-(INVENTARIO[[#This Row],[Comisión 10%]]+INVENTARIO[[#This Row],[Costo total]])</f>
        <v>2.3617647058823543</v>
      </c>
      <c r="X528" s="184">
        <f>INVENTARIO[[#This Row],[Ganancia Unitaria]]*INVENTARIO[[#This Row],[Salidas]]</f>
        <v>2.3617647058823543</v>
      </c>
      <c r="Y528" s="43" t="s">
        <v>1304</v>
      </c>
      <c r="Z528" s="20"/>
    </row>
    <row r="529" spans="1:26" ht="55" hidden="1" customHeight="1" x14ac:dyDescent="0.15">
      <c r="A529" s="42" t="s">
        <v>1312</v>
      </c>
      <c r="B529" s="185"/>
      <c r="C529" s="186" t="s">
        <v>12</v>
      </c>
      <c r="D529" s="78" t="s">
        <v>415</v>
      </c>
      <c r="E529" s="78" t="s">
        <v>1298</v>
      </c>
      <c r="F529" s="78" t="s">
        <v>695</v>
      </c>
      <c r="G529" s="78" t="s">
        <v>164</v>
      </c>
      <c r="H529" s="187">
        <f>INVENTARIO[[#This Row],[Precio Final]]</f>
        <v>20</v>
      </c>
      <c r="I529" s="78">
        <f t="shared" si="96"/>
        <v>20.523529411764706</v>
      </c>
      <c r="J529" s="78">
        <v>1</v>
      </c>
      <c r="K529" s="110">
        <f>SUMIFS(VENTAS[Cantidad],VENTAS[Código del producto Vendido],INVENTARIO[[#This Row],[Code]])</f>
        <v>1</v>
      </c>
      <c r="L529" s="121">
        <f>INVENTARIO[[#This Row],[Entradas]]-INVENTARIO[[#This Row],[Salidas]]</f>
        <v>0</v>
      </c>
      <c r="M529" s="187">
        <f>INVENTARIO[[#This Row],[Precio Final]]*10%</f>
        <v>2</v>
      </c>
      <c r="N529" s="42">
        <v>185</v>
      </c>
      <c r="O529" s="42">
        <v>17</v>
      </c>
      <c r="P529" s="42">
        <f t="shared" si="94"/>
        <v>10.882352941176471</v>
      </c>
      <c r="Q529" s="110">
        <v>160</v>
      </c>
      <c r="R529" s="42">
        <v>17.5</v>
      </c>
      <c r="S529" s="190">
        <f t="shared" si="95"/>
        <v>2.8</v>
      </c>
      <c r="T529" s="42">
        <f t="shared" si="93"/>
        <v>13.682352941176472</v>
      </c>
      <c r="U529" s="42">
        <f>((INVENTARIO[[#This Row],[Costo Unitario (USD)]]+INVENTARIO[[#This Row],[Costo Envío (USD)]])*1.5)</f>
        <v>20.523529411764706</v>
      </c>
      <c r="V529" s="42">
        <v>20</v>
      </c>
      <c r="W529" s="42">
        <f>INVENTARIO[[#This Row],[Precio Final]]-(INVENTARIO[[#This Row],[Comisión 10%]]+INVENTARIO[[#This Row],[Costo total]])</f>
        <v>4.3176470588235283</v>
      </c>
      <c r="X529" s="188">
        <f>INVENTARIO[[#This Row],[Ganancia Unitaria]]*INVENTARIO[[#This Row],[Salidas]]</f>
        <v>4.3176470588235283</v>
      </c>
      <c r="Y529" s="42" t="s">
        <v>1304</v>
      </c>
      <c r="Z529" s="20"/>
    </row>
    <row r="530" spans="1:26" ht="55" hidden="1" customHeight="1" x14ac:dyDescent="0.15">
      <c r="A530" s="43" t="s">
        <v>1313</v>
      </c>
      <c r="B530" s="181"/>
      <c r="C530" s="182" t="s">
        <v>12</v>
      </c>
      <c r="D530" s="83" t="s">
        <v>1770</v>
      </c>
      <c r="E530" s="83" t="s">
        <v>1299</v>
      </c>
      <c r="F530" s="83" t="s">
        <v>1300</v>
      </c>
      <c r="G530" s="83" t="s">
        <v>164</v>
      </c>
      <c r="H530" s="183">
        <f>INVENTARIO[[#This Row],[Precio Final]]</f>
        <v>20</v>
      </c>
      <c r="I530" s="83">
        <f t="shared" si="96"/>
        <v>33.076102941176472</v>
      </c>
      <c r="J530" s="83">
        <v>1</v>
      </c>
      <c r="K530" s="112">
        <f>SUMIFS(VENTAS[Cantidad],VENTAS[Código del producto Vendido],INVENTARIO[[#This Row],[Code]])</f>
        <v>1</v>
      </c>
      <c r="L530" s="122">
        <f>INVENTARIO[[#This Row],[Entradas]]-INVENTARIO[[#This Row],[Salidas]]</f>
        <v>0</v>
      </c>
      <c r="M530" s="183">
        <f>INVENTARIO[[#This Row],[Precio Final]]*10%</f>
        <v>2</v>
      </c>
      <c r="N530" s="43">
        <v>299</v>
      </c>
      <c r="O530" s="43">
        <v>17</v>
      </c>
      <c r="P530" s="43">
        <f t="shared" si="94"/>
        <v>17.588235294117649</v>
      </c>
      <c r="Q530" s="112">
        <v>255</v>
      </c>
      <c r="R530" s="43">
        <v>17.5</v>
      </c>
      <c r="S530" s="189">
        <f t="shared" si="95"/>
        <v>4.4625000000000004</v>
      </c>
      <c r="T530" s="180">
        <f t="shared" si="93"/>
        <v>22.050735294117651</v>
      </c>
      <c r="U530" s="180">
        <f>((INVENTARIO[[#This Row],[Costo Unitario (USD)]]+INVENTARIO[[#This Row],[Costo Envío (USD)]])*1.5)</f>
        <v>33.076102941176472</v>
      </c>
      <c r="V530" s="43">
        <v>20</v>
      </c>
      <c r="W530" s="43">
        <f>INVENTARIO[[#This Row],[Precio Final]]-(INVENTARIO[[#This Row],[Comisión 10%]]+INVENTARIO[[#This Row],[Costo total]])</f>
        <v>-4.0507352941176507</v>
      </c>
      <c r="X530" s="184">
        <f>INVENTARIO[[#This Row],[Ganancia Unitaria]]*INVENTARIO[[#This Row],[Salidas]]</f>
        <v>-4.0507352941176507</v>
      </c>
      <c r="Y530" s="43" t="s">
        <v>1304</v>
      </c>
      <c r="Z530" s="20"/>
    </row>
    <row r="531" spans="1:26" ht="55" hidden="1" customHeight="1" x14ac:dyDescent="0.15">
      <c r="A531" s="42" t="s">
        <v>1316</v>
      </c>
      <c r="B531" s="185"/>
      <c r="C531" s="186" t="s">
        <v>12</v>
      </c>
      <c r="D531" s="78" t="s">
        <v>50</v>
      </c>
      <c r="E531" s="78" t="s">
        <v>1301</v>
      </c>
      <c r="F531" s="78" t="s">
        <v>697</v>
      </c>
      <c r="G531" s="78" t="s">
        <v>164</v>
      </c>
      <c r="H531" s="187">
        <f>INVENTARIO[[#This Row],[Precio Final]]</f>
        <v>35</v>
      </c>
      <c r="I531" s="78">
        <f t="shared" si="96"/>
        <v>33.583455882352943</v>
      </c>
      <c r="J531" s="78">
        <v>1</v>
      </c>
      <c r="K531" s="110">
        <f>SUMIFS(VENTAS[Cantidad],VENTAS[Código del producto Vendido],INVENTARIO[[#This Row],[Code]])</f>
        <v>1</v>
      </c>
      <c r="L531" s="121">
        <f>INVENTARIO[[#This Row],[Entradas]]-INVENTARIO[[#This Row],[Salidas]]</f>
        <v>0</v>
      </c>
      <c r="M531" s="187">
        <f>INVENTARIO[[#This Row],[Precio Final]]*10%</f>
        <v>3.5</v>
      </c>
      <c r="N531" s="42">
        <v>275</v>
      </c>
      <c r="O531" s="42">
        <v>17</v>
      </c>
      <c r="P531" s="42">
        <f t="shared" si="94"/>
        <v>16.176470588235293</v>
      </c>
      <c r="Q531" s="110">
        <v>355</v>
      </c>
      <c r="R531" s="42">
        <v>17.5</v>
      </c>
      <c r="S531" s="190">
        <f t="shared" si="95"/>
        <v>6.2125000000000004</v>
      </c>
      <c r="T531" s="42">
        <f t="shared" si="93"/>
        <v>22.388970588235296</v>
      </c>
      <c r="U531" s="42">
        <f>((INVENTARIO[[#This Row],[Costo Unitario (USD)]]+INVENTARIO[[#This Row],[Costo Envío (USD)]])*1.5)</f>
        <v>33.583455882352943</v>
      </c>
      <c r="V531" s="42">
        <v>35</v>
      </c>
      <c r="W531" s="42">
        <f>INVENTARIO[[#This Row],[Precio Final]]-(INVENTARIO[[#This Row],[Comisión 10%]]+INVENTARIO[[#This Row],[Costo total]])</f>
        <v>9.1110294117647044</v>
      </c>
      <c r="X531" s="188">
        <f>INVENTARIO[[#This Row],[Ganancia Unitaria]]*INVENTARIO[[#This Row],[Salidas]]</f>
        <v>9.1110294117647044</v>
      </c>
      <c r="Y531" s="42" t="s">
        <v>1304</v>
      </c>
      <c r="Z531" s="20"/>
    </row>
    <row r="532" spans="1:26" ht="55" hidden="1" customHeight="1" x14ac:dyDescent="0.15">
      <c r="A532" s="43" t="s">
        <v>1726</v>
      </c>
      <c r="B532" s="181"/>
      <c r="C532" s="182" t="s">
        <v>12</v>
      </c>
      <c r="D532" s="83" t="s">
        <v>50</v>
      </c>
      <c r="E532" s="83" t="s">
        <v>1301</v>
      </c>
      <c r="F532" s="83" t="s">
        <v>695</v>
      </c>
      <c r="G532" s="83" t="s">
        <v>164</v>
      </c>
      <c r="H532" s="183">
        <f>INVENTARIO[[#This Row],[Precio Final]]</f>
        <v>35</v>
      </c>
      <c r="I532" s="83">
        <f t="shared" si="96"/>
        <v>33.452205882352942</v>
      </c>
      <c r="J532" s="83">
        <v>1</v>
      </c>
      <c r="K532" s="112">
        <f>SUMIFS(VENTAS[Cantidad],VENTAS[Código del producto Vendido],INVENTARIO[[#This Row],[Code]])</f>
        <v>1</v>
      </c>
      <c r="L532" s="122">
        <f>INVENTARIO[[#This Row],[Entradas]]-INVENTARIO[[#This Row],[Salidas]]</f>
        <v>0</v>
      </c>
      <c r="M532" s="183">
        <f>INVENTARIO[[#This Row],[Precio Final]]*10%</f>
        <v>3.5</v>
      </c>
      <c r="N532" s="43">
        <v>275</v>
      </c>
      <c r="O532" s="43">
        <v>17</v>
      </c>
      <c r="P532" s="43">
        <f t="shared" si="94"/>
        <v>16.176470588235293</v>
      </c>
      <c r="Q532" s="112">
        <v>350</v>
      </c>
      <c r="R532" s="43">
        <v>17.5</v>
      </c>
      <c r="S532" s="189">
        <f t="shared" si="95"/>
        <v>6.125</v>
      </c>
      <c r="T532" s="180">
        <f t="shared" si="93"/>
        <v>22.301470588235293</v>
      </c>
      <c r="U532" s="180">
        <f>((INVENTARIO[[#This Row],[Costo Unitario (USD)]]+INVENTARIO[[#This Row],[Costo Envío (USD)]])*1.5)</f>
        <v>33.452205882352942</v>
      </c>
      <c r="V532" s="43">
        <v>35</v>
      </c>
      <c r="W532" s="43">
        <f>INVENTARIO[[#This Row],[Precio Final]]-(INVENTARIO[[#This Row],[Comisión 10%]]+INVENTARIO[[#This Row],[Costo total]])</f>
        <v>9.1985294117647065</v>
      </c>
      <c r="X532" s="184">
        <f>INVENTARIO[[#This Row],[Ganancia Unitaria]]*INVENTARIO[[#This Row],[Salidas]]</f>
        <v>9.1985294117647065</v>
      </c>
      <c r="Y532" s="43" t="s">
        <v>1304</v>
      </c>
      <c r="Z532" s="20"/>
    </row>
    <row r="533" spans="1:26" ht="55" hidden="1" customHeight="1" x14ac:dyDescent="0.15">
      <c r="A533" s="42" t="s">
        <v>1727</v>
      </c>
      <c r="B533" s="185"/>
      <c r="C533" s="186" t="s">
        <v>12</v>
      </c>
      <c r="D533" s="78" t="s">
        <v>50</v>
      </c>
      <c r="E533" s="78" t="s">
        <v>1338</v>
      </c>
      <c r="F533" s="78" t="s">
        <v>697</v>
      </c>
      <c r="G533" s="78" t="s">
        <v>164</v>
      </c>
      <c r="H533" s="187">
        <f>INVENTARIO[[#This Row],[Precio Final]]</f>
        <v>25</v>
      </c>
      <c r="I533" s="78">
        <f t="shared" si="96"/>
        <v>23.709926470588236</v>
      </c>
      <c r="J533" s="78">
        <v>1</v>
      </c>
      <c r="K533" s="110">
        <f>SUMIFS(VENTAS[Cantidad],VENTAS[Código del producto Vendido],INVENTARIO[[#This Row],[Code]])</f>
        <v>1</v>
      </c>
      <c r="L533" s="121">
        <f>INVENTARIO[[#This Row],[Entradas]]-INVENTARIO[[#This Row],[Salidas]]</f>
        <v>0</v>
      </c>
      <c r="M533" s="187">
        <f>INVENTARIO[[#This Row],[Precio Final]]*10%</f>
        <v>2.5</v>
      </c>
      <c r="N533" s="42">
        <v>175</v>
      </c>
      <c r="O533" s="42">
        <v>17</v>
      </c>
      <c r="P533" s="42">
        <f t="shared" si="94"/>
        <v>10.294117647058824</v>
      </c>
      <c r="Q533" s="110">
        <v>315</v>
      </c>
      <c r="R533" s="42">
        <v>17.5</v>
      </c>
      <c r="S533" s="190">
        <f t="shared" si="95"/>
        <v>5.5125000000000002</v>
      </c>
      <c r="T533" s="42">
        <f t="shared" si="93"/>
        <v>15.806617647058825</v>
      </c>
      <c r="U533" s="42">
        <f>((INVENTARIO[[#This Row],[Costo Unitario (USD)]]+INVENTARIO[[#This Row],[Costo Envío (USD)]])*1.5)</f>
        <v>23.709926470588236</v>
      </c>
      <c r="V533" s="42">
        <v>25</v>
      </c>
      <c r="W533" s="42">
        <f>INVENTARIO[[#This Row],[Precio Final]]-(INVENTARIO[[#This Row],[Comisión 10%]]+INVENTARIO[[#This Row],[Costo total]])</f>
        <v>6.6933823529411747</v>
      </c>
      <c r="X533" s="188">
        <f>INVENTARIO[[#This Row],[Ganancia Unitaria]]*INVENTARIO[[#This Row],[Salidas]]</f>
        <v>6.6933823529411747</v>
      </c>
      <c r="Y533" s="42" t="s">
        <v>1304</v>
      </c>
      <c r="Z533" s="20"/>
    </row>
    <row r="534" spans="1:26" ht="55" hidden="1" customHeight="1" x14ac:dyDescent="0.15">
      <c r="A534" s="43" t="s">
        <v>1723</v>
      </c>
      <c r="B534" s="181"/>
      <c r="C534" s="182" t="s">
        <v>12</v>
      </c>
      <c r="D534" s="83" t="s">
        <v>50</v>
      </c>
      <c r="E534" s="83" t="s">
        <v>1329</v>
      </c>
      <c r="F534" s="83" t="s">
        <v>695</v>
      </c>
      <c r="G534" s="83" t="s">
        <v>164</v>
      </c>
      <c r="H534" s="183">
        <f>INVENTARIO[[#This Row],[Precio Final]]</f>
        <v>25</v>
      </c>
      <c r="I534" s="83">
        <f t="shared" ref="I534:I546" si="97">U534</f>
        <v>25.200000000000003</v>
      </c>
      <c r="J534" s="83">
        <v>1</v>
      </c>
      <c r="K534" s="112">
        <f>SUMIFS(VENTAS[Cantidad],VENTAS[Código del producto Vendido],INVENTARIO[[#This Row],[Code]])</f>
        <v>1</v>
      </c>
      <c r="L534" s="122">
        <f>INVENTARIO[[#This Row],[Entradas]]-INVENTARIO[[#This Row],[Salidas]]</f>
        <v>0</v>
      </c>
      <c r="M534" s="183">
        <f>INVENTARIO[[#This Row],[Precio Final]]*10%</f>
        <v>2.5</v>
      </c>
      <c r="N534" s="43">
        <v>238</v>
      </c>
      <c r="O534" s="43">
        <v>17</v>
      </c>
      <c r="P534" s="43">
        <f t="shared" ref="P534:P546" si="98">N534/O534</f>
        <v>14</v>
      </c>
      <c r="Q534" s="112">
        <v>160</v>
      </c>
      <c r="R534" s="43">
        <v>17.5</v>
      </c>
      <c r="S534" s="189">
        <f t="shared" ref="S534:S546" si="99">Q534*R534/1000</f>
        <v>2.8</v>
      </c>
      <c r="T534" s="180">
        <f t="shared" si="93"/>
        <v>16.8</v>
      </c>
      <c r="U534" s="180">
        <f>((INVENTARIO[[#This Row],[Costo Unitario (USD)]]+INVENTARIO[[#This Row],[Costo Envío (USD)]])*1.5)</f>
        <v>25.200000000000003</v>
      </c>
      <c r="V534" s="43">
        <v>25</v>
      </c>
      <c r="W534" s="43">
        <f>INVENTARIO[[#This Row],[Precio Final]]-(INVENTARIO[[#This Row],[Comisión 10%]]+INVENTARIO[[#This Row],[Costo total]])</f>
        <v>5.6999999999999993</v>
      </c>
      <c r="X534" s="184">
        <f>INVENTARIO[[#This Row],[Ganancia Unitaria]]*INVENTARIO[[#This Row],[Salidas]]</f>
        <v>5.6999999999999993</v>
      </c>
      <c r="Y534" s="43" t="s">
        <v>1795</v>
      </c>
      <c r="Z534" s="20"/>
    </row>
    <row r="535" spans="1:26" ht="55" hidden="1" customHeight="1" x14ac:dyDescent="0.15">
      <c r="A535" s="42" t="s">
        <v>1728</v>
      </c>
      <c r="B535" s="185"/>
      <c r="C535" s="186" t="s">
        <v>12</v>
      </c>
      <c r="D535" s="78" t="s">
        <v>415</v>
      </c>
      <c r="E535" s="78" t="s">
        <v>1799</v>
      </c>
      <c r="F535" s="78" t="s">
        <v>2209</v>
      </c>
      <c r="G535" s="78" t="s">
        <v>164</v>
      </c>
      <c r="H535" s="187">
        <f>INVENTARIO[[#This Row],[Precio Final]]</f>
        <v>10</v>
      </c>
      <c r="I535" s="78">
        <f t="shared" si="97"/>
        <v>6.7830882352941169</v>
      </c>
      <c r="J535" s="78">
        <v>1</v>
      </c>
      <c r="K535" s="110">
        <f>SUMIFS(VENTAS[Cantidad],VENTAS[Código del producto Vendido],INVENTARIO[[#This Row],[Code]])</f>
        <v>0</v>
      </c>
      <c r="L535" s="121">
        <f>INVENTARIO[[#This Row],[Entradas]]-INVENTARIO[[#This Row],[Salidas]]</f>
        <v>1</v>
      </c>
      <c r="M535" s="187">
        <f>INVENTARIO[[#This Row],[Precio Final]]*10%</f>
        <v>1</v>
      </c>
      <c r="N535" s="42">
        <v>62</v>
      </c>
      <c r="O535" s="42">
        <v>17</v>
      </c>
      <c r="P535" s="42">
        <f t="shared" si="98"/>
        <v>3.6470588235294117</v>
      </c>
      <c r="Q535" s="110">
        <v>50</v>
      </c>
      <c r="R535" s="42">
        <v>17.5</v>
      </c>
      <c r="S535" s="190">
        <f t="shared" si="99"/>
        <v>0.875</v>
      </c>
      <c r="T535" s="42">
        <f t="shared" si="93"/>
        <v>4.5220588235294112</v>
      </c>
      <c r="U535" s="42">
        <f>((INVENTARIO[[#This Row],[Costo Unitario (USD)]]+INVENTARIO[[#This Row],[Costo Envío (USD)]])*1.5)</f>
        <v>6.7830882352941169</v>
      </c>
      <c r="V535" s="42">
        <v>10</v>
      </c>
      <c r="W535" s="42">
        <f>INVENTARIO[[#This Row],[Precio Final]]-(INVENTARIO[[#This Row],[Comisión 10%]]+INVENTARIO[[#This Row],[Costo total]])</f>
        <v>4.4779411764705888</v>
      </c>
      <c r="X535" s="188">
        <f>INVENTARIO[[#This Row],[Ganancia Unitaria]]*INVENTARIO[[#This Row],[Salidas]]</f>
        <v>0</v>
      </c>
      <c r="Y535" s="42" t="s">
        <v>1304</v>
      </c>
      <c r="Z535" s="20"/>
    </row>
    <row r="536" spans="1:26" ht="55" hidden="1" customHeight="1" x14ac:dyDescent="0.15">
      <c r="A536" s="43" t="s">
        <v>1729</v>
      </c>
      <c r="B536" s="181"/>
      <c r="C536" s="182" t="s">
        <v>12</v>
      </c>
      <c r="D536" s="83" t="s">
        <v>415</v>
      </c>
      <c r="E536" s="83" t="s">
        <v>1330</v>
      </c>
      <c r="F536" s="83" t="s">
        <v>695</v>
      </c>
      <c r="G536" s="83" t="s">
        <v>164</v>
      </c>
      <c r="H536" s="183">
        <f>INVENTARIO[[#This Row],[Precio Final]]</f>
        <v>10</v>
      </c>
      <c r="I536" s="83">
        <f t="shared" si="97"/>
        <v>10.38529411764706</v>
      </c>
      <c r="J536" s="83">
        <v>1</v>
      </c>
      <c r="K536" s="112">
        <f>SUMIFS(VENTAS[Cantidad],VENTAS[Código del producto Vendido],INVENTARIO[[#This Row],[Code]])</f>
        <v>1</v>
      </c>
      <c r="L536" s="122">
        <f>INVENTARIO[[#This Row],[Entradas]]-INVENTARIO[[#This Row],[Salidas]]</f>
        <v>0</v>
      </c>
      <c r="M536" s="183">
        <f>INVENTARIO[[#This Row],[Precio Final]]*10%</f>
        <v>1</v>
      </c>
      <c r="N536" s="43">
        <v>82</v>
      </c>
      <c r="O536" s="43">
        <v>17</v>
      </c>
      <c r="P536" s="43">
        <f t="shared" si="98"/>
        <v>4.8235294117647056</v>
      </c>
      <c r="Q536" s="112">
        <v>120</v>
      </c>
      <c r="R536" s="43">
        <v>17.5</v>
      </c>
      <c r="S536" s="189">
        <f t="shared" si="99"/>
        <v>2.1</v>
      </c>
      <c r="T536" s="180">
        <f t="shared" si="93"/>
        <v>6.9235294117647062</v>
      </c>
      <c r="U536" s="180">
        <f>((INVENTARIO[[#This Row],[Costo Unitario (USD)]]+INVENTARIO[[#This Row],[Costo Envío (USD)]])*1.5)</f>
        <v>10.38529411764706</v>
      </c>
      <c r="V536" s="43">
        <v>10</v>
      </c>
      <c r="W536" s="43">
        <f>INVENTARIO[[#This Row],[Precio Final]]-(INVENTARIO[[#This Row],[Comisión 10%]]+INVENTARIO[[#This Row],[Costo total]])</f>
        <v>2.0764705882352938</v>
      </c>
      <c r="X536" s="184">
        <f>INVENTARIO[[#This Row],[Ganancia Unitaria]]*INVENTARIO[[#This Row],[Salidas]]</f>
        <v>2.0764705882352938</v>
      </c>
      <c r="Y536" s="43" t="s">
        <v>1304</v>
      </c>
      <c r="Z536" s="20"/>
    </row>
    <row r="537" spans="1:26" ht="55" hidden="1" customHeight="1" x14ac:dyDescent="0.15">
      <c r="A537" s="42" t="s">
        <v>1730</v>
      </c>
      <c r="B537" s="185"/>
      <c r="C537" s="186" t="s">
        <v>12</v>
      </c>
      <c r="D537" s="78" t="s">
        <v>415</v>
      </c>
      <c r="E537" s="78" t="s">
        <v>1331</v>
      </c>
      <c r="F537" s="78" t="s">
        <v>698</v>
      </c>
      <c r="G537" s="78" t="s">
        <v>164</v>
      </c>
      <c r="H537" s="187">
        <f>INVENTARIO[[#This Row],[Precio Final]]</f>
        <v>28</v>
      </c>
      <c r="I537" s="78">
        <f t="shared" si="97"/>
        <v>30.719117647058823</v>
      </c>
      <c r="J537" s="78">
        <v>2</v>
      </c>
      <c r="K537" s="110">
        <f>SUMIFS(VENTAS[Cantidad],VENTAS[Código del producto Vendido],INVENTARIO[[#This Row],[Code]])</f>
        <v>2</v>
      </c>
      <c r="L537" s="121">
        <f>INVENTARIO[[#This Row],[Entradas]]-INVENTARIO[[#This Row],[Salidas]]</f>
        <v>0</v>
      </c>
      <c r="M537" s="187">
        <f>INVENTARIO[[#This Row],[Precio Final]]*10%</f>
        <v>2.8000000000000003</v>
      </c>
      <c r="N537" s="42">
        <v>247</v>
      </c>
      <c r="O537" s="42">
        <v>17</v>
      </c>
      <c r="P537" s="42">
        <f t="shared" si="98"/>
        <v>14.529411764705882</v>
      </c>
      <c r="Q537" s="110">
        <v>340</v>
      </c>
      <c r="R537" s="42">
        <v>17.5</v>
      </c>
      <c r="S537" s="190">
        <f t="shared" si="99"/>
        <v>5.95</v>
      </c>
      <c r="T537" s="42">
        <f t="shared" si="93"/>
        <v>20.479411764705883</v>
      </c>
      <c r="U537" s="42">
        <f>((INVENTARIO[[#This Row],[Costo Unitario (USD)]]+INVENTARIO[[#This Row],[Costo Envío (USD)]])*1.5)</f>
        <v>30.719117647058823</v>
      </c>
      <c r="V537" s="42">
        <v>28</v>
      </c>
      <c r="W537" s="42">
        <f>INVENTARIO[[#This Row],[Precio Final]]-(INVENTARIO[[#This Row],[Comisión 10%]]+INVENTARIO[[#This Row],[Costo total]])</f>
        <v>4.720588235294116</v>
      </c>
      <c r="X537" s="188">
        <f>INVENTARIO[[#This Row],[Ganancia Unitaria]]*INVENTARIO[[#This Row],[Salidas]]</f>
        <v>9.441176470588232</v>
      </c>
      <c r="Y537" s="42" t="s">
        <v>1304</v>
      </c>
      <c r="Z537" s="20"/>
    </row>
    <row r="538" spans="1:26" ht="55" hidden="1" customHeight="1" x14ac:dyDescent="0.15">
      <c r="A538" s="43" t="s">
        <v>1731</v>
      </c>
      <c r="B538" s="181"/>
      <c r="C538" s="182" t="s">
        <v>12</v>
      </c>
      <c r="D538" s="83" t="s">
        <v>415</v>
      </c>
      <c r="E538" s="83" t="s">
        <v>1331</v>
      </c>
      <c r="F538" s="83" t="s">
        <v>693</v>
      </c>
      <c r="G538" s="83" t="s">
        <v>164</v>
      </c>
      <c r="H538" s="183">
        <f>INVENTARIO[[#This Row],[Precio Final]]</f>
        <v>28</v>
      </c>
      <c r="I538" s="83">
        <f t="shared" si="97"/>
        <v>30.719117647058823</v>
      </c>
      <c r="J538" s="83">
        <v>2</v>
      </c>
      <c r="K538" s="112">
        <f>SUMIFS(VENTAS[Cantidad],VENTAS[Código del producto Vendido],INVENTARIO[[#This Row],[Code]])</f>
        <v>2</v>
      </c>
      <c r="L538" s="122">
        <f>INVENTARIO[[#This Row],[Entradas]]-INVENTARIO[[#This Row],[Salidas]]</f>
        <v>0</v>
      </c>
      <c r="M538" s="183">
        <f>INVENTARIO[[#This Row],[Precio Final]]*10%</f>
        <v>2.8000000000000003</v>
      </c>
      <c r="N538" s="43">
        <v>247</v>
      </c>
      <c r="O538" s="43">
        <v>17</v>
      </c>
      <c r="P538" s="43">
        <f t="shared" si="98"/>
        <v>14.529411764705882</v>
      </c>
      <c r="Q538" s="112">
        <v>340</v>
      </c>
      <c r="R538" s="43">
        <v>17.5</v>
      </c>
      <c r="S538" s="189">
        <f t="shared" si="99"/>
        <v>5.95</v>
      </c>
      <c r="T538" s="180">
        <f t="shared" si="93"/>
        <v>20.479411764705883</v>
      </c>
      <c r="U538" s="180">
        <f>((INVENTARIO[[#This Row],[Costo Unitario (USD)]]+INVENTARIO[[#This Row],[Costo Envío (USD)]])*1.5)</f>
        <v>30.719117647058823</v>
      </c>
      <c r="V538" s="43">
        <v>28</v>
      </c>
      <c r="W538" s="43">
        <f>INVENTARIO[[#This Row],[Precio Final]]-(INVENTARIO[[#This Row],[Comisión 10%]]+INVENTARIO[[#This Row],[Costo total]])</f>
        <v>4.720588235294116</v>
      </c>
      <c r="X538" s="184">
        <f>INVENTARIO[[#This Row],[Ganancia Unitaria]]*INVENTARIO[[#This Row],[Salidas]]</f>
        <v>9.441176470588232</v>
      </c>
      <c r="Y538" s="43" t="s">
        <v>1304</v>
      </c>
      <c r="Z538" s="20"/>
    </row>
    <row r="539" spans="1:26" ht="55" customHeight="1" x14ac:dyDescent="0.15">
      <c r="A539" s="42" t="s">
        <v>1724</v>
      </c>
      <c r="B539" s="185"/>
      <c r="C539" s="186" t="s">
        <v>12</v>
      </c>
      <c r="D539" s="78" t="s">
        <v>890</v>
      </c>
      <c r="E539" s="78" t="s">
        <v>1334</v>
      </c>
      <c r="F539" s="78" t="s">
        <v>699</v>
      </c>
      <c r="G539" s="78" t="s">
        <v>164</v>
      </c>
      <c r="H539" s="187">
        <f>INVENTARIO[[#This Row],[Precio Final]]</f>
        <v>40</v>
      </c>
      <c r="I539" s="78">
        <f t="shared" si="97"/>
        <v>48.397058823529413</v>
      </c>
      <c r="J539" s="78">
        <v>1</v>
      </c>
      <c r="K539" s="110">
        <f>SUMIFS(VENTAS[Cantidad],VENTAS[Código del producto Vendido],INVENTARIO[[#This Row],[Code]])</f>
        <v>1</v>
      </c>
      <c r="L539" s="121">
        <f>INVENTARIO[[#This Row],[Entradas]]-INVENTARIO[[#This Row],[Salidas]]</f>
        <v>0</v>
      </c>
      <c r="M539" s="187">
        <f>INVENTARIO[[#This Row],[Precio Final]]*10%</f>
        <v>4</v>
      </c>
      <c r="N539" s="42">
        <v>370</v>
      </c>
      <c r="O539" s="42">
        <v>17</v>
      </c>
      <c r="P539" s="42">
        <f t="shared" si="98"/>
        <v>21.764705882352942</v>
      </c>
      <c r="Q539" s="110">
        <v>600</v>
      </c>
      <c r="R539" s="42">
        <v>17.5</v>
      </c>
      <c r="S539" s="190">
        <f t="shared" si="99"/>
        <v>10.5</v>
      </c>
      <c r="T539" s="42">
        <f t="shared" si="93"/>
        <v>32.264705882352942</v>
      </c>
      <c r="U539" s="42">
        <f>((INVENTARIO[[#This Row],[Costo Unitario (USD)]]+INVENTARIO[[#This Row],[Costo Envío (USD)]])*1.5)</f>
        <v>48.397058823529413</v>
      </c>
      <c r="V539" s="42">
        <v>40</v>
      </c>
      <c r="W539" s="42">
        <f>INVENTARIO[[#This Row],[Precio Final]]-(INVENTARIO[[#This Row],[Comisión 10%]]+INVENTARIO[[#This Row],[Costo total]])</f>
        <v>3.735294117647058</v>
      </c>
      <c r="X539" s="188">
        <f>INVENTARIO[[#This Row],[Ganancia Unitaria]]*INVENTARIO[[#This Row],[Salidas]]</f>
        <v>3.735294117647058</v>
      </c>
      <c r="Y539" s="42"/>
      <c r="Z539" s="20"/>
    </row>
    <row r="540" spans="1:26" ht="55" hidden="1" customHeight="1" x14ac:dyDescent="0.15">
      <c r="A540" s="43" t="s">
        <v>1732</v>
      </c>
      <c r="B540" s="181"/>
      <c r="C540" s="182" t="s">
        <v>12</v>
      </c>
      <c r="D540" s="83" t="s">
        <v>415</v>
      </c>
      <c r="E540" s="83" t="s">
        <v>1332</v>
      </c>
      <c r="F540" s="83" t="s">
        <v>698</v>
      </c>
      <c r="G540" s="83" t="s">
        <v>164</v>
      </c>
      <c r="H540" s="183">
        <f>INVENTARIO[[#This Row],[Precio Final]]</f>
        <v>28</v>
      </c>
      <c r="I540" s="83">
        <f t="shared" si="97"/>
        <v>29.008455882352937</v>
      </c>
      <c r="J540" s="83">
        <v>1</v>
      </c>
      <c r="K540" s="112">
        <f>SUMIFS(VENTAS[Cantidad],VENTAS[Código del producto Vendido],INVENTARIO[[#This Row],[Code]])</f>
        <v>1</v>
      </c>
      <c r="L540" s="122">
        <f>INVENTARIO[[#This Row],[Entradas]]-INVENTARIO[[#This Row],[Salidas]]</f>
        <v>0</v>
      </c>
      <c r="M540" s="183">
        <f>INVENTARIO[[#This Row],[Precio Final]]*10%</f>
        <v>2.8000000000000003</v>
      </c>
      <c r="N540" s="43">
        <v>241</v>
      </c>
      <c r="O540" s="43">
        <v>17</v>
      </c>
      <c r="P540" s="43">
        <f t="shared" si="98"/>
        <v>14.176470588235293</v>
      </c>
      <c r="Q540" s="112">
        <v>295</v>
      </c>
      <c r="R540" s="43">
        <v>17.5</v>
      </c>
      <c r="S540" s="189">
        <f t="shared" si="99"/>
        <v>5.1624999999999996</v>
      </c>
      <c r="T540" s="180">
        <f t="shared" si="93"/>
        <v>19.338970588235291</v>
      </c>
      <c r="U540" s="180">
        <f>((INVENTARIO[[#This Row],[Costo Unitario (USD)]]+INVENTARIO[[#This Row],[Costo Envío (USD)]])*1.5)</f>
        <v>29.008455882352937</v>
      </c>
      <c r="V540" s="43">
        <v>28</v>
      </c>
      <c r="W540" s="43">
        <f>INVENTARIO[[#This Row],[Precio Final]]-(INVENTARIO[[#This Row],[Comisión 10%]]+INVENTARIO[[#This Row],[Costo total]])</f>
        <v>5.8610294117647079</v>
      </c>
      <c r="X540" s="184">
        <f>INVENTARIO[[#This Row],[Ganancia Unitaria]]*INVENTARIO[[#This Row],[Salidas]]</f>
        <v>5.8610294117647079</v>
      </c>
      <c r="Y540" s="43" t="s">
        <v>1304</v>
      </c>
      <c r="Z540" s="20"/>
    </row>
    <row r="541" spans="1:26" ht="55" hidden="1" customHeight="1" x14ac:dyDescent="0.15">
      <c r="A541" s="42" t="s">
        <v>1733</v>
      </c>
      <c r="B541" s="185"/>
      <c r="C541" s="186" t="s">
        <v>12</v>
      </c>
      <c r="D541" s="78" t="s">
        <v>415</v>
      </c>
      <c r="E541" s="78" t="s">
        <v>1332</v>
      </c>
      <c r="F541" s="78" t="s">
        <v>693</v>
      </c>
      <c r="G541" s="78" t="s">
        <v>164</v>
      </c>
      <c r="H541" s="187">
        <f>INVENTARIO[[#This Row],[Precio Final]]</f>
        <v>28</v>
      </c>
      <c r="I541" s="78">
        <f t="shared" si="97"/>
        <v>29.008455882352937</v>
      </c>
      <c r="J541" s="78">
        <v>2</v>
      </c>
      <c r="K541" s="110">
        <f>SUMIFS(VENTAS[Cantidad],VENTAS[Código del producto Vendido],INVENTARIO[[#This Row],[Code]])</f>
        <v>2</v>
      </c>
      <c r="L541" s="121">
        <f>INVENTARIO[[#This Row],[Entradas]]-INVENTARIO[[#This Row],[Salidas]]</f>
        <v>0</v>
      </c>
      <c r="M541" s="187">
        <f>INVENTARIO[[#This Row],[Precio Final]]*10%</f>
        <v>2.8000000000000003</v>
      </c>
      <c r="N541" s="42">
        <v>241</v>
      </c>
      <c r="O541" s="42">
        <v>17</v>
      </c>
      <c r="P541" s="42">
        <f t="shared" si="98"/>
        <v>14.176470588235293</v>
      </c>
      <c r="Q541" s="110">
        <v>295</v>
      </c>
      <c r="R541" s="42">
        <v>17.5</v>
      </c>
      <c r="S541" s="190">
        <f t="shared" si="99"/>
        <v>5.1624999999999996</v>
      </c>
      <c r="T541" s="42">
        <f t="shared" si="93"/>
        <v>19.338970588235291</v>
      </c>
      <c r="U541" s="42">
        <f>((INVENTARIO[[#This Row],[Costo Unitario (USD)]]+INVENTARIO[[#This Row],[Costo Envío (USD)]])*1.5)</f>
        <v>29.008455882352937</v>
      </c>
      <c r="V541" s="42">
        <v>28</v>
      </c>
      <c r="W541" s="42">
        <f>INVENTARIO[[#This Row],[Precio Final]]-(INVENTARIO[[#This Row],[Comisión 10%]]+INVENTARIO[[#This Row],[Costo total]])</f>
        <v>5.8610294117647079</v>
      </c>
      <c r="X541" s="188">
        <f>INVENTARIO[[#This Row],[Ganancia Unitaria]]*INVENTARIO[[#This Row],[Salidas]]</f>
        <v>11.722058823529416</v>
      </c>
      <c r="Y541" s="42" t="s">
        <v>1304</v>
      </c>
      <c r="Z541" s="20"/>
    </row>
    <row r="542" spans="1:26" ht="55" hidden="1" customHeight="1" x14ac:dyDescent="0.15">
      <c r="A542" s="43" t="s">
        <v>1734</v>
      </c>
      <c r="B542" s="181"/>
      <c r="C542" s="182" t="s">
        <v>12</v>
      </c>
      <c r="D542" s="83" t="s">
        <v>215</v>
      </c>
      <c r="E542" s="83" t="s">
        <v>1333</v>
      </c>
      <c r="F542" s="83" t="s">
        <v>1345</v>
      </c>
      <c r="G542" s="83" t="s">
        <v>164</v>
      </c>
      <c r="H542" s="183">
        <f>INVENTARIO[[#This Row],[Precio Final]]</f>
        <v>40</v>
      </c>
      <c r="I542" s="83">
        <f t="shared" si="97"/>
        <v>40.379411764705885</v>
      </c>
      <c r="J542" s="83">
        <v>2</v>
      </c>
      <c r="K542" s="112">
        <f>SUMIFS(VENTAS[Cantidad],VENTAS[Código del producto Vendido],INVENTARIO[[#This Row],[Code]])</f>
        <v>0</v>
      </c>
      <c r="L542" s="122">
        <f>INVENTARIO[[#This Row],[Entradas]]-INVENTARIO[[#This Row],[Salidas]]</f>
        <v>2</v>
      </c>
      <c r="M542" s="183">
        <f>INVENTARIO[[#This Row],[Precio Final]]*10%</f>
        <v>4</v>
      </c>
      <c r="N542" s="43">
        <v>278</v>
      </c>
      <c r="O542" s="43">
        <v>17</v>
      </c>
      <c r="P542" s="43">
        <f t="shared" si="98"/>
        <v>16.352941176470587</v>
      </c>
      <c r="Q542" s="112">
        <v>600</v>
      </c>
      <c r="R542" s="43">
        <v>17.5</v>
      </c>
      <c r="S542" s="189">
        <f t="shared" si="99"/>
        <v>10.5</v>
      </c>
      <c r="T542" s="180">
        <f>(P542+S542)-INVENTARIO[[#This Row],[Comisión 10%]]</f>
        <v>22.852941176470587</v>
      </c>
      <c r="U542" s="180">
        <f>((INVENTARIO[[#This Row],[Costo Unitario (USD)]]+INVENTARIO[[#This Row],[Costo Envío (USD)]])*1.5)+10%</f>
        <v>40.379411764705885</v>
      </c>
      <c r="V542" s="43">
        <v>40</v>
      </c>
      <c r="W542" s="43">
        <f>INVENTARIO[[#This Row],[Precio Final]]-(INVENTARIO[[#This Row],[Comisión 10%]]+INVENTARIO[[#This Row],[Costo total]])</f>
        <v>13.147058823529413</v>
      </c>
      <c r="X542" s="184">
        <f>INVENTARIO[[#This Row],[Ganancia Unitaria]]*INVENTARIO[[#This Row],[Salidas]]</f>
        <v>0</v>
      </c>
      <c r="Y542" s="43"/>
      <c r="Z542" s="20"/>
    </row>
    <row r="543" spans="1:26" ht="55" hidden="1" customHeight="1" x14ac:dyDescent="0.15">
      <c r="A543" s="42" t="s">
        <v>1735</v>
      </c>
      <c r="B543" s="185"/>
      <c r="C543" s="186" t="s">
        <v>12</v>
      </c>
      <c r="D543" s="78" t="s">
        <v>215</v>
      </c>
      <c r="E543" s="78" t="s">
        <v>1333</v>
      </c>
      <c r="F543" s="78" t="s">
        <v>714</v>
      </c>
      <c r="G543" s="78" t="s">
        <v>164</v>
      </c>
      <c r="H543" s="187">
        <f>INVENTARIO[[#This Row],[Precio Final]]</f>
        <v>40</v>
      </c>
      <c r="I543" s="78">
        <f t="shared" si="97"/>
        <v>40.279411764705884</v>
      </c>
      <c r="J543" s="78">
        <v>1</v>
      </c>
      <c r="K543" s="110">
        <f>SUMIFS(VENTAS[Cantidad],VENTAS[Código del producto Vendido],INVENTARIO[[#This Row],[Code]])</f>
        <v>1</v>
      </c>
      <c r="L543" s="121">
        <f>INVENTARIO[[#This Row],[Entradas]]-INVENTARIO[[#This Row],[Salidas]]</f>
        <v>0</v>
      </c>
      <c r="M543" s="187">
        <f>INVENTARIO[[#This Row],[Precio Final]]*10%</f>
        <v>4</v>
      </c>
      <c r="N543" s="42">
        <v>278</v>
      </c>
      <c r="O543" s="42">
        <v>17</v>
      </c>
      <c r="P543" s="42">
        <f t="shared" si="98"/>
        <v>16.352941176470587</v>
      </c>
      <c r="Q543" s="110">
        <v>600</v>
      </c>
      <c r="R543" s="42">
        <v>17.5</v>
      </c>
      <c r="S543" s="190">
        <f t="shared" si="99"/>
        <v>10.5</v>
      </c>
      <c r="T543" s="42">
        <f t="shared" ref="T543:T564" si="100">(P543+S543)</f>
        <v>26.852941176470587</v>
      </c>
      <c r="U543" s="42">
        <f>((INVENTARIO[[#This Row],[Costo Unitario (USD)]]+INVENTARIO[[#This Row],[Costo Envío (USD)]])*1.5)</f>
        <v>40.279411764705884</v>
      </c>
      <c r="V543" s="42">
        <v>40</v>
      </c>
      <c r="W543" s="42">
        <f>INVENTARIO[[#This Row],[Precio Final]]-(INVENTARIO[[#This Row],[Comisión 10%]]+INVENTARIO[[#This Row],[Costo total]])</f>
        <v>9.147058823529413</v>
      </c>
      <c r="X543" s="188">
        <f>INVENTARIO[[#This Row],[Ganancia Unitaria]]*INVENTARIO[[#This Row],[Salidas]]</f>
        <v>9.147058823529413</v>
      </c>
      <c r="Y543" s="42"/>
      <c r="Z543" s="20"/>
    </row>
    <row r="544" spans="1:26" ht="55" hidden="1" customHeight="1" x14ac:dyDescent="0.15">
      <c r="A544" s="43" t="s">
        <v>1736</v>
      </c>
      <c r="B544" s="181"/>
      <c r="C544" s="182" t="s">
        <v>12</v>
      </c>
      <c r="D544" s="83" t="s">
        <v>215</v>
      </c>
      <c r="E544" s="83" t="s">
        <v>1333</v>
      </c>
      <c r="F544" s="83" t="s">
        <v>714</v>
      </c>
      <c r="G544" s="83" t="s">
        <v>164</v>
      </c>
      <c r="H544" s="183">
        <f>INVENTARIO[[#This Row],[Precio Final]]</f>
        <v>40</v>
      </c>
      <c r="I544" s="83">
        <f t="shared" si="97"/>
        <v>40.279411764705884</v>
      </c>
      <c r="J544" s="83">
        <v>2</v>
      </c>
      <c r="K544" s="112">
        <f>SUMIFS(VENTAS[Cantidad],VENTAS[Código del producto Vendido],INVENTARIO[[#This Row],[Code]])</f>
        <v>1</v>
      </c>
      <c r="L544" s="122">
        <f>INVENTARIO[[#This Row],[Entradas]]-INVENTARIO[[#This Row],[Salidas]]</f>
        <v>1</v>
      </c>
      <c r="M544" s="183">
        <f>INVENTARIO[[#This Row],[Precio Final]]*10%</f>
        <v>4</v>
      </c>
      <c r="N544" s="43">
        <v>278</v>
      </c>
      <c r="O544" s="43">
        <v>17</v>
      </c>
      <c r="P544" s="43">
        <f t="shared" si="98"/>
        <v>16.352941176470587</v>
      </c>
      <c r="Q544" s="112">
        <v>600</v>
      </c>
      <c r="R544" s="43">
        <v>17.5</v>
      </c>
      <c r="S544" s="189">
        <f t="shared" si="99"/>
        <v>10.5</v>
      </c>
      <c r="T544" s="180">
        <f t="shared" si="100"/>
        <v>26.852941176470587</v>
      </c>
      <c r="U544" s="180">
        <f>((INVENTARIO[[#This Row],[Costo Unitario (USD)]]+INVENTARIO[[#This Row],[Costo Envío (USD)]])*1.5)</f>
        <v>40.279411764705884</v>
      </c>
      <c r="V544" s="43">
        <v>40</v>
      </c>
      <c r="W544" s="43">
        <f>INVENTARIO[[#This Row],[Precio Final]]-(INVENTARIO[[#This Row],[Comisión 10%]]+INVENTARIO[[#This Row],[Costo total]])</f>
        <v>9.147058823529413</v>
      </c>
      <c r="X544" s="184">
        <f>INVENTARIO[[#This Row],[Ganancia Unitaria]]*INVENTARIO[[#This Row],[Salidas]]</f>
        <v>9.147058823529413</v>
      </c>
      <c r="Y544" s="43"/>
      <c r="Z544" s="20"/>
    </row>
    <row r="545" spans="1:26" ht="55" hidden="1" customHeight="1" x14ac:dyDescent="0.15">
      <c r="A545" s="42" t="s">
        <v>1737</v>
      </c>
      <c r="B545" s="185"/>
      <c r="C545" s="186" t="s">
        <v>12</v>
      </c>
      <c r="D545" s="78" t="s">
        <v>1209</v>
      </c>
      <c r="E545" s="78" t="s">
        <v>1336</v>
      </c>
      <c r="F545" s="78" t="s">
        <v>697</v>
      </c>
      <c r="G545" s="78" t="s">
        <v>164</v>
      </c>
      <c r="H545" s="187">
        <f>INVENTARIO[[#This Row],[Precio Final]]</f>
        <v>22</v>
      </c>
      <c r="I545" s="78">
        <f t="shared" si="97"/>
        <v>21.82279411764706</v>
      </c>
      <c r="J545" s="78">
        <v>1</v>
      </c>
      <c r="K545" s="110">
        <f>SUMIFS(VENTAS[Cantidad],VENTAS[Código del producto Vendido],INVENTARIO[[#This Row],[Code]])</f>
        <v>1</v>
      </c>
      <c r="L545" s="121">
        <f>INVENTARIO[[#This Row],[Entradas]]-INVENTARIO[[#This Row],[Salidas]]</f>
        <v>0</v>
      </c>
      <c r="M545" s="187">
        <f>INVENTARIO[[#This Row],[Precio Final]]*10%</f>
        <v>2.2000000000000002</v>
      </c>
      <c r="N545" s="42">
        <v>167</v>
      </c>
      <c r="O545" s="42">
        <v>17</v>
      </c>
      <c r="P545" s="42">
        <f t="shared" si="98"/>
        <v>9.8235294117647065</v>
      </c>
      <c r="Q545" s="110">
        <v>270</v>
      </c>
      <c r="R545" s="42">
        <v>17.5</v>
      </c>
      <c r="S545" s="190">
        <f t="shared" si="99"/>
        <v>4.7249999999999996</v>
      </c>
      <c r="T545" s="42">
        <f t="shared" si="100"/>
        <v>14.548529411764706</v>
      </c>
      <c r="U545" s="42">
        <f>((INVENTARIO[[#This Row],[Costo Unitario (USD)]]+INVENTARIO[[#This Row],[Costo Envío (USD)]])*1.5)</f>
        <v>21.82279411764706</v>
      </c>
      <c r="V545" s="42">
        <v>22</v>
      </c>
      <c r="W545" s="42">
        <f>INVENTARIO[[#This Row],[Precio Final]]-(INVENTARIO[[#This Row],[Comisión 10%]]+INVENTARIO[[#This Row],[Costo total]])</f>
        <v>5.2514705882352928</v>
      </c>
      <c r="X545" s="188">
        <f>INVENTARIO[[#This Row],[Ganancia Unitaria]]*INVENTARIO[[#This Row],[Salidas]]</f>
        <v>5.2514705882352928</v>
      </c>
      <c r="Y545" s="42" t="s">
        <v>1304</v>
      </c>
      <c r="Z545" s="20"/>
    </row>
    <row r="546" spans="1:26" ht="55" hidden="1" customHeight="1" x14ac:dyDescent="0.15">
      <c r="A546" s="43" t="s">
        <v>1738</v>
      </c>
      <c r="B546" s="181"/>
      <c r="C546" s="182" t="s">
        <v>12</v>
      </c>
      <c r="D546" s="83" t="s">
        <v>1209</v>
      </c>
      <c r="E546" s="83" t="s">
        <v>1336</v>
      </c>
      <c r="F546" s="83" t="s">
        <v>698</v>
      </c>
      <c r="G546" s="83" t="s">
        <v>164</v>
      </c>
      <c r="H546" s="183">
        <f>INVENTARIO[[#This Row],[Precio Final]]</f>
        <v>25</v>
      </c>
      <c r="I546" s="83">
        <f t="shared" si="97"/>
        <v>21.82279411764706</v>
      </c>
      <c r="J546" s="83">
        <v>2</v>
      </c>
      <c r="K546" s="112">
        <f>SUMIFS(VENTAS[Cantidad],VENTAS[Código del producto Vendido],INVENTARIO[[#This Row],[Code]])</f>
        <v>2</v>
      </c>
      <c r="L546" s="122">
        <f>INVENTARIO[[#This Row],[Entradas]]-INVENTARIO[[#This Row],[Salidas]]</f>
        <v>0</v>
      </c>
      <c r="M546" s="183">
        <f>INVENTARIO[[#This Row],[Precio Final]]*10%</f>
        <v>2.5</v>
      </c>
      <c r="N546" s="43">
        <v>167</v>
      </c>
      <c r="O546" s="43">
        <v>17</v>
      </c>
      <c r="P546" s="43">
        <f t="shared" si="98"/>
        <v>9.8235294117647065</v>
      </c>
      <c r="Q546" s="112">
        <v>270</v>
      </c>
      <c r="R546" s="43">
        <v>17.5</v>
      </c>
      <c r="S546" s="189">
        <f t="shared" si="99"/>
        <v>4.7249999999999996</v>
      </c>
      <c r="T546" s="180">
        <f t="shared" si="100"/>
        <v>14.548529411764706</v>
      </c>
      <c r="U546" s="180">
        <f>((INVENTARIO[[#This Row],[Costo Unitario (USD)]]+INVENTARIO[[#This Row],[Costo Envío (USD)]])*1.5)</f>
        <v>21.82279411764706</v>
      </c>
      <c r="V546" s="43">
        <v>25</v>
      </c>
      <c r="W546" s="43">
        <f>INVENTARIO[[#This Row],[Precio Final]]-(INVENTARIO[[#This Row],[Comisión 10%]]+INVENTARIO[[#This Row],[Costo total]])</f>
        <v>7.9514705882352956</v>
      </c>
      <c r="X546" s="184">
        <f>INVENTARIO[[#This Row],[Ganancia Unitaria]]*INVENTARIO[[#This Row],[Salidas]]</f>
        <v>15.902941176470591</v>
      </c>
      <c r="Y546" s="43" t="s">
        <v>1304</v>
      </c>
      <c r="Z546" s="20"/>
    </row>
    <row r="547" spans="1:26" ht="55" hidden="1" customHeight="1" x14ac:dyDescent="0.15">
      <c r="A547" s="42" t="s">
        <v>1739</v>
      </c>
      <c r="B547" s="185"/>
      <c r="C547" s="186" t="s">
        <v>12</v>
      </c>
      <c r="D547" s="78" t="s">
        <v>1209</v>
      </c>
      <c r="E547" s="78" t="s">
        <v>1335</v>
      </c>
      <c r="F547" s="78" t="s">
        <v>692</v>
      </c>
      <c r="G547" s="78" t="s">
        <v>164</v>
      </c>
      <c r="H547" s="187">
        <f>INVENTARIO[[#This Row],[Precio Final]]</f>
        <v>28</v>
      </c>
      <c r="I547" s="78">
        <f t="shared" ref="I547:I553" si="101">U547</f>
        <v>27.641911764705885</v>
      </c>
      <c r="J547" s="78">
        <v>1</v>
      </c>
      <c r="K547" s="110">
        <f>SUMIFS(VENTAS[Cantidad],VENTAS[Código del producto Vendido],INVENTARIO[[#This Row],[Code]])</f>
        <v>0</v>
      </c>
      <c r="L547" s="121">
        <f>INVENTARIO[[#This Row],[Entradas]]-INVENTARIO[[#This Row],[Salidas]]</f>
        <v>1</v>
      </c>
      <c r="M547" s="187">
        <f>INVENTARIO[[#This Row],[Precio Final]]*10%</f>
        <v>2.8000000000000003</v>
      </c>
      <c r="N547" s="42">
        <v>227</v>
      </c>
      <c r="O547" s="42">
        <v>17</v>
      </c>
      <c r="P547" s="42">
        <f t="shared" ref="P547:P553" si="102">N547/O547</f>
        <v>13.352941176470589</v>
      </c>
      <c r="Q547" s="110">
        <v>290</v>
      </c>
      <c r="R547" s="42">
        <v>17.5</v>
      </c>
      <c r="S547" s="190">
        <f t="shared" ref="S547:S553" si="103">Q547*R547/1000</f>
        <v>5.0750000000000002</v>
      </c>
      <c r="T547" s="42">
        <f t="shared" si="100"/>
        <v>18.42794117647059</v>
      </c>
      <c r="U547" s="42">
        <f>((INVENTARIO[[#This Row],[Costo Unitario (USD)]]+INVENTARIO[[#This Row],[Costo Envío (USD)]])*1.5)</f>
        <v>27.641911764705885</v>
      </c>
      <c r="V547" s="42">
        <v>28</v>
      </c>
      <c r="W547" s="42">
        <f>INVENTARIO[[#This Row],[Precio Final]]-(INVENTARIO[[#This Row],[Comisión 10%]]+INVENTARIO[[#This Row],[Costo total]])</f>
        <v>6.7720588235294095</v>
      </c>
      <c r="X547" s="188">
        <f>INVENTARIO[[#This Row],[Ganancia Unitaria]]*INVENTARIO[[#This Row],[Salidas]]</f>
        <v>0</v>
      </c>
      <c r="Y547" s="42"/>
      <c r="Z547" s="20"/>
    </row>
    <row r="548" spans="1:26" ht="55" hidden="1" customHeight="1" x14ac:dyDescent="0.15">
      <c r="A548" s="43" t="s">
        <v>1740</v>
      </c>
      <c r="B548" s="181"/>
      <c r="C548" s="182" t="s">
        <v>12</v>
      </c>
      <c r="D548" s="83" t="s">
        <v>1209</v>
      </c>
      <c r="E548" s="83" t="s">
        <v>1335</v>
      </c>
      <c r="F548" s="83" t="s">
        <v>697</v>
      </c>
      <c r="G548" s="83" t="s">
        <v>164</v>
      </c>
      <c r="H548" s="183">
        <f>INVENTARIO[[#This Row],[Precio Final]]</f>
        <v>30</v>
      </c>
      <c r="I548" s="83">
        <f t="shared" si="101"/>
        <v>27.641911764705885</v>
      </c>
      <c r="J548" s="83">
        <v>1</v>
      </c>
      <c r="K548" s="112">
        <f>SUMIFS(VENTAS[Cantidad],VENTAS[Código del producto Vendido],INVENTARIO[[#This Row],[Code]])</f>
        <v>1</v>
      </c>
      <c r="L548" s="122">
        <f>INVENTARIO[[#This Row],[Entradas]]-INVENTARIO[[#This Row],[Salidas]]</f>
        <v>0</v>
      </c>
      <c r="M548" s="183">
        <f>INVENTARIO[[#This Row],[Precio Final]]*10%</f>
        <v>3</v>
      </c>
      <c r="N548" s="43">
        <v>227</v>
      </c>
      <c r="O548" s="43">
        <v>17</v>
      </c>
      <c r="P548" s="43">
        <f t="shared" si="102"/>
        <v>13.352941176470589</v>
      </c>
      <c r="Q548" s="112">
        <v>290</v>
      </c>
      <c r="R548" s="43">
        <v>17.5</v>
      </c>
      <c r="S548" s="189">
        <f t="shared" si="103"/>
        <v>5.0750000000000002</v>
      </c>
      <c r="T548" s="180">
        <f t="shared" si="100"/>
        <v>18.42794117647059</v>
      </c>
      <c r="U548" s="180">
        <f>((INVENTARIO[[#This Row],[Costo Unitario (USD)]]+INVENTARIO[[#This Row],[Costo Envío (USD)]])*1.5)</f>
        <v>27.641911764705885</v>
      </c>
      <c r="V548" s="43">
        <v>30</v>
      </c>
      <c r="W548" s="43">
        <f>INVENTARIO[[#This Row],[Precio Final]]-(INVENTARIO[[#This Row],[Comisión 10%]]+INVENTARIO[[#This Row],[Costo total]])</f>
        <v>8.5720588235294102</v>
      </c>
      <c r="X548" s="184">
        <f>INVENTARIO[[#This Row],[Ganancia Unitaria]]*INVENTARIO[[#This Row],[Salidas]]</f>
        <v>8.5720588235294102</v>
      </c>
      <c r="Y548" s="43"/>
      <c r="Z548" s="20"/>
    </row>
    <row r="549" spans="1:26" ht="55" hidden="1" customHeight="1" x14ac:dyDescent="0.15">
      <c r="A549" s="42" t="s">
        <v>1741</v>
      </c>
      <c r="B549" s="185"/>
      <c r="C549" s="186" t="s">
        <v>12</v>
      </c>
      <c r="D549" s="78" t="s">
        <v>1209</v>
      </c>
      <c r="E549" s="78" t="s">
        <v>1335</v>
      </c>
      <c r="F549" s="78" t="s">
        <v>698</v>
      </c>
      <c r="G549" s="78" t="s">
        <v>164</v>
      </c>
      <c r="H549" s="187">
        <f>INVENTARIO[[#This Row],[Precio Final]]</f>
        <v>22</v>
      </c>
      <c r="I549" s="78">
        <f t="shared" si="101"/>
        <v>27.641911764705885</v>
      </c>
      <c r="J549" s="78">
        <v>1</v>
      </c>
      <c r="K549" s="110">
        <f>SUMIFS(VENTAS[Cantidad],VENTAS[Código del producto Vendido],INVENTARIO[[#This Row],[Code]])</f>
        <v>1</v>
      </c>
      <c r="L549" s="121">
        <f>INVENTARIO[[#This Row],[Entradas]]-INVENTARIO[[#This Row],[Salidas]]</f>
        <v>0</v>
      </c>
      <c r="M549" s="187">
        <f>INVENTARIO[[#This Row],[Precio Final]]*10%</f>
        <v>2.2000000000000002</v>
      </c>
      <c r="N549" s="42">
        <v>227</v>
      </c>
      <c r="O549" s="42">
        <v>17</v>
      </c>
      <c r="P549" s="42">
        <f t="shared" si="102"/>
        <v>13.352941176470589</v>
      </c>
      <c r="Q549" s="110">
        <v>290</v>
      </c>
      <c r="R549" s="42">
        <v>17.5</v>
      </c>
      <c r="S549" s="190">
        <f t="shared" si="103"/>
        <v>5.0750000000000002</v>
      </c>
      <c r="T549" s="42">
        <f t="shared" si="100"/>
        <v>18.42794117647059</v>
      </c>
      <c r="U549" s="42">
        <f>((INVENTARIO[[#This Row],[Costo Unitario (USD)]]+INVENTARIO[[#This Row],[Costo Envío (USD)]])*1.5)</f>
        <v>27.641911764705885</v>
      </c>
      <c r="V549" s="42">
        <v>22</v>
      </c>
      <c r="W549" s="42">
        <f>INVENTARIO[[#This Row],[Precio Final]]-(INVENTARIO[[#This Row],[Comisión 10%]]+INVENTARIO[[#This Row],[Costo total]])</f>
        <v>1.3720588235294109</v>
      </c>
      <c r="X549" s="188">
        <f>INVENTARIO[[#This Row],[Ganancia Unitaria]]*INVENTARIO[[#This Row],[Salidas]]</f>
        <v>1.3720588235294109</v>
      </c>
      <c r="Y549" s="42"/>
      <c r="Z549" s="20"/>
    </row>
    <row r="550" spans="1:26" ht="55" hidden="1" customHeight="1" x14ac:dyDescent="0.15">
      <c r="A550" s="43" t="s">
        <v>1742</v>
      </c>
      <c r="B550" s="181"/>
      <c r="C550" s="182" t="s">
        <v>12</v>
      </c>
      <c r="D550" s="83" t="s">
        <v>206</v>
      </c>
      <c r="E550" s="83" t="s">
        <v>1337</v>
      </c>
      <c r="F550" s="83" t="s">
        <v>2209</v>
      </c>
      <c r="G550" s="83" t="s">
        <v>164</v>
      </c>
      <c r="H550" s="183">
        <f>INVENTARIO[[#This Row],[Precio Final]]</f>
        <v>20</v>
      </c>
      <c r="I550" s="83">
        <f t="shared" si="101"/>
        <v>17.743014705882352</v>
      </c>
      <c r="J550" s="83">
        <v>2</v>
      </c>
      <c r="K550" s="112">
        <f>SUMIFS(VENTAS[Cantidad],VENTAS[Código del producto Vendido],INVENTARIO[[#This Row],[Code]])</f>
        <v>2</v>
      </c>
      <c r="L550" s="122">
        <f>INVENTARIO[[#This Row],[Entradas]]-INVENTARIO[[#This Row],[Salidas]]</f>
        <v>0</v>
      </c>
      <c r="M550" s="183">
        <f>INVENTARIO[[#This Row],[Precio Final]]*10%</f>
        <v>2</v>
      </c>
      <c r="N550" s="43">
        <v>152</v>
      </c>
      <c r="O550" s="43">
        <v>17</v>
      </c>
      <c r="P550" s="43">
        <f t="shared" si="102"/>
        <v>8.9411764705882355</v>
      </c>
      <c r="Q550" s="112">
        <v>165</v>
      </c>
      <c r="R550" s="43">
        <v>17.5</v>
      </c>
      <c r="S550" s="189">
        <f t="shared" si="103"/>
        <v>2.8875000000000002</v>
      </c>
      <c r="T550" s="180">
        <f t="shared" si="100"/>
        <v>11.828676470588235</v>
      </c>
      <c r="U550" s="180">
        <f>((INVENTARIO[[#This Row],[Costo Unitario (USD)]]+INVENTARIO[[#This Row],[Costo Envío (USD)]])*1.5)</f>
        <v>17.743014705882352</v>
      </c>
      <c r="V550" s="43">
        <v>20</v>
      </c>
      <c r="W550" s="43">
        <f>INVENTARIO[[#This Row],[Precio Final]]-(INVENTARIO[[#This Row],[Comisión 10%]]+INVENTARIO[[#This Row],[Costo total]])</f>
        <v>6.1713235294117652</v>
      </c>
      <c r="X550" s="184">
        <f>INVENTARIO[[#This Row],[Ganancia Unitaria]]*INVENTARIO[[#This Row],[Salidas]]</f>
        <v>12.34264705882353</v>
      </c>
      <c r="Y550" s="43"/>
      <c r="Z550" s="20"/>
    </row>
    <row r="551" spans="1:26" ht="55" hidden="1" customHeight="1" x14ac:dyDescent="0.15">
      <c r="A551" s="42" t="s">
        <v>1743</v>
      </c>
      <c r="B551" s="185"/>
      <c r="C551" s="186" t="s">
        <v>12</v>
      </c>
      <c r="D551" s="78" t="s">
        <v>253</v>
      </c>
      <c r="E551" s="78" t="s">
        <v>1339</v>
      </c>
      <c r="F551" s="78" t="s">
        <v>698</v>
      </c>
      <c r="G551" s="78" t="s">
        <v>164</v>
      </c>
      <c r="H551" s="187">
        <f>INVENTARIO[[#This Row],[Precio Final]]</f>
        <v>12</v>
      </c>
      <c r="I551" s="78">
        <f t="shared" si="101"/>
        <v>9.6452205882352935</v>
      </c>
      <c r="J551" s="78">
        <v>1</v>
      </c>
      <c r="K551" s="110">
        <f>SUMIFS(VENTAS[Cantidad],VENTAS[Código del producto Vendido],INVENTARIO[[#This Row],[Code]])</f>
        <v>0</v>
      </c>
      <c r="L551" s="121">
        <f>INVENTARIO[[#This Row],[Entradas]]-INVENTARIO[[#This Row],[Salidas]]</f>
        <v>1</v>
      </c>
      <c r="M551" s="187">
        <f>INVENTARIO[[#This Row],[Precio Final]]*10%</f>
        <v>1.2000000000000002</v>
      </c>
      <c r="N551" s="42">
        <v>87</v>
      </c>
      <c r="O551" s="42">
        <v>17</v>
      </c>
      <c r="P551" s="42">
        <f t="shared" si="102"/>
        <v>5.117647058823529</v>
      </c>
      <c r="Q551" s="110">
        <v>75</v>
      </c>
      <c r="R551" s="42">
        <v>17.5</v>
      </c>
      <c r="S551" s="190">
        <f t="shared" si="103"/>
        <v>1.3125</v>
      </c>
      <c r="T551" s="42">
        <f t="shared" si="100"/>
        <v>6.430147058823529</v>
      </c>
      <c r="U551" s="42">
        <f>((INVENTARIO[[#This Row],[Costo Unitario (USD)]]+INVENTARIO[[#This Row],[Costo Envío (USD)]])*1.5)</f>
        <v>9.6452205882352935</v>
      </c>
      <c r="V551" s="42">
        <v>12</v>
      </c>
      <c r="W551" s="42">
        <f>INVENTARIO[[#This Row],[Precio Final]]-(INVENTARIO[[#This Row],[Comisión 10%]]+INVENTARIO[[#This Row],[Costo total]])</f>
        <v>4.3698529411764708</v>
      </c>
      <c r="X551" s="188">
        <f>INVENTARIO[[#This Row],[Ganancia Unitaria]]*INVENTARIO[[#This Row],[Salidas]]</f>
        <v>0</v>
      </c>
      <c r="Y551" s="42" t="s">
        <v>1304</v>
      </c>
      <c r="Z551" s="20"/>
    </row>
    <row r="552" spans="1:26" ht="55" hidden="1" customHeight="1" x14ac:dyDescent="0.15">
      <c r="A552" s="43" t="s">
        <v>1744</v>
      </c>
      <c r="B552" s="181"/>
      <c r="C552" s="182" t="s">
        <v>12</v>
      </c>
      <c r="D552" s="83" t="s">
        <v>253</v>
      </c>
      <c r="E552" s="83" t="s">
        <v>1339</v>
      </c>
      <c r="F552" s="83" t="s">
        <v>697</v>
      </c>
      <c r="G552" s="83" t="s">
        <v>164</v>
      </c>
      <c r="H552" s="183">
        <f>INVENTARIO[[#This Row],[Precio Final]]</f>
        <v>12</v>
      </c>
      <c r="I552" s="83">
        <f t="shared" si="101"/>
        <v>9.6452205882352935</v>
      </c>
      <c r="J552" s="83">
        <v>1</v>
      </c>
      <c r="K552" s="112">
        <f>SUMIFS(VENTAS[Cantidad],VENTAS[Código del producto Vendido],INVENTARIO[[#This Row],[Code]])</f>
        <v>0</v>
      </c>
      <c r="L552" s="122">
        <f>INVENTARIO[[#This Row],[Entradas]]-INVENTARIO[[#This Row],[Salidas]]</f>
        <v>1</v>
      </c>
      <c r="M552" s="183">
        <f>INVENTARIO[[#This Row],[Precio Final]]*10%</f>
        <v>1.2000000000000002</v>
      </c>
      <c r="N552" s="43">
        <v>87</v>
      </c>
      <c r="O552" s="43">
        <v>17</v>
      </c>
      <c r="P552" s="43">
        <f t="shared" si="102"/>
        <v>5.117647058823529</v>
      </c>
      <c r="Q552" s="112">
        <v>75</v>
      </c>
      <c r="R552" s="43">
        <v>17.5</v>
      </c>
      <c r="S552" s="189">
        <f t="shared" si="103"/>
        <v>1.3125</v>
      </c>
      <c r="T552" s="180">
        <f t="shared" si="100"/>
        <v>6.430147058823529</v>
      </c>
      <c r="U552" s="180">
        <f>((INVENTARIO[[#This Row],[Costo Unitario (USD)]]+INVENTARIO[[#This Row],[Costo Envío (USD)]])*1.5)</f>
        <v>9.6452205882352935</v>
      </c>
      <c r="V552" s="43">
        <v>12</v>
      </c>
      <c r="W552" s="43">
        <f>INVENTARIO[[#This Row],[Precio Final]]-(INVENTARIO[[#This Row],[Comisión 10%]]+INVENTARIO[[#This Row],[Costo total]])</f>
        <v>4.3698529411764708</v>
      </c>
      <c r="X552" s="184">
        <f>INVENTARIO[[#This Row],[Ganancia Unitaria]]*INVENTARIO[[#This Row],[Salidas]]</f>
        <v>0</v>
      </c>
      <c r="Y552" s="43"/>
      <c r="Z552" s="20"/>
    </row>
    <row r="553" spans="1:26" ht="55" hidden="1" customHeight="1" x14ac:dyDescent="0.15">
      <c r="A553" s="42" t="s">
        <v>1745</v>
      </c>
      <c r="B553" s="185"/>
      <c r="C553" s="186" t="s">
        <v>12</v>
      </c>
      <c r="D553" s="78" t="s">
        <v>253</v>
      </c>
      <c r="E553" s="78" t="s">
        <v>1339</v>
      </c>
      <c r="F553" s="78" t="s">
        <v>695</v>
      </c>
      <c r="G553" s="78" t="s">
        <v>164</v>
      </c>
      <c r="H553" s="187">
        <f>INVENTARIO[[#This Row],[Precio Final]]</f>
        <v>12</v>
      </c>
      <c r="I553" s="78">
        <f t="shared" si="101"/>
        <v>9.6452205882352935</v>
      </c>
      <c r="J553" s="78">
        <v>1</v>
      </c>
      <c r="K553" s="110">
        <f>SUMIFS(VENTAS[Cantidad],VENTAS[Código del producto Vendido],INVENTARIO[[#This Row],[Code]])</f>
        <v>0</v>
      </c>
      <c r="L553" s="121">
        <f>INVENTARIO[[#This Row],[Entradas]]-INVENTARIO[[#This Row],[Salidas]]</f>
        <v>1</v>
      </c>
      <c r="M553" s="187">
        <f>INVENTARIO[[#This Row],[Precio Final]]*10%</f>
        <v>1.2000000000000002</v>
      </c>
      <c r="N553" s="42">
        <v>87</v>
      </c>
      <c r="O553" s="42">
        <v>17</v>
      </c>
      <c r="P553" s="42">
        <f t="shared" si="102"/>
        <v>5.117647058823529</v>
      </c>
      <c r="Q553" s="110">
        <v>75</v>
      </c>
      <c r="R553" s="42">
        <v>17.5</v>
      </c>
      <c r="S553" s="190">
        <f t="shared" si="103"/>
        <v>1.3125</v>
      </c>
      <c r="T553" s="42">
        <f t="shared" si="100"/>
        <v>6.430147058823529</v>
      </c>
      <c r="U553" s="42">
        <f>((INVENTARIO[[#This Row],[Costo Unitario (USD)]]+INVENTARIO[[#This Row],[Costo Envío (USD)]])*1.5)</f>
        <v>9.6452205882352935</v>
      </c>
      <c r="V553" s="42">
        <v>12</v>
      </c>
      <c r="W553" s="42">
        <f>INVENTARIO[[#This Row],[Precio Final]]-(INVENTARIO[[#This Row],[Comisión 10%]]+INVENTARIO[[#This Row],[Costo total]])</f>
        <v>4.3698529411764708</v>
      </c>
      <c r="X553" s="188">
        <f>INVENTARIO[[#This Row],[Ganancia Unitaria]]*INVENTARIO[[#This Row],[Salidas]]</f>
        <v>0</v>
      </c>
      <c r="Y553" s="42"/>
      <c r="Z553" s="20"/>
    </row>
    <row r="554" spans="1:26" ht="55" hidden="1" customHeight="1" x14ac:dyDescent="0.15">
      <c r="A554" s="43" t="s">
        <v>1746</v>
      </c>
      <c r="B554" s="181"/>
      <c r="C554" s="182" t="s">
        <v>12</v>
      </c>
      <c r="D554" s="83" t="s">
        <v>253</v>
      </c>
      <c r="E554" s="83" t="s">
        <v>1340</v>
      </c>
      <c r="F554" s="83" t="s">
        <v>695</v>
      </c>
      <c r="G554" s="83" t="s">
        <v>164</v>
      </c>
      <c r="H554" s="183">
        <f>INVENTARIO[[#This Row],[Precio Final]]</f>
        <v>15</v>
      </c>
      <c r="I554" s="83">
        <f t="shared" ref="I554:I569" si="104">U554</f>
        <v>10.663235294117646</v>
      </c>
      <c r="J554" s="83">
        <v>2</v>
      </c>
      <c r="K554" s="112">
        <f>SUMIFS(VENTAS[Cantidad],VENTAS[Código del producto Vendido],INVENTARIO[[#This Row],[Code]])</f>
        <v>2</v>
      </c>
      <c r="L554" s="122">
        <f>INVENTARIO[[#This Row],[Entradas]]-INVENTARIO[[#This Row],[Salidas]]</f>
        <v>0</v>
      </c>
      <c r="M554" s="183">
        <f>INVENTARIO[[#This Row],[Precio Final]]*10%</f>
        <v>1.5</v>
      </c>
      <c r="N554" s="43">
        <v>103</v>
      </c>
      <c r="O554" s="43">
        <v>17</v>
      </c>
      <c r="P554" s="43">
        <f t="shared" ref="P554:P569" si="105">N554/O554</f>
        <v>6.0588235294117645</v>
      </c>
      <c r="Q554" s="112">
        <v>60</v>
      </c>
      <c r="R554" s="43">
        <v>17.5</v>
      </c>
      <c r="S554" s="189">
        <f t="shared" ref="S554:S569" si="106">Q554*R554/1000</f>
        <v>1.05</v>
      </c>
      <c r="T554" s="180">
        <f t="shared" si="100"/>
        <v>7.1088235294117643</v>
      </c>
      <c r="U554" s="180">
        <f>((INVENTARIO[[#This Row],[Costo Unitario (USD)]]+INVENTARIO[[#This Row],[Costo Envío (USD)]])*1.5)</f>
        <v>10.663235294117646</v>
      </c>
      <c r="V554" s="43">
        <v>15</v>
      </c>
      <c r="W554" s="43">
        <f>INVENTARIO[[#This Row],[Precio Final]]-(INVENTARIO[[#This Row],[Comisión 10%]]+INVENTARIO[[#This Row],[Costo total]])</f>
        <v>6.3911764705882348</v>
      </c>
      <c r="X554" s="184">
        <f>INVENTARIO[[#This Row],[Ganancia Unitaria]]*INVENTARIO[[#This Row],[Salidas]]</f>
        <v>12.78235294117647</v>
      </c>
      <c r="Y554" s="43"/>
      <c r="Z554" s="20"/>
    </row>
    <row r="555" spans="1:26" ht="55" hidden="1" customHeight="1" x14ac:dyDescent="0.15">
      <c r="A555" s="42" t="s">
        <v>1747</v>
      </c>
      <c r="B555" s="185"/>
      <c r="C555" s="186" t="s">
        <v>12</v>
      </c>
      <c r="D555" s="78" t="s">
        <v>253</v>
      </c>
      <c r="E555" s="78" t="s">
        <v>1340</v>
      </c>
      <c r="F555" s="78" t="s">
        <v>697</v>
      </c>
      <c r="G555" s="78" t="s">
        <v>164</v>
      </c>
      <c r="H555" s="187">
        <f>INVENTARIO[[#This Row],[Precio Final]]</f>
        <v>12</v>
      </c>
      <c r="I555" s="78">
        <f t="shared" si="104"/>
        <v>10.663235294117646</v>
      </c>
      <c r="J555" s="78">
        <v>2</v>
      </c>
      <c r="K555" s="110">
        <f>SUMIFS(VENTAS[Cantidad],VENTAS[Código del producto Vendido],INVENTARIO[[#This Row],[Code]])</f>
        <v>1</v>
      </c>
      <c r="L555" s="121">
        <f>INVENTARIO[[#This Row],[Entradas]]-INVENTARIO[[#This Row],[Salidas]]</f>
        <v>1</v>
      </c>
      <c r="M555" s="187">
        <f>INVENTARIO[[#This Row],[Precio Final]]*10%</f>
        <v>1.2000000000000002</v>
      </c>
      <c r="N555" s="42">
        <v>103</v>
      </c>
      <c r="O555" s="42">
        <v>17</v>
      </c>
      <c r="P555" s="42">
        <f t="shared" si="105"/>
        <v>6.0588235294117645</v>
      </c>
      <c r="Q555" s="110">
        <v>60</v>
      </c>
      <c r="R555" s="42">
        <v>17.5</v>
      </c>
      <c r="S555" s="190">
        <f t="shared" si="106"/>
        <v>1.05</v>
      </c>
      <c r="T555" s="42">
        <f t="shared" si="100"/>
        <v>7.1088235294117643</v>
      </c>
      <c r="U555" s="42">
        <f>((INVENTARIO[[#This Row],[Costo Unitario (USD)]]+INVENTARIO[[#This Row],[Costo Envío (USD)]])*1.5)</f>
        <v>10.663235294117646</v>
      </c>
      <c r="V555" s="42">
        <v>12</v>
      </c>
      <c r="W555" s="42">
        <f>INVENTARIO[[#This Row],[Precio Final]]-(INVENTARIO[[#This Row],[Comisión 10%]]+INVENTARIO[[#This Row],[Costo total]])</f>
        <v>3.6911764705882355</v>
      </c>
      <c r="X555" s="188">
        <f>INVENTARIO[[#This Row],[Ganancia Unitaria]]*INVENTARIO[[#This Row],[Salidas]]</f>
        <v>3.6911764705882355</v>
      </c>
      <c r="Y555" s="42"/>
      <c r="Z555" s="20"/>
    </row>
    <row r="556" spans="1:26" ht="55" hidden="1" customHeight="1" x14ac:dyDescent="0.15">
      <c r="A556" s="43" t="s">
        <v>1748</v>
      </c>
      <c r="B556" s="181"/>
      <c r="C556" s="182" t="s">
        <v>12</v>
      </c>
      <c r="D556" s="83" t="s">
        <v>215</v>
      </c>
      <c r="E556" s="83" t="s">
        <v>1342</v>
      </c>
      <c r="F556" s="83" t="s">
        <v>714</v>
      </c>
      <c r="G556" s="83" t="s">
        <v>164</v>
      </c>
      <c r="H556" s="183">
        <f>INVENTARIO[[#This Row],[Precio Final]]</f>
        <v>40</v>
      </c>
      <c r="I556" s="83">
        <f t="shared" si="104"/>
        <v>40.72941176470588</v>
      </c>
      <c r="J556" s="83">
        <v>2</v>
      </c>
      <c r="K556" s="112">
        <f>SUMIFS(VENTAS[Cantidad],VENTAS[Código del producto Vendido],INVENTARIO[[#This Row],[Code]])</f>
        <v>1</v>
      </c>
      <c r="L556" s="122">
        <f>INVENTARIO[[#This Row],[Entradas]]-INVENTARIO[[#This Row],[Salidas]]</f>
        <v>1</v>
      </c>
      <c r="M556" s="183">
        <f>INVENTARIO[[#This Row],[Precio Final]]*10%</f>
        <v>4</v>
      </c>
      <c r="N556" s="43">
        <v>295</v>
      </c>
      <c r="O556" s="43">
        <v>17</v>
      </c>
      <c r="P556" s="43">
        <f t="shared" si="105"/>
        <v>17.352941176470587</v>
      </c>
      <c r="Q556" s="112">
        <v>560</v>
      </c>
      <c r="R556" s="43">
        <v>17.5</v>
      </c>
      <c r="S556" s="189">
        <f t="shared" si="106"/>
        <v>9.8000000000000007</v>
      </c>
      <c r="T556" s="180">
        <f t="shared" si="100"/>
        <v>27.152941176470588</v>
      </c>
      <c r="U556" s="180">
        <f>((INVENTARIO[[#This Row],[Costo Unitario (USD)]]+INVENTARIO[[#This Row],[Costo Envío (USD)]])*1.5)</f>
        <v>40.72941176470588</v>
      </c>
      <c r="V556" s="43">
        <v>40</v>
      </c>
      <c r="W556" s="43">
        <f>INVENTARIO[[#This Row],[Precio Final]]-(INVENTARIO[[#This Row],[Comisión 10%]]+INVENTARIO[[#This Row],[Costo total]])</f>
        <v>8.8470588235294123</v>
      </c>
      <c r="X556" s="184">
        <f>INVENTARIO[[#This Row],[Ganancia Unitaria]]*INVENTARIO[[#This Row],[Salidas]]</f>
        <v>8.8470588235294123</v>
      </c>
      <c r="Y556" s="43"/>
      <c r="Z556" s="20"/>
    </row>
    <row r="557" spans="1:26" ht="55" hidden="1" customHeight="1" x14ac:dyDescent="0.15">
      <c r="A557" s="42" t="s">
        <v>1749</v>
      </c>
      <c r="B557" s="185"/>
      <c r="C557" s="186" t="s">
        <v>12</v>
      </c>
      <c r="D557" s="78" t="s">
        <v>52</v>
      </c>
      <c r="E557" s="78" t="s">
        <v>1344</v>
      </c>
      <c r="F557" s="78" t="s">
        <v>695</v>
      </c>
      <c r="G557" s="78" t="s">
        <v>164</v>
      </c>
      <c r="H557" s="187">
        <f>INVENTARIO[[#This Row],[Precio Final]]</f>
        <v>18</v>
      </c>
      <c r="I557" s="78">
        <f t="shared" si="104"/>
        <v>18.141176470588235</v>
      </c>
      <c r="J557" s="78">
        <v>1</v>
      </c>
      <c r="K557" s="110">
        <f>SUMIFS(VENTAS[Cantidad],VENTAS[Código del producto Vendido],INVENTARIO[[#This Row],[Code]])</f>
        <v>0</v>
      </c>
      <c r="L557" s="121">
        <f>INVENTARIO[[#This Row],[Entradas]]-INVENTARIO[[#This Row],[Salidas]]</f>
        <v>1</v>
      </c>
      <c r="M557" s="187">
        <f>INVENTARIO[[#This Row],[Precio Final]]*10%</f>
        <v>1.8</v>
      </c>
      <c r="N557" s="42">
        <v>158</v>
      </c>
      <c r="O557" s="42">
        <v>17</v>
      </c>
      <c r="P557" s="42">
        <f t="shared" si="105"/>
        <v>9.2941176470588243</v>
      </c>
      <c r="Q557" s="110">
        <v>160</v>
      </c>
      <c r="R557" s="42">
        <v>17.5</v>
      </c>
      <c r="S557" s="190">
        <f t="shared" si="106"/>
        <v>2.8</v>
      </c>
      <c r="T557" s="42">
        <f t="shared" si="100"/>
        <v>12.094117647058823</v>
      </c>
      <c r="U557" s="42">
        <f>((INVENTARIO[[#This Row],[Costo Unitario (USD)]]+INVENTARIO[[#This Row],[Costo Envío (USD)]])*1.5)</f>
        <v>18.141176470588235</v>
      </c>
      <c r="V557" s="42">
        <v>18</v>
      </c>
      <c r="W557" s="42">
        <f>INVENTARIO[[#This Row],[Precio Final]]-(INVENTARIO[[#This Row],[Comisión 10%]]+INVENTARIO[[#This Row],[Costo total]])</f>
        <v>4.1058823529411761</v>
      </c>
      <c r="X557" s="188">
        <f>INVENTARIO[[#This Row],[Ganancia Unitaria]]*INVENTARIO[[#This Row],[Salidas]]</f>
        <v>0</v>
      </c>
      <c r="Y557" s="42"/>
      <c r="Z557" s="20"/>
    </row>
    <row r="558" spans="1:26" ht="55" hidden="1" customHeight="1" x14ac:dyDescent="0.15">
      <c r="A558" s="43" t="s">
        <v>1750</v>
      </c>
      <c r="B558" s="181"/>
      <c r="C558" s="182" t="s">
        <v>12</v>
      </c>
      <c r="D558" s="83" t="s">
        <v>52</v>
      </c>
      <c r="E558" s="83" t="s">
        <v>1343</v>
      </c>
      <c r="F558" s="83" t="s">
        <v>695</v>
      </c>
      <c r="G558" s="83" t="s">
        <v>164</v>
      </c>
      <c r="H558" s="183">
        <f>INVENTARIO[[#This Row],[Precio Final]]</f>
        <v>18</v>
      </c>
      <c r="I558" s="83">
        <f t="shared" si="104"/>
        <v>17.964705882352941</v>
      </c>
      <c r="J558" s="83">
        <v>1</v>
      </c>
      <c r="K558" s="112">
        <f>SUMIFS(VENTAS[Cantidad],VENTAS[Código del producto Vendido],INVENTARIO[[#This Row],[Code]])</f>
        <v>1</v>
      </c>
      <c r="L558" s="122">
        <f>INVENTARIO[[#This Row],[Entradas]]-INVENTARIO[[#This Row],[Salidas]]</f>
        <v>0</v>
      </c>
      <c r="M558" s="183">
        <f>INVENTARIO[[#This Row],[Precio Final]]*10%</f>
        <v>1.8</v>
      </c>
      <c r="N558" s="43">
        <v>156</v>
      </c>
      <c r="O558" s="43">
        <v>17</v>
      </c>
      <c r="P558" s="43">
        <f t="shared" si="105"/>
        <v>9.1764705882352935</v>
      </c>
      <c r="Q558" s="112">
        <v>160</v>
      </c>
      <c r="R558" s="43">
        <v>17.5</v>
      </c>
      <c r="S558" s="189">
        <f t="shared" si="106"/>
        <v>2.8</v>
      </c>
      <c r="T558" s="180">
        <f t="shared" si="100"/>
        <v>11.976470588235294</v>
      </c>
      <c r="U558" s="180">
        <f>((INVENTARIO[[#This Row],[Costo Unitario (USD)]]+INVENTARIO[[#This Row],[Costo Envío (USD)]])*1.5)</f>
        <v>17.964705882352941</v>
      </c>
      <c r="V558" s="43">
        <v>18</v>
      </c>
      <c r="W558" s="43">
        <f>INVENTARIO[[#This Row],[Precio Final]]-(INVENTARIO[[#This Row],[Comisión 10%]]+INVENTARIO[[#This Row],[Costo total]])</f>
        <v>4.2235294117647051</v>
      </c>
      <c r="X558" s="184">
        <f>INVENTARIO[[#This Row],[Ganancia Unitaria]]*INVENTARIO[[#This Row],[Salidas]]</f>
        <v>4.2235294117647051</v>
      </c>
      <c r="Y558" s="43" t="s">
        <v>1304</v>
      </c>
      <c r="Z558" s="20"/>
    </row>
    <row r="559" spans="1:26" ht="55" hidden="1" customHeight="1" x14ac:dyDescent="0.15">
      <c r="A559" s="42" t="s">
        <v>1751</v>
      </c>
      <c r="B559" s="185"/>
      <c r="C559" s="186" t="s">
        <v>12</v>
      </c>
      <c r="D559" s="78" t="s">
        <v>50</v>
      </c>
      <c r="E559" s="78" t="s">
        <v>1346</v>
      </c>
      <c r="F559" s="78" t="s">
        <v>695</v>
      </c>
      <c r="G559" s="78" t="s">
        <v>164</v>
      </c>
      <c r="H559" s="187">
        <f>INVENTARIO[[#This Row],[Precio Final]]</f>
        <v>35</v>
      </c>
      <c r="I559" s="78">
        <f t="shared" si="104"/>
        <v>35.481617647058826</v>
      </c>
      <c r="J559" s="78">
        <v>2</v>
      </c>
      <c r="K559" s="110">
        <f>SUMIFS(VENTAS[Cantidad],VENTAS[Código del producto Vendido],INVENTARIO[[#This Row],[Code]])</f>
        <v>1</v>
      </c>
      <c r="L559" s="121">
        <f>INVENTARIO[[#This Row],[Entradas]]-INVENTARIO[[#This Row],[Salidas]]</f>
        <v>1</v>
      </c>
      <c r="M559" s="187">
        <f>INVENTARIO[[#This Row],[Precio Final]]*10%</f>
        <v>3.5</v>
      </c>
      <c r="N559" s="42">
        <v>298</v>
      </c>
      <c r="O559" s="42">
        <v>17</v>
      </c>
      <c r="P559" s="42">
        <f t="shared" si="105"/>
        <v>17.529411764705884</v>
      </c>
      <c r="Q559" s="110">
        <v>350</v>
      </c>
      <c r="R559" s="42">
        <v>17.5</v>
      </c>
      <c r="S559" s="190">
        <f t="shared" si="106"/>
        <v>6.125</v>
      </c>
      <c r="T559" s="42">
        <f t="shared" si="100"/>
        <v>23.654411764705884</v>
      </c>
      <c r="U559" s="42">
        <f>((INVENTARIO[[#This Row],[Costo Unitario (USD)]]+INVENTARIO[[#This Row],[Costo Envío (USD)]])*1.5)</f>
        <v>35.481617647058826</v>
      </c>
      <c r="V559" s="42">
        <v>35</v>
      </c>
      <c r="W559" s="42">
        <f>INVENTARIO[[#This Row],[Precio Final]]-(INVENTARIO[[#This Row],[Comisión 10%]]+INVENTARIO[[#This Row],[Costo total]])</f>
        <v>7.845588235294116</v>
      </c>
      <c r="X559" s="188">
        <f>INVENTARIO[[#This Row],[Ganancia Unitaria]]*INVENTARIO[[#This Row],[Salidas]]</f>
        <v>7.845588235294116</v>
      </c>
      <c r="Y559" s="42"/>
      <c r="Z559" s="20"/>
    </row>
    <row r="560" spans="1:26" ht="55" hidden="1" customHeight="1" x14ac:dyDescent="0.15">
      <c r="A560" s="43" t="s">
        <v>1752</v>
      </c>
      <c r="B560" s="181"/>
      <c r="C560" s="182" t="s">
        <v>12</v>
      </c>
      <c r="D560" s="83" t="s">
        <v>50</v>
      </c>
      <c r="E560" s="83" t="s">
        <v>1346</v>
      </c>
      <c r="F560" s="83" t="s">
        <v>697</v>
      </c>
      <c r="G560" s="83" t="s">
        <v>164</v>
      </c>
      <c r="H560" s="183">
        <f>INVENTARIO[[#This Row],[Precio Final]]</f>
        <v>35</v>
      </c>
      <c r="I560" s="83">
        <f t="shared" si="104"/>
        <v>35.481617647058826</v>
      </c>
      <c r="J560" s="83">
        <v>1</v>
      </c>
      <c r="K560" s="112">
        <f>SUMIFS(VENTAS[Cantidad],VENTAS[Código del producto Vendido],INVENTARIO[[#This Row],[Code]])</f>
        <v>1</v>
      </c>
      <c r="L560" s="122">
        <f>INVENTARIO[[#This Row],[Entradas]]-INVENTARIO[[#This Row],[Salidas]]</f>
        <v>0</v>
      </c>
      <c r="M560" s="183">
        <f>INVENTARIO[[#This Row],[Precio Final]]*10%</f>
        <v>3.5</v>
      </c>
      <c r="N560" s="43">
        <v>298</v>
      </c>
      <c r="O560" s="43">
        <v>17</v>
      </c>
      <c r="P560" s="43">
        <f t="shared" si="105"/>
        <v>17.529411764705884</v>
      </c>
      <c r="Q560" s="112">
        <v>350</v>
      </c>
      <c r="R560" s="43">
        <v>17.5</v>
      </c>
      <c r="S560" s="189">
        <f t="shared" si="106"/>
        <v>6.125</v>
      </c>
      <c r="T560" s="180">
        <f t="shared" si="100"/>
        <v>23.654411764705884</v>
      </c>
      <c r="U560" s="180">
        <f>((INVENTARIO[[#This Row],[Costo Unitario (USD)]]+INVENTARIO[[#This Row],[Costo Envío (USD)]])*1.5)</f>
        <v>35.481617647058826</v>
      </c>
      <c r="V560" s="43">
        <v>35</v>
      </c>
      <c r="W560" s="43">
        <f>INVENTARIO[[#This Row],[Precio Final]]-(INVENTARIO[[#This Row],[Comisión 10%]]+INVENTARIO[[#This Row],[Costo total]])</f>
        <v>7.845588235294116</v>
      </c>
      <c r="X560" s="184">
        <f>INVENTARIO[[#This Row],[Ganancia Unitaria]]*INVENTARIO[[#This Row],[Salidas]]</f>
        <v>7.845588235294116</v>
      </c>
      <c r="Y560" s="43"/>
      <c r="Z560" s="20"/>
    </row>
    <row r="561" spans="1:15852" ht="55" hidden="1" customHeight="1" x14ac:dyDescent="0.15">
      <c r="A561" s="42" t="s">
        <v>1753</v>
      </c>
      <c r="B561" s="185"/>
      <c r="C561" s="186" t="s">
        <v>12</v>
      </c>
      <c r="D561" s="78" t="s">
        <v>192</v>
      </c>
      <c r="E561" s="78" t="s">
        <v>1763</v>
      </c>
      <c r="F561" s="78" t="s">
        <v>2409</v>
      </c>
      <c r="G561" s="78" t="s">
        <v>164</v>
      </c>
      <c r="H561" s="187">
        <f>INVENTARIO[[#This Row],[Precio Final]]</f>
        <v>35</v>
      </c>
      <c r="I561" s="78">
        <f t="shared" si="104"/>
        <v>37.919117647058826</v>
      </c>
      <c r="J561" s="78">
        <v>1</v>
      </c>
      <c r="K561" s="110">
        <f>SUMIFS(VENTAS[Cantidad],VENTAS[Código del producto Vendido],INVENTARIO[[#This Row],[Code]])</f>
        <v>0</v>
      </c>
      <c r="L561" s="121">
        <f>INVENTARIO[[#This Row],[Entradas]]-INVENTARIO[[#This Row],[Salidas]]</f>
        <v>1</v>
      </c>
      <c r="M561" s="187">
        <f>INVENTARIO[[#This Row],[Precio Final]]*10%</f>
        <v>3.5</v>
      </c>
      <c r="N561" s="42">
        <v>400</v>
      </c>
      <c r="O561" s="42">
        <v>17</v>
      </c>
      <c r="P561" s="42">
        <f t="shared" si="105"/>
        <v>23.529411764705884</v>
      </c>
      <c r="Q561" s="110">
        <v>100</v>
      </c>
      <c r="R561" s="42">
        <v>17.5</v>
      </c>
      <c r="S561" s="190">
        <f t="shared" si="106"/>
        <v>1.75</v>
      </c>
      <c r="T561" s="42">
        <f t="shared" si="100"/>
        <v>25.279411764705884</v>
      </c>
      <c r="U561" s="42">
        <f>((INVENTARIO[[#This Row],[Costo Unitario (USD)]]+INVENTARIO[[#This Row],[Costo Envío (USD)]])*1.5)</f>
        <v>37.919117647058826</v>
      </c>
      <c r="V561" s="42">
        <v>35</v>
      </c>
      <c r="W561" s="42">
        <f>INVENTARIO[[#This Row],[Precio Final]]-(INVENTARIO[[#This Row],[Comisión 10%]]+INVENTARIO[[#This Row],[Costo total]])</f>
        <v>6.220588235294116</v>
      </c>
      <c r="X561" s="188">
        <f>INVENTARIO[[#This Row],[Ganancia Unitaria]]*INVENTARIO[[#This Row],[Salidas]]</f>
        <v>0</v>
      </c>
      <c r="Y561" s="42"/>
      <c r="Z561" s="20"/>
    </row>
    <row r="562" spans="1:15852" ht="55" hidden="1" customHeight="1" x14ac:dyDescent="0.15">
      <c r="A562" s="43" t="s">
        <v>1754</v>
      </c>
      <c r="B562" s="181"/>
      <c r="C562" s="182" t="s">
        <v>12</v>
      </c>
      <c r="D562" s="83" t="s">
        <v>50</v>
      </c>
      <c r="E562" s="83" t="s">
        <v>1764</v>
      </c>
      <c r="F562" s="83" t="s">
        <v>692</v>
      </c>
      <c r="G562" s="83" t="s">
        <v>164</v>
      </c>
      <c r="H562" s="183">
        <f>INVENTARIO[[#This Row],[Precio Final]]</f>
        <v>30</v>
      </c>
      <c r="I562" s="83">
        <f t="shared" si="104"/>
        <v>33.022058823529413</v>
      </c>
      <c r="J562" s="83">
        <v>1</v>
      </c>
      <c r="K562" s="112">
        <f>SUMIFS(VENTAS[Cantidad],VENTAS[Código del producto Vendido],INVENTARIO[[#This Row],[Code]])</f>
        <v>1</v>
      </c>
      <c r="L562" s="122">
        <f>INVENTARIO[[#This Row],[Entradas]]-INVENTARIO[[#This Row],[Salidas]]</f>
        <v>0</v>
      </c>
      <c r="M562" s="183">
        <f>INVENTARIO[[#This Row],[Precio Final]]*10%</f>
        <v>3</v>
      </c>
      <c r="N562" s="43">
        <v>285</v>
      </c>
      <c r="O562" s="43">
        <v>17</v>
      </c>
      <c r="P562" s="43">
        <f t="shared" si="105"/>
        <v>16.764705882352942</v>
      </c>
      <c r="Q562" s="112">
        <v>300</v>
      </c>
      <c r="R562" s="43">
        <v>17.5</v>
      </c>
      <c r="S562" s="189">
        <f t="shared" si="106"/>
        <v>5.25</v>
      </c>
      <c r="T562" s="180">
        <f t="shared" si="100"/>
        <v>22.014705882352942</v>
      </c>
      <c r="U562" s="180">
        <f>((INVENTARIO[[#This Row],[Costo Unitario (USD)]]+INVENTARIO[[#This Row],[Costo Envío (USD)]])*1.5)</f>
        <v>33.022058823529413</v>
      </c>
      <c r="V562" s="43">
        <v>30</v>
      </c>
      <c r="W562" s="43">
        <f>INVENTARIO[[#This Row],[Precio Final]]-(INVENTARIO[[#This Row],[Comisión 10%]]+INVENTARIO[[#This Row],[Costo total]])</f>
        <v>4.985294117647058</v>
      </c>
      <c r="X562" s="184">
        <f>INVENTARIO[[#This Row],[Ganancia Unitaria]]*INVENTARIO[[#This Row],[Salidas]]</f>
        <v>4.985294117647058</v>
      </c>
      <c r="Y562" s="43"/>
      <c r="Z562" s="20"/>
    </row>
    <row r="563" spans="1:15852" ht="55" hidden="1" customHeight="1" x14ac:dyDescent="0.15">
      <c r="A563" s="42" t="s">
        <v>1755</v>
      </c>
      <c r="B563" s="185"/>
      <c r="C563" s="186" t="s">
        <v>12</v>
      </c>
      <c r="D563" s="78" t="s">
        <v>50</v>
      </c>
      <c r="E563" s="78" t="s">
        <v>1767</v>
      </c>
      <c r="F563" s="78"/>
      <c r="G563" s="78" t="s">
        <v>426</v>
      </c>
      <c r="H563" s="187">
        <f>INVENTARIO[[#This Row],[Precio Final]]</f>
        <v>25</v>
      </c>
      <c r="I563" s="78">
        <f t="shared" si="104"/>
        <v>30.363970588235293</v>
      </c>
      <c r="J563" s="78">
        <v>2</v>
      </c>
      <c r="K563" s="110">
        <f>SUMIFS(VENTAS[Cantidad],VENTAS[Código del producto Vendido],INVENTARIO[[#This Row],[Code]])</f>
        <v>1</v>
      </c>
      <c r="L563" s="121">
        <f>INVENTARIO[[#This Row],[Entradas]]-INVENTARIO[[#This Row],[Salidas]]</f>
        <v>1</v>
      </c>
      <c r="M563" s="187">
        <f>INVENTARIO[[#This Row],[Precio Final]]*10%</f>
        <v>2.5</v>
      </c>
      <c r="N563" s="42">
        <v>240</v>
      </c>
      <c r="O563" s="42">
        <v>17</v>
      </c>
      <c r="P563" s="42">
        <f t="shared" si="105"/>
        <v>14.117647058823529</v>
      </c>
      <c r="Q563" s="110">
        <v>350</v>
      </c>
      <c r="R563" s="42">
        <v>17.5</v>
      </c>
      <c r="S563" s="190">
        <f t="shared" si="106"/>
        <v>6.125</v>
      </c>
      <c r="T563" s="42">
        <f t="shared" si="100"/>
        <v>20.242647058823529</v>
      </c>
      <c r="U563" s="42">
        <f>((INVENTARIO[[#This Row],[Costo Unitario (USD)]]+INVENTARIO[[#This Row],[Costo Envío (USD)]])*1.5)</f>
        <v>30.363970588235293</v>
      </c>
      <c r="V563" s="42">
        <v>25</v>
      </c>
      <c r="W563" s="42">
        <f>INVENTARIO[[#This Row],[Precio Final]]-(INVENTARIO[[#This Row],[Comisión 10%]]+INVENTARIO[[#This Row],[Costo total]])</f>
        <v>2.257352941176471</v>
      </c>
      <c r="X563" s="188">
        <f>INVENTARIO[[#This Row],[Ganancia Unitaria]]*INVENTARIO[[#This Row],[Salidas]]</f>
        <v>2.257352941176471</v>
      </c>
      <c r="Y563" s="42"/>
      <c r="Z563" s="20"/>
    </row>
    <row r="564" spans="1:15852" ht="55" hidden="1" customHeight="1" x14ac:dyDescent="0.15">
      <c r="A564" s="43" t="s">
        <v>1756</v>
      </c>
      <c r="B564" s="181"/>
      <c r="C564" s="182" t="s">
        <v>12</v>
      </c>
      <c r="D564" s="83" t="s">
        <v>253</v>
      </c>
      <c r="E564" s="83" t="s">
        <v>1774</v>
      </c>
      <c r="F564" s="83" t="s">
        <v>695</v>
      </c>
      <c r="G564" s="83" t="s">
        <v>164</v>
      </c>
      <c r="H564" s="183">
        <f>INVENTARIO[[#This Row],[Precio Final]]</f>
        <v>0</v>
      </c>
      <c r="I564" s="83">
        <f t="shared" si="104"/>
        <v>14.369117647058825</v>
      </c>
      <c r="J564" s="83">
        <v>1</v>
      </c>
      <c r="K564" s="112">
        <f>SUMIFS(VENTAS[Cantidad],VENTAS[Código del producto Vendido],INVENTARIO[[#This Row],[Code]])</f>
        <v>1</v>
      </c>
      <c r="L564" s="122">
        <f>INVENTARIO[[#This Row],[Entradas]]-INVENTARIO[[#This Row],[Salidas]]</f>
        <v>0</v>
      </c>
      <c r="M564" s="183">
        <f>INVENTARIO[[#This Row],[Precio Final]]*10%</f>
        <v>0</v>
      </c>
      <c r="N564" s="43">
        <v>145</v>
      </c>
      <c r="O564" s="43">
        <v>17</v>
      </c>
      <c r="P564" s="43">
        <f t="shared" si="105"/>
        <v>8.5294117647058822</v>
      </c>
      <c r="Q564" s="112">
        <v>60</v>
      </c>
      <c r="R564" s="43">
        <v>17.5</v>
      </c>
      <c r="S564" s="189">
        <f t="shared" si="106"/>
        <v>1.05</v>
      </c>
      <c r="T564" s="180">
        <f t="shared" si="100"/>
        <v>9.579411764705883</v>
      </c>
      <c r="U564" s="180">
        <f>((INVENTARIO[[#This Row],[Costo Unitario (USD)]]+INVENTARIO[[#This Row],[Costo Envío (USD)]])*1.5)</f>
        <v>14.369117647058825</v>
      </c>
      <c r="V564" s="43"/>
      <c r="W564" s="43">
        <f>INVENTARIO[[#This Row],[Precio Final]]-(INVENTARIO[[#This Row],[Comisión 10%]]+INVENTARIO[[#This Row],[Costo total]])</f>
        <v>-9.579411764705883</v>
      </c>
      <c r="X564" s="184">
        <f>INVENTARIO[[#This Row],[Ganancia Unitaria]]*INVENTARIO[[#This Row],[Salidas]]</f>
        <v>-9.579411764705883</v>
      </c>
      <c r="Y564" s="43"/>
      <c r="Z564" s="20"/>
    </row>
    <row r="565" spans="1:15852" ht="55" hidden="1" customHeight="1" x14ac:dyDescent="0.15">
      <c r="A565" s="42" t="s">
        <v>1757</v>
      </c>
      <c r="B565" s="185"/>
      <c r="C565" s="186" t="s">
        <v>12</v>
      </c>
      <c r="D565" s="78" t="s">
        <v>415</v>
      </c>
      <c r="E565" s="78" t="s">
        <v>1775</v>
      </c>
      <c r="F565" s="78" t="s">
        <v>695</v>
      </c>
      <c r="G565" s="78" t="s">
        <v>164</v>
      </c>
      <c r="H565" s="187">
        <f>INVENTARIO[[#This Row],[Precio Final]]</f>
        <v>12</v>
      </c>
      <c r="I565" s="78">
        <f t="shared" si="104"/>
        <v>12.263235294117647</v>
      </c>
      <c r="J565" s="78">
        <v>2</v>
      </c>
      <c r="K565" s="110">
        <f>SUMIFS(VENTAS[Cantidad],VENTAS[Código del producto Vendido],INVENTARIO[[#This Row],[Code]])</f>
        <v>0</v>
      </c>
      <c r="L565" s="121">
        <f>INVENTARIO[[#This Row],[Entradas]]-INVENTARIO[[#This Row],[Salidas]]</f>
        <v>2</v>
      </c>
      <c r="M565" s="187">
        <f>INVENTARIO[[#This Row],[Precio Final]]*10%</f>
        <v>1.2000000000000002</v>
      </c>
      <c r="N565" s="42">
        <v>120</v>
      </c>
      <c r="O565" s="42">
        <v>17</v>
      </c>
      <c r="P565" s="42">
        <f t="shared" si="105"/>
        <v>7.0588235294117645</v>
      </c>
      <c r="Q565" s="110">
        <v>60</v>
      </c>
      <c r="R565" s="42">
        <v>17.5</v>
      </c>
      <c r="S565" s="190">
        <f t="shared" si="106"/>
        <v>1.05</v>
      </c>
      <c r="T565" s="42">
        <f>(P565+S565)-INVENTARIO[[#This Row],[Comisión 10%]]</f>
        <v>6.908823529411765</v>
      </c>
      <c r="U565" s="42">
        <f>((INVENTARIO[[#This Row],[Costo Unitario (USD)]]+INVENTARIO[[#This Row],[Costo Envío (USD)]])*1.5)+10%</f>
        <v>12.263235294117647</v>
      </c>
      <c r="V565" s="42">
        <v>12</v>
      </c>
      <c r="W565" s="42">
        <f>INVENTARIO[[#This Row],[Precio Final]]-(INVENTARIO[[#This Row],[Comisión 10%]]+INVENTARIO[[#This Row],[Costo total]])</f>
        <v>3.8911764705882348</v>
      </c>
      <c r="X565" s="188">
        <f>INVENTARIO[[#This Row],[Ganancia Unitaria]]*INVENTARIO[[#This Row],[Salidas]]</f>
        <v>0</v>
      </c>
      <c r="Y565" s="42"/>
      <c r="Z565" s="20"/>
    </row>
    <row r="566" spans="1:15852" ht="55" hidden="1" customHeight="1" x14ac:dyDescent="0.15">
      <c r="A566" s="43" t="s">
        <v>1758</v>
      </c>
      <c r="B566" s="181"/>
      <c r="C566" s="182" t="s">
        <v>12</v>
      </c>
      <c r="D566" s="83" t="s">
        <v>416</v>
      </c>
      <c r="E566" s="83" t="s">
        <v>1776</v>
      </c>
      <c r="F566" s="83" t="s">
        <v>697</v>
      </c>
      <c r="G566" s="83" t="s">
        <v>426</v>
      </c>
      <c r="H566" s="183">
        <f>INVENTARIO[[#This Row],[Precio Final]]</f>
        <v>25</v>
      </c>
      <c r="I566" s="83">
        <f t="shared" si="104"/>
        <v>24.405882352941177</v>
      </c>
      <c r="J566" s="83">
        <v>1</v>
      </c>
      <c r="K566" s="112">
        <f>SUMIFS(VENTAS[Cantidad],VENTAS[Código del producto Vendido],INVENTARIO[[#This Row],[Code]])</f>
        <v>1</v>
      </c>
      <c r="L566" s="122">
        <f>INVENTARIO[[#This Row],[Entradas]]-INVENTARIO[[#This Row],[Salidas]]</f>
        <v>0</v>
      </c>
      <c r="M566" s="183">
        <f>INVENTARIO[[#This Row],[Precio Final]]*10%</f>
        <v>2.5</v>
      </c>
      <c r="N566" s="43">
        <v>229</v>
      </c>
      <c r="O566" s="43">
        <v>17</v>
      </c>
      <c r="P566" s="43">
        <f t="shared" si="105"/>
        <v>13.470588235294118</v>
      </c>
      <c r="Q566" s="112">
        <v>160</v>
      </c>
      <c r="R566" s="43">
        <v>17.5</v>
      </c>
      <c r="S566" s="189">
        <f t="shared" si="106"/>
        <v>2.8</v>
      </c>
      <c r="T566" s="180">
        <f t="shared" ref="T566:T618" si="107">(P566+S566)</f>
        <v>16.270588235294117</v>
      </c>
      <c r="U566" s="180">
        <f>((INVENTARIO[[#This Row],[Costo Unitario (USD)]]+INVENTARIO[[#This Row],[Costo Envío (USD)]])*1.5)</f>
        <v>24.405882352941177</v>
      </c>
      <c r="V566" s="43">
        <v>25</v>
      </c>
      <c r="W566" s="43">
        <f>INVENTARIO[[#This Row],[Precio Final]]-(INVENTARIO[[#This Row],[Comisión 10%]]+INVENTARIO[[#This Row],[Costo total]])</f>
        <v>6.2294117647058833</v>
      </c>
      <c r="X566" s="184">
        <f>INVENTARIO[[#This Row],[Ganancia Unitaria]]*INVENTARIO[[#This Row],[Salidas]]</f>
        <v>6.2294117647058833</v>
      </c>
      <c r="Y566" s="43"/>
      <c r="Z566" s="20"/>
    </row>
    <row r="567" spans="1:15852" ht="55" hidden="1" customHeight="1" x14ac:dyDescent="0.15">
      <c r="A567" s="42" t="s">
        <v>1759</v>
      </c>
      <c r="B567" s="185"/>
      <c r="C567" s="186" t="s">
        <v>12</v>
      </c>
      <c r="D567" s="78" t="s">
        <v>416</v>
      </c>
      <c r="E567" s="78" t="s">
        <v>1777</v>
      </c>
      <c r="F567" s="78" t="s">
        <v>697</v>
      </c>
      <c r="G567" s="78" t="s">
        <v>426</v>
      </c>
      <c r="H567" s="187">
        <f>INVENTARIO[[#This Row],[Precio Final]]</f>
        <v>25</v>
      </c>
      <c r="I567" s="78">
        <f t="shared" si="104"/>
        <v>29.962500000000002</v>
      </c>
      <c r="J567" s="78">
        <v>1</v>
      </c>
      <c r="K567" s="110">
        <f>SUMIFS(VENTAS[Cantidad],VENTAS[Código del producto Vendido],INVENTARIO[[#This Row],[Code]])</f>
        <v>0</v>
      </c>
      <c r="L567" s="121">
        <f>INVENTARIO[[#This Row],[Entradas]]-INVENTARIO[[#This Row],[Salidas]]</f>
        <v>1</v>
      </c>
      <c r="M567" s="187">
        <f>INVENTARIO[[#This Row],[Precio Final]]*10%</f>
        <v>2.5</v>
      </c>
      <c r="N567" s="42">
        <v>289</v>
      </c>
      <c r="O567" s="42">
        <v>17</v>
      </c>
      <c r="P567" s="42">
        <f t="shared" si="105"/>
        <v>17</v>
      </c>
      <c r="Q567" s="110">
        <v>170</v>
      </c>
      <c r="R567" s="42">
        <v>17.5</v>
      </c>
      <c r="S567" s="190">
        <f t="shared" si="106"/>
        <v>2.9750000000000001</v>
      </c>
      <c r="T567" s="42">
        <f t="shared" si="107"/>
        <v>19.975000000000001</v>
      </c>
      <c r="U567" s="42">
        <f>((INVENTARIO[[#This Row],[Costo Unitario (USD)]]+INVENTARIO[[#This Row],[Costo Envío (USD)]])*1.5)</f>
        <v>29.962500000000002</v>
      </c>
      <c r="V567" s="42">
        <v>25</v>
      </c>
      <c r="W567" s="42">
        <f>INVENTARIO[[#This Row],[Precio Final]]-(INVENTARIO[[#This Row],[Comisión 10%]]+INVENTARIO[[#This Row],[Costo total]])</f>
        <v>2.5249999999999986</v>
      </c>
      <c r="X567" s="188">
        <f>INVENTARIO[[#This Row],[Ganancia Unitaria]]*INVENTARIO[[#This Row],[Salidas]]</f>
        <v>0</v>
      </c>
      <c r="Y567" s="42"/>
      <c r="Z567" s="20"/>
    </row>
    <row r="568" spans="1:15852" ht="55" hidden="1" customHeight="1" x14ac:dyDescent="0.15">
      <c r="A568" s="43" t="s">
        <v>1760</v>
      </c>
      <c r="B568" s="181"/>
      <c r="C568" s="182" t="s">
        <v>12</v>
      </c>
      <c r="D568" s="83" t="s">
        <v>416</v>
      </c>
      <c r="E568" s="83" t="s">
        <v>1778</v>
      </c>
      <c r="F568" s="83" t="s">
        <v>698</v>
      </c>
      <c r="G568" s="83" t="s">
        <v>426</v>
      </c>
      <c r="H568" s="183">
        <f>INVENTARIO[[#This Row],[Precio Final]]</f>
        <v>35</v>
      </c>
      <c r="I568" s="83">
        <f t="shared" si="104"/>
        <v>37.903676470588238</v>
      </c>
      <c r="J568" s="83">
        <v>1</v>
      </c>
      <c r="K568" s="112">
        <f>SUMIFS(VENTAS[Cantidad],VENTAS[Código del producto Vendido],INVENTARIO[[#This Row],[Code]])</f>
        <v>0</v>
      </c>
      <c r="L568" s="122">
        <f>INVENTARIO[[#This Row],[Entradas]]-INVENTARIO[[#This Row],[Salidas]]</f>
        <v>1</v>
      </c>
      <c r="M568" s="183">
        <f>INVENTARIO[[#This Row],[Precio Final]]*10%</f>
        <v>3.5</v>
      </c>
      <c r="N568" s="43">
        <v>379</v>
      </c>
      <c r="O568" s="43">
        <v>17</v>
      </c>
      <c r="P568" s="43">
        <f t="shared" si="105"/>
        <v>22.294117647058822</v>
      </c>
      <c r="Q568" s="112">
        <v>170</v>
      </c>
      <c r="R568" s="43">
        <v>17.5</v>
      </c>
      <c r="S568" s="189">
        <f t="shared" si="106"/>
        <v>2.9750000000000001</v>
      </c>
      <c r="T568" s="180">
        <f t="shared" si="107"/>
        <v>25.269117647058824</v>
      </c>
      <c r="U568" s="180">
        <f>((INVENTARIO[[#This Row],[Costo Unitario (USD)]]+INVENTARIO[[#This Row],[Costo Envío (USD)]])*1.5)</f>
        <v>37.903676470588238</v>
      </c>
      <c r="V568" s="43">
        <v>35</v>
      </c>
      <c r="W568" s="43">
        <f>INVENTARIO[[#This Row],[Precio Final]]-(INVENTARIO[[#This Row],[Comisión 10%]]+INVENTARIO[[#This Row],[Costo total]])</f>
        <v>6.2308823529411761</v>
      </c>
      <c r="X568" s="184">
        <f>INVENTARIO[[#This Row],[Ganancia Unitaria]]*INVENTARIO[[#This Row],[Salidas]]</f>
        <v>0</v>
      </c>
      <c r="Y568" s="43"/>
      <c r="Z568" s="20"/>
    </row>
    <row r="569" spans="1:15852" ht="55" hidden="1" customHeight="1" x14ac:dyDescent="0.15">
      <c r="A569" s="42" t="s">
        <v>1761</v>
      </c>
      <c r="B569" s="185"/>
      <c r="C569" s="186" t="s">
        <v>12</v>
      </c>
      <c r="D569" s="78" t="s">
        <v>215</v>
      </c>
      <c r="E569" s="78" t="s">
        <v>1779</v>
      </c>
      <c r="F569" s="78" t="s">
        <v>714</v>
      </c>
      <c r="G569" s="78" t="s">
        <v>164</v>
      </c>
      <c r="H569" s="187">
        <f>INVENTARIO[[#This Row],[Precio Final]]</f>
        <v>40</v>
      </c>
      <c r="I569" s="78">
        <f t="shared" si="104"/>
        <v>48.419117647058826</v>
      </c>
      <c r="J569" s="78">
        <v>1</v>
      </c>
      <c r="K569" s="110">
        <f>SUMIFS(VENTAS[Cantidad],VENTAS[Código del producto Vendido],INVENTARIO[[#This Row],[Code]])</f>
        <v>0</v>
      </c>
      <c r="L569" s="121">
        <f>INVENTARIO[[#This Row],[Entradas]]-INVENTARIO[[#This Row],[Salidas]]</f>
        <v>1</v>
      </c>
      <c r="M569" s="187">
        <f>INVENTARIO[[#This Row],[Precio Final]]*10%</f>
        <v>4</v>
      </c>
      <c r="N569" s="42">
        <v>400</v>
      </c>
      <c r="O569" s="42">
        <v>17</v>
      </c>
      <c r="P569" s="42">
        <f t="shared" si="105"/>
        <v>23.529411764705884</v>
      </c>
      <c r="Q569" s="110">
        <v>500</v>
      </c>
      <c r="R569" s="42">
        <v>17.5</v>
      </c>
      <c r="S569" s="190">
        <f t="shared" si="106"/>
        <v>8.75</v>
      </c>
      <c r="T569" s="42">
        <f t="shared" si="107"/>
        <v>32.279411764705884</v>
      </c>
      <c r="U569" s="42">
        <f>((INVENTARIO[[#This Row],[Costo Unitario (USD)]]+INVENTARIO[[#This Row],[Costo Envío (USD)]])*1.5)</f>
        <v>48.419117647058826</v>
      </c>
      <c r="V569" s="42">
        <v>40</v>
      </c>
      <c r="W569" s="42">
        <f>INVENTARIO[[#This Row],[Precio Final]]-(INVENTARIO[[#This Row],[Comisión 10%]]+INVENTARIO[[#This Row],[Costo total]])</f>
        <v>3.720588235294116</v>
      </c>
      <c r="X569" s="188">
        <f>INVENTARIO[[#This Row],[Ganancia Unitaria]]*INVENTARIO[[#This Row],[Salidas]]</f>
        <v>0</v>
      </c>
      <c r="Y569" s="42"/>
      <c r="Z569" s="20"/>
    </row>
    <row r="570" spans="1:15852" ht="55" hidden="1" customHeight="1" x14ac:dyDescent="0.15">
      <c r="A570" s="43" t="s">
        <v>1781</v>
      </c>
      <c r="B570" s="181"/>
      <c r="C570" s="182" t="s">
        <v>12</v>
      </c>
      <c r="D570" s="83" t="s">
        <v>215</v>
      </c>
      <c r="E570" s="83" t="s">
        <v>1780</v>
      </c>
      <c r="F570" s="83" t="s">
        <v>714</v>
      </c>
      <c r="G570" s="83" t="s">
        <v>426</v>
      </c>
      <c r="H570" s="183">
        <f>INVENTARIO[[#This Row],[Precio Final]]</f>
        <v>45</v>
      </c>
      <c r="I570" s="83">
        <f>U570</f>
        <v>53.042647058823526</v>
      </c>
      <c r="J570" s="83">
        <v>1</v>
      </c>
      <c r="K570" s="112">
        <f>SUMIFS(VENTAS[Cantidad],VENTAS[Código del producto Vendido],INVENTARIO[[#This Row],[Code]])</f>
        <v>1</v>
      </c>
      <c r="L570" s="122">
        <f>INVENTARIO[[#This Row],[Entradas]]-INVENTARIO[[#This Row],[Salidas]]</f>
        <v>0</v>
      </c>
      <c r="M570" s="183">
        <f>INVENTARIO[[#This Row],[Precio Final]]*10%</f>
        <v>4.5</v>
      </c>
      <c r="N570" s="43">
        <v>500</v>
      </c>
      <c r="O570" s="43">
        <v>17</v>
      </c>
      <c r="P570" s="43">
        <f>N570/O570</f>
        <v>29.411764705882351</v>
      </c>
      <c r="Q570" s="112">
        <v>350</v>
      </c>
      <c r="R570" s="43">
        <v>17</v>
      </c>
      <c r="S570" s="189">
        <f>Q570*R570/1000</f>
        <v>5.95</v>
      </c>
      <c r="T570" s="180">
        <f t="shared" si="107"/>
        <v>35.361764705882351</v>
      </c>
      <c r="U570" s="180">
        <f>((INVENTARIO[[#This Row],[Costo Unitario (USD)]]+INVENTARIO[[#This Row],[Costo Envío (USD)]])*1.5)</f>
        <v>53.042647058823526</v>
      </c>
      <c r="V570" s="43">
        <v>45</v>
      </c>
      <c r="W570" s="43">
        <f>INVENTARIO[[#This Row],[Precio Final]]-(INVENTARIO[[#This Row],[Comisión 10%]]+INVENTARIO[[#This Row],[Costo total]])</f>
        <v>5.1382352941176492</v>
      </c>
      <c r="X570" s="184">
        <f>INVENTARIO[[#This Row],[Ganancia Unitaria]]*INVENTARIO[[#This Row],[Salidas]]</f>
        <v>5.1382352941176492</v>
      </c>
      <c r="Y570" s="43"/>
      <c r="Z570" s="20"/>
      <c r="AA570" s="20"/>
      <c r="AB570" s="20"/>
      <c r="AC570" s="21"/>
      <c r="AD570" s="20"/>
      <c r="AE570" s="20"/>
      <c r="AF570" s="20"/>
      <c r="AG570" s="20"/>
      <c r="AH570" s="20"/>
      <c r="AI570" s="20"/>
      <c r="AJ570" s="23"/>
      <c r="AK570" s="89"/>
      <c r="AL570" s="22"/>
      <c r="AM570" s="102"/>
      <c r="AN570" s="78"/>
      <c r="AO570" s="72"/>
      <c r="AP570" s="66"/>
      <c r="AQ570" s="21"/>
      <c r="AR570" s="21"/>
      <c r="AS570" s="21"/>
      <c r="AT570" s="21"/>
      <c r="AU570" s="21"/>
      <c r="AV570" s="19"/>
      <c r="AW570" s="20"/>
      <c r="AX570" s="110"/>
      <c r="AY570" s="21"/>
      <c r="AZ570" s="21"/>
      <c r="BA570" s="20"/>
      <c r="BB570" s="20"/>
      <c r="BC570" s="20"/>
      <c r="BD570" s="21"/>
      <c r="BE570" s="20"/>
      <c r="BF570" s="20"/>
      <c r="BG570" s="20"/>
      <c r="BH570" s="20"/>
      <c r="BI570" s="20"/>
      <c r="BJ570" s="20"/>
      <c r="BK570" s="23"/>
      <c r="BL570" s="89"/>
      <c r="BM570" s="22"/>
      <c r="BN570" s="102"/>
      <c r="BO570" s="78"/>
      <c r="BP570" s="72"/>
      <c r="BQ570" s="66"/>
      <c r="BR570" s="21"/>
      <c r="BS570" s="21"/>
      <c r="BT570" s="21"/>
      <c r="BU570" s="21"/>
      <c r="BV570" s="21"/>
      <c r="BW570" s="19"/>
      <c r="BX570" s="20"/>
      <c r="BY570" s="110"/>
      <c r="BZ570" s="21"/>
      <c r="CA570" s="21"/>
      <c r="CB570" s="20"/>
      <c r="CC570" s="20"/>
      <c r="CD570" s="20"/>
      <c r="CE570" s="21"/>
      <c r="CF570" s="20"/>
      <c r="CG570" s="20"/>
      <c r="CH570" s="20"/>
      <c r="CI570" s="20"/>
      <c r="CJ570" s="20"/>
      <c r="CK570" s="20"/>
      <c r="CL570" s="23"/>
      <c r="CM570" s="89"/>
      <c r="CN570" s="22"/>
      <c r="CO570" s="102"/>
      <c r="CP570" s="78"/>
      <c r="CQ570" s="72"/>
      <c r="CR570" s="66"/>
      <c r="CS570" s="21"/>
      <c r="CT570" s="21"/>
      <c r="CU570" s="21"/>
      <c r="CV570" s="21"/>
      <c r="CW570" s="21"/>
      <c r="CX570" s="19"/>
      <c r="CY570" s="20"/>
      <c r="CZ570" s="110"/>
      <c r="DA570" s="21"/>
      <c r="DB570" s="21"/>
      <c r="DC570" s="20"/>
      <c r="DD570" s="20"/>
      <c r="DE570" s="20"/>
      <c r="DF570" s="21"/>
      <c r="DG570" s="20"/>
      <c r="DH570" s="20"/>
      <c r="DI570" s="20"/>
      <c r="DJ570" s="20"/>
      <c r="DK570" s="20"/>
      <c r="DL570" s="20"/>
      <c r="DM570" s="23"/>
      <c r="DN570" s="89"/>
      <c r="DO570" s="22"/>
      <c r="DP570" s="102"/>
      <c r="DQ570" s="78"/>
      <c r="DR570" s="72"/>
      <c r="DS570" s="66"/>
      <c r="DT570" s="21"/>
      <c r="DU570" s="21"/>
      <c r="DV570" s="21"/>
      <c r="DW570" s="21"/>
      <c r="DX570" s="21"/>
      <c r="DY570" s="19"/>
      <c r="DZ570" s="20"/>
      <c r="EA570" s="110"/>
      <c r="EB570" s="21"/>
      <c r="EC570" s="21"/>
      <c r="ED570" s="20"/>
      <c r="EE570" s="20"/>
      <c r="EF570" s="20"/>
      <c r="EG570" s="21"/>
      <c r="EH570" s="20"/>
      <c r="EI570" s="20"/>
      <c r="EJ570" s="20"/>
      <c r="EK570" s="20"/>
      <c r="EL570" s="20"/>
      <c r="EM570" s="20"/>
      <c r="EN570" s="23"/>
      <c r="EO570" s="89"/>
      <c r="EP570" s="22"/>
      <c r="EQ570" s="102"/>
      <c r="ER570" s="78"/>
      <c r="ES570" s="72"/>
      <c r="ET570" s="66"/>
      <c r="EU570" s="21"/>
      <c r="EV570" s="21"/>
      <c r="EW570" s="21"/>
      <c r="EX570" s="21"/>
      <c r="EY570" s="21"/>
      <c r="EZ570" s="19"/>
      <c r="FA570" s="20"/>
      <c r="FB570" s="110"/>
      <c r="FC570" s="21"/>
      <c r="FD570" s="21"/>
      <c r="FE570" s="20"/>
      <c r="FF570" s="20"/>
      <c r="FG570" s="20"/>
      <c r="FH570" s="21"/>
      <c r="FI570" s="20"/>
      <c r="FJ570" s="20"/>
      <c r="FK570" s="20"/>
      <c r="FL570" s="20"/>
      <c r="FM570" s="20"/>
      <c r="FN570" s="20"/>
      <c r="FO570" s="23"/>
      <c r="FP570" s="89"/>
      <c r="FQ570" s="22"/>
      <c r="FR570" s="102"/>
      <c r="FS570" s="78"/>
      <c r="FT570" s="72"/>
      <c r="FU570" s="66"/>
      <c r="FV570" s="21"/>
      <c r="FW570" s="21"/>
      <c r="FX570" s="21"/>
      <c r="FY570" s="21"/>
      <c r="FZ570" s="21"/>
      <c r="GA570" s="19"/>
      <c r="GB570" s="20"/>
      <c r="GC570" s="110"/>
      <c r="GD570" s="21"/>
      <c r="GE570" s="21"/>
      <c r="GF570" s="20"/>
      <c r="GG570" s="20"/>
      <c r="GH570" s="20"/>
      <c r="GI570" s="21"/>
      <c r="GJ570" s="20"/>
      <c r="GK570" s="20"/>
      <c r="GL570" s="20"/>
      <c r="GM570" s="20"/>
      <c r="GN570" s="20"/>
      <c r="GO570" s="20"/>
      <c r="GP570" s="23"/>
      <c r="GQ570" s="89"/>
      <c r="GR570" s="22"/>
      <c r="GS570" s="102"/>
      <c r="GT570" s="78"/>
      <c r="GU570" s="72"/>
      <c r="GV570" s="66"/>
      <c r="GW570" s="21"/>
      <c r="GX570" s="21"/>
      <c r="GY570" s="21"/>
      <c r="GZ570" s="21"/>
      <c r="HA570" s="21"/>
      <c r="HB570" s="19"/>
      <c r="HC570" s="20"/>
      <c r="HD570" s="110"/>
      <c r="HE570" s="21"/>
      <c r="HF570" s="21"/>
      <c r="HG570" s="20"/>
      <c r="HH570" s="20"/>
      <c r="HI570" s="20"/>
      <c r="HJ570" s="21"/>
      <c r="HK570" s="20"/>
      <c r="HL570" s="20"/>
      <c r="HM570" s="20"/>
      <c r="HN570" s="20"/>
      <c r="HO570" s="20"/>
      <c r="HP570" s="20"/>
      <c r="HQ570" s="23"/>
      <c r="HR570" s="89"/>
      <c r="HS570" s="22"/>
      <c r="HT570" s="102"/>
      <c r="HU570" s="78"/>
      <c r="HV570" s="72"/>
      <c r="HW570" s="66"/>
      <c r="HX570" s="21"/>
      <c r="HY570" s="21"/>
      <c r="HZ570" s="21"/>
      <c r="IA570" s="21"/>
      <c r="IB570" s="21"/>
      <c r="IC570" s="19"/>
      <c r="ID570" s="20"/>
      <c r="IE570" s="110"/>
      <c r="IF570" s="21"/>
      <c r="IG570" s="21"/>
      <c r="IH570" s="20"/>
      <c r="II570" s="20"/>
      <c r="IJ570" s="20"/>
      <c r="IK570" s="21"/>
      <c r="IL570" s="20"/>
      <c r="IM570" s="20"/>
      <c r="IN570" s="20"/>
      <c r="IO570" s="20"/>
      <c r="IP570" s="20"/>
      <c r="IQ570" s="20"/>
      <c r="IR570" s="23"/>
      <c r="IS570" s="89"/>
      <c r="IT570" s="22"/>
      <c r="IU570" s="102"/>
      <c r="IV570" s="78"/>
      <c r="IW570" s="72"/>
      <c r="IX570" s="66"/>
      <c r="IY570" s="21"/>
      <c r="IZ570" s="21"/>
      <c r="JA570" s="21"/>
      <c r="JB570" s="21"/>
      <c r="JC570" s="21"/>
      <c r="JD570" s="19"/>
      <c r="JE570" s="20"/>
      <c r="JF570" s="110"/>
      <c r="JG570" s="21"/>
      <c r="JH570" s="21"/>
      <c r="JI570" s="20"/>
      <c r="JJ570" s="20"/>
      <c r="JK570" s="20"/>
      <c r="JL570" s="21"/>
      <c r="JM570" s="20"/>
      <c r="JN570" s="20"/>
      <c r="JO570" s="20"/>
      <c r="JP570" s="20"/>
      <c r="JQ570" s="20"/>
      <c r="JR570" s="20"/>
      <c r="JS570" s="23"/>
      <c r="JT570" s="89"/>
      <c r="JU570" s="22"/>
      <c r="JV570" s="102"/>
      <c r="JW570" s="78"/>
      <c r="JX570" s="72"/>
      <c r="JY570" s="66"/>
      <c r="JZ570" s="21"/>
      <c r="KA570" s="21"/>
      <c r="KB570" s="21"/>
      <c r="KC570" s="21"/>
      <c r="KD570" s="21"/>
      <c r="KE570" s="19"/>
      <c r="KF570" s="20"/>
      <c r="KG570" s="110"/>
      <c r="KH570" s="21"/>
      <c r="KI570" s="21"/>
      <c r="KJ570" s="20"/>
      <c r="KK570" s="20"/>
      <c r="KL570" s="20"/>
      <c r="KM570" s="21"/>
      <c r="KN570" s="20"/>
      <c r="KO570" s="20"/>
      <c r="KP570" s="20"/>
      <c r="KQ570" s="20"/>
      <c r="KR570" s="20"/>
      <c r="KS570" s="20"/>
      <c r="KT570" s="23"/>
      <c r="KU570" s="89"/>
      <c r="KV570" s="22"/>
      <c r="KW570" s="102"/>
      <c r="KX570" s="78"/>
      <c r="KY570" s="72"/>
      <c r="KZ570" s="66"/>
      <c r="LA570" s="21"/>
      <c r="LB570" s="21"/>
      <c r="LC570" s="21"/>
      <c r="LD570" s="21"/>
      <c r="LE570" s="21"/>
      <c r="LF570" s="19"/>
      <c r="LG570" s="20"/>
      <c r="LH570" s="110"/>
      <c r="LI570" s="21"/>
      <c r="LJ570" s="21"/>
      <c r="LK570" s="20"/>
      <c r="LL570" s="20"/>
      <c r="LM570" s="20"/>
      <c r="LN570" s="21"/>
      <c r="LO570" s="20"/>
      <c r="LP570" s="20"/>
      <c r="LQ570" s="20"/>
      <c r="LR570" s="20"/>
      <c r="LS570" s="20"/>
      <c r="LT570" s="20"/>
      <c r="LU570" s="23"/>
      <c r="LV570" s="89"/>
      <c r="LW570" s="22"/>
      <c r="LX570" s="102"/>
      <c r="LY570" s="78"/>
      <c r="LZ570" s="72"/>
      <c r="MA570" s="66"/>
      <c r="MB570" s="21"/>
      <c r="MC570" s="21"/>
      <c r="MD570" s="21"/>
      <c r="ME570" s="21"/>
      <c r="MF570" s="21"/>
      <c r="MG570" s="19"/>
      <c r="MH570" s="20"/>
      <c r="MI570" s="110"/>
      <c r="MJ570" s="21"/>
      <c r="MK570" s="21"/>
      <c r="ML570" s="20"/>
      <c r="MM570" s="20"/>
      <c r="MN570" s="20"/>
      <c r="MO570" s="21"/>
      <c r="MP570" s="20"/>
      <c r="MQ570" s="20"/>
      <c r="MR570" s="20"/>
      <c r="MS570" s="20"/>
      <c r="MT570" s="20"/>
      <c r="MU570" s="20"/>
      <c r="MV570" s="23"/>
      <c r="MW570" s="89"/>
      <c r="MX570" s="22"/>
      <c r="MY570" s="102"/>
      <c r="MZ570" s="78"/>
      <c r="NA570" s="72"/>
      <c r="NB570" s="66"/>
      <c r="NC570" s="21"/>
      <c r="ND570" s="21"/>
      <c r="NE570" s="21"/>
      <c r="NF570" s="21"/>
      <c r="NG570" s="21"/>
      <c r="NH570" s="19"/>
      <c r="NI570" s="20"/>
      <c r="NJ570" s="110"/>
      <c r="NK570" s="21"/>
      <c r="NL570" s="21"/>
      <c r="NM570" s="20"/>
      <c r="NN570" s="20"/>
      <c r="NO570" s="20"/>
      <c r="NP570" s="21"/>
      <c r="NQ570" s="20"/>
      <c r="NR570" s="20"/>
      <c r="NS570" s="20"/>
      <c r="NT570" s="20"/>
      <c r="NU570" s="20"/>
      <c r="NV570" s="20"/>
      <c r="NW570" s="23"/>
      <c r="NX570" s="89"/>
      <c r="NY570" s="22"/>
      <c r="NZ570" s="102"/>
      <c r="OA570" s="78"/>
      <c r="OB570" s="72"/>
      <c r="OC570" s="66"/>
      <c r="OD570" s="21"/>
      <c r="OE570" s="21"/>
      <c r="OF570" s="21"/>
      <c r="OG570" s="21"/>
      <c r="OH570" s="21"/>
      <c r="OI570" s="19"/>
      <c r="OJ570" s="20"/>
      <c r="OK570" s="110"/>
      <c r="OL570" s="21"/>
      <c r="OM570" s="21"/>
      <c r="ON570" s="20"/>
      <c r="OO570" s="20"/>
      <c r="OP570" s="20"/>
      <c r="OQ570" s="21"/>
      <c r="OR570" s="20"/>
      <c r="OS570" s="20"/>
      <c r="OT570" s="20"/>
      <c r="OU570" s="20"/>
      <c r="OV570" s="20"/>
      <c r="OW570" s="20"/>
      <c r="OX570" s="23"/>
      <c r="OY570" s="89"/>
      <c r="OZ570" s="22"/>
      <c r="PA570" s="102"/>
      <c r="PB570" s="78"/>
      <c r="PC570" s="72"/>
      <c r="PD570" s="66"/>
      <c r="PE570" s="21"/>
      <c r="PF570" s="21"/>
      <c r="PG570" s="21"/>
      <c r="PH570" s="21"/>
      <c r="PI570" s="21"/>
      <c r="PJ570" s="19"/>
      <c r="PK570" s="20"/>
      <c r="PL570" s="110"/>
      <c r="PM570" s="21"/>
      <c r="PN570" s="21"/>
      <c r="PO570" s="20"/>
      <c r="PP570" s="20"/>
      <c r="PQ570" s="20"/>
      <c r="PR570" s="21"/>
      <c r="PS570" s="20"/>
      <c r="PT570" s="20"/>
      <c r="PU570" s="20"/>
      <c r="PV570" s="20"/>
      <c r="PW570" s="20"/>
      <c r="PX570" s="20"/>
      <c r="PY570" s="23"/>
      <c r="PZ570" s="89"/>
      <c r="QA570" s="22"/>
      <c r="QB570" s="102"/>
      <c r="QC570" s="78"/>
      <c r="QD570" s="72"/>
      <c r="QE570" s="66"/>
      <c r="QF570" s="21"/>
      <c r="QG570" s="21"/>
      <c r="QH570" s="21"/>
      <c r="QI570" s="21"/>
      <c r="QJ570" s="21"/>
      <c r="QK570" s="19"/>
      <c r="QL570" s="20"/>
      <c r="QM570" s="110"/>
      <c r="QN570" s="21"/>
      <c r="QO570" s="21"/>
      <c r="QP570" s="20"/>
      <c r="QQ570" s="20"/>
      <c r="QR570" s="20"/>
      <c r="QS570" s="21"/>
      <c r="QT570" s="20"/>
      <c r="QU570" s="20"/>
      <c r="QV570" s="20"/>
      <c r="QW570" s="20"/>
      <c r="QX570" s="20"/>
      <c r="QY570" s="20"/>
      <c r="QZ570" s="23"/>
      <c r="RA570" s="89"/>
      <c r="RB570" s="22"/>
      <c r="RC570" s="102"/>
      <c r="RD570" s="78"/>
      <c r="RE570" s="72"/>
      <c r="RF570" s="66"/>
      <c r="RG570" s="21"/>
      <c r="RH570" s="21"/>
      <c r="RI570" s="21"/>
      <c r="RJ570" s="21"/>
      <c r="RK570" s="21"/>
      <c r="RL570" s="19"/>
      <c r="RM570" s="20"/>
      <c r="RN570" s="110"/>
      <c r="RO570" s="21"/>
      <c r="RP570" s="21"/>
      <c r="RQ570" s="20"/>
      <c r="RR570" s="20"/>
      <c r="RS570" s="20"/>
      <c r="RT570" s="21"/>
      <c r="RU570" s="20"/>
      <c r="RV570" s="20"/>
      <c r="RW570" s="20"/>
      <c r="RX570" s="20"/>
      <c r="RY570" s="20"/>
      <c r="RZ570" s="20"/>
      <c r="SA570" s="23"/>
      <c r="SB570" s="89"/>
      <c r="SC570" s="22"/>
      <c r="SD570" s="102"/>
      <c r="SE570" s="78"/>
      <c r="SF570" s="72"/>
      <c r="SG570" s="66"/>
      <c r="SH570" s="21"/>
      <c r="SI570" s="21"/>
      <c r="SJ570" s="21"/>
      <c r="SK570" s="21"/>
      <c r="SL570" s="21"/>
      <c r="SM570" s="19"/>
      <c r="SN570" s="20"/>
      <c r="SO570" s="110"/>
      <c r="SP570" s="21"/>
      <c r="SQ570" s="21"/>
      <c r="SR570" s="20"/>
      <c r="SS570" s="20"/>
      <c r="ST570" s="20"/>
      <c r="SU570" s="21"/>
      <c r="SV570" s="20"/>
      <c r="SW570" s="20"/>
      <c r="SX570" s="20"/>
      <c r="SY570" s="20"/>
      <c r="SZ570" s="20"/>
      <c r="TA570" s="20"/>
      <c r="TB570" s="23"/>
      <c r="TC570" s="89"/>
      <c r="TD570" s="22"/>
      <c r="TE570" s="102"/>
      <c r="TF570" s="78"/>
      <c r="TG570" s="72"/>
      <c r="TH570" s="66"/>
      <c r="TI570" s="21"/>
      <c r="TJ570" s="21"/>
      <c r="TK570" s="21"/>
      <c r="TL570" s="21"/>
      <c r="TM570" s="21"/>
      <c r="TN570" s="19"/>
      <c r="TO570" s="20"/>
      <c r="TP570" s="110"/>
      <c r="TQ570" s="21"/>
      <c r="TR570" s="21"/>
      <c r="TS570" s="20"/>
      <c r="TT570" s="20"/>
      <c r="TU570" s="20"/>
      <c r="TV570" s="21"/>
      <c r="TW570" s="20"/>
      <c r="TX570" s="20"/>
      <c r="TY570" s="20"/>
      <c r="TZ570" s="20"/>
      <c r="UA570" s="20"/>
      <c r="UB570" s="20"/>
      <c r="UC570" s="23"/>
      <c r="UD570" s="89"/>
      <c r="UE570" s="22"/>
      <c r="UF570" s="102"/>
      <c r="UG570" s="78"/>
      <c r="UH570" s="72"/>
      <c r="UI570" s="66"/>
      <c r="UJ570" s="21"/>
      <c r="UK570" s="21"/>
      <c r="UL570" s="21"/>
      <c r="UM570" s="21"/>
      <c r="UN570" s="21"/>
      <c r="UO570" s="19"/>
      <c r="UP570" s="20"/>
      <c r="UQ570" s="110"/>
      <c r="UR570" s="21"/>
      <c r="US570" s="21"/>
      <c r="UT570" s="20"/>
      <c r="UU570" s="20"/>
      <c r="UV570" s="20"/>
      <c r="UW570" s="21"/>
      <c r="UX570" s="20"/>
      <c r="UY570" s="20"/>
      <c r="UZ570" s="20"/>
      <c r="VA570" s="20"/>
      <c r="VB570" s="20"/>
      <c r="VC570" s="20"/>
      <c r="VD570" s="23"/>
      <c r="VE570" s="89"/>
      <c r="VF570" s="22"/>
      <c r="VG570" s="102"/>
      <c r="VH570" s="78"/>
      <c r="VI570" s="72"/>
      <c r="VJ570" s="66"/>
      <c r="VK570" s="21"/>
      <c r="VL570" s="21"/>
      <c r="VM570" s="21"/>
      <c r="VN570" s="21"/>
      <c r="VO570" s="21"/>
      <c r="VP570" s="19"/>
      <c r="VQ570" s="20"/>
      <c r="VR570" s="110"/>
      <c r="VS570" s="21"/>
      <c r="VT570" s="21"/>
      <c r="VU570" s="20"/>
      <c r="VV570" s="20"/>
      <c r="VW570" s="20"/>
      <c r="VX570" s="21"/>
      <c r="VY570" s="20"/>
      <c r="VZ570" s="20"/>
      <c r="WA570" s="20"/>
      <c r="WB570" s="20"/>
      <c r="WC570" s="20"/>
      <c r="WD570" s="20"/>
      <c r="WE570" s="23"/>
      <c r="WF570" s="89"/>
      <c r="WG570" s="22"/>
      <c r="WH570" s="102"/>
      <c r="WI570" s="78"/>
      <c r="WJ570" s="72"/>
      <c r="WK570" s="66"/>
      <c r="WL570" s="21"/>
      <c r="WM570" s="21"/>
      <c r="WN570" s="21"/>
      <c r="WO570" s="21"/>
      <c r="WP570" s="21"/>
      <c r="WQ570" s="19"/>
      <c r="WR570" s="20"/>
      <c r="WS570" s="110"/>
      <c r="WT570" s="21"/>
      <c r="WU570" s="21"/>
      <c r="WV570" s="20"/>
      <c r="WW570" s="20"/>
      <c r="WX570" s="20"/>
      <c r="WY570" s="21"/>
      <c r="WZ570" s="20"/>
      <c r="XA570" s="20"/>
      <c r="XB570" s="20"/>
      <c r="XC570" s="20"/>
      <c r="XD570" s="20"/>
      <c r="XE570" s="20"/>
      <c r="XF570" s="23"/>
      <c r="XG570" s="89"/>
      <c r="XH570" s="22"/>
      <c r="XI570" s="102"/>
      <c r="XJ570" s="78"/>
      <c r="XK570" s="72"/>
      <c r="XL570" s="66"/>
      <c r="XM570" s="21"/>
      <c r="XN570" s="21"/>
      <c r="XO570" s="21"/>
      <c r="XP570" s="21"/>
      <c r="XQ570" s="21"/>
      <c r="XR570" s="19"/>
      <c r="XS570" s="20"/>
      <c r="XT570" s="110"/>
      <c r="XU570" s="21"/>
      <c r="XV570" s="21"/>
      <c r="XW570" s="20"/>
      <c r="XX570" s="20"/>
      <c r="XY570" s="20"/>
      <c r="XZ570" s="21"/>
      <c r="YA570" s="20"/>
      <c r="YB570" s="20"/>
      <c r="YC570" s="20"/>
      <c r="YD570" s="20"/>
      <c r="YE570" s="20"/>
      <c r="YF570" s="20"/>
      <c r="YG570" s="23"/>
      <c r="YH570" s="89"/>
      <c r="YI570" s="22"/>
      <c r="YJ570" s="102"/>
      <c r="YK570" s="78"/>
      <c r="YL570" s="72"/>
      <c r="YM570" s="66"/>
      <c r="YN570" s="21"/>
      <c r="YO570" s="21"/>
      <c r="YP570" s="21"/>
      <c r="YQ570" s="21"/>
      <c r="YR570" s="21"/>
      <c r="YS570" s="19"/>
      <c r="YT570" s="20"/>
      <c r="YU570" s="110"/>
      <c r="YV570" s="21"/>
      <c r="YW570" s="21"/>
      <c r="YX570" s="20"/>
      <c r="YY570" s="20"/>
      <c r="YZ570" s="20"/>
      <c r="ZA570" s="21"/>
      <c r="ZB570" s="20"/>
      <c r="ZC570" s="20"/>
      <c r="ZD570" s="20"/>
      <c r="ZE570" s="20"/>
      <c r="ZF570" s="20"/>
      <c r="ZG570" s="20"/>
      <c r="ZH570" s="23"/>
      <c r="ZI570" s="89"/>
      <c r="ZJ570" s="22"/>
      <c r="ZK570" s="102"/>
      <c r="ZL570" s="78"/>
      <c r="ZM570" s="72"/>
      <c r="ZN570" s="66"/>
      <c r="ZO570" s="21"/>
      <c r="ZP570" s="21"/>
      <c r="ZQ570" s="21"/>
      <c r="ZR570" s="21"/>
      <c r="ZS570" s="21"/>
      <c r="ZT570" s="19"/>
      <c r="ZU570" s="20"/>
      <c r="ZV570" s="110"/>
      <c r="ZW570" s="21"/>
      <c r="ZX570" s="21"/>
      <c r="ZY570" s="20"/>
      <c r="ZZ570" s="20"/>
      <c r="AAA570" s="20"/>
      <c r="AAB570" s="21"/>
      <c r="AAC570" s="20"/>
      <c r="AAD570" s="20"/>
      <c r="AAE570" s="20"/>
      <c r="AAF570" s="20"/>
      <c r="AAG570" s="20"/>
      <c r="AAH570" s="20"/>
      <c r="AAI570" s="23"/>
      <c r="AAJ570" s="89"/>
      <c r="AAK570" s="22"/>
      <c r="AAL570" s="102"/>
      <c r="AAM570" s="78"/>
      <c r="AAN570" s="72"/>
      <c r="AAO570" s="66"/>
      <c r="AAP570" s="21"/>
      <c r="AAQ570" s="21"/>
      <c r="AAR570" s="21"/>
      <c r="AAS570" s="21"/>
      <c r="AAT570" s="21"/>
      <c r="AAU570" s="19"/>
      <c r="AAV570" s="20"/>
      <c r="AAW570" s="110"/>
      <c r="AAX570" s="21"/>
      <c r="AAY570" s="21"/>
      <c r="AAZ570" s="20"/>
      <c r="ABA570" s="20"/>
      <c r="ABB570" s="20"/>
      <c r="ABC570" s="21"/>
      <c r="ABD570" s="20"/>
      <c r="ABE570" s="20"/>
      <c r="ABF570" s="20"/>
      <c r="ABG570" s="20"/>
      <c r="ABH570" s="20"/>
      <c r="ABI570" s="20"/>
      <c r="ABJ570" s="23"/>
      <c r="ABK570" s="89"/>
      <c r="ABL570" s="22"/>
      <c r="ABM570" s="102"/>
      <c r="ABN570" s="78"/>
      <c r="ABO570" s="72"/>
      <c r="ABP570" s="66"/>
      <c r="ABQ570" s="21"/>
      <c r="ABR570" s="21"/>
      <c r="ABS570" s="21"/>
      <c r="ABT570" s="21"/>
      <c r="ABU570" s="21"/>
      <c r="ABV570" s="19"/>
      <c r="ABW570" s="20"/>
      <c r="ABX570" s="110"/>
      <c r="ABY570" s="21"/>
      <c r="ABZ570" s="21"/>
      <c r="ACA570" s="20"/>
      <c r="ACB570" s="20"/>
      <c r="ACC570" s="20"/>
      <c r="ACD570" s="21"/>
      <c r="ACE570" s="20"/>
      <c r="ACF570" s="20"/>
      <c r="ACG570" s="20"/>
      <c r="ACH570" s="20"/>
      <c r="ACI570" s="20"/>
      <c r="ACJ570" s="20"/>
      <c r="ACK570" s="23"/>
      <c r="ACL570" s="89"/>
      <c r="ACM570" s="22"/>
      <c r="ACN570" s="102"/>
      <c r="ACO570" s="78"/>
      <c r="ACP570" s="72"/>
      <c r="ACQ570" s="66"/>
      <c r="ACR570" s="21"/>
      <c r="ACS570" s="21"/>
      <c r="ACT570" s="21"/>
      <c r="ACU570" s="21"/>
      <c r="ACV570" s="21"/>
      <c r="ACW570" s="19"/>
      <c r="ACX570" s="20"/>
      <c r="ACY570" s="110"/>
      <c r="ACZ570" s="21"/>
      <c r="ADA570" s="21"/>
      <c r="ADB570" s="20"/>
      <c r="ADC570" s="20"/>
      <c r="ADD570" s="20"/>
      <c r="ADE570" s="21"/>
      <c r="ADF570" s="20"/>
      <c r="ADG570" s="20"/>
      <c r="ADH570" s="20"/>
      <c r="ADI570" s="20"/>
      <c r="ADJ570" s="20"/>
      <c r="ADK570" s="20"/>
      <c r="ADL570" s="23"/>
      <c r="ADM570" s="89"/>
      <c r="ADN570" s="22"/>
      <c r="ADO570" s="102"/>
      <c r="ADP570" s="78"/>
      <c r="ADQ570" s="72"/>
      <c r="ADR570" s="66"/>
      <c r="ADS570" s="21"/>
      <c r="ADT570" s="21"/>
      <c r="ADU570" s="21"/>
      <c r="ADV570" s="21"/>
      <c r="ADW570" s="21"/>
      <c r="ADX570" s="19"/>
      <c r="ADY570" s="20"/>
      <c r="ADZ570" s="110"/>
      <c r="AEA570" s="21"/>
      <c r="AEB570" s="21"/>
      <c r="AEC570" s="20"/>
      <c r="AED570" s="20"/>
      <c r="AEE570" s="20"/>
      <c r="AEF570" s="21"/>
      <c r="AEG570" s="20"/>
      <c r="AEH570" s="20"/>
      <c r="AEI570" s="20"/>
      <c r="AEJ570" s="20"/>
      <c r="AEK570" s="20"/>
      <c r="AEL570" s="20"/>
      <c r="AEM570" s="23"/>
      <c r="AEN570" s="89"/>
      <c r="AEO570" s="22"/>
      <c r="AEP570" s="102"/>
      <c r="AEQ570" s="78"/>
      <c r="AER570" s="72"/>
      <c r="AES570" s="66"/>
      <c r="AET570" s="21"/>
      <c r="AEU570" s="21"/>
      <c r="AEV570" s="21"/>
      <c r="AEW570" s="21"/>
      <c r="AEX570" s="21"/>
      <c r="AEY570" s="19"/>
      <c r="AEZ570" s="20"/>
      <c r="AFA570" s="110"/>
      <c r="AFB570" s="21"/>
      <c r="AFC570" s="21"/>
      <c r="AFD570" s="20"/>
      <c r="AFE570" s="20"/>
      <c r="AFF570" s="20"/>
      <c r="AFG570" s="21"/>
      <c r="AFH570" s="20"/>
      <c r="AFI570" s="20"/>
      <c r="AFJ570" s="20"/>
      <c r="AFK570" s="20"/>
      <c r="AFL570" s="20"/>
      <c r="AFM570" s="20"/>
      <c r="AFN570" s="23"/>
      <c r="AFO570" s="89"/>
      <c r="AFP570" s="22"/>
      <c r="AFQ570" s="102"/>
      <c r="AFR570" s="78"/>
      <c r="AFS570" s="72"/>
      <c r="AFT570" s="66"/>
      <c r="AFU570" s="21"/>
      <c r="AFV570" s="21"/>
      <c r="AFW570" s="21"/>
      <c r="AFX570" s="21"/>
      <c r="AFY570" s="21"/>
      <c r="AFZ570" s="19"/>
      <c r="AGA570" s="20"/>
      <c r="AGB570" s="110"/>
      <c r="AGC570" s="21"/>
      <c r="AGD570" s="21"/>
      <c r="AGE570" s="20"/>
      <c r="AGF570" s="20"/>
      <c r="AGG570" s="20"/>
      <c r="AGH570" s="21"/>
      <c r="AGI570" s="20"/>
      <c r="AGJ570" s="20"/>
      <c r="AGK570" s="20"/>
      <c r="AGL570" s="20"/>
      <c r="AGM570" s="20"/>
      <c r="AGN570" s="20"/>
      <c r="AGO570" s="23"/>
      <c r="AGP570" s="89"/>
      <c r="AGQ570" s="22"/>
      <c r="AGR570" s="102"/>
      <c r="AGS570" s="78"/>
      <c r="AGT570" s="72"/>
      <c r="AGU570" s="66"/>
      <c r="AGV570" s="21"/>
      <c r="AGW570" s="21"/>
      <c r="AGX570" s="21"/>
      <c r="AGY570" s="21"/>
      <c r="AGZ570" s="21"/>
      <c r="AHA570" s="19"/>
      <c r="AHB570" s="20"/>
      <c r="AHC570" s="110"/>
      <c r="AHD570" s="21"/>
      <c r="AHE570" s="21"/>
      <c r="AHF570" s="20"/>
      <c r="AHG570" s="20"/>
      <c r="AHH570" s="20"/>
      <c r="AHI570" s="21"/>
      <c r="AHJ570" s="20"/>
      <c r="AHK570" s="20"/>
      <c r="AHL570" s="20"/>
      <c r="AHM570" s="20"/>
      <c r="AHN570" s="20"/>
      <c r="AHO570" s="20"/>
      <c r="AHP570" s="23"/>
      <c r="AHQ570" s="89"/>
      <c r="AHR570" s="22"/>
      <c r="AHS570" s="102"/>
      <c r="AHT570" s="78"/>
      <c r="AHU570" s="72"/>
      <c r="AHV570" s="66"/>
      <c r="AHW570" s="21"/>
      <c r="AHX570" s="21"/>
      <c r="AHY570" s="21"/>
      <c r="AHZ570" s="21"/>
      <c r="AIA570" s="21"/>
      <c r="AIB570" s="19"/>
      <c r="AIC570" s="20"/>
      <c r="AID570" s="110"/>
      <c r="AIE570" s="21"/>
      <c r="AIF570" s="21"/>
      <c r="AIG570" s="20"/>
      <c r="AIH570" s="20"/>
      <c r="AII570" s="20"/>
      <c r="AIJ570" s="21"/>
      <c r="AIK570" s="20"/>
      <c r="AIL570" s="20"/>
      <c r="AIM570" s="20"/>
      <c r="AIN570" s="20"/>
      <c r="AIO570" s="20"/>
      <c r="AIP570" s="20"/>
      <c r="AIQ570" s="23"/>
      <c r="AIR570" s="89"/>
      <c r="AIS570" s="22"/>
      <c r="AIT570" s="102"/>
      <c r="AIU570" s="78"/>
      <c r="AIV570" s="72"/>
      <c r="AIW570" s="66"/>
      <c r="AIX570" s="21"/>
      <c r="AIY570" s="21"/>
      <c r="AIZ570" s="21"/>
      <c r="AJA570" s="21"/>
      <c r="AJB570" s="21"/>
      <c r="AJC570" s="19"/>
      <c r="AJD570" s="20"/>
      <c r="AJE570" s="110"/>
      <c r="AJF570" s="21"/>
      <c r="AJG570" s="21"/>
      <c r="AJH570" s="20"/>
      <c r="AJI570" s="20"/>
      <c r="AJJ570" s="20"/>
      <c r="AJK570" s="21"/>
      <c r="AJL570" s="20"/>
      <c r="AJM570" s="20"/>
      <c r="AJN570" s="20"/>
      <c r="AJO570" s="20"/>
      <c r="AJP570" s="20"/>
      <c r="AJQ570" s="20"/>
      <c r="AJR570" s="23"/>
      <c r="AJS570" s="89"/>
      <c r="AJT570" s="22"/>
      <c r="AJU570" s="102"/>
      <c r="AJV570" s="78"/>
      <c r="AJW570" s="72"/>
      <c r="AJX570" s="66"/>
      <c r="AJY570" s="21"/>
      <c r="AJZ570" s="21"/>
      <c r="AKA570" s="21"/>
      <c r="AKB570" s="21"/>
      <c r="AKC570" s="21"/>
      <c r="AKD570" s="19"/>
      <c r="AKE570" s="20"/>
      <c r="AKF570" s="110"/>
      <c r="AKG570" s="21"/>
      <c r="AKH570" s="21"/>
      <c r="AKI570" s="20"/>
      <c r="AKJ570" s="20"/>
      <c r="AKK570" s="20"/>
      <c r="AKL570" s="21"/>
      <c r="AKM570" s="20"/>
      <c r="AKN570" s="20"/>
      <c r="AKO570" s="20"/>
      <c r="AKP570" s="20"/>
      <c r="AKQ570" s="20"/>
      <c r="AKR570" s="20"/>
      <c r="AKS570" s="23"/>
      <c r="AKT570" s="89"/>
      <c r="AKU570" s="22"/>
      <c r="AKV570" s="102"/>
      <c r="AKW570" s="78"/>
      <c r="AKX570" s="72"/>
      <c r="AKY570" s="66"/>
      <c r="AKZ570" s="21"/>
      <c r="ALA570" s="21"/>
      <c r="ALB570" s="21"/>
      <c r="ALC570" s="21"/>
      <c r="ALD570" s="21"/>
      <c r="ALE570" s="19"/>
      <c r="ALF570" s="20"/>
      <c r="ALG570" s="110"/>
      <c r="ALH570" s="21"/>
      <c r="ALI570" s="21"/>
      <c r="ALJ570" s="20"/>
      <c r="ALK570" s="20"/>
      <c r="ALL570" s="20"/>
      <c r="ALM570" s="21"/>
      <c r="ALN570" s="20"/>
      <c r="ALO570" s="20"/>
      <c r="ALP570" s="20"/>
      <c r="ALQ570" s="20"/>
      <c r="ALR570" s="20"/>
      <c r="ALS570" s="20"/>
      <c r="ALT570" s="23"/>
      <c r="ALU570" s="89"/>
      <c r="ALV570" s="22"/>
      <c r="ALW570" s="102"/>
      <c r="ALX570" s="78"/>
      <c r="ALY570" s="72"/>
      <c r="ALZ570" s="66"/>
      <c r="AMA570" s="21"/>
      <c r="AMB570" s="21"/>
      <c r="AMC570" s="21"/>
      <c r="AMD570" s="21"/>
      <c r="AME570" s="21"/>
      <c r="AMF570" s="19"/>
      <c r="AMG570" s="20"/>
      <c r="AMH570" s="110"/>
      <c r="AMI570" s="21"/>
      <c r="AMJ570" s="21"/>
      <c r="AMK570" s="20"/>
      <c r="AML570" s="20"/>
      <c r="AMM570" s="20"/>
      <c r="AMN570" s="21"/>
      <c r="AMO570" s="20"/>
      <c r="AMP570" s="20"/>
      <c r="AMQ570" s="20"/>
      <c r="AMR570" s="20"/>
      <c r="AMS570" s="20"/>
      <c r="AMT570" s="20"/>
      <c r="AMU570" s="23"/>
      <c r="AMV570" s="89"/>
      <c r="AMW570" s="22"/>
      <c r="AMX570" s="102"/>
      <c r="AMY570" s="78"/>
      <c r="AMZ570" s="72"/>
      <c r="ANA570" s="66"/>
      <c r="ANB570" s="21"/>
      <c r="ANC570" s="21"/>
      <c r="AND570" s="21"/>
      <c r="ANE570" s="21"/>
      <c r="ANF570" s="21"/>
      <c r="ANG570" s="19"/>
      <c r="ANH570" s="20"/>
      <c r="ANI570" s="110"/>
      <c r="ANJ570" s="21"/>
      <c r="ANK570" s="21"/>
      <c r="ANL570" s="20"/>
      <c r="ANM570" s="20"/>
      <c r="ANN570" s="20"/>
      <c r="ANO570" s="21"/>
      <c r="ANP570" s="20"/>
      <c r="ANQ570" s="20"/>
      <c r="ANR570" s="20"/>
      <c r="ANS570" s="20"/>
      <c r="ANT570" s="20"/>
      <c r="ANU570" s="20"/>
      <c r="ANV570" s="23"/>
      <c r="ANW570" s="89"/>
      <c r="ANX570" s="22"/>
      <c r="ANY570" s="102"/>
      <c r="ANZ570" s="78"/>
      <c r="AOA570" s="72"/>
      <c r="AOB570" s="66"/>
      <c r="AOC570" s="21"/>
      <c r="AOD570" s="21"/>
      <c r="AOE570" s="21"/>
      <c r="AOF570" s="21"/>
      <c r="AOG570" s="21"/>
      <c r="AOH570" s="19"/>
      <c r="AOI570" s="20"/>
      <c r="AOJ570" s="110"/>
      <c r="AOK570" s="21"/>
      <c r="AOL570" s="21"/>
      <c r="AOM570" s="20"/>
      <c r="AON570" s="20"/>
      <c r="AOO570" s="20"/>
      <c r="AOP570" s="21"/>
      <c r="AOQ570" s="20"/>
      <c r="AOR570" s="20"/>
      <c r="AOS570" s="20"/>
      <c r="AOT570" s="20"/>
      <c r="AOU570" s="20"/>
      <c r="AOV570" s="20"/>
      <c r="AOW570" s="23"/>
      <c r="AOX570" s="89"/>
      <c r="AOY570" s="22"/>
      <c r="AOZ570" s="102"/>
      <c r="APA570" s="78"/>
      <c r="APB570" s="72"/>
      <c r="APC570" s="66"/>
      <c r="APD570" s="21"/>
      <c r="APE570" s="21"/>
      <c r="APF570" s="21"/>
      <c r="APG570" s="21"/>
      <c r="APH570" s="21"/>
      <c r="API570" s="19"/>
      <c r="APJ570" s="20"/>
      <c r="APK570" s="110"/>
      <c r="APL570" s="21"/>
      <c r="APM570" s="21"/>
      <c r="APN570" s="20"/>
      <c r="APO570" s="20"/>
      <c r="APP570" s="20"/>
      <c r="APQ570" s="21"/>
      <c r="APR570" s="20"/>
      <c r="APS570" s="20"/>
      <c r="APT570" s="20"/>
      <c r="APU570" s="20"/>
      <c r="APV570" s="20"/>
      <c r="APW570" s="20"/>
      <c r="APX570" s="23"/>
      <c r="APY570" s="89"/>
      <c r="APZ570" s="22"/>
      <c r="AQA570" s="102"/>
      <c r="AQB570" s="78"/>
      <c r="AQC570" s="72"/>
      <c r="AQD570" s="66"/>
      <c r="AQE570" s="21"/>
      <c r="AQF570" s="21"/>
      <c r="AQG570" s="21"/>
      <c r="AQH570" s="21"/>
      <c r="AQI570" s="21"/>
      <c r="AQJ570" s="19"/>
      <c r="AQK570" s="20"/>
      <c r="AQL570" s="110"/>
      <c r="AQM570" s="21"/>
      <c r="AQN570" s="21"/>
      <c r="AQO570" s="20"/>
      <c r="AQP570" s="20"/>
      <c r="AQQ570" s="20"/>
      <c r="AQR570" s="21"/>
      <c r="AQS570" s="20"/>
      <c r="AQT570" s="20"/>
      <c r="AQU570" s="20"/>
      <c r="AQV570" s="20"/>
      <c r="AQW570" s="20"/>
      <c r="AQX570" s="20"/>
      <c r="AQY570" s="23"/>
      <c r="AQZ570" s="89"/>
      <c r="ARA570" s="22"/>
      <c r="ARB570" s="102"/>
      <c r="ARC570" s="78"/>
      <c r="ARD570" s="72"/>
      <c r="ARE570" s="66"/>
      <c r="ARF570" s="21"/>
      <c r="ARG570" s="21"/>
      <c r="ARH570" s="21"/>
      <c r="ARI570" s="21"/>
      <c r="ARJ570" s="21"/>
      <c r="ARK570" s="19"/>
      <c r="ARL570" s="20"/>
      <c r="ARM570" s="110"/>
      <c r="ARN570" s="21"/>
      <c r="ARO570" s="21"/>
      <c r="ARP570" s="20"/>
      <c r="ARQ570" s="20"/>
      <c r="ARR570" s="20"/>
      <c r="ARS570" s="21"/>
      <c r="ART570" s="20"/>
      <c r="ARU570" s="20"/>
      <c r="ARV570" s="20"/>
      <c r="ARW570" s="20"/>
      <c r="ARX570" s="20"/>
      <c r="ARY570" s="20"/>
      <c r="ARZ570" s="23"/>
      <c r="ASA570" s="89"/>
      <c r="ASB570" s="22"/>
      <c r="ASC570" s="102"/>
      <c r="ASD570" s="78"/>
      <c r="ASE570" s="72"/>
      <c r="ASF570" s="66"/>
      <c r="ASG570" s="21"/>
      <c r="ASH570" s="21"/>
      <c r="ASI570" s="21"/>
      <c r="ASJ570" s="21"/>
      <c r="ASK570" s="21"/>
      <c r="ASL570" s="19"/>
      <c r="ASM570" s="20"/>
      <c r="ASN570" s="110"/>
      <c r="ASO570" s="21"/>
      <c r="ASP570" s="21"/>
      <c r="ASQ570" s="20"/>
      <c r="ASR570" s="20"/>
      <c r="ASS570" s="20"/>
      <c r="AST570" s="21"/>
      <c r="ASU570" s="20"/>
      <c r="ASV570" s="20"/>
      <c r="ASW570" s="20"/>
      <c r="ASX570" s="20"/>
      <c r="ASY570" s="20"/>
      <c r="ASZ570" s="20"/>
      <c r="ATA570" s="23"/>
      <c r="ATB570" s="89"/>
      <c r="ATC570" s="22"/>
      <c r="ATD570" s="102"/>
      <c r="ATE570" s="78"/>
      <c r="ATF570" s="72"/>
      <c r="ATG570" s="66"/>
      <c r="ATH570" s="21"/>
      <c r="ATI570" s="21"/>
      <c r="ATJ570" s="21"/>
      <c r="ATK570" s="21"/>
      <c r="ATL570" s="21"/>
      <c r="ATM570" s="19"/>
      <c r="ATN570" s="20"/>
      <c r="ATO570" s="110"/>
      <c r="ATP570" s="21"/>
      <c r="ATQ570" s="21"/>
      <c r="ATR570" s="20"/>
      <c r="ATS570" s="20"/>
      <c r="ATT570" s="20"/>
      <c r="ATU570" s="21"/>
      <c r="ATV570" s="20"/>
      <c r="ATW570" s="20"/>
      <c r="ATX570" s="20"/>
      <c r="ATY570" s="20"/>
      <c r="ATZ570" s="20"/>
      <c r="AUA570" s="20"/>
      <c r="AUB570" s="23"/>
      <c r="AUC570" s="89"/>
      <c r="AUD570" s="22"/>
      <c r="AUE570" s="102"/>
      <c r="AUF570" s="78"/>
      <c r="AUG570" s="72"/>
      <c r="AUH570" s="66"/>
      <c r="AUI570" s="21"/>
      <c r="AUJ570" s="21"/>
      <c r="AUK570" s="21"/>
      <c r="AUL570" s="21"/>
      <c r="AUM570" s="21"/>
      <c r="AUN570" s="19"/>
      <c r="AUO570" s="20"/>
      <c r="AUP570" s="110"/>
      <c r="AUQ570" s="21"/>
      <c r="AUR570" s="21"/>
      <c r="AUS570" s="20"/>
      <c r="AUT570" s="20"/>
      <c r="AUU570" s="20"/>
      <c r="AUV570" s="21"/>
      <c r="AUW570" s="20"/>
      <c r="AUX570" s="20"/>
      <c r="AUY570" s="20"/>
      <c r="AUZ570" s="20"/>
      <c r="AVA570" s="20"/>
      <c r="AVB570" s="20"/>
      <c r="AVC570" s="23"/>
      <c r="AVD570" s="89"/>
      <c r="AVE570" s="22"/>
      <c r="AVF570" s="102"/>
      <c r="AVG570" s="78"/>
      <c r="AVH570" s="72"/>
      <c r="AVI570" s="66"/>
      <c r="AVJ570" s="21"/>
      <c r="AVK570" s="21"/>
      <c r="AVL570" s="21"/>
      <c r="AVM570" s="21"/>
      <c r="AVN570" s="21"/>
      <c r="AVO570" s="19"/>
      <c r="AVP570" s="20"/>
      <c r="AVQ570" s="110"/>
      <c r="AVR570" s="21"/>
      <c r="AVS570" s="21"/>
      <c r="AVT570" s="20"/>
      <c r="AVU570" s="20"/>
      <c r="AVV570" s="20"/>
      <c r="AVW570" s="21"/>
      <c r="AVX570" s="20"/>
      <c r="AVY570" s="20"/>
      <c r="AVZ570" s="20"/>
      <c r="AWA570" s="20"/>
      <c r="AWB570" s="20"/>
      <c r="AWC570" s="20"/>
      <c r="AWD570" s="23"/>
      <c r="AWE570" s="89"/>
      <c r="AWF570" s="22"/>
      <c r="AWG570" s="102"/>
      <c r="AWH570" s="78"/>
      <c r="AWI570" s="72"/>
      <c r="AWJ570" s="66"/>
      <c r="AWK570" s="21"/>
      <c r="AWL570" s="21"/>
      <c r="AWM570" s="21"/>
      <c r="AWN570" s="21"/>
      <c r="AWO570" s="21"/>
      <c r="AWP570" s="19"/>
      <c r="AWQ570" s="20"/>
      <c r="AWR570" s="110"/>
      <c r="AWS570" s="21"/>
      <c r="AWT570" s="21"/>
      <c r="AWU570" s="20"/>
      <c r="AWV570" s="20"/>
      <c r="AWW570" s="20"/>
      <c r="AWX570" s="21"/>
      <c r="AWY570" s="20"/>
      <c r="AWZ570" s="20"/>
      <c r="AXA570" s="20"/>
      <c r="AXB570" s="20"/>
      <c r="AXC570" s="20"/>
      <c r="AXD570" s="20"/>
      <c r="AXE570" s="23"/>
      <c r="AXF570" s="89"/>
      <c r="AXG570" s="22"/>
      <c r="AXH570" s="102"/>
      <c r="AXI570" s="78"/>
      <c r="AXJ570" s="72"/>
      <c r="AXK570" s="66"/>
      <c r="AXL570" s="21"/>
      <c r="AXM570" s="21"/>
      <c r="AXN570" s="21"/>
      <c r="AXO570" s="21"/>
      <c r="AXP570" s="21"/>
      <c r="AXQ570" s="19"/>
      <c r="AXR570" s="20"/>
      <c r="AXS570" s="110"/>
      <c r="AXT570" s="21"/>
      <c r="AXU570" s="21"/>
      <c r="AXV570" s="20"/>
      <c r="AXW570" s="20"/>
      <c r="AXX570" s="20"/>
      <c r="AXY570" s="21"/>
      <c r="AXZ570" s="20"/>
      <c r="AYA570" s="20"/>
      <c r="AYB570" s="20"/>
      <c r="AYC570" s="20"/>
      <c r="AYD570" s="20"/>
      <c r="AYE570" s="20"/>
      <c r="AYF570" s="23"/>
      <c r="AYG570" s="89"/>
      <c r="AYH570" s="22"/>
      <c r="AYI570" s="102"/>
      <c r="AYJ570" s="78"/>
      <c r="AYK570" s="72"/>
      <c r="AYL570" s="66"/>
      <c r="AYM570" s="21"/>
      <c r="AYN570" s="21"/>
      <c r="AYO570" s="21"/>
      <c r="AYP570" s="21"/>
      <c r="AYQ570" s="21"/>
      <c r="AYR570" s="19"/>
      <c r="AYS570" s="20"/>
      <c r="AYT570" s="110"/>
      <c r="AYU570" s="21"/>
      <c r="AYV570" s="21"/>
      <c r="AYW570" s="20"/>
      <c r="AYX570" s="20"/>
      <c r="AYY570" s="20"/>
      <c r="AYZ570" s="21"/>
      <c r="AZA570" s="20"/>
      <c r="AZB570" s="20"/>
      <c r="AZC570" s="20"/>
      <c r="AZD570" s="20"/>
      <c r="AZE570" s="20"/>
      <c r="AZF570" s="20"/>
      <c r="AZG570" s="23"/>
      <c r="AZH570" s="89"/>
      <c r="AZI570" s="22"/>
      <c r="AZJ570" s="102"/>
      <c r="AZK570" s="78"/>
      <c r="AZL570" s="72"/>
      <c r="AZM570" s="66"/>
      <c r="AZN570" s="21"/>
      <c r="AZO570" s="21"/>
      <c r="AZP570" s="21"/>
      <c r="AZQ570" s="21"/>
      <c r="AZR570" s="21"/>
      <c r="AZS570" s="19"/>
      <c r="AZT570" s="20"/>
      <c r="AZU570" s="110"/>
      <c r="AZV570" s="21"/>
      <c r="AZW570" s="21"/>
      <c r="AZX570" s="20"/>
      <c r="AZY570" s="20"/>
      <c r="AZZ570" s="20"/>
      <c r="BAA570" s="21"/>
      <c r="BAB570" s="20"/>
      <c r="BAC570" s="20"/>
      <c r="BAD570" s="20"/>
      <c r="BAE570" s="20"/>
      <c r="BAF570" s="20"/>
      <c r="BAG570" s="20"/>
      <c r="BAH570" s="23"/>
      <c r="BAI570" s="89"/>
      <c r="BAJ570" s="22"/>
      <c r="BAK570" s="102"/>
      <c r="BAL570" s="78"/>
      <c r="BAM570" s="72"/>
      <c r="BAN570" s="66"/>
      <c r="BAO570" s="21"/>
      <c r="BAP570" s="21"/>
      <c r="BAQ570" s="21"/>
      <c r="BAR570" s="21"/>
      <c r="BAS570" s="21"/>
      <c r="BAT570" s="19"/>
      <c r="BAU570" s="20"/>
      <c r="BAV570" s="110"/>
      <c r="BAW570" s="21"/>
      <c r="BAX570" s="21"/>
      <c r="BAY570" s="20"/>
      <c r="BAZ570" s="20"/>
      <c r="BBA570" s="20"/>
      <c r="BBB570" s="21"/>
      <c r="BBC570" s="20"/>
      <c r="BBD570" s="20"/>
      <c r="BBE570" s="20"/>
      <c r="BBF570" s="20"/>
      <c r="BBG570" s="20"/>
      <c r="BBH570" s="20"/>
      <c r="BBI570" s="23"/>
      <c r="BBJ570" s="89"/>
      <c r="BBK570" s="22"/>
      <c r="BBL570" s="102"/>
      <c r="BBM570" s="78"/>
      <c r="BBN570" s="72"/>
      <c r="BBO570" s="66"/>
      <c r="BBP570" s="21"/>
      <c r="BBQ570" s="21"/>
      <c r="BBR570" s="21"/>
      <c r="BBS570" s="21"/>
      <c r="BBT570" s="21"/>
      <c r="BBU570" s="19"/>
      <c r="BBV570" s="20"/>
      <c r="BBW570" s="110"/>
      <c r="BBX570" s="21"/>
      <c r="BBY570" s="21"/>
      <c r="BBZ570" s="20"/>
      <c r="BCA570" s="20"/>
      <c r="BCB570" s="20"/>
      <c r="BCC570" s="21"/>
      <c r="BCD570" s="20"/>
      <c r="BCE570" s="20"/>
      <c r="BCF570" s="20"/>
      <c r="BCG570" s="20"/>
      <c r="BCH570" s="20"/>
      <c r="BCI570" s="20"/>
      <c r="BCJ570" s="23"/>
      <c r="BCK570" s="89"/>
      <c r="BCL570" s="22"/>
      <c r="BCM570" s="102"/>
      <c r="BCN570" s="78"/>
      <c r="BCO570" s="72"/>
      <c r="BCP570" s="66"/>
      <c r="BCQ570" s="21"/>
      <c r="BCR570" s="21"/>
      <c r="BCS570" s="21"/>
      <c r="BCT570" s="21"/>
      <c r="BCU570" s="21"/>
      <c r="BCV570" s="19"/>
      <c r="BCW570" s="20"/>
      <c r="BCX570" s="110"/>
      <c r="BCY570" s="21"/>
      <c r="BCZ570" s="21"/>
      <c r="BDA570" s="20"/>
      <c r="BDB570" s="20"/>
      <c r="BDC570" s="20"/>
      <c r="BDD570" s="21"/>
      <c r="BDE570" s="20"/>
      <c r="BDF570" s="20"/>
      <c r="BDG570" s="20"/>
      <c r="BDH570" s="20"/>
      <c r="BDI570" s="20"/>
      <c r="BDJ570" s="20"/>
      <c r="BDK570" s="23"/>
      <c r="BDL570" s="89"/>
      <c r="BDM570" s="22"/>
      <c r="BDN570" s="102"/>
      <c r="BDO570" s="78"/>
      <c r="BDP570" s="72"/>
      <c r="BDQ570" s="66"/>
      <c r="BDR570" s="21"/>
      <c r="BDS570" s="21"/>
      <c r="BDT570" s="21"/>
      <c r="BDU570" s="21"/>
      <c r="BDV570" s="21"/>
      <c r="BDW570" s="19"/>
      <c r="BDX570" s="20"/>
      <c r="BDY570" s="110"/>
      <c r="BDZ570" s="21"/>
      <c r="BEA570" s="21"/>
      <c r="BEB570" s="20"/>
      <c r="BEC570" s="20"/>
      <c r="BED570" s="20"/>
      <c r="BEE570" s="21"/>
      <c r="BEF570" s="20"/>
      <c r="BEG570" s="20"/>
      <c r="BEH570" s="20"/>
      <c r="BEI570" s="20"/>
      <c r="BEJ570" s="20"/>
      <c r="BEK570" s="20"/>
      <c r="BEL570" s="23"/>
      <c r="BEM570" s="89"/>
      <c r="BEN570" s="22"/>
      <c r="BEO570" s="102"/>
      <c r="BEP570" s="78"/>
      <c r="BEQ570" s="72"/>
      <c r="BER570" s="66"/>
      <c r="BES570" s="21"/>
      <c r="BET570" s="21"/>
      <c r="BEU570" s="21"/>
      <c r="BEV570" s="21"/>
      <c r="BEW570" s="21"/>
      <c r="BEX570" s="19"/>
      <c r="BEY570" s="20"/>
      <c r="BEZ570" s="110"/>
      <c r="BFA570" s="21"/>
      <c r="BFB570" s="21"/>
      <c r="BFC570" s="20"/>
      <c r="BFD570" s="20"/>
      <c r="BFE570" s="20"/>
      <c r="BFF570" s="21"/>
      <c r="BFG570" s="20"/>
      <c r="BFH570" s="20"/>
      <c r="BFI570" s="20"/>
      <c r="BFJ570" s="20"/>
      <c r="BFK570" s="20"/>
      <c r="BFL570" s="20"/>
      <c r="BFM570" s="23"/>
      <c r="BFN570" s="89"/>
      <c r="BFO570" s="22"/>
      <c r="BFP570" s="102"/>
      <c r="BFQ570" s="78"/>
      <c r="BFR570" s="72"/>
      <c r="BFS570" s="66"/>
      <c r="BFT570" s="21"/>
      <c r="BFU570" s="21"/>
      <c r="BFV570" s="21"/>
      <c r="BFW570" s="21"/>
      <c r="BFX570" s="21"/>
      <c r="BFY570" s="19"/>
      <c r="BFZ570" s="20"/>
      <c r="BGA570" s="110"/>
      <c r="BGB570" s="21"/>
      <c r="BGC570" s="21"/>
      <c r="BGD570" s="20"/>
      <c r="BGE570" s="20"/>
      <c r="BGF570" s="20"/>
      <c r="BGG570" s="21"/>
      <c r="BGH570" s="20"/>
      <c r="BGI570" s="20"/>
      <c r="BGJ570" s="20"/>
      <c r="BGK570" s="20"/>
      <c r="BGL570" s="20"/>
      <c r="BGM570" s="20"/>
      <c r="BGN570" s="23"/>
      <c r="BGO570" s="89"/>
      <c r="BGP570" s="22"/>
      <c r="BGQ570" s="102"/>
      <c r="BGR570" s="78"/>
      <c r="BGS570" s="72"/>
      <c r="BGT570" s="66"/>
      <c r="BGU570" s="21"/>
      <c r="BGV570" s="21"/>
      <c r="BGW570" s="21"/>
      <c r="BGX570" s="21"/>
      <c r="BGY570" s="21"/>
      <c r="BGZ570" s="19"/>
      <c r="BHA570" s="20"/>
      <c r="BHB570" s="110"/>
      <c r="BHC570" s="21"/>
      <c r="BHD570" s="21"/>
      <c r="BHE570" s="20"/>
      <c r="BHF570" s="20"/>
      <c r="BHG570" s="20"/>
      <c r="BHH570" s="21"/>
      <c r="BHI570" s="20"/>
      <c r="BHJ570" s="20"/>
      <c r="BHK570" s="20"/>
      <c r="BHL570" s="20"/>
      <c r="BHM570" s="20"/>
      <c r="BHN570" s="20"/>
      <c r="BHO570" s="23"/>
      <c r="BHP570" s="89"/>
      <c r="BHQ570" s="22"/>
      <c r="BHR570" s="102"/>
      <c r="BHS570" s="78"/>
      <c r="BHT570" s="72"/>
      <c r="BHU570" s="66"/>
      <c r="BHV570" s="21"/>
      <c r="BHW570" s="21"/>
      <c r="BHX570" s="21"/>
      <c r="BHY570" s="21"/>
      <c r="BHZ570" s="21"/>
      <c r="BIA570" s="19"/>
      <c r="BIB570" s="20"/>
      <c r="BIC570" s="110"/>
      <c r="BID570" s="21"/>
      <c r="BIE570" s="21"/>
      <c r="BIF570" s="20"/>
      <c r="BIG570" s="20"/>
      <c r="BIH570" s="20"/>
      <c r="BII570" s="21"/>
      <c r="BIJ570" s="20"/>
      <c r="BIK570" s="20"/>
      <c r="BIL570" s="20"/>
      <c r="BIM570" s="20"/>
      <c r="BIN570" s="20"/>
      <c r="BIO570" s="20"/>
      <c r="BIP570" s="23"/>
      <c r="BIQ570" s="89"/>
      <c r="BIR570" s="22"/>
      <c r="BIS570" s="102"/>
      <c r="BIT570" s="78"/>
      <c r="BIU570" s="72"/>
      <c r="BIV570" s="66"/>
      <c r="BIW570" s="21"/>
      <c r="BIX570" s="21"/>
      <c r="BIY570" s="21"/>
      <c r="BIZ570" s="21"/>
      <c r="BJA570" s="21"/>
      <c r="BJB570" s="19"/>
      <c r="BJC570" s="20"/>
      <c r="BJD570" s="110"/>
      <c r="BJE570" s="21"/>
      <c r="BJF570" s="21"/>
      <c r="BJG570" s="20"/>
      <c r="BJH570" s="20"/>
      <c r="BJI570" s="20"/>
      <c r="BJJ570" s="21"/>
      <c r="BJK570" s="20"/>
      <c r="BJL570" s="20"/>
      <c r="BJM570" s="20"/>
      <c r="BJN570" s="20"/>
      <c r="BJO570" s="20"/>
      <c r="BJP570" s="20"/>
      <c r="BJQ570" s="23"/>
      <c r="BJR570" s="89"/>
      <c r="BJS570" s="22"/>
      <c r="BJT570" s="102"/>
      <c r="BJU570" s="78"/>
      <c r="BJV570" s="72"/>
      <c r="BJW570" s="66"/>
      <c r="BJX570" s="21"/>
      <c r="BJY570" s="21"/>
      <c r="BJZ570" s="21"/>
      <c r="BKA570" s="21"/>
      <c r="BKB570" s="21"/>
      <c r="BKC570" s="19"/>
      <c r="BKD570" s="20"/>
      <c r="BKE570" s="110"/>
      <c r="BKF570" s="21"/>
      <c r="BKG570" s="21"/>
      <c r="BKH570" s="20"/>
      <c r="BKI570" s="20"/>
      <c r="BKJ570" s="20"/>
      <c r="BKK570" s="21"/>
      <c r="BKL570" s="20"/>
      <c r="BKM570" s="20"/>
      <c r="BKN570" s="20"/>
      <c r="BKO570" s="20"/>
      <c r="BKP570" s="20"/>
      <c r="BKQ570" s="20"/>
      <c r="BKR570" s="23"/>
      <c r="BKS570" s="89"/>
      <c r="BKT570" s="22"/>
      <c r="BKU570" s="102"/>
      <c r="BKV570" s="78"/>
      <c r="BKW570" s="72"/>
      <c r="BKX570" s="66"/>
      <c r="BKY570" s="21"/>
      <c r="BKZ570" s="21"/>
      <c r="BLA570" s="21"/>
      <c r="BLB570" s="21"/>
      <c r="BLC570" s="21"/>
      <c r="BLD570" s="19"/>
      <c r="BLE570" s="20"/>
      <c r="BLF570" s="110"/>
      <c r="BLG570" s="21"/>
      <c r="BLH570" s="21"/>
      <c r="BLI570" s="20"/>
      <c r="BLJ570" s="20"/>
      <c r="BLK570" s="20"/>
      <c r="BLL570" s="21"/>
      <c r="BLM570" s="20"/>
      <c r="BLN570" s="20"/>
      <c r="BLO570" s="20"/>
      <c r="BLP570" s="20"/>
      <c r="BLQ570" s="20"/>
      <c r="BLR570" s="20"/>
      <c r="BLS570" s="23"/>
      <c r="BLT570" s="89"/>
      <c r="BLU570" s="22"/>
      <c r="BLV570" s="102"/>
      <c r="BLW570" s="78"/>
      <c r="BLX570" s="72"/>
      <c r="BLY570" s="66"/>
      <c r="BLZ570" s="21"/>
      <c r="BMA570" s="21"/>
      <c r="BMB570" s="21"/>
      <c r="BMC570" s="21"/>
      <c r="BMD570" s="21"/>
      <c r="BME570" s="19"/>
      <c r="BMF570" s="20"/>
      <c r="BMG570" s="110"/>
      <c r="BMH570" s="21"/>
      <c r="BMI570" s="21"/>
      <c r="BMJ570" s="20"/>
      <c r="BMK570" s="20"/>
      <c r="BML570" s="20"/>
      <c r="BMM570" s="21"/>
      <c r="BMN570" s="20"/>
      <c r="BMO570" s="20"/>
      <c r="BMP570" s="20"/>
      <c r="BMQ570" s="20"/>
      <c r="BMR570" s="20"/>
      <c r="BMS570" s="20"/>
      <c r="BMT570" s="23"/>
      <c r="BMU570" s="89"/>
      <c r="BMV570" s="22"/>
      <c r="BMW570" s="102"/>
      <c r="BMX570" s="78"/>
      <c r="BMY570" s="72"/>
      <c r="BMZ570" s="66"/>
      <c r="BNA570" s="21"/>
      <c r="BNB570" s="21"/>
      <c r="BNC570" s="21"/>
      <c r="BND570" s="21"/>
      <c r="BNE570" s="21"/>
      <c r="BNF570" s="19"/>
      <c r="BNG570" s="20"/>
      <c r="BNH570" s="110"/>
      <c r="BNI570" s="21"/>
      <c r="BNJ570" s="21"/>
      <c r="BNK570" s="20"/>
      <c r="BNL570" s="20"/>
      <c r="BNM570" s="20"/>
      <c r="BNN570" s="21"/>
      <c r="BNO570" s="20"/>
      <c r="BNP570" s="20"/>
      <c r="BNQ570" s="20"/>
      <c r="BNR570" s="20"/>
      <c r="BNS570" s="20"/>
      <c r="BNT570" s="20"/>
      <c r="BNU570" s="23"/>
      <c r="BNV570" s="89"/>
      <c r="BNW570" s="22"/>
      <c r="BNX570" s="102"/>
      <c r="BNY570" s="78"/>
      <c r="BNZ570" s="72"/>
      <c r="BOA570" s="66"/>
      <c r="BOB570" s="21"/>
      <c r="BOC570" s="21"/>
      <c r="BOD570" s="21"/>
      <c r="BOE570" s="21"/>
      <c r="BOF570" s="21"/>
      <c r="BOG570" s="19"/>
      <c r="BOH570" s="20"/>
      <c r="BOI570" s="110"/>
      <c r="BOJ570" s="21"/>
      <c r="BOK570" s="21"/>
      <c r="BOL570" s="20"/>
      <c r="BOM570" s="20"/>
      <c r="BON570" s="20"/>
      <c r="BOO570" s="21"/>
      <c r="BOP570" s="20"/>
      <c r="BOQ570" s="20"/>
      <c r="BOR570" s="20"/>
      <c r="BOS570" s="20"/>
      <c r="BOT570" s="20"/>
      <c r="BOU570" s="20"/>
      <c r="BOV570" s="23"/>
      <c r="BOW570" s="89"/>
      <c r="BOX570" s="22"/>
      <c r="BOY570" s="102"/>
      <c r="BOZ570" s="78"/>
      <c r="BPA570" s="72"/>
      <c r="BPB570" s="66"/>
      <c r="BPC570" s="21"/>
      <c r="BPD570" s="21"/>
      <c r="BPE570" s="21"/>
      <c r="BPF570" s="21"/>
      <c r="BPG570" s="21"/>
      <c r="BPH570" s="19"/>
      <c r="BPI570" s="20"/>
      <c r="BPJ570" s="110"/>
      <c r="BPK570" s="21"/>
      <c r="BPL570" s="21"/>
      <c r="BPM570" s="20"/>
      <c r="BPN570" s="20"/>
      <c r="BPO570" s="20"/>
      <c r="BPP570" s="21"/>
      <c r="BPQ570" s="20"/>
      <c r="BPR570" s="20"/>
      <c r="BPS570" s="20"/>
      <c r="BPT570" s="20"/>
      <c r="BPU570" s="20"/>
      <c r="BPV570" s="20"/>
      <c r="BPW570" s="23"/>
      <c r="BPX570" s="89"/>
      <c r="BPY570" s="22"/>
      <c r="BPZ570" s="102"/>
      <c r="BQA570" s="78"/>
      <c r="BQB570" s="72"/>
      <c r="BQC570" s="66"/>
      <c r="BQD570" s="21"/>
      <c r="BQE570" s="21"/>
      <c r="BQF570" s="21"/>
      <c r="BQG570" s="21"/>
      <c r="BQH570" s="21"/>
      <c r="BQI570" s="19"/>
      <c r="BQJ570" s="20"/>
      <c r="BQK570" s="110"/>
      <c r="BQL570" s="21"/>
      <c r="BQM570" s="21"/>
      <c r="BQN570" s="20"/>
      <c r="BQO570" s="20"/>
      <c r="BQP570" s="20"/>
      <c r="BQQ570" s="21"/>
      <c r="BQR570" s="20"/>
      <c r="BQS570" s="20"/>
      <c r="BQT570" s="20"/>
      <c r="BQU570" s="20"/>
      <c r="BQV570" s="20"/>
      <c r="BQW570" s="20"/>
      <c r="BQX570" s="23"/>
      <c r="BQY570" s="89"/>
      <c r="BQZ570" s="22"/>
      <c r="BRA570" s="102"/>
      <c r="BRB570" s="78"/>
      <c r="BRC570" s="72"/>
      <c r="BRD570" s="66"/>
      <c r="BRE570" s="21"/>
      <c r="BRF570" s="21"/>
      <c r="BRG570" s="21"/>
      <c r="BRH570" s="21"/>
      <c r="BRI570" s="21"/>
      <c r="BRJ570" s="19"/>
      <c r="BRK570" s="20"/>
      <c r="BRL570" s="110"/>
      <c r="BRM570" s="21"/>
      <c r="BRN570" s="21"/>
      <c r="BRO570" s="20"/>
      <c r="BRP570" s="20"/>
      <c r="BRQ570" s="20"/>
      <c r="BRR570" s="21"/>
      <c r="BRS570" s="20"/>
      <c r="BRT570" s="20"/>
      <c r="BRU570" s="20"/>
      <c r="BRV570" s="20"/>
      <c r="BRW570" s="20"/>
      <c r="BRX570" s="20"/>
      <c r="BRY570" s="23"/>
      <c r="BRZ570" s="89"/>
      <c r="BSA570" s="22"/>
      <c r="BSB570" s="102"/>
      <c r="BSC570" s="78"/>
      <c r="BSD570" s="72"/>
      <c r="BSE570" s="66"/>
      <c r="BSF570" s="21"/>
      <c r="BSG570" s="21"/>
      <c r="BSH570" s="21"/>
      <c r="BSI570" s="21"/>
      <c r="BSJ570" s="21"/>
      <c r="BSK570" s="19"/>
      <c r="BSL570" s="20"/>
      <c r="BSM570" s="110"/>
      <c r="BSN570" s="21"/>
      <c r="BSO570" s="21"/>
      <c r="BSP570" s="20"/>
      <c r="BSQ570" s="20"/>
      <c r="BSR570" s="20"/>
      <c r="BSS570" s="21"/>
      <c r="BST570" s="20"/>
      <c r="BSU570" s="20"/>
      <c r="BSV570" s="20"/>
      <c r="BSW570" s="20"/>
      <c r="BSX570" s="20"/>
      <c r="BSY570" s="20"/>
      <c r="BSZ570" s="23"/>
      <c r="BTA570" s="89"/>
      <c r="BTB570" s="22"/>
      <c r="BTC570" s="102"/>
      <c r="BTD570" s="78"/>
      <c r="BTE570" s="72"/>
      <c r="BTF570" s="66"/>
      <c r="BTG570" s="21"/>
      <c r="BTH570" s="21"/>
      <c r="BTI570" s="21"/>
      <c r="BTJ570" s="21"/>
      <c r="BTK570" s="21"/>
      <c r="BTL570" s="19"/>
      <c r="BTM570" s="20"/>
      <c r="BTN570" s="110"/>
      <c r="BTO570" s="21"/>
      <c r="BTP570" s="21"/>
      <c r="BTQ570" s="20"/>
      <c r="BTR570" s="20"/>
      <c r="BTS570" s="20"/>
      <c r="BTT570" s="21"/>
      <c r="BTU570" s="20"/>
      <c r="BTV570" s="20"/>
      <c r="BTW570" s="20"/>
      <c r="BTX570" s="20"/>
      <c r="BTY570" s="20"/>
      <c r="BTZ570" s="20"/>
      <c r="BUA570" s="23"/>
      <c r="BUB570" s="89"/>
      <c r="BUC570" s="22"/>
      <c r="BUD570" s="102"/>
      <c r="BUE570" s="78"/>
      <c r="BUF570" s="72"/>
      <c r="BUG570" s="66"/>
      <c r="BUH570" s="21"/>
      <c r="BUI570" s="21"/>
      <c r="BUJ570" s="21"/>
      <c r="BUK570" s="21"/>
      <c r="BUL570" s="21"/>
      <c r="BUM570" s="19"/>
      <c r="BUN570" s="20"/>
      <c r="BUO570" s="110"/>
      <c r="BUP570" s="21"/>
      <c r="BUQ570" s="21"/>
      <c r="BUR570" s="20"/>
      <c r="BUS570" s="20"/>
      <c r="BUT570" s="20"/>
      <c r="BUU570" s="21"/>
      <c r="BUV570" s="20"/>
      <c r="BUW570" s="20"/>
      <c r="BUX570" s="20"/>
      <c r="BUY570" s="20"/>
      <c r="BUZ570" s="20"/>
      <c r="BVA570" s="20"/>
      <c r="BVB570" s="23"/>
      <c r="BVC570" s="89"/>
      <c r="BVD570" s="22"/>
      <c r="BVE570" s="102"/>
      <c r="BVF570" s="78"/>
      <c r="BVG570" s="72"/>
      <c r="BVH570" s="66"/>
      <c r="BVI570" s="21"/>
      <c r="BVJ570" s="21"/>
      <c r="BVK570" s="21"/>
      <c r="BVL570" s="21"/>
      <c r="BVM570" s="21"/>
      <c r="BVN570" s="19"/>
      <c r="BVO570" s="20"/>
      <c r="BVP570" s="110"/>
      <c r="BVQ570" s="21"/>
      <c r="BVR570" s="21"/>
      <c r="BVS570" s="20"/>
      <c r="BVT570" s="20"/>
      <c r="BVU570" s="20"/>
      <c r="BVV570" s="21"/>
      <c r="BVW570" s="20"/>
      <c r="BVX570" s="20"/>
      <c r="BVY570" s="20"/>
      <c r="BVZ570" s="20"/>
      <c r="BWA570" s="20"/>
      <c r="BWB570" s="20"/>
      <c r="BWC570" s="23"/>
      <c r="BWD570" s="89"/>
      <c r="BWE570" s="22"/>
      <c r="BWF570" s="102"/>
      <c r="BWG570" s="78"/>
      <c r="BWH570" s="72"/>
      <c r="BWI570" s="66"/>
      <c r="BWJ570" s="21"/>
      <c r="BWK570" s="21"/>
      <c r="BWL570" s="21"/>
      <c r="BWM570" s="21"/>
      <c r="BWN570" s="21"/>
      <c r="BWO570" s="19"/>
      <c r="BWP570" s="20"/>
      <c r="BWQ570" s="110"/>
      <c r="BWR570" s="21"/>
      <c r="BWS570" s="21"/>
      <c r="BWT570" s="20"/>
      <c r="BWU570" s="20"/>
      <c r="BWV570" s="20"/>
      <c r="BWW570" s="21"/>
      <c r="BWX570" s="20"/>
      <c r="BWY570" s="20"/>
      <c r="BWZ570" s="20"/>
      <c r="BXA570" s="20"/>
      <c r="BXB570" s="20"/>
      <c r="BXC570" s="20"/>
      <c r="BXD570" s="23"/>
      <c r="BXE570" s="89"/>
      <c r="BXF570" s="22"/>
      <c r="BXG570" s="102"/>
      <c r="BXH570" s="78"/>
      <c r="BXI570" s="72"/>
      <c r="BXJ570" s="66"/>
      <c r="BXK570" s="21"/>
      <c r="BXL570" s="21"/>
      <c r="BXM570" s="21"/>
      <c r="BXN570" s="21"/>
      <c r="BXO570" s="21"/>
      <c r="BXP570" s="19"/>
      <c r="BXQ570" s="20"/>
      <c r="BXR570" s="110"/>
      <c r="BXS570" s="21"/>
      <c r="BXT570" s="21"/>
      <c r="BXU570" s="20"/>
      <c r="BXV570" s="20"/>
      <c r="BXW570" s="20"/>
      <c r="BXX570" s="21"/>
      <c r="BXY570" s="20"/>
      <c r="BXZ570" s="20"/>
      <c r="BYA570" s="20"/>
      <c r="BYB570" s="20"/>
      <c r="BYC570" s="20"/>
      <c r="BYD570" s="20"/>
      <c r="BYE570" s="23"/>
      <c r="BYF570" s="89"/>
      <c r="BYG570" s="22"/>
      <c r="BYH570" s="102"/>
      <c r="BYI570" s="78"/>
      <c r="BYJ570" s="72"/>
      <c r="BYK570" s="66"/>
      <c r="BYL570" s="21"/>
      <c r="BYM570" s="21"/>
      <c r="BYN570" s="21"/>
      <c r="BYO570" s="21"/>
      <c r="BYP570" s="21"/>
      <c r="BYQ570" s="19"/>
      <c r="BYR570" s="20"/>
      <c r="BYS570" s="110"/>
      <c r="BYT570" s="21"/>
      <c r="BYU570" s="21"/>
      <c r="BYV570" s="20"/>
      <c r="BYW570" s="20"/>
      <c r="BYX570" s="20"/>
      <c r="BYY570" s="21"/>
      <c r="BYZ570" s="20"/>
      <c r="BZA570" s="20"/>
      <c r="BZB570" s="20"/>
      <c r="BZC570" s="20"/>
      <c r="BZD570" s="20"/>
      <c r="BZE570" s="20"/>
      <c r="BZF570" s="23"/>
      <c r="BZG570" s="89"/>
      <c r="BZH570" s="22"/>
      <c r="BZI570" s="102"/>
      <c r="BZJ570" s="78"/>
      <c r="BZK570" s="72"/>
      <c r="BZL570" s="66"/>
      <c r="BZM570" s="21"/>
      <c r="BZN570" s="21"/>
      <c r="BZO570" s="21"/>
      <c r="BZP570" s="21"/>
      <c r="BZQ570" s="21"/>
      <c r="BZR570" s="19"/>
      <c r="BZS570" s="20"/>
      <c r="BZT570" s="110"/>
      <c r="BZU570" s="21"/>
      <c r="BZV570" s="21"/>
      <c r="BZW570" s="20"/>
      <c r="BZX570" s="20"/>
      <c r="BZY570" s="20"/>
      <c r="BZZ570" s="21"/>
      <c r="CAA570" s="20"/>
      <c r="CAB570" s="20"/>
      <c r="CAC570" s="20"/>
      <c r="CAD570" s="20"/>
      <c r="CAE570" s="20"/>
      <c r="CAF570" s="20"/>
      <c r="CAG570" s="23"/>
      <c r="CAH570" s="89"/>
      <c r="CAI570" s="22"/>
      <c r="CAJ570" s="102"/>
      <c r="CAK570" s="78"/>
      <c r="CAL570" s="72"/>
      <c r="CAM570" s="66"/>
      <c r="CAN570" s="21"/>
      <c r="CAO570" s="21"/>
      <c r="CAP570" s="21"/>
      <c r="CAQ570" s="21"/>
      <c r="CAR570" s="21"/>
      <c r="CAS570" s="19"/>
      <c r="CAT570" s="20"/>
      <c r="CAU570" s="110"/>
      <c r="CAV570" s="21"/>
      <c r="CAW570" s="21"/>
      <c r="CAX570" s="20"/>
      <c r="CAY570" s="20"/>
      <c r="CAZ570" s="20"/>
      <c r="CBA570" s="21"/>
      <c r="CBB570" s="20"/>
      <c r="CBC570" s="20"/>
      <c r="CBD570" s="20"/>
      <c r="CBE570" s="20"/>
      <c r="CBF570" s="20"/>
      <c r="CBG570" s="20"/>
      <c r="CBH570" s="23"/>
      <c r="CBI570" s="89"/>
      <c r="CBJ570" s="22"/>
      <c r="CBK570" s="102"/>
      <c r="CBL570" s="78"/>
      <c r="CBM570" s="72"/>
      <c r="CBN570" s="66"/>
      <c r="CBO570" s="21"/>
      <c r="CBP570" s="21"/>
      <c r="CBQ570" s="21"/>
      <c r="CBR570" s="21"/>
      <c r="CBS570" s="21"/>
      <c r="CBT570" s="19"/>
      <c r="CBU570" s="20"/>
      <c r="CBV570" s="110"/>
      <c r="CBW570" s="21"/>
      <c r="CBX570" s="21"/>
      <c r="CBY570" s="20"/>
      <c r="CBZ570" s="20"/>
      <c r="CCA570" s="20"/>
      <c r="CCB570" s="21"/>
      <c r="CCC570" s="20"/>
      <c r="CCD570" s="20"/>
      <c r="CCE570" s="20"/>
      <c r="CCF570" s="20"/>
      <c r="CCG570" s="20"/>
      <c r="CCH570" s="20"/>
      <c r="CCI570" s="23"/>
      <c r="CCJ570" s="89"/>
      <c r="CCK570" s="22"/>
      <c r="CCL570" s="102"/>
      <c r="CCM570" s="78"/>
      <c r="CCN570" s="72"/>
      <c r="CCO570" s="66"/>
      <c r="CCP570" s="21"/>
      <c r="CCQ570" s="21"/>
      <c r="CCR570" s="21"/>
      <c r="CCS570" s="21"/>
      <c r="CCT570" s="21"/>
      <c r="CCU570" s="19"/>
      <c r="CCV570" s="20"/>
      <c r="CCW570" s="110"/>
      <c r="CCX570" s="21"/>
      <c r="CCY570" s="21"/>
      <c r="CCZ570" s="20"/>
      <c r="CDA570" s="20"/>
      <c r="CDB570" s="20"/>
      <c r="CDC570" s="21"/>
      <c r="CDD570" s="20"/>
      <c r="CDE570" s="20"/>
      <c r="CDF570" s="20"/>
      <c r="CDG570" s="20"/>
      <c r="CDH570" s="20"/>
      <c r="CDI570" s="20"/>
      <c r="CDJ570" s="23"/>
      <c r="CDK570" s="89"/>
      <c r="CDL570" s="22"/>
      <c r="CDM570" s="102"/>
      <c r="CDN570" s="78"/>
      <c r="CDO570" s="72"/>
      <c r="CDP570" s="66"/>
      <c r="CDQ570" s="21"/>
      <c r="CDR570" s="21"/>
      <c r="CDS570" s="21"/>
      <c r="CDT570" s="21"/>
      <c r="CDU570" s="21"/>
      <c r="CDV570" s="19"/>
      <c r="CDW570" s="20"/>
      <c r="CDX570" s="110"/>
      <c r="CDY570" s="21"/>
      <c r="CDZ570" s="21"/>
      <c r="CEA570" s="20"/>
      <c r="CEB570" s="20"/>
      <c r="CEC570" s="20"/>
      <c r="CED570" s="21"/>
      <c r="CEE570" s="20"/>
      <c r="CEF570" s="20"/>
      <c r="CEG570" s="20"/>
      <c r="CEH570" s="20"/>
      <c r="CEI570" s="20"/>
      <c r="CEJ570" s="20"/>
      <c r="CEK570" s="23"/>
      <c r="CEL570" s="89"/>
      <c r="CEM570" s="22"/>
      <c r="CEN570" s="102"/>
      <c r="CEO570" s="78"/>
      <c r="CEP570" s="72"/>
      <c r="CEQ570" s="66"/>
      <c r="CER570" s="21"/>
      <c r="CES570" s="21"/>
      <c r="CET570" s="21"/>
      <c r="CEU570" s="21"/>
      <c r="CEV570" s="21"/>
      <c r="CEW570" s="19"/>
      <c r="CEX570" s="20"/>
      <c r="CEY570" s="110"/>
      <c r="CEZ570" s="21"/>
      <c r="CFA570" s="21"/>
      <c r="CFB570" s="20"/>
      <c r="CFC570" s="20"/>
      <c r="CFD570" s="20"/>
      <c r="CFE570" s="21"/>
      <c r="CFF570" s="20"/>
      <c r="CFG570" s="20"/>
      <c r="CFH570" s="20"/>
      <c r="CFI570" s="20"/>
      <c r="CFJ570" s="20"/>
      <c r="CFK570" s="20"/>
      <c r="CFL570" s="23"/>
      <c r="CFM570" s="89"/>
      <c r="CFN570" s="22"/>
      <c r="CFO570" s="102"/>
      <c r="CFP570" s="78"/>
      <c r="CFQ570" s="72"/>
      <c r="CFR570" s="66"/>
      <c r="CFS570" s="21"/>
      <c r="CFT570" s="21"/>
      <c r="CFU570" s="21"/>
      <c r="CFV570" s="21"/>
      <c r="CFW570" s="21"/>
      <c r="CFX570" s="19"/>
      <c r="CFY570" s="20"/>
      <c r="CFZ570" s="110"/>
      <c r="CGA570" s="21"/>
      <c r="CGB570" s="21"/>
      <c r="CGC570" s="20"/>
      <c r="CGD570" s="20"/>
      <c r="CGE570" s="20"/>
      <c r="CGF570" s="21"/>
      <c r="CGG570" s="20"/>
      <c r="CGH570" s="20"/>
      <c r="CGI570" s="20"/>
      <c r="CGJ570" s="20"/>
      <c r="CGK570" s="20"/>
      <c r="CGL570" s="20"/>
      <c r="CGM570" s="23"/>
      <c r="CGN570" s="89"/>
      <c r="CGO570" s="22"/>
      <c r="CGP570" s="102"/>
      <c r="CGQ570" s="78"/>
      <c r="CGR570" s="72"/>
      <c r="CGS570" s="66"/>
      <c r="CGT570" s="21"/>
      <c r="CGU570" s="21"/>
      <c r="CGV570" s="21"/>
      <c r="CGW570" s="21"/>
      <c r="CGX570" s="21"/>
      <c r="CGY570" s="19"/>
      <c r="CGZ570" s="20"/>
      <c r="CHA570" s="110"/>
      <c r="CHB570" s="21"/>
      <c r="CHC570" s="21"/>
      <c r="CHD570" s="20"/>
      <c r="CHE570" s="20"/>
      <c r="CHF570" s="20"/>
      <c r="CHG570" s="21"/>
      <c r="CHH570" s="20"/>
      <c r="CHI570" s="20"/>
      <c r="CHJ570" s="20"/>
      <c r="CHK570" s="20"/>
      <c r="CHL570" s="20"/>
      <c r="CHM570" s="20"/>
      <c r="CHN570" s="23"/>
      <c r="CHO570" s="89"/>
      <c r="CHP570" s="22"/>
      <c r="CHQ570" s="102"/>
      <c r="CHR570" s="78"/>
      <c r="CHS570" s="72"/>
      <c r="CHT570" s="66"/>
      <c r="CHU570" s="21"/>
      <c r="CHV570" s="21"/>
      <c r="CHW570" s="21"/>
      <c r="CHX570" s="21"/>
      <c r="CHY570" s="21"/>
      <c r="CHZ570" s="19"/>
      <c r="CIA570" s="20"/>
      <c r="CIB570" s="110"/>
      <c r="CIC570" s="21"/>
      <c r="CID570" s="21"/>
      <c r="CIE570" s="20"/>
      <c r="CIF570" s="20"/>
      <c r="CIG570" s="20"/>
      <c r="CIH570" s="21"/>
      <c r="CII570" s="20"/>
      <c r="CIJ570" s="20"/>
      <c r="CIK570" s="20"/>
      <c r="CIL570" s="20"/>
      <c r="CIM570" s="20"/>
      <c r="CIN570" s="20"/>
      <c r="CIO570" s="23"/>
      <c r="CIP570" s="89"/>
      <c r="CIQ570" s="22"/>
      <c r="CIR570" s="102"/>
      <c r="CIS570" s="78"/>
      <c r="CIT570" s="72"/>
      <c r="CIU570" s="66"/>
      <c r="CIV570" s="21"/>
      <c r="CIW570" s="21"/>
      <c r="CIX570" s="21"/>
      <c r="CIY570" s="21"/>
      <c r="CIZ570" s="21"/>
      <c r="CJA570" s="19"/>
      <c r="CJB570" s="20"/>
      <c r="CJC570" s="110"/>
      <c r="CJD570" s="21"/>
      <c r="CJE570" s="21"/>
      <c r="CJF570" s="20"/>
      <c r="CJG570" s="20"/>
      <c r="CJH570" s="20"/>
      <c r="CJI570" s="21"/>
      <c r="CJJ570" s="20"/>
      <c r="CJK570" s="20"/>
      <c r="CJL570" s="20"/>
      <c r="CJM570" s="20"/>
      <c r="CJN570" s="20"/>
      <c r="CJO570" s="20"/>
      <c r="CJP570" s="23"/>
      <c r="CJQ570" s="89"/>
      <c r="CJR570" s="22"/>
      <c r="CJS570" s="102"/>
      <c r="CJT570" s="78"/>
      <c r="CJU570" s="72"/>
      <c r="CJV570" s="66"/>
      <c r="CJW570" s="21"/>
      <c r="CJX570" s="21"/>
      <c r="CJY570" s="21"/>
      <c r="CJZ570" s="21"/>
      <c r="CKA570" s="21"/>
      <c r="CKB570" s="19"/>
      <c r="CKC570" s="20"/>
      <c r="CKD570" s="110"/>
      <c r="CKE570" s="21"/>
      <c r="CKF570" s="21"/>
      <c r="CKG570" s="20"/>
      <c r="CKH570" s="20"/>
      <c r="CKI570" s="20"/>
      <c r="CKJ570" s="21"/>
      <c r="CKK570" s="20"/>
      <c r="CKL570" s="20"/>
      <c r="CKM570" s="20"/>
      <c r="CKN570" s="20"/>
      <c r="CKO570" s="20"/>
      <c r="CKP570" s="20"/>
      <c r="CKQ570" s="23"/>
      <c r="CKR570" s="89"/>
      <c r="CKS570" s="22"/>
      <c r="CKT570" s="102"/>
      <c r="CKU570" s="78"/>
      <c r="CKV570" s="72"/>
      <c r="CKW570" s="66"/>
      <c r="CKX570" s="21"/>
      <c r="CKY570" s="21"/>
      <c r="CKZ570" s="21"/>
      <c r="CLA570" s="21"/>
      <c r="CLB570" s="21"/>
      <c r="CLC570" s="19"/>
      <c r="CLD570" s="20"/>
      <c r="CLE570" s="110"/>
      <c r="CLF570" s="21"/>
      <c r="CLG570" s="21"/>
      <c r="CLH570" s="20"/>
      <c r="CLI570" s="20"/>
      <c r="CLJ570" s="20"/>
      <c r="CLK570" s="21"/>
      <c r="CLL570" s="20"/>
      <c r="CLM570" s="20"/>
      <c r="CLN570" s="20"/>
      <c r="CLO570" s="20"/>
      <c r="CLP570" s="20"/>
      <c r="CLQ570" s="20"/>
      <c r="CLR570" s="23"/>
      <c r="CLS570" s="89"/>
      <c r="CLT570" s="22"/>
      <c r="CLU570" s="102"/>
      <c r="CLV570" s="78"/>
      <c r="CLW570" s="72"/>
      <c r="CLX570" s="66"/>
      <c r="CLY570" s="21"/>
      <c r="CLZ570" s="21"/>
      <c r="CMA570" s="21"/>
      <c r="CMB570" s="21"/>
      <c r="CMC570" s="21"/>
      <c r="CMD570" s="19"/>
      <c r="CME570" s="20"/>
      <c r="CMF570" s="110"/>
      <c r="CMG570" s="21"/>
      <c r="CMH570" s="21"/>
      <c r="CMI570" s="20"/>
      <c r="CMJ570" s="20"/>
      <c r="CMK570" s="20"/>
      <c r="CML570" s="21"/>
      <c r="CMM570" s="20"/>
      <c r="CMN570" s="20"/>
      <c r="CMO570" s="20"/>
      <c r="CMP570" s="20"/>
      <c r="CMQ570" s="20"/>
      <c r="CMR570" s="20"/>
      <c r="CMS570" s="23"/>
      <c r="CMT570" s="89"/>
      <c r="CMU570" s="22"/>
      <c r="CMV570" s="102"/>
      <c r="CMW570" s="78"/>
      <c r="CMX570" s="72"/>
      <c r="CMY570" s="66"/>
      <c r="CMZ570" s="21"/>
      <c r="CNA570" s="21"/>
      <c r="CNB570" s="21"/>
      <c r="CNC570" s="21"/>
      <c r="CND570" s="21"/>
      <c r="CNE570" s="19"/>
      <c r="CNF570" s="20"/>
      <c r="CNG570" s="110"/>
      <c r="CNH570" s="21"/>
      <c r="CNI570" s="21"/>
      <c r="CNJ570" s="20"/>
      <c r="CNK570" s="20"/>
      <c r="CNL570" s="20"/>
      <c r="CNM570" s="21"/>
      <c r="CNN570" s="20"/>
      <c r="CNO570" s="20"/>
      <c r="CNP570" s="20"/>
      <c r="CNQ570" s="20"/>
      <c r="CNR570" s="20"/>
      <c r="CNS570" s="20"/>
      <c r="CNT570" s="23"/>
      <c r="CNU570" s="89"/>
      <c r="CNV570" s="22"/>
      <c r="CNW570" s="102"/>
      <c r="CNX570" s="78"/>
      <c r="CNY570" s="72"/>
      <c r="CNZ570" s="66"/>
      <c r="COA570" s="21"/>
      <c r="COB570" s="21"/>
      <c r="COC570" s="21"/>
      <c r="COD570" s="21"/>
      <c r="COE570" s="21"/>
      <c r="COF570" s="19"/>
      <c r="COG570" s="20"/>
      <c r="COH570" s="110"/>
      <c r="COI570" s="21"/>
      <c r="COJ570" s="21"/>
      <c r="COK570" s="20"/>
      <c r="COL570" s="20"/>
      <c r="COM570" s="20"/>
      <c r="CON570" s="21"/>
      <c r="COO570" s="20"/>
      <c r="COP570" s="20"/>
      <c r="COQ570" s="20"/>
      <c r="COR570" s="20"/>
      <c r="COS570" s="20"/>
      <c r="COT570" s="20"/>
      <c r="COU570" s="23"/>
      <c r="COV570" s="89"/>
      <c r="COW570" s="22"/>
      <c r="COX570" s="102"/>
      <c r="COY570" s="78"/>
      <c r="COZ570" s="72"/>
      <c r="CPA570" s="66"/>
      <c r="CPB570" s="21"/>
      <c r="CPC570" s="21"/>
      <c r="CPD570" s="21"/>
      <c r="CPE570" s="21"/>
      <c r="CPF570" s="21"/>
      <c r="CPG570" s="19"/>
      <c r="CPH570" s="20"/>
      <c r="CPI570" s="110"/>
      <c r="CPJ570" s="21"/>
      <c r="CPK570" s="21"/>
      <c r="CPL570" s="20"/>
      <c r="CPM570" s="20"/>
      <c r="CPN570" s="20"/>
      <c r="CPO570" s="21"/>
      <c r="CPP570" s="20"/>
      <c r="CPQ570" s="20"/>
      <c r="CPR570" s="20"/>
      <c r="CPS570" s="20"/>
      <c r="CPT570" s="20"/>
      <c r="CPU570" s="20"/>
      <c r="CPV570" s="23"/>
      <c r="CPW570" s="89"/>
      <c r="CPX570" s="22"/>
      <c r="CPY570" s="102"/>
      <c r="CPZ570" s="78"/>
      <c r="CQA570" s="72"/>
      <c r="CQB570" s="66"/>
      <c r="CQC570" s="21"/>
      <c r="CQD570" s="21"/>
      <c r="CQE570" s="21"/>
      <c r="CQF570" s="21"/>
      <c r="CQG570" s="21"/>
      <c r="CQH570" s="19"/>
      <c r="CQI570" s="20"/>
      <c r="CQJ570" s="110"/>
      <c r="CQK570" s="21"/>
      <c r="CQL570" s="21"/>
      <c r="CQM570" s="20"/>
      <c r="CQN570" s="20"/>
      <c r="CQO570" s="20"/>
      <c r="CQP570" s="21"/>
      <c r="CQQ570" s="20"/>
      <c r="CQR570" s="20"/>
      <c r="CQS570" s="20"/>
      <c r="CQT570" s="20"/>
      <c r="CQU570" s="20"/>
      <c r="CQV570" s="20"/>
      <c r="CQW570" s="23"/>
      <c r="CQX570" s="89"/>
      <c r="CQY570" s="22"/>
      <c r="CQZ570" s="102"/>
      <c r="CRA570" s="78"/>
      <c r="CRB570" s="72"/>
      <c r="CRC570" s="66"/>
      <c r="CRD570" s="21"/>
      <c r="CRE570" s="21"/>
      <c r="CRF570" s="21"/>
      <c r="CRG570" s="21"/>
      <c r="CRH570" s="21"/>
      <c r="CRI570" s="19"/>
      <c r="CRJ570" s="20"/>
      <c r="CRK570" s="110"/>
      <c r="CRL570" s="21"/>
      <c r="CRM570" s="21"/>
      <c r="CRN570" s="20"/>
      <c r="CRO570" s="20"/>
      <c r="CRP570" s="20"/>
      <c r="CRQ570" s="21"/>
      <c r="CRR570" s="20"/>
      <c r="CRS570" s="20"/>
      <c r="CRT570" s="20"/>
      <c r="CRU570" s="20"/>
      <c r="CRV570" s="20"/>
      <c r="CRW570" s="20"/>
      <c r="CRX570" s="23"/>
      <c r="CRY570" s="89"/>
      <c r="CRZ570" s="22"/>
      <c r="CSA570" s="102"/>
      <c r="CSB570" s="78"/>
      <c r="CSC570" s="72"/>
      <c r="CSD570" s="66"/>
      <c r="CSE570" s="21"/>
      <c r="CSF570" s="21"/>
      <c r="CSG570" s="21"/>
      <c r="CSH570" s="21"/>
      <c r="CSI570" s="21"/>
      <c r="CSJ570" s="19"/>
      <c r="CSK570" s="20"/>
      <c r="CSL570" s="110"/>
      <c r="CSM570" s="21"/>
      <c r="CSN570" s="21"/>
      <c r="CSO570" s="20"/>
      <c r="CSP570" s="20"/>
      <c r="CSQ570" s="20"/>
      <c r="CSR570" s="21"/>
      <c r="CSS570" s="20"/>
      <c r="CST570" s="20"/>
      <c r="CSU570" s="20"/>
      <c r="CSV570" s="20"/>
      <c r="CSW570" s="20"/>
      <c r="CSX570" s="20"/>
      <c r="CSY570" s="23"/>
      <c r="CSZ570" s="89"/>
      <c r="CTA570" s="22"/>
      <c r="CTB570" s="102"/>
      <c r="CTC570" s="78"/>
      <c r="CTD570" s="72"/>
      <c r="CTE570" s="66"/>
      <c r="CTF570" s="21"/>
      <c r="CTG570" s="21"/>
      <c r="CTH570" s="21"/>
      <c r="CTI570" s="21"/>
      <c r="CTJ570" s="21"/>
      <c r="CTK570" s="19"/>
      <c r="CTL570" s="20"/>
      <c r="CTM570" s="110"/>
      <c r="CTN570" s="21"/>
      <c r="CTO570" s="21"/>
      <c r="CTP570" s="20"/>
      <c r="CTQ570" s="20"/>
      <c r="CTR570" s="20"/>
      <c r="CTS570" s="21"/>
      <c r="CTT570" s="20"/>
      <c r="CTU570" s="20"/>
      <c r="CTV570" s="20"/>
      <c r="CTW570" s="20"/>
      <c r="CTX570" s="20"/>
      <c r="CTY570" s="20"/>
      <c r="CTZ570" s="23"/>
      <c r="CUA570" s="89"/>
      <c r="CUB570" s="22"/>
      <c r="CUC570" s="102"/>
      <c r="CUD570" s="78"/>
      <c r="CUE570" s="72"/>
      <c r="CUF570" s="66"/>
      <c r="CUG570" s="21"/>
      <c r="CUH570" s="21"/>
      <c r="CUI570" s="21"/>
      <c r="CUJ570" s="21"/>
      <c r="CUK570" s="21"/>
      <c r="CUL570" s="19"/>
      <c r="CUM570" s="20"/>
      <c r="CUN570" s="110"/>
      <c r="CUO570" s="21"/>
      <c r="CUP570" s="21"/>
      <c r="CUQ570" s="20"/>
      <c r="CUR570" s="20"/>
      <c r="CUS570" s="20"/>
      <c r="CUT570" s="21"/>
      <c r="CUU570" s="20"/>
      <c r="CUV570" s="20"/>
      <c r="CUW570" s="20"/>
      <c r="CUX570" s="20"/>
      <c r="CUY570" s="20"/>
      <c r="CUZ570" s="20"/>
      <c r="CVA570" s="23"/>
      <c r="CVB570" s="89"/>
      <c r="CVC570" s="22"/>
      <c r="CVD570" s="102"/>
      <c r="CVE570" s="78"/>
      <c r="CVF570" s="72"/>
      <c r="CVG570" s="66"/>
      <c r="CVH570" s="21"/>
      <c r="CVI570" s="21"/>
      <c r="CVJ570" s="21"/>
      <c r="CVK570" s="21"/>
      <c r="CVL570" s="21"/>
      <c r="CVM570" s="19"/>
      <c r="CVN570" s="20"/>
      <c r="CVO570" s="110"/>
      <c r="CVP570" s="21"/>
      <c r="CVQ570" s="21"/>
      <c r="CVR570" s="20"/>
      <c r="CVS570" s="20"/>
      <c r="CVT570" s="20"/>
      <c r="CVU570" s="21"/>
      <c r="CVV570" s="20"/>
      <c r="CVW570" s="20"/>
      <c r="CVX570" s="20"/>
      <c r="CVY570" s="20"/>
      <c r="CVZ570" s="20"/>
      <c r="CWA570" s="20"/>
      <c r="CWB570" s="23"/>
      <c r="CWC570" s="89"/>
      <c r="CWD570" s="22"/>
      <c r="CWE570" s="102"/>
      <c r="CWF570" s="78"/>
      <c r="CWG570" s="72"/>
      <c r="CWH570" s="66"/>
      <c r="CWI570" s="21"/>
      <c r="CWJ570" s="21"/>
      <c r="CWK570" s="21"/>
      <c r="CWL570" s="21"/>
      <c r="CWM570" s="21"/>
      <c r="CWN570" s="19"/>
      <c r="CWO570" s="20"/>
      <c r="CWP570" s="110"/>
      <c r="CWQ570" s="21"/>
      <c r="CWR570" s="21"/>
      <c r="CWS570" s="20"/>
      <c r="CWT570" s="20"/>
      <c r="CWU570" s="20"/>
      <c r="CWV570" s="21"/>
      <c r="CWW570" s="20"/>
      <c r="CWX570" s="20"/>
      <c r="CWY570" s="20"/>
      <c r="CWZ570" s="20"/>
      <c r="CXA570" s="20"/>
      <c r="CXB570" s="20"/>
      <c r="CXC570" s="23"/>
      <c r="CXD570" s="89"/>
      <c r="CXE570" s="22"/>
      <c r="CXF570" s="102"/>
      <c r="CXG570" s="78"/>
      <c r="CXH570" s="72"/>
      <c r="CXI570" s="66"/>
      <c r="CXJ570" s="21"/>
      <c r="CXK570" s="21"/>
      <c r="CXL570" s="21"/>
      <c r="CXM570" s="21"/>
      <c r="CXN570" s="21"/>
      <c r="CXO570" s="19"/>
      <c r="CXP570" s="20"/>
      <c r="CXQ570" s="110"/>
      <c r="CXR570" s="21"/>
      <c r="CXS570" s="21"/>
      <c r="CXT570" s="20"/>
      <c r="CXU570" s="20"/>
      <c r="CXV570" s="20"/>
      <c r="CXW570" s="21"/>
      <c r="CXX570" s="20"/>
      <c r="CXY570" s="20"/>
      <c r="CXZ570" s="20"/>
      <c r="CYA570" s="20"/>
      <c r="CYB570" s="20"/>
      <c r="CYC570" s="20"/>
      <c r="CYD570" s="23"/>
      <c r="CYE570" s="89"/>
      <c r="CYF570" s="22"/>
      <c r="CYG570" s="102"/>
      <c r="CYH570" s="78"/>
      <c r="CYI570" s="72"/>
      <c r="CYJ570" s="66"/>
      <c r="CYK570" s="21"/>
      <c r="CYL570" s="21"/>
      <c r="CYM570" s="21"/>
      <c r="CYN570" s="21"/>
      <c r="CYO570" s="21"/>
      <c r="CYP570" s="19"/>
      <c r="CYQ570" s="20"/>
      <c r="CYR570" s="110"/>
      <c r="CYS570" s="21"/>
      <c r="CYT570" s="21"/>
      <c r="CYU570" s="20"/>
      <c r="CYV570" s="20"/>
      <c r="CYW570" s="20"/>
      <c r="CYX570" s="21"/>
      <c r="CYY570" s="20"/>
      <c r="CYZ570" s="20"/>
      <c r="CZA570" s="20"/>
      <c r="CZB570" s="20"/>
      <c r="CZC570" s="20"/>
      <c r="CZD570" s="20"/>
      <c r="CZE570" s="23"/>
      <c r="CZF570" s="89"/>
      <c r="CZG570" s="22"/>
      <c r="CZH570" s="102"/>
      <c r="CZI570" s="78"/>
      <c r="CZJ570" s="72"/>
      <c r="CZK570" s="66"/>
      <c r="CZL570" s="21"/>
      <c r="CZM570" s="21"/>
      <c r="CZN570" s="21"/>
      <c r="CZO570" s="21"/>
      <c r="CZP570" s="21"/>
      <c r="CZQ570" s="19"/>
      <c r="CZR570" s="20"/>
      <c r="CZS570" s="110"/>
      <c r="CZT570" s="21"/>
      <c r="CZU570" s="21"/>
      <c r="CZV570" s="20"/>
      <c r="CZW570" s="20"/>
      <c r="CZX570" s="20"/>
      <c r="CZY570" s="21"/>
      <c r="CZZ570" s="20"/>
      <c r="DAA570" s="20"/>
      <c r="DAB570" s="20"/>
      <c r="DAC570" s="20"/>
      <c r="DAD570" s="20"/>
      <c r="DAE570" s="20"/>
      <c r="DAF570" s="23"/>
      <c r="DAG570" s="89"/>
      <c r="DAH570" s="22"/>
      <c r="DAI570" s="102"/>
      <c r="DAJ570" s="78"/>
      <c r="DAK570" s="72"/>
      <c r="DAL570" s="66"/>
      <c r="DAM570" s="21"/>
      <c r="DAN570" s="21"/>
      <c r="DAO570" s="21"/>
      <c r="DAP570" s="21"/>
      <c r="DAQ570" s="21"/>
      <c r="DAR570" s="19"/>
      <c r="DAS570" s="20"/>
      <c r="DAT570" s="110"/>
      <c r="DAU570" s="21"/>
      <c r="DAV570" s="21"/>
      <c r="DAW570" s="20"/>
      <c r="DAX570" s="20"/>
      <c r="DAY570" s="20"/>
      <c r="DAZ570" s="21"/>
      <c r="DBA570" s="20"/>
      <c r="DBB570" s="20"/>
      <c r="DBC570" s="20"/>
      <c r="DBD570" s="20"/>
      <c r="DBE570" s="20"/>
      <c r="DBF570" s="20"/>
      <c r="DBG570" s="23"/>
      <c r="DBH570" s="89"/>
      <c r="DBI570" s="22"/>
      <c r="DBJ570" s="102"/>
      <c r="DBK570" s="78"/>
      <c r="DBL570" s="72"/>
      <c r="DBM570" s="66"/>
      <c r="DBN570" s="21"/>
      <c r="DBO570" s="21"/>
      <c r="DBP570" s="21"/>
      <c r="DBQ570" s="21"/>
      <c r="DBR570" s="21"/>
      <c r="DBS570" s="19"/>
      <c r="DBT570" s="20"/>
      <c r="DBU570" s="110"/>
      <c r="DBV570" s="21"/>
      <c r="DBW570" s="21"/>
      <c r="DBX570" s="20"/>
      <c r="DBY570" s="20"/>
      <c r="DBZ570" s="20"/>
      <c r="DCA570" s="21"/>
      <c r="DCB570" s="20"/>
      <c r="DCC570" s="20"/>
      <c r="DCD570" s="20"/>
      <c r="DCE570" s="20"/>
      <c r="DCF570" s="20"/>
      <c r="DCG570" s="20"/>
      <c r="DCH570" s="23"/>
      <c r="DCI570" s="89"/>
      <c r="DCJ570" s="22"/>
      <c r="DCK570" s="102"/>
      <c r="DCL570" s="78"/>
      <c r="DCM570" s="72"/>
      <c r="DCN570" s="66"/>
      <c r="DCO570" s="21"/>
      <c r="DCP570" s="21"/>
      <c r="DCQ570" s="21"/>
      <c r="DCR570" s="21"/>
      <c r="DCS570" s="21"/>
      <c r="DCT570" s="19"/>
      <c r="DCU570" s="20"/>
      <c r="DCV570" s="110"/>
      <c r="DCW570" s="21"/>
      <c r="DCX570" s="21"/>
      <c r="DCY570" s="20"/>
      <c r="DCZ570" s="20"/>
      <c r="DDA570" s="20"/>
      <c r="DDB570" s="21"/>
      <c r="DDC570" s="20"/>
      <c r="DDD570" s="20"/>
      <c r="DDE570" s="20"/>
      <c r="DDF570" s="20"/>
      <c r="DDG570" s="20"/>
      <c r="DDH570" s="20"/>
      <c r="DDI570" s="23"/>
      <c r="DDJ570" s="89"/>
      <c r="DDK570" s="22"/>
      <c r="DDL570" s="102"/>
      <c r="DDM570" s="78"/>
      <c r="DDN570" s="72"/>
      <c r="DDO570" s="66"/>
      <c r="DDP570" s="21"/>
      <c r="DDQ570" s="21"/>
      <c r="DDR570" s="21"/>
      <c r="DDS570" s="21"/>
      <c r="DDT570" s="21"/>
      <c r="DDU570" s="19"/>
      <c r="DDV570" s="20"/>
      <c r="DDW570" s="110"/>
      <c r="DDX570" s="21"/>
      <c r="DDY570" s="21"/>
      <c r="DDZ570" s="20"/>
      <c r="DEA570" s="20"/>
      <c r="DEB570" s="20"/>
      <c r="DEC570" s="21"/>
      <c r="DED570" s="20"/>
      <c r="DEE570" s="20"/>
      <c r="DEF570" s="20"/>
      <c r="DEG570" s="20"/>
      <c r="DEH570" s="20"/>
      <c r="DEI570" s="20"/>
      <c r="DEJ570" s="23"/>
      <c r="DEK570" s="89"/>
      <c r="DEL570" s="22"/>
      <c r="DEM570" s="102"/>
      <c r="DEN570" s="78"/>
      <c r="DEO570" s="72"/>
      <c r="DEP570" s="66"/>
      <c r="DEQ570" s="21"/>
      <c r="DER570" s="21"/>
      <c r="DES570" s="21"/>
      <c r="DET570" s="21"/>
      <c r="DEU570" s="21"/>
      <c r="DEV570" s="19"/>
      <c r="DEW570" s="20"/>
      <c r="DEX570" s="110"/>
      <c r="DEY570" s="21"/>
      <c r="DEZ570" s="21"/>
      <c r="DFA570" s="20"/>
      <c r="DFB570" s="20"/>
      <c r="DFC570" s="20"/>
      <c r="DFD570" s="21"/>
      <c r="DFE570" s="20"/>
      <c r="DFF570" s="20"/>
      <c r="DFG570" s="20"/>
      <c r="DFH570" s="20"/>
      <c r="DFI570" s="20"/>
      <c r="DFJ570" s="20"/>
      <c r="DFK570" s="23"/>
      <c r="DFL570" s="89"/>
      <c r="DFM570" s="22"/>
      <c r="DFN570" s="102"/>
      <c r="DFO570" s="78"/>
      <c r="DFP570" s="72"/>
      <c r="DFQ570" s="66"/>
      <c r="DFR570" s="21"/>
      <c r="DFS570" s="21"/>
      <c r="DFT570" s="21"/>
      <c r="DFU570" s="21"/>
      <c r="DFV570" s="21"/>
      <c r="DFW570" s="19"/>
      <c r="DFX570" s="20"/>
      <c r="DFY570" s="110"/>
      <c r="DFZ570" s="21"/>
      <c r="DGA570" s="21"/>
      <c r="DGB570" s="20"/>
      <c r="DGC570" s="20"/>
      <c r="DGD570" s="20"/>
      <c r="DGE570" s="21"/>
      <c r="DGF570" s="20"/>
      <c r="DGG570" s="20"/>
      <c r="DGH570" s="20"/>
      <c r="DGI570" s="20"/>
      <c r="DGJ570" s="20"/>
      <c r="DGK570" s="20"/>
      <c r="DGL570" s="23"/>
      <c r="DGM570" s="89"/>
      <c r="DGN570" s="22"/>
      <c r="DGO570" s="102"/>
      <c r="DGP570" s="78"/>
      <c r="DGQ570" s="72"/>
      <c r="DGR570" s="66"/>
      <c r="DGS570" s="21"/>
      <c r="DGT570" s="21"/>
      <c r="DGU570" s="21"/>
      <c r="DGV570" s="21"/>
      <c r="DGW570" s="21"/>
      <c r="DGX570" s="19"/>
      <c r="DGY570" s="20"/>
      <c r="DGZ570" s="110"/>
      <c r="DHA570" s="21"/>
      <c r="DHB570" s="21"/>
      <c r="DHC570" s="20"/>
      <c r="DHD570" s="20"/>
      <c r="DHE570" s="20"/>
      <c r="DHF570" s="21"/>
      <c r="DHG570" s="20"/>
      <c r="DHH570" s="20"/>
      <c r="DHI570" s="20"/>
      <c r="DHJ570" s="20"/>
      <c r="DHK570" s="20"/>
      <c r="DHL570" s="20"/>
      <c r="DHM570" s="23"/>
      <c r="DHN570" s="89"/>
      <c r="DHO570" s="22"/>
      <c r="DHP570" s="102"/>
      <c r="DHQ570" s="78"/>
      <c r="DHR570" s="72"/>
      <c r="DHS570" s="66"/>
      <c r="DHT570" s="21"/>
      <c r="DHU570" s="21"/>
      <c r="DHV570" s="21"/>
      <c r="DHW570" s="21"/>
      <c r="DHX570" s="21"/>
      <c r="DHY570" s="19"/>
      <c r="DHZ570" s="20"/>
      <c r="DIA570" s="110"/>
      <c r="DIB570" s="21"/>
      <c r="DIC570" s="21"/>
      <c r="DID570" s="20"/>
      <c r="DIE570" s="20"/>
      <c r="DIF570" s="20"/>
      <c r="DIG570" s="21"/>
      <c r="DIH570" s="20"/>
      <c r="DII570" s="20"/>
      <c r="DIJ570" s="20"/>
      <c r="DIK570" s="20"/>
      <c r="DIL570" s="20"/>
      <c r="DIM570" s="20"/>
      <c r="DIN570" s="23"/>
      <c r="DIO570" s="89"/>
      <c r="DIP570" s="22"/>
      <c r="DIQ570" s="102"/>
      <c r="DIR570" s="78"/>
      <c r="DIS570" s="72"/>
      <c r="DIT570" s="66"/>
      <c r="DIU570" s="21"/>
      <c r="DIV570" s="21"/>
      <c r="DIW570" s="21"/>
      <c r="DIX570" s="21"/>
      <c r="DIY570" s="21"/>
      <c r="DIZ570" s="19"/>
      <c r="DJA570" s="20"/>
      <c r="DJB570" s="110"/>
      <c r="DJC570" s="21"/>
      <c r="DJD570" s="21"/>
      <c r="DJE570" s="20"/>
      <c r="DJF570" s="20"/>
      <c r="DJG570" s="20"/>
      <c r="DJH570" s="21"/>
      <c r="DJI570" s="20"/>
      <c r="DJJ570" s="20"/>
      <c r="DJK570" s="20"/>
      <c r="DJL570" s="20"/>
      <c r="DJM570" s="20"/>
      <c r="DJN570" s="20"/>
      <c r="DJO570" s="23"/>
      <c r="DJP570" s="89"/>
      <c r="DJQ570" s="22"/>
      <c r="DJR570" s="102"/>
      <c r="DJS570" s="78"/>
      <c r="DJT570" s="72"/>
      <c r="DJU570" s="66"/>
      <c r="DJV570" s="21"/>
      <c r="DJW570" s="21"/>
      <c r="DJX570" s="21"/>
      <c r="DJY570" s="21"/>
      <c r="DJZ570" s="21"/>
      <c r="DKA570" s="19"/>
      <c r="DKB570" s="20"/>
      <c r="DKC570" s="110"/>
      <c r="DKD570" s="21"/>
      <c r="DKE570" s="21"/>
      <c r="DKF570" s="20"/>
      <c r="DKG570" s="20"/>
      <c r="DKH570" s="20"/>
      <c r="DKI570" s="21"/>
      <c r="DKJ570" s="20"/>
      <c r="DKK570" s="20"/>
      <c r="DKL570" s="20"/>
      <c r="DKM570" s="20"/>
      <c r="DKN570" s="20"/>
      <c r="DKO570" s="20"/>
      <c r="DKP570" s="23"/>
      <c r="DKQ570" s="89"/>
      <c r="DKR570" s="22"/>
      <c r="DKS570" s="102"/>
      <c r="DKT570" s="78"/>
      <c r="DKU570" s="72"/>
      <c r="DKV570" s="66"/>
      <c r="DKW570" s="21"/>
      <c r="DKX570" s="21"/>
      <c r="DKY570" s="21"/>
      <c r="DKZ570" s="21"/>
      <c r="DLA570" s="21"/>
      <c r="DLB570" s="19"/>
      <c r="DLC570" s="20"/>
      <c r="DLD570" s="110"/>
      <c r="DLE570" s="21"/>
      <c r="DLF570" s="21"/>
      <c r="DLG570" s="20"/>
      <c r="DLH570" s="20"/>
      <c r="DLI570" s="20"/>
      <c r="DLJ570" s="21"/>
      <c r="DLK570" s="20"/>
      <c r="DLL570" s="20"/>
      <c r="DLM570" s="20"/>
      <c r="DLN570" s="20"/>
      <c r="DLO570" s="20"/>
      <c r="DLP570" s="20"/>
      <c r="DLQ570" s="23"/>
      <c r="DLR570" s="89"/>
      <c r="DLS570" s="22"/>
      <c r="DLT570" s="102"/>
      <c r="DLU570" s="78"/>
      <c r="DLV570" s="72"/>
      <c r="DLW570" s="66"/>
      <c r="DLX570" s="21"/>
      <c r="DLY570" s="21"/>
      <c r="DLZ570" s="21"/>
      <c r="DMA570" s="21"/>
      <c r="DMB570" s="21"/>
      <c r="DMC570" s="19"/>
      <c r="DMD570" s="20"/>
      <c r="DME570" s="110"/>
      <c r="DMF570" s="21"/>
      <c r="DMG570" s="21"/>
      <c r="DMH570" s="20"/>
      <c r="DMI570" s="20"/>
      <c r="DMJ570" s="20"/>
      <c r="DMK570" s="21"/>
      <c r="DML570" s="20"/>
      <c r="DMM570" s="20"/>
      <c r="DMN570" s="20"/>
      <c r="DMO570" s="20"/>
      <c r="DMP570" s="20"/>
      <c r="DMQ570" s="20"/>
      <c r="DMR570" s="23"/>
      <c r="DMS570" s="89"/>
      <c r="DMT570" s="22"/>
      <c r="DMU570" s="102"/>
      <c r="DMV570" s="78"/>
      <c r="DMW570" s="72"/>
      <c r="DMX570" s="66"/>
      <c r="DMY570" s="21"/>
      <c r="DMZ570" s="21"/>
      <c r="DNA570" s="21"/>
      <c r="DNB570" s="21"/>
      <c r="DNC570" s="21"/>
      <c r="DND570" s="19"/>
      <c r="DNE570" s="20"/>
      <c r="DNF570" s="110"/>
      <c r="DNG570" s="21"/>
      <c r="DNH570" s="21"/>
      <c r="DNI570" s="20"/>
      <c r="DNJ570" s="20"/>
      <c r="DNK570" s="20"/>
      <c r="DNL570" s="21"/>
      <c r="DNM570" s="20"/>
      <c r="DNN570" s="20"/>
      <c r="DNO570" s="20"/>
      <c r="DNP570" s="20"/>
      <c r="DNQ570" s="20"/>
      <c r="DNR570" s="20"/>
      <c r="DNS570" s="23"/>
      <c r="DNT570" s="89"/>
      <c r="DNU570" s="22"/>
      <c r="DNV570" s="102"/>
      <c r="DNW570" s="78"/>
      <c r="DNX570" s="72"/>
      <c r="DNY570" s="66"/>
      <c r="DNZ570" s="21"/>
      <c r="DOA570" s="21"/>
      <c r="DOB570" s="21"/>
      <c r="DOC570" s="21"/>
      <c r="DOD570" s="21"/>
      <c r="DOE570" s="19"/>
      <c r="DOF570" s="20"/>
      <c r="DOG570" s="110"/>
      <c r="DOH570" s="21"/>
      <c r="DOI570" s="21"/>
      <c r="DOJ570" s="20"/>
      <c r="DOK570" s="20"/>
      <c r="DOL570" s="20"/>
      <c r="DOM570" s="21"/>
      <c r="DON570" s="20"/>
      <c r="DOO570" s="20"/>
      <c r="DOP570" s="20"/>
      <c r="DOQ570" s="20"/>
      <c r="DOR570" s="20"/>
      <c r="DOS570" s="20"/>
      <c r="DOT570" s="23"/>
      <c r="DOU570" s="89"/>
      <c r="DOV570" s="22"/>
      <c r="DOW570" s="102"/>
      <c r="DOX570" s="78"/>
      <c r="DOY570" s="72"/>
      <c r="DOZ570" s="66"/>
      <c r="DPA570" s="21"/>
      <c r="DPB570" s="21"/>
      <c r="DPC570" s="21"/>
      <c r="DPD570" s="21"/>
      <c r="DPE570" s="21"/>
      <c r="DPF570" s="19"/>
      <c r="DPG570" s="20"/>
      <c r="DPH570" s="110"/>
      <c r="DPI570" s="21"/>
      <c r="DPJ570" s="21"/>
      <c r="DPK570" s="20"/>
      <c r="DPL570" s="20"/>
      <c r="DPM570" s="20"/>
      <c r="DPN570" s="21"/>
      <c r="DPO570" s="20"/>
      <c r="DPP570" s="20"/>
      <c r="DPQ570" s="20"/>
      <c r="DPR570" s="20"/>
      <c r="DPS570" s="20"/>
      <c r="DPT570" s="20"/>
      <c r="DPU570" s="23"/>
      <c r="DPV570" s="89"/>
      <c r="DPW570" s="22"/>
      <c r="DPX570" s="102"/>
      <c r="DPY570" s="78"/>
      <c r="DPZ570" s="72"/>
      <c r="DQA570" s="66"/>
      <c r="DQB570" s="21"/>
      <c r="DQC570" s="21"/>
      <c r="DQD570" s="21"/>
      <c r="DQE570" s="21"/>
      <c r="DQF570" s="21"/>
      <c r="DQG570" s="19"/>
      <c r="DQH570" s="20"/>
      <c r="DQI570" s="110"/>
      <c r="DQJ570" s="21"/>
      <c r="DQK570" s="21"/>
      <c r="DQL570" s="20"/>
      <c r="DQM570" s="20"/>
      <c r="DQN570" s="20"/>
      <c r="DQO570" s="21"/>
      <c r="DQP570" s="20"/>
      <c r="DQQ570" s="20"/>
      <c r="DQR570" s="20"/>
      <c r="DQS570" s="20"/>
      <c r="DQT570" s="20"/>
      <c r="DQU570" s="20"/>
      <c r="DQV570" s="23"/>
      <c r="DQW570" s="89"/>
      <c r="DQX570" s="22"/>
      <c r="DQY570" s="102"/>
      <c r="DQZ570" s="78"/>
      <c r="DRA570" s="72"/>
      <c r="DRB570" s="66"/>
      <c r="DRC570" s="21"/>
      <c r="DRD570" s="21"/>
      <c r="DRE570" s="21"/>
      <c r="DRF570" s="21"/>
      <c r="DRG570" s="21"/>
      <c r="DRH570" s="19"/>
      <c r="DRI570" s="20"/>
      <c r="DRJ570" s="110"/>
      <c r="DRK570" s="21"/>
      <c r="DRL570" s="21"/>
      <c r="DRM570" s="20"/>
      <c r="DRN570" s="20"/>
      <c r="DRO570" s="20"/>
      <c r="DRP570" s="21"/>
      <c r="DRQ570" s="20"/>
      <c r="DRR570" s="20"/>
      <c r="DRS570" s="20"/>
      <c r="DRT570" s="20"/>
      <c r="DRU570" s="20"/>
      <c r="DRV570" s="20"/>
      <c r="DRW570" s="23"/>
      <c r="DRX570" s="89"/>
      <c r="DRY570" s="22"/>
      <c r="DRZ570" s="102"/>
      <c r="DSA570" s="78"/>
      <c r="DSB570" s="72"/>
      <c r="DSC570" s="66"/>
      <c r="DSD570" s="21"/>
      <c r="DSE570" s="21"/>
      <c r="DSF570" s="21"/>
      <c r="DSG570" s="21"/>
      <c r="DSH570" s="21"/>
      <c r="DSI570" s="19"/>
      <c r="DSJ570" s="20"/>
      <c r="DSK570" s="110"/>
      <c r="DSL570" s="21"/>
      <c r="DSM570" s="21"/>
      <c r="DSN570" s="20"/>
      <c r="DSO570" s="20"/>
      <c r="DSP570" s="20"/>
      <c r="DSQ570" s="21"/>
      <c r="DSR570" s="20"/>
      <c r="DSS570" s="20"/>
      <c r="DST570" s="20"/>
      <c r="DSU570" s="20"/>
      <c r="DSV570" s="20"/>
      <c r="DSW570" s="20"/>
      <c r="DSX570" s="23"/>
      <c r="DSY570" s="89"/>
      <c r="DSZ570" s="22"/>
      <c r="DTA570" s="102"/>
      <c r="DTB570" s="78"/>
      <c r="DTC570" s="72"/>
      <c r="DTD570" s="66"/>
      <c r="DTE570" s="21"/>
      <c r="DTF570" s="21"/>
      <c r="DTG570" s="21"/>
      <c r="DTH570" s="21"/>
      <c r="DTI570" s="21"/>
      <c r="DTJ570" s="19"/>
      <c r="DTK570" s="20"/>
      <c r="DTL570" s="110"/>
      <c r="DTM570" s="21"/>
      <c r="DTN570" s="21"/>
      <c r="DTO570" s="20"/>
      <c r="DTP570" s="20"/>
      <c r="DTQ570" s="20"/>
      <c r="DTR570" s="21"/>
      <c r="DTS570" s="20"/>
      <c r="DTT570" s="20"/>
      <c r="DTU570" s="20"/>
      <c r="DTV570" s="20"/>
      <c r="DTW570" s="20"/>
      <c r="DTX570" s="20"/>
      <c r="DTY570" s="23"/>
      <c r="DTZ570" s="89"/>
      <c r="DUA570" s="22"/>
      <c r="DUB570" s="102"/>
      <c r="DUC570" s="78"/>
      <c r="DUD570" s="72"/>
      <c r="DUE570" s="66"/>
      <c r="DUF570" s="21"/>
      <c r="DUG570" s="21"/>
      <c r="DUH570" s="21"/>
      <c r="DUI570" s="21"/>
      <c r="DUJ570" s="21"/>
      <c r="DUK570" s="19"/>
      <c r="DUL570" s="20"/>
      <c r="DUM570" s="110"/>
      <c r="DUN570" s="21"/>
      <c r="DUO570" s="21"/>
      <c r="DUP570" s="20"/>
      <c r="DUQ570" s="20"/>
      <c r="DUR570" s="20"/>
      <c r="DUS570" s="21"/>
      <c r="DUT570" s="20"/>
      <c r="DUU570" s="20"/>
      <c r="DUV570" s="20"/>
      <c r="DUW570" s="20"/>
      <c r="DUX570" s="20"/>
      <c r="DUY570" s="20"/>
      <c r="DUZ570" s="23"/>
      <c r="DVA570" s="89"/>
      <c r="DVB570" s="22"/>
      <c r="DVC570" s="102"/>
      <c r="DVD570" s="78"/>
      <c r="DVE570" s="72"/>
      <c r="DVF570" s="66"/>
      <c r="DVG570" s="21"/>
      <c r="DVH570" s="21"/>
      <c r="DVI570" s="21"/>
      <c r="DVJ570" s="21"/>
      <c r="DVK570" s="21"/>
      <c r="DVL570" s="19"/>
      <c r="DVM570" s="20"/>
      <c r="DVN570" s="110"/>
      <c r="DVO570" s="21"/>
      <c r="DVP570" s="21"/>
      <c r="DVQ570" s="20"/>
      <c r="DVR570" s="20"/>
      <c r="DVS570" s="20"/>
      <c r="DVT570" s="21"/>
      <c r="DVU570" s="20"/>
      <c r="DVV570" s="20"/>
      <c r="DVW570" s="20"/>
      <c r="DVX570" s="20"/>
      <c r="DVY570" s="20"/>
      <c r="DVZ570" s="20"/>
      <c r="DWA570" s="23"/>
      <c r="DWB570" s="89"/>
      <c r="DWC570" s="22"/>
      <c r="DWD570" s="102"/>
      <c r="DWE570" s="78"/>
      <c r="DWF570" s="72"/>
      <c r="DWG570" s="66"/>
      <c r="DWH570" s="21"/>
      <c r="DWI570" s="21"/>
      <c r="DWJ570" s="21"/>
      <c r="DWK570" s="21"/>
      <c r="DWL570" s="21"/>
      <c r="DWM570" s="19"/>
      <c r="DWN570" s="20"/>
      <c r="DWO570" s="110"/>
      <c r="DWP570" s="21"/>
      <c r="DWQ570" s="21"/>
      <c r="DWR570" s="20"/>
      <c r="DWS570" s="20"/>
      <c r="DWT570" s="20"/>
      <c r="DWU570" s="21"/>
      <c r="DWV570" s="20"/>
      <c r="DWW570" s="20"/>
      <c r="DWX570" s="20"/>
      <c r="DWY570" s="20"/>
      <c r="DWZ570" s="20"/>
      <c r="DXA570" s="20"/>
      <c r="DXB570" s="23"/>
      <c r="DXC570" s="89"/>
      <c r="DXD570" s="22"/>
      <c r="DXE570" s="102"/>
      <c r="DXF570" s="78"/>
      <c r="DXG570" s="72"/>
      <c r="DXH570" s="66"/>
      <c r="DXI570" s="21"/>
      <c r="DXJ570" s="21"/>
      <c r="DXK570" s="21"/>
      <c r="DXL570" s="21"/>
      <c r="DXM570" s="21"/>
      <c r="DXN570" s="19"/>
      <c r="DXO570" s="20"/>
      <c r="DXP570" s="110"/>
      <c r="DXQ570" s="21"/>
      <c r="DXR570" s="21"/>
      <c r="DXS570" s="20"/>
      <c r="DXT570" s="20"/>
      <c r="DXU570" s="20"/>
      <c r="DXV570" s="21"/>
      <c r="DXW570" s="20"/>
      <c r="DXX570" s="20"/>
      <c r="DXY570" s="20"/>
      <c r="DXZ570" s="20"/>
      <c r="DYA570" s="20"/>
      <c r="DYB570" s="20"/>
      <c r="DYC570" s="23"/>
      <c r="DYD570" s="89"/>
      <c r="DYE570" s="22"/>
      <c r="DYF570" s="102"/>
      <c r="DYG570" s="78"/>
      <c r="DYH570" s="72"/>
      <c r="DYI570" s="66"/>
      <c r="DYJ570" s="21"/>
      <c r="DYK570" s="21"/>
      <c r="DYL570" s="21"/>
      <c r="DYM570" s="21"/>
      <c r="DYN570" s="21"/>
      <c r="DYO570" s="19"/>
      <c r="DYP570" s="20"/>
      <c r="DYQ570" s="110"/>
      <c r="DYR570" s="21"/>
      <c r="DYS570" s="21"/>
      <c r="DYT570" s="20"/>
      <c r="DYU570" s="20"/>
      <c r="DYV570" s="20"/>
      <c r="DYW570" s="21"/>
      <c r="DYX570" s="20"/>
      <c r="DYY570" s="20"/>
      <c r="DYZ570" s="20"/>
      <c r="DZA570" s="20"/>
      <c r="DZB570" s="20"/>
      <c r="DZC570" s="20"/>
      <c r="DZD570" s="23"/>
      <c r="DZE570" s="89"/>
      <c r="DZF570" s="22"/>
      <c r="DZG570" s="102"/>
      <c r="DZH570" s="78"/>
      <c r="DZI570" s="72"/>
      <c r="DZJ570" s="66"/>
      <c r="DZK570" s="21"/>
      <c r="DZL570" s="21"/>
      <c r="DZM570" s="21"/>
      <c r="DZN570" s="21"/>
      <c r="DZO570" s="21"/>
      <c r="DZP570" s="19"/>
      <c r="DZQ570" s="20"/>
      <c r="DZR570" s="110"/>
      <c r="DZS570" s="21"/>
      <c r="DZT570" s="21"/>
      <c r="DZU570" s="20"/>
      <c r="DZV570" s="20"/>
      <c r="DZW570" s="20"/>
      <c r="DZX570" s="21"/>
      <c r="DZY570" s="20"/>
      <c r="DZZ570" s="20"/>
      <c r="EAA570" s="20"/>
      <c r="EAB570" s="20"/>
      <c r="EAC570" s="20"/>
      <c r="EAD570" s="20"/>
      <c r="EAE570" s="23"/>
      <c r="EAF570" s="89"/>
      <c r="EAG570" s="22"/>
      <c r="EAH570" s="102"/>
      <c r="EAI570" s="78"/>
      <c r="EAJ570" s="72"/>
      <c r="EAK570" s="66"/>
      <c r="EAL570" s="21"/>
      <c r="EAM570" s="21"/>
      <c r="EAN570" s="21"/>
      <c r="EAO570" s="21"/>
      <c r="EAP570" s="21"/>
      <c r="EAQ570" s="19"/>
      <c r="EAR570" s="20"/>
      <c r="EAS570" s="110"/>
      <c r="EAT570" s="21"/>
      <c r="EAU570" s="21"/>
      <c r="EAV570" s="20"/>
      <c r="EAW570" s="20"/>
      <c r="EAX570" s="20"/>
      <c r="EAY570" s="21"/>
      <c r="EAZ570" s="20"/>
      <c r="EBA570" s="20"/>
      <c r="EBB570" s="20"/>
      <c r="EBC570" s="20"/>
      <c r="EBD570" s="20"/>
      <c r="EBE570" s="20"/>
      <c r="EBF570" s="23"/>
      <c r="EBG570" s="89"/>
      <c r="EBH570" s="22"/>
      <c r="EBI570" s="102"/>
      <c r="EBJ570" s="78"/>
      <c r="EBK570" s="72"/>
      <c r="EBL570" s="66"/>
      <c r="EBM570" s="21"/>
      <c r="EBN570" s="21"/>
      <c r="EBO570" s="21"/>
      <c r="EBP570" s="21"/>
      <c r="EBQ570" s="21"/>
      <c r="EBR570" s="19"/>
      <c r="EBS570" s="20"/>
      <c r="EBT570" s="110"/>
      <c r="EBU570" s="21"/>
      <c r="EBV570" s="21"/>
      <c r="EBW570" s="20"/>
      <c r="EBX570" s="20"/>
      <c r="EBY570" s="20"/>
      <c r="EBZ570" s="21"/>
      <c r="ECA570" s="20"/>
      <c r="ECB570" s="20"/>
      <c r="ECC570" s="20"/>
      <c r="ECD570" s="20"/>
      <c r="ECE570" s="20"/>
      <c r="ECF570" s="20"/>
      <c r="ECG570" s="23"/>
      <c r="ECH570" s="89"/>
      <c r="ECI570" s="22"/>
      <c r="ECJ570" s="102"/>
      <c r="ECK570" s="78"/>
      <c r="ECL570" s="72"/>
      <c r="ECM570" s="66"/>
      <c r="ECN570" s="21"/>
      <c r="ECO570" s="21"/>
      <c r="ECP570" s="21"/>
      <c r="ECQ570" s="21"/>
      <c r="ECR570" s="21"/>
      <c r="ECS570" s="19"/>
      <c r="ECT570" s="20"/>
      <c r="ECU570" s="110"/>
      <c r="ECV570" s="21"/>
      <c r="ECW570" s="21"/>
      <c r="ECX570" s="20"/>
      <c r="ECY570" s="20"/>
      <c r="ECZ570" s="20"/>
      <c r="EDA570" s="21"/>
      <c r="EDB570" s="20"/>
      <c r="EDC570" s="20"/>
      <c r="EDD570" s="20"/>
      <c r="EDE570" s="20"/>
      <c r="EDF570" s="20"/>
      <c r="EDG570" s="20"/>
      <c r="EDH570" s="23"/>
      <c r="EDI570" s="89"/>
      <c r="EDJ570" s="22"/>
      <c r="EDK570" s="102"/>
      <c r="EDL570" s="78"/>
      <c r="EDM570" s="72"/>
      <c r="EDN570" s="66"/>
      <c r="EDO570" s="21"/>
      <c r="EDP570" s="21"/>
      <c r="EDQ570" s="21"/>
      <c r="EDR570" s="21"/>
      <c r="EDS570" s="21"/>
      <c r="EDT570" s="19"/>
      <c r="EDU570" s="20"/>
      <c r="EDV570" s="110"/>
      <c r="EDW570" s="21"/>
      <c r="EDX570" s="21"/>
      <c r="EDY570" s="20"/>
      <c r="EDZ570" s="20"/>
      <c r="EEA570" s="20"/>
      <c r="EEB570" s="21"/>
      <c r="EEC570" s="20"/>
      <c r="EED570" s="20"/>
      <c r="EEE570" s="20"/>
      <c r="EEF570" s="20"/>
      <c r="EEG570" s="20"/>
      <c r="EEH570" s="20"/>
      <c r="EEI570" s="23"/>
      <c r="EEJ570" s="89"/>
      <c r="EEK570" s="22"/>
      <c r="EEL570" s="102"/>
      <c r="EEM570" s="78"/>
      <c r="EEN570" s="72"/>
      <c r="EEO570" s="66"/>
      <c r="EEP570" s="21"/>
      <c r="EEQ570" s="21"/>
      <c r="EER570" s="21"/>
      <c r="EES570" s="21"/>
      <c r="EET570" s="21"/>
      <c r="EEU570" s="19"/>
      <c r="EEV570" s="20"/>
      <c r="EEW570" s="110"/>
      <c r="EEX570" s="21"/>
      <c r="EEY570" s="21"/>
      <c r="EEZ570" s="20"/>
      <c r="EFA570" s="20"/>
      <c r="EFB570" s="20"/>
      <c r="EFC570" s="21"/>
      <c r="EFD570" s="20"/>
      <c r="EFE570" s="20"/>
      <c r="EFF570" s="20"/>
      <c r="EFG570" s="20"/>
      <c r="EFH570" s="20"/>
      <c r="EFI570" s="20"/>
      <c r="EFJ570" s="23"/>
      <c r="EFK570" s="89"/>
      <c r="EFL570" s="22"/>
      <c r="EFM570" s="102"/>
      <c r="EFN570" s="78"/>
      <c r="EFO570" s="72"/>
      <c r="EFP570" s="66"/>
      <c r="EFQ570" s="21"/>
      <c r="EFR570" s="21"/>
      <c r="EFS570" s="21"/>
      <c r="EFT570" s="21"/>
      <c r="EFU570" s="21"/>
      <c r="EFV570" s="19"/>
      <c r="EFW570" s="20"/>
      <c r="EFX570" s="110"/>
      <c r="EFY570" s="21"/>
      <c r="EFZ570" s="21"/>
      <c r="EGA570" s="20"/>
      <c r="EGB570" s="20"/>
      <c r="EGC570" s="20"/>
      <c r="EGD570" s="21"/>
      <c r="EGE570" s="20"/>
      <c r="EGF570" s="20"/>
      <c r="EGG570" s="20"/>
      <c r="EGH570" s="20"/>
      <c r="EGI570" s="20"/>
      <c r="EGJ570" s="20"/>
      <c r="EGK570" s="23"/>
      <c r="EGL570" s="89"/>
      <c r="EGM570" s="22"/>
      <c r="EGN570" s="102"/>
      <c r="EGO570" s="78"/>
      <c r="EGP570" s="72"/>
      <c r="EGQ570" s="66"/>
      <c r="EGR570" s="21"/>
      <c r="EGS570" s="21"/>
      <c r="EGT570" s="21"/>
      <c r="EGU570" s="21"/>
      <c r="EGV570" s="21"/>
      <c r="EGW570" s="19"/>
      <c r="EGX570" s="20"/>
      <c r="EGY570" s="110"/>
      <c r="EGZ570" s="21"/>
      <c r="EHA570" s="21"/>
      <c r="EHB570" s="20"/>
      <c r="EHC570" s="20"/>
      <c r="EHD570" s="20"/>
      <c r="EHE570" s="21"/>
      <c r="EHF570" s="20"/>
      <c r="EHG570" s="20"/>
      <c r="EHH570" s="20"/>
      <c r="EHI570" s="20"/>
      <c r="EHJ570" s="20"/>
      <c r="EHK570" s="20"/>
      <c r="EHL570" s="23"/>
      <c r="EHM570" s="89"/>
      <c r="EHN570" s="22"/>
      <c r="EHO570" s="102"/>
      <c r="EHP570" s="78"/>
      <c r="EHQ570" s="72"/>
      <c r="EHR570" s="66"/>
      <c r="EHS570" s="21"/>
      <c r="EHT570" s="21"/>
      <c r="EHU570" s="21"/>
      <c r="EHV570" s="21"/>
      <c r="EHW570" s="21"/>
      <c r="EHX570" s="19"/>
      <c r="EHY570" s="20"/>
      <c r="EHZ570" s="110"/>
      <c r="EIA570" s="21"/>
      <c r="EIB570" s="21"/>
      <c r="EIC570" s="20"/>
      <c r="EID570" s="20"/>
      <c r="EIE570" s="20"/>
      <c r="EIF570" s="21"/>
      <c r="EIG570" s="20"/>
      <c r="EIH570" s="20"/>
      <c r="EII570" s="20"/>
      <c r="EIJ570" s="20"/>
      <c r="EIK570" s="20"/>
      <c r="EIL570" s="20"/>
      <c r="EIM570" s="23"/>
      <c r="EIN570" s="89"/>
      <c r="EIO570" s="22"/>
      <c r="EIP570" s="102"/>
      <c r="EIQ570" s="78"/>
      <c r="EIR570" s="72"/>
      <c r="EIS570" s="66"/>
      <c r="EIT570" s="21"/>
      <c r="EIU570" s="21"/>
      <c r="EIV570" s="21"/>
      <c r="EIW570" s="21"/>
      <c r="EIX570" s="21"/>
      <c r="EIY570" s="19"/>
      <c r="EIZ570" s="20"/>
      <c r="EJA570" s="110"/>
      <c r="EJB570" s="21"/>
      <c r="EJC570" s="21"/>
      <c r="EJD570" s="20"/>
      <c r="EJE570" s="20"/>
      <c r="EJF570" s="20"/>
      <c r="EJG570" s="21"/>
      <c r="EJH570" s="20"/>
      <c r="EJI570" s="20"/>
      <c r="EJJ570" s="20"/>
      <c r="EJK570" s="20"/>
      <c r="EJL570" s="20"/>
      <c r="EJM570" s="20"/>
      <c r="EJN570" s="23"/>
      <c r="EJO570" s="89"/>
      <c r="EJP570" s="22"/>
      <c r="EJQ570" s="102"/>
      <c r="EJR570" s="78"/>
      <c r="EJS570" s="72"/>
      <c r="EJT570" s="66"/>
      <c r="EJU570" s="21"/>
      <c r="EJV570" s="21"/>
      <c r="EJW570" s="21"/>
      <c r="EJX570" s="21"/>
      <c r="EJY570" s="21"/>
      <c r="EJZ570" s="19"/>
      <c r="EKA570" s="20"/>
      <c r="EKB570" s="110"/>
      <c r="EKC570" s="21"/>
      <c r="EKD570" s="21"/>
      <c r="EKE570" s="20"/>
      <c r="EKF570" s="20"/>
      <c r="EKG570" s="20"/>
      <c r="EKH570" s="21"/>
      <c r="EKI570" s="20"/>
      <c r="EKJ570" s="20"/>
      <c r="EKK570" s="20"/>
      <c r="EKL570" s="20"/>
      <c r="EKM570" s="20"/>
      <c r="EKN570" s="20"/>
      <c r="EKO570" s="23"/>
      <c r="EKP570" s="89"/>
      <c r="EKQ570" s="22"/>
      <c r="EKR570" s="102"/>
      <c r="EKS570" s="78"/>
      <c r="EKT570" s="72"/>
      <c r="EKU570" s="66"/>
      <c r="EKV570" s="21"/>
      <c r="EKW570" s="21"/>
      <c r="EKX570" s="21"/>
      <c r="EKY570" s="21"/>
      <c r="EKZ570" s="21"/>
      <c r="ELA570" s="19"/>
      <c r="ELB570" s="20"/>
      <c r="ELC570" s="110"/>
      <c r="ELD570" s="21"/>
      <c r="ELE570" s="21"/>
      <c r="ELF570" s="20"/>
      <c r="ELG570" s="20"/>
      <c r="ELH570" s="20"/>
      <c r="ELI570" s="21"/>
      <c r="ELJ570" s="20"/>
      <c r="ELK570" s="20"/>
      <c r="ELL570" s="20"/>
      <c r="ELM570" s="20"/>
      <c r="ELN570" s="20"/>
      <c r="ELO570" s="20"/>
      <c r="ELP570" s="23"/>
      <c r="ELQ570" s="89"/>
      <c r="ELR570" s="22"/>
      <c r="ELS570" s="102"/>
      <c r="ELT570" s="78"/>
      <c r="ELU570" s="72"/>
      <c r="ELV570" s="66"/>
      <c r="ELW570" s="21"/>
      <c r="ELX570" s="21"/>
      <c r="ELY570" s="21"/>
      <c r="ELZ570" s="21"/>
      <c r="EMA570" s="21"/>
      <c r="EMB570" s="19"/>
      <c r="EMC570" s="20"/>
      <c r="EMD570" s="110"/>
      <c r="EME570" s="21"/>
      <c r="EMF570" s="21"/>
      <c r="EMG570" s="20"/>
      <c r="EMH570" s="20"/>
      <c r="EMI570" s="20"/>
      <c r="EMJ570" s="21"/>
      <c r="EMK570" s="20"/>
      <c r="EML570" s="20"/>
      <c r="EMM570" s="20"/>
      <c r="EMN570" s="20"/>
      <c r="EMO570" s="20"/>
      <c r="EMP570" s="20"/>
      <c r="EMQ570" s="23"/>
      <c r="EMR570" s="89"/>
      <c r="EMS570" s="22"/>
      <c r="EMT570" s="102"/>
      <c r="EMU570" s="78"/>
      <c r="EMV570" s="72"/>
      <c r="EMW570" s="66"/>
      <c r="EMX570" s="21"/>
      <c r="EMY570" s="21"/>
      <c r="EMZ570" s="21"/>
      <c r="ENA570" s="21"/>
      <c r="ENB570" s="21"/>
      <c r="ENC570" s="19"/>
      <c r="END570" s="20"/>
      <c r="ENE570" s="110"/>
      <c r="ENF570" s="21"/>
      <c r="ENG570" s="21"/>
      <c r="ENH570" s="20"/>
      <c r="ENI570" s="20"/>
      <c r="ENJ570" s="20"/>
      <c r="ENK570" s="21"/>
      <c r="ENL570" s="20"/>
      <c r="ENM570" s="20"/>
      <c r="ENN570" s="20"/>
      <c r="ENO570" s="20"/>
      <c r="ENP570" s="20"/>
      <c r="ENQ570" s="20"/>
      <c r="ENR570" s="23"/>
      <c r="ENS570" s="89"/>
      <c r="ENT570" s="22"/>
      <c r="ENU570" s="102"/>
      <c r="ENV570" s="78"/>
      <c r="ENW570" s="72"/>
      <c r="ENX570" s="66"/>
      <c r="ENY570" s="21"/>
      <c r="ENZ570" s="21"/>
      <c r="EOA570" s="21"/>
      <c r="EOB570" s="21"/>
      <c r="EOC570" s="21"/>
      <c r="EOD570" s="19"/>
      <c r="EOE570" s="20"/>
      <c r="EOF570" s="110"/>
      <c r="EOG570" s="21"/>
      <c r="EOH570" s="21"/>
      <c r="EOI570" s="20"/>
      <c r="EOJ570" s="20"/>
      <c r="EOK570" s="20"/>
      <c r="EOL570" s="21"/>
      <c r="EOM570" s="20"/>
      <c r="EON570" s="20"/>
      <c r="EOO570" s="20"/>
      <c r="EOP570" s="20"/>
      <c r="EOQ570" s="20"/>
      <c r="EOR570" s="20"/>
      <c r="EOS570" s="23"/>
      <c r="EOT570" s="89"/>
      <c r="EOU570" s="22"/>
      <c r="EOV570" s="102"/>
      <c r="EOW570" s="78"/>
      <c r="EOX570" s="72"/>
      <c r="EOY570" s="66"/>
      <c r="EOZ570" s="21"/>
      <c r="EPA570" s="21"/>
      <c r="EPB570" s="21"/>
      <c r="EPC570" s="21"/>
      <c r="EPD570" s="21"/>
      <c r="EPE570" s="19"/>
      <c r="EPF570" s="20"/>
      <c r="EPG570" s="110"/>
      <c r="EPH570" s="21"/>
      <c r="EPI570" s="21"/>
      <c r="EPJ570" s="20"/>
      <c r="EPK570" s="20"/>
      <c r="EPL570" s="20"/>
      <c r="EPM570" s="21"/>
      <c r="EPN570" s="20"/>
      <c r="EPO570" s="20"/>
      <c r="EPP570" s="20"/>
      <c r="EPQ570" s="20"/>
      <c r="EPR570" s="20"/>
      <c r="EPS570" s="20"/>
      <c r="EPT570" s="23"/>
      <c r="EPU570" s="89"/>
      <c r="EPV570" s="22"/>
      <c r="EPW570" s="102"/>
      <c r="EPX570" s="78"/>
      <c r="EPY570" s="72"/>
      <c r="EPZ570" s="66"/>
      <c r="EQA570" s="21"/>
      <c r="EQB570" s="21"/>
      <c r="EQC570" s="21"/>
      <c r="EQD570" s="21"/>
      <c r="EQE570" s="21"/>
      <c r="EQF570" s="19"/>
      <c r="EQG570" s="20"/>
      <c r="EQH570" s="110"/>
      <c r="EQI570" s="21"/>
      <c r="EQJ570" s="21"/>
      <c r="EQK570" s="20"/>
      <c r="EQL570" s="20"/>
      <c r="EQM570" s="20"/>
      <c r="EQN570" s="21"/>
      <c r="EQO570" s="20"/>
      <c r="EQP570" s="20"/>
      <c r="EQQ570" s="20"/>
      <c r="EQR570" s="20"/>
      <c r="EQS570" s="20"/>
      <c r="EQT570" s="20"/>
      <c r="EQU570" s="23"/>
      <c r="EQV570" s="89"/>
      <c r="EQW570" s="22"/>
      <c r="EQX570" s="102"/>
      <c r="EQY570" s="78"/>
      <c r="EQZ570" s="72"/>
      <c r="ERA570" s="66"/>
      <c r="ERB570" s="21"/>
      <c r="ERC570" s="21"/>
      <c r="ERD570" s="21"/>
      <c r="ERE570" s="21"/>
      <c r="ERF570" s="21"/>
      <c r="ERG570" s="19"/>
      <c r="ERH570" s="20"/>
      <c r="ERI570" s="110"/>
      <c r="ERJ570" s="21"/>
      <c r="ERK570" s="21"/>
      <c r="ERL570" s="20"/>
      <c r="ERM570" s="20"/>
      <c r="ERN570" s="20"/>
      <c r="ERO570" s="21"/>
      <c r="ERP570" s="20"/>
      <c r="ERQ570" s="20"/>
      <c r="ERR570" s="20"/>
      <c r="ERS570" s="20"/>
      <c r="ERT570" s="20"/>
      <c r="ERU570" s="20"/>
      <c r="ERV570" s="23"/>
      <c r="ERW570" s="89"/>
      <c r="ERX570" s="22"/>
      <c r="ERY570" s="102"/>
      <c r="ERZ570" s="78"/>
      <c r="ESA570" s="72"/>
      <c r="ESB570" s="66"/>
      <c r="ESC570" s="21"/>
      <c r="ESD570" s="21"/>
      <c r="ESE570" s="21"/>
      <c r="ESF570" s="21"/>
      <c r="ESG570" s="21"/>
      <c r="ESH570" s="19"/>
      <c r="ESI570" s="20"/>
      <c r="ESJ570" s="110"/>
      <c r="ESK570" s="21"/>
      <c r="ESL570" s="21"/>
      <c r="ESM570" s="20"/>
      <c r="ESN570" s="20"/>
      <c r="ESO570" s="20"/>
      <c r="ESP570" s="21"/>
      <c r="ESQ570" s="20"/>
      <c r="ESR570" s="20"/>
      <c r="ESS570" s="20"/>
      <c r="EST570" s="20"/>
      <c r="ESU570" s="20"/>
      <c r="ESV570" s="20"/>
      <c r="ESW570" s="23"/>
      <c r="ESX570" s="89"/>
      <c r="ESY570" s="22"/>
      <c r="ESZ570" s="102"/>
      <c r="ETA570" s="78"/>
      <c r="ETB570" s="72"/>
      <c r="ETC570" s="66"/>
      <c r="ETD570" s="21"/>
      <c r="ETE570" s="21"/>
      <c r="ETF570" s="21"/>
      <c r="ETG570" s="21"/>
      <c r="ETH570" s="21"/>
      <c r="ETI570" s="19"/>
      <c r="ETJ570" s="20"/>
      <c r="ETK570" s="110"/>
      <c r="ETL570" s="21"/>
      <c r="ETM570" s="21"/>
      <c r="ETN570" s="20"/>
      <c r="ETO570" s="20"/>
      <c r="ETP570" s="20"/>
      <c r="ETQ570" s="21"/>
      <c r="ETR570" s="20"/>
      <c r="ETS570" s="20"/>
      <c r="ETT570" s="20"/>
      <c r="ETU570" s="20"/>
      <c r="ETV570" s="20"/>
      <c r="ETW570" s="20"/>
      <c r="ETX570" s="23"/>
      <c r="ETY570" s="89"/>
      <c r="ETZ570" s="22"/>
      <c r="EUA570" s="102"/>
      <c r="EUB570" s="78"/>
      <c r="EUC570" s="72"/>
      <c r="EUD570" s="66"/>
      <c r="EUE570" s="21"/>
      <c r="EUF570" s="21"/>
      <c r="EUG570" s="21"/>
      <c r="EUH570" s="21"/>
      <c r="EUI570" s="21"/>
      <c r="EUJ570" s="19"/>
      <c r="EUK570" s="20"/>
      <c r="EUL570" s="110"/>
      <c r="EUM570" s="21"/>
      <c r="EUN570" s="21"/>
      <c r="EUO570" s="20"/>
      <c r="EUP570" s="20"/>
      <c r="EUQ570" s="20"/>
      <c r="EUR570" s="21"/>
      <c r="EUS570" s="20"/>
      <c r="EUT570" s="20"/>
      <c r="EUU570" s="20"/>
      <c r="EUV570" s="20"/>
      <c r="EUW570" s="20"/>
      <c r="EUX570" s="20"/>
      <c r="EUY570" s="23"/>
      <c r="EUZ570" s="89"/>
      <c r="EVA570" s="22"/>
      <c r="EVB570" s="102"/>
      <c r="EVC570" s="78"/>
      <c r="EVD570" s="72"/>
      <c r="EVE570" s="66"/>
      <c r="EVF570" s="21"/>
      <c r="EVG570" s="21"/>
      <c r="EVH570" s="21"/>
      <c r="EVI570" s="21"/>
      <c r="EVJ570" s="21"/>
      <c r="EVK570" s="19"/>
      <c r="EVL570" s="20"/>
      <c r="EVM570" s="110"/>
      <c r="EVN570" s="21"/>
      <c r="EVO570" s="21"/>
      <c r="EVP570" s="20"/>
      <c r="EVQ570" s="20"/>
      <c r="EVR570" s="20"/>
      <c r="EVS570" s="21"/>
      <c r="EVT570" s="20"/>
      <c r="EVU570" s="20"/>
      <c r="EVV570" s="20"/>
      <c r="EVW570" s="20"/>
      <c r="EVX570" s="20"/>
      <c r="EVY570" s="20"/>
      <c r="EVZ570" s="23"/>
      <c r="EWA570" s="89"/>
      <c r="EWB570" s="22"/>
      <c r="EWC570" s="102"/>
      <c r="EWD570" s="78"/>
      <c r="EWE570" s="72"/>
      <c r="EWF570" s="66"/>
      <c r="EWG570" s="21"/>
      <c r="EWH570" s="21"/>
      <c r="EWI570" s="21"/>
      <c r="EWJ570" s="21"/>
      <c r="EWK570" s="21"/>
      <c r="EWL570" s="19"/>
      <c r="EWM570" s="20"/>
      <c r="EWN570" s="110"/>
      <c r="EWO570" s="21"/>
      <c r="EWP570" s="21"/>
      <c r="EWQ570" s="20"/>
      <c r="EWR570" s="20"/>
      <c r="EWS570" s="20"/>
      <c r="EWT570" s="21"/>
      <c r="EWU570" s="20"/>
      <c r="EWV570" s="20"/>
      <c r="EWW570" s="20"/>
      <c r="EWX570" s="20"/>
      <c r="EWY570" s="20"/>
      <c r="EWZ570" s="20"/>
      <c r="EXA570" s="23"/>
      <c r="EXB570" s="89"/>
      <c r="EXC570" s="22"/>
      <c r="EXD570" s="102"/>
      <c r="EXE570" s="78"/>
      <c r="EXF570" s="72"/>
      <c r="EXG570" s="66"/>
      <c r="EXH570" s="21"/>
      <c r="EXI570" s="21"/>
      <c r="EXJ570" s="21"/>
      <c r="EXK570" s="21"/>
      <c r="EXL570" s="21"/>
      <c r="EXM570" s="19"/>
      <c r="EXN570" s="20"/>
      <c r="EXO570" s="110"/>
      <c r="EXP570" s="21"/>
      <c r="EXQ570" s="21"/>
      <c r="EXR570" s="20"/>
      <c r="EXS570" s="20"/>
      <c r="EXT570" s="20"/>
      <c r="EXU570" s="21"/>
      <c r="EXV570" s="20"/>
      <c r="EXW570" s="20"/>
      <c r="EXX570" s="20"/>
      <c r="EXY570" s="20"/>
      <c r="EXZ570" s="20"/>
      <c r="EYA570" s="20"/>
      <c r="EYB570" s="23"/>
      <c r="EYC570" s="89"/>
      <c r="EYD570" s="22"/>
      <c r="EYE570" s="102"/>
      <c r="EYF570" s="78"/>
      <c r="EYG570" s="72"/>
      <c r="EYH570" s="66"/>
      <c r="EYI570" s="21"/>
      <c r="EYJ570" s="21"/>
      <c r="EYK570" s="21"/>
      <c r="EYL570" s="21"/>
      <c r="EYM570" s="21"/>
      <c r="EYN570" s="19"/>
      <c r="EYO570" s="20"/>
      <c r="EYP570" s="110"/>
      <c r="EYQ570" s="21"/>
      <c r="EYR570" s="21"/>
      <c r="EYS570" s="20"/>
      <c r="EYT570" s="20"/>
      <c r="EYU570" s="20"/>
      <c r="EYV570" s="21"/>
      <c r="EYW570" s="20"/>
      <c r="EYX570" s="20"/>
      <c r="EYY570" s="20"/>
      <c r="EYZ570" s="20"/>
      <c r="EZA570" s="20"/>
      <c r="EZB570" s="20"/>
      <c r="EZC570" s="23"/>
      <c r="EZD570" s="89"/>
      <c r="EZE570" s="22"/>
      <c r="EZF570" s="102"/>
      <c r="EZG570" s="78"/>
      <c r="EZH570" s="72"/>
      <c r="EZI570" s="66"/>
      <c r="EZJ570" s="21"/>
      <c r="EZK570" s="21"/>
      <c r="EZL570" s="21"/>
      <c r="EZM570" s="21"/>
      <c r="EZN570" s="21"/>
      <c r="EZO570" s="19"/>
      <c r="EZP570" s="20"/>
      <c r="EZQ570" s="110"/>
      <c r="EZR570" s="21"/>
      <c r="EZS570" s="21"/>
      <c r="EZT570" s="20"/>
      <c r="EZU570" s="20"/>
      <c r="EZV570" s="20"/>
      <c r="EZW570" s="21"/>
      <c r="EZX570" s="20"/>
      <c r="EZY570" s="20"/>
      <c r="EZZ570" s="20"/>
      <c r="FAA570" s="20"/>
      <c r="FAB570" s="20"/>
      <c r="FAC570" s="20"/>
      <c r="FAD570" s="23"/>
      <c r="FAE570" s="89"/>
      <c r="FAF570" s="22"/>
      <c r="FAG570" s="102"/>
      <c r="FAH570" s="78"/>
      <c r="FAI570" s="72"/>
      <c r="FAJ570" s="66"/>
      <c r="FAK570" s="21"/>
      <c r="FAL570" s="21"/>
      <c r="FAM570" s="21"/>
      <c r="FAN570" s="21"/>
      <c r="FAO570" s="21"/>
      <c r="FAP570" s="19"/>
      <c r="FAQ570" s="20"/>
      <c r="FAR570" s="110"/>
      <c r="FAS570" s="21"/>
      <c r="FAT570" s="21"/>
      <c r="FAU570" s="20"/>
      <c r="FAV570" s="20"/>
      <c r="FAW570" s="20"/>
      <c r="FAX570" s="21"/>
      <c r="FAY570" s="20"/>
      <c r="FAZ570" s="20"/>
      <c r="FBA570" s="20"/>
      <c r="FBB570" s="20"/>
      <c r="FBC570" s="20"/>
      <c r="FBD570" s="20"/>
      <c r="FBE570" s="23"/>
      <c r="FBF570" s="89"/>
      <c r="FBG570" s="22"/>
      <c r="FBH570" s="102"/>
      <c r="FBI570" s="78"/>
      <c r="FBJ570" s="72"/>
      <c r="FBK570" s="66"/>
      <c r="FBL570" s="21"/>
      <c r="FBM570" s="21"/>
      <c r="FBN570" s="21"/>
      <c r="FBO570" s="21"/>
      <c r="FBP570" s="21"/>
      <c r="FBQ570" s="19"/>
      <c r="FBR570" s="20"/>
      <c r="FBS570" s="110"/>
      <c r="FBT570" s="21"/>
      <c r="FBU570" s="21"/>
      <c r="FBV570" s="20"/>
      <c r="FBW570" s="20"/>
      <c r="FBX570" s="20"/>
      <c r="FBY570" s="21"/>
      <c r="FBZ570" s="20"/>
      <c r="FCA570" s="20"/>
      <c r="FCB570" s="20"/>
      <c r="FCC570" s="20"/>
      <c r="FCD570" s="20"/>
      <c r="FCE570" s="20"/>
      <c r="FCF570" s="23"/>
      <c r="FCG570" s="89"/>
      <c r="FCH570" s="22"/>
      <c r="FCI570" s="102"/>
      <c r="FCJ570" s="78"/>
      <c r="FCK570" s="72"/>
      <c r="FCL570" s="66"/>
      <c r="FCM570" s="21"/>
      <c r="FCN570" s="21"/>
      <c r="FCO570" s="21"/>
      <c r="FCP570" s="21"/>
      <c r="FCQ570" s="21"/>
      <c r="FCR570" s="19"/>
      <c r="FCS570" s="20"/>
      <c r="FCT570" s="110"/>
      <c r="FCU570" s="21"/>
      <c r="FCV570" s="21"/>
      <c r="FCW570" s="20"/>
      <c r="FCX570" s="20"/>
      <c r="FCY570" s="20"/>
      <c r="FCZ570" s="21"/>
      <c r="FDA570" s="20"/>
      <c r="FDB570" s="20"/>
      <c r="FDC570" s="20"/>
      <c r="FDD570" s="20"/>
      <c r="FDE570" s="20"/>
      <c r="FDF570" s="20"/>
      <c r="FDG570" s="23"/>
      <c r="FDH570" s="89"/>
      <c r="FDI570" s="22"/>
      <c r="FDJ570" s="102"/>
      <c r="FDK570" s="78"/>
      <c r="FDL570" s="72"/>
      <c r="FDM570" s="66"/>
      <c r="FDN570" s="21"/>
      <c r="FDO570" s="21"/>
      <c r="FDP570" s="21"/>
      <c r="FDQ570" s="21"/>
      <c r="FDR570" s="21"/>
      <c r="FDS570" s="19"/>
      <c r="FDT570" s="20"/>
      <c r="FDU570" s="110"/>
      <c r="FDV570" s="21"/>
      <c r="FDW570" s="21"/>
      <c r="FDX570" s="20"/>
      <c r="FDY570" s="20"/>
      <c r="FDZ570" s="20"/>
      <c r="FEA570" s="21"/>
      <c r="FEB570" s="20"/>
      <c r="FEC570" s="20"/>
      <c r="FED570" s="20"/>
      <c r="FEE570" s="20"/>
      <c r="FEF570" s="20"/>
      <c r="FEG570" s="20"/>
      <c r="FEH570" s="23"/>
      <c r="FEI570" s="89"/>
      <c r="FEJ570" s="22"/>
      <c r="FEK570" s="102"/>
      <c r="FEL570" s="78"/>
      <c r="FEM570" s="72"/>
      <c r="FEN570" s="66"/>
      <c r="FEO570" s="21"/>
      <c r="FEP570" s="21"/>
      <c r="FEQ570" s="21"/>
      <c r="FER570" s="21"/>
      <c r="FES570" s="21"/>
      <c r="FET570" s="19"/>
      <c r="FEU570" s="20"/>
      <c r="FEV570" s="110"/>
      <c r="FEW570" s="21"/>
      <c r="FEX570" s="21"/>
      <c r="FEY570" s="20"/>
      <c r="FEZ570" s="20"/>
      <c r="FFA570" s="20"/>
      <c r="FFB570" s="21"/>
      <c r="FFC570" s="20"/>
      <c r="FFD570" s="20"/>
      <c r="FFE570" s="20"/>
      <c r="FFF570" s="20"/>
      <c r="FFG570" s="20"/>
      <c r="FFH570" s="20"/>
      <c r="FFI570" s="23"/>
      <c r="FFJ570" s="89"/>
      <c r="FFK570" s="22"/>
      <c r="FFL570" s="102"/>
      <c r="FFM570" s="78"/>
      <c r="FFN570" s="72"/>
      <c r="FFO570" s="66"/>
      <c r="FFP570" s="21"/>
      <c r="FFQ570" s="21"/>
      <c r="FFR570" s="21"/>
      <c r="FFS570" s="21"/>
      <c r="FFT570" s="21"/>
      <c r="FFU570" s="19"/>
      <c r="FFV570" s="20"/>
      <c r="FFW570" s="110"/>
      <c r="FFX570" s="21"/>
      <c r="FFY570" s="21"/>
      <c r="FFZ570" s="20"/>
      <c r="FGA570" s="20"/>
      <c r="FGB570" s="20"/>
      <c r="FGC570" s="21"/>
      <c r="FGD570" s="20"/>
      <c r="FGE570" s="20"/>
      <c r="FGF570" s="20"/>
      <c r="FGG570" s="20"/>
      <c r="FGH570" s="20"/>
      <c r="FGI570" s="20"/>
      <c r="FGJ570" s="23"/>
      <c r="FGK570" s="89"/>
      <c r="FGL570" s="22"/>
      <c r="FGM570" s="102"/>
      <c r="FGN570" s="78"/>
      <c r="FGO570" s="72"/>
      <c r="FGP570" s="66"/>
      <c r="FGQ570" s="21"/>
      <c r="FGR570" s="21"/>
      <c r="FGS570" s="21"/>
      <c r="FGT570" s="21"/>
      <c r="FGU570" s="21"/>
      <c r="FGV570" s="19"/>
      <c r="FGW570" s="20"/>
      <c r="FGX570" s="110"/>
      <c r="FGY570" s="21"/>
      <c r="FGZ570" s="21"/>
      <c r="FHA570" s="20"/>
      <c r="FHB570" s="20"/>
      <c r="FHC570" s="20"/>
      <c r="FHD570" s="21"/>
      <c r="FHE570" s="20"/>
      <c r="FHF570" s="20"/>
      <c r="FHG570" s="20"/>
      <c r="FHH570" s="20"/>
      <c r="FHI570" s="20"/>
      <c r="FHJ570" s="20"/>
      <c r="FHK570" s="23"/>
      <c r="FHL570" s="89"/>
      <c r="FHM570" s="22"/>
      <c r="FHN570" s="102"/>
      <c r="FHO570" s="78"/>
      <c r="FHP570" s="72"/>
      <c r="FHQ570" s="66"/>
      <c r="FHR570" s="21"/>
      <c r="FHS570" s="21"/>
      <c r="FHT570" s="21"/>
      <c r="FHU570" s="21"/>
      <c r="FHV570" s="21"/>
      <c r="FHW570" s="19"/>
      <c r="FHX570" s="20"/>
      <c r="FHY570" s="110"/>
      <c r="FHZ570" s="21"/>
      <c r="FIA570" s="21"/>
      <c r="FIB570" s="20"/>
      <c r="FIC570" s="20"/>
      <c r="FID570" s="20"/>
      <c r="FIE570" s="21"/>
      <c r="FIF570" s="20"/>
      <c r="FIG570" s="20"/>
      <c r="FIH570" s="20"/>
      <c r="FII570" s="20"/>
      <c r="FIJ570" s="20"/>
      <c r="FIK570" s="20"/>
      <c r="FIL570" s="23"/>
      <c r="FIM570" s="89"/>
      <c r="FIN570" s="22"/>
      <c r="FIO570" s="102"/>
      <c r="FIP570" s="78"/>
      <c r="FIQ570" s="72"/>
      <c r="FIR570" s="66"/>
      <c r="FIS570" s="21"/>
      <c r="FIT570" s="21"/>
      <c r="FIU570" s="21"/>
      <c r="FIV570" s="21"/>
      <c r="FIW570" s="21"/>
      <c r="FIX570" s="19"/>
      <c r="FIY570" s="20"/>
      <c r="FIZ570" s="110"/>
      <c r="FJA570" s="21"/>
      <c r="FJB570" s="21"/>
      <c r="FJC570" s="20"/>
      <c r="FJD570" s="20"/>
      <c r="FJE570" s="20"/>
      <c r="FJF570" s="21"/>
      <c r="FJG570" s="20"/>
      <c r="FJH570" s="20"/>
      <c r="FJI570" s="20"/>
      <c r="FJJ570" s="20"/>
      <c r="FJK570" s="20"/>
      <c r="FJL570" s="20"/>
      <c r="FJM570" s="23"/>
      <c r="FJN570" s="89"/>
      <c r="FJO570" s="22"/>
      <c r="FJP570" s="102"/>
      <c r="FJQ570" s="78"/>
      <c r="FJR570" s="72"/>
      <c r="FJS570" s="66"/>
      <c r="FJT570" s="21"/>
      <c r="FJU570" s="21"/>
      <c r="FJV570" s="21"/>
      <c r="FJW570" s="21"/>
      <c r="FJX570" s="21"/>
      <c r="FJY570" s="19"/>
      <c r="FJZ570" s="20"/>
      <c r="FKA570" s="110"/>
      <c r="FKB570" s="21"/>
      <c r="FKC570" s="21"/>
      <c r="FKD570" s="20"/>
      <c r="FKE570" s="20"/>
      <c r="FKF570" s="20"/>
      <c r="FKG570" s="21"/>
      <c r="FKH570" s="20"/>
      <c r="FKI570" s="20"/>
      <c r="FKJ570" s="20"/>
      <c r="FKK570" s="20"/>
      <c r="FKL570" s="20"/>
      <c r="FKM570" s="20"/>
      <c r="FKN570" s="23"/>
      <c r="FKO570" s="89"/>
      <c r="FKP570" s="22"/>
      <c r="FKQ570" s="102"/>
      <c r="FKR570" s="78"/>
      <c r="FKS570" s="72"/>
      <c r="FKT570" s="66"/>
      <c r="FKU570" s="21"/>
      <c r="FKV570" s="21"/>
      <c r="FKW570" s="21"/>
      <c r="FKX570" s="21"/>
      <c r="FKY570" s="21"/>
      <c r="FKZ570" s="19"/>
      <c r="FLA570" s="20"/>
      <c r="FLB570" s="110"/>
      <c r="FLC570" s="21"/>
      <c r="FLD570" s="21"/>
      <c r="FLE570" s="20"/>
      <c r="FLF570" s="20"/>
      <c r="FLG570" s="20"/>
      <c r="FLH570" s="21"/>
      <c r="FLI570" s="20"/>
      <c r="FLJ570" s="20"/>
      <c r="FLK570" s="20"/>
      <c r="FLL570" s="20"/>
      <c r="FLM570" s="20"/>
      <c r="FLN570" s="20"/>
      <c r="FLO570" s="23"/>
      <c r="FLP570" s="89"/>
      <c r="FLQ570" s="22"/>
      <c r="FLR570" s="102"/>
      <c r="FLS570" s="78"/>
      <c r="FLT570" s="72"/>
      <c r="FLU570" s="66"/>
      <c r="FLV570" s="21"/>
      <c r="FLW570" s="21"/>
      <c r="FLX570" s="21"/>
      <c r="FLY570" s="21"/>
      <c r="FLZ570" s="21"/>
      <c r="FMA570" s="19"/>
      <c r="FMB570" s="20"/>
      <c r="FMC570" s="110"/>
      <c r="FMD570" s="21"/>
      <c r="FME570" s="21"/>
      <c r="FMF570" s="20"/>
      <c r="FMG570" s="20"/>
      <c r="FMH570" s="20"/>
      <c r="FMI570" s="21"/>
      <c r="FMJ570" s="20"/>
      <c r="FMK570" s="20"/>
      <c r="FML570" s="20"/>
      <c r="FMM570" s="20"/>
      <c r="FMN570" s="20"/>
      <c r="FMO570" s="20"/>
      <c r="FMP570" s="23"/>
      <c r="FMQ570" s="89"/>
      <c r="FMR570" s="22"/>
      <c r="FMS570" s="102"/>
      <c r="FMT570" s="78"/>
      <c r="FMU570" s="72"/>
      <c r="FMV570" s="66"/>
      <c r="FMW570" s="21"/>
      <c r="FMX570" s="21"/>
      <c r="FMY570" s="21"/>
      <c r="FMZ570" s="21"/>
      <c r="FNA570" s="21"/>
      <c r="FNB570" s="19"/>
      <c r="FNC570" s="20"/>
      <c r="FND570" s="110"/>
      <c r="FNE570" s="21"/>
      <c r="FNF570" s="21"/>
      <c r="FNG570" s="20"/>
      <c r="FNH570" s="20"/>
      <c r="FNI570" s="20"/>
      <c r="FNJ570" s="21"/>
      <c r="FNK570" s="20"/>
      <c r="FNL570" s="20"/>
      <c r="FNM570" s="20"/>
      <c r="FNN570" s="20"/>
      <c r="FNO570" s="20"/>
      <c r="FNP570" s="20"/>
      <c r="FNQ570" s="23"/>
      <c r="FNR570" s="89"/>
      <c r="FNS570" s="22"/>
      <c r="FNT570" s="102"/>
      <c r="FNU570" s="78"/>
      <c r="FNV570" s="72"/>
      <c r="FNW570" s="66"/>
      <c r="FNX570" s="21"/>
      <c r="FNY570" s="21"/>
      <c r="FNZ570" s="21"/>
      <c r="FOA570" s="21"/>
      <c r="FOB570" s="21"/>
      <c r="FOC570" s="19"/>
      <c r="FOD570" s="20"/>
      <c r="FOE570" s="110"/>
      <c r="FOF570" s="21"/>
      <c r="FOG570" s="21"/>
      <c r="FOH570" s="20"/>
      <c r="FOI570" s="20"/>
      <c r="FOJ570" s="20"/>
      <c r="FOK570" s="21"/>
      <c r="FOL570" s="20"/>
      <c r="FOM570" s="20"/>
      <c r="FON570" s="20"/>
      <c r="FOO570" s="20"/>
      <c r="FOP570" s="20"/>
      <c r="FOQ570" s="20"/>
      <c r="FOR570" s="23"/>
      <c r="FOS570" s="89"/>
      <c r="FOT570" s="22"/>
      <c r="FOU570" s="102"/>
      <c r="FOV570" s="78"/>
      <c r="FOW570" s="72"/>
      <c r="FOX570" s="66"/>
      <c r="FOY570" s="21"/>
      <c r="FOZ570" s="21"/>
      <c r="FPA570" s="21"/>
      <c r="FPB570" s="21"/>
      <c r="FPC570" s="21"/>
      <c r="FPD570" s="19"/>
      <c r="FPE570" s="20"/>
      <c r="FPF570" s="110"/>
      <c r="FPG570" s="21"/>
      <c r="FPH570" s="21"/>
      <c r="FPI570" s="20"/>
      <c r="FPJ570" s="20"/>
      <c r="FPK570" s="20"/>
      <c r="FPL570" s="21"/>
      <c r="FPM570" s="20"/>
      <c r="FPN570" s="20"/>
      <c r="FPO570" s="20"/>
      <c r="FPP570" s="20"/>
      <c r="FPQ570" s="20"/>
      <c r="FPR570" s="20"/>
      <c r="FPS570" s="23"/>
      <c r="FPT570" s="89"/>
      <c r="FPU570" s="22"/>
      <c r="FPV570" s="102"/>
      <c r="FPW570" s="78"/>
      <c r="FPX570" s="72"/>
      <c r="FPY570" s="66"/>
      <c r="FPZ570" s="21"/>
      <c r="FQA570" s="21"/>
      <c r="FQB570" s="21"/>
      <c r="FQC570" s="21"/>
      <c r="FQD570" s="21"/>
      <c r="FQE570" s="19"/>
      <c r="FQF570" s="20"/>
      <c r="FQG570" s="110"/>
      <c r="FQH570" s="21"/>
      <c r="FQI570" s="21"/>
      <c r="FQJ570" s="20"/>
      <c r="FQK570" s="20"/>
      <c r="FQL570" s="20"/>
      <c r="FQM570" s="21"/>
      <c r="FQN570" s="20"/>
      <c r="FQO570" s="20"/>
      <c r="FQP570" s="20"/>
      <c r="FQQ570" s="20"/>
      <c r="FQR570" s="20"/>
      <c r="FQS570" s="20"/>
      <c r="FQT570" s="23"/>
      <c r="FQU570" s="89"/>
      <c r="FQV570" s="22"/>
      <c r="FQW570" s="102"/>
      <c r="FQX570" s="78"/>
      <c r="FQY570" s="72"/>
      <c r="FQZ570" s="66"/>
      <c r="FRA570" s="21"/>
      <c r="FRB570" s="21"/>
      <c r="FRC570" s="21"/>
      <c r="FRD570" s="21"/>
      <c r="FRE570" s="21"/>
      <c r="FRF570" s="19"/>
      <c r="FRG570" s="20"/>
      <c r="FRH570" s="110"/>
      <c r="FRI570" s="21"/>
      <c r="FRJ570" s="21"/>
      <c r="FRK570" s="20"/>
      <c r="FRL570" s="20"/>
      <c r="FRM570" s="20"/>
      <c r="FRN570" s="21"/>
      <c r="FRO570" s="20"/>
      <c r="FRP570" s="20"/>
      <c r="FRQ570" s="20"/>
      <c r="FRR570" s="20"/>
      <c r="FRS570" s="20"/>
      <c r="FRT570" s="20"/>
      <c r="FRU570" s="23"/>
      <c r="FRV570" s="89"/>
      <c r="FRW570" s="22"/>
      <c r="FRX570" s="102"/>
      <c r="FRY570" s="78"/>
      <c r="FRZ570" s="72"/>
      <c r="FSA570" s="66"/>
      <c r="FSB570" s="21"/>
      <c r="FSC570" s="21"/>
      <c r="FSD570" s="21"/>
      <c r="FSE570" s="21"/>
      <c r="FSF570" s="21"/>
      <c r="FSG570" s="19"/>
      <c r="FSH570" s="20"/>
      <c r="FSI570" s="110"/>
      <c r="FSJ570" s="21"/>
      <c r="FSK570" s="21"/>
      <c r="FSL570" s="20"/>
      <c r="FSM570" s="20"/>
      <c r="FSN570" s="20"/>
      <c r="FSO570" s="21"/>
      <c r="FSP570" s="20"/>
      <c r="FSQ570" s="20"/>
      <c r="FSR570" s="20"/>
      <c r="FSS570" s="20"/>
      <c r="FST570" s="20"/>
      <c r="FSU570" s="20"/>
      <c r="FSV570" s="23"/>
      <c r="FSW570" s="89"/>
      <c r="FSX570" s="22"/>
      <c r="FSY570" s="102"/>
      <c r="FSZ570" s="78"/>
      <c r="FTA570" s="72"/>
      <c r="FTB570" s="66"/>
      <c r="FTC570" s="21"/>
      <c r="FTD570" s="21"/>
      <c r="FTE570" s="21"/>
      <c r="FTF570" s="21"/>
      <c r="FTG570" s="21"/>
      <c r="FTH570" s="19"/>
      <c r="FTI570" s="20"/>
      <c r="FTJ570" s="110"/>
      <c r="FTK570" s="21"/>
      <c r="FTL570" s="21"/>
      <c r="FTM570" s="20"/>
      <c r="FTN570" s="20"/>
      <c r="FTO570" s="20"/>
      <c r="FTP570" s="21"/>
      <c r="FTQ570" s="20"/>
      <c r="FTR570" s="20"/>
      <c r="FTS570" s="20"/>
      <c r="FTT570" s="20"/>
      <c r="FTU570" s="20"/>
      <c r="FTV570" s="20"/>
      <c r="FTW570" s="23"/>
      <c r="FTX570" s="89"/>
      <c r="FTY570" s="22"/>
      <c r="FTZ570" s="102"/>
      <c r="FUA570" s="78"/>
      <c r="FUB570" s="72"/>
      <c r="FUC570" s="66"/>
      <c r="FUD570" s="21"/>
      <c r="FUE570" s="21"/>
      <c r="FUF570" s="21"/>
      <c r="FUG570" s="21"/>
      <c r="FUH570" s="21"/>
      <c r="FUI570" s="19"/>
      <c r="FUJ570" s="20"/>
      <c r="FUK570" s="110"/>
      <c r="FUL570" s="21"/>
      <c r="FUM570" s="21"/>
      <c r="FUN570" s="20"/>
      <c r="FUO570" s="20"/>
      <c r="FUP570" s="20"/>
      <c r="FUQ570" s="21"/>
      <c r="FUR570" s="20"/>
      <c r="FUS570" s="20"/>
      <c r="FUT570" s="20"/>
      <c r="FUU570" s="20"/>
      <c r="FUV570" s="20"/>
      <c r="FUW570" s="20"/>
      <c r="FUX570" s="23"/>
      <c r="FUY570" s="89"/>
      <c r="FUZ570" s="22"/>
      <c r="FVA570" s="102"/>
      <c r="FVB570" s="78"/>
      <c r="FVC570" s="72"/>
      <c r="FVD570" s="66"/>
      <c r="FVE570" s="21"/>
      <c r="FVF570" s="21"/>
      <c r="FVG570" s="21"/>
      <c r="FVH570" s="21"/>
      <c r="FVI570" s="21"/>
      <c r="FVJ570" s="19"/>
      <c r="FVK570" s="20"/>
      <c r="FVL570" s="110"/>
      <c r="FVM570" s="21"/>
      <c r="FVN570" s="21"/>
      <c r="FVO570" s="20"/>
      <c r="FVP570" s="20"/>
      <c r="FVQ570" s="20"/>
      <c r="FVR570" s="21"/>
      <c r="FVS570" s="20"/>
      <c r="FVT570" s="20"/>
      <c r="FVU570" s="20"/>
      <c r="FVV570" s="20"/>
      <c r="FVW570" s="20"/>
      <c r="FVX570" s="20"/>
      <c r="FVY570" s="23"/>
      <c r="FVZ570" s="89"/>
      <c r="FWA570" s="22"/>
      <c r="FWB570" s="102"/>
      <c r="FWC570" s="78"/>
      <c r="FWD570" s="72"/>
      <c r="FWE570" s="66"/>
      <c r="FWF570" s="21"/>
      <c r="FWG570" s="21"/>
      <c r="FWH570" s="21"/>
      <c r="FWI570" s="21"/>
      <c r="FWJ570" s="21"/>
      <c r="FWK570" s="19"/>
      <c r="FWL570" s="20"/>
      <c r="FWM570" s="110"/>
      <c r="FWN570" s="21"/>
      <c r="FWO570" s="21"/>
      <c r="FWP570" s="20"/>
      <c r="FWQ570" s="20"/>
      <c r="FWR570" s="20"/>
      <c r="FWS570" s="21"/>
      <c r="FWT570" s="20"/>
      <c r="FWU570" s="20"/>
      <c r="FWV570" s="20"/>
      <c r="FWW570" s="20"/>
      <c r="FWX570" s="20"/>
      <c r="FWY570" s="20"/>
      <c r="FWZ570" s="23"/>
      <c r="FXA570" s="89"/>
      <c r="FXB570" s="22"/>
      <c r="FXC570" s="102"/>
      <c r="FXD570" s="78"/>
      <c r="FXE570" s="72"/>
      <c r="FXF570" s="66"/>
      <c r="FXG570" s="21"/>
      <c r="FXH570" s="21"/>
      <c r="FXI570" s="21"/>
      <c r="FXJ570" s="21"/>
      <c r="FXK570" s="21"/>
      <c r="FXL570" s="19"/>
      <c r="FXM570" s="20"/>
      <c r="FXN570" s="110"/>
      <c r="FXO570" s="21"/>
      <c r="FXP570" s="21"/>
      <c r="FXQ570" s="20"/>
      <c r="FXR570" s="20"/>
      <c r="FXS570" s="20"/>
      <c r="FXT570" s="21"/>
      <c r="FXU570" s="20"/>
      <c r="FXV570" s="20"/>
      <c r="FXW570" s="20"/>
      <c r="FXX570" s="20"/>
      <c r="FXY570" s="20"/>
      <c r="FXZ570" s="20"/>
      <c r="FYA570" s="23"/>
      <c r="FYB570" s="89"/>
      <c r="FYC570" s="22"/>
      <c r="FYD570" s="102"/>
      <c r="FYE570" s="78"/>
      <c r="FYF570" s="72"/>
      <c r="FYG570" s="66"/>
      <c r="FYH570" s="21"/>
      <c r="FYI570" s="21"/>
      <c r="FYJ570" s="21"/>
      <c r="FYK570" s="21"/>
      <c r="FYL570" s="21"/>
      <c r="FYM570" s="19"/>
      <c r="FYN570" s="20"/>
      <c r="FYO570" s="110"/>
      <c r="FYP570" s="21"/>
      <c r="FYQ570" s="21"/>
      <c r="FYR570" s="20"/>
      <c r="FYS570" s="20"/>
      <c r="FYT570" s="20"/>
      <c r="FYU570" s="21"/>
      <c r="FYV570" s="20"/>
      <c r="FYW570" s="20"/>
      <c r="FYX570" s="20"/>
      <c r="FYY570" s="20"/>
      <c r="FYZ570" s="20"/>
      <c r="FZA570" s="20"/>
      <c r="FZB570" s="23"/>
      <c r="FZC570" s="89"/>
      <c r="FZD570" s="22"/>
      <c r="FZE570" s="102"/>
      <c r="FZF570" s="78"/>
      <c r="FZG570" s="72"/>
      <c r="FZH570" s="66"/>
      <c r="FZI570" s="21"/>
      <c r="FZJ570" s="21"/>
      <c r="FZK570" s="21"/>
      <c r="FZL570" s="21"/>
      <c r="FZM570" s="21"/>
      <c r="FZN570" s="19"/>
      <c r="FZO570" s="20"/>
      <c r="FZP570" s="110"/>
      <c r="FZQ570" s="21"/>
      <c r="FZR570" s="21"/>
      <c r="FZS570" s="20"/>
      <c r="FZT570" s="20"/>
      <c r="FZU570" s="20"/>
      <c r="FZV570" s="21"/>
      <c r="FZW570" s="20"/>
      <c r="FZX570" s="20"/>
      <c r="FZY570" s="20"/>
      <c r="FZZ570" s="20"/>
      <c r="GAA570" s="20"/>
      <c r="GAB570" s="20"/>
      <c r="GAC570" s="23"/>
      <c r="GAD570" s="89"/>
      <c r="GAE570" s="22"/>
      <c r="GAF570" s="102"/>
      <c r="GAG570" s="78"/>
      <c r="GAH570" s="72"/>
      <c r="GAI570" s="66"/>
      <c r="GAJ570" s="21"/>
      <c r="GAK570" s="21"/>
      <c r="GAL570" s="21"/>
      <c r="GAM570" s="21"/>
      <c r="GAN570" s="21"/>
      <c r="GAO570" s="19"/>
      <c r="GAP570" s="20"/>
      <c r="GAQ570" s="110"/>
      <c r="GAR570" s="21"/>
      <c r="GAS570" s="21"/>
      <c r="GAT570" s="20"/>
      <c r="GAU570" s="20"/>
      <c r="GAV570" s="20"/>
      <c r="GAW570" s="21"/>
      <c r="GAX570" s="20"/>
      <c r="GAY570" s="20"/>
      <c r="GAZ570" s="20"/>
      <c r="GBA570" s="20"/>
      <c r="GBB570" s="20"/>
      <c r="GBC570" s="20"/>
      <c r="GBD570" s="23"/>
      <c r="GBE570" s="89"/>
      <c r="GBF570" s="22"/>
      <c r="GBG570" s="102"/>
      <c r="GBH570" s="78"/>
      <c r="GBI570" s="72"/>
      <c r="GBJ570" s="66"/>
      <c r="GBK570" s="21"/>
      <c r="GBL570" s="21"/>
      <c r="GBM570" s="21"/>
      <c r="GBN570" s="21"/>
      <c r="GBO570" s="21"/>
      <c r="GBP570" s="19"/>
      <c r="GBQ570" s="20"/>
      <c r="GBR570" s="110"/>
      <c r="GBS570" s="21"/>
      <c r="GBT570" s="21"/>
      <c r="GBU570" s="20"/>
      <c r="GBV570" s="20"/>
      <c r="GBW570" s="20"/>
      <c r="GBX570" s="21"/>
      <c r="GBY570" s="20"/>
      <c r="GBZ570" s="20"/>
      <c r="GCA570" s="20"/>
      <c r="GCB570" s="20"/>
      <c r="GCC570" s="20"/>
      <c r="GCD570" s="20"/>
      <c r="GCE570" s="23"/>
      <c r="GCF570" s="89"/>
      <c r="GCG570" s="22"/>
      <c r="GCH570" s="102"/>
      <c r="GCI570" s="78"/>
      <c r="GCJ570" s="72"/>
      <c r="GCK570" s="66"/>
      <c r="GCL570" s="21"/>
      <c r="GCM570" s="21"/>
      <c r="GCN570" s="21"/>
      <c r="GCO570" s="21"/>
      <c r="GCP570" s="21"/>
      <c r="GCQ570" s="19"/>
      <c r="GCR570" s="20"/>
      <c r="GCS570" s="110"/>
      <c r="GCT570" s="21"/>
      <c r="GCU570" s="21"/>
      <c r="GCV570" s="20"/>
      <c r="GCW570" s="20"/>
      <c r="GCX570" s="20"/>
      <c r="GCY570" s="21"/>
      <c r="GCZ570" s="20"/>
      <c r="GDA570" s="20"/>
      <c r="GDB570" s="20"/>
      <c r="GDC570" s="20"/>
      <c r="GDD570" s="20"/>
      <c r="GDE570" s="20"/>
      <c r="GDF570" s="23"/>
      <c r="GDG570" s="89"/>
      <c r="GDH570" s="22"/>
      <c r="GDI570" s="102"/>
      <c r="GDJ570" s="78"/>
      <c r="GDK570" s="72"/>
      <c r="GDL570" s="66"/>
      <c r="GDM570" s="21"/>
      <c r="GDN570" s="21"/>
      <c r="GDO570" s="21"/>
      <c r="GDP570" s="21"/>
      <c r="GDQ570" s="21"/>
      <c r="GDR570" s="19"/>
      <c r="GDS570" s="20"/>
      <c r="GDT570" s="110"/>
      <c r="GDU570" s="21"/>
      <c r="GDV570" s="21"/>
      <c r="GDW570" s="20"/>
      <c r="GDX570" s="20"/>
      <c r="GDY570" s="20"/>
      <c r="GDZ570" s="21"/>
      <c r="GEA570" s="20"/>
      <c r="GEB570" s="20"/>
      <c r="GEC570" s="20"/>
      <c r="GED570" s="20"/>
      <c r="GEE570" s="20"/>
      <c r="GEF570" s="20"/>
      <c r="GEG570" s="23"/>
      <c r="GEH570" s="89"/>
      <c r="GEI570" s="22"/>
      <c r="GEJ570" s="102"/>
      <c r="GEK570" s="78"/>
      <c r="GEL570" s="72"/>
      <c r="GEM570" s="66"/>
      <c r="GEN570" s="21"/>
      <c r="GEO570" s="21"/>
      <c r="GEP570" s="21"/>
      <c r="GEQ570" s="21"/>
      <c r="GER570" s="21"/>
      <c r="GES570" s="19"/>
      <c r="GET570" s="20"/>
      <c r="GEU570" s="110"/>
      <c r="GEV570" s="21"/>
      <c r="GEW570" s="21"/>
      <c r="GEX570" s="20"/>
      <c r="GEY570" s="20"/>
      <c r="GEZ570" s="20"/>
      <c r="GFA570" s="21"/>
      <c r="GFB570" s="20"/>
      <c r="GFC570" s="20"/>
      <c r="GFD570" s="20"/>
      <c r="GFE570" s="20"/>
      <c r="GFF570" s="20"/>
      <c r="GFG570" s="20"/>
      <c r="GFH570" s="23"/>
      <c r="GFI570" s="89"/>
      <c r="GFJ570" s="22"/>
      <c r="GFK570" s="102"/>
      <c r="GFL570" s="78"/>
      <c r="GFM570" s="72"/>
      <c r="GFN570" s="66"/>
      <c r="GFO570" s="21"/>
      <c r="GFP570" s="21"/>
      <c r="GFQ570" s="21"/>
      <c r="GFR570" s="21"/>
      <c r="GFS570" s="21"/>
      <c r="GFT570" s="19"/>
      <c r="GFU570" s="20"/>
      <c r="GFV570" s="110"/>
      <c r="GFW570" s="21"/>
      <c r="GFX570" s="21"/>
      <c r="GFY570" s="20"/>
      <c r="GFZ570" s="20"/>
      <c r="GGA570" s="20"/>
      <c r="GGB570" s="21"/>
      <c r="GGC570" s="20"/>
      <c r="GGD570" s="20"/>
      <c r="GGE570" s="20"/>
      <c r="GGF570" s="20"/>
      <c r="GGG570" s="20"/>
      <c r="GGH570" s="20"/>
      <c r="GGI570" s="23"/>
      <c r="GGJ570" s="89"/>
      <c r="GGK570" s="22"/>
      <c r="GGL570" s="102"/>
      <c r="GGM570" s="78"/>
      <c r="GGN570" s="72"/>
      <c r="GGO570" s="66"/>
      <c r="GGP570" s="21"/>
      <c r="GGQ570" s="21"/>
      <c r="GGR570" s="21"/>
      <c r="GGS570" s="21"/>
      <c r="GGT570" s="21"/>
      <c r="GGU570" s="19"/>
      <c r="GGV570" s="20"/>
      <c r="GGW570" s="110"/>
      <c r="GGX570" s="21"/>
      <c r="GGY570" s="21"/>
      <c r="GGZ570" s="20"/>
      <c r="GHA570" s="20"/>
      <c r="GHB570" s="20"/>
      <c r="GHC570" s="21"/>
      <c r="GHD570" s="20"/>
      <c r="GHE570" s="20"/>
      <c r="GHF570" s="20"/>
      <c r="GHG570" s="20"/>
      <c r="GHH570" s="20"/>
      <c r="GHI570" s="20"/>
      <c r="GHJ570" s="23"/>
      <c r="GHK570" s="89"/>
      <c r="GHL570" s="22"/>
      <c r="GHM570" s="102"/>
      <c r="GHN570" s="78"/>
      <c r="GHO570" s="72"/>
      <c r="GHP570" s="66"/>
      <c r="GHQ570" s="21"/>
      <c r="GHR570" s="21"/>
      <c r="GHS570" s="21"/>
      <c r="GHT570" s="21"/>
      <c r="GHU570" s="21"/>
      <c r="GHV570" s="19"/>
      <c r="GHW570" s="20"/>
      <c r="GHX570" s="110"/>
      <c r="GHY570" s="21"/>
      <c r="GHZ570" s="21"/>
      <c r="GIA570" s="20"/>
      <c r="GIB570" s="20"/>
      <c r="GIC570" s="20"/>
      <c r="GID570" s="21"/>
      <c r="GIE570" s="20"/>
      <c r="GIF570" s="20"/>
      <c r="GIG570" s="20"/>
      <c r="GIH570" s="20"/>
      <c r="GII570" s="20"/>
      <c r="GIJ570" s="20"/>
      <c r="GIK570" s="23"/>
      <c r="GIL570" s="89"/>
      <c r="GIM570" s="22"/>
      <c r="GIN570" s="102"/>
      <c r="GIO570" s="78"/>
      <c r="GIP570" s="72"/>
      <c r="GIQ570" s="66"/>
      <c r="GIR570" s="21"/>
      <c r="GIS570" s="21"/>
      <c r="GIT570" s="21"/>
      <c r="GIU570" s="21"/>
      <c r="GIV570" s="21"/>
      <c r="GIW570" s="19"/>
      <c r="GIX570" s="20"/>
      <c r="GIY570" s="110"/>
      <c r="GIZ570" s="21"/>
      <c r="GJA570" s="21"/>
      <c r="GJB570" s="20"/>
      <c r="GJC570" s="20"/>
      <c r="GJD570" s="20"/>
      <c r="GJE570" s="21"/>
      <c r="GJF570" s="20"/>
      <c r="GJG570" s="20"/>
      <c r="GJH570" s="20"/>
      <c r="GJI570" s="20"/>
      <c r="GJJ570" s="20"/>
      <c r="GJK570" s="20"/>
      <c r="GJL570" s="23"/>
      <c r="GJM570" s="89"/>
      <c r="GJN570" s="22"/>
      <c r="GJO570" s="102"/>
      <c r="GJP570" s="78"/>
      <c r="GJQ570" s="72"/>
      <c r="GJR570" s="66"/>
      <c r="GJS570" s="21"/>
      <c r="GJT570" s="21"/>
      <c r="GJU570" s="21"/>
      <c r="GJV570" s="21"/>
      <c r="GJW570" s="21"/>
      <c r="GJX570" s="19"/>
      <c r="GJY570" s="20"/>
      <c r="GJZ570" s="110"/>
      <c r="GKA570" s="21"/>
      <c r="GKB570" s="21"/>
      <c r="GKC570" s="20"/>
      <c r="GKD570" s="20"/>
      <c r="GKE570" s="20"/>
      <c r="GKF570" s="21"/>
      <c r="GKG570" s="20"/>
      <c r="GKH570" s="20"/>
      <c r="GKI570" s="20"/>
      <c r="GKJ570" s="20"/>
      <c r="GKK570" s="20"/>
      <c r="GKL570" s="20"/>
      <c r="GKM570" s="23"/>
      <c r="GKN570" s="89"/>
      <c r="GKO570" s="22"/>
      <c r="GKP570" s="102"/>
      <c r="GKQ570" s="78"/>
      <c r="GKR570" s="72"/>
      <c r="GKS570" s="66"/>
      <c r="GKT570" s="21"/>
      <c r="GKU570" s="21"/>
      <c r="GKV570" s="21"/>
      <c r="GKW570" s="21"/>
      <c r="GKX570" s="21"/>
      <c r="GKY570" s="19"/>
      <c r="GKZ570" s="20"/>
      <c r="GLA570" s="110"/>
      <c r="GLB570" s="21"/>
      <c r="GLC570" s="21"/>
      <c r="GLD570" s="20"/>
      <c r="GLE570" s="20"/>
      <c r="GLF570" s="20"/>
      <c r="GLG570" s="21"/>
      <c r="GLH570" s="20"/>
      <c r="GLI570" s="20"/>
      <c r="GLJ570" s="20"/>
      <c r="GLK570" s="20"/>
      <c r="GLL570" s="20"/>
      <c r="GLM570" s="20"/>
      <c r="GLN570" s="23"/>
      <c r="GLO570" s="89"/>
      <c r="GLP570" s="22"/>
      <c r="GLQ570" s="102"/>
      <c r="GLR570" s="78"/>
      <c r="GLS570" s="72"/>
      <c r="GLT570" s="66"/>
      <c r="GLU570" s="21"/>
      <c r="GLV570" s="21"/>
      <c r="GLW570" s="21"/>
      <c r="GLX570" s="21"/>
      <c r="GLY570" s="21"/>
      <c r="GLZ570" s="19"/>
      <c r="GMA570" s="20"/>
      <c r="GMB570" s="110"/>
      <c r="GMC570" s="21"/>
      <c r="GMD570" s="21"/>
      <c r="GME570" s="20"/>
      <c r="GMF570" s="20"/>
      <c r="GMG570" s="20"/>
      <c r="GMH570" s="21"/>
      <c r="GMI570" s="20"/>
      <c r="GMJ570" s="20"/>
      <c r="GMK570" s="20"/>
      <c r="GML570" s="20"/>
      <c r="GMM570" s="20"/>
      <c r="GMN570" s="20"/>
      <c r="GMO570" s="23"/>
      <c r="GMP570" s="89"/>
      <c r="GMQ570" s="22"/>
      <c r="GMR570" s="102"/>
      <c r="GMS570" s="78"/>
      <c r="GMT570" s="72"/>
      <c r="GMU570" s="66"/>
      <c r="GMV570" s="21"/>
      <c r="GMW570" s="21"/>
      <c r="GMX570" s="21"/>
      <c r="GMY570" s="21"/>
      <c r="GMZ570" s="21"/>
      <c r="GNA570" s="19"/>
      <c r="GNB570" s="20"/>
      <c r="GNC570" s="110"/>
      <c r="GND570" s="21"/>
      <c r="GNE570" s="21"/>
      <c r="GNF570" s="20"/>
      <c r="GNG570" s="20"/>
      <c r="GNH570" s="20"/>
      <c r="GNI570" s="21"/>
      <c r="GNJ570" s="20"/>
      <c r="GNK570" s="20"/>
      <c r="GNL570" s="20"/>
      <c r="GNM570" s="20"/>
      <c r="GNN570" s="20"/>
      <c r="GNO570" s="20"/>
      <c r="GNP570" s="23"/>
      <c r="GNQ570" s="89"/>
      <c r="GNR570" s="22"/>
      <c r="GNS570" s="102"/>
      <c r="GNT570" s="78"/>
      <c r="GNU570" s="72"/>
      <c r="GNV570" s="66"/>
      <c r="GNW570" s="21"/>
      <c r="GNX570" s="21"/>
      <c r="GNY570" s="21"/>
      <c r="GNZ570" s="21"/>
      <c r="GOA570" s="21"/>
      <c r="GOB570" s="19"/>
      <c r="GOC570" s="20"/>
      <c r="GOD570" s="110"/>
      <c r="GOE570" s="21"/>
      <c r="GOF570" s="21"/>
      <c r="GOG570" s="20"/>
      <c r="GOH570" s="20"/>
      <c r="GOI570" s="20"/>
      <c r="GOJ570" s="21"/>
      <c r="GOK570" s="20"/>
      <c r="GOL570" s="20"/>
      <c r="GOM570" s="20"/>
      <c r="GON570" s="20"/>
      <c r="GOO570" s="20"/>
      <c r="GOP570" s="20"/>
      <c r="GOQ570" s="23"/>
      <c r="GOR570" s="89"/>
      <c r="GOS570" s="22"/>
      <c r="GOT570" s="102"/>
      <c r="GOU570" s="78"/>
      <c r="GOV570" s="72"/>
      <c r="GOW570" s="66"/>
      <c r="GOX570" s="21"/>
      <c r="GOY570" s="21"/>
      <c r="GOZ570" s="21"/>
      <c r="GPA570" s="21"/>
      <c r="GPB570" s="21"/>
      <c r="GPC570" s="19"/>
      <c r="GPD570" s="20"/>
      <c r="GPE570" s="110"/>
      <c r="GPF570" s="21"/>
      <c r="GPG570" s="21"/>
      <c r="GPH570" s="20"/>
      <c r="GPI570" s="20"/>
      <c r="GPJ570" s="20"/>
      <c r="GPK570" s="21"/>
      <c r="GPL570" s="20"/>
      <c r="GPM570" s="20"/>
      <c r="GPN570" s="20"/>
      <c r="GPO570" s="20"/>
      <c r="GPP570" s="20"/>
      <c r="GPQ570" s="20"/>
      <c r="GPR570" s="23"/>
      <c r="GPS570" s="89"/>
      <c r="GPT570" s="22"/>
      <c r="GPU570" s="102"/>
      <c r="GPV570" s="78"/>
      <c r="GPW570" s="72"/>
      <c r="GPX570" s="66"/>
      <c r="GPY570" s="21"/>
      <c r="GPZ570" s="21"/>
      <c r="GQA570" s="21"/>
      <c r="GQB570" s="21"/>
      <c r="GQC570" s="21"/>
      <c r="GQD570" s="19"/>
      <c r="GQE570" s="20"/>
      <c r="GQF570" s="110"/>
      <c r="GQG570" s="21"/>
      <c r="GQH570" s="21"/>
      <c r="GQI570" s="20"/>
      <c r="GQJ570" s="20"/>
      <c r="GQK570" s="20"/>
      <c r="GQL570" s="21"/>
      <c r="GQM570" s="20"/>
      <c r="GQN570" s="20"/>
      <c r="GQO570" s="20"/>
      <c r="GQP570" s="20"/>
      <c r="GQQ570" s="20"/>
      <c r="GQR570" s="20"/>
      <c r="GQS570" s="23"/>
      <c r="GQT570" s="89"/>
      <c r="GQU570" s="22"/>
      <c r="GQV570" s="102"/>
      <c r="GQW570" s="78"/>
      <c r="GQX570" s="72"/>
      <c r="GQY570" s="66"/>
      <c r="GQZ570" s="21"/>
      <c r="GRA570" s="21"/>
      <c r="GRB570" s="21"/>
      <c r="GRC570" s="21"/>
      <c r="GRD570" s="21"/>
      <c r="GRE570" s="19"/>
      <c r="GRF570" s="20"/>
      <c r="GRG570" s="110"/>
      <c r="GRH570" s="21"/>
      <c r="GRI570" s="21"/>
      <c r="GRJ570" s="20"/>
      <c r="GRK570" s="20"/>
      <c r="GRL570" s="20"/>
      <c r="GRM570" s="21"/>
      <c r="GRN570" s="20"/>
      <c r="GRO570" s="20"/>
      <c r="GRP570" s="20"/>
      <c r="GRQ570" s="20"/>
      <c r="GRR570" s="20"/>
      <c r="GRS570" s="20"/>
      <c r="GRT570" s="23"/>
      <c r="GRU570" s="89"/>
      <c r="GRV570" s="22"/>
      <c r="GRW570" s="102"/>
      <c r="GRX570" s="78"/>
      <c r="GRY570" s="72"/>
      <c r="GRZ570" s="66"/>
      <c r="GSA570" s="21"/>
      <c r="GSB570" s="21"/>
      <c r="GSC570" s="21"/>
      <c r="GSD570" s="21"/>
      <c r="GSE570" s="21"/>
      <c r="GSF570" s="19"/>
      <c r="GSG570" s="20"/>
      <c r="GSH570" s="110"/>
      <c r="GSI570" s="21"/>
      <c r="GSJ570" s="21"/>
      <c r="GSK570" s="20"/>
      <c r="GSL570" s="20"/>
      <c r="GSM570" s="20"/>
      <c r="GSN570" s="21"/>
      <c r="GSO570" s="20"/>
      <c r="GSP570" s="20"/>
      <c r="GSQ570" s="20"/>
      <c r="GSR570" s="20"/>
      <c r="GSS570" s="20"/>
      <c r="GST570" s="20"/>
      <c r="GSU570" s="23"/>
      <c r="GSV570" s="89"/>
      <c r="GSW570" s="22"/>
      <c r="GSX570" s="102"/>
      <c r="GSY570" s="78"/>
      <c r="GSZ570" s="72"/>
      <c r="GTA570" s="66"/>
      <c r="GTB570" s="21"/>
      <c r="GTC570" s="21"/>
      <c r="GTD570" s="21"/>
      <c r="GTE570" s="21"/>
      <c r="GTF570" s="21"/>
      <c r="GTG570" s="19"/>
      <c r="GTH570" s="20"/>
      <c r="GTI570" s="110"/>
      <c r="GTJ570" s="21"/>
      <c r="GTK570" s="21"/>
      <c r="GTL570" s="20"/>
      <c r="GTM570" s="20"/>
      <c r="GTN570" s="20"/>
      <c r="GTO570" s="21"/>
      <c r="GTP570" s="20"/>
      <c r="GTQ570" s="20"/>
      <c r="GTR570" s="20"/>
      <c r="GTS570" s="20"/>
      <c r="GTT570" s="20"/>
      <c r="GTU570" s="20"/>
      <c r="GTV570" s="23"/>
      <c r="GTW570" s="89"/>
      <c r="GTX570" s="22"/>
      <c r="GTY570" s="102"/>
      <c r="GTZ570" s="78"/>
      <c r="GUA570" s="72"/>
      <c r="GUB570" s="66"/>
      <c r="GUC570" s="21"/>
      <c r="GUD570" s="21"/>
      <c r="GUE570" s="21"/>
      <c r="GUF570" s="21"/>
      <c r="GUG570" s="21"/>
      <c r="GUH570" s="19"/>
      <c r="GUI570" s="20"/>
      <c r="GUJ570" s="110"/>
      <c r="GUK570" s="21"/>
      <c r="GUL570" s="21"/>
      <c r="GUM570" s="20"/>
      <c r="GUN570" s="20"/>
      <c r="GUO570" s="20"/>
      <c r="GUP570" s="21"/>
      <c r="GUQ570" s="20"/>
      <c r="GUR570" s="20"/>
      <c r="GUS570" s="20"/>
      <c r="GUT570" s="20"/>
      <c r="GUU570" s="20"/>
      <c r="GUV570" s="20"/>
      <c r="GUW570" s="23"/>
      <c r="GUX570" s="89"/>
      <c r="GUY570" s="22"/>
      <c r="GUZ570" s="102"/>
      <c r="GVA570" s="78"/>
      <c r="GVB570" s="72"/>
      <c r="GVC570" s="66"/>
      <c r="GVD570" s="21"/>
      <c r="GVE570" s="21"/>
      <c r="GVF570" s="21"/>
      <c r="GVG570" s="21"/>
      <c r="GVH570" s="21"/>
      <c r="GVI570" s="19"/>
      <c r="GVJ570" s="20"/>
      <c r="GVK570" s="110"/>
      <c r="GVL570" s="21"/>
      <c r="GVM570" s="21"/>
      <c r="GVN570" s="20"/>
      <c r="GVO570" s="20"/>
      <c r="GVP570" s="20"/>
      <c r="GVQ570" s="21"/>
      <c r="GVR570" s="20"/>
      <c r="GVS570" s="20"/>
      <c r="GVT570" s="20"/>
      <c r="GVU570" s="20"/>
      <c r="GVV570" s="20"/>
      <c r="GVW570" s="20"/>
      <c r="GVX570" s="23"/>
      <c r="GVY570" s="89"/>
      <c r="GVZ570" s="22"/>
      <c r="GWA570" s="102"/>
      <c r="GWB570" s="78"/>
      <c r="GWC570" s="72"/>
      <c r="GWD570" s="66"/>
      <c r="GWE570" s="21"/>
      <c r="GWF570" s="21"/>
      <c r="GWG570" s="21"/>
      <c r="GWH570" s="21"/>
      <c r="GWI570" s="21"/>
      <c r="GWJ570" s="19"/>
      <c r="GWK570" s="20"/>
      <c r="GWL570" s="110"/>
      <c r="GWM570" s="21"/>
      <c r="GWN570" s="21"/>
      <c r="GWO570" s="20"/>
      <c r="GWP570" s="20"/>
      <c r="GWQ570" s="20"/>
      <c r="GWR570" s="21"/>
      <c r="GWS570" s="20"/>
      <c r="GWT570" s="20"/>
      <c r="GWU570" s="20"/>
      <c r="GWV570" s="20"/>
      <c r="GWW570" s="20"/>
      <c r="GWX570" s="20"/>
      <c r="GWY570" s="23"/>
      <c r="GWZ570" s="89"/>
      <c r="GXA570" s="22"/>
      <c r="GXB570" s="102"/>
      <c r="GXC570" s="78"/>
      <c r="GXD570" s="72"/>
      <c r="GXE570" s="66"/>
      <c r="GXF570" s="21"/>
      <c r="GXG570" s="21"/>
      <c r="GXH570" s="21"/>
      <c r="GXI570" s="21"/>
      <c r="GXJ570" s="21"/>
      <c r="GXK570" s="19"/>
      <c r="GXL570" s="20"/>
      <c r="GXM570" s="110"/>
      <c r="GXN570" s="21"/>
      <c r="GXO570" s="21"/>
      <c r="GXP570" s="20"/>
      <c r="GXQ570" s="20"/>
      <c r="GXR570" s="20"/>
      <c r="GXS570" s="21"/>
      <c r="GXT570" s="20"/>
      <c r="GXU570" s="20"/>
      <c r="GXV570" s="20"/>
      <c r="GXW570" s="20"/>
      <c r="GXX570" s="20"/>
      <c r="GXY570" s="20"/>
      <c r="GXZ570" s="23"/>
      <c r="GYA570" s="89"/>
      <c r="GYB570" s="22"/>
      <c r="GYC570" s="102"/>
      <c r="GYD570" s="78"/>
      <c r="GYE570" s="72"/>
      <c r="GYF570" s="66"/>
      <c r="GYG570" s="21"/>
      <c r="GYH570" s="21"/>
      <c r="GYI570" s="21"/>
      <c r="GYJ570" s="21"/>
      <c r="GYK570" s="21"/>
      <c r="GYL570" s="19"/>
      <c r="GYM570" s="20"/>
      <c r="GYN570" s="110"/>
      <c r="GYO570" s="21"/>
      <c r="GYP570" s="21"/>
      <c r="GYQ570" s="20"/>
      <c r="GYR570" s="20"/>
      <c r="GYS570" s="20"/>
      <c r="GYT570" s="21"/>
      <c r="GYU570" s="20"/>
      <c r="GYV570" s="20"/>
      <c r="GYW570" s="20"/>
      <c r="GYX570" s="20"/>
      <c r="GYY570" s="20"/>
      <c r="GYZ570" s="20"/>
      <c r="GZA570" s="23"/>
      <c r="GZB570" s="89"/>
      <c r="GZC570" s="22"/>
      <c r="GZD570" s="102"/>
      <c r="GZE570" s="78"/>
      <c r="GZF570" s="72"/>
      <c r="GZG570" s="66"/>
      <c r="GZH570" s="21"/>
      <c r="GZI570" s="21"/>
      <c r="GZJ570" s="21"/>
      <c r="GZK570" s="21"/>
      <c r="GZL570" s="21"/>
      <c r="GZM570" s="19"/>
      <c r="GZN570" s="20"/>
      <c r="GZO570" s="110"/>
      <c r="GZP570" s="21"/>
      <c r="GZQ570" s="21"/>
      <c r="GZR570" s="20"/>
      <c r="GZS570" s="20"/>
      <c r="GZT570" s="20"/>
      <c r="GZU570" s="21"/>
      <c r="GZV570" s="20"/>
      <c r="GZW570" s="20"/>
      <c r="GZX570" s="20"/>
      <c r="GZY570" s="20"/>
      <c r="GZZ570" s="20"/>
      <c r="HAA570" s="20"/>
      <c r="HAB570" s="23"/>
      <c r="HAC570" s="89"/>
      <c r="HAD570" s="22"/>
      <c r="HAE570" s="102"/>
      <c r="HAF570" s="78"/>
      <c r="HAG570" s="72"/>
      <c r="HAH570" s="66"/>
      <c r="HAI570" s="21"/>
      <c r="HAJ570" s="21"/>
      <c r="HAK570" s="21"/>
      <c r="HAL570" s="21"/>
      <c r="HAM570" s="21"/>
      <c r="HAN570" s="19"/>
      <c r="HAO570" s="20"/>
      <c r="HAP570" s="110"/>
      <c r="HAQ570" s="21"/>
      <c r="HAR570" s="21"/>
      <c r="HAS570" s="20"/>
      <c r="HAT570" s="20"/>
      <c r="HAU570" s="20"/>
      <c r="HAV570" s="21"/>
      <c r="HAW570" s="20"/>
      <c r="HAX570" s="20"/>
      <c r="HAY570" s="20"/>
      <c r="HAZ570" s="20"/>
      <c r="HBA570" s="20"/>
      <c r="HBB570" s="20"/>
      <c r="HBC570" s="23"/>
      <c r="HBD570" s="89"/>
      <c r="HBE570" s="22"/>
      <c r="HBF570" s="102"/>
      <c r="HBG570" s="78"/>
      <c r="HBH570" s="72"/>
      <c r="HBI570" s="66"/>
      <c r="HBJ570" s="21"/>
      <c r="HBK570" s="21"/>
      <c r="HBL570" s="21"/>
      <c r="HBM570" s="21"/>
      <c r="HBN570" s="21"/>
      <c r="HBO570" s="19"/>
      <c r="HBP570" s="20"/>
      <c r="HBQ570" s="110"/>
      <c r="HBR570" s="21"/>
      <c r="HBS570" s="21"/>
      <c r="HBT570" s="20"/>
      <c r="HBU570" s="20"/>
      <c r="HBV570" s="20"/>
      <c r="HBW570" s="21"/>
      <c r="HBX570" s="20"/>
      <c r="HBY570" s="20"/>
      <c r="HBZ570" s="20"/>
      <c r="HCA570" s="20"/>
      <c r="HCB570" s="20"/>
      <c r="HCC570" s="20"/>
      <c r="HCD570" s="23"/>
      <c r="HCE570" s="89"/>
      <c r="HCF570" s="22"/>
      <c r="HCG570" s="102"/>
      <c r="HCH570" s="78"/>
      <c r="HCI570" s="72"/>
      <c r="HCJ570" s="66"/>
      <c r="HCK570" s="21"/>
      <c r="HCL570" s="21"/>
      <c r="HCM570" s="21"/>
      <c r="HCN570" s="21"/>
      <c r="HCO570" s="21"/>
      <c r="HCP570" s="19"/>
      <c r="HCQ570" s="20"/>
      <c r="HCR570" s="110"/>
      <c r="HCS570" s="21"/>
      <c r="HCT570" s="21"/>
      <c r="HCU570" s="20"/>
      <c r="HCV570" s="20"/>
      <c r="HCW570" s="20"/>
      <c r="HCX570" s="21"/>
      <c r="HCY570" s="20"/>
      <c r="HCZ570" s="20"/>
      <c r="HDA570" s="20"/>
      <c r="HDB570" s="20"/>
      <c r="HDC570" s="20"/>
      <c r="HDD570" s="20"/>
      <c r="HDE570" s="23"/>
      <c r="HDF570" s="89"/>
      <c r="HDG570" s="22"/>
      <c r="HDH570" s="102"/>
      <c r="HDI570" s="78"/>
      <c r="HDJ570" s="72"/>
      <c r="HDK570" s="66"/>
      <c r="HDL570" s="21"/>
      <c r="HDM570" s="21"/>
      <c r="HDN570" s="21"/>
      <c r="HDO570" s="21"/>
      <c r="HDP570" s="21"/>
      <c r="HDQ570" s="19"/>
      <c r="HDR570" s="20"/>
      <c r="HDS570" s="110"/>
      <c r="HDT570" s="21"/>
      <c r="HDU570" s="21"/>
      <c r="HDV570" s="20"/>
      <c r="HDW570" s="20"/>
      <c r="HDX570" s="20"/>
      <c r="HDY570" s="21"/>
      <c r="HDZ570" s="20"/>
      <c r="HEA570" s="20"/>
      <c r="HEB570" s="20"/>
      <c r="HEC570" s="20"/>
      <c r="HED570" s="20"/>
      <c r="HEE570" s="20"/>
      <c r="HEF570" s="23"/>
      <c r="HEG570" s="89"/>
      <c r="HEH570" s="22"/>
      <c r="HEI570" s="102"/>
      <c r="HEJ570" s="78"/>
      <c r="HEK570" s="72"/>
      <c r="HEL570" s="66"/>
      <c r="HEM570" s="21"/>
      <c r="HEN570" s="21"/>
      <c r="HEO570" s="21"/>
      <c r="HEP570" s="21"/>
      <c r="HEQ570" s="21"/>
      <c r="HER570" s="19"/>
      <c r="HES570" s="20"/>
      <c r="HET570" s="110"/>
      <c r="HEU570" s="21"/>
      <c r="HEV570" s="21"/>
      <c r="HEW570" s="20"/>
      <c r="HEX570" s="20"/>
      <c r="HEY570" s="20"/>
      <c r="HEZ570" s="21"/>
      <c r="HFA570" s="20"/>
      <c r="HFB570" s="20"/>
      <c r="HFC570" s="20"/>
      <c r="HFD570" s="20"/>
      <c r="HFE570" s="20"/>
      <c r="HFF570" s="20"/>
      <c r="HFG570" s="23"/>
      <c r="HFH570" s="89"/>
      <c r="HFI570" s="22"/>
      <c r="HFJ570" s="102"/>
      <c r="HFK570" s="78"/>
      <c r="HFL570" s="72"/>
      <c r="HFM570" s="66"/>
      <c r="HFN570" s="21"/>
      <c r="HFO570" s="21"/>
      <c r="HFP570" s="21"/>
      <c r="HFQ570" s="21"/>
      <c r="HFR570" s="21"/>
      <c r="HFS570" s="19"/>
      <c r="HFT570" s="20"/>
      <c r="HFU570" s="110"/>
      <c r="HFV570" s="21"/>
      <c r="HFW570" s="21"/>
      <c r="HFX570" s="20"/>
      <c r="HFY570" s="20"/>
      <c r="HFZ570" s="20"/>
      <c r="HGA570" s="21"/>
      <c r="HGB570" s="20"/>
      <c r="HGC570" s="20"/>
      <c r="HGD570" s="20"/>
      <c r="HGE570" s="20"/>
      <c r="HGF570" s="20"/>
      <c r="HGG570" s="20"/>
      <c r="HGH570" s="23"/>
      <c r="HGI570" s="89"/>
      <c r="HGJ570" s="22"/>
      <c r="HGK570" s="102"/>
      <c r="HGL570" s="78"/>
      <c r="HGM570" s="72"/>
      <c r="HGN570" s="66"/>
      <c r="HGO570" s="21"/>
      <c r="HGP570" s="21"/>
      <c r="HGQ570" s="21"/>
      <c r="HGR570" s="21"/>
      <c r="HGS570" s="21"/>
      <c r="HGT570" s="19"/>
      <c r="HGU570" s="20"/>
      <c r="HGV570" s="110"/>
      <c r="HGW570" s="21"/>
      <c r="HGX570" s="21"/>
      <c r="HGY570" s="20"/>
      <c r="HGZ570" s="20"/>
      <c r="HHA570" s="20"/>
      <c r="HHB570" s="21"/>
      <c r="HHC570" s="20"/>
      <c r="HHD570" s="20"/>
      <c r="HHE570" s="20"/>
      <c r="HHF570" s="20"/>
      <c r="HHG570" s="20"/>
      <c r="HHH570" s="20"/>
      <c r="HHI570" s="23"/>
      <c r="HHJ570" s="89"/>
      <c r="HHK570" s="22"/>
      <c r="HHL570" s="102"/>
      <c r="HHM570" s="78"/>
      <c r="HHN570" s="72"/>
      <c r="HHO570" s="66"/>
      <c r="HHP570" s="21"/>
      <c r="HHQ570" s="21"/>
      <c r="HHR570" s="21"/>
      <c r="HHS570" s="21"/>
      <c r="HHT570" s="21"/>
      <c r="HHU570" s="19"/>
      <c r="HHV570" s="20"/>
      <c r="HHW570" s="110"/>
      <c r="HHX570" s="21"/>
      <c r="HHY570" s="21"/>
      <c r="HHZ570" s="20"/>
      <c r="HIA570" s="20"/>
      <c r="HIB570" s="20"/>
      <c r="HIC570" s="21"/>
      <c r="HID570" s="20"/>
      <c r="HIE570" s="20"/>
      <c r="HIF570" s="20"/>
      <c r="HIG570" s="20"/>
      <c r="HIH570" s="20"/>
      <c r="HII570" s="20"/>
      <c r="HIJ570" s="23"/>
      <c r="HIK570" s="89"/>
      <c r="HIL570" s="22"/>
      <c r="HIM570" s="102"/>
      <c r="HIN570" s="78"/>
      <c r="HIO570" s="72"/>
      <c r="HIP570" s="66"/>
      <c r="HIQ570" s="21"/>
      <c r="HIR570" s="21"/>
      <c r="HIS570" s="21"/>
      <c r="HIT570" s="21"/>
      <c r="HIU570" s="21"/>
      <c r="HIV570" s="19"/>
      <c r="HIW570" s="20"/>
      <c r="HIX570" s="110"/>
      <c r="HIY570" s="21"/>
      <c r="HIZ570" s="21"/>
      <c r="HJA570" s="20"/>
      <c r="HJB570" s="20"/>
      <c r="HJC570" s="20"/>
      <c r="HJD570" s="21"/>
      <c r="HJE570" s="20"/>
      <c r="HJF570" s="20"/>
      <c r="HJG570" s="20"/>
      <c r="HJH570" s="20"/>
      <c r="HJI570" s="20"/>
      <c r="HJJ570" s="20"/>
      <c r="HJK570" s="23"/>
      <c r="HJL570" s="89"/>
      <c r="HJM570" s="22"/>
      <c r="HJN570" s="102"/>
      <c r="HJO570" s="78"/>
      <c r="HJP570" s="72"/>
      <c r="HJQ570" s="66"/>
      <c r="HJR570" s="21"/>
      <c r="HJS570" s="21"/>
      <c r="HJT570" s="21"/>
      <c r="HJU570" s="21"/>
      <c r="HJV570" s="21"/>
      <c r="HJW570" s="19"/>
      <c r="HJX570" s="20"/>
      <c r="HJY570" s="110"/>
      <c r="HJZ570" s="21"/>
      <c r="HKA570" s="21"/>
      <c r="HKB570" s="20"/>
      <c r="HKC570" s="20"/>
      <c r="HKD570" s="20"/>
      <c r="HKE570" s="21"/>
      <c r="HKF570" s="20"/>
      <c r="HKG570" s="20"/>
      <c r="HKH570" s="20"/>
      <c r="HKI570" s="20"/>
      <c r="HKJ570" s="20"/>
      <c r="HKK570" s="20"/>
      <c r="HKL570" s="23"/>
      <c r="HKM570" s="89"/>
      <c r="HKN570" s="22"/>
      <c r="HKO570" s="102"/>
      <c r="HKP570" s="78"/>
      <c r="HKQ570" s="72"/>
      <c r="HKR570" s="66"/>
      <c r="HKS570" s="21"/>
      <c r="HKT570" s="21"/>
      <c r="HKU570" s="21"/>
      <c r="HKV570" s="21"/>
      <c r="HKW570" s="21"/>
      <c r="HKX570" s="19"/>
      <c r="HKY570" s="20"/>
      <c r="HKZ570" s="110"/>
      <c r="HLA570" s="21"/>
      <c r="HLB570" s="21"/>
      <c r="HLC570" s="20"/>
      <c r="HLD570" s="20"/>
      <c r="HLE570" s="20"/>
      <c r="HLF570" s="21"/>
      <c r="HLG570" s="20"/>
      <c r="HLH570" s="20"/>
      <c r="HLI570" s="20"/>
      <c r="HLJ570" s="20"/>
      <c r="HLK570" s="20"/>
      <c r="HLL570" s="20"/>
      <c r="HLM570" s="23"/>
      <c r="HLN570" s="89"/>
      <c r="HLO570" s="22"/>
      <c r="HLP570" s="102"/>
      <c r="HLQ570" s="78"/>
      <c r="HLR570" s="72"/>
      <c r="HLS570" s="66"/>
      <c r="HLT570" s="21"/>
      <c r="HLU570" s="21"/>
      <c r="HLV570" s="21"/>
      <c r="HLW570" s="21"/>
      <c r="HLX570" s="21"/>
      <c r="HLY570" s="19"/>
      <c r="HLZ570" s="20"/>
      <c r="HMA570" s="110"/>
      <c r="HMB570" s="21"/>
      <c r="HMC570" s="21"/>
      <c r="HMD570" s="20"/>
      <c r="HME570" s="20"/>
      <c r="HMF570" s="20"/>
      <c r="HMG570" s="21"/>
      <c r="HMH570" s="20"/>
      <c r="HMI570" s="20"/>
      <c r="HMJ570" s="20"/>
      <c r="HMK570" s="20"/>
      <c r="HML570" s="20"/>
      <c r="HMM570" s="20"/>
      <c r="HMN570" s="23"/>
      <c r="HMO570" s="89"/>
      <c r="HMP570" s="22"/>
      <c r="HMQ570" s="102"/>
      <c r="HMR570" s="78"/>
      <c r="HMS570" s="72"/>
      <c r="HMT570" s="66"/>
      <c r="HMU570" s="21"/>
      <c r="HMV570" s="21"/>
      <c r="HMW570" s="21"/>
      <c r="HMX570" s="21"/>
      <c r="HMY570" s="21"/>
      <c r="HMZ570" s="19"/>
      <c r="HNA570" s="20"/>
      <c r="HNB570" s="110"/>
      <c r="HNC570" s="21"/>
      <c r="HND570" s="21"/>
      <c r="HNE570" s="20"/>
      <c r="HNF570" s="20"/>
      <c r="HNG570" s="20"/>
      <c r="HNH570" s="21"/>
      <c r="HNI570" s="20"/>
      <c r="HNJ570" s="20"/>
      <c r="HNK570" s="20"/>
      <c r="HNL570" s="20"/>
      <c r="HNM570" s="20"/>
      <c r="HNN570" s="20"/>
      <c r="HNO570" s="23"/>
      <c r="HNP570" s="89"/>
      <c r="HNQ570" s="22"/>
      <c r="HNR570" s="102"/>
      <c r="HNS570" s="78"/>
      <c r="HNT570" s="72"/>
      <c r="HNU570" s="66"/>
      <c r="HNV570" s="21"/>
      <c r="HNW570" s="21"/>
      <c r="HNX570" s="21"/>
      <c r="HNY570" s="21"/>
      <c r="HNZ570" s="21"/>
      <c r="HOA570" s="19"/>
      <c r="HOB570" s="20"/>
      <c r="HOC570" s="110"/>
      <c r="HOD570" s="21"/>
      <c r="HOE570" s="21"/>
      <c r="HOF570" s="20"/>
      <c r="HOG570" s="20"/>
      <c r="HOH570" s="20"/>
      <c r="HOI570" s="21"/>
      <c r="HOJ570" s="20"/>
      <c r="HOK570" s="20"/>
      <c r="HOL570" s="20"/>
      <c r="HOM570" s="20"/>
      <c r="HON570" s="20"/>
      <c r="HOO570" s="20"/>
      <c r="HOP570" s="23"/>
      <c r="HOQ570" s="89"/>
      <c r="HOR570" s="22"/>
      <c r="HOS570" s="102"/>
      <c r="HOT570" s="78"/>
      <c r="HOU570" s="72"/>
      <c r="HOV570" s="66"/>
      <c r="HOW570" s="21"/>
      <c r="HOX570" s="21"/>
      <c r="HOY570" s="21"/>
      <c r="HOZ570" s="21"/>
      <c r="HPA570" s="21"/>
      <c r="HPB570" s="19"/>
      <c r="HPC570" s="20"/>
      <c r="HPD570" s="110"/>
      <c r="HPE570" s="21"/>
      <c r="HPF570" s="21"/>
      <c r="HPG570" s="20"/>
      <c r="HPH570" s="20"/>
      <c r="HPI570" s="20"/>
      <c r="HPJ570" s="21"/>
      <c r="HPK570" s="20"/>
      <c r="HPL570" s="20"/>
      <c r="HPM570" s="20"/>
      <c r="HPN570" s="20"/>
      <c r="HPO570" s="20"/>
      <c r="HPP570" s="20"/>
      <c r="HPQ570" s="23"/>
      <c r="HPR570" s="89"/>
      <c r="HPS570" s="22"/>
      <c r="HPT570" s="102"/>
      <c r="HPU570" s="78"/>
      <c r="HPV570" s="72"/>
      <c r="HPW570" s="66"/>
      <c r="HPX570" s="21"/>
      <c r="HPY570" s="21"/>
      <c r="HPZ570" s="21"/>
      <c r="HQA570" s="21"/>
      <c r="HQB570" s="21"/>
      <c r="HQC570" s="19"/>
      <c r="HQD570" s="20"/>
      <c r="HQE570" s="110"/>
      <c r="HQF570" s="21"/>
      <c r="HQG570" s="21"/>
      <c r="HQH570" s="20"/>
      <c r="HQI570" s="20"/>
      <c r="HQJ570" s="20"/>
      <c r="HQK570" s="21"/>
      <c r="HQL570" s="20"/>
      <c r="HQM570" s="20"/>
      <c r="HQN570" s="20"/>
      <c r="HQO570" s="20"/>
      <c r="HQP570" s="20"/>
      <c r="HQQ570" s="20"/>
      <c r="HQR570" s="23"/>
      <c r="HQS570" s="89"/>
      <c r="HQT570" s="22"/>
      <c r="HQU570" s="102"/>
      <c r="HQV570" s="78"/>
      <c r="HQW570" s="72"/>
      <c r="HQX570" s="66"/>
      <c r="HQY570" s="21"/>
      <c r="HQZ570" s="21"/>
      <c r="HRA570" s="21"/>
      <c r="HRB570" s="21"/>
      <c r="HRC570" s="21"/>
      <c r="HRD570" s="19"/>
      <c r="HRE570" s="20"/>
      <c r="HRF570" s="110"/>
      <c r="HRG570" s="21"/>
      <c r="HRH570" s="21"/>
      <c r="HRI570" s="20"/>
      <c r="HRJ570" s="20"/>
      <c r="HRK570" s="20"/>
      <c r="HRL570" s="21"/>
      <c r="HRM570" s="20"/>
      <c r="HRN570" s="20"/>
      <c r="HRO570" s="20"/>
      <c r="HRP570" s="20"/>
      <c r="HRQ570" s="20"/>
      <c r="HRR570" s="20"/>
      <c r="HRS570" s="23"/>
      <c r="HRT570" s="89"/>
      <c r="HRU570" s="22"/>
      <c r="HRV570" s="102"/>
      <c r="HRW570" s="78"/>
      <c r="HRX570" s="72"/>
      <c r="HRY570" s="66"/>
      <c r="HRZ570" s="21"/>
      <c r="HSA570" s="21"/>
      <c r="HSB570" s="21"/>
      <c r="HSC570" s="21"/>
      <c r="HSD570" s="21"/>
      <c r="HSE570" s="19"/>
      <c r="HSF570" s="20"/>
      <c r="HSG570" s="110"/>
      <c r="HSH570" s="21"/>
      <c r="HSI570" s="21"/>
      <c r="HSJ570" s="20"/>
      <c r="HSK570" s="20"/>
      <c r="HSL570" s="20"/>
      <c r="HSM570" s="21"/>
      <c r="HSN570" s="20"/>
      <c r="HSO570" s="20"/>
      <c r="HSP570" s="20"/>
      <c r="HSQ570" s="20"/>
      <c r="HSR570" s="20"/>
      <c r="HSS570" s="20"/>
      <c r="HST570" s="23"/>
      <c r="HSU570" s="89"/>
      <c r="HSV570" s="22"/>
      <c r="HSW570" s="102"/>
      <c r="HSX570" s="78"/>
      <c r="HSY570" s="72"/>
      <c r="HSZ570" s="66"/>
      <c r="HTA570" s="21"/>
      <c r="HTB570" s="21"/>
      <c r="HTC570" s="21"/>
      <c r="HTD570" s="21"/>
      <c r="HTE570" s="21"/>
      <c r="HTF570" s="19"/>
      <c r="HTG570" s="20"/>
      <c r="HTH570" s="110"/>
      <c r="HTI570" s="21"/>
      <c r="HTJ570" s="21"/>
      <c r="HTK570" s="20"/>
      <c r="HTL570" s="20"/>
      <c r="HTM570" s="20"/>
      <c r="HTN570" s="21"/>
      <c r="HTO570" s="20"/>
      <c r="HTP570" s="20"/>
      <c r="HTQ570" s="20"/>
      <c r="HTR570" s="20"/>
      <c r="HTS570" s="20"/>
      <c r="HTT570" s="20"/>
      <c r="HTU570" s="23"/>
      <c r="HTV570" s="89"/>
      <c r="HTW570" s="22"/>
      <c r="HTX570" s="102"/>
      <c r="HTY570" s="78"/>
      <c r="HTZ570" s="72"/>
      <c r="HUA570" s="66"/>
      <c r="HUB570" s="21"/>
      <c r="HUC570" s="21"/>
      <c r="HUD570" s="21"/>
      <c r="HUE570" s="21"/>
      <c r="HUF570" s="21"/>
      <c r="HUG570" s="19"/>
      <c r="HUH570" s="20"/>
      <c r="HUI570" s="110"/>
      <c r="HUJ570" s="21"/>
      <c r="HUK570" s="21"/>
      <c r="HUL570" s="20"/>
      <c r="HUM570" s="20"/>
      <c r="HUN570" s="20"/>
      <c r="HUO570" s="21"/>
      <c r="HUP570" s="20"/>
      <c r="HUQ570" s="20"/>
      <c r="HUR570" s="20"/>
      <c r="HUS570" s="20"/>
      <c r="HUT570" s="20"/>
      <c r="HUU570" s="20"/>
      <c r="HUV570" s="23"/>
      <c r="HUW570" s="89"/>
      <c r="HUX570" s="22"/>
      <c r="HUY570" s="102"/>
      <c r="HUZ570" s="78"/>
      <c r="HVA570" s="72"/>
      <c r="HVB570" s="66"/>
      <c r="HVC570" s="21"/>
      <c r="HVD570" s="21"/>
      <c r="HVE570" s="21"/>
      <c r="HVF570" s="21"/>
      <c r="HVG570" s="21"/>
      <c r="HVH570" s="19"/>
      <c r="HVI570" s="20"/>
      <c r="HVJ570" s="110"/>
      <c r="HVK570" s="21"/>
      <c r="HVL570" s="21"/>
      <c r="HVM570" s="20"/>
      <c r="HVN570" s="20"/>
      <c r="HVO570" s="20"/>
      <c r="HVP570" s="21"/>
      <c r="HVQ570" s="20"/>
      <c r="HVR570" s="20"/>
      <c r="HVS570" s="20"/>
      <c r="HVT570" s="20"/>
      <c r="HVU570" s="20"/>
      <c r="HVV570" s="20"/>
      <c r="HVW570" s="23"/>
      <c r="HVX570" s="89"/>
      <c r="HVY570" s="22"/>
      <c r="HVZ570" s="102"/>
      <c r="HWA570" s="78"/>
      <c r="HWB570" s="72"/>
      <c r="HWC570" s="66"/>
      <c r="HWD570" s="21"/>
      <c r="HWE570" s="21"/>
      <c r="HWF570" s="21"/>
      <c r="HWG570" s="21"/>
      <c r="HWH570" s="21"/>
      <c r="HWI570" s="19"/>
      <c r="HWJ570" s="20"/>
      <c r="HWK570" s="110"/>
      <c r="HWL570" s="21"/>
      <c r="HWM570" s="21"/>
      <c r="HWN570" s="20"/>
      <c r="HWO570" s="20"/>
      <c r="HWP570" s="20"/>
      <c r="HWQ570" s="21"/>
      <c r="HWR570" s="20"/>
      <c r="HWS570" s="20"/>
      <c r="HWT570" s="20"/>
      <c r="HWU570" s="20"/>
      <c r="HWV570" s="20"/>
      <c r="HWW570" s="20"/>
      <c r="HWX570" s="23"/>
      <c r="HWY570" s="89"/>
      <c r="HWZ570" s="22"/>
      <c r="HXA570" s="102"/>
      <c r="HXB570" s="78"/>
      <c r="HXC570" s="72"/>
      <c r="HXD570" s="66"/>
      <c r="HXE570" s="21"/>
      <c r="HXF570" s="21"/>
      <c r="HXG570" s="21"/>
      <c r="HXH570" s="21"/>
      <c r="HXI570" s="21"/>
      <c r="HXJ570" s="19"/>
      <c r="HXK570" s="20"/>
      <c r="HXL570" s="110"/>
      <c r="HXM570" s="21"/>
      <c r="HXN570" s="21"/>
      <c r="HXO570" s="20"/>
      <c r="HXP570" s="20"/>
      <c r="HXQ570" s="20"/>
      <c r="HXR570" s="21"/>
      <c r="HXS570" s="20"/>
      <c r="HXT570" s="20"/>
      <c r="HXU570" s="20"/>
      <c r="HXV570" s="20"/>
      <c r="HXW570" s="20"/>
      <c r="HXX570" s="20"/>
      <c r="HXY570" s="23"/>
      <c r="HXZ570" s="89"/>
      <c r="HYA570" s="22"/>
      <c r="HYB570" s="102"/>
      <c r="HYC570" s="78"/>
      <c r="HYD570" s="72"/>
      <c r="HYE570" s="66"/>
      <c r="HYF570" s="21"/>
      <c r="HYG570" s="21"/>
      <c r="HYH570" s="21"/>
      <c r="HYI570" s="21"/>
      <c r="HYJ570" s="21"/>
      <c r="HYK570" s="19"/>
      <c r="HYL570" s="20"/>
      <c r="HYM570" s="110"/>
      <c r="HYN570" s="21"/>
      <c r="HYO570" s="21"/>
      <c r="HYP570" s="20"/>
      <c r="HYQ570" s="20"/>
      <c r="HYR570" s="20"/>
      <c r="HYS570" s="21"/>
      <c r="HYT570" s="20"/>
      <c r="HYU570" s="20"/>
      <c r="HYV570" s="20"/>
      <c r="HYW570" s="20"/>
      <c r="HYX570" s="20"/>
      <c r="HYY570" s="20"/>
      <c r="HYZ570" s="23"/>
      <c r="HZA570" s="89"/>
      <c r="HZB570" s="22"/>
      <c r="HZC570" s="102"/>
      <c r="HZD570" s="78"/>
      <c r="HZE570" s="72"/>
      <c r="HZF570" s="66"/>
      <c r="HZG570" s="21"/>
      <c r="HZH570" s="21"/>
      <c r="HZI570" s="21"/>
      <c r="HZJ570" s="21"/>
      <c r="HZK570" s="21"/>
      <c r="HZL570" s="19"/>
      <c r="HZM570" s="20"/>
      <c r="HZN570" s="110"/>
      <c r="HZO570" s="21"/>
      <c r="HZP570" s="21"/>
      <c r="HZQ570" s="20"/>
      <c r="HZR570" s="20"/>
      <c r="HZS570" s="20"/>
      <c r="HZT570" s="21"/>
      <c r="HZU570" s="20"/>
      <c r="HZV570" s="20"/>
      <c r="HZW570" s="20"/>
      <c r="HZX570" s="20"/>
      <c r="HZY570" s="20"/>
      <c r="HZZ570" s="20"/>
      <c r="IAA570" s="23"/>
      <c r="IAB570" s="89"/>
      <c r="IAC570" s="22"/>
      <c r="IAD570" s="102"/>
      <c r="IAE570" s="78"/>
      <c r="IAF570" s="72"/>
      <c r="IAG570" s="66"/>
      <c r="IAH570" s="21"/>
      <c r="IAI570" s="21"/>
      <c r="IAJ570" s="21"/>
      <c r="IAK570" s="21"/>
      <c r="IAL570" s="21"/>
      <c r="IAM570" s="19"/>
      <c r="IAN570" s="20"/>
      <c r="IAO570" s="110"/>
      <c r="IAP570" s="21"/>
      <c r="IAQ570" s="21"/>
      <c r="IAR570" s="20"/>
      <c r="IAS570" s="20"/>
      <c r="IAT570" s="20"/>
      <c r="IAU570" s="21"/>
      <c r="IAV570" s="20"/>
      <c r="IAW570" s="20"/>
      <c r="IAX570" s="20"/>
      <c r="IAY570" s="20"/>
      <c r="IAZ570" s="20"/>
      <c r="IBA570" s="20"/>
      <c r="IBB570" s="23"/>
      <c r="IBC570" s="89"/>
      <c r="IBD570" s="22"/>
      <c r="IBE570" s="102"/>
      <c r="IBF570" s="78"/>
      <c r="IBG570" s="72"/>
      <c r="IBH570" s="66"/>
      <c r="IBI570" s="21"/>
      <c r="IBJ570" s="21"/>
      <c r="IBK570" s="21"/>
      <c r="IBL570" s="21"/>
      <c r="IBM570" s="21"/>
      <c r="IBN570" s="19"/>
      <c r="IBO570" s="20"/>
      <c r="IBP570" s="110"/>
      <c r="IBQ570" s="21"/>
      <c r="IBR570" s="21"/>
      <c r="IBS570" s="20"/>
      <c r="IBT570" s="20"/>
      <c r="IBU570" s="20"/>
      <c r="IBV570" s="21"/>
      <c r="IBW570" s="20"/>
      <c r="IBX570" s="20"/>
      <c r="IBY570" s="20"/>
      <c r="IBZ570" s="20"/>
      <c r="ICA570" s="20"/>
      <c r="ICB570" s="20"/>
      <c r="ICC570" s="23"/>
      <c r="ICD570" s="89"/>
      <c r="ICE570" s="22"/>
      <c r="ICF570" s="102"/>
      <c r="ICG570" s="78"/>
      <c r="ICH570" s="72"/>
      <c r="ICI570" s="66"/>
      <c r="ICJ570" s="21"/>
      <c r="ICK570" s="21"/>
      <c r="ICL570" s="21"/>
      <c r="ICM570" s="21"/>
      <c r="ICN570" s="21"/>
      <c r="ICO570" s="19"/>
      <c r="ICP570" s="20"/>
      <c r="ICQ570" s="110"/>
      <c r="ICR570" s="21"/>
      <c r="ICS570" s="21"/>
      <c r="ICT570" s="20"/>
      <c r="ICU570" s="20"/>
      <c r="ICV570" s="20"/>
      <c r="ICW570" s="21"/>
      <c r="ICX570" s="20"/>
      <c r="ICY570" s="20"/>
      <c r="ICZ570" s="20"/>
      <c r="IDA570" s="20"/>
      <c r="IDB570" s="20"/>
      <c r="IDC570" s="20"/>
      <c r="IDD570" s="23"/>
      <c r="IDE570" s="89"/>
      <c r="IDF570" s="22"/>
      <c r="IDG570" s="102"/>
      <c r="IDH570" s="78"/>
      <c r="IDI570" s="72"/>
      <c r="IDJ570" s="66"/>
      <c r="IDK570" s="21"/>
      <c r="IDL570" s="21"/>
      <c r="IDM570" s="21"/>
      <c r="IDN570" s="21"/>
      <c r="IDO570" s="21"/>
      <c r="IDP570" s="19"/>
      <c r="IDQ570" s="20"/>
      <c r="IDR570" s="110"/>
      <c r="IDS570" s="21"/>
      <c r="IDT570" s="21"/>
      <c r="IDU570" s="20"/>
      <c r="IDV570" s="20"/>
      <c r="IDW570" s="20"/>
      <c r="IDX570" s="21"/>
      <c r="IDY570" s="20"/>
      <c r="IDZ570" s="20"/>
      <c r="IEA570" s="20"/>
      <c r="IEB570" s="20"/>
      <c r="IEC570" s="20"/>
      <c r="IED570" s="20"/>
      <c r="IEE570" s="23"/>
      <c r="IEF570" s="89"/>
      <c r="IEG570" s="22"/>
      <c r="IEH570" s="102"/>
      <c r="IEI570" s="78"/>
      <c r="IEJ570" s="72"/>
      <c r="IEK570" s="66"/>
      <c r="IEL570" s="21"/>
      <c r="IEM570" s="21"/>
      <c r="IEN570" s="21"/>
      <c r="IEO570" s="21"/>
      <c r="IEP570" s="21"/>
      <c r="IEQ570" s="19"/>
      <c r="IER570" s="20"/>
      <c r="IES570" s="110"/>
      <c r="IET570" s="21"/>
      <c r="IEU570" s="21"/>
      <c r="IEV570" s="20"/>
      <c r="IEW570" s="20"/>
      <c r="IEX570" s="20"/>
      <c r="IEY570" s="21"/>
      <c r="IEZ570" s="20"/>
      <c r="IFA570" s="20"/>
      <c r="IFB570" s="20"/>
      <c r="IFC570" s="20"/>
      <c r="IFD570" s="20"/>
      <c r="IFE570" s="20"/>
      <c r="IFF570" s="23"/>
      <c r="IFG570" s="89"/>
      <c r="IFH570" s="22"/>
      <c r="IFI570" s="102"/>
      <c r="IFJ570" s="78"/>
      <c r="IFK570" s="72"/>
      <c r="IFL570" s="66"/>
      <c r="IFM570" s="21"/>
      <c r="IFN570" s="21"/>
      <c r="IFO570" s="21"/>
      <c r="IFP570" s="21"/>
      <c r="IFQ570" s="21"/>
      <c r="IFR570" s="19"/>
      <c r="IFS570" s="20"/>
      <c r="IFT570" s="110"/>
      <c r="IFU570" s="21"/>
      <c r="IFV570" s="21"/>
      <c r="IFW570" s="20"/>
      <c r="IFX570" s="20"/>
      <c r="IFY570" s="20"/>
      <c r="IFZ570" s="21"/>
      <c r="IGA570" s="20"/>
      <c r="IGB570" s="20"/>
      <c r="IGC570" s="20"/>
      <c r="IGD570" s="20"/>
      <c r="IGE570" s="20"/>
      <c r="IGF570" s="20"/>
      <c r="IGG570" s="23"/>
      <c r="IGH570" s="89"/>
      <c r="IGI570" s="22"/>
      <c r="IGJ570" s="102"/>
      <c r="IGK570" s="78"/>
      <c r="IGL570" s="72"/>
      <c r="IGM570" s="66"/>
      <c r="IGN570" s="21"/>
      <c r="IGO570" s="21"/>
      <c r="IGP570" s="21"/>
      <c r="IGQ570" s="21"/>
      <c r="IGR570" s="21"/>
      <c r="IGS570" s="19"/>
      <c r="IGT570" s="20"/>
      <c r="IGU570" s="110"/>
      <c r="IGV570" s="21"/>
      <c r="IGW570" s="21"/>
      <c r="IGX570" s="20"/>
      <c r="IGY570" s="20"/>
      <c r="IGZ570" s="20"/>
      <c r="IHA570" s="21"/>
      <c r="IHB570" s="20"/>
      <c r="IHC570" s="20"/>
      <c r="IHD570" s="20"/>
      <c r="IHE570" s="20"/>
      <c r="IHF570" s="20"/>
      <c r="IHG570" s="20"/>
      <c r="IHH570" s="23"/>
      <c r="IHI570" s="89"/>
      <c r="IHJ570" s="22"/>
      <c r="IHK570" s="102"/>
      <c r="IHL570" s="78"/>
      <c r="IHM570" s="72"/>
      <c r="IHN570" s="66"/>
      <c r="IHO570" s="21"/>
      <c r="IHP570" s="21"/>
      <c r="IHQ570" s="21"/>
      <c r="IHR570" s="21"/>
      <c r="IHS570" s="21"/>
      <c r="IHT570" s="19"/>
      <c r="IHU570" s="20"/>
      <c r="IHV570" s="110"/>
      <c r="IHW570" s="21"/>
      <c r="IHX570" s="21"/>
      <c r="IHY570" s="20"/>
      <c r="IHZ570" s="20"/>
      <c r="IIA570" s="20"/>
      <c r="IIB570" s="21"/>
      <c r="IIC570" s="20"/>
      <c r="IID570" s="20"/>
      <c r="IIE570" s="20"/>
      <c r="IIF570" s="20"/>
      <c r="IIG570" s="20"/>
      <c r="IIH570" s="20"/>
      <c r="III570" s="23"/>
      <c r="IIJ570" s="89"/>
      <c r="IIK570" s="22"/>
      <c r="IIL570" s="102"/>
      <c r="IIM570" s="78"/>
      <c r="IIN570" s="72"/>
      <c r="IIO570" s="66"/>
      <c r="IIP570" s="21"/>
      <c r="IIQ570" s="21"/>
      <c r="IIR570" s="21"/>
      <c r="IIS570" s="21"/>
      <c r="IIT570" s="21"/>
      <c r="IIU570" s="19"/>
      <c r="IIV570" s="20"/>
      <c r="IIW570" s="110"/>
      <c r="IIX570" s="21"/>
      <c r="IIY570" s="21"/>
      <c r="IIZ570" s="20"/>
      <c r="IJA570" s="20"/>
      <c r="IJB570" s="20"/>
      <c r="IJC570" s="21"/>
      <c r="IJD570" s="20"/>
      <c r="IJE570" s="20"/>
      <c r="IJF570" s="20"/>
      <c r="IJG570" s="20"/>
      <c r="IJH570" s="20"/>
      <c r="IJI570" s="20"/>
      <c r="IJJ570" s="23"/>
      <c r="IJK570" s="89"/>
      <c r="IJL570" s="22"/>
      <c r="IJM570" s="102"/>
      <c r="IJN570" s="78"/>
      <c r="IJO570" s="72"/>
      <c r="IJP570" s="66"/>
      <c r="IJQ570" s="21"/>
      <c r="IJR570" s="21"/>
      <c r="IJS570" s="21"/>
      <c r="IJT570" s="21"/>
      <c r="IJU570" s="21"/>
      <c r="IJV570" s="19"/>
      <c r="IJW570" s="20"/>
      <c r="IJX570" s="110"/>
      <c r="IJY570" s="21"/>
      <c r="IJZ570" s="21"/>
      <c r="IKA570" s="20"/>
      <c r="IKB570" s="20"/>
      <c r="IKC570" s="20"/>
      <c r="IKD570" s="21"/>
      <c r="IKE570" s="20"/>
      <c r="IKF570" s="20"/>
      <c r="IKG570" s="20"/>
      <c r="IKH570" s="20"/>
      <c r="IKI570" s="20"/>
      <c r="IKJ570" s="20"/>
      <c r="IKK570" s="23"/>
      <c r="IKL570" s="89"/>
      <c r="IKM570" s="22"/>
      <c r="IKN570" s="102"/>
      <c r="IKO570" s="78"/>
      <c r="IKP570" s="72"/>
      <c r="IKQ570" s="66"/>
      <c r="IKR570" s="21"/>
      <c r="IKS570" s="21"/>
      <c r="IKT570" s="21"/>
      <c r="IKU570" s="21"/>
      <c r="IKV570" s="21"/>
      <c r="IKW570" s="19"/>
      <c r="IKX570" s="20"/>
      <c r="IKY570" s="110"/>
      <c r="IKZ570" s="21"/>
      <c r="ILA570" s="21"/>
      <c r="ILB570" s="20"/>
      <c r="ILC570" s="20"/>
      <c r="ILD570" s="20"/>
      <c r="ILE570" s="21"/>
      <c r="ILF570" s="20"/>
      <c r="ILG570" s="20"/>
      <c r="ILH570" s="20"/>
      <c r="ILI570" s="20"/>
      <c r="ILJ570" s="20"/>
      <c r="ILK570" s="20"/>
      <c r="ILL570" s="23"/>
      <c r="ILM570" s="89"/>
      <c r="ILN570" s="22"/>
      <c r="ILO570" s="102"/>
      <c r="ILP570" s="78"/>
      <c r="ILQ570" s="72"/>
      <c r="ILR570" s="66"/>
      <c r="ILS570" s="21"/>
      <c r="ILT570" s="21"/>
      <c r="ILU570" s="21"/>
      <c r="ILV570" s="21"/>
      <c r="ILW570" s="21"/>
      <c r="ILX570" s="19"/>
      <c r="ILY570" s="20"/>
      <c r="ILZ570" s="110"/>
      <c r="IMA570" s="21"/>
      <c r="IMB570" s="21"/>
      <c r="IMC570" s="20"/>
      <c r="IMD570" s="20"/>
      <c r="IME570" s="20"/>
      <c r="IMF570" s="21"/>
      <c r="IMG570" s="20"/>
      <c r="IMH570" s="20"/>
      <c r="IMI570" s="20"/>
      <c r="IMJ570" s="20"/>
      <c r="IMK570" s="20"/>
      <c r="IML570" s="20"/>
      <c r="IMM570" s="23"/>
      <c r="IMN570" s="89"/>
      <c r="IMO570" s="22"/>
      <c r="IMP570" s="102"/>
      <c r="IMQ570" s="78"/>
      <c r="IMR570" s="72"/>
      <c r="IMS570" s="66"/>
      <c r="IMT570" s="21"/>
      <c r="IMU570" s="21"/>
      <c r="IMV570" s="21"/>
      <c r="IMW570" s="21"/>
      <c r="IMX570" s="21"/>
      <c r="IMY570" s="19"/>
      <c r="IMZ570" s="20"/>
      <c r="INA570" s="110"/>
      <c r="INB570" s="21"/>
      <c r="INC570" s="21"/>
      <c r="IND570" s="20"/>
      <c r="INE570" s="20"/>
      <c r="INF570" s="20"/>
      <c r="ING570" s="21"/>
      <c r="INH570" s="20"/>
      <c r="INI570" s="20"/>
      <c r="INJ570" s="20"/>
      <c r="INK570" s="20"/>
      <c r="INL570" s="20"/>
      <c r="INM570" s="20"/>
      <c r="INN570" s="23"/>
      <c r="INO570" s="89"/>
      <c r="INP570" s="22"/>
      <c r="INQ570" s="102"/>
      <c r="INR570" s="78"/>
      <c r="INS570" s="72"/>
      <c r="INT570" s="66"/>
      <c r="INU570" s="21"/>
      <c r="INV570" s="21"/>
      <c r="INW570" s="21"/>
      <c r="INX570" s="21"/>
      <c r="INY570" s="21"/>
      <c r="INZ570" s="19"/>
      <c r="IOA570" s="20"/>
      <c r="IOB570" s="110"/>
      <c r="IOC570" s="21"/>
      <c r="IOD570" s="21"/>
      <c r="IOE570" s="20"/>
      <c r="IOF570" s="20"/>
      <c r="IOG570" s="20"/>
      <c r="IOH570" s="21"/>
      <c r="IOI570" s="20"/>
      <c r="IOJ570" s="20"/>
      <c r="IOK570" s="20"/>
      <c r="IOL570" s="20"/>
      <c r="IOM570" s="20"/>
      <c r="ION570" s="20"/>
      <c r="IOO570" s="23"/>
      <c r="IOP570" s="89"/>
      <c r="IOQ570" s="22"/>
      <c r="IOR570" s="102"/>
      <c r="IOS570" s="78"/>
      <c r="IOT570" s="72"/>
      <c r="IOU570" s="66"/>
      <c r="IOV570" s="21"/>
      <c r="IOW570" s="21"/>
      <c r="IOX570" s="21"/>
      <c r="IOY570" s="21"/>
      <c r="IOZ570" s="21"/>
      <c r="IPA570" s="19"/>
      <c r="IPB570" s="20"/>
      <c r="IPC570" s="110"/>
      <c r="IPD570" s="21"/>
      <c r="IPE570" s="21"/>
      <c r="IPF570" s="20"/>
      <c r="IPG570" s="20"/>
      <c r="IPH570" s="20"/>
      <c r="IPI570" s="21"/>
      <c r="IPJ570" s="20"/>
      <c r="IPK570" s="20"/>
      <c r="IPL570" s="20"/>
      <c r="IPM570" s="20"/>
      <c r="IPN570" s="20"/>
      <c r="IPO570" s="20"/>
      <c r="IPP570" s="23"/>
      <c r="IPQ570" s="89"/>
      <c r="IPR570" s="22"/>
      <c r="IPS570" s="102"/>
      <c r="IPT570" s="78"/>
      <c r="IPU570" s="72"/>
      <c r="IPV570" s="66"/>
      <c r="IPW570" s="21"/>
      <c r="IPX570" s="21"/>
      <c r="IPY570" s="21"/>
      <c r="IPZ570" s="21"/>
      <c r="IQA570" s="21"/>
      <c r="IQB570" s="19"/>
      <c r="IQC570" s="20"/>
      <c r="IQD570" s="110"/>
      <c r="IQE570" s="21"/>
      <c r="IQF570" s="21"/>
      <c r="IQG570" s="20"/>
      <c r="IQH570" s="20"/>
      <c r="IQI570" s="20"/>
      <c r="IQJ570" s="21"/>
      <c r="IQK570" s="20"/>
      <c r="IQL570" s="20"/>
      <c r="IQM570" s="20"/>
      <c r="IQN570" s="20"/>
      <c r="IQO570" s="20"/>
      <c r="IQP570" s="20"/>
      <c r="IQQ570" s="23"/>
      <c r="IQR570" s="89"/>
      <c r="IQS570" s="22"/>
      <c r="IQT570" s="102"/>
      <c r="IQU570" s="78"/>
      <c r="IQV570" s="72"/>
      <c r="IQW570" s="66"/>
      <c r="IQX570" s="21"/>
      <c r="IQY570" s="21"/>
      <c r="IQZ570" s="21"/>
      <c r="IRA570" s="21"/>
      <c r="IRB570" s="21"/>
      <c r="IRC570" s="19"/>
      <c r="IRD570" s="20"/>
      <c r="IRE570" s="110"/>
      <c r="IRF570" s="21"/>
      <c r="IRG570" s="21"/>
      <c r="IRH570" s="20"/>
      <c r="IRI570" s="20"/>
      <c r="IRJ570" s="20"/>
      <c r="IRK570" s="21"/>
      <c r="IRL570" s="20"/>
      <c r="IRM570" s="20"/>
      <c r="IRN570" s="20"/>
      <c r="IRO570" s="20"/>
      <c r="IRP570" s="20"/>
      <c r="IRQ570" s="20"/>
      <c r="IRR570" s="23"/>
      <c r="IRS570" s="89"/>
      <c r="IRT570" s="22"/>
      <c r="IRU570" s="102"/>
      <c r="IRV570" s="78"/>
      <c r="IRW570" s="72"/>
      <c r="IRX570" s="66"/>
      <c r="IRY570" s="21"/>
      <c r="IRZ570" s="21"/>
      <c r="ISA570" s="21"/>
      <c r="ISB570" s="21"/>
      <c r="ISC570" s="21"/>
      <c r="ISD570" s="19"/>
      <c r="ISE570" s="20"/>
      <c r="ISF570" s="110"/>
      <c r="ISG570" s="21"/>
      <c r="ISH570" s="21"/>
      <c r="ISI570" s="20"/>
      <c r="ISJ570" s="20"/>
      <c r="ISK570" s="20"/>
      <c r="ISL570" s="21"/>
      <c r="ISM570" s="20"/>
      <c r="ISN570" s="20"/>
      <c r="ISO570" s="20"/>
      <c r="ISP570" s="20"/>
      <c r="ISQ570" s="20"/>
      <c r="ISR570" s="20"/>
      <c r="ISS570" s="23"/>
      <c r="IST570" s="89"/>
      <c r="ISU570" s="22"/>
      <c r="ISV570" s="102"/>
      <c r="ISW570" s="78"/>
      <c r="ISX570" s="72"/>
      <c r="ISY570" s="66"/>
      <c r="ISZ570" s="21"/>
      <c r="ITA570" s="21"/>
      <c r="ITB570" s="21"/>
      <c r="ITC570" s="21"/>
      <c r="ITD570" s="21"/>
      <c r="ITE570" s="19"/>
      <c r="ITF570" s="20"/>
      <c r="ITG570" s="110"/>
      <c r="ITH570" s="21"/>
      <c r="ITI570" s="21"/>
      <c r="ITJ570" s="20"/>
      <c r="ITK570" s="20"/>
      <c r="ITL570" s="20"/>
      <c r="ITM570" s="21"/>
      <c r="ITN570" s="20"/>
      <c r="ITO570" s="20"/>
      <c r="ITP570" s="20"/>
      <c r="ITQ570" s="20"/>
      <c r="ITR570" s="20"/>
      <c r="ITS570" s="20"/>
      <c r="ITT570" s="23"/>
      <c r="ITU570" s="89"/>
      <c r="ITV570" s="22"/>
      <c r="ITW570" s="102"/>
      <c r="ITX570" s="78"/>
      <c r="ITY570" s="72"/>
      <c r="ITZ570" s="66"/>
      <c r="IUA570" s="21"/>
      <c r="IUB570" s="21"/>
      <c r="IUC570" s="21"/>
      <c r="IUD570" s="21"/>
      <c r="IUE570" s="21"/>
      <c r="IUF570" s="19"/>
      <c r="IUG570" s="20"/>
      <c r="IUH570" s="110"/>
      <c r="IUI570" s="21"/>
      <c r="IUJ570" s="21"/>
      <c r="IUK570" s="20"/>
      <c r="IUL570" s="20"/>
      <c r="IUM570" s="20"/>
      <c r="IUN570" s="21"/>
      <c r="IUO570" s="20"/>
      <c r="IUP570" s="20"/>
      <c r="IUQ570" s="20"/>
      <c r="IUR570" s="20"/>
      <c r="IUS570" s="20"/>
      <c r="IUT570" s="20"/>
      <c r="IUU570" s="23"/>
      <c r="IUV570" s="89"/>
      <c r="IUW570" s="22"/>
      <c r="IUX570" s="102"/>
      <c r="IUY570" s="78"/>
      <c r="IUZ570" s="72"/>
      <c r="IVA570" s="66"/>
      <c r="IVB570" s="21"/>
      <c r="IVC570" s="21"/>
      <c r="IVD570" s="21"/>
      <c r="IVE570" s="21"/>
      <c r="IVF570" s="21"/>
      <c r="IVG570" s="19"/>
      <c r="IVH570" s="20"/>
      <c r="IVI570" s="110"/>
      <c r="IVJ570" s="21"/>
      <c r="IVK570" s="21"/>
      <c r="IVL570" s="20"/>
      <c r="IVM570" s="20"/>
      <c r="IVN570" s="20"/>
      <c r="IVO570" s="21"/>
      <c r="IVP570" s="20"/>
      <c r="IVQ570" s="20"/>
      <c r="IVR570" s="20"/>
      <c r="IVS570" s="20"/>
      <c r="IVT570" s="20"/>
      <c r="IVU570" s="20"/>
      <c r="IVV570" s="23"/>
      <c r="IVW570" s="89"/>
      <c r="IVX570" s="22"/>
      <c r="IVY570" s="102"/>
      <c r="IVZ570" s="78"/>
      <c r="IWA570" s="72"/>
      <c r="IWB570" s="66"/>
      <c r="IWC570" s="21"/>
      <c r="IWD570" s="21"/>
      <c r="IWE570" s="21"/>
      <c r="IWF570" s="21"/>
      <c r="IWG570" s="21"/>
      <c r="IWH570" s="19"/>
      <c r="IWI570" s="20"/>
      <c r="IWJ570" s="110"/>
      <c r="IWK570" s="21"/>
      <c r="IWL570" s="21"/>
      <c r="IWM570" s="20"/>
      <c r="IWN570" s="20"/>
      <c r="IWO570" s="20"/>
      <c r="IWP570" s="21"/>
      <c r="IWQ570" s="20"/>
      <c r="IWR570" s="20"/>
      <c r="IWS570" s="20"/>
      <c r="IWT570" s="20"/>
      <c r="IWU570" s="20"/>
      <c r="IWV570" s="20"/>
      <c r="IWW570" s="23"/>
      <c r="IWX570" s="89"/>
      <c r="IWY570" s="22"/>
      <c r="IWZ570" s="102"/>
      <c r="IXA570" s="78"/>
      <c r="IXB570" s="72"/>
      <c r="IXC570" s="66"/>
      <c r="IXD570" s="21"/>
      <c r="IXE570" s="21"/>
      <c r="IXF570" s="21"/>
      <c r="IXG570" s="21"/>
      <c r="IXH570" s="21"/>
      <c r="IXI570" s="19"/>
      <c r="IXJ570" s="20"/>
      <c r="IXK570" s="110"/>
      <c r="IXL570" s="21"/>
      <c r="IXM570" s="21"/>
      <c r="IXN570" s="20"/>
      <c r="IXO570" s="20"/>
      <c r="IXP570" s="20"/>
      <c r="IXQ570" s="21"/>
      <c r="IXR570" s="20"/>
      <c r="IXS570" s="20"/>
      <c r="IXT570" s="20"/>
      <c r="IXU570" s="20"/>
      <c r="IXV570" s="20"/>
      <c r="IXW570" s="20"/>
      <c r="IXX570" s="23"/>
      <c r="IXY570" s="89"/>
      <c r="IXZ570" s="22"/>
      <c r="IYA570" s="102"/>
      <c r="IYB570" s="78"/>
      <c r="IYC570" s="72"/>
      <c r="IYD570" s="66"/>
      <c r="IYE570" s="21"/>
      <c r="IYF570" s="21"/>
      <c r="IYG570" s="21"/>
      <c r="IYH570" s="21"/>
      <c r="IYI570" s="21"/>
      <c r="IYJ570" s="19"/>
      <c r="IYK570" s="20"/>
      <c r="IYL570" s="110"/>
      <c r="IYM570" s="21"/>
      <c r="IYN570" s="21"/>
      <c r="IYO570" s="20"/>
      <c r="IYP570" s="20"/>
      <c r="IYQ570" s="20"/>
      <c r="IYR570" s="21"/>
      <c r="IYS570" s="20"/>
      <c r="IYT570" s="20"/>
      <c r="IYU570" s="20"/>
      <c r="IYV570" s="20"/>
      <c r="IYW570" s="20"/>
      <c r="IYX570" s="20"/>
      <c r="IYY570" s="23"/>
      <c r="IYZ570" s="89"/>
      <c r="IZA570" s="22"/>
      <c r="IZB570" s="102"/>
      <c r="IZC570" s="78"/>
      <c r="IZD570" s="72"/>
      <c r="IZE570" s="66"/>
      <c r="IZF570" s="21"/>
      <c r="IZG570" s="21"/>
      <c r="IZH570" s="21"/>
      <c r="IZI570" s="21"/>
      <c r="IZJ570" s="21"/>
      <c r="IZK570" s="19"/>
      <c r="IZL570" s="20"/>
      <c r="IZM570" s="110"/>
      <c r="IZN570" s="21"/>
      <c r="IZO570" s="21"/>
      <c r="IZP570" s="20"/>
      <c r="IZQ570" s="20"/>
      <c r="IZR570" s="20"/>
      <c r="IZS570" s="21"/>
      <c r="IZT570" s="20"/>
      <c r="IZU570" s="20"/>
      <c r="IZV570" s="20"/>
      <c r="IZW570" s="20"/>
      <c r="IZX570" s="20"/>
      <c r="IZY570" s="20"/>
      <c r="IZZ570" s="23"/>
      <c r="JAA570" s="89"/>
      <c r="JAB570" s="22"/>
      <c r="JAC570" s="102"/>
      <c r="JAD570" s="78"/>
      <c r="JAE570" s="72"/>
      <c r="JAF570" s="66"/>
      <c r="JAG570" s="21"/>
      <c r="JAH570" s="21"/>
      <c r="JAI570" s="21"/>
      <c r="JAJ570" s="21"/>
      <c r="JAK570" s="21"/>
      <c r="JAL570" s="19"/>
      <c r="JAM570" s="20"/>
      <c r="JAN570" s="110"/>
      <c r="JAO570" s="21"/>
      <c r="JAP570" s="21"/>
      <c r="JAQ570" s="20"/>
      <c r="JAR570" s="20"/>
      <c r="JAS570" s="20"/>
      <c r="JAT570" s="21"/>
      <c r="JAU570" s="20"/>
      <c r="JAV570" s="20"/>
      <c r="JAW570" s="20"/>
      <c r="JAX570" s="20"/>
      <c r="JAY570" s="20"/>
      <c r="JAZ570" s="20"/>
      <c r="JBA570" s="23"/>
      <c r="JBB570" s="89"/>
      <c r="JBC570" s="22"/>
      <c r="JBD570" s="102"/>
      <c r="JBE570" s="78"/>
      <c r="JBF570" s="72"/>
      <c r="JBG570" s="66"/>
      <c r="JBH570" s="21"/>
      <c r="JBI570" s="21"/>
      <c r="JBJ570" s="21"/>
      <c r="JBK570" s="21"/>
      <c r="JBL570" s="21"/>
      <c r="JBM570" s="19"/>
      <c r="JBN570" s="20"/>
      <c r="JBO570" s="110"/>
      <c r="JBP570" s="21"/>
      <c r="JBQ570" s="21"/>
      <c r="JBR570" s="20"/>
      <c r="JBS570" s="20"/>
      <c r="JBT570" s="20"/>
      <c r="JBU570" s="21"/>
      <c r="JBV570" s="20"/>
      <c r="JBW570" s="20"/>
      <c r="JBX570" s="20"/>
      <c r="JBY570" s="20"/>
      <c r="JBZ570" s="20"/>
      <c r="JCA570" s="20"/>
      <c r="JCB570" s="23"/>
      <c r="JCC570" s="89"/>
      <c r="JCD570" s="22"/>
      <c r="JCE570" s="102"/>
      <c r="JCF570" s="78"/>
      <c r="JCG570" s="72"/>
      <c r="JCH570" s="66"/>
      <c r="JCI570" s="21"/>
      <c r="JCJ570" s="21"/>
      <c r="JCK570" s="21"/>
      <c r="JCL570" s="21"/>
      <c r="JCM570" s="21"/>
      <c r="JCN570" s="19"/>
      <c r="JCO570" s="20"/>
      <c r="JCP570" s="110"/>
      <c r="JCQ570" s="21"/>
      <c r="JCR570" s="21"/>
      <c r="JCS570" s="20"/>
      <c r="JCT570" s="20"/>
      <c r="JCU570" s="20"/>
      <c r="JCV570" s="21"/>
      <c r="JCW570" s="20"/>
      <c r="JCX570" s="20"/>
      <c r="JCY570" s="20"/>
      <c r="JCZ570" s="20"/>
      <c r="JDA570" s="20"/>
      <c r="JDB570" s="20"/>
      <c r="JDC570" s="23"/>
      <c r="JDD570" s="89"/>
      <c r="JDE570" s="22"/>
      <c r="JDF570" s="102"/>
      <c r="JDG570" s="78"/>
      <c r="JDH570" s="72"/>
      <c r="JDI570" s="66"/>
      <c r="JDJ570" s="21"/>
      <c r="JDK570" s="21"/>
      <c r="JDL570" s="21"/>
      <c r="JDM570" s="21"/>
      <c r="JDN570" s="21"/>
      <c r="JDO570" s="19"/>
      <c r="JDP570" s="20"/>
      <c r="JDQ570" s="110"/>
      <c r="JDR570" s="21"/>
      <c r="JDS570" s="21"/>
      <c r="JDT570" s="20"/>
      <c r="JDU570" s="20"/>
      <c r="JDV570" s="20"/>
      <c r="JDW570" s="21"/>
      <c r="JDX570" s="20"/>
      <c r="JDY570" s="20"/>
      <c r="JDZ570" s="20"/>
      <c r="JEA570" s="20"/>
      <c r="JEB570" s="20"/>
      <c r="JEC570" s="20"/>
      <c r="JED570" s="23"/>
      <c r="JEE570" s="89"/>
      <c r="JEF570" s="22"/>
      <c r="JEG570" s="102"/>
      <c r="JEH570" s="78"/>
      <c r="JEI570" s="72"/>
      <c r="JEJ570" s="66"/>
      <c r="JEK570" s="21"/>
      <c r="JEL570" s="21"/>
      <c r="JEM570" s="21"/>
      <c r="JEN570" s="21"/>
      <c r="JEO570" s="21"/>
      <c r="JEP570" s="19"/>
      <c r="JEQ570" s="20"/>
      <c r="JER570" s="110"/>
      <c r="JES570" s="21"/>
      <c r="JET570" s="21"/>
      <c r="JEU570" s="20"/>
      <c r="JEV570" s="20"/>
      <c r="JEW570" s="20"/>
      <c r="JEX570" s="21"/>
      <c r="JEY570" s="20"/>
      <c r="JEZ570" s="20"/>
      <c r="JFA570" s="20"/>
      <c r="JFB570" s="20"/>
      <c r="JFC570" s="20"/>
      <c r="JFD570" s="20"/>
      <c r="JFE570" s="23"/>
      <c r="JFF570" s="89"/>
      <c r="JFG570" s="22"/>
      <c r="JFH570" s="102"/>
      <c r="JFI570" s="78"/>
      <c r="JFJ570" s="72"/>
      <c r="JFK570" s="66"/>
      <c r="JFL570" s="21"/>
      <c r="JFM570" s="21"/>
      <c r="JFN570" s="21"/>
      <c r="JFO570" s="21"/>
      <c r="JFP570" s="21"/>
      <c r="JFQ570" s="19"/>
      <c r="JFR570" s="20"/>
      <c r="JFS570" s="110"/>
      <c r="JFT570" s="21"/>
      <c r="JFU570" s="21"/>
      <c r="JFV570" s="20"/>
      <c r="JFW570" s="20"/>
      <c r="JFX570" s="20"/>
      <c r="JFY570" s="21"/>
      <c r="JFZ570" s="20"/>
      <c r="JGA570" s="20"/>
      <c r="JGB570" s="20"/>
      <c r="JGC570" s="20"/>
      <c r="JGD570" s="20"/>
      <c r="JGE570" s="20"/>
      <c r="JGF570" s="23"/>
      <c r="JGG570" s="89"/>
      <c r="JGH570" s="22"/>
      <c r="JGI570" s="102"/>
      <c r="JGJ570" s="78"/>
      <c r="JGK570" s="72"/>
      <c r="JGL570" s="66"/>
      <c r="JGM570" s="21"/>
      <c r="JGN570" s="21"/>
      <c r="JGO570" s="21"/>
      <c r="JGP570" s="21"/>
      <c r="JGQ570" s="21"/>
      <c r="JGR570" s="19"/>
      <c r="JGS570" s="20"/>
      <c r="JGT570" s="110"/>
      <c r="JGU570" s="21"/>
      <c r="JGV570" s="21"/>
      <c r="JGW570" s="20"/>
      <c r="JGX570" s="20"/>
      <c r="JGY570" s="20"/>
      <c r="JGZ570" s="21"/>
      <c r="JHA570" s="20"/>
      <c r="JHB570" s="20"/>
      <c r="JHC570" s="20"/>
      <c r="JHD570" s="20"/>
      <c r="JHE570" s="20"/>
      <c r="JHF570" s="20"/>
      <c r="JHG570" s="23"/>
      <c r="JHH570" s="89"/>
      <c r="JHI570" s="22"/>
      <c r="JHJ570" s="102"/>
      <c r="JHK570" s="78"/>
      <c r="JHL570" s="72"/>
      <c r="JHM570" s="66"/>
      <c r="JHN570" s="21"/>
      <c r="JHO570" s="21"/>
      <c r="JHP570" s="21"/>
      <c r="JHQ570" s="21"/>
      <c r="JHR570" s="21"/>
      <c r="JHS570" s="19"/>
      <c r="JHT570" s="20"/>
      <c r="JHU570" s="110"/>
      <c r="JHV570" s="21"/>
      <c r="JHW570" s="21"/>
      <c r="JHX570" s="20"/>
      <c r="JHY570" s="20"/>
      <c r="JHZ570" s="20"/>
      <c r="JIA570" s="21"/>
      <c r="JIB570" s="20"/>
      <c r="JIC570" s="20"/>
      <c r="JID570" s="20"/>
      <c r="JIE570" s="20"/>
      <c r="JIF570" s="20"/>
      <c r="JIG570" s="20"/>
      <c r="JIH570" s="23"/>
      <c r="JII570" s="89"/>
      <c r="JIJ570" s="22"/>
      <c r="JIK570" s="102"/>
      <c r="JIL570" s="78"/>
      <c r="JIM570" s="72"/>
      <c r="JIN570" s="66"/>
      <c r="JIO570" s="21"/>
      <c r="JIP570" s="21"/>
      <c r="JIQ570" s="21"/>
      <c r="JIR570" s="21"/>
      <c r="JIS570" s="21"/>
      <c r="JIT570" s="19"/>
      <c r="JIU570" s="20"/>
      <c r="JIV570" s="110"/>
      <c r="JIW570" s="21"/>
      <c r="JIX570" s="21"/>
      <c r="JIY570" s="20"/>
      <c r="JIZ570" s="20"/>
      <c r="JJA570" s="20"/>
      <c r="JJB570" s="21"/>
      <c r="JJC570" s="20"/>
      <c r="JJD570" s="20"/>
      <c r="JJE570" s="20"/>
      <c r="JJF570" s="20"/>
      <c r="JJG570" s="20"/>
      <c r="JJH570" s="20"/>
      <c r="JJI570" s="23"/>
      <c r="JJJ570" s="89"/>
      <c r="JJK570" s="22"/>
      <c r="JJL570" s="102"/>
      <c r="JJM570" s="78"/>
      <c r="JJN570" s="72"/>
      <c r="JJO570" s="66"/>
      <c r="JJP570" s="21"/>
      <c r="JJQ570" s="21"/>
      <c r="JJR570" s="21"/>
      <c r="JJS570" s="21"/>
      <c r="JJT570" s="21"/>
      <c r="JJU570" s="19"/>
      <c r="JJV570" s="20"/>
      <c r="JJW570" s="110"/>
      <c r="JJX570" s="21"/>
      <c r="JJY570" s="21"/>
      <c r="JJZ570" s="20"/>
      <c r="JKA570" s="20"/>
      <c r="JKB570" s="20"/>
      <c r="JKC570" s="21"/>
      <c r="JKD570" s="20"/>
      <c r="JKE570" s="20"/>
      <c r="JKF570" s="20"/>
      <c r="JKG570" s="20"/>
      <c r="JKH570" s="20"/>
      <c r="JKI570" s="20"/>
      <c r="JKJ570" s="23"/>
      <c r="JKK570" s="89"/>
      <c r="JKL570" s="22"/>
      <c r="JKM570" s="102"/>
      <c r="JKN570" s="78"/>
      <c r="JKO570" s="72"/>
      <c r="JKP570" s="66"/>
      <c r="JKQ570" s="21"/>
      <c r="JKR570" s="21"/>
      <c r="JKS570" s="21"/>
      <c r="JKT570" s="21"/>
      <c r="JKU570" s="21"/>
      <c r="JKV570" s="19"/>
      <c r="JKW570" s="20"/>
      <c r="JKX570" s="110"/>
      <c r="JKY570" s="21"/>
      <c r="JKZ570" s="21"/>
      <c r="JLA570" s="20"/>
      <c r="JLB570" s="20"/>
      <c r="JLC570" s="20"/>
      <c r="JLD570" s="21"/>
      <c r="JLE570" s="20"/>
      <c r="JLF570" s="20"/>
      <c r="JLG570" s="20"/>
      <c r="JLH570" s="20"/>
      <c r="JLI570" s="20"/>
      <c r="JLJ570" s="20"/>
      <c r="JLK570" s="23"/>
      <c r="JLL570" s="89"/>
      <c r="JLM570" s="22"/>
      <c r="JLN570" s="102"/>
      <c r="JLO570" s="78"/>
      <c r="JLP570" s="72"/>
      <c r="JLQ570" s="66"/>
      <c r="JLR570" s="21"/>
      <c r="JLS570" s="21"/>
      <c r="JLT570" s="21"/>
      <c r="JLU570" s="21"/>
      <c r="JLV570" s="21"/>
      <c r="JLW570" s="19"/>
      <c r="JLX570" s="20"/>
      <c r="JLY570" s="110"/>
      <c r="JLZ570" s="21"/>
      <c r="JMA570" s="21"/>
      <c r="JMB570" s="20"/>
      <c r="JMC570" s="20"/>
      <c r="JMD570" s="20"/>
      <c r="JME570" s="21"/>
      <c r="JMF570" s="20"/>
      <c r="JMG570" s="20"/>
      <c r="JMH570" s="20"/>
      <c r="JMI570" s="20"/>
      <c r="JMJ570" s="20"/>
      <c r="JMK570" s="20"/>
      <c r="JML570" s="23"/>
      <c r="JMM570" s="89"/>
      <c r="JMN570" s="22"/>
      <c r="JMO570" s="102"/>
      <c r="JMP570" s="78"/>
      <c r="JMQ570" s="72"/>
      <c r="JMR570" s="66"/>
      <c r="JMS570" s="21"/>
      <c r="JMT570" s="21"/>
      <c r="JMU570" s="21"/>
      <c r="JMV570" s="21"/>
      <c r="JMW570" s="21"/>
      <c r="JMX570" s="19"/>
      <c r="JMY570" s="20"/>
      <c r="JMZ570" s="110"/>
      <c r="JNA570" s="21"/>
      <c r="JNB570" s="21"/>
      <c r="JNC570" s="20"/>
      <c r="JND570" s="20"/>
      <c r="JNE570" s="20"/>
      <c r="JNF570" s="21"/>
      <c r="JNG570" s="20"/>
      <c r="JNH570" s="20"/>
      <c r="JNI570" s="20"/>
      <c r="JNJ570" s="20"/>
      <c r="JNK570" s="20"/>
      <c r="JNL570" s="20"/>
      <c r="JNM570" s="23"/>
      <c r="JNN570" s="89"/>
      <c r="JNO570" s="22"/>
      <c r="JNP570" s="102"/>
      <c r="JNQ570" s="78"/>
      <c r="JNR570" s="72"/>
      <c r="JNS570" s="66"/>
      <c r="JNT570" s="21"/>
      <c r="JNU570" s="21"/>
      <c r="JNV570" s="21"/>
      <c r="JNW570" s="21"/>
      <c r="JNX570" s="21"/>
      <c r="JNY570" s="19"/>
      <c r="JNZ570" s="20"/>
      <c r="JOA570" s="110"/>
      <c r="JOB570" s="21"/>
      <c r="JOC570" s="21"/>
      <c r="JOD570" s="20"/>
      <c r="JOE570" s="20"/>
      <c r="JOF570" s="20"/>
      <c r="JOG570" s="21"/>
      <c r="JOH570" s="20"/>
      <c r="JOI570" s="20"/>
      <c r="JOJ570" s="20"/>
      <c r="JOK570" s="20"/>
      <c r="JOL570" s="20"/>
      <c r="JOM570" s="20"/>
      <c r="JON570" s="23"/>
      <c r="JOO570" s="89"/>
      <c r="JOP570" s="22"/>
      <c r="JOQ570" s="102"/>
      <c r="JOR570" s="78"/>
      <c r="JOS570" s="72"/>
      <c r="JOT570" s="66"/>
      <c r="JOU570" s="21"/>
      <c r="JOV570" s="21"/>
      <c r="JOW570" s="21"/>
      <c r="JOX570" s="21"/>
      <c r="JOY570" s="21"/>
      <c r="JOZ570" s="19"/>
      <c r="JPA570" s="20"/>
      <c r="JPB570" s="110"/>
      <c r="JPC570" s="21"/>
      <c r="JPD570" s="21"/>
      <c r="JPE570" s="20"/>
      <c r="JPF570" s="20"/>
      <c r="JPG570" s="20"/>
      <c r="JPH570" s="21"/>
      <c r="JPI570" s="20"/>
      <c r="JPJ570" s="20"/>
      <c r="JPK570" s="20"/>
      <c r="JPL570" s="20"/>
      <c r="JPM570" s="20"/>
      <c r="JPN570" s="20"/>
      <c r="JPO570" s="23"/>
      <c r="JPP570" s="89"/>
      <c r="JPQ570" s="22"/>
      <c r="JPR570" s="102"/>
      <c r="JPS570" s="78"/>
      <c r="JPT570" s="72"/>
      <c r="JPU570" s="66"/>
      <c r="JPV570" s="21"/>
      <c r="JPW570" s="21"/>
      <c r="JPX570" s="21"/>
      <c r="JPY570" s="21"/>
      <c r="JPZ570" s="21"/>
      <c r="JQA570" s="19"/>
      <c r="JQB570" s="20"/>
      <c r="JQC570" s="110"/>
      <c r="JQD570" s="21"/>
      <c r="JQE570" s="21"/>
      <c r="JQF570" s="20"/>
      <c r="JQG570" s="20"/>
      <c r="JQH570" s="20"/>
      <c r="JQI570" s="21"/>
      <c r="JQJ570" s="20"/>
      <c r="JQK570" s="20"/>
      <c r="JQL570" s="20"/>
      <c r="JQM570" s="20"/>
      <c r="JQN570" s="20"/>
      <c r="JQO570" s="20"/>
      <c r="JQP570" s="23"/>
      <c r="JQQ570" s="89"/>
      <c r="JQR570" s="22"/>
      <c r="JQS570" s="102"/>
      <c r="JQT570" s="78"/>
      <c r="JQU570" s="72"/>
      <c r="JQV570" s="66"/>
      <c r="JQW570" s="21"/>
      <c r="JQX570" s="21"/>
      <c r="JQY570" s="21"/>
      <c r="JQZ570" s="21"/>
      <c r="JRA570" s="21"/>
      <c r="JRB570" s="19"/>
      <c r="JRC570" s="20"/>
      <c r="JRD570" s="110"/>
      <c r="JRE570" s="21"/>
      <c r="JRF570" s="21"/>
      <c r="JRG570" s="20"/>
      <c r="JRH570" s="20"/>
      <c r="JRI570" s="20"/>
      <c r="JRJ570" s="21"/>
      <c r="JRK570" s="20"/>
      <c r="JRL570" s="20"/>
      <c r="JRM570" s="20"/>
      <c r="JRN570" s="20"/>
      <c r="JRO570" s="20"/>
      <c r="JRP570" s="20"/>
      <c r="JRQ570" s="23"/>
      <c r="JRR570" s="89"/>
      <c r="JRS570" s="22"/>
      <c r="JRT570" s="102"/>
      <c r="JRU570" s="78"/>
      <c r="JRV570" s="72"/>
      <c r="JRW570" s="66"/>
      <c r="JRX570" s="21"/>
      <c r="JRY570" s="21"/>
      <c r="JRZ570" s="21"/>
      <c r="JSA570" s="21"/>
      <c r="JSB570" s="21"/>
      <c r="JSC570" s="19"/>
      <c r="JSD570" s="20"/>
      <c r="JSE570" s="110"/>
      <c r="JSF570" s="21"/>
      <c r="JSG570" s="21"/>
      <c r="JSH570" s="20"/>
      <c r="JSI570" s="20"/>
      <c r="JSJ570" s="20"/>
      <c r="JSK570" s="21"/>
      <c r="JSL570" s="20"/>
      <c r="JSM570" s="20"/>
      <c r="JSN570" s="20"/>
      <c r="JSO570" s="20"/>
      <c r="JSP570" s="20"/>
      <c r="JSQ570" s="20"/>
      <c r="JSR570" s="23"/>
      <c r="JSS570" s="89"/>
      <c r="JST570" s="22"/>
      <c r="JSU570" s="102"/>
      <c r="JSV570" s="78"/>
      <c r="JSW570" s="72"/>
      <c r="JSX570" s="66"/>
      <c r="JSY570" s="21"/>
      <c r="JSZ570" s="21"/>
      <c r="JTA570" s="21"/>
      <c r="JTB570" s="21"/>
      <c r="JTC570" s="21"/>
      <c r="JTD570" s="19"/>
      <c r="JTE570" s="20"/>
      <c r="JTF570" s="110"/>
      <c r="JTG570" s="21"/>
      <c r="JTH570" s="21"/>
      <c r="JTI570" s="20"/>
      <c r="JTJ570" s="20"/>
      <c r="JTK570" s="20"/>
      <c r="JTL570" s="21"/>
      <c r="JTM570" s="20"/>
      <c r="JTN570" s="20"/>
      <c r="JTO570" s="20"/>
      <c r="JTP570" s="20"/>
      <c r="JTQ570" s="20"/>
      <c r="JTR570" s="20"/>
      <c r="JTS570" s="23"/>
      <c r="JTT570" s="89"/>
      <c r="JTU570" s="22"/>
      <c r="JTV570" s="102"/>
      <c r="JTW570" s="78"/>
      <c r="JTX570" s="72"/>
      <c r="JTY570" s="66"/>
      <c r="JTZ570" s="21"/>
      <c r="JUA570" s="21"/>
      <c r="JUB570" s="21"/>
      <c r="JUC570" s="21"/>
      <c r="JUD570" s="21"/>
      <c r="JUE570" s="19"/>
      <c r="JUF570" s="20"/>
      <c r="JUG570" s="110"/>
      <c r="JUH570" s="21"/>
      <c r="JUI570" s="21"/>
      <c r="JUJ570" s="20"/>
      <c r="JUK570" s="20"/>
      <c r="JUL570" s="20"/>
      <c r="JUM570" s="21"/>
      <c r="JUN570" s="20"/>
      <c r="JUO570" s="20"/>
      <c r="JUP570" s="20"/>
      <c r="JUQ570" s="20"/>
      <c r="JUR570" s="20"/>
      <c r="JUS570" s="20"/>
      <c r="JUT570" s="23"/>
      <c r="JUU570" s="89"/>
      <c r="JUV570" s="22"/>
      <c r="JUW570" s="102"/>
      <c r="JUX570" s="78"/>
      <c r="JUY570" s="72"/>
      <c r="JUZ570" s="66"/>
      <c r="JVA570" s="21"/>
      <c r="JVB570" s="21"/>
      <c r="JVC570" s="21"/>
      <c r="JVD570" s="21"/>
      <c r="JVE570" s="21"/>
      <c r="JVF570" s="19"/>
      <c r="JVG570" s="20"/>
      <c r="JVH570" s="110"/>
      <c r="JVI570" s="21"/>
      <c r="JVJ570" s="21"/>
      <c r="JVK570" s="20"/>
      <c r="JVL570" s="20"/>
      <c r="JVM570" s="20"/>
      <c r="JVN570" s="21"/>
      <c r="JVO570" s="20"/>
      <c r="JVP570" s="20"/>
      <c r="JVQ570" s="20"/>
      <c r="JVR570" s="20"/>
      <c r="JVS570" s="20"/>
      <c r="JVT570" s="20"/>
      <c r="JVU570" s="23"/>
      <c r="JVV570" s="89"/>
      <c r="JVW570" s="22"/>
      <c r="JVX570" s="102"/>
      <c r="JVY570" s="78"/>
      <c r="JVZ570" s="72"/>
      <c r="JWA570" s="66"/>
      <c r="JWB570" s="21"/>
      <c r="JWC570" s="21"/>
      <c r="JWD570" s="21"/>
      <c r="JWE570" s="21"/>
      <c r="JWF570" s="21"/>
      <c r="JWG570" s="19"/>
      <c r="JWH570" s="20"/>
      <c r="JWI570" s="110"/>
      <c r="JWJ570" s="21"/>
      <c r="JWK570" s="21"/>
      <c r="JWL570" s="20"/>
      <c r="JWM570" s="20"/>
      <c r="JWN570" s="20"/>
      <c r="JWO570" s="21"/>
      <c r="JWP570" s="20"/>
      <c r="JWQ570" s="20"/>
      <c r="JWR570" s="20"/>
      <c r="JWS570" s="20"/>
      <c r="JWT570" s="20"/>
      <c r="JWU570" s="20"/>
      <c r="JWV570" s="23"/>
      <c r="JWW570" s="89"/>
      <c r="JWX570" s="22"/>
      <c r="JWY570" s="102"/>
      <c r="JWZ570" s="78"/>
      <c r="JXA570" s="72"/>
      <c r="JXB570" s="66"/>
      <c r="JXC570" s="21"/>
      <c r="JXD570" s="21"/>
      <c r="JXE570" s="21"/>
      <c r="JXF570" s="21"/>
      <c r="JXG570" s="21"/>
      <c r="JXH570" s="19"/>
      <c r="JXI570" s="20"/>
      <c r="JXJ570" s="110"/>
      <c r="JXK570" s="21"/>
      <c r="JXL570" s="21"/>
      <c r="JXM570" s="20"/>
      <c r="JXN570" s="20"/>
      <c r="JXO570" s="20"/>
      <c r="JXP570" s="21"/>
      <c r="JXQ570" s="20"/>
      <c r="JXR570" s="20"/>
      <c r="JXS570" s="20"/>
      <c r="JXT570" s="20"/>
      <c r="JXU570" s="20"/>
      <c r="JXV570" s="20"/>
      <c r="JXW570" s="23"/>
      <c r="JXX570" s="89"/>
      <c r="JXY570" s="22"/>
      <c r="JXZ570" s="102"/>
      <c r="JYA570" s="78"/>
      <c r="JYB570" s="72"/>
      <c r="JYC570" s="66"/>
      <c r="JYD570" s="21"/>
      <c r="JYE570" s="21"/>
      <c r="JYF570" s="21"/>
      <c r="JYG570" s="21"/>
      <c r="JYH570" s="21"/>
      <c r="JYI570" s="19"/>
      <c r="JYJ570" s="20"/>
      <c r="JYK570" s="110"/>
      <c r="JYL570" s="21"/>
      <c r="JYM570" s="21"/>
      <c r="JYN570" s="20"/>
      <c r="JYO570" s="20"/>
      <c r="JYP570" s="20"/>
      <c r="JYQ570" s="21"/>
      <c r="JYR570" s="20"/>
      <c r="JYS570" s="20"/>
      <c r="JYT570" s="20"/>
      <c r="JYU570" s="20"/>
      <c r="JYV570" s="20"/>
      <c r="JYW570" s="20"/>
      <c r="JYX570" s="23"/>
      <c r="JYY570" s="89"/>
      <c r="JYZ570" s="22"/>
      <c r="JZA570" s="102"/>
      <c r="JZB570" s="78"/>
      <c r="JZC570" s="72"/>
      <c r="JZD570" s="66"/>
      <c r="JZE570" s="21"/>
      <c r="JZF570" s="21"/>
      <c r="JZG570" s="21"/>
      <c r="JZH570" s="21"/>
      <c r="JZI570" s="21"/>
      <c r="JZJ570" s="19"/>
      <c r="JZK570" s="20"/>
      <c r="JZL570" s="110"/>
      <c r="JZM570" s="21"/>
      <c r="JZN570" s="21"/>
      <c r="JZO570" s="20"/>
      <c r="JZP570" s="20"/>
      <c r="JZQ570" s="20"/>
      <c r="JZR570" s="21"/>
      <c r="JZS570" s="20"/>
      <c r="JZT570" s="20"/>
      <c r="JZU570" s="20"/>
      <c r="JZV570" s="20"/>
      <c r="JZW570" s="20"/>
      <c r="JZX570" s="20"/>
      <c r="JZY570" s="23"/>
      <c r="JZZ570" s="89"/>
      <c r="KAA570" s="22"/>
      <c r="KAB570" s="102"/>
      <c r="KAC570" s="78"/>
      <c r="KAD570" s="72"/>
      <c r="KAE570" s="66"/>
      <c r="KAF570" s="21"/>
      <c r="KAG570" s="21"/>
      <c r="KAH570" s="21"/>
      <c r="KAI570" s="21"/>
      <c r="KAJ570" s="21"/>
      <c r="KAK570" s="19"/>
      <c r="KAL570" s="20"/>
      <c r="KAM570" s="110"/>
      <c r="KAN570" s="21"/>
      <c r="KAO570" s="21"/>
      <c r="KAP570" s="20"/>
      <c r="KAQ570" s="20"/>
      <c r="KAR570" s="20"/>
      <c r="KAS570" s="21"/>
      <c r="KAT570" s="20"/>
      <c r="KAU570" s="20"/>
      <c r="KAV570" s="20"/>
      <c r="KAW570" s="20"/>
      <c r="KAX570" s="20"/>
      <c r="KAY570" s="20"/>
      <c r="KAZ570" s="23"/>
      <c r="KBA570" s="89"/>
      <c r="KBB570" s="22"/>
      <c r="KBC570" s="102"/>
      <c r="KBD570" s="78"/>
      <c r="KBE570" s="72"/>
      <c r="KBF570" s="66"/>
      <c r="KBG570" s="21"/>
      <c r="KBH570" s="21"/>
      <c r="KBI570" s="21"/>
      <c r="KBJ570" s="21"/>
      <c r="KBK570" s="21"/>
      <c r="KBL570" s="19"/>
      <c r="KBM570" s="20"/>
      <c r="KBN570" s="110"/>
      <c r="KBO570" s="21"/>
      <c r="KBP570" s="21"/>
      <c r="KBQ570" s="20"/>
      <c r="KBR570" s="20"/>
      <c r="KBS570" s="20"/>
      <c r="KBT570" s="21"/>
      <c r="KBU570" s="20"/>
      <c r="KBV570" s="20"/>
      <c r="KBW570" s="20"/>
      <c r="KBX570" s="20"/>
      <c r="KBY570" s="20"/>
      <c r="KBZ570" s="20"/>
      <c r="KCA570" s="23"/>
      <c r="KCB570" s="89"/>
      <c r="KCC570" s="22"/>
      <c r="KCD570" s="102"/>
      <c r="KCE570" s="78"/>
      <c r="KCF570" s="72"/>
      <c r="KCG570" s="66"/>
      <c r="KCH570" s="21"/>
      <c r="KCI570" s="21"/>
      <c r="KCJ570" s="21"/>
      <c r="KCK570" s="21"/>
      <c r="KCL570" s="21"/>
      <c r="KCM570" s="19"/>
      <c r="KCN570" s="20"/>
      <c r="KCO570" s="110"/>
      <c r="KCP570" s="21"/>
      <c r="KCQ570" s="21"/>
      <c r="KCR570" s="20"/>
      <c r="KCS570" s="20"/>
      <c r="KCT570" s="20"/>
      <c r="KCU570" s="21"/>
      <c r="KCV570" s="20"/>
      <c r="KCW570" s="20"/>
      <c r="KCX570" s="20"/>
      <c r="KCY570" s="20"/>
      <c r="KCZ570" s="20"/>
      <c r="KDA570" s="20"/>
      <c r="KDB570" s="23"/>
      <c r="KDC570" s="89"/>
      <c r="KDD570" s="22"/>
      <c r="KDE570" s="102"/>
      <c r="KDF570" s="78"/>
      <c r="KDG570" s="72"/>
      <c r="KDH570" s="66"/>
      <c r="KDI570" s="21"/>
      <c r="KDJ570" s="21"/>
      <c r="KDK570" s="21"/>
      <c r="KDL570" s="21"/>
      <c r="KDM570" s="21"/>
      <c r="KDN570" s="19"/>
      <c r="KDO570" s="20"/>
      <c r="KDP570" s="110"/>
      <c r="KDQ570" s="21"/>
      <c r="KDR570" s="21"/>
      <c r="KDS570" s="20"/>
      <c r="KDT570" s="20"/>
      <c r="KDU570" s="20"/>
      <c r="KDV570" s="21"/>
      <c r="KDW570" s="20"/>
      <c r="KDX570" s="20"/>
      <c r="KDY570" s="20"/>
      <c r="KDZ570" s="20"/>
      <c r="KEA570" s="20"/>
      <c r="KEB570" s="20"/>
      <c r="KEC570" s="23"/>
      <c r="KED570" s="89"/>
      <c r="KEE570" s="22"/>
      <c r="KEF570" s="102"/>
      <c r="KEG570" s="78"/>
      <c r="KEH570" s="72"/>
      <c r="KEI570" s="66"/>
      <c r="KEJ570" s="21"/>
      <c r="KEK570" s="21"/>
      <c r="KEL570" s="21"/>
      <c r="KEM570" s="21"/>
      <c r="KEN570" s="21"/>
      <c r="KEO570" s="19"/>
      <c r="KEP570" s="20"/>
      <c r="KEQ570" s="110"/>
      <c r="KER570" s="21"/>
      <c r="KES570" s="21"/>
      <c r="KET570" s="20"/>
      <c r="KEU570" s="20"/>
      <c r="KEV570" s="20"/>
      <c r="KEW570" s="21"/>
      <c r="KEX570" s="20"/>
      <c r="KEY570" s="20"/>
      <c r="KEZ570" s="20"/>
      <c r="KFA570" s="20"/>
      <c r="KFB570" s="20"/>
      <c r="KFC570" s="20"/>
      <c r="KFD570" s="23"/>
      <c r="KFE570" s="89"/>
      <c r="KFF570" s="22"/>
      <c r="KFG570" s="102"/>
      <c r="KFH570" s="78"/>
      <c r="KFI570" s="72"/>
      <c r="KFJ570" s="66"/>
      <c r="KFK570" s="21"/>
      <c r="KFL570" s="21"/>
      <c r="KFM570" s="21"/>
      <c r="KFN570" s="21"/>
      <c r="KFO570" s="21"/>
      <c r="KFP570" s="19"/>
      <c r="KFQ570" s="20"/>
      <c r="KFR570" s="110"/>
      <c r="KFS570" s="21"/>
      <c r="KFT570" s="21"/>
      <c r="KFU570" s="20"/>
      <c r="KFV570" s="20"/>
      <c r="KFW570" s="20"/>
      <c r="KFX570" s="21"/>
      <c r="KFY570" s="20"/>
      <c r="KFZ570" s="20"/>
      <c r="KGA570" s="20"/>
      <c r="KGB570" s="20"/>
      <c r="KGC570" s="20"/>
      <c r="KGD570" s="20"/>
      <c r="KGE570" s="23"/>
      <c r="KGF570" s="89"/>
      <c r="KGG570" s="22"/>
      <c r="KGH570" s="102"/>
      <c r="KGI570" s="78"/>
      <c r="KGJ570" s="72"/>
      <c r="KGK570" s="66"/>
      <c r="KGL570" s="21"/>
      <c r="KGM570" s="21"/>
      <c r="KGN570" s="21"/>
      <c r="KGO570" s="21"/>
      <c r="KGP570" s="21"/>
      <c r="KGQ570" s="19"/>
      <c r="KGR570" s="20"/>
      <c r="KGS570" s="110"/>
      <c r="KGT570" s="21"/>
      <c r="KGU570" s="21"/>
      <c r="KGV570" s="20"/>
      <c r="KGW570" s="20"/>
      <c r="KGX570" s="20"/>
      <c r="KGY570" s="21"/>
      <c r="KGZ570" s="20"/>
      <c r="KHA570" s="20"/>
      <c r="KHB570" s="20"/>
      <c r="KHC570" s="20"/>
      <c r="KHD570" s="20"/>
      <c r="KHE570" s="20"/>
      <c r="KHF570" s="23"/>
      <c r="KHG570" s="89"/>
      <c r="KHH570" s="22"/>
      <c r="KHI570" s="102"/>
      <c r="KHJ570" s="78"/>
      <c r="KHK570" s="72"/>
      <c r="KHL570" s="66"/>
      <c r="KHM570" s="21"/>
      <c r="KHN570" s="21"/>
      <c r="KHO570" s="21"/>
      <c r="KHP570" s="21"/>
      <c r="KHQ570" s="21"/>
      <c r="KHR570" s="19"/>
      <c r="KHS570" s="20"/>
      <c r="KHT570" s="110"/>
      <c r="KHU570" s="21"/>
      <c r="KHV570" s="21"/>
      <c r="KHW570" s="20"/>
      <c r="KHX570" s="20"/>
      <c r="KHY570" s="20"/>
      <c r="KHZ570" s="21"/>
      <c r="KIA570" s="20"/>
      <c r="KIB570" s="20"/>
      <c r="KIC570" s="20"/>
      <c r="KID570" s="20"/>
      <c r="KIE570" s="20"/>
      <c r="KIF570" s="20"/>
      <c r="KIG570" s="23"/>
      <c r="KIH570" s="89"/>
      <c r="KII570" s="22"/>
      <c r="KIJ570" s="102"/>
      <c r="KIK570" s="78"/>
      <c r="KIL570" s="72"/>
      <c r="KIM570" s="66"/>
      <c r="KIN570" s="21"/>
      <c r="KIO570" s="21"/>
      <c r="KIP570" s="21"/>
      <c r="KIQ570" s="21"/>
      <c r="KIR570" s="21"/>
      <c r="KIS570" s="19"/>
      <c r="KIT570" s="20"/>
      <c r="KIU570" s="110"/>
      <c r="KIV570" s="21"/>
      <c r="KIW570" s="21"/>
      <c r="KIX570" s="20"/>
      <c r="KIY570" s="20"/>
      <c r="KIZ570" s="20"/>
      <c r="KJA570" s="21"/>
      <c r="KJB570" s="20"/>
      <c r="KJC570" s="20"/>
      <c r="KJD570" s="20"/>
      <c r="KJE570" s="20"/>
      <c r="KJF570" s="20"/>
      <c r="KJG570" s="20"/>
      <c r="KJH570" s="23"/>
      <c r="KJI570" s="89"/>
      <c r="KJJ570" s="22"/>
      <c r="KJK570" s="102"/>
      <c r="KJL570" s="78"/>
      <c r="KJM570" s="72"/>
      <c r="KJN570" s="66"/>
      <c r="KJO570" s="21"/>
      <c r="KJP570" s="21"/>
      <c r="KJQ570" s="21"/>
      <c r="KJR570" s="21"/>
      <c r="KJS570" s="21"/>
      <c r="KJT570" s="19"/>
      <c r="KJU570" s="20"/>
      <c r="KJV570" s="110"/>
      <c r="KJW570" s="21"/>
      <c r="KJX570" s="21"/>
      <c r="KJY570" s="20"/>
      <c r="KJZ570" s="20"/>
      <c r="KKA570" s="20"/>
      <c r="KKB570" s="21"/>
      <c r="KKC570" s="20"/>
      <c r="KKD570" s="20"/>
      <c r="KKE570" s="20"/>
      <c r="KKF570" s="20"/>
      <c r="KKG570" s="20"/>
      <c r="KKH570" s="20"/>
      <c r="KKI570" s="23"/>
      <c r="KKJ570" s="89"/>
      <c r="KKK570" s="22"/>
      <c r="KKL570" s="102"/>
      <c r="KKM570" s="78"/>
      <c r="KKN570" s="72"/>
      <c r="KKO570" s="66"/>
      <c r="KKP570" s="21"/>
      <c r="KKQ570" s="21"/>
      <c r="KKR570" s="21"/>
      <c r="KKS570" s="21"/>
      <c r="KKT570" s="21"/>
      <c r="KKU570" s="19"/>
      <c r="KKV570" s="20"/>
      <c r="KKW570" s="110"/>
      <c r="KKX570" s="21"/>
      <c r="KKY570" s="21"/>
      <c r="KKZ570" s="20"/>
      <c r="KLA570" s="20"/>
      <c r="KLB570" s="20"/>
      <c r="KLC570" s="21"/>
      <c r="KLD570" s="20"/>
      <c r="KLE570" s="20"/>
      <c r="KLF570" s="20"/>
      <c r="KLG570" s="20"/>
      <c r="KLH570" s="20"/>
      <c r="KLI570" s="20"/>
      <c r="KLJ570" s="23"/>
      <c r="KLK570" s="89"/>
      <c r="KLL570" s="22"/>
      <c r="KLM570" s="102"/>
      <c r="KLN570" s="78"/>
      <c r="KLO570" s="72"/>
      <c r="KLP570" s="66"/>
      <c r="KLQ570" s="21"/>
      <c r="KLR570" s="21"/>
      <c r="KLS570" s="21"/>
      <c r="KLT570" s="21"/>
      <c r="KLU570" s="21"/>
      <c r="KLV570" s="19"/>
      <c r="KLW570" s="20"/>
      <c r="KLX570" s="110"/>
      <c r="KLY570" s="21"/>
      <c r="KLZ570" s="21"/>
      <c r="KMA570" s="20"/>
      <c r="KMB570" s="20"/>
      <c r="KMC570" s="20"/>
      <c r="KMD570" s="21"/>
      <c r="KME570" s="20"/>
      <c r="KMF570" s="20"/>
      <c r="KMG570" s="20"/>
      <c r="KMH570" s="20"/>
      <c r="KMI570" s="20"/>
      <c r="KMJ570" s="20"/>
      <c r="KMK570" s="23"/>
      <c r="KML570" s="89"/>
      <c r="KMM570" s="22"/>
      <c r="KMN570" s="102"/>
      <c r="KMO570" s="78"/>
      <c r="KMP570" s="72"/>
      <c r="KMQ570" s="66"/>
      <c r="KMR570" s="21"/>
      <c r="KMS570" s="21"/>
      <c r="KMT570" s="21"/>
      <c r="KMU570" s="21"/>
      <c r="KMV570" s="21"/>
      <c r="KMW570" s="19"/>
      <c r="KMX570" s="20"/>
      <c r="KMY570" s="110"/>
      <c r="KMZ570" s="21"/>
      <c r="KNA570" s="21"/>
      <c r="KNB570" s="20"/>
      <c r="KNC570" s="20"/>
      <c r="KND570" s="20"/>
      <c r="KNE570" s="21"/>
      <c r="KNF570" s="20"/>
      <c r="KNG570" s="20"/>
      <c r="KNH570" s="20"/>
      <c r="KNI570" s="20"/>
      <c r="KNJ570" s="20"/>
      <c r="KNK570" s="20"/>
      <c r="KNL570" s="23"/>
      <c r="KNM570" s="89"/>
      <c r="KNN570" s="22"/>
      <c r="KNO570" s="102"/>
      <c r="KNP570" s="78"/>
      <c r="KNQ570" s="72"/>
      <c r="KNR570" s="66"/>
      <c r="KNS570" s="21"/>
      <c r="KNT570" s="21"/>
      <c r="KNU570" s="21"/>
      <c r="KNV570" s="21"/>
      <c r="KNW570" s="21"/>
      <c r="KNX570" s="19"/>
      <c r="KNY570" s="20"/>
      <c r="KNZ570" s="110"/>
      <c r="KOA570" s="21"/>
      <c r="KOB570" s="21"/>
      <c r="KOC570" s="20"/>
      <c r="KOD570" s="20"/>
      <c r="KOE570" s="20"/>
      <c r="KOF570" s="21"/>
      <c r="KOG570" s="20"/>
      <c r="KOH570" s="20"/>
      <c r="KOI570" s="20"/>
      <c r="KOJ570" s="20"/>
      <c r="KOK570" s="20"/>
      <c r="KOL570" s="20"/>
      <c r="KOM570" s="23"/>
      <c r="KON570" s="89"/>
      <c r="KOO570" s="22"/>
      <c r="KOP570" s="102"/>
      <c r="KOQ570" s="78"/>
      <c r="KOR570" s="72"/>
      <c r="KOS570" s="66"/>
      <c r="KOT570" s="21"/>
      <c r="KOU570" s="21"/>
      <c r="KOV570" s="21"/>
      <c r="KOW570" s="21"/>
      <c r="KOX570" s="21"/>
      <c r="KOY570" s="19"/>
      <c r="KOZ570" s="20"/>
      <c r="KPA570" s="110"/>
      <c r="KPB570" s="21"/>
      <c r="KPC570" s="21"/>
      <c r="KPD570" s="20"/>
      <c r="KPE570" s="20"/>
      <c r="KPF570" s="20"/>
      <c r="KPG570" s="21"/>
      <c r="KPH570" s="20"/>
      <c r="KPI570" s="20"/>
      <c r="KPJ570" s="20"/>
      <c r="KPK570" s="20"/>
      <c r="KPL570" s="20"/>
      <c r="KPM570" s="20"/>
      <c r="KPN570" s="23"/>
      <c r="KPO570" s="89"/>
      <c r="KPP570" s="22"/>
      <c r="KPQ570" s="102"/>
      <c r="KPR570" s="78"/>
      <c r="KPS570" s="72"/>
      <c r="KPT570" s="66"/>
      <c r="KPU570" s="21"/>
      <c r="KPV570" s="21"/>
      <c r="KPW570" s="21"/>
      <c r="KPX570" s="21"/>
      <c r="KPY570" s="21"/>
      <c r="KPZ570" s="19"/>
      <c r="KQA570" s="20"/>
      <c r="KQB570" s="110"/>
      <c r="KQC570" s="21"/>
      <c r="KQD570" s="21"/>
      <c r="KQE570" s="20"/>
      <c r="KQF570" s="20"/>
      <c r="KQG570" s="20"/>
      <c r="KQH570" s="21"/>
      <c r="KQI570" s="20"/>
      <c r="KQJ570" s="20"/>
      <c r="KQK570" s="20"/>
      <c r="KQL570" s="20"/>
      <c r="KQM570" s="20"/>
      <c r="KQN570" s="20"/>
      <c r="KQO570" s="23"/>
      <c r="KQP570" s="89"/>
      <c r="KQQ570" s="22"/>
      <c r="KQR570" s="102"/>
      <c r="KQS570" s="78"/>
      <c r="KQT570" s="72"/>
      <c r="KQU570" s="66"/>
      <c r="KQV570" s="21"/>
      <c r="KQW570" s="21"/>
      <c r="KQX570" s="21"/>
      <c r="KQY570" s="21"/>
      <c r="KQZ570" s="21"/>
      <c r="KRA570" s="19"/>
      <c r="KRB570" s="20"/>
      <c r="KRC570" s="110"/>
      <c r="KRD570" s="21"/>
      <c r="KRE570" s="21"/>
      <c r="KRF570" s="20"/>
      <c r="KRG570" s="20"/>
      <c r="KRH570" s="20"/>
      <c r="KRI570" s="21"/>
      <c r="KRJ570" s="20"/>
      <c r="KRK570" s="20"/>
      <c r="KRL570" s="20"/>
      <c r="KRM570" s="20"/>
      <c r="KRN570" s="20"/>
      <c r="KRO570" s="20"/>
      <c r="KRP570" s="23"/>
      <c r="KRQ570" s="89"/>
      <c r="KRR570" s="22"/>
      <c r="KRS570" s="102"/>
      <c r="KRT570" s="78"/>
      <c r="KRU570" s="72"/>
      <c r="KRV570" s="66"/>
      <c r="KRW570" s="21"/>
      <c r="KRX570" s="21"/>
      <c r="KRY570" s="21"/>
      <c r="KRZ570" s="21"/>
      <c r="KSA570" s="21"/>
      <c r="KSB570" s="19"/>
      <c r="KSC570" s="20"/>
      <c r="KSD570" s="110"/>
      <c r="KSE570" s="21"/>
      <c r="KSF570" s="21"/>
      <c r="KSG570" s="20"/>
      <c r="KSH570" s="20"/>
      <c r="KSI570" s="20"/>
      <c r="KSJ570" s="21"/>
      <c r="KSK570" s="20"/>
      <c r="KSL570" s="20"/>
      <c r="KSM570" s="20"/>
      <c r="KSN570" s="20"/>
      <c r="KSO570" s="20"/>
      <c r="KSP570" s="20"/>
      <c r="KSQ570" s="23"/>
      <c r="KSR570" s="89"/>
      <c r="KSS570" s="22"/>
      <c r="KST570" s="102"/>
      <c r="KSU570" s="78"/>
      <c r="KSV570" s="72"/>
      <c r="KSW570" s="66"/>
      <c r="KSX570" s="21"/>
      <c r="KSY570" s="21"/>
      <c r="KSZ570" s="21"/>
      <c r="KTA570" s="21"/>
      <c r="KTB570" s="21"/>
      <c r="KTC570" s="19"/>
      <c r="KTD570" s="20"/>
      <c r="KTE570" s="110"/>
      <c r="KTF570" s="21"/>
      <c r="KTG570" s="21"/>
      <c r="KTH570" s="20"/>
      <c r="KTI570" s="20"/>
      <c r="KTJ570" s="20"/>
      <c r="KTK570" s="21"/>
      <c r="KTL570" s="20"/>
      <c r="KTM570" s="20"/>
      <c r="KTN570" s="20"/>
      <c r="KTO570" s="20"/>
      <c r="KTP570" s="20"/>
      <c r="KTQ570" s="20"/>
      <c r="KTR570" s="23"/>
      <c r="KTS570" s="89"/>
      <c r="KTT570" s="22"/>
      <c r="KTU570" s="102"/>
      <c r="KTV570" s="78"/>
      <c r="KTW570" s="72"/>
      <c r="KTX570" s="66"/>
      <c r="KTY570" s="21"/>
      <c r="KTZ570" s="21"/>
      <c r="KUA570" s="21"/>
      <c r="KUB570" s="21"/>
      <c r="KUC570" s="21"/>
      <c r="KUD570" s="19"/>
      <c r="KUE570" s="20"/>
      <c r="KUF570" s="110"/>
      <c r="KUG570" s="21"/>
      <c r="KUH570" s="21"/>
      <c r="KUI570" s="20"/>
      <c r="KUJ570" s="20"/>
      <c r="KUK570" s="20"/>
      <c r="KUL570" s="21"/>
      <c r="KUM570" s="20"/>
      <c r="KUN570" s="20"/>
      <c r="KUO570" s="20"/>
      <c r="KUP570" s="20"/>
      <c r="KUQ570" s="20"/>
      <c r="KUR570" s="20"/>
      <c r="KUS570" s="23"/>
      <c r="KUT570" s="89"/>
      <c r="KUU570" s="22"/>
      <c r="KUV570" s="102"/>
      <c r="KUW570" s="78"/>
      <c r="KUX570" s="72"/>
      <c r="KUY570" s="66"/>
      <c r="KUZ570" s="21"/>
      <c r="KVA570" s="21"/>
      <c r="KVB570" s="21"/>
      <c r="KVC570" s="21"/>
      <c r="KVD570" s="21"/>
      <c r="KVE570" s="19"/>
      <c r="KVF570" s="20"/>
      <c r="KVG570" s="110"/>
      <c r="KVH570" s="21"/>
      <c r="KVI570" s="21"/>
      <c r="KVJ570" s="20"/>
      <c r="KVK570" s="20"/>
      <c r="KVL570" s="20"/>
      <c r="KVM570" s="21"/>
      <c r="KVN570" s="20"/>
      <c r="KVO570" s="20"/>
      <c r="KVP570" s="20"/>
      <c r="KVQ570" s="20"/>
      <c r="KVR570" s="20"/>
      <c r="KVS570" s="20"/>
      <c r="KVT570" s="23"/>
      <c r="KVU570" s="89"/>
      <c r="KVV570" s="22"/>
      <c r="KVW570" s="102"/>
      <c r="KVX570" s="78"/>
      <c r="KVY570" s="72"/>
      <c r="KVZ570" s="66"/>
      <c r="KWA570" s="21"/>
      <c r="KWB570" s="21"/>
      <c r="KWC570" s="21"/>
      <c r="KWD570" s="21"/>
      <c r="KWE570" s="21"/>
      <c r="KWF570" s="19"/>
      <c r="KWG570" s="20"/>
      <c r="KWH570" s="110"/>
      <c r="KWI570" s="21"/>
      <c r="KWJ570" s="21"/>
      <c r="KWK570" s="20"/>
      <c r="KWL570" s="20"/>
      <c r="KWM570" s="20"/>
      <c r="KWN570" s="21"/>
      <c r="KWO570" s="20"/>
      <c r="KWP570" s="20"/>
      <c r="KWQ570" s="20"/>
      <c r="KWR570" s="20"/>
      <c r="KWS570" s="20"/>
      <c r="KWT570" s="20"/>
      <c r="KWU570" s="23"/>
      <c r="KWV570" s="89"/>
      <c r="KWW570" s="22"/>
      <c r="KWX570" s="102"/>
      <c r="KWY570" s="78"/>
      <c r="KWZ570" s="72"/>
      <c r="KXA570" s="66"/>
      <c r="KXB570" s="21"/>
      <c r="KXC570" s="21"/>
      <c r="KXD570" s="21"/>
      <c r="KXE570" s="21"/>
      <c r="KXF570" s="21"/>
      <c r="KXG570" s="19"/>
      <c r="KXH570" s="20"/>
      <c r="KXI570" s="110"/>
      <c r="KXJ570" s="21"/>
      <c r="KXK570" s="21"/>
      <c r="KXL570" s="20"/>
      <c r="KXM570" s="20"/>
      <c r="KXN570" s="20"/>
      <c r="KXO570" s="21"/>
      <c r="KXP570" s="20"/>
      <c r="KXQ570" s="20"/>
      <c r="KXR570" s="20"/>
      <c r="KXS570" s="20"/>
      <c r="KXT570" s="20"/>
      <c r="KXU570" s="20"/>
      <c r="KXV570" s="23"/>
      <c r="KXW570" s="89"/>
      <c r="KXX570" s="22"/>
      <c r="KXY570" s="102"/>
      <c r="KXZ570" s="78"/>
      <c r="KYA570" s="72"/>
      <c r="KYB570" s="66"/>
      <c r="KYC570" s="21"/>
      <c r="KYD570" s="21"/>
      <c r="KYE570" s="21"/>
      <c r="KYF570" s="21"/>
      <c r="KYG570" s="21"/>
      <c r="KYH570" s="19"/>
      <c r="KYI570" s="20"/>
      <c r="KYJ570" s="110"/>
      <c r="KYK570" s="21"/>
      <c r="KYL570" s="21"/>
      <c r="KYM570" s="20"/>
      <c r="KYN570" s="20"/>
      <c r="KYO570" s="20"/>
      <c r="KYP570" s="21"/>
      <c r="KYQ570" s="20"/>
      <c r="KYR570" s="20"/>
      <c r="KYS570" s="20"/>
      <c r="KYT570" s="20"/>
      <c r="KYU570" s="20"/>
      <c r="KYV570" s="20"/>
      <c r="KYW570" s="23"/>
      <c r="KYX570" s="89"/>
      <c r="KYY570" s="22"/>
      <c r="KYZ570" s="102"/>
      <c r="KZA570" s="78"/>
      <c r="KZB570" s="72"/>
      <c r="KZC570" s="66"/>
      <c r="KZD570" s="21"/>
      <c r="KZE570" s="21"/>
      <c r="KZF570" s="21"/>
      <c r="KZG570" s="21"/>
      <c r="KZH570" s="21"/>
      <c r="KZI570" s="19"/>
      <c r="KZJ570" s="20"/>
      <c r="KZK570" s="110"/>
      <c r="KZL570" s="21"/>
      <c r="KZM570" s="21"/>
      <c r="KZN570" s="20"/>
      <c r="KZO570" s="20"/>
      <c r="KZP570" s="20"/>
      <c r="KZQ570" s="21"/>
      <c r="KZR570" s="20"/>
      <c r="KZS570" s="20"/>
      <c r="KZT570" s="20"/>
      <c r="KZU570" s="20"/>
      <c r="KZV570" s="20"/>
      <c r="KZW570" s="20"/>
      <c r="KZX570" s="23"/>
      <c r="KZY570" s="89"/>
      <c r="KZZ570" s="22"/>
      <c r="LAA570" s="102"/>
      <c r="LAB570" s="78"/>
      <c r="LAC570" s="72"/>
      <c r="LAD570" s="66"/>
      <c r="LAE570" s="21"/>
      <c r="LAF570" s="21"/>
      <c r="LAG570" s="21"/>
      <c r="LAH570" s="21"/>
      <c r="LAI570" s="21"/>
      <c r="LAJ570" s="19"/>
      <c r="LAK570" s="20"/>
      <c r="LAL570" s="110"/>
      <c r="LAM570" s="21"/>
      <c r="LAN570" s="21"/>
      <c r="LAO570" s="20"/>
      <c r="LAP570" s="20"/>
      <c r="LAQ570" s="20"/>
      <c r="LAR570" s="21"/>
      <c r="LAS570" s="20"/>
      <c r="LAT570" s="20"/>
      <c r="LAU570" s="20"/>
      <c r="LAV570" s="20"/>
      <c r="LAW570" s="20"/>
      <c r="LAX570" s="20"/>
      <c r="LAY570" s="23"/>
      <c r="LAZ570" s="89"/>
      <c r="LBA570" s="22"/>
      <c r="LBB570" s="102"/>
      <c r="LBC570" s="78"/>
      <c r="LBD570" s="72"/>
      <c r="LBE570" s="66"/>
      <c r="LBF570" s="21"/>
      <c r="LBG570" s="21"/>
      <c r="LBH570" s="21"/>
      <c r="LBI570" s="21"/>
      <c r="LBJ570" s="21"/>
      <c r="LBK570" s="19"/>
      <c r="LBL570" s="20"/>
      <c r="LBM570" s="110"/>
      <c r="LBN570" s="21"/>
      <c r="LBO570" s="21"/>
      <c r="LBP570" s="20"/>
      <c r="LBQ570" s="20"/>
      <c r="LBR570" s="20"/>
      <c r="LBS570" s="21"/>
      <c r="LBT570" s="20"/>
      <c r="LBU570" s="20"/>
      <c r="LBV570" s="20"/>
      <c r="LBW570" s="20"/>
      <c r="LBX570" s="20"/>
      <c r="LBY570" s="20"/>
      <c r="LBZ570" s="23"/>
      <c r="LCA570" s="89"/>
      <c r="LCB570" s="22"/>
      <c r="LCC570" s="102"/>
      <c r="LCD570" s="78"/>
      <c r="LCE570" s="72"/>
      <c r="LCF570" s="66"/>
      <c r="LCG570" s="21"/>
      <c r="LCH570" s="21"/>
      <c r="LCI570" s="21"/>
      <c r="LCJ570" s="21"/>
      <c r="LCK570" s="21"/>
      <c r="LCL570" s="19"/>
      <c r="LCM570" s="20"/>
      <c r="LCN570" s="110"/>
      <c r="LCO570" s="21"/>
      <c r="LCP570" s="21"/>
      <c r="LCQ570" s="20"/>
      <c r="LCR570" s="20"/>
      <c r="LCS570" s="20"/>
      <c r="LCT570" s="21"/>
      <c r="LCU570" s="20"/>
      <c r="LCV570" s="20"/>
      <c r="LCW570" s="20"/>
      <c r="LCX570" s="20"/>
      <c r="LCY570" s="20"/>
      <c r="LCZ570" s="20"/>
      <c r="LDA570" s="23"/>
      <c r="LDB570" s="89"/>
      <c r="LDC570" s="22"/>
      <c r="LDD570" s="102"/>
      <c r="LDE570" s="78"/>
      <c r="LDF570" s="72"/>
      <c r="LDG570" s="66"/>
      <c r="LDH570" s="21"/>
      <c r="LDI570" s="21"/>
      <c r="LDJ570" s="21"/>
      <c r="LDK570" s="21"/>
      <c r="LDL570" s="21"/>
      <c r="LDM570" s="19"/>
      <c r="LDN570" s="20"/>
      <c r="LDO570" s="110"/>
      <c r="LDP570" s="21"/>
      <c r="LDQ570" s="21"/>
      <c r="LDR570" s="20"/>
      <c r="LDS570" s="20"/>
      <c r="LDT570" s="20"/>
      <c r="LDU570" s="21"/>
      <c r="LDV570" s="20"/>
      <c r="LDW570" s="20"/>
      <c r="LDX570" s="20"/>
      <c r="LDY570" s="20"/>
      <c r="LDZ570" s="20"/>
      <c r="LEA570" s="20"/>
      <c r="LEB570" s="23"/>
      <c r="LEC570" s="89"/>
      <c r="LED570" s="22"/>
      <c r="LEE570" s="102"/>
      <c r="LEF570" s="78"/>
      <c r="LEG570" s="72"/>
      <c r="LEH570" s="66"/>
      <c r="LEI570" s="21"/>
      <c r="LEJ570" s="21"/>
      <c r="LEK570" s="21"/>
      <c r="LEL570" s="21"/>
      <c r="LEM570" s="21"/>
      <c r="LEN570" s="19"/>
      <c r="LEO570" s="20"/>
      <c r="LEP570" s="110"/>
      <c r="LEQ570" s="21"/>
      <c r="LER570" s="21"/>
      <c r="LES570" s="20"/>
      <c r="LET570" s="20"/>
      <c r="LEU570" s="20"/>
      <c r="LEV570" s="21"/>
      <c r="LEW570" s="20"/>
      <c r="LEX570" s="20"/>
      <c r="LEY570" s="20"/>
      <c r="LEZ570" s="20"/>
      <c r="LFA570" s="20"/>
      <c r="LFB570" s="20"/>
      <c r="LFC570" s="23"/>
      <c r="LFD570" s="89"/>
      <c r="LFE570" s="22"/>
      <c r="LFF570" s="102"/>
      <c r="LFG570" s="78"/>
      <c r="LFH570" s="72"/>
      <c r="LFI570" s="66"/>
      <c r="LFJ570" s="21"/>
      <c r="LFK570" s="21"/>
      <c r="LFL570" s="21"/>
      <c r="LFM570" s="21"/>
      <c r="LFN570" s="21"/>
      <c r="LFO570" s="19"/>
      <c r="LFP570" s="20"/>
      <c r="LFQ570" s="110"/>
      <c r="LFR570" s="21"/>
      <c r="LFS570" s="21"/>
      <c r="LFT570" s="20"/>
      <c r="LFU570" s="20"/>
      <c r="LFV570" s="20"/>
      <c r="LFW570" s="21"/>
      <c r="LFX570" s="20"/>
      <c r="LFY570" s="20"/>
      <c r="LFZ570" s="20"/>
      <c r="LGA570" s="20"/>
      <c r="LGB570" s="20"/>
      <c r="LGC570" s="20"/>
      <c r="LGD570" s="23"/>
      <c r="LGE570" s="89"/>
      <c r="LGF570" s="22"/>
      <c r="LGG570" s="102"/>
      <c r="LGH570" s="78"/>
      <c r="LGI570" s="72"/>
      <c r="LGJ570" s="66"/>
      <c r="LGK570" s="21"/>
      <c r="LGL570" s="21"/>
      <c r="LGM570" s="21"/>
      <c r="LGN570" s="21"/>
      <c r="LGO570" s="21"/>
      <c r="LGP570" s="19"/>
      <c r="LGQ570" s="20"/>
      <c r="LGR570" s="110"/>
      <c r="LGS570" s="21"/>
      <c r="LGT570" s="21"/>
      <c r="LGU570" s="20"/>
      <c r="LGV570" s="20"/>
      <c r="LGW570" s="20"/>
      <c r="LGX570" s="21"/>
      <c r="LGY570" s="20"/>
      <c r="LGZ570" s="20"/>
      <c r="LHA570" s="20"/>
      <c r="LHB570" s="20"/>
      <c r="LHC570" s="20"/>
      <c r="LHD570" s="20"/>
      <c r="LHE570" s="23"/>
      <c r="LHF570" s="89"/>
      <c r="LHG570" s="22"/>
      <c r="LHH570" s="102"/>
      <c r="LHI570" s="78"/>
      <c r="LHJ570" s="72"/>
      <c r="LHK570" s="66"/>
      <c r="LHL570" s="21"/>
      <c r="LHM570" s="21"/>
      <c r="LHN570" s="21"/>
      <c r="LHO570" s="21"/>
      <c r="LHP570" s="21"/>
      <c r="LHQ570" s="19"/>
      <c r="LHR570" s="20"/>
      <c r="LHS570" s="110"/>
      <c r="LHT570" s="21"/>
      <c r="LHU570" s="21"/>
      <c r="LHV570" s="20"/>
      <c r="LHW570" s="20"/>
      <c r="LHX570" s="20"/>
      <c r="LHY570" s="21"/>
      <c r="LHZ570" s="20"/>
      <c r="LIA570" s="20"/>
      <c r="LIB570" s="20"/>
      <c r="LIC570" s="20"/>
      <c r="LID570" s="20"/>
      <c r="LIE570" s="20"/>
      <c r="LIF570" s="23"/>
      <c r="LIG570" s="89"/>
      <c r="LIH570" s="22"/>
      <c r="LII570" s="102"/>
      <c r="LIJ570" s="78"/>
      <c r="LIK570" s="72"/>
      <c r="LIL570" s="66"/>
      <c r="LIM570" s="21"/>
      <c r="LIN570" s="21"/>
      <c r="LIO570" s="21"/>
      <c r="LIP570" s="21"/>
      <c r="LIQ570" s="21"/>
      <c r="LIR570" s="19"/>
      <c r="LIS570" s="20"/>
      <c r="LIT570" s="110"/>
      <c r="LIU570" s="21"/>
      <c r="LIV570" s="21"/>
      <c r="LIW570" s="20"/>
      <c r="LIX570" s="20"/>
      <c r="LIY570" s="20"/>
      <c r="LIZ570" s="21"/>
      <c r="LJA570" s="20"/>
      <c r="LJB570" s="20"/>
      <c r="LJC570" s="20"/>
      <c r="LJD570" s="20"/>
      <c r="LJE570" s="20"/>
      <c r="LJF570" s="20"/>
      <c r="LJG570" s="23"/>
      <c r="LJH570" s="89"/>
      <c r="LJI570" s="22"/>
      <c r="LJJ570" s="102"/>
      <c r="LJK570" s="78"/>
      <c r="LJL570" s="72"/>
      <c r="LJM570" s="66"/>
      <c r="LJN570" s="21"/>
      <c r="LJO570" s="21"/>
      <c r="LJP570" s="21"/>
      <c r="LJQ570" s="21"/>
      <c r="LJR570" s="21"/>
      <c r="LJS570" s="19"/>
      <c r="LJT570" s="20"/>
      <c r="LJU570" s="110"/>
      <c r="LJV570" s="21"/>
      <c r="LJW570" s="21"/>
      <c r="LJX570" s="20"/>
      <c r="LJY570" s="20"/>
      <c r="LJZ570" s="20"/>
      <c r="LKA570" s="21"/>
      <c r="LKB570" s="20"/>
      <c r="LKC570" s="20"/>
      <c r="LKD570" s="20"/>
      <c r="LKE570" s="20"/>
      <c r="LKF570" s="20"/>
      <c r="LKG570" s="20"/>
      <c r="LKH570" s="23"/>
      <c r="LKI570" s="89"/>
      <c r="LKJ570" s="22"/>
      <c r="LKK570" s="102"/>
      <c r="LKL570" s="78"/>
      <c r="LKM570" s="72"/>
      <c r="LKN570" s="66"/>
      <c r="LKO570" s="21"/>
      <c r="LKP570" s="21"/>
      <c r="LKQ570" s="21"/>
      <c r="LKR570" s="21"/>
      <c r="LKS570" s="21"/>
      <c r="LKT570" s="19"/>
      <c r="LKU570" s="20"/>
      <c r="LKV570" s="110"/>
      <c r="LKW570" s="21"/>
      <c r="LKX570" s="21"/>
      <c r="LKY570" s="20"/>
      <c r="LKZ570" s="20"/>
      <c r="LLA570" s="20"/>
      <c r="LLB570" s="21"/>
      <c r="LLC570" s="20"/>
      <c r="LLD570" s="20"/>
      <c r="LLE570" s="20"/>
      <c r="LLF570" s="20"/>
      <c r="LLG570" s="20"/>
      <c r="LLH570" s="20"/>
      <c r="LLI570" s="23"/>
      <c r="LLJ570" s="89"/>
      <c r="LLK570" s="22"/>
      <c r="LLL570" s="102"/>
      <c r="LLM570" s="78"/>
      <c r="LLN570" s="72"/>
      <c r="LLO570" s="66"/>
      <c r="LLP570" s="21"/>
      <c r="LLQ570" s="21"/>
      <c r="LLR570" s="21"/>
      <c r="LLS570" s="21"/>
      <c r="LLT570" s="21"/>
      <c r="LLU570" s="19"/>
      <c r="LLV570" s="20"/>
      <c r="LLW570" s="110"/>
      <c r="LLX570" s="21"/>
      <c r="LLY570" s="21"/>
      <c r="LLZ570" s="20"/>
      <c r="LMA570" s="20"/>
      <c r="LMB570" s="20"/>
      <c r="LMC570" s="21"/>
      <c r="LMD570" s="20"/>
      <c r="LME570" s="20"/>
      <c r="LMF570" s="20"/>
      <c r="LMG570" s="20"/>
      <c r="LMH570" s="20"/>
      <c r="LMI570" s="20"/>
      <c r="LMJ570" s="23"/>
      <c r="LMK570" s="89"/>
      <c r="LML570" s="22"/>
      <c r="LMM570" s="102"/>
      <c r="LMN570" s="78"/>
      <c r="LMO570" s="72"/>
      <c r="LMP570" s="66"/>
      <c r="LMQ570" s="21"/>
      <c r="LMR570" s="21"/>
      <c r="LMS570" s="21"/>
      <c r="LMT570" s="21"/>
      <c r="LMU570" s="21"/>
      <c r="LMV570" s="19"/>
      <c r="LMW570" s="20"/>
      <c r="LMX570" s="110"/>
      <c r="LMY570" s="21"/>
      <c r="LMZ570" s="21"/>
      <c r="LNA570" s="20"/>
      <c r="LNB570" s="20"/>
      <c r="LNC570" s="20"/>
      <c r="LND570" s="21"/>
      <c r="LNE570" s="20"/>
      <c r="LNF570" s="20"/>
      <c r="LNG570" s="20"/>
      <c r="LNH570" s="20"/>
      <c r="LNI570" s="20"/>
      <c r="LNJ570" s="20"/>
      <c r="LNK570" s="23"/>
      <c r="LNL570" s="89"/>
      <c r="LNM570" s="22"/>
      <c r="LNN570" s="102"/>
      <c r="LNO570" s="78"/>
      <c r="LNP570" s="72"/>
      <c r="LNQ570" s="66"/>
      <c r="LNR570" s="21"/>
      <c r="LNS570" s="21"/>
      <c r="LNT570" s="21"/>
      <c r="LNU570" s="21"/>
      <c r="LNV570" s="21"/>
      <c r="LNW570" s="19"/>
      <c r="LNX570" s="20"/>
      <c r="LNY570" s="110"/>
      <c r="LNZ570" s="21"/>
      <c r="LOA570" s="21"/>
      <c r="LOB570" s="20"/>
      <c r="LOC570" s="20"/>
      <c r="LOD570" s="20"/>
      <c r="LOE570" s="21"/>
      <c r="LOF570" s="20"/>
      <c r="LOG570" s="20"/>
      <c r="LOH570" s="20"/>
      <c r="LOI570" s="20"/>
      <c r="LOJ570" s="20"/>
      <c r="LOK570" s="20"/>
      <c r="LOL570" s="23"/>
      <c r="LOM570" s="89"/>
      <c r="LON570" s="22"/>
      <c r="LOO570" s="102"/>
      <c r="LOP570" s="78"/>
      <c r="LOQ570" s="72"/>
      <c r="LOR570" s="66"/>
      <c r="LOS570" s="21"/>
      <c r="LOT570" s="21"/>
      <c r="LOU570" s="21"/>
      <c r="LOV570" s="21"/>
      <c r="LOW570" s="21"/>
      <c r="LOX570" s="19"/>
      <c r="LOY570" s="20"/>
      <c r="LOZ570" s="110"/>
      <c r="LPA570" s="21"/>
      <c r="LPB570" s="21"/>
      <c r="LPC570" s="20"/>
      <c r="LPD570" s="20"/>
      <c r="LPE570" s="20"/>
      <c r="LPF570" s="21"/>
      <c r="LPG570" s="20"/>
      <c r="LPH570" s="20"/>
      <c r="LPI570" s="20"/>
      <c r="LPJ570" s="20"/>
      <c r="LPK570" s="20"/>
      <c r="LPL570" s="20"/>
      <c r="LPM570" s="23"/>
      <c r="LPN570" s="89"/>
      <c r="LPO570" s="22"/>
      <c r="LPP570" s="102"/>
      <c r="LPQ570" s="78"/>
      <c r="LPR570" s="72"/>
      <c r="LPS570" s="66"/>
      <c r="LPT570" s="21"/>
      <c r="LPU570" s="21"/>
      <c r="LPV570" s="21"/>
      <c r="LPW570" s="21"/>
      <c r="LPX570" s="21"/>
      <c r="LPY570" s="19"/>
      <c r="LPZ570" s="20"/>
      <c r="LQA570" s="110"/>
      <c r="LQB570" s="21"/>
      <c r="LQC570" s="21"/>
      <c r="LQD570" s="20"/>
      <c r="LQE570" s="20"/>
      <c r="LQF570" s="20"/>
      <c r="LQG570" s="21"/>
      <c r="LQH570" s="20"/>
      <c r="LQI570" s="20"/>
      <c r="LQJ570" s="20"/>
      <c r="LQK570" s="20"/>
      <c r="LQL570" s="20"/>
      <c r="LQM570" s="20"/>
      <c r="LQN570" s="23"/>
      <c r="LQO570" s="89"/>
      <c r="LQP570" s="22"/>
      <c r="LQQ570" s="102"/>
      <c r="LQR570" s="78"/>
      <c r="LQS570" s="72"/>
      <c r="LQT570" s="66"/>
      <c r="LQU570" s="21"/>
      <c r="LQV570" s="21"/>
      <c r="LQW570" s="21"/>
      <c r="LQX570" s="21"/>
      <c r="LQY570" s="21"/>
      <c r="LQZ570" s="19"/>
      <c r="LRA570" s="20"/>
      <c r="LRB570" s="110"/>
      <c r="LRC570" s="21"/>
      <c r="LRD570" s="21"/>
      <c r="LRE570" s="20"/>
      <c r="LRF570" s="20"/>
      <c r="LRG570" s="20"/>
      <c r="LRH570" s="21"/>
      <c r="LRI570" s="20"/>
      <c r="LRJ570" s="20"/>
      <c r="LRK570" s="20"/>
      <c r="LRL570" s="20"/>
      <c r="LRM570" s="20"/>
      <c r="LRN570" s="20"/>
      <c r="LRO570" s="23"/>
      <c r="LRP570" s="89"/>
      <c r="LRQ570" s="22"/>
      <c r="LRR570" s="102"/>
      <c r="LRS570" s="78"/>
      <c r="LRT570" s="72"/>
      <c r="LRU570" s="66"/>
      <c r="LRV570" s="21"/>
      <c r="LRW570" s="21"/>
      <c r="LRX570" s="21"/>
      <c r="LRY570" s="21"/>
      <c r="LRZ570" s="21"/>
      <c r="LSA570" s="19"/>
      <c r="LSB570" s="20"/>
      <c r="LSC570" s="110"/>
      <c r="LSD570" s="21"/>
      <c r="LSE570" s="21"/>
      <c r="LSF570" s="20"/>
      <c r="LSG570" s="20"/>
      <c r="LSH570" s="20"/>
      <c r="LSI570" s="21"/>
      <c r="LSJ570" s="20"/>
      <c r="LSK570" s="20"/>
      <c r="LSL570" s="20"/>
      <c r="LSM570" s="20"/>
      <c r="LSN570" s="20"/>
      <c r="LSO570" s="20"/>
      <c r="LSP570" s="23"/>
      <c r="LSQ570" s="89"/>
      <c r="LSR570" s="22"/>
      <c r="LSS570" s="102"/>
      <c r="LST570" s="78"/>
      <c r="LSU570" s="72"/>
      <c r="LSV570" s="66"/>
      <c r="LSW570" s="21"/>
      <c r="LSX570" s="21"/>
      <c r="LSY570" s="21"/>
      <c r="LSZ570" s="21"/>
      <c r="LTA570" s="21"/>
      <c r="LTB570" s="19"/>
      <c r="LTC570" s="20"/>
      <c r="LTD570" s="110"/>
      <c r="LTE570" s="21"/>
      <c r="LTF570" s="21"/>
      <c r="LTG570" s="20"/>
      <c r="LTH570" s="20"/>
      <c r="LTI570" s="20"/>
      <c r="LTJ570" s="21"/>
      <c r="LTK570" s="20"/>
      <c r="LTL570" s="20"/>
      <c r="LTM570" s="20"/>
      <c r="LTN570" s="20"/>
      <c r="LTO570" s="20"/>
      <c r="LTP570" s="20"/>
      <c r="LTQ570" s="23"/>
      <c r="LTR570" s="89"/>
      <c r="LTS570" s="22"/>
      <c r="LTT570" s="102"/>
      <c r="LTU570" s="78"/>
      <c r="LTV570" s="72"/>
      <c r="LTW570" s="66"/>
      <c r="LTX570" s="21"/>
      <c r="LTY570" s="21"/>
      <c r="LTZ570" s="21"/>
      <c r="LUA570" s="21"/>
      <c r="LUB570" s="21"/>
      <c r="LUC570" s="19"/>
      <c r="LUD570" s="20"/>
      <c r="LUE570" s="110"/>
      <c r="LUF570" s="21"/>
      <c r="LUG570" s="21"/>
      <c r="LUH570" s="20"/>
      <c r="LUI570" s="20"/>
      <c r="LUJ570" s="20"/>
      <c r="LUK570" s="21"/>
      <c r="LUL570" s="20"/>
      <c r="LUM570" s="20"/>
      <c r="LUN570" s="20"/>
      <c r="LUO570" s="20"/>
      <c r="LUP570" s="20"/>
      <c r="LUQ570" s="20"/>
      <c r="LUR570" s="23"/>
      <c r="LUS570" s="89"/>
      <c r="LUT570" s="22"/>
      <c r="LUU570" s="102"/>
      <c r="LUV570" s="78"/>
      <c r="LUW570" s="72"/>
      <c r="LUX570" s="66"/>
      <c r="LUY570" s="21"/>
      <c r="LUZ570" s="21"/>
      <c r="LVA570" s="21"/>
      <c r="LVB570" s="21"/>
      <c r="LVC570" s="21"/>
      <c r="LVD570" s="19"/>
      <c r="LVE570" s="20"/>
      <c r="LVF570" s="110"/>
      <c r="LVG570" s="21"/>
      <c r="LVH570" s="21"/>
      <c r="LVI570" s="20"/>
      <c r="LVJ570" s="20"/>
      <c r="LVK570" s="20"/>
      <c r="LVL570" s="21"/>
      <c r="LVM570" s="20"/>
      <c r="LVN570" s="20"/>
      <c r="LVO570" s="20"/>
      <c r="LVP570" s="20"/>
      <c r="LVQ570" s="20"/>
      <c r="LVR570" s="20"/>
      <c r="LVS570" s="23"/>
      <c r="LVT570" s="89"/>
      <c r="LVU570" s="22"/>
      <c r="LVV570" s="102"/>
      <c r="LVW570" s="78"/>
      <c r="LVX570" s="72"/>
      <c r="LVY570" s="66"/>
      <c r="LVZ570" s="21"/>
      <c r="LWA570" s="21"/>
      <c r="LWB570" s="21"/>
      <c r="LWC570" s="21"/>
      <c r="LWD570" s="21"/>
      <c r="LWE570" s="19"/>
      <c r="LWF570" s="20"/>
      <c r="LWG570" s="110"/>
      <c r="LWH570" s="21"/>
      <c r="LWI570" s="21"/>
      <c r="LWJ570" s="20"/>
      <c r="LWK570" s="20"/>
      <c r="LWL570" s="20"/>
      <c r="LWM570" s="21"/>
      <c r="LWN570" s="20"/>
      <c r="LWO570" s="20"/>
      <c r="LWP570" s="20"/>
      <c r="LWQ570" s="20"/>
      <c r="LWR570" s="20"/>
      <c r="LWS570" s="20"/>
      <c r="LWT570" s="23"/>
      <c r="LWU570" s="89"/>
      <c r="LWV570" s="22"/>
      <c r="LWW570" s="102"/>
      <c r="LWX570" s="78"/>
      <c r="LWY570" s="72"/>
      <c r="LWZ570" s="66"/>
      <c r="LXA570" s="21"/>
      <c r="LXB570" s="21"/>
      <c r="LXC570" s="21"/>
      <c r="LXD570" s="21"/>
      <c r="LXE570" s="21"/>
      <c r="LXF570" s="19"/>
      <c r="LXG570" s="20"/>
      <c r="LXH570" s="110"/>
      <c r="LXI570" s="21"/>
      <c r="LXJ570" s="21"/>
      <c r="LXK570" s="20"/>
      <c r="LXL570" s="20"/>
      <c r="LXM570" s="20"/>
      <c r="LXN570" s="21"/>
      <c r="LXO570" s="20"/>
      <c r="LXP570" s="20"/>
      <c r="LXQ570" s="20"/>
      <c r="LXR570" s="20"/>
      <c r="LXS570" s="20"/>
      <c r="LXT570" s="20"/>
      <c r="LXU570" s="23"/>
      <c r="LXV570" s="89"/>
      <c r="LXW570" s="22"/>
      <c r="LXX570" s="102"/>
      <c r="LXY570" s="78"/>
      <c r="LXZ570" s="72"/>
      <c r="LYA570" s="66"/>
      <c r="LYB570" s="21"/>
      <c r="LYC570" s="21"/>
      <c r="LYD570" s="21"/>
      <c r="LYE570" s="21"/>
      <c r="LYF570" s="21"/>
      <c r="LYG570" s="19"/>
      <c r="LYH570" s="20"/>
      <c r="LYI570" s="110"/>
      <c r="LYJ570" s="21"/>
      <c r="LYK570" s="21"/>
      <c r="LYL570" s="20"/>
      <c r="LYM570" s="20"/>
      <c r="LYN570" s="20"/>
      <c r="LYO570" s="21"/>
      <c r="LYP570" s="20"/>
      <c r="LYQ570" s="20"/>
      <c r="LYR570" s="20"/>
      <c r="LYS570" s="20"/>
      <c r="LYT570" s="20"/>
      <c r="LYU570" s="20"/>
      <c r="LYV570" s="23"/>
      <c r="LYW570" s="89"/>
      <c r="LYX570" s="22"/>
      <c r="LYY570" s="102"/>
      <c r="LYZ570" s="78"/>
      <c r="LZA570" s="72"/>
      <c r="LZB570" s="66"/>
      <c r="LZC570" s="21"/>
      <c r="LZD570" s="21"/>
      <c r="LZE570" s="21"/>
      <c r="LZF570" s="21"/>
      <c r="LZG570" s="21"/>
      <c r="LZH570" s="19"/>
      <c r="LZI570" s="20"/>
      <c r="LZJ570" s="110"/>
      <c r="LZK570" s="21"/>
      <c r="LZL570" s="21"/>
      <c r="LZM570" s="20"/>
      <c r="LZN570" s="20"/>
      <c r="LZO570" s="20"/>
      <c r="LZP570" s="21"/>
      <c r="LZQ570" s="20"/>
      <c r="LZR570" s="20"/>
      <c r="LZS570" s="20"/>
      <c r="LZT570" s="20"/>
      <c r="LZU570" s="20"/>
      <c r="LZV570" s="20"/>
      <c r="LZW570" s="23"/>
      <c r="LZX570" s="89"/>
      <c r="LZY570" s="22"/>
      <c r="LZZ570" s="102"/>
      <c r="MAA570" s="78"/>
      <c r="MAB570" s="72"/>
      <c r="MAC570" s="66"/>
      <c r="MAD570" s="21"/>
      <c r="MAE570" s="21"/>
      <c r="MAF570" s="21"/>
      <c r="MAG570" s="21"/>
      <c r="MAH570" s="21"/>
      <c r="MAI570" s="19"/>
      <c r="MAJ570" s="20"/>
      <c r="MAK570" s="110"/>
      <c r="MAL570" s="21"/>
      <c r="MAM570" s="21"/>
      <c r="MAN570" s="20"/>
      <c r="MAO570" s="20"/>
      <c r="MAP570" s="20"/>
      <c r="MAQ570" s="21"/>
      <c r="MAR570" s="20"/>
      <c r="MAS570" s="20"/>
      <c r="MAT570" s="20"/>
      <c r="MAU570" s="20"/>
      <c r="MAV570" s="20"/>
      <c r="MAW570" s="20"/>
      <c r="MAX570" s="23"/>
      <c r="MAY570" s="89"/>
      <c r="MAZ570" s="22"/>
      <c r="MBA570" s="102"/>
      <c r="MBB570" s="78"/>
      <c r="MBC570" s="72"/>
      <c r="MBD570" s="66"/>
      <c r="MBE570" s="21"/>
      <c r="MBF570" s="21"/>
      <c r="MBG570" s="21"/>
      <c r="MBH570" s="21"/>
      <c r="MBI570" s="21"/>
      <c r="MBJ570" s="19"/>
      <c r="MBK570" s="20"/>
      <c r="MBL570" s="110"/>
      <c r="MBM570" s="21"/>
      <c r="MBN570" s="21"/>
      <c r="MBO570" s="20"/>
      <c r="MBP570" s="20"/>
      <c r="MBQ570" s="20"/>
      <c r="MBR570" s="21"/>
      <c r="MBS570" s="20"/>
      <c r="MBT570" s="20"/>
      <c r="MBU570" s="20"/>
      <c r="MBV570" s="20"/>
      <c r="MBW570" s="20"/>
      <c r="MBX570" s="20"/>
      <c r="MBY570" s="23"/>
      <c r="MBZ570" s="89"/>
      <c r="MCA570" s="22"/>
      <c r="MCB570" s="102"/>
      <c r="MCC570" s="78"/>
      <c r="MCD570" s="72"/>
      <c r="MCE570" s="66"/>
      <c r="MCF570" s="21"/>
      <c r="MCG570" s="21"/>
      <c r="MCH570" s="21"/>
      <c r="MCI570" s="21"/>
      <c r="MCJ570" s="21"/>
      <c r="MCK570" s="19"/>
      <c r="MCL570" s="20"/>
      <c r="MCM570" s="110"/>
      <c r="MCN570" s="21"/>
      <c r="MCO570" s="21"/>
      <c r="MCP570" s="20"/>
      <c r="MCQ570" s="20"/>
      <c r="MCR570" s="20"/>
      <c r="MCS570" s="21"/>
      <c r="MCT570" s="20"/>
      <c r="MCU570" s="20"/>
      <c r="MCV570" s="20"/>
      <c r="MCW570" s="20"/>
      <c r="MCX570" s="20"/>
      <c r="MCY570" s="20"/>
      <c r="MCZ570" s="23"/>
      <c r="MDA570" s="89"/>
      <c r="MDB570" s="22"/>
      <c r="MDC570" s="102"/>
      <c r="MDD570" s="78"/>
      <c r="MDE570" s="72"/>
      <c r="MDF570" s="66"/>
      <c r="MDG570" s="21"/>
      <c r="MDH570" s="21"/>
      <c r="MDI570" s="21"/>
      <c r="MDJ570" s="21"/>
      <c r="MDK570" s="21"/>
      <c r="MDL570" s="19"/>
      <c r="MDM570" s="20"/>
      <c r="MDN570" s="110"/>
      <c r="MDO570" s="21"/>
      <c r="MDP570" s="21"/>
      <c r="MDQ570" s="20"/>
      <c r="MDR570" s="20"/>
      <c r="MDS570" s="20"/>
      <c r="MDT570" s="21"/>
      <c r="MDU570" s="20"/>
      <c r="MDV570" s="20"/>
      <c r="MDW570" s="20"/>
      <c r="MDX570" s="20"/>
      <c r="MDY570" s="20"/>
      <c r="MDZ570" s="20"/>
      <c r="MEA570" s="23"/>
      <c r="MEB570" s="89"/>
      <c r="MEC570" s="22"/>
      <c r="MED570" s="102"/>
      <c r="MEE570" s="78"/>
      <c r="MEF570" s="72"/>
      <c r="MEG570" s="66"/>
      <c r="MEH570" s="21"/>
      <c r="MEI570" s="21"/>
      <c r="MEJ570" s="21"/>
      <c r="MEK570" s="21"/>
      <c r="MEL570" s="21"/>
      <c r="MEM570" s="19"/>
      <c r="MEN570" s="20"/>
      <c r="MEO570" s="110"/>
      <c r="MEP570" s="21"/>
      <c r="MEQ570" s="21"/>
      <c r="MER570" s="20"/>
      <c r="MES570" s="20"/>
      <c r="MET570" s="20"/>
      <c r="MEU570" s="21"/>
      <c r="MEV570" s="20"/>
      <c r="MEW570" s="20"/>
      <c r="MEX570" s="20"/>
      <c r="MEY570" s="20"/>
      <c r="MEZ570" s="20"/>
      <c r="MFA570" s="20"/>
      <c r="MFB570" s="23"/>
      <c r="MFC570" s="89"/>
      <c r="MFD570" s="22"/>
      <c r="MFE570" s="102"/>
      <c r="MFF570" s="78"/>
      <c r="MFG570" s="72"/>
      <c r="MFH570" s="66"/>
      <c r="MFI570" s="21"/>
      <c r="MFJ570" s="21"/>
      <c r="MFK570" s="21"/>
      <c r="MFL570" s="21"/>
      <c r="MFM570" s="21"/>
      <c r="MFN570" s="19"/>
      <c r="MFO570" s="20"/>
      <c r="MFP570" s="110"/>
      <c r="MFQ570" s="21"/>
      <c r="MFR570" s="21"/>
      <c r="MFS570" s="20"/>
      <c r="MFT570" s="20"/>
      <c r="MFU570" s="20"/>
      <c r="MFV570" s="21"/>
      <c r="MFW570" s="20"/>
      <c r="MFX570" s="20"/>
      <c r="MFY570" s="20"/>
      <c r="MFZ570" s="20"/>
      <c r="MGA570" s="20"/>
      <c r="MGB570" s="20"/>
      <c r="MGC570" s="23"/>
      <c r="MGD570" s="89"/>
      <c r="MGE570" s="22"/>
      <c r="MGF570" s="102"/>
      <c r="MGG570" s="78"/>
      <c r="MGH570" s="72"/>
      <c r="MGI570" s="66"/>
      <c r="MGJ570" s="21"/>
      <c r="MGK570" s="21"/>
      <c r="MGL570" s="21"/>
      <c r="MGM570" s="21"/>
      <c r="MGN570" s="21"/>
      <c r="MGO570" s="19"/>
      <c r="MGP570" s="20"/>
      <c r="MGQ570" s="110"/>
      <c r="MGR570" s="21"/>
      <c r="MGS570" s="21"/>
      <c r="MGT570" s="20"/>
      <c r="MGU570" s="20"/>
      <c r="MGV570" s="20"/>
      <c r="MGW570" s="21"/>
      <c r="MGX570" s="20"/>
      <c r="MGY570" s="20"/>
      <c r="MGZ570" s="20"/>
      <c r="MHA570" s="20"/>
      <c r="MHB570" s="20"/>
      <c r="MHC570" s="20"/>
      <c r="MHD570" s="23"/>
      <c r="MHE570" s="89"/>
      <c r="MHF570" s="22"/>
      <c r="MHG570" s="102"/>
      <c r="MHH570" s="78"/>
      <c r="MHI570" s="72"/>
      <c r="MHJ570" s="66"/>
      <c r="MHK570" s="21"/>
      <c r="MHL570" s="21"/>
      <c r="MHM570" s="21"/>
      <c r="MHN570" s="21"/>
      <c r="MHO570" s="21"/>
      <c r="MHP570" s="19"/>
      <c r="MHQ570" s="20"/>
      <c r="MHR570" s="110"/>
      <c r="MHS570" s="21"/>
      <c r="MHT570" s="21"/>
      <c r="MHU570" s="20"/>
      <c r="MHV570" s="20"/>
      <c r="MHW570" s="20"/>
      <c r="MHX570" s="21"/>
      <c r="MHY570" s="20"/>
      <c r="MHZ570" s="20"/>
      <c r="MIA570" s="20"/>
      <c r="MIB570" s="20"/>
      <c r="MIC570" s="20"/>
      <c r="MID570" s="20"/>
      <c r="MIE570" s="23"/>
      <c r="MIF570" s="89"/>
      <c r="MIG570" s="22"/>
      <c r="MIH570" s="102"/>
      <c r="MII570" s="78"/>
      <c r="MIJ570" s="72"/>
      <c r="MIK570" s="66"/>
      <c r="MIL570" s="21"/>
      <c r="MIM570" s="21"/>
      <c r="MIN570" s="21"/>
      <c r="MIO570" s="21"/>
      <c r="MIP570" s="21"/>
      <c r="MIQ570" s="19"/>
      <c r="MIR570" s="20"/>
      <c r="MIS570" s="110"/>
      <c r="MIT570" s="21"/>
      <c r="MIU570" s="21"/>
      <c r="MIV570" s="20"/>
      <c r="MIW570" s="20"/>
      <c r="MIX570" s="20"/>
      <c r="MIY570" s="21"/>
      <c r="MIZ570" s="20"/>
      <c r="MJA570" s="20"/>
      <c r="MJB570" s="20"/>
      <c r="MJC570" s="20"/>
      <c r="MJD570" s="20"/>
      <c r="MJE570" s="20"/>
      <c r="MJF570" s="23"/>
      <c r="MJG570" s="89"/>
      <c r="MJH570" s="22"/>
      <c r="MJI570" s="102"/>
      <c r="MJJ570" s="78"/>
      <c r="MJK570" s="72"/>
      <c r="MJL570" s="66"/>
      <c r="MJM570" s="21"/>
      <c r="MJN570" s="21"/>
      <c r="MJO570" s="21"/>
      <c r="MJP570" s="21"/>
      <c r="MJQ570" s="21"/>
      <c r="MJR570" s="19"/>
      <c r="MJS570" s="20"/>
      <c r="MJT570" s="110"/>
      <c r="MJU570" s="21"/>
      <c r="MJV570" s="21"/>
      <c r="MJW570" s="20"/>
      <c r="MJX570" s="20"/>
      <c r="MJY570" s="20"/>
      <c r="MJZ570" s="21"/>
      <c r="MKA570" s="20"/>
      <c r="MKB570" s="20"/>
      <c r="MKC570" s="20"/>
      <c r="MKD570" s="20"/>
      <c r="MKE570" s="20"/>
      <c r="MKF570" s="20"/>
      <c r="MKG570" s="23"/>
      <c r="MKH570" s="89"/>
      <c r="MKI570" s="22"/>
      <c r="MKJ570" s="102"/>
      <c r="MKK570" s="78"/>
      <c r="MKL570" s="72"/>
      <c r="MKM570" s="66"/>
      <c r="MKN570" s="21"/>
      <c r="MKO570" s="21"/>
      <c r="MKP570" s="21"/>
      <c r="MKQ570" s="21"/>
      <c r="MKR570" s="21"/>
      <c r="MKS570" s="19"/>
      <c r="MKT570" s="20"/>
      <c r="MKU570" s="110"/>
      <c r="MKV570" s="21"/>
      <c r="MKW570" s="21"/>
      <c r="MKX570" s="20"/>
      <c r="MKY570" s="20"/>
      <c r="MKZ570" s="20"/>
      <c r="MLA570" s="21"/>
      <c r="MLB570" s="20"/>
      <c r="MLC570" s="20"/>
      <c r="MLD570" s="20"/>
      <c r="MLE570" s="20"/>
      <c r="MLF570" s="20"/>
      <c r="MLG570" s="20"/>
      <c r="MLH570" s="23"/>
      <c r="MLI570" s="89"/>
      <c r="MLJ570" s="22"/>
      <c r="MLK570" s="102"/>
      <c r="MLL570" s="78"/>
      <c r="MLM570" s="72"/>
      <c r="MLN570" s="66"/>
      <c r="MLO570" s="21"/>
      <c r="MLP570" s="21"/>
      <c r="MLQ570" s="21"/>
      <c r="MLR570" s="21"/>
      <c r="MLS570" s="21"/>
      <c r="MLT570" s="19"/>
      <c r="MLU570" s="20"/>
      <c r="MLV570" s="110"/>
      <c r="MLW570" s="21"/>
      <c r="MLX570" s="21"/>
      <c r="MLY570" s="20"/>
      <c r="MLZ570" s="20"/>
      <c r="MMA570" s="20"/>
      <c r="MMB570" s="21"/>
      <c r="MMC570" s="20"/>
      <c r="MMD570" s="20"/>
      <c r="MME570" s="20"/>
      <c r="MMF570" s="20"/>
      <c r="MMG570" s="20"/>
      <c r="MMH570" s="20"/>
      <c r="MMI570" s="23"/>
      <c r="MMJ570" s="89"/>
      <c r="MMK570" s="22"/>
      <c r="MML570" s="102"/>
      <c r="MMM570" s="78"/>
      <c r="MMN570" s="72"/>
      <c r="MMO570" s="66"/>
      <c r="MMP570" s="21"/>
      <c r="MMQ570" s="21"/>
      <c r="MMR570" s="21"/>
      <c r="MMS570" s="21"/>
      <c r="MMT570" s="21"/>
      <c r="MMU570" s="19"/>
      <c r="MMV570" s="20"/>
      <c r="MMW570" s="110"/>
      <c r="MMX570" s="21"/>
      <c r="MMY570" s="21"/>
      <c r="MMZ570" s="20"/>
      <c r="MNA570" s="20"/>
      <c r="MNB570" s="20"/>
      <c r="MNC570" s="21"/>
      <c r="MND570" s="20"/>
      <c r="MNE570" s="20"/>
      <c r="MNF570" s="20"/>
      <c r="MNG570" s="20"/>
      <c r="MNH570" s="20"/>
      <c r="MNI570" s="20"/>
      <c r="MNJ570" s="23"/>
      <c r="MNK570" s="89"/>
      <c r="MNL570" s="22"/>
      <c r="MNM570" s="102"/>
      <c r="MNN570" s="78"/>
      <c r="MNO570" s="72"/>
      <c r="MNP570" s="66"/>
      <c r="MNQ570" s="21"/>
      <c r="MNR570" s="21"/>
      <c r="MNS570" s="21"/>
      <c r="MNT570" s="21"/>
      <c r="MNU570" s="21"/>
      <c r="MNV570" s="19"/>
      <c r="MNW570" s="20"/>
      <c r="MNX570" s="110"/>
      <c r="MNY570" s="21"/>
      <c r="MNZ570" s="21"/>
      <c r="MOA570" s="20"/>
      <c r="MOB570" s="20"/>
      <c r="MOC570" s="20"/>
      <c r="MOD570" s="21"/>
      <c r="MOE570" s="20"/>
      <c r="MOF570" s="20"/>
      <c r="MOG570" s="20"/>
      <c r="MOH570" s="20"/>
      <c r="MOI570" s="20"/>
      <c r="MOJ570" s="20"/>
      <c r="MOK570" s="23"/>
      <c r="MOL570" s="89"/>
      <c r="MOM570" s="22"/>
      <c r="MON570" s="102"/>
      <c r="MOO570" s="78"/>
      <c r="MOP570" s="72"/>
      <c r="MOQ570" s="66"/>
      <c r="MOR570" s="21"/>
      <c r="MOS570" s="21"/>
      <c r="MOT570" s="21"/>
      <c r="MOU570" s="21"/>
      <c r="MOV570" s="21"/>
      <c r="MOW570" s="19"/>
      <c r="MOX570" s="20"/>
      <c r="MOY570" s="110"/>
      <c r="MOZ570" s="21"/>
      <c r="MPA570" s="21"/>
      <c r="MPB570" s="20"/>
      <c r="MPC570" s="20"/>
      <c r="MPD570" s="20"/>
      <c r="MPE570" s="21"/>
      <c r="MPF570" s="20"/>
      <c r="MPG570" s="20"/>
      <c r="MPH570" s="20"/>
      <c r="MPI570" s="20"/>
      <c r="MPJ570" s="20"/>
      <c r="MPK570" s="20"/>
      <c r="MPL570" s="23"/>
      <c r="MPM570" s="89"/>
      <c r="MPN570" s="22"/>
      <c r="MPO570" s="102"/>
      <c r="MPP570" s="78"/>
      <c r="MPQ570" s="72"/>
      <c r="MPR570" s="66"/>
      <c r="MPS570" s="21"/>
      <c r="MPT570" s="21"/>
      <c r="MPU570" s="21"/>
      <c r="MPV570" s="21"/>
      <c r="MPW570" s="21"/>
      <c r="MPX570" s="19"/>
      <c r="MPY570" s="20"/>
      <c r="MPZ570" s="110"/>
      <c r="MQA570" s="21"/>
      <c r="MQB570" s="21"/>
      <c r="MQC570" s="20"/>
      <c r="MQD570" s="20"/>
      <c r="MQE570" s="20"/>
      <c r="MQF570" s="21"/>
      <c r="MQG570" s="20"/>
      <c r="MQH570" s="20"/>
      <c r="MQI570" s="20"/>
      <c r="MQJ570" s="20"/>
      <c r="MQK570" s="20"/>
      <c r="MQL570" s="20"/>
      <c r="MQM570" s="23"/>
      <c r="MQN570" s="89"/>
      <c r="MQO570" s="22"/>
      <c r="MQP570" s="102"/>
      <c r="MQQ570" s="78"/>
      <c r="MQR570" s="72"/>
      <c r="MQS570" s="66"/>
      <c r="MQT570" s="21"/>
      <c r="MQU570" s="21"/>
      <c r="MQV570" s="21"/>
      <c r="MQW570" s="21"/>
      <c r="MQX570" s="21"/>
      <c r="MQY570" s="19"/>
      <c r="MQZ570" s="20"/>
      <c r="MRA570" s="110"/>
      <c r="MRB570" s="21"/>
      <c r="MRC570" s="21"/>
      <c r="MRD570" s="20"/>
      <c r="MRE570" s="20"/>
      <c r="MRF570" s="20"/>
      <c r="MRG570" s="21"/>
      <c r="MRH570" s="20"/>
      <c r="MRI570" s="20"/>
      <c r="MRJ570" s="20"/>
      <c r="MRK570" s="20"/>
      <c r="MRL570" s="20"/>
      <c r="MRM570" s="20"/>
      <c r="MRN570" s="23"/>
      <c r="MRO570" s="89"/>
      <c r="MRP570" s="22"/>
      <c r="MRQ570" s="102"/>
      <c r="MRR570" s="78"/>
      <c r="MRS570" s="72"/>
      <c r="MRT570" s="66"/>
      <c r="MRU570" s="21"/>
      <c r="MRV570" s="21"/>
      <c r="MRW570" s="21"/>
      <c r="MRX570" s="21"/>
      <c r="MRY570" s="21"/>
      <c r="MRZ570" s="19"/>
      <c r="MSA570" s="20"/>
      <c r="MSB570" s="110"/>
      <c r="MSC570" s="21"/>
      <c r="MSD570" s="21"/>
      <c r="MSE570" s="20"/>
      <c r="MSF570" s="20"/>
      <c r="MSG570" s="20"/>
      <c r="MSH570" s="21"/>
      <c r="MSI570" s="20"/>
      <c r="MSJ570" s="20"/>
      <c r="MSK570" s="20"/>
      <c r="MSL570" s="20"/>
      <c r="MSM570" s="20"/>
      <c r="MSN570" s="20"/>
      <c r="MSO570" s="23"/>
      <c r="MSP570" s="89"/>
      <c r="MSQ570" s="22"/>
      <c r="MSR570" s="102"/>
      <c r="MSS570" s="78"/>
      <c r="MST570" s="72"/>
      <c r="MSU570" s="66"/>
      <c r="MSV570" s="21"/>
      <c r="MSW570" s="21"/>
      <c r="MSX570" s="21"/>
      <c r="MSY570" s="21"/>
      <c r="MSZ570" s="21"/>
      <c r="MTA570" s="19"/>
      <c r="MTB570" s="20"/>
      <c r="MTC570" s="110"/>
      <c r="MTD570" s="21"/>
      <c r="MTE570" s="21"/>
      <c r="MTF570" s="20"/>
      <c r="MTG570" s="20"/>
      <c r="MTH570" s="20"/>
      <c r="MTI570" s="21"/>
      <c r="MTJ570" s="20"/>
      <c r="MTK570" s="20"/>
      <c r="MTL570" s="20"/>
      <c r="MTM570" s="20"/>
      <c r="MTN570" s="20"/>
      <c r="MTO570" s="20"/>
      <c r="MTP570" s="23"/>
      <c r="MTQ570" s="89"/>
      <c r="MTR570" s="22"/>
      <c r="MTS570" s="102"/>
      <c r="MTT570" s="78"/>
      <c r="MTU570" s="72"/>
      <c r="MTV570" s="66"/>
      <c r="MTW570" s="21"/>
      <c r="MTX570" s="21"/>
      <c r="MTY570" s="21"/>
      <c r="MTZ570" s="21"/>
      <c r="MUA570" s="21"/>
      <c r="MUB570" s="19"/>
      <c r="MUC570" s="20"/>
      <c r="MUD570" s="110"/>
      <c r="MUE570" s="21"/>
      <c r="MUF570" s="21"/>
      <c r="MUG570" s="20"/>
      <c r="MUH570" s="20"/>
      <c r="MUI570" s="20"/>
      <c r="MUJ570" s="21"/>
      <c r="MUK570" s="20"/>
      <c r="MUL570" s="20"/>
      <c r="MUM570" s="20"/>
      <c r="MUN570" s="20"/>
      <c r="MUO570" s="20"/>
      <c r="MUP570" s="20"/>
      <c r="MUQ570" s="23"/>
      <c r="MUR570" s="89"/>
      <c r="MUS570" s="22"/>
      <c r="MUT570" s="102"/>
      <c r="MUU570" s="78"/>
      <c r="MUV570" s="72"/>
      <c r="MUW570" s="66"/>
      <c r="MUX570" s="21"/>
      <c r="MUY570" s="21"/>
      <c r="MUZ570" s="21"/>
      <c r="MVA570" s="21"/>
      <c r="MVB570" s="21"/>
      <c r="MVC570" s="19"/>
      <c r="MVD570" s="20"/>
      <c r="MVE570" s="110"/>
      <c r="MVF570" s="21"/>
      <c r="MVG570" s="21"/>
      <c r="MVH570" s="20"/>
      <c r="MVI570" s="20"/>
      <c r="MVJ570" s="20"/>
      <c r="MVK570" s="21"/>
      <c r="MVL570" s="20"/>
      <c r="MVM570" s="20"/>
      <c r="MVN570" s="20"/>
      <c r="MVO570" s="20"/>
      <c r="MVP570" s="20"/>
      <c r="MVQ570" s="20"/>
      <c r="MVR570" s="23"/>
      <c r="MVS570" s="89"/>
      <c r="MVT570" s="22"/>
      <c r="MVU570" s="102"/>
      <c r="MVV570" s="78"/>
      <c r="MVW570" s="72"/>
      <c r="MVX570" s="66"/>
      <c r="MVY570" s="21"/>
      <c r="MVZ570" s="21"/>
      <c r="MWA570" s="21"/>
      <c r="MWB570" s="21"/>
      <c r="MWC570" s="21"/>
      <c r="MWD570" s="19"/>
      <c r="MWE570" s="20"/>
      <c r="MWF570" s="110"/>
      <c r="MWG570" s="21"/>
      <c r="MWH570" s="21"/>
      <c r="MWI570" s="20"/>
      <c r="MWJ570" s="20"/>
      <c r="MWK570" s="20"/>
      <c r="MWL570" s="21"/>
      <c r="MWM570" s="20"/>
      <c r="MWN570" s="20"/>
      <c r="MWO570" s="20"/>
      <c r="MWP570" s="20"/>
      <c r="MWQ570" s="20"/>
      <c r="MWR570" s="20"/>
      <c r="MWS570" s="23"/>
      <c r="MWT570" s="89"/>
      <c r="MWU570" s="22"/>
      <c r="MWV570" s="102"/>
      <c r="MWW570" s="78"/>
      <c r="MWX570" s="72"/>
      <c r="MWY570" s="66"/>
      <c r="MWZ570" s="21"/>
      <c r="MXA570" s="21"/>
      <c r="MXB570" s="21"/>
      <c r="MXC570" s="21"/>
      <c r="MXD570" s="21"/>
      <c r="MXE570" s="19"/>
      <c r="MXF570" s="20"/>
      <c r="MXG570" s="110"/>
      <c r="MXH570" s="21"/>
      <c r="MXI570" s="21"/>
      <c r="MXJ570" s="20"/>
      <c r="MXK570" s="20"/>
      <c r="MXL570" s="20"/>
      <c r="MXM570" s="21"/>
      <c r="MXN570" s="20"/>
      <c r="MXO570" s="20"/>
      <c r="MXP570" s="20"/>
      <c r="MXQ570" s="20"/>
      <c r="MXR570" s="20"/>
      <c r="MXS570" s="20"/>
      <c r="MXT570" s="23"/>
      <c r="MXU570" s="89"/>
      <c r="MXV570" s="22"/>
      <c r="MXW570" s="102"/>
      <c r="MXX570" s="78"/>
      <c r="MXY570" s="72"/>
      <c r="MXZ570" s="66"/>
      <c r="MYA570" s="21"/>
      <c r="MYB570" s="21"/>
      <c r="MYC570" s="21"/>
      <c r="MYD570" s="21"/>
      <c r="MYE570" s="21"/>
      <c r="MYF570" s="19"/>
      <c r="MYG570" s="20"/>
      <c r="MYH570" s="110"/>
      <c r="MYI570" s="21"/>
      <c r="MYJ570" s="21"/>
      <c r="MYK570" s="20"/>
      <c r="MYL570" s="20"/>
      <c r="MYM570" s="20"/>
      <c r="MYN570" s="21"/>
      <c r="MYO570" s="20"/>
      <c r="MYP570" s="20"/>
      <c r="MYQ570" s="20"/>
      <c r="MYR570" s="20"/>
      <c r="MYS570" s="20"/>
      <c r="MYT570" s="20"/>
      <c r="MYU570" s="23"/>
      <c r="MYV570" s="89"/>
      <c r="MYW570" s="22"/>
      <c r="MYX570" s="102"/>
      <c r="MYY570" s="78"/>
      <c r="MYZ570" s="72"/>
      <c r="MZA570" s="66"/>
      <c r="MZB570" s="21"/>
      <c r="MZC570" s="21"/>
      <c r="MZD570" s="21"/>
      <c r="MZE570" s="21"/>
      <c r="MZF570" s="21"/>
      <c r="MZG570" s="19"/>
      <c r="MZH570" s="20"/>
      <c r="MZI570" s="110"/>
      <c r="MZJ570" s="21"/>
      <c r="MZK570" s="21"/>
      <c r="MZL570" s="20"/>
      <c r="MZM570" s="20"/>
      <c r="MZN570" s="20"/>
      <c r="MZO570" s="21"/>
      <c r="MZP570" s="20"/>
      <c r="MZQ570" s="20"/>
      <c r="MZR570" s="20"/>
      <c r="MZS570" s="20"/>
      <c r="MZT570" s="20"/>
      <c r="MZU570" s="20"/>
      <c r="MZV570" s="23"/>
      <c r="MZW570" s="89"/>
      <c r="MZX570" s="22"/>
      <c r="MZY570" s="102"/>
      <c r="MZZ570" s="78"/>
      <c r="NAA570" s="72"/>
      <c r="NAB570" s="66"/>
      <c r="NAC570" s="21"/>
      <c r="NAD570" s="21"/>
      <c r="NAE570" s="21"/>
      <c r="NAF570" s="21"/>
      <c r="NAG570" s="21"/>
      <c r="NAH570" s="19"/>
      <c r="NAI570" s="20"/>
      <c r="NAJ570" s="110"/>
      <c r="NAK570" s="21"/>
      <c r="NAL570" s="21"/>
      <c r="NAM570" s="20"/>
      <c r="NAN570" s="20"/>
      <c r="NAO570" s="20"/>
      <c r="NAP570" s="21"/>
      <c r="NAQ570" s="20"/>
      <c r="NAR570" s="20"/>
      <c r="NAS570" s="20"/>
      <c r="NAT570" s="20"/>
      <c r="NAU570" s="20"/>
      <c r="NAV570" s="20"/>
      <c r="NAW570" s="23"/>
      <c r="NAX570" s="89"/>
      <c r="NAY570" s="22"/>
      <c r="NAZ570" s="102"/>
      <c r="NBA570" s="78"/>
      <c r="NBB570" s="72"/>
      <c r="NBC570" s="66"/>
      <c r="NBD570" s="21"/>
      <c r="NBE570" s="21"/>
      <c r="NBF570" s="21"/>
      <c r="NBG570" s="21"/>
      <c r="NBH570" s="21"/>
      <c r="NBI570" s="19"/>
      <c r="NBJ570" s="20"/>
      <c r="NBK570" s="110"/>
      <c r="NBL570" s="21"/>
      <c r="NBM570" s="21"/>
      <c r="NBN570" s="20"/>
      <c r="NBO570" s="20"/>
      <c r="NBP570" s="20"/>
      <c r="NBQ570" s="21"/>
      <c r="NBR570" s="20"/>
      <c r="NBS570" s="20"/>
      <c r="NBT570" s="20"/>
      <c r="NBU570" s="20"/>
      <c r="NBV570" s="20"/>
      <c r="NBW570" s="20"/>
      <c r="NBX570" s="23"/>
      <c r="NBY570" s="89"/>
      <c r="NBZ570" s="22"/>
      <c r="NCA570" s="102"/>
      <c r="NCB570" s="78"/>
      <c r="NCC570" s="72"/>
      <c r="NCD570" s="66"/>
      <c r="NCE570" s="21"/>
      <c r="NCF570" s="21"/>
      <c r="NCG570" s="21"/>
      <c r="NCH570" s="21"/>
      <c r="NCI570" s="21"/>
      <c r="NCJ570" s="19"/>
      <c r="NCK570" s="20"/>
      <c r="NCL570" s="110"/>
      <c r="NCM570" s="21"/>
      <c r="NCN570" s="21"/>
      <c r="NCO570" s="20"/>
      <c r="NCP570" s="20"/>
      <c r="NCQ570" s="20"/>
      <c r="NCR570" s="21"/>
      <c r="NCS570" s="20"/>
      <c r="NCT570" s="20"/>
      <c r="NCU570" s="20"/>
      <c r="NCV570" s="20"/>
      <c r="NCW570" s="20"/>
      <c r="NCX570" s="20"/>
      <c r="NCY570" s="23"/>
      <c r="NCZ570" s="89"/>
      <c r="NDA570" s="22"/>
      <c r="NDB570" s="102"/>
      <c r="NDC570" s="78"/>
      <c r="NDD570" s="72"/>
      <c r="NDE570" s="66"/>
      <c r="NDF570" s="21"/>
      <c r="NDG570" s="21"/>
      <c r="NDH570" s="21"/>
      <c r="NDI570" s="21"/>
      <c r="NDJ570" s="21"/>
      <c r="NDK570" s="19"/>
      <c r="NDL570" s="20"/>
      <c r="NDM570" s="110"/>
      <c r="NDN570" s="21"/>
      <c r="NDO570" s="21"/>
      <c r="NDP570" s="20"/>
      <c r="NDQ570" s="20"/>
      <c r="NDR570" s="20"/>
      <c r="NDS570" s="21"/>
      <c r="NDT570" s="20"/>
      <c r="NDU570" s="20"/>
      <c r="NDV570" s="20"/>
      <c r="NDW570" s="20"/>
      <c r="NDX570" s="20"/>
      <c r="NDY570" s="20"/>
      <c r="NDZ570" s="23"/>
      <c r="NEA570" s="89"/>
      <c r="NEB570" s="22"/>
      <c r="NEC570" s="102"/>
      <c r="NED570" s="78"/>
      <c r="NEE570" s="72"/>
      <c r="NEF570" s="66"/>
      <c r="NEG570" s="21"/>
      <c r="NEH570" s="21"/>
      <c r="NEI570" s="21"/>
      <c r="NEJ570" s="21"/>
      <c r="NEK570" s="21"/>
      <c r="NEL570" s="19"/>
      <c r="NEM570" s="20"/>
      <c r="NEN570" s="110"/>
      <c r="NEO570" s="21"/>
      <c r="NEP570" s="21"/>
      <c r="NEQ570" s="20"/>
      <c r="NER570" s="20"/>
      <c r="NES570" s="20"/>
      <c r="NET570" s="21"/>
      <c r="NEU570" s="20"/>
      <c r="NEV570" s="20"/>
      <c r="NEW570" s="20"/>
      <c r="NEX570" s="20"/>
      <c r="NEY570" s="20"/>
      <c r="NEZ570" s="20"/>
      <c r="NFA570" s="23"/>
      <c r="NFB570" s="89"/>
      <c r="NFC570" s="22"/>
      <c r="NFD570" s="102"/>
      <c r="NFE570" s="78"/>
      <c r="NFF570" s="72"/>
      <c r="NFG570" s="66"/>
      <c r="NFH570" s="21"/>
      <c r="NFI570" s="21"/>
      <c r="NFJ570" s="21"/>
      <c r="NFK570" s="21"/>
      <c r="NFL570" s="21"/>
      <c r="NFM570" s="19"/>
      <c r="NFN570" s="20"/>
      <c r="NFO570" s="110"/>
      <c r="NFP570" s="21"/>
      <c r="NFQ570" s="21"/>
      <c r="NFR570" s="20"/>
      <c r="NFS570" s="20"/>
      <c r="NFT570" s="20"/>
      <c r="NFU570" s="21"/>
      <c r="NFV570" s="20"/>
      <c r="NFW570" s="20"/>
      <c r="NFX570" s="20"/>
      <c r="NFY570" s="20"/>
      <c r="NFZ570" s="20"/>
      <c r="NGA570" s="20"/>
      <c r="NGB570" s="23"/>
      <c r="NGC570" s="89"/>
      <c r="NGD570" s="22"/>
      <c r="NGE570" s="102"/>
      <c r="NGF570" s="78"/>
      <c r="NGG570" s="72"/>
      <c r="NGH570" s="66"/>
      <c r="NGI570" s="21"/>
      <c r="NGJ570" s="21"/>
      <c r="NGK570" s="21"/>
      <c r="NGL570" s="21"/>
      <c r="NGM570" s="21"/>
      <c r="NGN570" s="19"/>
      <c r="NGO570" s="20"/>
      <c r="NGP570" s="110"/>
      <c r="NGQ570" s="21"/>
      <c r="NGR570" s="21"/>
      <c r="NGS570" s="20"/>
      <c r="NGT570" s="20"/>
      <c r="NGU570" s="20"/>
      <c r="NGV570" s="21"/>
      <c r="NGW570" s="20"/>
      <c r="NGX570" s="20"/>
      <c r="NGY570" s="20"/>
      <c r="NGZ570" s="20"/>
      <c r="NHA570" s="20"/>
      <c r="NHB570" s="20"/>
      <c r="NHC570" s="23"/>
      <c r="NHD570" s="89"/>
      <c r="NHE570" s="22"/>
      <c r="NHF570" s="102"/>
      <c r="NHG570" s="78"/>
      <c r="NHH570" s="72"/>
      <c r="NHI570" s="66"/>
      <c r="NHJ570" s="21"/>
      <c r="NHK570" s="21"/>
      <c r="NHL570" s="21"/>
      <c r="NHM570" s="21"/>
      <c r="NHN570" s="21"/>
      <c r="NHO570" s="19"/>
      <c r="NHP570" s="20"/>
      <c r="NHQ570" s="110"/>
      <c r="NHR570" s="21"/>
      <c r="NHS570" s="21"/>
      <c r="NHT570" s="20"/>
      <c r="NHU570" s="20"/>
      <c r="NHV570" s="20"/>
      <c r="NHW570" s="21"/>
      <c r="NHX570" s="20"/>
      <c r="NHY570" s="20"/>
      <c r="NHZ570" s="20"/>
      <c r="NIA570" s="20"/>
      <c r="NIB570" s="20"/>
      <c r="NIC570" s="20"/>
      <c r="NID570" s="23"/>
      <c r="NIE570" s="89"/>
      <c r="NIF570" s="22"/>
      <c r="NIG570" s="102"/>
      <c r="NIH570" s="78"/>
      <c r="NII570" s="72"/>
      <c r="NIJ570" s="66"/>
      <c r="NIK570" s="21"/>
      <c r="NIL570" s="21"/>
      <c r="NIM570" s="21"/>
      <c r="NIN570" s="21"/>
      <c r="NIO570" s="21"/>
      <c r="NIP570" s="19"/>
      <c r="NIQ570" s="20"/>
      <c r="NIR570" s="110"/>
      <c r="NIS570" s="21"/>
      <c r="NIT570" s="21"/>
      <c r="NIU570" s="20"/>
      <c r="NIV570" s="20"/>
      <c r="NIW570" s="20"/>
      <c r="NIX570" s="21"/>
      <c r="NIY570" s="20"/>
      <c r="NIZ570" s="20"/>
      <c r="NJA570" s="20"/>
      <c r="NJB570" s="20"/>
      <c r="NJC570" s="20"/>
      <c r="NJD570" s="20"/>
      <c r="NJE570" s="23"/>
      <c r="NJF570" s="89"/>
      <c r="NJG570" s="22"/>
      <c r="NJH570" s="102"/>
      <c r="NJI570" s="78"/>
      <c r="NJJ570" s="72"/>
      <c r="NJK570" s="66"/>
      <c r="NJL570" s="21"/>
      <c r="NJM570" s="21"/>
      <c r="NJN570" s="21"/>
      <c r="NJO570" s="21"/>
      <c r="NJP570" s="21"/>
      <c r="NJQ570" s="19"/>
      <c r="NJR570" s="20"/>
      <c r="NJS570" s="110"/>
      <c r="NJT570" s="21"/>
      <c r="NJU570" s="21"/>
      <c r="NJV570" s="20"/>
      <c r="NJW570" s="20"/>
      <c r="NJX570" s="20"/>
      <c r="NJY570" s="21"/>
      <c r="NJZ570" s="20"/>
      <c r="NKA570" s="20"/>
      <c r="NKB570" s="20"/>
      <c r="NKC570" s="20"/>
      <c r="NKD570" s="20"/>
      <c r="NKE570" s="20"/>
      <c r="NKF570" s="23"/>
      <c r="NKG570" s="89"/>
      <c r="NKH570" s="22"/>
      <c r="NKI570" s="102"/>
      <c r="NKJ570" s="78"/>
      <c r="NKK570" s="72"/>
      <c r="NKL570" s="66"/>
      <c r="NKM570" s="21"/>
      <c r="NKN570" s="21"/>
      <c r="NKO570" s="21"/>
      <c r="NKP570" s="21"/>
      <c r="NKQ570" s="21"/>
      <c r="NKR570" s="19"/>
      <c r="NKS570" s="20"/>
      <c r="NKT570" s="110"/>
      <c r="NKU570" s="21"/>
      <c r="NKV570" s="21"/>
      <c r="NKW570" s="20"/>
      <c r="NKX570" s="20"/>
      <c r="NKY570" s="20"/>
      <c r="NKZ570" s="21"/>
      <c r="NLA570" s="20"/>
      <c r="NLB570" s="20"/>
      <c r="NLC570" s="20"/>
      <c r="NLD570" s="20"/>
      <c r="NLE570" s="20"/>
      <c r="NLF570" s="20"/>
      <c r="NLG570" s="23"/>
      <c r="NLH570" s="89"/>
      <c r="NLI570" s="22"/>
      <c r="NLJ570" s="102"/>
      <c r="NLK570" s="78"/>
      <c r="NLL570" s="72"/>
      <c r="NLM570" s="66"/>
      <c r="NLN570" s="21"/>
      <c r="NLO570" s="21"/>
      <c r="NLP570" s="21"/>
      <c r="NLQ570" s="21"/>
      <c r="NLR570" s="21"/>
      <c r="NLS570" s="19"/>
      <c r="NLT570" s="20"/>
      <c r="NLU570" s="110"/>
      <c r="NLV570" s="21"/>
      <c r="NLW570" s="21"/>
      <c r="NLX570" s="20"/>
      <c r="NLY570" s="20"/>
      <c r="NLZ570" s="20"/>
      <c r="NMA570" s="21"/>
      <c r="NMB570" s="20"/>
      <c r="NMC570" s="20"/>
      <c r="NMD570" s="20"/>
      <c r="NME570" s="20"/>
      <c r="NMF570" s="20"/>
      <c r="NMG570" s="20"/>
      <c r="NMH570" s="23"/>
      <c r="NMI570" s="89"/>
      <c r="NMJ570" s="22"/>
      <c r="NMK570" s="102"/>
      <c r="NML570" s="78"/>
      <c r="NMM570" s="72"/>
      <c r="NMN570" s="66"/>
      <c r="NMO570" s="21"/>
      <c r="NMP570" s="21"/>
      <c r="NMQ570" s="21"/>
      <c r="NMR570" s="21"/>
      <c r="NMS570" s="21"/>
      <c r="NMT570" s="19"/>
      <c r="NMU570" s="20"/>
      <c r="NMV570" s="110"/>
      <c r="NMW570" s="21"/>
      <c r="NMX570" s="21"/>
      <c r="NMY570" s="20"/>
      <c r="NMZ570" s="20"/>
      <c r="NNA570" s="20"/>
      <c r="NNB570" s="21"/>
      <c r="NNC570" s="20"/>
      <c r="NND570" s="20"/>
      <c r="NNE570" s="20"/>
      <c r="NNF570" s="20"/>
      <c r="NNG570" s="20"/>
      <c r="NNH570" s="20"/>
      <c r="NNI570" s="23"/>
      <c r="NNJ570" s="89"/>
      <c r="NNK570" s="22"/>
      <c r="NNL570" s="102"/>
      <c r="NNM570" s="78"/>
      <c r="NNN570" s="72"/>
      <c r="NNO570" s="66"/>
      <c r="NNP570" s="21"/>
      <c r="NNQ570" s="21"/>
      <c r="NNR570" s="21"/>
      <c r="NNS570" s="21"/>
      <c r="NNT570" s="21"/>
      <c r="NNU570" s="19"/>
      <c r="NNV570" s="20"/>
      <c r="NNW570" s="110"/>
      <c r="NNX570" s="21"/>
      <c r="NNY570" s="21"/>
      <c r="NNZ570" s="20"/>
      <c r="NOA570" s="20"/>
      <c r="NOB570" s="20"/>
      <c r="NOC570" s="21"/>
      <c r="NOD570" s="20"/>
      <c r="NOE570" s="20"/>
      <c r="NOF570" s="20"/>
      <c r="NOG570" s="20"/>
      <c r="NOH570" s="20"/>
      <c r="NOI570" s="20"/>
      <c r="NOJ570" s="23"/>
      <c r="NOK570" s="89"/>
      <c r="NOL570" s="22"/>
      <c r="NOM570" s="102"/>
      <c r="NON570" s="78"/>
      <c r="NOO570" s="72"/>
      <c r="NOP570" s="66"/>
      <c r="NOQ570" s="21"/>
      <c r="NOR570" s="21"/>
      <c r="NOS570" s="21"/>
      <c r="NOT570" s="21"/>
      <c r="NOU570" s="21"/>
      <c r="NOV570" s="19"/>
      <c r="NOW570" s="20"/>
      <c r="NOX570" s="110"/>
      <c r="NOY570" s="21"/>
      <c r="NOZ570" s="21"/>
      <c r="NPA570" s="20"/>
      <c r="NPB570" s="20"/>
      <c r="NPC570" s="20"/>
      <c r="NPD570" s="21"/>
      <c r="NPE570" s="20"/>
      <c r="NPF570" s="20"/>
      <c r="NPG570" s="20"/>
      <c r="NPH570" s="20"/>
      <c r="NPI570" s="20"/>
      <c r="NPJ570" s="20"/>
      <c r="NPK570" s="23"/>
      <c r="NPL570" s="89"/>
      <c r="NPM570" s="22"/>
      <c r="NPN570" s="102"/>
      <c r="NPO570" s="78"/>
      <c r="NPP570" s="72"/>
      <c r="NPQ570" s="66"/>
      <c r="NPR570" s="21"/>
      <c r="NPS570" s="21"/>
      <c r="NPT570" s="21"/>
      <c r="NPU570" s="21"/>
      <c r="NPV570" s="21"/>
      <c r="NPW570" s="19"/>
      <c r="NPX570" s="20"/>
      <c r="NPY570" s="110"/>
      <c r="NPZ570" s="21"/>
      <c r="NQA570" s="21"/>
      <c r="NQB570" s="20"/>
      <c r="NQC570" s="20"/>
      <c r="NQD570" s="20"/>
      <c r="NQE570" s="21"/>
      <c r="NQF570" s="20"/>
      <c r="NQG570" s="20"/>
      <c r="NQH570" s="20"/>
      <c r="NQI570" s="20"/>
      <c r="NQJ570" s="20"/>
      <c r="NQK570" s="20"/>
      <c r="NQL570" s="23"/>
      <c r="NQM570" s="89"/>
      <c r="NQN570" s="22"/>
      <c r="NQO570" s="102"/>
      <c r="NQP570" s="78"/>
      <c r="NQQ570" s="72"/>
      <c r="NQR570" s="66"/>
      <c r="NQS570" s="21"/>
      <c r="NQT570" s="21"/>
      <c r="NQU570" s="21"/>
      <c r="NQV570" s="21"/>
      <c r="NQW570" s="21"/>
      <c r="NQX570" s="19"/>
      <c r="NQY570" s="20"/>
      <c r="NQZ570" s="110"/>
      <c r="NRA570" s="21"/>
      <c r="NRB570" s="21"/>
      <c r="NRC570" s="20"/>
      <c r="NRD570" s="20"/>
      <c r="NRE570" s="20"/>
      <c r="NRF570" s="21"/>
      <c r="NRG570" s="20"/>
      <c r="NRH570" s="20"/>
      <c r="NRI570" s="20"/>
      <c r="NRJ570" s="20"/>
      <c r="NRK570" s="20"/>
      <c r="NRL570" s="20"/>
      <c r="NRM570" s="23"/>
      <c r="NRN570" s="89"/>
      <c r="NRO570" s="22"/>
      <c r="NRP570" s="102"/>
      <c r="NRQ570" s="78"/>
      <c r="NRR570" s="72"/>
      <c r="NRS570" s="66"/>
      <c r="NRT570" s="21"/>
      <c r="NRU570" s="21"/>
      <c r="NRV570" s="21"/>
      <c r="NRW570" s="21"/>
      <c r="NRX570" s="21"/>
      <c r="NRY570" s="19"/>
      <c r="NRZ570" s="20"/>
      <c r="NSA570" s="110"/>
      <c r="NSB570" s="21"/>
      <c r="NSC570" s="21"/>
      <c r="NSD570" s="20"/>
      <c r="NSE570" s="20"/>
      <c r="NSF570" s="20"/>
      <c r="NSG570" s="21"/>
      <c r="NSH570" s="20"/>
      <c r="NSI570" s="20"/>
      <c r="NSJ570" s="20"/>
      <c r="NSK570" s="20"/>
      <c r="NSL570" s="20"/>
      <c r="NSM570" s="20"/>
      <c r="NSN570" s="23"/>
      <c r="NSO570" s="89"/>
      <c r="NSP570" s="22"/>
      <c r="NSQ570" s="102"/>
      <c r="NSR570" s="78"/>
      <c r="NSS570" s="72"/>
      <c r="NST570" s="66"/>
      <c r="NSU570" s="21"/>
      <c r="NSV570" s="21"/>
      <c r="NSW570" s="21"/>
      <c r="NSX570" s="21"/>
      <c r="NSY570" s="21"/>
      <c r="NSZ570" s="19"/>
      <c r="NTA570" s="20"/>
      <c r="NTB570" s="110"/>
      <c r="NTC570" s="21"/>
      <c r="NTD570" s="21"/>
      <c r="NTE570" s="20"/>
      <c r="NTF570" s="20"/>
      <c r="NTG570" s="20"/>
      <c r="NTH570" s="21"/>
      <c r="NTI570" s="20"/>
      <c r="NTJ570" s="20"/>
      <c r="NTK570" s="20"/>
      <c r="NTL570" s="20"/>
      <c r="NTM570" s="20"/>
      <c r="NTN570" s="20"/>
      <c r="NTO570" s="23"/>
      <c r="NTP570" s="89"/>
      <c r="NTQ570" s="22"/>
      <c r="NTR570" s="102"/>
      <c r="NTS570" s="78"/>
      <c r="NTT570" s="72"/>
      <c r="NTU570" s="66"/>
      <c r="NTV570" s="21"/>
      <c r="NTW570" s="21"/>
      <c r="NTX570" s="21"/>
      <c r="NTY570" s="21"/>
      <c r="NTZ570" s="21"/>
      <c r="NUA570" s="19"/>
      <c r="NUB570" s="20"/>
      <c r="NUC570" s="110"/>
      <c r="NUD570" s="21"/>
      <c r="NUE570" s="21"/>
      <c r="NUF570" s="20"/>
      <c r="NUG570" s="20"/>
      <c r="NUH570" s="20"/>
      <c r="NUI570" s="21"/>
      <c r="NUJ570" s="20"/>
      <c r="NUK570" s="20"/>
      <c r="NUL570" s="20"/>
      <c r="NUM570" s="20"/>
      <c r="NUN570" s="20"/>
      <c r="NUO570" s="20"/>
      <c r="NUP570" s="23"/>
      <c r="NUQ570" s="89"/>
      <c r="NUR570" s="22"/>
      <c r="NUS570" s="102"/>
      <c r="NUT570" s="78"/>
      <c r="NUU570" s="72"/>
      <c r="NUV570" s="66"/>
      <c r="NUW570" s="21"/>
      <c r="NUX570" s="21"/>
      <c r="NUY570" s="21"/>
      <c r="NUZ570" s="21"/>
      <c r="NVA570" s="21"/>
      <c r="NVB570" s="19"/>
      <c r="NVC570" s="20"/>
      <c r="NVD570" s="110"/>
      <c r="NVE570" s="21"/>
      <c r="NVF570" s="21"/>
      <c r="NVG570" s="20"/>
      <c r="NVH570" s="20"/>
      <c r="NVI570" s="20"/>
      <c r="NVJ570" s="21"/>
      <c r="NVK570" s="20"/>
      <c r="NVL570" s="20"/>
      <c r="NVM570" s="20"/>
      <c r="NVN570" s="20"/>
      <c r="NVO570" s="20"/>
      <c r="NVP570" s="20"/>
      <c r="NVQ570" s="23"/>
      <c r="NVR570" s="89"/>
      <c r="NVS570" s="22"/>
      <c r="NVT570" s="102"/>
      <c r="NVU570" s="78"/>
      <c r="NVV570" s="72"/>
      <c r="NVW570" s="66"/>
      <c r="NVX570" s="21"/>
      <c r="NVY570" s="21"/>
      <c r="NVZ570" s="21"/>
      <c r="NWA570" s="21"/>
      <c r="NWB570" s="21"/>
      <c r="NWC570" s="19"/>
      <c r="NWD570" s="20"/>
      <c r="NWE570" s="110"/>
      <c r="NWF570" s="21"/>
      <c r="NWG570" s="21"/>
      <c r="NWH570" s="20"/>
      <c r="NWI570" s="20"/>
      <c r="NWJ570" s="20"/>
      <c r="NWK570" s="21"/>
      <c r="NWL570" s="20"/>
      <c r="NWM570" s="20"/>
      <c r="NWN570" s="20"/>
      <c r="NWO570" s="20"/>
      <c r="NWP570" s="20"/>
      <c r="NWQ570" s="20"/>
      <c r="NWR570" s="23"/>
      <c r="NWS570" s="89"/>
      <c r="NWT570" s="22"/>
      <c r="NWU570" s="102"/>
      <c r="NWV570" s="78"/>
      <c r="NWW570" s="72"/>
      <c r="NWX570" s="66"/>
      <c r="NWY570" s="21"/>
      <c r="NWZ570" s="21"/>
      <c r="NXA570" s="21"/>
      <c r="NXB570" s="21"/>
      <c r="NXC570" s="21"/>
      <c r="NXD570" s="19"/>
      <c r="NXE570" s="20"/>
      <c r="NXF570" s="110"/>
      <c r="NXG570" s="21"/>
      <c r="NXH570" s="21"/>
      <c r="NXI570" s="20"/>
      <c r="NXJ570" s="20"/>
      <c r="NXK570" s="20"/>
      <c r="NXL570" s="21"/>
      <c r="NXM570" s="20"/>
      <c r="NXN570" s="20"/>
      <c r="NXO570" s="20"/>
      <c r="NXP570" s="20"/>
      <c r="NXQ570" s="20"/>
      <c r="NXR570" s="20"/>
      <c r="NXS570" s="23"/>
      <c r="NXT570" s="89"/>
      <c r="NXU570" s="22"/>
      <c r="NXV570" s="102"/>
      <c r="NXW570" s="78"/>
      <c r="NXX570" s="72"/>
      <c r="NXY570" s="66"/>
      <c r="NXZ570" s="21"/>
      <c r="NYA570" s="21"/>
      <c r="NYB570" s="21"/>
      <c r="NYC570" s="21"/>
      <c r="NYD570" s="21"/>
      <c r="NYE570" s="19"/>
      <c r="NYF570" s="20"/>
      <c r="NYG570" s="110"/>
      <c r="NYH570" s="21"/>
      <c r="NYI570" s="21"/>
      <c r="NYJ570" s="20"/>
      <c r="NYK570" s="20"/>
      <c r="NYL570" s="20"/>
      <c r="NYM570" s="21"/>
      <c r="NYN570" s="20"/>
      <c r="NYO570" s="20"/>
      <c r="NYP570" s="20"/>
      <c r="NYQ570" s="20"/>
      <c r="NYR570" s="20"/>
      <c r="NYS570" s="20"/>
      <c r="NYT570" s="23"/>
      <c r="NYU570" s="89"/>
      <c r="NYV570" s="22"/>
      <c r="NYW570" s="102"/>
      <c r="NYX570" s="78"/>
      <c r="NYY570" s="72"/>
      <c r="NYZ570" s="66"/>
      <c r="NZA570" s="21"/>
      <c r="NZB570" s="21"/>
      <c r="NZC570" s="21"/>
      <c r="NZD570" s="21"/>
      <c r="NZE570" s="21"/>
      <c r="NZF570" s="19"/>
      <c r="NZG570" s="20"/>
      <c r="NZH570" s="110"/>
      <c r="NZI570" s="21"/>
      <c r="NZJ570" s="21"/>
      <c r="NZK570" s="20"/>
      <c r="NZL570" s="20"/>
      <c r="NZM570" s="20"/>
      <c r="NZN570" s="21"/>
      <c r="NZO570" s="20"/>
      <c r="NZP570" s="20"/>
      <c r="NZQ570" s="20"/>
      <c r="NZR570" s="20"/>
      <c r="NZS570" s="20"/>
      <c r="NZT570" s="20"/>
      <c r="NZU570" s="23"/>
      <c r="NZV570" s="89"/>
      <c r="NZW570" s="22"/>
      <c r="NZX570" s="102"/>
      <c r="NZY570" s="78"/>
      <c r="NZZ570" s="72"/>
      <c r="OAA570" s="66"/>
      <c r="OAB570" s="21"/>
      <c r="OAC570" s="21"/>
      <c r="OAD570" s="21"/>
      <c r="OAE570" s="21"/>
      <c r="OAF570" s="21"/>
      <c r="OAG570" s="19"/>
      <c r="OAH570" s="20"/>
      <c r="OAI570" s="110"/>
      <c r="OAJ570" s="21"/>
      <c r="OAK570" s="21"/>
      <c r="OAL570" s="20"/>
      <c r="OAM570" s="20"/>
      <c r="OAN570" s="20"/>
      <c r="OAO570" s="21"/>
      <c r="OAP570" s="20"/>
      <c r="OAQ570" s="20"/>
      <c r="OAR570" s="20"/>
      <c r="OAS570" s="20"/>
      <c r="OAT570" s="20"/>
      <c r="OAU570" s="20"/>
      <c r="OAV570" s="23"/>
      <c r="OAW570" s="89"/>
      <c r="OAX570" s="22"/>
      <c r="OAY570" s="102"/>
      <c r="OAZ570" s="78"/>
      <c r="OBA570" s="72"/>
      <c r="OBB570" s="66"/>
      <c r="OBC570" s="21"/>
      <c r="OBD570" s="21"/>
      <c r="OBE570" s="21"/>
      <c r="OBF570" s="21"/>
      <c r="OBG570" s="21"/>
      <c r="OBH570" s="19"/>
      <c r="OBI570" s="20"/>
      <c r="OBJ570" s="110"/>
      <c r="OBK570" s="21"/>
      <c r="OBL570" s="21"/>
      <c r="OBM570" s="20"/>
      <c r="OBN570" s="20"/>
      <c r="OBO570" s="20"/>
      <c r="OBP570" s="21"/>
      <c r="OBQ570" s="20"/>
      <c r="OBR570" s="20"/>
      <c r="OBS570" s="20"/>
      <c r="OBT570" s="20"/>
      <c r="OBU570" s="20"/>
      <c r="OBV570" s="20"/>
      <c r="OBW570" s="23"/>
      <c r="OBX570" s="89"/>
      <c r="OBY570" s="22"/>
      <c r="OBZ570" s="102"/>
      <c r="OCA570" s="78"/>
      <c r="OCB570" s="72"/>
      <c r="OCC570" s="66"/>
      <c r="OCD570" s="21"/>
      <c r="OCE570" s="21"/>
      <c r="OCF570" s="21"/>
      <c r="OCG570" s="21"/>
      <c r="OCH570" s="21"/>
      <c r="OCI570" s="19"/>
      <c r="OCJ570" s="20"/>
      <c r="OCK570" s="110"/>
      <c r="OCL570" s="21"/>
      <c r="OCM570" s="21"/>
      <c r="OCN570" s="20"/>
      <c r="OCO570" s="20"/>
      <c r="OCP570" s="20"/>
      <c r="OCQ570" s="21"/>
      <c r="OCR570" s="20"/>
      <c r="OCS570" s="20"/>
      <c r="OCT570" s="20"/>
      <c r="OCU570" s="20"/>
      <c r="OCV570" s="20"/>
      <c r="OCW570" s="20"/>
      <c r="OCX570" s="23"/>
      <c r="OCY570" s="89"/>
      <c r="OCZ570" s="22"/>
      <c r="ODA570" s="102"/>
      <c r="ODB570" s="78"/>
      <c r="ODC570" s="72"/>
      <c r="ODD570" s="66"/>
      <c r="ODE570" s="21"/>
      <c r="ODF570" s="21"/>
      <c r="ODG570" s="21"/>
      <c r="ODH570" s="21"/>
      <c r="ODI570" s="21"/>
      <c r="ODJ570" s="19"/>
      <c r="ODK570" s="20"/>
      <c r="ODL570" s="110"/>
      <c r="ODM570" s="21"/>
      <c r="ODN570" s="21"/>
      <c r="ODO570" s="20"/>
      <c r="ODP570" s="20"/>
      <c r="ODQ570" s="20"/>
      <c r="ODR570" s="21"/>
      <c r="ODS570" s="20"/>
      <c r="ODT570" s="20"/>
      <c r="ODU570" s="20"/>
      <c r="ODV570" s="20"/>
      <c r="ODW570" s="20"/>
      <c r="ODX570" s="20"/>
      <c r="ODY570" s="23"/>
      <c r="ODZ570" s="89"/>
      <c r="OEA570" s="22"/>
      <c r="OEB570" s="102"/>
      <c r="OEC570" s="78"/>
      <c r="OED570" s="72"/>
      <c r="OEE570" s="66"/>
      <c r="OEF570" s="21"/>
      <c r="OEG570" s="21"/>
      <c r="OEH570" s="21"/>
      <c r="OEI570" s="21"/>
      <c r="OEJ570" s="21"/>
      <c r="OEK570" s="19"/>
      <c r="OEL570" s="20"/>
      <c r="OEM570" s="110"/>
      <c r="OEN570" s="21"/>
      <c r="OEO570" s="21"/>
      <c r="OEP570" s="20"/>
      <c r="OEQ570" s="20"/>
      <c r="OER570" s="20"/>
      <c r="OES570" s="21"/>
      <c r="OET570" s="20"/>
      <c r="OEU570" s="20"/>
      <c r="OEV570" s="20"/>
      <c r="OEW570" s="20"/>
      <c r="OEX570" s="20"/>
      <c r="OEY570" s="20"/>
      <c r="OEZ570" s="23"/>
      <c r="OFA570" s="89"/>
      <c r="OFB570" s="22"/>
      <c r="OFC570" s="102"/>
      <c r="OFD570" s="78"/>
      <c r="OFE570" s="72"/>
      <c r="OFF570" s="66"/>
      <c r="OFG570" s="21"/>
      <c r="OFH570" s="21"/>
      <c r="OFI570" s="21"/>
      <c r="OFJ570" s="21"/>
      <c r="OFK570" s="21"/>
      <c r="OFL570" s="19"/>
      <c r="OFM570" s="20"/>
      <c r="OFN570" s="110"/>
      <c r="OFO570" s="21"/>
      <c r="OFP570" s="21"/>
      <c r="OFQ570" s="20"/>
      <c r="OFR570" s="20"/>
      <c r="OFS570" s="20"/>
      <c r="OFT570" s="21"/>
      <c r="OFU570" s="20"/>
      <c r="OFV570" s="20"/>
      <c r="OFW570" s="20"/>
      <c r="OFX570" s="20"/>
      <c r="OFY570" s="20"/>
      <c r="OFZ570" s="20"/>
      <c r="OGA570" s="23"/>
      <c r="OGB570" s="89"/>
      <c r="OGC570" s="22"/>
      <c r="OGD570" s="102"/>
      <c r="OGE570" s="78"/>
      <c r="OGF570" s="72"/>
      <c r="OGG570" s="66"/>
      <c r="OGH570" s="21"/>
      <c r="OGI570" s="21"/>
      <c r="OGJ570" s="21"/>
      <c r="OGK570" s="21"/>
      <c r="OGL570" s="21"/>
      <c r="OGM570" s="19"/>
      <c r="OGN570" s="20"/>
      <c r="OGO570" s="110"/>
      <c r="OGP570" s="21"/>
      <c r="OGQ570" s="21"/>
      <c r="OGR570" s="20"/>
      <c r="OGS570" s="20"/>
      <c r="OGT570" s="20"/>
      <c r="OGU570" s="21"/>
      <c r="OGV570" s="20"/>
      <c r="OGW570" s="20"/>
      <c r="OGX570" s="20"/>
      <c r="OGY570" s="20"/>
      <c r="OGZ570" s="20"/>
      <c r="OHA570" s="20"/>
      <c r="OHB570" s="23"/>
      <c r="OHC570" s="89"/>
      <c r="OHD570" s="22"/>
      <c r="OHE570" s="102"/>
      <c r="OHF570" s="78"/>
      <c r="OHG570" s="72"/>
      <c r="OHH570" s="66"/>
      <c r="OHI570" s="21"/>
      <c r="OHJ570" s="21"/>
      <c r="OHK570" s="21"/>
      <c r="OHL570" s="21"/>
      <c r="OHM570" s="21"/>
      <c r="OHN570" s="19"/>
      <c r="OHO570" s="20"/>
      <c r="OHP570" s="110"/>
      <c r="OHQ570" s="21"/>
      <c r="OHR570" s="21"/>
      <c r="OHS570" s="20"/>
      <c r="OHT570" s="20"/>
      <c r="OHU570" s="20"/>
      <c r="OHV570" s="21"/>
      <c r="OHW570" s="20"/>
      <c r="OHX570" s="20"/>
      <c r="OHY570" s="20"/>
      <c r="OHZ570" s="20"/>
      <c r="OIA570" s="20"/>
      <c r="OIB570" s="20"/>
      <c r="OIC570" s="23"/>
      <c r="OID570" s="89"/>
      <c r="OIE570" s="22"/>
      <c r="OIF570" s="102"/>
      <c r="OIG570" s="78"/>
      <c r="OIH570" s="72"/>
      <c r="OII570" s="66"/>
      <c r="OIJ570" s="21"/>
      <c r="OIK570" s="21"/>
      <c r="OIL570" s="21"/>
      <c r="OIM570" s="21"/>
      <c r="OIN570" s="21"/>
      <c r="OIO570" s="19"/>
      <c r="OIP570" s="20"/>
      <c r="OIQ570" s="110"/>
      <c r="OIR570" s="21"/>
      <c r="OIS570" s="21"/>
      <c r="OIT570" s="20"/>
      <c r="OIU570" s="20"/>
      <c r="OIV570" s="20"/>
      <c r="OIW570" s="21"/>
      <c r="OIX570" s="20"/>
      <c r="OIY570" s="20"/>
      <c r="OIZ570" s="20"/>
      <c r="OJA570" s="20"/>
      <c r="OJB570" s="20"/>
      <c r="OJC570" s="20"/>
      <c r="OJD570" s="23"/>
      <c r="OJE570" s="89"/>
      <c r="OJF570" s="22"/>
      <c r="OJG570" s="102"/>
      <c r="OJH570" s="78"/>
      <c r="OJI570" s="72"/>
      <c r="OJJ570" s="66"/>
      <c r="OJK570" s="21"/>
      <c r="OJL570" s="21"/>
      <c r="OJM570" s="21"/>
      <c r="OJN570" s="21"/>
      <c r="OJO570" s="21"/>
      <c r="OJP570" s="19"/>
      <c r="OJQ570" s="20"/>
      <c r="OJR570" s="110"/>
      <c r="OJS570" s="21"/>
      <c r="OJT570" s="21"/>
      <c r="OJU570" s="20"/>
      <c r="OJV570" s="20"/>
      <c r="OJW570" s="20"/>
      <c r="OJX570" s="21"/>
      <c r="OJY570" s="20"/>
      <c r="OJZ570" s="20"/>
      <c r="OKA570" s="20"/>
      <c r="OKB570" s="20"/>
      <c r="OKC570" s="20"/>
      <c r="OKD570" s="20"/>
      <c r="OKE570" s="23"/>
      <c r="OKF570" s="89"/>
      <c r="OKG570" s="22"/>
      <c r="OKH570" s="102"/>
      <c r="OKI570" s="78"/>
      <c r="OKJ570" s="72"/>
      <c r="OKK570" s="66"/>
      <c r="OKL570" s="21"/>
      <c r="OKM570" s="21"/>
      <c r="OKN570" s="21"/>
      <c r="OKO570" s="21"/>
      <c r="OKP570" s="21"/>
      <c r="OKQ570" s="19"/>
      <c r="OKR570" s="20"/>
      <c r="OKS570" s="110"/>
      <c r="OKT570" s="21"/>
      <c r="OKU570" s="21"/>
      <c r="OKV570" s="20"/>
      <c r="OKW570" s="20"/>
      <c r="OKX570" s="20"/>
      <c r="OKY570" s="21"/>
      <c r="OKZ570" s="20"/>
      <c r="OLA570" s="20"/>
      <c r="OLB570" s="20"/>
      <c r="OLC570" s="20"/>
      <c r="OLD570" s="20"/>
      <c r="OLE570" s="20"/>
      <c r="OLF570" s="23"/>
      <c r="OLG570" s="89"/>
      <c r="OLH570" s="22"/>
      <c r="OLI570" s="102"/>
      <c r="OLJ570" s="78"/>
      <c r="OLK570" s="72"/>
      <c r="OLL570" s="66"/>
      <c r="OLM570" s="21"/>
      <c r="OLN570" s="21"/>
      <c r="OLO570" s="21"/>
      <c r="OLP570" s="21"/>
      <c r="OLQ570" s="21"/>
      <c r="OLR570" s="19"/>
      <c r="OLS570" s="20"/>
      <c r="OLT570" s="110"/>
      <c r="OLU570" s="21"/>
      <c r="OLV570" s="21"/>
      <c r="OLW570" s="20"/>
      <c r="OLX570" s="20"/>
      <c r="OLY570" s="20"/>
      <c r="OLZ570" s="21"/>
      <c r="OMA570" s="20"/>
      <c r="OMB570" s="20"/>
      <c r="OMC570" s="20"/>
      <c r="OMD570" s="20"/>
      <c r="OME570" s="20"/>
      <c r="OMF570" s="20"/>
      <c r="OMG570" s="23"/>
      <c r="OMH570" s="89"/>
      <c r="OMI570" s="22"/>
      <c r="OMJ570" s="102"/>
      <c r="OMK570" s="78"/>
      <c r="OML570" s="72"/>
      <c r="OMM570" s="66"/>
      <c r="OMN570" s="21"/>
      <c r="OMO570" s="21"/>
      <c r="OMP570" s="21"/>
      <c r="OMQ570" s="21"/>
      <c r="OMR570" s="21"/>
      <c r="OMS570" s="19"/>
      <c r="OMT570" s="20"/>
      <c r="OMU570" s="110"/>
      <c r="OMV570" s="21"/>
      <c r="OMW570" s="21"/>
      <c r="OMX570" s="20"/>
      <c r="OMY570" s="20"/>
      <c r="OMZ570" s="20"/>
      <c r="ONA570" s="21"/>
      <c r="ONB570" s="20"/>
      <c r="ONC570" s="20"/>
      <c r="OND570" s="20"/>
      <c r="ONE570" s="20"/>
      <c r="ONF570" s="20"/>
      <c r="ONG570" s="20"/>
      <c r="ONH570" s="23"/>
      <c r="ONI570" s="89"/>
      <c r="ONJ570" s="22"/>
      <c r="ONK570" s="102"/>
      <c r="ONL570" s="78"/>
      <c r="ONM570" s="72"/>
      <c r="ONN570" s="66"/>
      <c r="ONO570" s="21"/>
      <c r="ONP570" s="21"/>
      <c r="ONQ570" s="21"/>
      <c r="ONR570" s="21"/>
      <c r="ONS570" s="21"/>
      <c r="ONT570" s="19"/>
      <c r="ONU570" s="20"/>
      <c r="ONV570" s="110"/>
      <c r="ONW570" s="21"/>
      <c r="ONX570" s="21"/>
      <c r="ONY570" s="20"/>
      <c r="ONZ570" s="20"/>
      <c r="OOA570" s="20"/>
      <c r="OOB570" s="21"/>
      <c r="OOC570" s="20"/>
      <c r="OOD570" s="20"/>
      <c r="OOE570" s="20"/>
      <c r="OOF570" s="20"/>
      <c r="OOG570" s="20"/>
      <c r="OOH570" s="20"/>
      <c r="OOI570" s="23"/>
      <c r="OOJ570" s="89"/>
      <c r="OOK570" s="22"/>
      <c r="OOL570" s="102"/>
      <c r="OOM570" s="78"/>
      <c r="OON570" s="72"/>
      <c r="OOO570" s="66"/>
      <c r="OOP570" s="21"/>
      <c r="OOQ570" s="21"/>
      <c r="OOR570" s="21"/>
      <c r="OOS570" s="21"/>
      <c r="OOT570" s="21"/>
      <c r="OOU570" s="19"/>
      <c r="OOV570" s="20"/>
      <c r="OOW570" s="110"/>
      <c r="OOX570" s="21"/>
      <c r="OOY570" s="21"/>
      <c r="OOZ570" s="20"/>
      <c r="OPA570" s="20"/>
      <c r="OPB570" s="20"/>
      <c r="OPC570" s="21"/>
      <c r="OPD570" s="20"/>
      <c r="OPE570" s="20"/>
      <c r="OPF570" s="20"/>
      <c r="OPG570" s="20"/>
      <c r="OPH570" s="20"/>
      <c r="OPI570" s="20"/>
      <c r="OPJ570" s="23"/>
      <c r="OPK570" s="89"/>
      <c r="OPL570" s="22"/>
      <c r="OPM570" s="102"/>
      <c r="OPN570" s="78"/>
      <c r="OPO570" s="72"/>
      <c r="OPP570" s="66"/>
      <c r="OPQ570" s="21"/>
      <c r="OPR570" s="21"/>
      <c r="OPS570" s="21"/>
      <c r="OPT570" s="21"/>
      <c r="OPU570" s="21"/>
      <c r="OPV570" s="19"/>
      <c r="OPW570" s="20"/>
      <c r="OPX570" s="110"/>
      <c r="OPY570" s="21"/>
      <c r="OPZ570" s="21"/>
      <c r="OQA570" s="20"/>
      <c r="OQB570" s="20"/>
      <c r="OQC570" s="20"/>
      <c r="OQD570" s="21"/>
      <c r="OQE570" s="20"/>
      <c r="OQF570" s="20"/>
      <c r="OQG570" s="20"/>
      <c r="OQH570" s="20"/>
      <c r="OQI570" s="20"/>
      <c r="OQJ570" s="20"/>
      <c r="OQK570" s="23"/>
      <c r="OQL570" s="89"/>
      <c r="OQM570" s="22"/>
      <c r="OQN570" s="102"/>
      <c r="OQO570" s="78"/>
      <c r="OQP570" s="72"/>
      <c r="OQQ570" s="66"/>
      <c r="OQR570" s="21"/>
      <c r="OQS570" s="21"/>
      <c r="OQT570" s="21"/>
      <c r="OQU570" s="21"/>
      <c r="OQV570" s="21"/>
      <c r="OQW570" s="19"/>
      <c r="OQX570" s="20"/>
      <c r="OQY570" s="110"/>
      <c r="OQZ570" s="21"/>
      <c r="ORA570" s="21"/>
      <c r="ORB570" s="20"/>
      <c r="ORC570" s="20"/>
      <c r="ORD570" s="20"/>
      <c r="ORE570" s="21"/>
      <c r="ORF570" s="20"/>
      <c r="ORG570" s="20"/>
      <c r="ORH570" s="20"/>
      <c r="ORI570" s="20"/>
      <c r="ORJ570" s="20"/>
      <c r="ORK570" s="20"/>
      <c r="ORL570" s="23"/>
      <c r="ORM570" s="89"/>
      <c r="ORN570" s="22"/>
      <c r="ORO570" s="102"/>
      <c r="ORP570" s="78"/>
      <c r="ORQ570" s="72"/>
      <c r="ORR570" s="66"/>
      <c r="ORS570" s="21"/>
      <c r="ORT570" s="21"/>
      <c r="ORU570" s="21"/>
      <c r="ORV570" s="21"/>
      <c r="ORW570" s="21"/>
      <c r="ORX570" s="19"/>
      <c r="ORY570" s="20"/>
      <c r="ORZ570" s="110"/>
      <c r="OSA570" s="21"/>
      <c r="OSB570" s="21"/>
      <c r="OSC570" s="20"/>
      <c r="OSD570" s="20"/>
      <c r="OSE570" s="20"/>
      <c r="OSF570" s="21"/>
      <c r="OSG570" s="20"/>
      <c r="OSH570" s="20"/>
      <c r="OSI570" s="20"/>
      <c r="OSJ570" s="20"/>
      <c r="OSK570" s="20"/>
      <c r="OSL570" s="20"/>
      <c r="OSM570" s="23"/>
      <c r="OSN570" s="89"/>
      <c r="OSO570" s="22"/>
      <c r="OSP570" s="102"/>
      <c r="OSQ570" s="78"/>
      <c r="OSR570" s="72"/>
      <c r="OSS570" s="66"/>
      <c r="OST570" s="21"/>
      <c r="OSU570" s="21"/>
      <c r="OSV570" s="21"/>
      <c r="OSW570" s="21"/>
      <c r="OSX570" s="21"/>
      <c r="OSY570" s="19"/>
      <c r="OSZ570" s="20"/>
      <c r="OTA570" s="110"/>
      <c r="OTB570" s="21"/>
      <c r="OTC570" s="21"/>
      <c r="OTD570" s="20"/>
      <c r="OTE570" s="20"/>
      <c r="OTF570" s="20"/>
      <c r="OTG570" s="21"/>
      <c r="OTH570" s="20"/>
      <c r="OTI570" s="20"/>
      <c r="OTJ570" s="20"/>
      <c r="OTK570" s="20"/>
      <c r="OTL570" s="20"/>
      <c r="OTM570" s="20"/>
      <c r="OTN570" s="23"/>
      <c r="OTO570" s="89"/>
      <c r="OTP570" s="22"/>
      <c r="OTQ570" s="102"/>
      <c r="OTR570" s="78"/>
      <c r="OTS570" s="72"/>
      <c r="OTT570" s="66"/>
      <c r="OTU570" s="21"/>
      <c r="OTV570" s="21"/>
      <c r="OTW570" s="21"/>
      <c r="OTX570" s="21"/>
      <c r="OTY570" s="21"/>
      <c r="OTZ570" s="19"/>
      <c r="OUA570" s="20"/>
      <c r="OUB570" s="110"/>
      <c r="OUC570" s="21"/>
      <c r="OUD570" s="21"/>
      <c r="OUE570" s="20"/>
      <c r="OUF570" s="20"/>
      <c r="OUG570" s="20"/>
      <c r="OUH570" s="21"/>
      <c r="OUI570" s="20"/>
      <c r="OUJ570" s="20"/>
      <c r="OUK570" s="20"/>
      <c r="OUL570" s="20"/>
      <c r="OUM570" s="20"/>
      <c r="OUN570" s="20"/>
      <c r="OUO570" s="23"/>
      <c r="OUP570" s="89"/>
      <c r="OUQ570" s="22"/>
      <c r="OUR570" s="102"/>
      <c r="OUS570" s="78"/>
      <c r="OUT570" s="72"/>
      <c r="OUU570" s="66"/>
      <c r="OUV570" s="21"/>
      <c r="OUW570" s="21"/>
      <c r="OUX570" s="21"/>
      <c r="OUY570" s="21"/>
      <c r="OUZ570" s="21"/>
      <c r="OVA570" s="19"/>
      <c r="OVB570" s="20"/>
      <c r="OVC570" s="110"/>
      <c r="OVD570" s="21"/>
      <c r="OVE570" s="21"/>
      <c r="OVF570" s="20"/>
      <c r="OVG570" s="20"/>
      <c r="OVH570" s="20"/>
      <c r="OVI570" s="21"/>
      <c r="OVJ570" s="20"/>
      <c r="OVK570" s="20"/>
      <c r="OVL570" s="20"/>
      <c r="OVM570" s="20"/>
      <c r="OVN570" s="20"/>
      <c r="OVO570" s="20"/>
      <c r="OVP570" s="23"/>
      <c r="OVQ570" s="89"/>
      <c r="OVR570" s="22"/>
      <c r="OVS570" s="102"/>
      <c r="OVT570" s="78"/>
      <c r="OVU570" s="72"/>
      <c r="OVV570" s="66"/>
      <c r="OVW570" s="21"/>
      <c r="OVX570" s="21"/>
      <c r="OVY570" s="21"/>
      <c r="OVZ570" s="21"/>
      <c r="OWA570" s="21"/>
      <c r="OWB570" s="19"/>
      <c r="OWC570" s="20"/>
      <c r="OWD570" s="110"/>
      <c r="OWE570" s="21"/>
      <c r="OWF570" s="21"/>
      <c r="OWG570" s="20"/>
      <c r="OWH570" s="20"/>
      <c r="OWI570" s="20"/>
      <c r="OWJ570" s="21"/>
      <c r="OWK570" s="20"/>
      <c r="OWL570" s="20"/>
      <c r="OWM570" s="20"/>
      <c r="OWN570" s="20"/>
      <c r="OWO570" s="20"/>
      <c r="OWP570" s="20"/>
      <c r="OWQ570" s="23"/>
      <c r="OWR570" s="89"/>
      <c r="OWS570" s="22"/>
      <c r="OWT570" s="102"/>
      <c r="OWU570" s="78"/>
      <c r="OWV570" s="72"/>
      <c r="OWW570" s="66"/>
      <c r="OWX570" s="21"/>
      <c r="OWY570" s="21"/>
      <c r="OWZ570" s="21"/>
      <c r="OXA570" s="21"/>
      <c r="OXB570" s="21"/>
      <c r="OXC570" s="19"/>
      <c r="OXD570" s="20"/>
      <c r="OXE570" s="110"/>
      <c r="OXF570" s="21"/>
      <c r="OXG570" s="21"/>
      <c r="OXH570" s="20"/>
      <c r="OXI570" s="20"/>
      <c r="OXJ570" s="20"/>
      <c r="OXK570" s="21"/>
      <c r="OXL570" s="20"/>
      <c r="OXM570" s="20"/>
      <c r="OXN570" s="20"/>
      <c r="OXO570" s="20"/>
      <c r="OXP570" s="20"/>
      <c r="OXQ570" s="20"/>
      <c r="OXR570" s="23"/>
      <c r="OXS570" s="89"/>
      <c r="OXT570" s="22"/>
      <c r="OXU570" s="102"/>
      <c r="OXV570" s="78"/>
      <c r="OXW570" s="72"/>
      <c r="OXX570" s="66"/>
      <c r="OXY570" s="21"/>
      <c r="OXZ570" s="21"/>
      <c r="OYA570" s="21"/>
      <c r="OYB570" s="21"/>
      <c r="OYC570" s="21"/>
      <c r="OYD570" s="19"/>
      <c r="OYE570" s="20"/>
      <c r="OYF570" s="110"/>
      <c r="OYG570" s="21"/>
      <c r="OYH570" s="21"/>
      <c r="OYI570" s="20"/>
      <c r="OYJ570" s="20"/>
      <c r="OYK570" s="20"/>
      <c r="OYL570" s="21"/>
      <c r="OYM570" s="20"/>
      <c r="OYN570" s="20"/>
      <c r="OYO570" s="20"/>
      <c r="OYP570" s="20"/>
      <c r="OYQ570" s="20"/>
      <c r="OYR570" s="20"/>
      <c r="OYS570" s="23"/>
      <c r="OYT570" s="89"/>
      <c r="OYU570" s="22"/>
      <c r="OYV570" s="102"/>
      <c r="OYW570" s="78"/>
      <c r="OYX570" s="72"/>
      <c r="OYY570" s="66"/>
      <c r="OYZ570" s="21"/>
      <c r="OZA570" s="21"/>
      <c r="OZB570" s="21"/>
      <c r="OZC570" s="21"/>
      <c r="OZD570" s="21"/>
      <c r="OZE570" s="19"/>
      <c r="OZF570" s="20"/>
      <c r="OZG570" s="110"/>
      <c r="OZH570" s="21"/>
      <c r="OZI570" s="21"/>
      <c r="OZJ570" s="20"/>
      <c r="OZK570" s="20"/>
      <c r="OZL570" s="20"/>
      <c r="OZM570" s="21"/>
      <c r="OZN570" s="20"/>
      <c r="OZO570" s="20"/>
      <c r="OZP570" s="20"/>
      <c r="OZQ570" s="20"/>
      <c r="OZR570" s="20"/>
      <c r="OZS570" s="20"/>
      <c r="OZT570" s="23"/>
      <c r="OZU570" s="89"/>
      <c r="OZV570" s="22"/>
      <c r="OZW570" s="102"/>
      <c r="OZX570" s="78"/>
      <c r="OZY570" s="72"/>
      <c r="OZZ570" s="66"/>
      <c r="PAA570" s="21"/>
      <c r="PAB570" s="21"/>
      <c r="PAC570" s="21"/>
      <c r="PAD570" s="21"/>
      <c r="PAE570" s="21"/>
      <c r="PAF570" s="19"/>
      <c r="PAG570" s="20"/>
      <c r="PAH570" s="110"/>
      <c r="PAI570" s="21"/>
      <c r="PAJ570" s="21"/>
      <c r="PAK570" s="20"/>
      <c r="PAL570" s="20"/>
      <c r="PAM570" s="20"/>
      <c r="PAN570" s="21"/>
      <c r="PAO570" s="20"/>
      <c r="PAP570" s="20"/>
      <c r="PAQ570" s="20"/>
      <c r="PAR570" s="20"/>
      <c r="PAS570" s="20"/>
      <c r="PAT570" s="20"/>
      <c r="PAU570" s="23"/>
      <c r="PAV570" s="89"/>
      <c r="PAW570" s="22"/>
      <c r="PAX570" s="102"/>
      <c r="PAY570" s="78"/>
      <c r="PAZ570" s="72"/>
      <c r="PBA570" s="66"/>
      <c r="PBB570" s="21"/>
      <c r="PBC570" s="21"/>
      <c r="PBD570" s="21"/>
      <c r="PBE570" s="21"/>
      <c r="PBF570" s="21"/>
      <c r="PBG570" s="19"/>
      <c r="PBH570" s="20"/>
      <c r="PBI570" s="110"/>
      <c r="PBJ570" s="21"/>
      <c r="PBK570" s="21"/>
      <c r="PBL570" s="20"/>
      <c r="PBM570" s="20"/>
      <c r="PBN570" s="20"/>
      <c r="PBO570" s="21"/>
      <c r="PBP570" s="20"/>
      <c r="PBQ570" s="20"/>
      <c r="PBR570" s="20"/>
      <c r="PBS570" s="20"/>
      <c r="PBT570" s="20"/>
      <c r="PBU570" s="20"/>
      <c r="PBV570" s="23"/>
      <c r="PBW570" s="89"/>
      <c r="PBX570" s="22"/>
      <c r="PBY570" s="102"/>
      <c r="PBZ570" s="78"/>
      <c r="PCA570" s="72"/>
      <c r="PCB570" s="66"/>
      <c r="PCC570" s="21"/>
      <c r="PCD570" s="21"/>
      <c r="PCE570" s="21"/>
      <c r="PCF570" s="21"/>
      <c r="PCG570" s="21"/>
      <c r="PCH570" s="19"/>
      <c r="PCI570" s="20"/>
      <c r="PCJ570" s="110"/>
      <c r="PCK570" s="21"/>
      <c r="PCL570" s="21"/>
      <c r="PCM570" s="20"/>
      <c r="PCN570" s="20"/>
      <c r="PCO570" s="20"/>
      <c r="PCP570" s="21"/>
      <c r="PCQ570" s="20"/>
      <c r="PCR570" s="20"/>
      <c r="PCS570" s="20"/>
      <c r="PCT570" s="20"/>
      <c r="PCU570" s="20"/>
      <c r="PCV570" s="20"/>
      <c r="PCW570" s="23"/>
      <c r="PCX570" s="89"/>
      <c r="PCY570" s="22"/>
      <c r="PCZ570" s="102"/>
      <c r="PDA570" s="78"/>
      <c r="PDB570" s="72"/>
      <c r="PDC570" s="66"/>
      <c r="PDD570" s="21"/>
      <c r="PDE570" s="21"/>
      <c r="PDF570" s="21"/>
      <c r="PDG570" s="21"/>
      <c r="PDH570" s="21"/>
      <c r="PDI570" s="19"/>
      <c r="PDJ570" s="20"/>
      <c r="PDK570" s="110"/>
      <c r="PDL570" s="21"/>
      <c r="PDM570" s="21"/>
      <c r="PDN570" s="20"/>
      <c r="PDO570" s="20"/>
      <c r="PDP570" s="20"/>
      <c r="PDQ570" s="21"/>
      <c r="PDR570" s="20"/>
      <c r="PDS570" s="20"/>
      <c r="PDT570" s="20"/>
      <c r="PDU570" s="20"/>
      <c r="PDV570" s="20"/>
      <c r="PDW570" s="20"/>
      <c r="PDX570" s="23"/>
      <c r="PDY570" s="89"/>
      <c r="PDZ570" s="22"/>
      <c r="PEA570" s="102"/>
      <c r="PEB570" s="78"/>
      <c r="PEC570" s="72"/>
      <c r="PED570" s="66"/>
      <c r="PEE570" s="21"/>
      <c r="PEF570" s="21"/>
      <c r="PEG570" s="21"/>
      <c r="PEH570" s="21"/>
      <c r="PEI570" s="21"/>
      <c r="PEJ570" s="19"/>
      <c r="PEK570" s="20"/>
      <c r="PEL570" s="110"/>
      <c r="PEM570" s="21"/>
      <c r="PEN570" s="21"/>
      <c r="PEO570" s="20"/>
      <c r="PEP570" s="20"/>
      <c r="PEQ570" s="20"/>
      <c r="PER570" s="21"/>
      <c r="PES570" s="20"/>
      <c r="PET570" s="20"/>
      <c r="PEU570" s="20"/>
      <c r="PEV570" s="20"/>
      <c r="PEW570" s="20"/>
      <c r="PEX570" s="20"/>
      <c r="PEY570" s="23"/>
      <c r="PEZ570" s="89"/>
      <c r="PFA570" s="22"/>
      <c r="PFB570" s="102"/>
      <c r="PFC570" s="78"/>
      <c r="PFD570" s="72"/>
      <c r="PFE570" s="66"/>
      <c r="PFF570" s="21"/>
      <c r="PFG570" s="21"/>
      <c r="PFH570" s="21"/>
      <c r="PFI570" s="21"/>
      <c r="PFJ570" s="21"/>
      <c r="PFK570" s="19"/>
      <c r="PFL570" s="20"/>
      <c r="PFM570" s="110"/>
      <c r="PFN570" s="21"/>
      <c r="PFO570" s="21"/>
      <c r="PFP570" s="20"/>
      <c r="PFQ570" s="20"/>
      <c r="PFR570" s="20"/>
      <c r="PFS570" s="21"/>
      <c r="PFT570" s="20"/>
      <c r="PFU570" s="20"/>
      <c r="PFV570" s="20"/>
      <c r="PFW570" s="20"/>
      <c r="PFX570" s="20"/>
      <c r="PFY570" s="20"/>
      <c r="PFZ570" s="23"/>
      <c r="PGA570" s="89"/>
      <c r="PGB570" s="22"/>
      <c r="PGC570" s="102"/>
      <c r="PGD570" s="78"/>
      <c r="PGE570" s="72"/>
      <c r="PGF570" s="66"/>
      <c r="PGG570" s="21"/>
      <c r="PGH570" s="21"/>
      <c r="PGI570" s="21"/>
      <c r="PGJ570" s="21"/>
      <c r="PGK570" s="21"/>
      <c r="PGL570" s="19"/>
      <c r="PGM570" s="20"/>
      <c r="PGN570" s="110"/>
      <c r="PGO570" s="21"/>
      <c r="PGP570" s="21"/>
      <c r="PGQ570" s="20"/>
      <c r="PGR570" s="20"/>
      <c r="PGS570" s="20"/>
      <c r="PGT570" s="21"/>
      <c r="PGU570" s="20"/>
      <c r="PGV570" s="20"/>
      <c r="PGW570" s="20"/>
      <c r="PGX570" s="20"/>
      <c r="PGY570" s="20"/>
      <c r="PGZ570" s="20"/>
      <c r="PHA570" s="23"/>
      <c r="PHB570" s="89"/>
      <c r="PHC570" s="22"/>
      <c r="PHD570" s="102"/>
      <c r="PHE570" s="78"/>
      <c r="PHF570" s="72"/>
      <c r="PHG570" s="66"/>
      <c r="PHH570" s="21"/>
      <c r="PHI570" s="21"/>
      <c r="PHJ570" s="21"/>
      <c r="PHK570" s="21"/>
      <c r="PHL570" s="21"/>
      <c r="PHM570" s="19"/>
      <c r="PHN570" s="20"/>
      <c r="PHO570" s="110"/>
      <c r="PHP570" s="21"/>
      <c r="PHQ570" s="21"/>
      <c r="PHR570" s="20"/>
      <c r="PHS570" s="20"/>
      <c r="PHT570" s="20"/>
      <c r="PHU570" s="21"/>
      <c r="PHV570" s="20"/>
      <c r="PHW570" s="20"/>
      <c r="PHX570" s="20"/>
      <c r="PHY570" s="20"/>
      <c r="PHZ570" s="20"/>
      <c r="PIA570" s="20"/>
      <c r="PIB570" s="23"/>
      <c r="PIC570" s="89"/>
      <c r="PID570" s="22"/>
      <c r="PIE570" s="102"/>
      <c r="PIF570" s="78"/>
      <c r="PIG570" s="72"/>
      <c r="PIH570" s="66"/>
      <c r="PII570" s="21"/>
      <c r="PIJ570" s="21"/>
      <c r="PIK570" s="21"/>
      <c r="PIL570" s="21"/>
      <c r="PIM570" s="21"/>
      <c r="PIN570" s="19"/>
      <c r="PIO570" s="20"/>
      <c r="PIP570" s="110"/>
      <c r="PIQ570" s="21"/>
      <c r="PIR570" s="21"/>
      <c r="PIS570" s="20"/>
      <c r="PIT570" s="20"/>
      <c r="PIU570" s="20"/>
      <c r="PIV570" s="21"/>
      <c r="PIW570" s="20"/>
      <c r="PIX570" s="20"/>
      <c r="PIY570" s="20"/>
      <c r="PIZ570" s="20"/>
      <c r="PJA570" s="20"/>
      <c r="PJB570" s="20"/>
      <c r="PJC570" s="23"/>
      <c r="PJD570" s="89"/>
      <c r="PJE570" s="22"/>
      <c r="PJF570" s="102"/>
      <c r="PJG570" s="78"/>
      <c r="PJH570" s="72"/>
      <c r="PJI570" s="66"/>
      <c r="PJJ570" s="21"/>
      <c r="PJK570" s="21"/>
      <c r="PJL570" s="21"/>
      <c r="PJM570" s="21"/>
      <c r="PJN570" s="21"/>
      <c r="PJO570" s="19"/>
      <c r="PJP570" s="20"/>
      <c r="PJQ570" s="110"/>
      <c r="PJR570" s="21"/>
      <c r="PJS570" s="21"/>
      <c r="PJT570" s="20"/>
      <c r="PJU570" s="20"/>
      <c r="PJV570" s="20"/>
      <c r="PJW570" s="21"/>
      <c r="PJX570" s="20"/>
      <c r="PJY570" s="20"/>
      <c r="PJZ570" s="20"/>
      <c r="PKA570" s="20"/>
      <c r="PKB570" s="20"/>
      <c r="PKC570" s="20"/>
      <c r="PKD570" s="23"/>
      <c r="PKE570" s="89"/>
      <c r="PKF570" s="22"/>
      <c r="PKG570" s="102"/>
      <c r="PKH570" s="78"/>
      <c r="PKI570" s="72"/>
      <c r="PKJ570" s="66"/>
      <c r="PKK570" s="21"/>
      <c r="PKL570" s="21"/>
      <c r="PKM570" s="21"/>
      <c r="PKN570" s="21"/>
      <c r="PKO570" s="21"/>
      <c r="PKP570" s="19"/>
      <c r="PKQ570" s="20"/>
      <c r="PKR570" s="110"/>
      <c r="PKS570" s="21"/>
      <c r="PKT570" s="21"/>
      <c r="PKU570" s="20"/>
      <c r="PKV570" s="20"/>
      <c r="PKW570" s="20"/>
      <c r="PKX570" s="21"/>
      <c r="PKY570" s="20"/>
      <c r="PKZ570" s="20"/>
      <c r="PLA570" s="20"/>
      <c r="PLB570" s="20"/>
      <c r="PLC570" s="20"/>
      <c r="PLD570" s="20"/>
      <c r="PLE570" s="23"/>
      <c r="PLF570" s="89"/>
      <c r="PLG570" s="22"/>
      <c r="PLH570" s="102"/>
      <c r="PLI570" s="78"/>
      <c r="PLJ570" s="72"/>
      <c r="PLK570" s="66"/>
      <c r="PLL570" s="21"/>
      <c r="PLM570" s="21"/>
      <c r="PLN570" s="21"/>
      <c r="PLO570" s="21"/>
      <c r="PLP570" s="21"/>
      <c r="PLQ570" s="19"/>
      <c r="PLR570" s="20"/>
      <c r="PLS570" s="110"/>
      <c r="PLT570" s="21"/>
      <c r="PLU570" s="21"/>
      <c r="PLV570" s="20"/>
      <c r="PLW570" s="20"/>
      <c r="PLX570" s="20"/>
      <c r="PLY570" s="21"/>
      <c r="PLZ570" s="20"/>
      <c r="PMA570" s="20"/>
      <c r="PMB570" s="20"/>
      <c r="PMC570" s="20"/>
      <c r="PMD570" s="20"/>
      <c r="PME570" s="20"/>
      <c r="PMF570" s="23"/>
      <c r="PMG570" s="89"/>
      <c r="PMH570" s="22"/>
      <c r="PMI570" s="102"/>
      <c r="PMJ570" s="78"/>
      <c r="PMK570" s="72"/>
      <c r="PML570" s="66"/>
      <c r="PMM570" s="21"/>
      <c r="PMN570" s="21"/>
      <c r="PMO570" s="21"/>
      <c r="PMP570" s="21"/>
      <c r="PMQ570" s="21"/>
      <c r="PMR570" s="19"/>
      <c r="PMS570" s="20"/>
      <c r="PMT570" s="110"/>
      <c r="PMU570" s="21"/>
      <c r="PMV570" s="21"/>
      <c r="PMW570" s="20"/>
      <c r="PMX570" s="20"/>
      <c r="PMY570" s="20"/>
      <c r="PMZ570" s="21"/>
      <c r="PNA570" s="20"/>
      <c r="PNB570" s="20"/>
      <c r="PNC570" s="20"/>
      <c r="PND570" s="20"/>
      <c r="PNE570" s="20"/>
      <c r="PNF570" s="20"/>
      <c r="PNG570" s="23"/>
      <c r="PNH570" s="89"/>
      <c r="PNI570" s="22"/>
      <c r="PNJ570" s="102"/>
      <c r="PNK570" s="78"/>
      <c r="PNL570" s="72"/>
      <c r="PNM570" s="66"/>
      <c r="PNN570" s="21"/>
      <c r="PNO570" s="21"/>
      <c r="PNP570" s="21"/>
      <c r="PNQ570" s="21"/>
      <c r="PNR570" s="21"/>
      <c r="PNS570" s="19"/>
      <c r="PNT570" s="20"/>
      <c r="PNU570" s="110"/>
      <c r="PNV570" s="21"/>
      <c r="PNW570" s="21"/>
      <c r="PNX570" s="20"/>
      <c r="PNY570" s="20"/>
      <c r="PNZ570" s="20"/>
      <c r="POA570" s="21"/>
      <c r="POB570" s="20"/>
      <c r="POC570" s="20"/>
      <c r="POD570" s="20"/>
      <c r="POE570" s="20"/>
      <c r="POF570" s="20"/>
      <c r="POG570" s="20"/>
      <c r="POH570" s="23"/>
      <c r="POI570" s="89"/>
      <c r="POJ570" s="22"/>
      <c r="POK570" s="102"/>
      <c r="POL570" s="78"/>
      <c r="POM570" s="72"/>
      <c r="PON570" s="66"/>
      <c r="POO570" s="21"/>
      <c r="POP570" s="21"/>
      <c r="POQ570" s="21"/>
      <c r="POR570" s="21"/>
      <c r="POS570" s="21"/>
      <c r="POT570" s="19"/>
      <c r="POU570" s="20"/>
      <c r="POV570" s="110"/>
      <c r="POW570" s="21"/>
      <c r="POX570" s="21"/>
      <c r="POY570" s="20"/>
      <c r="POZ570" s="20"/>
      <c r="PPA570" s="20"/>
      <c r="PPB570" s="21"/>
      <c r="PPC570" s="20"/>
      <c r="PPD570" s="20"/>
      <c r="PPE570" s="20"/>
      <c r="PPF570" s="20"/>
      <c r="PPG570" s="20"/>
      <c r="PPH570" s="20"/>
      <c r="PPI570" s="23"/>
      <c r="PPJ570" s="89"/>
      <c r="PPK570" s="22"/>
      <c r="PPL570" s="102"/>
      <c r="PPM570" s="78"/>
      <c r="PPN570" s="72"/>
      <c r="PPO570" s="66"/>
      <c r="PPP570" s="21"/>
      <c r="PPQ570" s="21"/>
      <c r="PPR570" s="21"/>
      <c r="PPS570" s="21"/>
      <c r="PPT570" s="21"/>
      <c r="PPU570" s="19"/>
      <c r="PPV570" s="20"/>
      <c r="PPW570" s="110"/>
      <c r="PPX570" s="21"/>
      <c r="PPY570" s="21"/>
      <c r="PPZ570" s="20"/>
      <c r="PQA570" s="20"/>
      <c r="PQB570" s="20"/>
      <c r="PQC570" s="21"/>
      <c r="PQD570" s="20"/>
      <c r="PQE570" s="20"/>
      <c r="PQF570" s="20"/>
      <c r="PQG570" s="20"/>
      <c r="PQH570" s="20"/>
      <c r="PQI570" s="20"/>
      <c r="PQJ570" s="23"/>
      <c r="PQK570" s="89"/>
      <c r="PQL570" s="22"/>
      <c r="PQM570" s="102"/>
      <c r="PQN570" s="78"/>
      <c r="PQO570" s="72"/>
      <c r="PQP570" s="66"/>
      <c r="PQQ570" s="21"/>
      <c r="PQR570" s="21"/>
      <c r="PQS570" s="21"/>
      <c r="PQT570" s="21"/>
      <c r="PQU570" s="21"/>
      <c r="PQV570" s="19"/>
      <c r="PQW570" s="20"/>
      <c r="PQX570" s="110"/>
      <c r="PQY570" s="21"/>
      <c r="PQZ570" s="21"/>
      <c r="PRA570" s="20"/>
      <c r="PRB570" s="20"/>
      <c r="PRC570" s="20"/>
      <c r="PRD570" s="21"/>
      <c r="PRE570" s="20"/>
      <c r="PRF570" s="20"/>
      <c r="PRG570" s="20"/>
      <c r="PRH570" s="20"/>
      <c r="PRI570" s="20"/>
      <c r="PRJ570" s="20"/>
      <c r="PRK570" s="23"/>
      <c r="PRL570" s="89"/>
      <c r="PRM570" s="22"/>
      <c r="PRN570" s="102"/>
      <c r="PRO570" s="78"/>
      <c r="PRP570" s="72"/>
      <c r="PRQ570" s="66"/>
      <c r="PRR570" s="21"/>
      <c r="PRS570" s="21"/>
      <c r="PRT570" s="21"/>
      <c r="PRU570" s="21"/>
      <c r="PRV570" s="21"/>
      <c r="PRW570" s="19"/>
      <c r="PRX570" s="20"/>
      <c r="PRY570" s="110"/>
      <c r="PRZ570" s="21"/>
      <c r="PSA570" s="21"/>
      <c r="PSB570" s="20"/>
      <c r="PSC570" s="20"/>
      <c r="PSD570" s="20"/>
      <c r="PSE570" s="21"/>
      <c r="PSF570" s="20"/>
      <c r="PSG570" s="20"/>
      <c r="PSH570" s="20"/>
      <c r="PSI570" s="20"/>
      <c r="PSJ570" s="20"/>
      <c r="PSK570" s="20"/>
      <c r="PSL570" s="23"/>
      <c r="PSM570" s="89"/>
      <c r="PSN570" s="22"/>
      <c r="PSO570" s="102"/>
      <c r="PSP570" s="78"/>
      <c r="PSQ570" s="72"/>
      <c r="PSR570" s="66"/>
      <c r="PSS570" s="21"/>
      <c r="PST570" s="21"/>
      <c r="PSU570" s="21"/>
      <c r="PSV570" s="21"/>
      <c r="PSW570" s="21"/>
      <c r="PSX570" s="19"/>
      <c r="PSY570" s="20"/>
      <c r="PSZ570" s="110"/>
      <c r="PTA570" s="21"/>
      <c r="PTB570" s="21"/>
      <c r="PTC570" s="20"/>
      <c r="PTD570" s="20"/>
      <c r="PTE570" s="20"/>
      <c r="PTF570" s="21"/>
      <c r="PTG570" s="20"/>
      <c r="PTH570" s="20"/>
      <c r="PTI570" s="20"/>
      <c r="PTJ570" s="20"/>
      <c r="PTK570" s="20"/>
      <c r="PTL570" s="20"/>
      <c r="PTM570" s="23"/>
      <c r="PTN570" s="89"/>
      <c r="PTO570" s="22"/>
      <c r="PTP570" s="102"/>
      <c r="PTQ570" s="78"/>
      <c r="PTR570" s="72"/>
      <c r="PTS570" s="66"/>
      <c r="PTT570" s="21"/>
      <c r="PTU570" s="21"/>
      <c r="PTV570" s="21"/>
      <c r="PTW570" s="21"/>
      <c r="PTX570" s="21"/>
      <c r="PTY570" s="19"/>
      <c r="PTZ570" s="20"/>
      <c r="PUA570" s="110"/>
      <c r="PUB570" s="21"/>
      <c r="PUC570" s="21"/>
      <c r="PUD570" s="20"/>
      <c r="PUE570" s="20"/>
      <c r="PUF570" s="20"/>
      <c r="PUG570" s="21"/>
      <c r="PUH570" s="20"/>
      <c r="PUI570" s="20"/>
      <c r="PUJ570" s="20"/>
      <c r="PUK570" s="20"/>
      <c r="PUL570" s="20"/>
      <c r="PUM570" s="20"/>
      <c r="PUN570" s="23"/>
      <c r="PUO570" s="89"/>
      <c r="PUP570" s="22"/>
      <c r="PUQ570" s="102"/>
      <c r="PUR570" s="78"/>
      <c r="PUS570" s="72"/>
      <c r="PUT570" s="66"/>
      <c r="PUU570" s="21"/>
      <c r="PUV570" s="21"/>
      <c r="PUW570" s="21"/>
      <c r="PUX570" s="21"/>
      <c r="PUY570" s="21"/>
      <c r="PUZ570" s="19"/>
      <c r="PVA570" s="20"/>
      <c r="PVB570" s="110"/>
      <c r="PVC570" s="21"/>
      <c r="PVD570" s="21"/>
      <c r="PVE570" s="20"/>
      <c r="PVF570" s="20"/>
      <c r="PVG570" s="20"/>
      <c r="PVH570" s="21"/>
      <c r="PVI570" s="20"/>
      <c r="PVJ570" s="20"/>
      <c r="PVK570" s="20"/>
      <c r="PVL570" s="20"/>
      <c r="PVM570" s="20"/>
      <c r="PVN570" s="20"/>
      <c r="PVO570" s="23"/>
      <c r="PVP570" s="89"/>
      <c r="PVQ570" s="22"/>
      <c r="PVR570" s="102"/>
      <c r="PVS570" s="78"/>
      <c r="PVT570" s="72"/>
      <c r="PVU570" s="66"/>
      <c r="PVV570" s="21"/>
      <c r="PVW570" s="21"/>
      <c r="PVX570" s="21"/>
      <c r="PVY570" s="21"/>
      <c r="PVZ570" s="21"/>
      <c r="PWA570" s="19"/>
      <c r="PWB570" s="20"/>
      <c r="PWC570" s="110"/>
      <c r="PWD570" s="21"/>
      <c r="PWE570" s="21"/>
      <c r="PWF570" s="20"/>
      <c r="PWG570" s="20"/>
      <c r="PWH570" s="20"/>
      <c r="PWI570" s="21"/>
      <c r="PWJ570" s="20"/>
      <c r="PWK570" s="20"/>
      <c r="PWL570" s="20"/>
      <c r="PWM570" s="20"/>
      <c r="PWN570" s="20"/>
      <c r="PWO570" s="20"/>
      <c r="PWP570" s="23"/>
      <c r="PWQ570" s="89"/>
      <c r="PWR570" s="22"/>
      <c r="PWS570" s="102"/>
      <c r="PWT570" s="78"/>
      <c r="PWU570" s="72"/>
      <c r="PWV570" s="66"/>
      <c r="PWW570" s="21"/>
      <c r="PWX570" s="21"/>
      <c r="PWY570" s="21"/>
      <c r="PWZ570" s="21"/>
      <c r="PXA570" s="21"/>
      <c r="PXB570" s="19"/>
      <c r="PXC570" s="20"/>
      <c r="PXD570" s="110"/>
      <c r="PXE570" s="21"/>
      <c r="PXF570" s="21"/>
      <c r="PXG570" s="20"/>
      <c r="PXH570" s="20"/>
      <c r="PXI570" s="20"/>
      <c r="PXJ570" s="21"/>
      <c r="PXK570" s="20"/>
      <c r="PXL570" s="20"/>
      <c r="PXM570" s="20"/>
      <c r="PXN570" s="20"/>
      <c r="PXO570" s="20"/>
      <c r="PXP570" s="20"/>
      <c r="PXQ570" s="23"/>
      <c r="PXR570" s="89"/>
      <c r="PXS570" s="22"/>
      <c r="PXT570" s="102"/>
      <c r="PXU570" s="78"/>
      <c r="PXV570" s="72"/>
      <c r="PXW570" s="66"/>
      <c r="PXX570" s="21"/>
      <c r="PXY570" s="21"/>
      <c r="PXZ570" s="21"/>
      <c r="PYA570" s="21"/>
      <c r="PYB570" s="21"/>
      <c r="PYC570" s="19"/>
      <c r="PYD570" s="20"/>
      <c r="PYE570" s="110"/>
      <c r="PYF570" s="21"/>
      <c r="PYG570" s="21"/>
      <c r="PYH570" s="20"/>
      <c r="PYI570" s="20"/>
      <c r="PYJ570" s="20"/>
      <c r="PYK570" s="21"/>
      <c r="PYL570" s="20"/>
      <c r="PYM570" s="20"/>
      <c r="PYN570" s="20"/>
      <c r="PYO570" s="20"/>
      <c r="PYP570" s="20"/>
      <c r="PYQ570" s="20"/>
      <c r="PYR570" s="23"/>
      <c r="PYS570" s="89"/>
      <c r="PYT570" s="22"/>
      <c r="PYU570" s="102"/>
      <c r="PYV570" s="78"/>
      <c r="PYW570" s="72"/>
      <c r="PYX570" s="66"/>
      <c r="PYY570" s="21"/>
      <c r="PYZ570" s="21"/>
      <c r="PZA570" s="21"/>
      <c r="PZB570" s="21"/>
      <c r="PZC570" s="21"/>
      <c r="PZD570" s="19"/>
      <c r="PZE570" s="20"/>
      <c r="PZF570" s="110"/>
      <c r="PZG570" s="21"/>
      <c r="PZH570" s="21"/>
      <c r="PZI570" s="20"/>
      <c r="PZJ570" s="20"/>
      <c r="PZK570" s="20"/>
      <c r="PZL570" s="21"/>
      <c r="PZM570" s="20"/>
      <c r="PZN570" s="20"/>
      <c r="PZO570" s="20"/>
      <c r="PZP570" s="20"/>
      <c r="PZQ570" s="20"/>
      <c r="PZR570" s="20"/>
      <c r="PZS570" s="23"/>
      <c r="PZT570" s="89"/>
      <c r="PZU570" s="22"/>
      <c r="PZV570" s="102"/>
      <c r="PZW570" s="78"/>
      <c r="PZX570" s="72"/>
      <c r="PZY570" s="66"/>
      <c r="PZZ570" s="21"/>
      <c r="QAA570" s="21"/>
      <c r="QAB570" s="21"/>
      <c r="QAC570" s="21"/>
      <c r="QAD570" s="21"/>
      <c r="QAE570" s="19"/>
      <c r="QAF570" s="20"/>
      <c r="QAG570" s="110"/>
      <c r="QAH570" s="21"/>
      <c r="QAI570" s="21"/>
      <c r="QAJ570" s="20"/>
      <c r="QAK570" s="20"/>
      <c r="QAL570" s="20"/>
      <c r="QAM570" s="21"/>
      <c r="QAN570" s="20"/>
      <c r="QAO570" s="20"/>
      <c r="QAP570" s="20"/>
      <c r="QAQ570" s="20"/>
      <c r="QAR570" s="20"/>
      <c r="QAS570" s="20"/>
      <c r="QAT570" s="23"/>
      <c r="QAU570" s="89"/>
      <c r="QAV570" s="22"/>
      <c r="QAW570" s="102"/>
      <c r="QAX570" s="78"/>
      <c r="QAY570" s="72"/>
      <c r="QAZ570" s="66"/>
      <c r="QBA570" s="21"/>
      <c r="QBB570" s="21"/>
      <c r="QBC570" s="21"/>
      <c r="QBD570" s="21"/>
      <c r="QBE570" s="21"/>
      <c r="QBF570" s="19"/>
      <c r="QBG570" s="20"/>
      <c r="QBH570" s="110"/>
      <c r="QBI570" s="21"/>
      <c r="QBJ570" s="21"/>
      <c r="QBK570" s="20"/>
      <c r="QBL570" s="20"/>
      <c r="QBM570" s="20"/>
      <c r="QBN570" s="21"/>
      <c r="QBO570" s="20"/>
      <c r="QBP570" s="20"/>
      <c r="QBQ570" s="20"/>
      <c r="QBR570" s="20"/>
      <c r="QBS570" s="20"/>
      <c r="QBT570" s="20"/>
      <c r="QBU570" s="23"/>
      <c r="QBV570" s="89"/>
      <c r="QBW570" s="22"/>
      <c r="QBX570" s="102"/>
      <c r="QBY570" s="78"/>
      <c r="QBZ570" s="72"/>
      <c r="QCA570" s="66"/>
      <c r="QCB570" s="21"/>
      <c r="QCC570" s="21"/>
      <c r="QCD570" s="21"/>
      <c r="QCE570" s="21"/>
      <c r="QCF570" s="21"/>
      <c r="QCG570" s="19"/>
      <c r="QCH570" s="20"/>
      <c r="QCI570" s="110"/>
      <c r="QCJ570" s="21"/>
      <c r="QCK570" s="21"/>
      <c r="QCL570" s="20"/>
      <c r="QCM570" s="20"/>
      <c r="QCN570" s="20"/>
      <c r="QCO570" s="21"/>
      <c r="QCP570" s="20"/>
      <c r="QCQ570" s="20"/>
      <c r="QCR570" s="20"/>
      <c r="QCS570" s="20"/>
      <c r="QCT570" s="20"/>
      <c r="QCU570" s="20"/>
      <c r="QCV570" s="23"/>
      <c r="QCW570" s="89"/>
      <c r="QCX570" s="22"/>
      <c r="QCY570" s="102"/>
      <c r="QCZ570" s="78"/>
      <c r="QDA570" s="72"/>
      <c r="QDB570" s="66"/>
      <c r="QDC570" s="21"/>
      <c r="QDD570" s="21"/>
      <c r="QDE570" s="21"/>
      <c r="QDF570" s="21"/>
      <c r="QDG570" s="21"/>
      <c r="QDH570" s="19"/>
      <c r="QDI570" s="20"/>
      <c r="QDJ570" s="110"/>
      <c r="QDK570" s="21"/>
      <c r="QDL570" s="21"/>
      <c r="QDM570" s="20"/>
      <c r="QDN570" s="20"/>
      <c r="QDO570" s="20"/>
      <c r="QDP570" s="21"/>
      <c r="QDQ570" s="20"/>
      <c r="QDR570" s="20"/>
      <c r="QDS570" s="20"/>
      <c r="QDT570" s="20"/>
      <c r="QDU570" s="20"/>
      <c r="QDV570" s="20"/>
      <c r="QDW570" s="23"/>
      <c r="QDX570" s="89"/>
      <c r="QDY570" s="22"/>
      <c r="QDZ570" s="102"/>
      <c r="QEA570" s="78"/>
      <c r="QEB570" s="72"/>
      <c r="QEC570" s="66"/>
      <c r="QED570" s="21"/>
      <c r="QEE570" s="21"/>
      <c r="QEF570" s="21"/>
      <c r="QEG570" s="21"/>
      <c r="QEH570" s="21"/>
      <c r="QEI570" s="19"/>
      <c r="QEJ570" s="20"/>
      <c r="QEK570" s="110"/>
      <c r="QEL570" s="21"/>
      <c r="QEM570" s="21"/>
      <c r="QEN570" s="20"/>
      <c r="QEO570" s="20"/>
      <c r="QEP570" s="20"/>
      <c r="QEQ570" s="21"/>
      <c r="QER570" s="20"/>
      <c r="QES570" s="20"/>
      <c r="QET570" s="20"/>
      <c r="QEU570" s="20"/>
      <c r="QEV570" s="20"/>
      <c r="QEW570" s="20"/>
      <c r="QEX570" s="23"/>
      <c r="QEY570" s="89"/>
      <c r="QEZ570" s="22"/>
      <c r="QFA570" s="102"/>
      <c r="QFB570" s="78"/>
      <c r="QFC570" s="72"/>
      <c r="QFD570" s="66"/>
      <c r="QFE570" s="21"/>
      <c r="QFF570" s="21"/>
      <c r="QFG570" s="21"/>
      <c r="QFH570" s="21"/>
      <c r="QFI570" s="21"/>
      <c r="QFJ570" s="19"/>
      <c r="QFK570" s="20"/>
      <c r="QFL570" s="110"/>
      <c r="QFM570" s="21"/>
      <c r="QFN570" s="21"/>
      <c r="QFO570" s="20"/>
      <c r="QFP570" s="20"/>
      <c r="QFQ570" s="20"/>
      <c r="QFR570" s="21"/>
      <c r="QFS570" s="20"/>
      <c r="QFT570" s="20"/>
      <c r="QFU570" s="20"/>
      <c r="QFV570" s="20"/>
      <c r="QFW570" s="20"/>
      <c r="QFX570" s="20"/>
      <c r="QFY570" s="23"/>
      <c r="QFZ570" s="89"/>
      <c r="QGA570" s="22"/>
      <c r="QGB570" s="102"/>
      <c r="QGC570" s="78"/>
      <c r="QGD570" s="72"/>
      <c r="QGE570" s="66"/>
      <c r="QGF570" s="21"/>
      <c r="QGG570" s="21"/>
      <c r="QGH570" s="21"/>
      <c r="QGI570" s="21"/>
      <c r="QGJ570" s="21"/>
      <c r="QGK570" s="19"/>
      <c r="QGL570" s="20"/>
      <c r="QGM570" s="110"/>
      <c r="QGN570" s="21"/>
      <c r="QGO570" s="21"/>
      <c r="QGP570" s="20"/>
      <c r="QGQ570" s="20"/>
      <c r="QGR570" s="20"/>
      <c r="QGS570" s="21"/>
      <c r="QGT570" s="20"/>
      <c r="QGU570" s="20"/>
      <c r="QGV570" s="20"/>
      <c r="QGW570" s="20"/>
      <c r="QGX570" s="20"/>
      <c r="QGY570" s="20"/>
      <c r="QGZ570" s="23"/>
      <c r="QHA570" s="89"/>
      <c r="QHB570" s="22"/>
      <c r="QHC570" s="102"/>
      <c r="QHD570" s="78"/>
      <c r="QHE570" s="72"/>
      <c r="QHF570" s="66"/>
      <c r="QHG570" s="21"/>
      <c r="QHH570" s="21"/>
      <c r="QHI570" s="21"/>
      <c r="QHJ570" s="21"/>
      <c r="QHK570" s="21"/>
      <c r="QHL570" s="19"/>
      <c r="QHM570" s="20"/>
      <c r="QHN570" s="110"/>
      <c r="QHO570" s="21"/>
      <c r="QHP570" s="21"/>
      <c r="QHQ570" s="20"/>
      <c r="QHR570" s="20"/>
      <c r="QHS570" s="20"/>
      <c r="QHT570" s="21"/>
      <c r="QHU570" s="20"/>
      <c r="QHV570" s="20"/>
      <c r="QHW570" s="20"/>
      <c r="QHX570" s="20"/>
      <c r="QHY570" s="20"/>
      <c r="QHZ570" s="20"/>
      <c r="QIA570" s="23"/>
      <c r="QIB570" s="89"/>
      <c r="QIC570" s="22"/>
      <c r="QID570" s="102"/>
      <c r="QIE570" s="78"/>
      <c r="QIF570" s="72"/>
      <c r="QIG570" s="66"/>
      <c r="QIH570" s="21"/>
      <c r="QII570" s="21"/>
      <c r="QIJ570" s="21"/>
      <c r="QIK570" s="21"/>
      <c r="QIL570" s="21"/>
      <c r="QIM570" s="19"/>
      <c r="QIN570" s="20"/>
      <c r="QIO570" s="110"/>
      <c r="QIP570" s="21"/>
      <c r="QIQ570" s="21"/>
      <c r="QIR570" s="20"/>
      <c r="QIS570" s="20"/>
      <c r="QIT570" s="20"/>
      <c r="QIU570" s="21"/>
      <c r="QIV570" s="20"/>
      <c r="QIW570" s="20"/>
      <c r="QIX570" s="20"/>
      <c r="QIY570" s="20"/>
      <c r="QIZ570" s="20"/>
      <c r="QJA570" s="20"/>
      <c r="QJB570" s="23"/>
      <c r="QJC570" s="89"/>
      <c r="QJD570" s="22"/>
      <c r="QJE570" s="102"/>
      <c r="QJF570" s="78"/>
      <c r="QJG570" s="72"/>
      <c r="QJH570" s="66"/>
      <c r="QJI570" s="21"/>
      <c r="QJJ570" s="21"/>
      <c r="QJK570" s="21"/>
      <c r="QJL570" s="21"/>
      <c r="QJM570" s="21"/>
      <c r="QJN570" s="19"/>
      <c r="QJO570" s="20"/>
      <c r="QJP570" s="110"/>
      <c r="QJQ570" s="21"/>
      <c r="QJR570" s="21"/>
      <c r="QJS570" s="20"/>
      <c r="QJT570" s="20"/>
      <c r="QJU570" s="20"/>
      <c r="QJV570" s="21"/>
      <c r="QJW570" s="20"/>
      <c r="QJX570" s="20"/>
      <c r="QJY570" s="20"/>
      <c r="QJZ570" s="20"/>
      <c r="QKA570" s="20"/>
      <c r="QKB570" s="20"/>
      <c r="QKC570" s="23"/>
      <c r="QKD570" s="89"/>
      <c r="QKE570" s="22"/>
      <c r="QKF570" s="102"/>
      <c r="QKG570" s="78"/>
      <c r="QKH570" s="72"/>
      <c r="QKI570" s="66"/>
      <c r="QKJ570" s="21"/>
      <c r="QKK570" s="21"/>
      <c r="QKL570" s="21"/>
      <c r="QKM570" s="21"/>
      <c r="QKN570" s="21"/>
      <c r="QKO570" s="19"/>
      <c r="QKP570" s="20"/>
      <c r="QKQ570" s="110"/>
      <c r="QKR570" s="21"/>
      <c r="QKS570" s="21"/>
      <c r="QKT570" s="20"/>
      <c r="QKU570" s="20"/>
      <c r="QKV570" s="20"/>
      <c r="QKW570" s="21"/>
      <c r="QKX570" s="20"/>
      <c r="QKY570" s="20"/>
      <c r="QKZ570" s="20"/>
      <c r="QLA570" s="20"/>
      <c r="QLB570" s="20"/>
      <c r="QLC570" s="20"/>
      <c r="QLD570" s="23"/>
      <c r="QLE570" s="89"/>
      <c r="QLF570" s="22"/>
      <c r="QLG570" s="102"/>
      <c r="QLH570" s="78"/>
      <c r="QLI570" s="72"/>
      <c r="QLJ570" s="66"/>
      <c r="QLK570" s="21"/>
      <c r="QLL570" s="21"/>
      <c r="QLM570" s="21"/>
      <c r="QLN570" s="21"/>
      <c r="QLO570" s="21"/>
      <c r="QLP570" s="19"/>
      <c r="QLQ570" s="20"/>
      <c r="QLR570" s="110"/>
      <c r="QLS570" s="21"/>
      <c r="QLT570" s="21"/>
      <c r="QLU570" s="20"/>
      <c r="QLV570" s="20"/>
      <c r="QLW570" s="20"/>
      <c r="QLX570" s="21"/>
      <c r="QLY570" s="20"/>
      <c r="QLZ570" s="20"/>
      <c r="QMA570" s="20"/>
      <c r="QMB570" s="20"/>
      <c r="QMC570" s="20"/>
      <c r="QMD570" s="20"/>
      <c r="QME570" s="23"/>
      <c r="QMF570" s="89"/>
      <c r="QMG570" s="22"/>
      <c r="QMH570" s="102"/>
      <c r="QMI570" s="78"/>
      <c r="QMJ570" s="72"/>
      <c r="QMK570" s="66"/>
      <c r="QML570" s="21"/>
      <c r="QMM570" s="21"/>
      <c r="QMN570" s="21"/>
      <c r="QMO570" s="21"/>
      <c r="QMP570" s="21"/>
      <c r="QMQ570" s="19"/>
      <c r="QMR570" s="20"/>
      <c r="QMS570" s="110"/>
      <c r="QMT570" s="21"/>
      <c r="QMU570" s="21"/>
      <c r="QMV570" s="20"/>
      <c r="QMW570" s="20"/>
      <c r="QMX570" s="20"/>
      <c r="QMY570" s="21"/>
      <c r="QMZ570" s="20"/>
      <c r="QNA570" s="20"/>
      <c r="QNB570" s="20"/>
      <c r="QNC570" s="20"/>
      <c r="QND570" s="20"/>
      <c r="QNE570" s="20"/>
      <c r="QNF570" s="23"/>
      <c r="QNG570" s="89"/>
      <c r="QNH570" s="22"/>
      <c r="QNI570" s="102"/>
      <c r="QNJ570" s="78"/>
      <c r="QNK570" s="72"/>
      <c r="QNL570" s="66"/>
      <c r="QNM570" s="21"/>
      <c r="QNN570" s="21"/>
      <c r="QNO570" s="21"/>
      <c r="QNP570" s="21"/>
      <c r="QNQ570" s="21"/>
      <c r="QNR570" s="19"/>
      <c r="QNS570" s="20"/>
      <c r="QNT570" s="110"/>
      <c r="QNU570" s="21"/>
      <c r="QNV570" s="21"/>
      <c r="QNW570" s="20"/>
      <c r="QNX570" s="20"/>
      <c r="QNY570" s="20"/>
      <c r="QNZ570" s="21"/>
      <c r="QOA570" s="20"/>
      <c r="QOB570" s="20"/>
      <c r="QOC570" s="20"/>
      <c r="QOD570" s="20"/>
      <c r="QOE570" s="20"/>
      <c r="QOF570" s="20"/>
      <c r="QOG570" s="23"/>
      <c r="QOH570" s="89"/>
      <c r="QOI570" s="22"/>
      <c r="QOJ570" s="102"/>
      <c r="QOK570" s="78"/>
      <c r="QOL570" s="72"/>
      <c r="QOM570" s="66"/>
      <c r="QON570" s="21"/>
      <c r="QOO570" s="21"/>
      <c r="QOP570" s="21"/>
      <c r="QOQ570" s="21"/>
      <c r="QOR570" s="21"/>
      <c r="QOS570" s="19"/>
      <c r="QOT570" s="20"/>
      <c r="QOU570" s="110"/>
      <c r="QOV570" s="21"/>
      <c r="QOW570" s="21"/>
      <c r="QOX570" s="20"/>
      <c r="QOY570" s="20"/>
      <c r="QOZ570" s="20"/>
      <c r="QPA570" s="21"/>
      <c r="QPB570" s="20"/>
      <c r="QPC570" s="20"/>
      <c r="QPD570" s="20"/>
      <c r="QPE570" s="20"/>
      <c r="QPF570" s="20"/>
      <c r="QPG570" s="20"/>
      <c r="QPH570" s="23"/>
      <c r="QPI570" s="89"/>
      <c r="QPJ570" s="22"/>
      <c r="QPK570" s="102"/>
      <c r="QPL570" s="78"/>
      <c r="QPM570" s="72"/>
      <c r="QPN570" s="66"/>
      <c r="QPO570" s="21"/>
      <c r="QPP570" s="21"/>
      <c r="QPQ570" s="21"/>
      <c r="QPR570" s="21"/>
      <c r="QPS570" s="21"/>
      <c r="QPT570" s="19"/>
      <c r="QPU570" s="20"/>
      <c r="QPV570" s="110"/>
      <c r="QPW570" s="21"/>
      <c r="QPX570" s="21"/>
      <c r="QPY570" s="20"/>
      <c r="QPZ570" s="20"/>
      <c r="QQA570" s="20"/>
      <c r="QQB570" s="21"/>
      <c r="QQC570" s="20"/>
      <c r="QQD570" s="20"/>
      <c r="QQE570" s="20"/>
      <c r="QQF570" s="20"/>
      <c r="QQG570" s="20"/>
      <c r="QQH570" s="20"/>
      <c r="QQI570" s="23"/>
      <c r="QQJ570" s="89"/>
      <c r="QQK570" s="22"/>
      <c r="QQL570" s="102"/>
      <c r="QQM570" s="78"/>
      <c r="QQN570" s="72"/>
      <c r="QQO570" s="66"/>
      <c r="QQP570" s="21"/>
      <c r="QQQ570" s="21"/>
      <c r="QQR570" s="21"/>
      <c r="QQS570" s="21"/>
      <c r="QQT570" s="21"/>
      <c r="QQU570" s="19"/>
      <c r="QQV570" s="20"/>
      <c r="QQW570" s="110"/>
      <c r="QQX570" s="21"/>
      <c r="QQY570" s="21"/>
      <c r="QQZ570" s="20"/>
      <c r="QRA570" s="20"/>
      <c r="QRB570" s="20"/>
      <c r="QRC570" s="21"/>
      <c r="QRD570" s="20"/>
      <c r="QRE570" s="20"/>
      <c r="QRF570" s="20"/>
      <c r="QRG570" s="20"/>
      <c r="QRH570" s="20"/>
      <c r="QRI570" s="20"/>
      <c r="QRJ570" s="23"/>
      <c r="QRK570" s="89"/>
      <c r="QRL570" s="22"/>
      <c r="QRM570" s="102"/>
      <c r="QRN570" s="78"/>
      <c r="QRO570" s="72"/>
      <c r="QRP570" s="66"/>
      <c r="QRQ570" s="21"/>
      <c r="QRR570" s="21"/>
      <c r="QRS570" s="21"/>
      <c r="QRT570" s="21"/>
      <c r="QRU570" s="21"/>
      <c r="QRV570" s="19"/>
      <c r="QRW570" s="20"/>
      <c r="QRX570" s="110"/>
      <c r="QRY570" s="21"/>
      <c r="QRZ570" s="21"/>
      <c r="QSA570" s="20"/>
      <c r="QSB570" s="20"/>
      <c r="QSC570" s="20"/>
      <c r="QSD570" s="21"/>
      <c r="QSE570" s="20"/>
      <c r="QSF570" s="20"/>
      <c r="QSG570" s="20"/>
      <c r="QSH570" s="20"/>
      <c r="QSI570" s="20"/>
      <c r="QSJ570" s="20"/>
      <c r="QSK570" s="23"/>
      <c r="QSL570" s="89"/>
      <c r="QSM570" s="22"/>
      <c r="QSN570" s="102"/>
      <c r="QSO570" s="78"/>
      <c r="QSP570" s="72"/>
      <c r="QSQ570" s="66"/>
      <c r="QSR570" s="21"/>
      <c r="QSS570" s="21"/>
      <c r="QST570" s="21"/>
      <c r="QSU570" s="21"/>
      <c r="QSV570" s="21"/>
      <c r="QSW570" s="19"/>
      <c r="QSX570" s="20"/>
      <c r="QSY570" s="110"/>
      <c r="QSZ570" s="21"/>
      <c r="QTA570" s="21"/>
      <c r="QTB570" s="20"/>
      <c r="QTC570" s="20"/>
      <c r="QTD570" s="20"/>
      <c r="QTE570" s="21"/>
      <c r="QTF570" s="20"/>
      <c r="QTG570" s="20"/>
      <c r="QTH570" s="20"/>
      <c r="QTI570" s="20"/>
      <c r="QTJ570" s="20"/>
      <c r="QTK570" s="20"/>
      <c r="QTL570" s="23"/>
      <c r="QTM570" s="89"/>
      <c r="QTN570" s="22"/>
      <c r="QTO570" s="102"/>
      <c r="QTP570" s="78"/>
      <c r="QTQ570" s="72"/>
      <c r="QTR570" s="66"/>
      <c r="QTS570" s="21"/>
      <c r="QTT570" s="21"/>
      <c r="QTU570" s="21"/>
      <c r="QTV570" s="21"/>
      <c r="QTW570" s="21"/>
      <c r="QTX570" s="19"/>
      <c r="QTY570" s="20"/>
      <c r="QTZ570" s="110"/>
      <c r="QUA570" s="21"/>
      <c r="QUB570" s="21"/>
      <c r="QUC570" s="20"/>
      <c r="QUD570" s="20"/>
      <c r="QUE570" s="20"/>
      <c r="QUF570" s="21"/>
      <c r="QUG570" s="20"/>
      <c r="QUH570" s="20"/>
      <c r="QUI570" s="20"/>
      <c r="QUJ570" s="20"/>
      <c r="QUK570" s="20"/>
      <c r="QUL570" s="20"/>
      <c r="QUM570" s="23"/>
      <c r="QUN570" s="89"/>
      <c r="QUO570" s="22"/>
      <c r="QUP570" s="102"/>
      <c r="QUQ570" s="78"/>
      <c r="QUR570" s="72"/>
      <c r="QUS570" s="66"/>
      <c r="QUT570" s="21"/>
      <c r="QUU570" s="21"/>
      <c r="QUV570" s="21"/>
      <c r="QUW570" s="21"/>
      <c r="QUX570" s="21"/>
      <c r="QUY570" s="19"/>
      <c r="QUZ570" s="20"/>
      <c r="QVA570" s="110"/>
      <c r="QVB570" s="21"/>
      <c r="QVC570" s="21"/>
      <c r="QVD570" s="20"/>
      <c r="QVE570" s="20"/>
      <c r="QVF570" s="20"/>
      <c r="QVG570" s="21"/>
      <c r="QVH570" s="20"/>
      <c r="QVI570" s="20"/>
      <c r="QVJ570" s="20"/>
      <c r="QVK570" s="20"/>
      <c r="QVL570" s="20"/>
      <c r="QVM570" s="20"/>
      <c r="QVN570" s="23"/>
      <c r="QVO570" s="89"/>
      <c r="QVP570" s="22"/>
      <c r="QVQ570" s="102"/>
      <c r="QVR570" s="78"/>
      <c r="QVS570" s="72"/>
      <c r="QVT570" s="66"/>
      <c r="QVU570" s="21"/>
      <c r="QVV570" s="21"/>
      <c r="QVW570" s="21"/>
      <c r="QVX570" s="21"/>
      <c r="QVY570" s="21"/>
      <c r="QVZ570" s="19"/>
      <c r="QWA570" s="20"/>
      <c r="QWB570" s="110"/>
      <c r="QWC570" s="21"/>
      <c r="QWD570" s="21"/>
      <c r="QWE570" s="20"/>
      <c r="QWF570" s="20"/>
      <c r="QWG570" s="20"/>
      <c r="QWH570" s="21"/>
      <c r="QWI570" s="20"/>
      <c r="QWJ570" s="20"/>
      <c r="QWK570" s="20"/>
      <c r="QWL570" s="20"/>
      <c r="QWM570" s="20"/>
      <c r="QWN570" s="20"/>
      <c r="QWO570" s="23"/>
      <c r="QWP570" s="89"/>
      <c r="QWQ570" s="22"/>
      <c r="QWR570" s="102"/>
      <c r="QWS570" s="78"/>
      <c r="QWT570" s="72"/>
      <c r="QWU570" s="66"/>
      <c r="QWV570" s="21"/>
      <c r="QWW570" s="21"/>
      <c r="QWX570" s="21"/>
      <c r="QWY570" s="21"/>
      <c r="QWZ570" s="21"/>
      <c r="QXA570" s="19"/>
      <c r="QXB570" s="20"/>
      <c r="QXC570" s="110"/>
      <c r="QXD570" s="21"/>
      <c r="QXE570" s="21"/>
      <c r="QXF570" s="20"/>
      <c r="QXG570" s="20"/>
      <c r="QXH570" s="20"/>
      <c r="QXI570" s="21"/>
      <c r="QXJ570" s="20"/>
      <c r="QXK570" s="20"/>
      <c r="QXL570" s="20"/>
      <c r="QXM570" s="20"/>
      <c r="QXN570" s="20"/>
      <c r="QXO570" s="20"/>
      <c r="QXP570" s="23"/>
      <c r="QXQ570" s="89"/>
      <c r="QXR570" s="22"/>
      <c r="QXS570" s="102"/>
      <c r="QXT570" s="78"/>
      <c r="QXU570" s="72"/>
      <c r="QXV570" s="66"/>
      <c r="QXW570" s="21"/>
      <c r="QXX570" s="21"/>
      <c r="QXY570" s="21"/>
      <c r="QXZ570" s="21"/>
      <c r="QYA570" s="21"/>
      <c r="QYB570" s="19"/>
      <c r="QYC570" s="20"/>
      <c r="QYD570" s="110"/>
      <c r="QYE570" s="21"/>
      <c r="QYF570" s="21"/>
      <c r="QYG570" s="20"/>
      <c r="QYH570" s="20"/>
      <c r="QYI570" s="20"/>
      <c r="QYJ570" s="21"/>
      <c r="QYK570" s="20"/>
      <c r="QYL570" s="20"/>
      <c r="QYM570" s="20"/>
      <c r="QYN570" s="20"/>
      <c r="QYO570" s="20"/>
      <c r="QYP570" s="20"/>
      <c r="QYQ570" s="23"/>
      <c r="QYR570" s="89"/>
      <c r="QYS570" s="22"/>
      <c r="QYT570" s="102"/>
      <c r="QYU570" s="78"/>
      <c r="QYV570" s="72"/>
      <c r="QYW570" s="66"/>
      <c r="QYX570" s="21"/>
      <c r="QYY570" s="21"/>
      <c r="QYZ570" s="21"/>
      <c r="QZA570" s="21"/>
      <c r="QZB570" s="21"/>
      <c r="QZC570" s="19"/>
      <c r="QZD570" s="20"/>
      <c r="QZE570" s="110"/>
      <c r="QZF570" s="21"/>
      <c r="QZG570" s="21"/>
      <c r="QZH570" s="20"/>
      <c r="QZI570" s="20"/>
      <c r="QZJ570" s="20"/>
      <c r="QZK570" s="21"/>
      <c r="QZL570" s="20"/>
      <c r="QZM570" s="20"/>
      <c r="QZN570" s="20"/>
      <c r="QZO570" s="20"/>
      <c r="QZP570" s="20"/>
      <c r="QZQ570" s="20"/>
      <c r="QZR570" s="23"/>
      <c r="QZS570" s="89"/>
      <c r="QZT570" s="22"/>
      <c r="QZU570" s="102"/>
      <c r="QZV570" s="78"/>
      <c r="QZW570" s="72"/>
      <c r="QZX570" s="66"/>
      <c r="QZY570" s="21"/>
      <c r="QZZ570" s="21"/>
      <c r="RAA570" s="21"/>
      <c r="RAB570" s="21"/>
      <c r="RAC570" s="21"/>
      <c r="RAD570" s="19"/>
      <c r="RAE570" s="20"/>
      <c r="RAF570" s="110"/>
      <c r="RAG570" s="21"/>
      <c r="RAH570" s="21"/>
      <c r="RAI570" s="20"/>
      <c r="RAJ570" s="20"/>
      <c r="RAK570" s="20"/>
      <c r="RAL570" s="21"/>
      <c r="RAM570" s="20"/>
      <c r="RAN570" s="20"/>
      <c r="RAO570" s="20"/>
      <c r="RAP570" s="20"/>
      <c r="RAQ570" s="20"/>
      <c r="RAR570" s="20"/>
      <c r="RAS570" s="23"/>
      <c r="RAT570" s="89"/>
      <c r="RAU570" s="22"/>
      <c r="RAV570" s="102"/>
      <c r="RAW570" s="78"/>
      <c r="RAX570" s="72"/>
      <c r="RAY570" s="66"/>
      <c r="RAZ570" s="21"/>
      <c r="RBA570" s="21"/>
      <c r="RBB570" s="21"/>
      <c r="RBC570" s="21"/>
      <c r="RBD570" s="21"/>
      <c r="RBE570" s="19"/>
      <c r="RBF570" s="20"/>
      <c r="RBG570" s="110"/>
      <c r="RBH570" s="21"/>
      <c r="RBI570" s="21"/>
      <c r="RBJ570" s="20"/>
      <c r="RBK570" s="20"/>
      <c r="RBL570" s="20"/>
      <c r="RBM570" s="21"/>
      <c r="RBN570" s="20"/>
      <c r="RBO570" s="20"/>
      <c r="RBP570" s="20"/>
      <c r="RBQ570" s="20"/>
      <c r="RBR570" s="20"/>
      <c r="RBS570" s="20"/>
      <c r="RBT570" s="23"/>
      <c r="RBU570" s="89"/>
      <c r="RBV570" s="22"/>
      <c r="RBW570" s="102"/>
      <c r="RBX570" s="78"/>
      <c r="RBY570" s="72"/>
      <c r="RBZ570" s="66"/>
      <c r="RCA570" s="21"/>
      <c r="RCB570" s="21"/>
      <c r="RCC570" s="21"/>
      <c r="RCD570" s="21"/>
      <c r="RCE570" s="21"/>
      <c r="RCF570" s="19"/>
      <c r="RCG570" s="20"/>
      <c r="RCH570" s="110"/>
      <c r="RCI570" s="21"/>
      <c r="RCJ570" s="21"/>
      <c r="RCK570" s="20"/>
      <c r="RCL570" s="20"/>
      <c r="RCM570" s="20"/>
      <c r="RCN570" s="21"/>
      <c r="RCO570" s="20"/>
      <c r="RCP570" s="20"/>
      <c r="RCQ570" s="20"/>
      <c r="RCR570" s="20"/>
      <c r="RCS570" s="20"/>
      <c r="RCT570" s="20"/>
      <c r="RCU570" s="23"/>
      <c r="RCV570" s="89"/>
      <c r="RCW570" s="22"/>
      <c r="RCX570" s="102"/>
      <c r="RCY570" s="78"/>
      <c r="RCZ570" s="72"/>
      <c r="RDA570" s="66"/>
      <c r="RDB570" s="21"/>
      <c r="RDC570" s="21"/>
      <c r="RDD570" s="21"/>
      <c r="RDE570" s="21"/>
      <c r="RDF570" s="21"/>
      <c r="RDG570" s="19"/>
      <c r="RDH570" s="20"/>
      <c r="RDI570" s="110"/>
      <c r="RDJ570" s="21"/>
      <c r="RDK570" s="21"/>
      <c r="RDL570" s="20"/>
      <c r="RDM570" s="20"/>
      <c r="RDN570" s="20"/>
      <c r="RDO570" s="21"/>
      <c r="RDP570" s="20"/>
      <c r="RDQ570" s="20"/>
      <c r="RDR570" s="20"/>
      <c r="RDS570" s="20"/>
      <c r="RDT570" s="20"/>
      <c r="RDU570" s="20"/>
      <c r="RDV570" s="23"/>
      <c r="RDW570" s="89"/>
      <c r="RDX570" s="22"/>
      <c r="RDY570" s="102"/>
      <c r="RDZ570" s="78"/>
      <c r="REA570" s="72"/>
      <c r="REB570" s="66"/>
      <c r="REC570" s="21"/>
      <c r="RED570" s="21"/>
      <c r="REE570" s="21"/>
      <c r="REF570" s="21"/>
      <c r="REG570" s="21"/>
      <c r="REH570" s="19"/>
      <c r="REI570" s="20"/>
      <c r="REJ570" s="110"/>
      <c r="REK570" s="21"/>
      <c r="REL570" s="21"/>
      <c r="REM570" s="20"/>
      <c r="REN570" s="20"/>
      <c r="REO570" s="20"/>
      <c r="REP570" s="21"/>
      <c r="REQ570" s="20"/>
      <c r="RER570" s="20"/>
      <c r="RES570" s="20"/>
      <c r="RET570" s="20"/>
      <c r="REU570" s="20"/>
      <c r="REV570" s="20"/>
      <c r="REW570" s="23"/>
      <c r="REX570" s="89"/>
      <c r="REY570" s="22"/>
      <c r="REZ570" s="102"/>
      <c r="RFA570" s="78"/>
      <c r="RFB570" s="72"/>
      <c r="RFC570" s="66"/>
      <c r="RFD570" s="21"/>
      <c r="RFE570" s="21"/>
      <c r="RFF570" s="21"/>
      <c r="RFG570" s="21"/>
      <c r="RFH570" s="21"/>
      <c r="RFI570" s="19"/>
      <c r="RFJ570" s="20"/>
      <c r="RFK570" s="110"/>
      <c r="RFL570" s="21"/>
      <c r="RFM570" s="21"/>
      <c r="RFN570" s="20"/>
      <c r="RFO570" s="20"/>
      <c r="RFP570" s="20"/>
      <c r="RFQ570" s="21"/>
      <c r="RFR570" s="20"/>
      <c r="RFS570" s="20"/>
      <c r="RFT570" s="20"/>
      <c r="RFU570" s="20"/>
      <c r="RFV570" s="20"/>
      <c r="RFW570" s="20"/>
      <c r="RFX570" s="23"/>
      <c r="RFY570" s="89"/>
      <c r="RFZ570" s="22"/>
      <c r="RGA570" s="102"/>
      <c r="RGB570" s="78"/>
      <c r="RGC570" s="72"/>
      <c r="RGD570" s="66"/>
      <c r="RGE570" s="21"/>
      <c r="RGF570" s="21"/>
      <c r="RGG570" s="21"/>
      <c r="RGH570" s="21"/>
      <c r="RGI570" s="21"/>
      <c r="RGJ570" s="19"/>
      <c r="RGK570" s="20"/>
      <c r="RGL570" s="110"/>
      <c r="RGM570" s="21"/>
      <c r="RGN570" s="21"/>
      <c r="RGO570" s="20"/>
      <c r="RGP570" s="20"/>
      <c r="RGQ570" s="20"/>
      <c r="RGR570" s="21"/>
      <c r="RGS570" s="20"/>
      <c r="RGT570" s="20"/>
      <c r="RGU570" s="20"/>
      <c r="RGV570" s="20"/>
      <c r="RGW570" s="20"/>
      <c r="RGX570" s="20"/>
      <c r="RGY570" s="23"/>
      <c r="RGZ570" s="89"/>
      <c r="RHA570" s="22"/>
      <c r="RHB570" s="102"/>
      <c r="RHC570" s="78"/>
      <c r="RHD570" s="72"/>
      <c r="RHE570" s="66"/>
      <c r="RHF570" s="21"/>
      <c r="RHG570" s="21"/>
      <c r="RHH570" s="21"/>
      <c r="RHI570" s="21"/>
      <c r="RHJ570" s="21"/>
      <c r="RHK570" s="19"/>
      <c r="RHL570" s="20"/>
      <c r="RHM570" s="110"/>
      <c r="RHN570" s="21"/>
      <c r="RHO570" s="21"/>
      <c r="RHP570" s="20"/>
      <c r="RHQ570" s="20"/>
      <c r="RHR570" s="20"/>
      <c r="RHS570" s="21"/>
      <c r="RHT570" s="20"/>
      <c r="RHU570" s="20"/>
      <c r="RHV570" s="20"/>
      <c r="RHW570" s="20"/>
      <c r="RHX570" s="20"/>
      <c r="RHY570" s="20"/>
      <c r="RHZ570" s="23"/>
      <c r="RIA570" s="89"/>
      <c r="RIB570" s="22"/>
      <c r="RIC570" s="102"/>
      <c r="RID570" s="78"/>
      <c r="RIE570" s="72"/>
      <c r="RIF570" s="66"/>
      <c r="RIG570" s="21"/>
      <c r="RIH570" s="21"/>
      <c r="RII570" s="21"/>
      <c r="RIJ570" s="21"/>
      <c r="RIK570" s="21"/>
      <c r="RIL570" s="19"/>
      <c r="RIM570" s="20"/>
      <c r="RIN570" s="110"/>
      <c r="RIO570" s="21"/>
      <c r="RIP570" s="21"/>
      <c r="RIQ570" s="20"/>
      <c r="RIR570" s="20"/>
      <c r="RIS570" s="20"/>
      <c r="RIT570" s="21"/>
      <c r="RIU570" s="20"/>
      <c r="RIV570" s="20"/>
      <c r="RIW570" s="20"/>
      <c r="RIX570" s="20"/>
      <c r="RIY570" s="20"/>
      <c r="RIZ570" s="20"/>
      <c r="RJA570" s="23"/>
      <c r="RJB570" s="89"/>
      <c r="RJC570" s="22"/>
      <c r="RJD570" s="102"/>
      <c r="RJE570" s="78"/>
      <c r="RJF570" s="72"/>
      <c r="RJG570" s="66"/>
      <c r="RJH570" s="21"/>
      <c r="RJI570" s="21"/>
      <c r="RJJ570" s="21"/>
      <c r="RJK570" s="21"/>
      <c r="RJL570" s="21"/>
      <c r="RJM570" s="19"/>
      <c r="RJN570" s="20"/>
      <c r="RJO570" s="110"/>
      <c r="RJP570" s="21"/>
      <c r="RJQ570" s="21"/>
      <c r="RJR570" s="20"/>
      <c r="RJS570" s="20"/>
      <c r="RJT570" s="20"/>
      <c r="RJU570" s="21"/>
      <c r="RJV570" s="20"/>
      <c r="RJW570" s="20"/>
      <c r="RJX570" s="20"/>
      <c r="RJY570" s="20"/>
      <c r="RJZ570" s="20"/>
      <c r="RKA570" s="20"/>
      <c r="RKB570" s="23"/>
      <c r="RKC570" s="89"/>
      <c r="RKD570" s="22"/>
      <c r="RKE570" s="102"/>
      <c r="RKF570" s="78"/>
      <c r="RKG570" s="72"/>
      <c r="RKH570" s="66"/>
      <c r="RKI570" s="21"/>
      <c r="RKJ570" s="21"/>
      <c r="RKK570" s="21"/>
      <c r="RKL570" s="21"/>
      <c r="RKM570" s="21"/>
      <c r="RKN570" s="19"/>
      <c r="RKO570" s="20"/>
      <c r="RKP570" s="110"/>
      <c r="RKQ570" s="21"/>
      <c r="RKR570" s="21"/>
      <c r="RKS570" s="20"/>
      <c r="RKT570" s="20"/>
      <c r="RKU570" s="20"/>
      <c r="RKV570" s="21"/>
      <c r="RKW570" s="20"/>
      <c r="RKX570" s="20"/>
      <c r="RKY570" s="20"/>
      <c r="RKZ570" s="20"/>
      <c r="RLA570" s="20"/>
      <c r="RLB570" s="20"/>
      <c r="RLC570" s="23"/>
      <c r="RLD570" s="89"/>
      <c r="RLE570" s="22"/>
      <c r="RLF570" s="102"/>
      <c r="RLG570" s="78"/>
      <c r="RLH570" s="72"/>
      <c r="RLI570" s="66"/>
      <c r="RLJ570" s="21"/>
      <c r="RLK570" s="21"/>
      <c r="RLL570" s="21"/>
      <c r="RLM570" s="21"/>
      <c r="RLN570" s="21"/>
      <c r="RLO570" s="19"/>
      <c r="RLP570" s="20"/>
      <c r="RLQ570" s="110"/>
      <c r="RLR570" s="21"/>
      <c r="RLS570" s="21"/>
      <c r="RLT570" s="20"/>
      <c r="RLU570" s="20"/>
      <c r="RLV570" s="20"/>
      <c r="RLW570" s="21"/>
      <c r="RLX570" s="20"/>
      <c r="RLY570" s="20"/>
      <c r="RLZ570" s="20"/>
      <c r="RMA570" s="20"/>
      <c r="RMB570" s="20"/>
      <c r="RMC570" s="20"/>
      <c r="RMD570" s="23"/>
      <c r="RME570" s="89"/>
      <c r="RMF570" s="22"/>
      <c r="RMG570" s="102"/>
      <c r="RMH570" s="78"/>
      <c r="RMI570" s="72"/>
      <c r="RMJ570" s="66"/>
      <c r="RMK570" s="21"/>
      <c r="RML570" s="21"/>
      <c r="RMM570" s="21"/>
      <c r="RMN570" s="21"/>
      <c r="RMO570" s="21"/>
      <c r="RMP570" s="19"/>
      <c r="RMQ570" s="20"/>
      <c r="RMR570" s="110"/>
      <c r="RMS570" s="21"/>
      <c r="RMT570" s="21"/>
      <c r="RMU570" s="20"/>
      <c r="RMV570" s="20"/>
      <c r="RMW570" s="20"/>
      <c r="RMX570" s="21"/>
      <c r="RMY570" s="20"/>
      <c r="RMZ570" s="20"/>
      <c r="RNA570" s="20"/>
      <c r="RNB570" s="20"/>
      <c r="RNC570" s="20"/>
      <c r="RND570" s="20"/>
      <c r="RNE570" s="23"/>
      <c r="RNF570" s="89"/>
      <c r="RNG570" s="22"/>
      <c r="RNH570" s="102"/>
      <c r="RNI570" s="78"/>
      <c r="RNJ570" s="72"/>
      <c r="RNK570" s="66"/>
      <c r="RNL570" s="21"/>
      <c r="RNM570" s="21"/>
      <c r="RNN570" s="21"/>
      <c r="RNO570" s="21"/>
      <c r="RNP570" s="21"/>
      <c r="RNQ570" s="19"/>
      <c r="RNR570" s="20"/>
      <c r="RNS570" s="110"/>
      <c r="RNT570" s="21"/>
      <c r="RNU570" s="21"/>
      <c r="RNV570" s="20"/>
      <c r="RNW570" s="20"/>
      <c r="RNX570" s="20"/>
      <c r="RNY570" s="21"/>
      <c r="RNZ570" s="20"/>
      <c r="ROA570" s="20"/>
      <c r="ROB570" s="20"/>
      <c r="ROC570" s="20"/>
      <c r="ROD570" s="20"/>
      <c r="ROE570" s="20"/>
      <c r="ROF570" s="23"/>
      <c r="ROG570" s="89"/>
      <c r="ROH570" s="22"/>
      <c r="ROI570" s="102"/>
      <c r="ROJ570" s="78"/>
      <c r="ROK570" s="72"/>
      <c r="ROL570" s="66"/>
      <c r="ROM570" s="21"/>
      <c r="RON570" s="21"/>
      <c r="ROO570" s="21"/>
      <c r="ROP570" s="21"/>
      <c r="ROQ570" s="21"/>
      <c r="ROR570" s="19"/>
      <c r="ROS570" s="20"/>
      <c r="ROT570" s="110"/>
      <c r="ROU570" s="21"/>
      <c r="ROV570" s="21"/>
      <c r="ROW570" s="20"/>
      <c r="ROX570" s="20"/>
      <c r="ROY570" s="20"/>
      <c r="ROZ570" s="21"/>
      <c r="RPA570" s="20"/>
      <c r="RPB570" s="20"/>
      <c r="RPC570" s="20"/>
      <c r="RPD570" s="20"/>
      <c r="RPE570" s="20"/>
      <c r="RPF570" s="20"/>
      <c r="RPG570" s="23"/>
      <c r="RPH570" s="89"/>
      <c r="RPI570" s="22"/>
      <c r="RPJ570" s="102"/>
      <c r="RPK570" s="78"/>
      <c r="RPL570" s="72"/>
      <c r="RPM570" s="66"/>
      <c r="RPN570" s="21"/>
      <c r="RPO570" s="21"/>
      <c r="RPP570" s="21"/>
      <c r="RPQ570" s="21"/>
      <c r="RPR570" s="21"/>
      <c r="RPS570" s="19"/>
      <c r="RPT570" s="20"/>
      <c r="RPU570" s="110"/>
      <c r="RPV570" s="21"/>
      <c r="RPW570" s="21"/>
      <c r="RPX570" s="20"/>
      <c r="RPY570" s="20"/>
      <c r="RPZ570" s="20"/>
      <c r="RQA570" s="21"/>
      <c r="RQB570" s="20"/>
      <c r="RQC570" s="20"/>
      <c r="RQD570" s="20"/>
      <c r="RQE570" s="20"/>
      <c r="RQF570" s="20"/>
      <c r="RQG570" s="20"/>
      <c r="RQH570" s="23"/>
      <c r="RQI570" s="89"/>
      <c r="RQJ570" s="22"/>
      <c r="RQK570" s="102"/>
      <c r="RQL570" s="78"/>
      <c r="RQM570" s="72"/>
      <c r="RQN570" s="66"/>
      <c r="RQO570" s="21"/>
      <c r="RQP570" s="21"/>
      <c r="RQQ570" s="21"/>
      <c r="RQR570" s="21"/>
      <c r="RQS570" s="21"/>
      <c r="RQT570" s="19"/>
      <c r="RQU570" s="20"/>
      <c r="RQV570" s="110"/>
      <c r="RQW570" s="21"/>
      <c r="RQX570" s="21"/>
      <c r="RQY570" s="20"/>
      <c r="RQZ570" s="20"/>
      <c r="RRA570" s="20"/>
      <c r="RRB570" s="21"/>
      <c r="RRC570" s="20"/>
      <c r="RRD570" s="20"/>
      <c r="RRE570" s="20"/>
      <c r="RRF570" s="20"/>
      <c r="RRG570" s="20"/>
      <c r="RRH570" s="20"/>
      <c r="RRI570" s="23"/>
      <c r="RRJ570" s="89"/>
      <c r="RRK570" s="22"/>
      <c r="RRL570" s="102"/>
      <c r="RRM570" s="78"/>
      <c r="RRN570" s="72"/>
      <c r="RRO570" s="66"/>
      <c r="RRP570" s="21"/>
      <c r="RRQ570" s="21"/>
      <c r="RRR570" s="21"/>
      <c r="RRS570" s="21"/>
      <c r="RRT570" s="21"/>
      <c r="RRU570" s="19"/>
      <c r="RRV570" s="20"/>
      <c r="RRW570" s="110"/>
      <c r="RRX570" s="21"/>
      <c r="RRY570" s="21"/>
      <c r="RRZ570" s="20"/>
      <c r="RSA570" s="20"/>
      <c r="RSB570" s="20"/>
      <c r="RSC570" s="21"/>
      <c r="RSD570" s="20"/>
      <c r="RSE570" s="20"/>
      <c r="RSF570" s="20"/>
      <c r="RSG570" s="20"/>
      <c r="RSH570" s="20"/>
      <c r="RSI570" s="20"/>
      <c r="RSJ570" s="23"/>
      <c r="RSK570" s="89"/>
      <c r="RSL570" s="22"/>
      <c r="RSM570" s="102"/>
      <c r="RSN570" s="78"/>
      <c r="RSO570" s="72"/>
      <c r="RSP570" s="66"/>
      <c r="RSQ570" s="21"/>
      <c r="RSR570" s="21"/>
      <c r="RSS570" s="21"/>
      <c r="RST570" s="21"/>
      <c r="RSU570" s="21"/>
      <c r="RSV570" s="19"/>
      <c r="RSW570" s="20"/>
      <c r="RSX570" s="110"/>
      <c r="RSY570" s="21"/>
      <c r="RSZ570" s="21"/>
      <c r="RTA570" s="20"/>
      <c r="RTB570" s="20"/>
      <c r="RTC570" s="20"/>
      <c r="RTD570" s="21"/>
      <c r="RTE570" s="20"/>
      <c r="RTF570" s="20"/>
      <c r="RTG570" s="20"/>
      <c r="RTH570" s="20"/>
      <c r="RTI570" s="20"/>
      <c r="RTJ570" s="20"/>
      <c r="RTK570" s="23"/>
      <c r="RTL570" s="89"/>
      <c r="RTM570" s="22"/>
      <c r="RTN570" s="102"/>
      <c r="RTO570" s="78"/>
      <c r="RTP570" s="72"/>
      <c r="RTQ570" s="66"/>
      <c r="RTR570" s="21"/>
      <c r="RTS570" s="21"/>
      <c r="RTT570" s="21"/>
      <c r="RTU570" s="21"/>
      <c r="RTV570" s="21"/>
      <c r="RTW570" s="19"/>
      <c r="RTX570" s="20"/>
      <c r="RTY570" s="110"/>
      <c r="RTZ570" s="21"/>
      <c r="RUA570" s="21"/>
      <c r="RUB570" s="20"/>
      <c r="RUC570" s="20"/>
      <c r="RUD570" s="20"/>
      <c r="RUE570" s="21"/>
      <c r="RUF570" s="20"/>
      <c r="RUG570" s="20"/>
      <c r="RUH570" s="20"/>
      <c r="RUI570" s="20"/>
      <c r="RUJ570" s="20"/>
      <c r="RUK570" s="20"/>
      <c r="RUL570" s="23"/>
      <c r="RUM570" s="89"/>
      <c r="RUN570" s="22"/>
      <c r="RUO570" s="102"/>
      <c r="RUP570" s="78"/>
      <c r="RUQ570" s="72"/>
      <c r="RUR570" s="66"/>
      <c r="RUS570" s="21"/>
      <c r="RUT570" s="21"/>
      <c r="RUU570" s="21"/>
      <c r="RUV570" s="21"/>
      <c r="RUW570" s="21"/>
      <c r="RUX570" s="19"/>
      <c r="RUY570" s="20"/>
      <c r="RUZ570" s="110"/>
      <c r="RVA570" s="21"/>
      <c r="RVB570" s="21"/>
      <c r="RVC570" s="20"/>
      <c r="RVD570" s="20"/>
      <c r="RVE570" s="20"/>
      <c r="RVF570" s="21"/>
      <c r="RVG570" s="20"/>
      <c r="RVH570" s="20"/>
      <c r="RVI570" s="20"/>
      <c r="RVJ570" s="20"/>
      <c r="RVK570" s="20"/>
      <c r="RVL570" s="20"/>
      <c r="RVM570" s="23"/>
      <c r="RVN570" s="89"/>
      <c r="RVO570" s="22"/>
      <c r="RVP570" s="102"/>
      <c r="RVQ570" s="78"/>
      <c r="RVR570" s="72"/>
      <c r="RVS570" s="66"/>
      <c r="RVT570" s="21"/>
      <c r="RVU570" s="21"/>
      <c r="RVV570" s="21"/>
      <c r="RVW570" s="21"/>
      <c r="RVX570" s="21"/>
      <c r="RVY570" s="19"/>
      <c r="RVZ570" s="20"/>
      <c r="RWA570" s="110"/>
      <c r="RWB570" s="21"/>
      <c r="RWC570" s="21"/>
      <c r="RWD570" s="20"/>
      <c r="RWE570" s="20"/>
      <c r="RWF570" s="20"/>
      <c r="RWG570" s="21"/>
      <c r="RWH570" s="20"/>
      <c r="RWI570" s="20"/>
      <c r="RWJ570" s="20"/>
      <c r="RWK570" s="20"/>
      <c r="RWL570" s="20"/>
      <c r="RWM570" s="20"/>
      <c r="RWN570" s="23"/>
      <c r="RWO570" s="89"/>
      <c r="RWP570" s="22"/>
      <c r="RWQ570" s="102"/>
      <c r="RWR570" s="78"/>
      <c r="RWS570" s="72"/>
      <c r="RWT570" s="66"/>
      <c r="RWU570" s="21"/>
      <c r="RWV570" s="21"/>
      <c r="RWW570" s="21"/>
      <c r="RWX570" s="21"/>
      <c r="RWY570" s="21"/>
      <c r="RWZ570" s="19"/>
      <c r="RXA570" s="20"/>
      <c r="RXB570" s="110"/>
      <c r="RXC570" s="21"/>
      <c r="RXD570" s="21"/>
      <c r="RXE570" s="20"/>
      <c r="RXF570" s="20"/>
      <c r="RXG570" s="20"/>
      <c r="RXH570" s="21"/>
      <c r="RXI570" s="20"/>
      <c r="RXJ570" s="20"/>
      <c r="RXK570" s="20"/>
      <c r="RXL570" s="20"/>
      <c r="RXM570" s="20"/>
      <c r="RXN570" s="20"/>
      <c r="RXO570" s="23"/>
      <c r="RXP570" s="89"/>
      <c r="RXQ570" s="22"/>
      <c r="RXR570" s="102"/>
      <c r="RXS570" s="78"/>
      <c r="RXT570" s="72"/>
      <c r="RXU570" s="66"/>
      <c r="RXV570" s="21"/>
      <c r="RXW570" s="21"/>
      <c r="RXX570" s="21"/>
      <c r="RXY570" s="21"/>
      <c r="RXZ570" s="21"/>
      <c r="RYA570" s="19"/>
      <c r="RYB570" s="20"/>
      <c r="RYC570" s="110"/>
      <c r="RYD570" s="21"/>
      <c r="RYE570" s="21"/>
      <c r="RYF570" s="20"/>
      <c r="RYG570" s="20"/>
      <c r="RYH570" s="20"/>
      <c r="RYI570" s="21"/>
      <c r="RYJ570" s="20"/>
      <c r="RYK570" s="20"/>
      <c r="RYL570" s="20"/>
      <c r="RYM570" s="20"/>
      <c r="RYN570" s="20"/>
      <c r="RYO570" s="20"/>
      <c r="RYP570" s="23"/>
      <c r="RYQ570" s="89"/>
      <c r="RYR570" s="22"/>
      <c r="RYS570" s="102"/>
      <c r="RYT570" s="78"/>
      <c r="RYU570" s="72"/>
      <c r="RYV570" s="66"/>
      <c r="RYW570" s="21"/>
      <c r="RYX570" s="21"/>
      <c r="RYY570" s="21"/>
      <c r="RYZ570" s="21"/>
      <c r="RZA570" s="21"/>
      <c r="RZB570" s="19"/>
      <c r="RZC570" s="20"/>
      <c r="RZD570" s="110"/>
      <c r="RZE570" s="21"/>
      <c r="RZF570" s="21"/>
      <c r="RZG570" s="20"/>
      <c r="RZH570" s="20"/>
      <c r="RZI570" s="20"/>
      <c r="RZJ570" s="21"/>
      <c r="RZK570" s="20"/>
      <c r="RZL570" s="20"/>
      <c r="RZM570" s="20"/>
      <c r="RZN570" s="20"/>
      <c r="RZO570" s="20"/>
      <c r="RZP570" s="20"/>
      <c r="RZQ570" s="23"/>
      <c r="RZR570" s="89"/>
      <c r="RZS570" s="22"/>
      <c r="RZT570" s="102"/>
      <c r="RZU570" s="78"/>
      <c r="RZV570" s="72"/>
      <c r="RZW570" s="66"/>
      <c r="RZX570" s="21"/>
      <c r="RZY570" s="21"/>
      <c r="RZZ570" s="21"/>
      <c r="SAA570" s="21"/>
      <c r="SAB570" s="21"/>
      <c r="SAC570" s="19"/>
      <c r="SAD570" s="20"/>
      <c r="SAE570" s="110"/>
      <c r="SAF570" s="21"/>
      <c r="SAG570" s="21"/>
      <c r="SAH570" s="20"/>
      <c r="SAI570" s="20"/>
      <c r="SAJ570" s="20"/>
      <c r="SAK570" s="21"/>
      <c r="SAL570" s="20"/>
      <c r="SAM570" s="20"/>
      <c r="SAN570" s="20"/>
      <c r="SAO570" s="20"/>
      <c r="SAP570" s="20"/>
      <c r="SAQ570" s="20"/>
      <c r="SAR570" s="23"/>
      <c r="SAS570" s="89"/>
      <c r="SAT570" s="22"/>
      <c r="SAU570" s="102"/>
      <c r="SAV570" s="78"/>
      <c r="SAW570" s="72"/>
      <c r="SAX570" s="66"/>
      <c r="SAY570" s="21"/>
      <c r="SAZ570" s="21"/>
      <c r="SBA570" s="21"/>
      <c r="SBB570" s="21"/>
      <c r="SBC570" s="21"/>
      <c r="SBD570" s="19"/>
      <c r="SBE570" s="20"/>
      <c r="SBF570" s="110"/>
      <c r="SBG570" s="21"/>
      <c r="SBH570" s="21"/>
      <c r="SBI570" s="20"/>
      <c r="SBJ570" s="20"/>
      <c r="SBK570" s="20"/>
      <c r="SBL570" s="21"/>
      <c r="SBM570" s="20"/>
      <c r="SBN570" s="20"/>
      <c r="SBO570" s="20"/>
      <c r="SBP570" s="20"/>
      <c r="SBQ570" s="20"/>
      <c r="SBR570" s="20"/>
      <c r="SBS570" s="23"/>
      <c r="SBT570" s="89"/>
      <c r="SBU570" s="22"/>
      <c r="SBV570" s="102"/>
      <c r="SBW570" s="78"/>
      <c r="SBX570" s="72"/>
      <c r="SBY570" s="66"/>
      <c r="SBZ570" s="21"/>
      <c r="SCA570" s="21"/>
      <c r="SCB570" s="21"/>
      <c r="SCC570" s="21"/>
      <c r="SCD570" s="21"/>
      <c r="SCE570" s="19"/>
      <c r="SCF570" s="20"/>
      <c r="SCG570" s="110"/>
      <c r="SCH570" s="21"/>
      <c r="SCI570" s="21"/>
      <c r="SCJ570" s="20"/>
      <c r="SCK570" s="20"/>
      <c r="SCL570" s="20"/>
      <c r="SCM570" s="21"/>
      <c r="SCN570" s="20"/>
      <c r="SCO570" s="20"/>
      <c r="SCP570" s="20"/>
      <c r="SCQ570" s="20"/>
      <c r="SCR570" s="20"/>
      <c r="SCS570" s="20"/>
      <c r="SCT570" s="23"/>
      <c r="SCU570" s="89"/>
      <c r="SCV570" s="22"/>
      <c r="SCW570" s="102"/>
      <c r="SCX570" s="78"/>
      <c r="SCY570" s="72"/>
      <c r="SCZ570" s="66"/>
      <c r="SDA570" s="21"/>
      <c r="SDB570" s="21"/>
      <c r="SDC570" s="21"/>
      <c r="SDD570" s="21"/>
      <c r="SDE570" s="21"/>
      <c r="SDF570" s="19"/>
      <c r="SDG570" s="20"/>
      <c r="SDH570" s="110"/>
      <c r="SDI570" s="21"/>
      <c r="SDJ570" s="21"/>
      <c r="SDK570" s="20"/>
      <c r="SDL570" s="20"/>
      <c r="SDM570" s="20"/>
      <c r="SDN570" s="21"/>
      <c r="SDO570" s="20"/>
      <c r="SDP570" s="20"/>
      <c r="SDQ570" s="20"/>
      <c r="SDR570" s="20"/>
      <c r="SDS570" s="20"/>
      <c r="SDT570" s="20"/>
      <c r="SDU570" s="23"/>
      <c r="SDV570" s="89"/>
      <c r="SDW570" s="22"/>
      <c r="SDX570" s="102"/>
      <c r="SDY570" s="78"/>
      <c r="SDZ570" s="72"/>
      <c r="SEA570" s="66"/>
      <c r="SEB570" s="21"/>
      <c r="SEC570" s="21"/>
      <c r="SED570" s="21"/>
      <c r="SEE570" s="21"/>
      <c r="SEF570" s="21"/>
      <c r="SEG570" s="19"/>
      <c r="SEH570" s="20"/>
      <c r="SEI570" s="110"/>
      <c r="SEJ570" s="21"/>
      <c r="SEK570" s="21"/>
      <c r="SEL570" s="20"/>
      <c r="SEM570" s="20"/>
      <c r="SEN570" s="20"/>
      <c r="SEO570" s="21"/>
      <c r="SEP570" s="20"/>
      <c r="SEQ570" s="20"/>
      <c r="SER570" s="20"/>
      <c r="SES570" s="20"/>
      <c r="SET570" s="20"/>
      <c r="SEU570" s="20"/>
      <c r="SEV570" s="23"/>
      <c r="SEW570" s="89"/>
      <c r="SEX570" s="22"/>
      <c r="SEY570" s="102"/>
      <c r="SEZ570" s="78"/>
      <c r="SFA570" s="72"/>
      <c r="SFB570" s="66"/>
      <c r="SFC570" s="21"/>
      <c r="SFD570" s="21"/>
      <c r="SFE570" s="21"/>
      <c r="SFF570" s="21"/>
      <c r="SFG570" s="21"/>
      <c r="SFH570" s="19"/>
      <c r="SFI570" s="20"/>
      <c r="SFJ570" s="110"/>
      <c r="SFK570" s="21"/>
      <c r="SFL570" s="21"/>
      <c r="SFM570" s="20"/>
      <c r="SFN570" s="20"/>
      <c r="SFO570" s="20"/>
      <c r="SFP570" s="21"/>
      <c r="SFQ570" s="20"/>
      <c r="SFR570" s="20"/>
      <c r="SFS570" s="20"/>
      <c r="SFT570" s="20"/>
      <c r="SFU570" s="20"/>
      <c r="SFV570" s="20"/>
      <c r="SFW570" s="23"/>
      <c r="SFX570" s="89"/>
      <c r="SFY570" s="22"/>
      <c r="SFZ570" s="102"/>
      <c r="SGA570" s="78"/>
      <c r="SGB570" s="72"/>
      <c r="SGC570" s="66"/>
      <c r="SGD570" s="21"/>
      <c r="SGE570" s="21"/>
      <c r="SGF570" s="21"/>
      <c r="SGG570" s="21"/>
      <c r="SGH570" s="21"/>
      <c r="SGI570" s="19"/>
      <c r="SGJ570" s="20"/>
      <c r="SGK570" s="110"/>
      <c r="SGL570" s="21"/>
      <c r="SGM570" s="21"/>
      <c r="SGN570" s="20"/>
      <c r="SGO570" s="20"/>
      <c r="SGP570" s="20"/>
      <c r="SGQ570" s="21"/>
      <c r="SGR570" s="20"/>
      <c r="SGS570" s="20"/>
      <c r="SGT570" s="20"/>
      <c r="SGU570" s="20"/>
      <c r="SGV570" s="20"/>
      <c r="SGW570" s="20"/>
      <c r="SGX570" s="23"/>
      <c r="SGY570" s="89"/>
      <c r="SGZ570" s="22"/>
      <c r="SHA570" s="102"/>
      <c r="SHB570" s="78"/>
      <c r="SHC570" s="72"/>
      <c r="SHD570" s="66"/>
      <c r="SHE570" s="21"/>
      <c r="SHF570" s="21"/>
      <c r="SHG570" s="21"/>
      <c r="SHH570" s="21"/>
      <c r="SHI570" s="21"/>
      <c r="SHJ570" s="19"/>
      <c r="SHK570" s="20"/>
      <c r="SHL570" s="110"/>
      <c r="SHM570" s="21"/>
      <c r="SHN570" s="21"/>
      <c r="SHO570" s="20"/>
      <c r="SHP570" s="20"/>
      <c r="SHQ570" s="20"/>
      <c r="SHR570" s="21"/>
      <c r="SHS570" s="20"/>
      <c r="SHT570" s="20"/>
      <c r="SHU570" s="20"/>
      <c r="SHV570" s="20"/>
      <c r="SHW570" s="20"/>
      <c r="SHX570" s="20"/>
      <c r="SHY570" s="23"/>
      <c r="SHZ570" s="89"/>
      <c r="SIA570" s="22"/>
      <c r="SIB570" s="102"/>
      <c r="SIC570" s="78"/>
      <c r="SID570" s="72"/>
      <c r="SIE570" s="66"/>
      <c r="SIF570" s="21"/>
      <c r="SIG570" s="21"/>
      <c r="SIH570" s="21"/>
      <c r="SII570" s="21"/>
      <c r="SIJ570" s="21"/>
      <c r="SIK570" s="19"/>
      <c r="SIL570" s="20"/>
      <c r="SIM570" s="110"/>
      <c r="SIN570" s="21"/>
      <c r="SIO570" s="21"/>
      <c r="SIP570" s="20"/>
      <c r="SIQ570" s="20"/>
      <c r="SIR570" s="20"/>
      <c r="SIS570" s="21"/>
      <c r="SIT570" s="20"/>
      <c r="SIU570" s="20"/>
      <c r="SIV570" s="20"/>
      <c r="SIW570" s="20"/>
      <c r="SIX570" s="20"/>
      <c r="SIY570" s="20"/>
      <c r="SIZ570" s="23"/>
      <c r="SJA570" s="89"/>
      <c r="SJB570" s="22"/>
      <c r="SJC570" s="102"/>
      <c r="SJD570" s="78"/>
      <c r="SJE570" s="72"/>
      <c r="SJF570" s="66"/>
      <c r="SJG570" s="21"/>
      <c r="SJH570" s="21"/>
      <c r="SJI570" s="21"/>
      <c r="SJJ570" s="21"/>
      <c r="SJK570" s="21"/>
      <c r="SJL570" s="19"/>
      <c r="SJM570" s="20"/>
      <c r="SJN570" s="110"/>
      <c r="SJO570" s="21"/>
      <c r="SJP570" s="21"/>
      <c r="SJQ570" s="20"/>
      <c r="SJR570" s="20"/>
      <c r="SJS570" s="20"/>
      <c r="SJT570" s="21"/>
      <c r="SJU570" s="20"/>
      <c r="SJV570" s="20"/>
      <c r="SJW570" s="20"/>
      <c r="SJX570" s="20"/>
      <c r="SJY570" s="20"/>
      <c r="SJZ570" s="20"/>
      <c r="SKA570" s="23"/>
      <c r="SKB570" s="89"/>
      <c r="SKC570" s="22"/>
      <c r="SKD570" s="102"/>
      <c r="SKE570" s="78"/>
      <c r="SKF570" s="72"/>
      <c r="SKG570" s="66"/>
      <c r="SKH570" s="21"/>
      <c r="SKI570" s="21"/>
      <c r="SKJ570" s="21"/>
      <c r="SKK570" s="21"/>
      <c r="SKL570" s="21"/>
      <c r="SKM570" s="19"/>
      <c r="SKN570" s="20"/>
      <c r="SKO570" s="110"/>
      <c r="SKP570" s="21"/>
      <c r="SKQ570" s="21"/>
      <c r="SKR570" s="20"/>
      <c r="SKS570" s="20"/>
      <c r="SKT570" s="20"/>
      <c r="SKU570" s="21"/>
      <c r="SKV570" s="20"/>
      <c r="SKW570" s="20"/>
      <c r="SKX570" s="20"/>
      <c r="SKY570" s="20"/>
      <c r="SKZ570" s="20"/>
      <c r="SLA570" s="20"/>
      <c r="SLB570" s="23"/>
      <c r="SLC570" s="89"/>
      <c r="SLD570" s="22"/>
      <c r="SLE570" s="102"/>
      <c r="SLF570" s="78"/>
      <c r="SLG570" s="72"/>
      <c r="SLH570" s="66"/>
      <c r="SLI570" s="21"/>
      <c r="SLJ570" s="21"/>
      <c r="SLK570" s="21"/>
      <c r="SLL570" s="21"/>
      <c r="SLM570" s="21"/>
      <c r="SLN570" s="19"/>
      <c r="SLO570" s="20"/>
      <c r="SLP570" s="110"/>
      <c r="SLQ570" s="21"/>
      <c r="SLR570" s="21"/>
      <c r="SLS570" s="20"/>
      <c r="SLT570" s="20"/>
      <c r="SLU570" s="20"/>
      <c r="SLV570" s="21"/>
      <c r="SLW570" s="20"/>
      <c r="SLX570" s="20"/>
      <c r="SLY570" s="20"/>
      <c r="SLZ570" s="20"/>
      <c r="SMA570" s="20"/>
      <c r="SMB570" s="20"/>
      <c r="SMC570" s="23"/>
      <c r="SMD570" s="89"/>
      <c r="SME570" s="22"/>
      <c r="SMF570" s="102"/>
      <c r="SMG570" s="78"/>
      <c r="SMH570" s="72"/>
      <c r="SMI570" s="66"/>
      <c r="SMJ570" s="21"/>
      <c r="SMK570" s="21"/>
      <c r="SML570" s="21"/>
      <c r="SMM570" s="21"/>
      <c r="SMN570" s="21"/>
      <c r="SMO570" s="19"/>
      <c r="SMP570" s="20"/>
      <c r="SMQ570" s="110"/>
      <c r="SMR570" s="21"/>
      <c r="SMS570" s="21"/>
      <c r="SMT570" s="20"/>
      <c r="SMU570" s="20"/>
      <c r="SMV570" s="20"/>
      <c r="SMW570" s="21"/>
      <c r="SMX570" s="20"/>
      <c r="SMY570" s="20"/>
      <c r="SMZ570" s="20"/>
      <c r="SNA570" s="20"/>
      <c r="SNB570" s="20"/>
      <c r="SNC570" s="20"/>
      <c r="SND570" s="23"/>
      <c r="SNE570" s="89"/>
      <c r="SNF570" s="22"/>
      <c r="SNG570" s="102"/>
      <c r="SNH570" s="78"/>
      <c r="SNI570" s="72"/>
      <c r="SNJ570" s="66"/>
      <c r="SNK570" s="21"/>
      <c r="SNL570" s="21"/>
      <c r="SNM570" s="21"/>
      <c r="SNN570" s="21"/>
      <c r="SNO570" s="21"/>
      <c r="SNP570" s="19"/>
      <c r="SNQ570" s="20"/>
      <c r="SNR570" s="110"/>
      <c r="SNS570" s="21"/>
      <c r="SNT570" s="21"/>
      <c r="SNU570" s="20"/>
      <c r="SNV570" s="20"/>
      <c r="SNW570" s="20"/>
      <c r="SNX570" s="21"/>
      <c r="SNY570" s="20"/>
      <c r="SNZ570" s="20"/>
      <c r="SOA570" s="20"/>
      <c r="SOB570" s="20"/>
      <c r="SOC570" s="20"/>
      <c r="SOD570" s="20"/>
      <c r="SOE570" s="23"/>
      <c r="SOF570" s="89"/>
      <c r="SOG570" s="22"/>
      <c r="SOH570" s="102"/>
      <c r="SOI570" s="78"/>
      <c r="SOJ570" s="72"/>
      <c r="SOK570" s="66"/>
      <c r="SOL570" s="21"/>
      <c r="SOM570" s="21"/>
      <c r="SON570" s="21"/>
      <c r="SOO570" s="21"/>
      <c r="SOP570" s="21"/>
      <c r="SOQ570" s="19"/>
      <c r="SOR570" s="20"/>
      <c r="SOS570" s="110"/>
      <c r="SOT570" s="21"/>
      <c r="SOU570" s="21"/>
      <c r="SOV570" s="20"/>
      <c r="SOW570" s="20"/>
      <c r="SOX570" s="20"/>
      <c r="SOY570" s="21"/>
      <c r="SOZ570" s="20"/>
      <c r="SPA570" s="20"/>
      <c r="SPB570" s="20"/>
      <c r="SPC570" s="20"/>
      <c r="SPD570" s="20"/>
      <c r="SPE570" s="20"/>
      <c r="SPF570" s="23"/>
      <c r="SPG570" s="89"/>
      <c r="SPH570" s="22"/>
      <c r="SPI570" s="102"/>
      <c r="SPJ570" s="78"/>
      <c r="SPK570" s="72"/>
      <c r="SPL570" s="66"/>
      <c r="SPM570" s="21"/>
      <c r="SPN570" s="21"/>
      <c r="SPO570" s="21"/>
      <c r="SPP570" s="21"/>
      <c r="SPQ570" s="21"/>
      <c r="SPR570" s="19"/>
      <c r="SPS570" s="20"/>
      <c r="SPT570" s="110"/>
      <c r="SPU570" s="21"/>
      <c r="SPV570" s="21"/>
      <c r="SPW570" s="20"/>
      <c r="SPX570" s="20"/>
      <c r="SPY570" s="20"/>
      <c r="SPZ570" s="21"/>
      <c r="SQA570" s="20"/>
      <c r="SQB570" s="20"/>
      <c r="SQC570" s="20"/>
      <c r="SQD570" s="20"/>
      <c r="SQE570" s="20"/>
      <c r="SQF570" s="20"/>
      <c r="SQG570" s="23"/>
      <c r="SQH570" s="89"/>
      <c r="SQI570" s="22"/>
      <c r="SQJ570" s="102"/>
      <c r="SQK570" s="78"/>
      <c r="SQL570" s="72"/>
      <c r="SQM570" s="66"/>
      <c r="SQN570" s="21"/>
      <c r="SQO570" s="21"/>
      <c r="SQP570" s="21"/>
      <c r="SQQ570" s="21"/>
      <c r="SQR570" s="21"/>
      <c r="SQS570" s="19"/>
      <c r="SQT570" s="20"/>
      <c r="SQU570" s="110"/>
      <c r="SQV570" s="21"/>
      <c r="SQW570" s="21"/>
      <c r="SQX570" s="20"/>
      <c r="SQY570" s="20"/>
      <c r="SQZ570" s="20"/>
      <c r="SRA570" s="21"/>
      <c r="SRB570" s="20"/>
      <c r="SRC570" s="20"/>
      <c r="SRD570" s="20"/>
      <c r="SRE570" s="20"/>
      <c r="SRF570" s="20"/>
      <c r="SRG570" s="20"/>
      <c r="SRH570" s="23"/>
      <c r="SRI570" s="89"/>
      <c r="SRJ570" s="22"/>
      <c r="SRK570" s="102"/>
      <c r="SRL570" s="78"/>
      <c r="SRM570" s="72"/>
      <c r="SRN570" s="66"/>
      <c r="SRO570" s="21"/>
      <c r="SRP570" s="21"/>
      <c r="SRQ570" s="21"/>
      <c r="SRR570" s="21"/>
      <c r="SRS570" s="21"/>
      <c r="SRT570" s="19"/>
      <c r="SRU570" s="20"/>
      <c r="SRV570" s="110"/>
      <c r="SRW570" s="21"/>
      <c r="SRX570" s="21"/>
      <c r="SRY570" s="20"/>
      <c r="SRZ570" s="20"/>
      <c r="SSA570" s="20"/>
      <c r="SSB570" s="21"/>
      <c r="SSC570" s="20"/>
      <c r="SSD570" s="20"/>
      <c r="SSE570" s="20"/>
      <c r="SSF570" s="20"/>
      <c r="SSG570" s="20"/>
      <c r="SSH570" s="20"/>
      <c r="SSI570" s="23"/>
      <c r="SSJ570" s="89"/>
      <c r="SSK570" s="22"/>
      <c r="SSL570" s="102"/>
      <c r="SSM570" s="78"/>
      <c r="SSN570" s="72"/>
      <c r="SSO570" s="66"/>
      <c r="SSP570" s="21"/>
      <c r="SSQ570" s="21"/>
      <c r="SSR570" s="21"/>
      <c r="SSS570" s="21"/>
      <c r="SST570" s="21"/>
      <c r="SSU570" s="19"/>
      <c r="SSV570" s="20"/>
      <c r="SSW570" s="110"/>
      <c r="SSX570" s="21"/>
      <c r="SSY570" s="21"/>
      <c r="SSZ570" s="20"/>
      <c r="STA570" s="20"/>
      <c r="STB570" s="20"/>
      <c r="STC570" s="21"/>
      <c r="STD570" s="20"/>
      <c r="STE570" s="20"/>
      <c r="STF570" s="20"/>
      <c r="STG570" s="20"/>
      <c r="STH570" s="20"/>
      <c r="STI570" s="20"/>
      <c r="STJ570" s="23"/>
      <c r="STK570" s="89"/>
      <c r="STL570" s="22"/>
      <c r="STM570" s="102"/>
      <c r="STN570" s="78"/>
      <c r="STO570" s="72"/>
      <c r="STP570" s="66"/>
      <c r="STQ570" s="21"/>
      <c r="STR570" s="21"/>
      <c r="STS570" s="21"/>
      <c r="STT570" s="21"/>
      <c r="STU570" s="21"/>
      <c r="STV570" s="19"/>
      <c r="STW570" s="20"/>
      <c r="STX570" s="110"/>
      <c r="STY570" s="21"/>
      <c r="STZ570" s="21"/>
      <c r="SUA570" s="20"/>
      <c r="SUB570" s="20"/>
      <c r="SUC570" s="20"/>
      <c r="SUD570" s="21"/>
      <c r="SUE570" s="20"/>
      <c r="SUF570" s="20"/>
      <c r="SUG570" s="20"/>
      <c r="SUH570" s="20"/>
      <c r="SUI570" s="20"/>
      <c r="SUJ570" s="20"/>
      <c r="SUK570" s="23"/>
      <c r="SUL570" s="89"/>
      <c r="SUM570" s="22"/>
      <c r="SUN570" s="102"/>
      <c r="SUO570" s="78"/>
      <c r="SUP570" s="72"/>
      <c r="SUQ570" s="66"/>
      <c r="SUR570" s="21"/>
      <c r="SUS570" s="21"/>
      <c r="SUT570" s="21"/>
      <c r="SUU570" s="21"/>
      <c r="SUV570" s="21"/>
      <c r="SUW570" s="19"/>
      <c r="SUX570" s="20"/>
      <c r="SUY570" s="110"/>
      <c r="SUZ570" s="21"/>
      <c r="SVA570" s="21"/>
      <c r="SVB570" s="20"/>
      <c r="SVC570" s="20"/>
      <c r="SVD570" s="20"/>
      <c r="SVE570" s="21"/>
      <c r="SVF570" s="20"/>
      <c r="SVG570" s="20"/>
      <c r="SVH570" s="20"/>
      <c r="SVI570" s="20"/>
      <c r="SVJ570" s="20"/>
      <c r="SVK570" s="20"/>
      <c r="SVL570" s="23"/>
      <c r="SVM570" s="89"/>
      <c r="SVN570" s="22"/>
      <c r="SVO570" s="102"/>
      <c r="SVP570" s="78"/>
      <c r="SVQ570" s="72"/>
      <c r="SVR570" s="66"/>
      <c r="SVS570" s="21"/>
      <c r="SVT570" s="21"/>
      <c r="SVU570" s="21"/>
      <c r="SVV570" s="21"/>
      <c r="SVW570" s="21"/>
      <c r="SVX570" s="19"/>
      <c r="SVY570" s="20"/>
      <c r="SVZ570" s="110"/>
      <c r="SWA570" s="21"/>
      <c r="SWB570" s="21"/>
      <c r="SWC570" s="20"/>
      <c r="SWD570" s="20"/>
      <c r="SWE570" s="20"/>
      <c r="SWF570" s="21"/>
      <c r="SWG570" s="20"/>
      <c r="SWH570" s="20"/>
      <c r="SWI570" s="20"/>
      <c r="SWJ570" s="20"/>
      <c r="SWK570" s="20"/>
      <c r="SWL570" s="20"/>
      <c r="SWM570" s="23"/>
      <c r="SWN570" s="89"/>
      <c r="SWO570" s="22"/>
      <c r="SWP570" s="102"/>
      <c r="SWQ570" s="78"/>
      <c r="SWR570" s="72"/>
      <c r="SWS570" s="66"/>
      <c r="SWT570" s="21"/>
      <c r="SWU570" s="21"/>
      <c r="SWV570" s="21"/>
      <c r="SWW570" s="21"/>
      <c r="SWX570" s="21"/>
      <c r="SWY570" s="19"/>
      <c r="SWZ570" s="20"/>
      <c r="SXA570" s="110"/>
      <c r="SXB570" s="21"/>
      <c r="SXC570" s="21"/>
      <c r="SXD570" s="20"/>
      <c r="SXE570" s="20"/>
      <c r="SXF570" s="20"/>
      <c r="SXG570" s="21"/>
      <c r="SXH570" s="20"/>
      <c r="SXI570" s="20"/>
      <c r="SXJ570" s="20"/>
      <c r="SXK570" s="20"/>
      <c r="SXL570" s="20"/>
      <c r="SXM570" s="20"/>
      <c r="SXN570" s="23"/>
      <c r="SXO570" s="89"/>
      <c r="SXP570" s="22"/>
      <c r="SXQ570" s="102"/>
      <c r="SXR570" s="78"/>
      <c r="SXS570" s="72"/>
      <c r="SXT570" s="66"/>
      <c r="SXU570" s="21"/>
      <c r="SXV570" s="21"/>
      <c r="SXW570" s="21"/>
      <c r="SXX570" s="21"/>
      <c r="SXY570" s="21"/>
      <c r="SXZ570" s="19"/>
      <c r="SYA570" s="20"/>
      <c r="SYB570" s="110"/>
      <c r="SYC570" s="21"/>
      <c r="SYD570" s="21"/>
      <c r="SYE570" s="20"/>
      <c r="SYF570" s="20"/>
      <c r="SYG570" s="20"/>
      <c r="SYH570" s="21"/>
      <c r="SYI570" s="20"/>
      <c r="SYJ570" s="20"/>
      <c r="SYK570" s="20"/>
      <c r="SYL570" s="20"/>
      <c r="SYM570" s="20"/>
      <c r="SYN570" s="20"/>
      <c r="SYO570" s="23"/>
      <c r="SYP570" s="89"/>
      <c r="SYQ570" s="22"/>
      <c r="SYR570" s="102"/>
      <c r="SYS570" s="78"/>
      <c r="SYT570" s="72"/>
      <c r="SYU570" s="66"/>
      <c r="SYV570" s="21"/>
      <c r="SYW570" s="21"/>
      <c r="SYX570" s="21"/>
      <c r="SYY570" s="21"/>
      <c r="SYZ570" s="21"/>
      <c r="SZA570" s="19"/>
      <c r="SZB570" s="20"/>
      <c r="SZC570" s="110"/>
      <c r="SZD570" s="21"/>
      <c r="SZE570" s="21"/>
      <c r="SZF570" s="20"/>
      <c r="SZG570" s="20"/>
      <c r="SZH570" s="20"/>
      <c r="SZI570" s="21"/>
      <c r="SZJ570" s="20"/>
      <c r="SZK570" s="20"/>
      <c r="SZL570" s="20"/>
      <c r="SZM570" s="20"/>
      <c r="SZN570" s="20"/>
      <c r="SZO570" s="20"/>
      <c r="SZP570" s="23"/>
      <c r="SZQ570" s="89"/>
      <c r="SZR570" s="22"/>
      <c r="SZS570" s="102"/>
      <c r="SZT570" s="78"/>
      <c r="SZU570" s="72"/>
      <c r="SZV570" s="66"/>
      <c r="SZW570" s="21"/>
      <c r="SZX570" s="21"/>
      <c r="SZY570" s="21"/>
      <c r="SZZ570" s="21"/>
      <c r="TAA570" s="21"/>
      <c r="TAB570" s="19"/>
      <c r="TAC570" s="20"/>
      <c r="TAD570" s="110"/>
      <c r="TAE570" s="21"/>
      <c r="TAF570" s="21"/>
      <c r="TAG570" s="20"/>
      <c r="TAH570" s="20"/>
      <c r="TAI570" s="20"/>
      <c r="TAJ570" s="21"/>
      <c r="TAK570" s="20"/>
      <c r="TAL570" s="20"/>
      <c r="TAM570" s="20"/>
      <c r="TAN570" s="20"/>
      <c r="TAO570" s="20"/>
      <c r="TAP570" s="20"/>
      <c r="TAQ570" s="23"/>
      <c r="TAR570" s="89"/>
      <c r="TAS570" s="22"/>
      <c r="TAT570" s="102"/>
      <c r="TAU570" s="78"/>
      <c r="TAV570" s="72"/>
      <c r="TAW570" s="66"/>
      <c r="TAX570" s="21"/>
      <c r="TAY570" s="21"/>
      <c r="TAZ570" s="21"/>
      <c r="TBA570" s="21"/>
      <c r="TBB570" s="21"/>
      <c r="TBC570" s="19"/>
      <c r="TBD570" s="20"/>
      <c r="TBE570" s="110"/>
      <c r="TBF570" s="21"/>
      <c r="TBG570" s="21"/>
      <c r="TBH570" s="20"/>
      <c r="TBI570" s="20"/>
      <c r="TBJ570" s="20"/>
      <c r="TBK570" s="21"/>
      <c r="TBL570" s="20"/>
      <c r="TBM570" s="20"/>
      <c r="TBN570" s="20"/>
      <c r="TBO570" s="20"/>
      <c r="TBP570" s="20"/>
      <c r="TBQ570" s="20"/>
      <c r="TBR570" s="23"/>
      <c r="TBS570" s="89"/>
      <c r="TBT570" s="22"/>
      <c r="TBU570" s="102"/>
      <c r="TBV570" s="78"/>
      <c r="TBW570" s="72"/>
      <c r="TBX570" s="66"/>
      <c r="TBY570" s="21"/>
      <c r="TBZ570" s="21"/>
      <c r="TCA570" s="21"/>
      <c r="TCB570" s="21"/>
      <c r="TCC570" s="21"/>
      <c r="TCD570" s="19"/>
      <c r="TCE570" s="20"/>
      <c r="TCF570" s="110"/>
      <c r="TCG570" s="21"/>
      <c r="TCH570" s="21"/>
      <c r="TCI570" s="20"/>
      <c r="TCJ570" s="20"/>
      <c r="TCK570" s="20"/>
      <c r="TCL570" s="21"/>
      <c r="TCM570" s="20"/>
      <c r="TCN570" s="20"/>
      <c r="TCO570" s="20"/>
      <c r="TCP570" s="20"/>
      <c r="TCQ570" s="20"/>
      <c r="TCR570" s="20"/>
      <c r="TCS570" s="23"/>
      <c r="TCT570" s="89"/>
      <c r="TCU570" s="22"/>
      <c r="TCV570" s="102"/>
      <c r="TCW570" s="78"/>
      <c r="TCX570" s="72"/>
      <c r="TCY570" s="66"/>
      <c r="TCZ570" s="21"/>
      <c r="TDA570" s="21"/>
      <c r="TDB570" s="21"/>
      <c r="TDC570" s="21"/>
      <c r="TDD570" s="21"/>
      <c r="TDE570" s="19"/>
      <c r="TDF570" s="20"/>
      <c r="TDG570" s="110"/>
      <c r="TDH570" s="21"/>
      <c r="TDI570" s="21"/>
      <c r="TDJ570" s="20"/>
      <c r="TDK570" s="20"/>
      <c r="TDL570" s="20"/>
      <c r="TDM570" s="21"/>
      <c r="TDN570" s="20"/>
      <c r="TDO570" s="20"/>
      <c r="TDP570" s="20"/>
      <c r="TDQ570" s="20"/>
      <c r="TDR570" s="20"/>
      <c r="TDS570" s="20"/>
      <c r="TDT570" s="23"/>
      <c r="TDU570" s="89"/>
      <c r="TDV570" s="22"/>
      <c r="TDW570" s="102"/>
      <c r="TDX570" s="78"/>
      <c r="TDY570" s="72"/>
      <c r="TDZ570" s="66"/>
      <c r="TEA570" s="21"/>
      <c r="TEB570" s="21"/>
      <c r="TEC570" s="21"/>
      <c r="TED570" s="21"/>
      <c r="TEE570" s="21"/>
      <c r="TEF570" s="19"/>
      <c r="TEG570" s="20"/>
      <c r="TEH570" s="110"/>
      <c r="TEI570" s="21"/>
      <c r="TEJ570" s="21"/>
      <c r="TEK570" s="20"/>
      <c r="TEL570" s="20"/>
      <c r="TEM570" s="20"/>
      <c r="TEN570" s="21"/>
      <c r="TEO570" s="20"/>
      <c r="TEP570" s="20"/>
      <c r="TEQ570" s="20"/>
      <c r="TER570" s="20"/>
      <c r="TES570" s="20"/>
      <c r="TET570" s="20"/>
      <c r="TEU570" s="23"/>
      <c r="TEV570" s="89"/>
      <c r="TEW570" s="22"/>
      <c r="TEX570" s="102"/>
      <c r="TEY570" s="78"/>
      <c r="TEZ570" s="72"/>
      <c r="TFA570" s="66"/>
      <c r="TFB570" s="21"/>
      <c r="TFC570" s="21"/>
      <c r="TFD570" s="21"/>
      <c r="TFE570" s="21"/>
      <c r="TFF570" s="21"/>
      <c r="TFG570" s="19"/>
      <c r="TFH570" s="20"/>
      <c r="TFI570" s="110"/>
      <c r="TFJ570" s="21"/>
      <c r="TFK570" s="21"/>
      <c r="TFL570" s="20"/>
      <c r="TFM570" s="20"/>
      <c r="TFN570" s="20"/>
      <c r="TFO570" s="21"/>
      <c r="TFP570" s="20"/>
      <c r="TFQ570" s="20"/>
      <c r="TFR570" s="20"/>
      <c r="TFS570" s="20"/>
      <c r="TFT570" s="20"/>
      <c r="TFU570" s="20"/>
      <c r="TFV570" s="23"/>
      <c r="TFW570" s="89"/>
      <c r="TFX570" s="22"/>
      <c r="TFY570" s="102"/>
      <c r="TFZ570" s="78"/>
      <c r="TGA570" s="72"/>
      <c r="TGB570" s="66"/>
      <c r="TGC570" s="21"/>
      <c r="TGD570" s="21"/>
      <c r="TGE570" s="21"/>
      <c r="TGF570" s="21"/>
      <c r="TGG570" s="21"/>
      <c r="TGH570" s="19"/>
      <c r="TGI570" s="20"/>
      <c r="TGJ570" s="110"/>
      <c r="TGK570" s="21"/>
      <c r="TGL570" s="21"/>
      <c r="TGM570" s="20"/>
      <c r="TGN570" s="20"/>
      <c r="TGO570" s="20"/>
      <c r="TGP570" s="21"/>
      <c r="TGQ570" s="20"/>
      <c r="TGR570" s="20"/>
      <c r="TGS570" s="20"/>
      <c r="TGT570" s="20"/>
      <c r="TGU570" s="20"/>
      <c r="TGV570" s="20"/>
      <c r="TGW570" s="23"/>
      <c r="TGX570" s="89"/>
      <c r="TGY570" s="22"/>
      <c r="TGZ570" s="102"/>
      <c r="THA570" s="78"/>
      <c r="THB570" s="72"/>
      <c r="THC570" s="66"/>
      <c r="THD570" s="21"/>
      <c r="THE570" s="21"/>
      <c r="THF570" s="21"/>
      <c r="THG570" s="21"/>
      <c r="THH570" s="21"/>
      <c r="THI570" s="19"/>
      <c r="THJ570" s="20"/>
      <c r="THK570" s="110"/>
      <c r="THL570" s="21"/>
      <c r="THM570" s="21"/>
      <c r="THN570" s="20"/>
      <c r="THO570" s="20"/>
      <c r="THP570" s="20"/>
      <c r="THQ570" s="21"/>
      <c r="THR570" s="20"/>
      <c r="THS570" s="20"/>
      <c r="THT570" s="20"/>
      <c r="THU570" s="20"/>
      <c r="THV570" s="20"/>
      <c r="THW570" s="20"/>
      <c r="THX570" s="23"/>
      <c r="THY570" s="89"/>
      <c r="THZ570" s="22"/>
      <c r="TIA570" s="102"/>
      <c r="TIB570" s="78"/>
      <c r="TIC570" s="72"/>
      <c r="TID570" s="66"/>
      <c r="TIE570" s="21"/>
      <c r="TIF570" s="21"/>
      <c r="TIG570" s="21"/>
      <c r="TIH570" s="21"/>
      <c r="TII570" s="21"/>
      <c r="TIJ570" s="19"/>
      <c r="TIK570" s="20"/>
      <c r="TIL570" s="110"/>
      <c r="TIM570" s="21"/>
      <c r="TIN570" s="21"/>
      <c r="TIO570" s="20"/>
      <c r="TIP570" s="20"/>
      <c r="TIQ570" s="20"/>
      <c r="TIR570" s="21"/>
      <c r="TIS570" s="20"/>
      <c r="TIT570" s="20"/>
      <c r="TIU570" s="20"/>
      <c r="TIV570" s="20"/>
      <c r="TIW570" s="20"/>
      <c r="TIX570" s="20"/>
      <c r="TIY570" s="23"/>
      <c r="TIZ570" s="89"/>
      <c r="TJA570" s="22"/>
      <c r="TJB570" s="102"/>
      <c r="TJC570" s="78"/>
      <c r="TJD570" s="72"/>
      <c r="TJE570" s="66"/>
      <c r="TJF570" s="21"/>
      <c r="TJG570" s="21"/>
      <c r="TJH570" s="21"/>
      <c r="TJI570" s="21"/>
      <c r="TJJ570" s="21"/>
      <c r="TJK570" s="19"/>
      <c r="TJL570" s="20"/>
      <c r="TJM570" s="110"/>
      <c r="TJN570" s="21"/>
      <c r="TJO570" s="21"/>
      <c r="TJP570" s="20"/>
      <c r="TJQ570" s="20"/>
      <c r="TJR570" s="20"/>
      <c r="TJS570" s="21"/>
      <c r="TJT570" s="20"/>
      <c r="TJU570" s="20"/>
      <c r="TJV570" s="20"/>
      <c r="TJW570" s="20"/>
      <c r="TJX570" s="20"/>
      <c r="TJY570" s="20"/>
      <c r="TJZ570" s="23"/>
      <c r="TKA570" s="89"/>
      <c r="TKB570" s="22"/>
      <c r="TKC570" s="102"/>
      <c r="TKD570" s="78"/>
      <c r="TKE570" s="72"/>
      <c r="TKF570" s="66"/>
      <c r="TKG570" s="21"/>
      <c r="TKH570" s="21"/>
      <c r="TKI570" s="21"/>
      <c r="TKJ570" s="21"/>
      <c r="TKK570" s="21"/>
      <c r="TKL570" s="19"/>
      <c r="TKM570" s="20"/>
      <c r="TKN570" s="110"/>
      <c r="TKO570" s="21"/>
      <c r="TKP570" s="21"/>
      <c r="TKQ570" s="20"/>
      <c r="TKR570" s="20"/>
      <c r="TKS570" s="20"/>
      <c r="TKT570" s="21"/>
      <c r="TKU570" s="20"/>
      <c r="TKV570" s="20"/>
      <c r="TKW570" s="20"/>
      <c r="TKX570" s="20"/>
      <c r="TKY570" s="20"/>
      <c r="TKZ570" s="20"/>
      <c r="TLA570" s="23"/>
      <c r="TLB570" s="89"/>
      <c r="TLC570" s="22"/>
      <c r="TLD570" s="102"/>
      <c r="TLE570" s="78"/>
      <c r="TLF570" s="72"/>
      <c r="TLG570" s="66"/>
      <c r="TLH570" s="21"/>
      <c r="TLI570" s="21"/>
      <c r="TLJ570" s="21"/>
      <c r="TLK570" s="21"/>
      <c r="TLL570" s="21"/>
      <c r="TLM570" s="19"/>
      <c r="TLN570" s="20"/>
      <c r="TLO570" s="110"/>
      <c r="TLP570" s="21"/>
      <c r="TLQ570" s="21"/>
      <c r="TLR570" s="20"/>
      <c r="TLS570" s="20"/>
      <c r="TLT570" s="20"/>
      <c r="TLU570" s="21"/>
      <c r="TLV570" s="20"/>
      <c r="TLW570" s="20"/>
      <c r="TLX570" s="20"/>
      <c r="TLY570" s="20"/>
      <c r="TLZ570" s="20"/>
      <c r="TMA570" s="20"/>
      <c r="TMB570" s="23"/>
      <c r="TMC570" s="89"/>
      <c r="TMD570" s="22"/>
      <c r="TME570" s="102"/>
      <c r="TMF570" s="78"/>
      <c r="TMG570" s="72"/>
      <c r="TMH570" s="66"/>
      <c r="TMI570" s="21"/>
      <c r="TMJ570" s="21"/>
      <c r="TMK570" s="21"/>
      <c r="TML570" s="21"/>
      <c r="TMM570" s="21"/>
      <c r="TMN570" s="19"/>
      <c r="TMO570" s="20"/>
      <c r="TMP570" s="110"/>
      <c r="TMQ570" s="21"/>
      <c r="TMR570" s="21"/>
      <c r="TMS570" s="20"/>
      <c r="TMT570" s="20"/>
      <c r="TMU570" s="20"/>
      <c r="TMV570" s="21"/>
      <c r="TMW570" s="20"/>
      <c r="TMX570" s="20"/>
      <c r="TMY570" s="20"/>
      <c r="TMZ570" s="20"/>
      <c r="TNA570" s="20"/>
      <c r="TNB570" s="20"/>
      <c r="TNC570" s="23"/>
      <c r="TND570" s="89"/>
      <c r="TNE570" s="22"/>
      <c r="TNF570" s="102"/>
      <c r="TNG570" s="78"/>
      <c r="TNH570" s="72"/>
      <c r="TNI570" s="66"/>
      <c r="TNJ570" s="21"/>
      <c r="TNK570" s="21"/>
      <c r="TNL570" s="21"/>
      <c r="TNM570" s="21"/>
      <c r="TNN570" s="21"/>
      <c r="TNO570" s="19"/>
      <c r="TNP570" s="20"/>
      <c r="TNQ570" s="110"/>
      <c r="TNR570" s="21"/>
      <c r="TNS570" s="21"/>
      <c r="TNT570" s="20"/>
      <c r="TNU570" s="20"/>
      <c r="TNV570" s="20"/>
      <c r="TNW570" s="21"/>
      <c r="TNX570" s="20"/>
      <c r="TNY570" s="20"/>
      <c r="TNZ570" s="20"/>
      <c r="TOA570" s="20"/>
      <c r="TOB570" s="20"/>
      <c r="TOC570" s="20"/>
      <c r="TOD570" s="23"/>
      <c r="TOE570" s="89"/>
      <c r="TOF570" s="22"/>
      <c r="TOG570" s="102"/>
      <c r="TOH570" s="78"/>
      <c r="TOI570" s="72"/>
      <c r="TOJ570" s="66"/>
      <c r="TOK570" s="21"/>
      <c r="TOL570" s="21"/>
      <c r="TOM570" s="21"/>
      <c r="TON570" s="21"/>
      <c r="TOO570" s="21"/>
      <c r="TOP570" s="19"/>
      <c r="TOQ570" s="20"/>
      <c r="TOR570" s="110"/>
      <c r="TOS570" s="21"/>
      <c r="TOT570" s="21"/>
      <c r="TOU570" s="20"/>
      <c r="TOV570" s="20"/>
      <c r="TOW570" s="20"/>
      <c r="TOX570" s="21"/>
      <c r="TOY570" s="20"/>
      <c r="TOZ570" s="20"/>
      <c r="TPA570" s="20"/>
      <c r="TPB570" s="20"/>
      <c r="TPC570" s="20"/>
      <c r="TPD570" s="20"/>
      <c r="TPE570" s="23"/>
      <c r="TPF570" s="89"/>
      <c r="TPG570" s="22"/>
      <c r="TPH570" s="102"/>
      <c r="TPI570" s="78"/>
      <c r="TPJ570" s="72"/>
      <c r="TPK570" s="66"/>
      <c r="TPL570" s="21"/>
      <c r="TPM570" s="21"/>
      <c r="TPN570" s="21"/>
      <c r="TPO570" s="21"/>
      <c r="TPP570" s="21"/>
      <c r="TPQ570" s="19"/>
      <c r="TPR570" s="20"/>
      <c r="TPS570" s="110"/>
      <c r="TPT570" s="21"/>
      <c r="TPU570" s="21"/>
      <c r="TPV570" s="20"/>
      <c r="TPW570" s="20"/>
      <c r="TPX570" s="20"/>
      <c r="TPY570" s="21"/>
      <c r="TPZ570" s="20"/>
      <c r="TQA570" s="20"/>
      <c r="TQB570" s="20"/>
      <c r="TQC570" s="20"/>
      <c r="TQD570" s="20"/>
      <c r="TQE570" s="20"/>
      <c r="TQF570" s="23"/>
      <c r="TQG570" s="89"/>
      <c r="TQH570" s="22"/>
      <c r="TQI570" s="102"/>
      <c r="TQJ570" s="78"/>
      <c r="TQK570" s="72"/>
      <c r="TQL570" s="66"/>
      <c r="TQM570" s="21"/>
      <c r="TQN570" s="21"/>
      <c r="TQO570" s="21"/>
      <c r="TQP570" s="21"/>
      <c r="TQQ570" s="21"/>
      <c r="TQR570" s="19"/>
      <c r="TQS570" s="20"/>
      <c r="TQT570" s="110"/>
      <c r="TQU570" s="21"/>
      <c r="TQV570" s="21"/>
      <c r="TQW570" s="20"/>
      <c r="TQX570" s="20"/>
      <c r="TQY570" s="20"/>
      <c r="TQZ570" s="21"/>
      <c r="TRA570" s="20"/>
      <c r="TRB570" s="20"/>
      <c r="TRC570" s="20"/>
      <c r="TRD570" s="20"/>
      <c r="TRE570" s="20"/>
      <c r="TRF570" s="20"/>
      <c r="TRG570" s="23"/>
      <c r="TRH570" s="89"/>
      <c r="TRI570" s="22"/>
      <c r="TRJ570" s="102"/>
      <c r="TRK570" s="78"/>
      <c r="TRL570" s="72"/>
      <c r="TRM570" s="66"/>
      <c r="TRN570" s="21"/>
      <c r="TRO570" s="21"/>
      <c r="TRP570" s="21"/>
      <c r="TRQ570" s="21"/>
      <c r="TRR570" s="21"/>
      <c r="TRS570" s="19"/>
      <c r="TRT570" s="20"/>
      <c r="TRU570" s="110"/>
      <c r="TRV570" s="21"/>
      <c r="TRW570" s="21"/>
      <c r="TRX570" s="20"/>
      <c r="TRY570" s="20"/>
      <c r="TRZ570" s="20"/>
      <c r="TSA570" s="21"/>
      <c r="TSB570" s="20"/>
      <c r="TSC570" s="20"/>
      <c r="TSD570" s="20"/>
      <c r="TSE570" s="20"/>
      <c r="TSF570" s="20"/>
      <c r="TSG570" s="20"/>
      <c r="TSH570" s="23"/>
      <c r="TSI570" s="89"/>
      <c r="TSJ570" s="22"/>
      <c r="TSK570" s="102"/>
      <c r="TSL570" s="78"/>
      <c r="TSM570" s="72"/>
      <c r="TSN570" s="66"/>
      <c r="TSO570" s="21"/>
      <c r="TSP570" s="21"/>
      <c r="TSQ570" s="21"/>
      <c r="TSR570" s="21"/>
      <c r="TSS570" s="21"/>
      <c r="TST570" s="19"/>
      <c r="TSU570" s="20"/>
      <c r="TSV570" s="110"/>
      <c r="TSW570" s="21"/>
      <c r="TSX570" s="21"/>
      <c r="TSY570" s="20"/>
      <c r="TSZ570" s="20"/>
      <c r="TTA570" s="20"/>
      <c r="TTB570" s="21"/>
      <c r="TTC570" s="20"/>
      <c r="TTD570" s="20"/>
      <c r="TTE570" s="20"/>
      <c r="TTF570" s="20"/>
      <c r="TTG570" s="20"/>
      <c r="TTH570" s="20"/>
      <c r="TTI570" s="23"/>
      <c r="TTJ570" s="89"/>
      <c r="TTK570" s="22"/>
      <c r="TTL570" s="102"/>
      <c r="TTM570" s="78"/>
      <c r="TTN570" s="72"/>
      <c r="TTO570" s="66"/>
      <c r="TTP570" s="21"/>
      <c r="TTQ570" s="21"/>
      <c r="TTR570" s="21"/>
      <c r="TTS570" s="21"/>
      <c r="TTT570" s="21"/>
      <c r="TTU570" s="19"/>
      <c r="TTV570" s="20"/>
      <c r="TTW570" s="110"/>
      <c r="TTX570" s="21"/>
      <c r="TTY570" s="21"/>
      <c r="TTZ570" s="20"/>
      <c r="TUA570" s="20"/>
      <c r="TUB570" s="20"/>
      <c r="TUC570" s="21"/>
      <c r="TUD570" s="20"/>
      <c r="TUE570" s="20"/>
      <c r="TUF570" s="20"/>
      <c r="TUG570" s="20"/>
      <c r="TUH570" s="20"/>
      <c r="TUI570" s="20"/>
      <c r="TUJ570" s="23"/>
      <c r="TUK570" s="89"/>
      <c r="TUL570" s="22"/>
      <c r="TUM570" s="102"/>
      <c r="TUN570" s="78"/>
      <c r="TUO570" s="72"/>
      <c r="TUP570" s="66"/>
      <c r="TUQ570" s="21"/>
      <c r="TUR570" s="21"/>
      <c r="TUS570" s="21"/>
      <c r="TUT570" s="21"/>
      <c r="TUU570" s="21"/>
      <c r="TUV570" s="19"/>
      <c r="TUW570" s="20"/>
      <c r="TUX570" s="110"/>
      <c r="TUY570" s="21"/>
      <c r="TUZ570" s="21"/>
      <c r="TVA570" s="20"/>
      <c r="TVB570" s="20"/>
      <c r="TVC570" s="20"/>
      <c r="TVD570" s="21"/>
      <c r="TVE570" s="20"/>
      <c r="TVF570" s="20"/>
      <c r="TVG570" s="20"/>
      <c r="TVH570" s="20"/>
      <c r="TVI570" s="20"/>
      <c r="TVJ570" s="20"/>
      <c r="TVK570" s="23"/>
      <c r="TVL570" s="89"/>
      <c r="TVM570" s="22"/>
      <c r="TVN570" s="102"/>
      <c r="TVO570" s="78"/>
      <c r="TVP570" s="72"/>
      <c r="TVQ570" s="66"/>
      <c r="TVR570" s="21"/>
      <c r="TVS570" s="21"/>
      <c r="TVT570" s="21"/>
      <c r="TVU570" s="21"/>
      <c r="TVV570" s="21"/>
      <c r="TVW570" s="19"/>
      <c r="TVX570" s="20"/>
      <c r="TVY570" s="110"/>
      <c r="TVZ570" s="21"/>
      <c r="TWA570" s="21"/>
      <c r="TWB570" s="20"/>
      <c r="TWC570" s="20"/>
      <c r="TWD570" s="20"/>
      <c r="TWE570" s="21"/>
      <c r="TWF570" s="20"/>
      <c r="TWG570" s="20"/>
      <c r="TWH570" s="20"/>
      <c r="TWI570" s="20"/>
      <c r="TWJ570" s="20"/>
      <c r="TWK570" s="20"/>
      <c r="TWL570" s="23"/>
      <c r="TWM570" s="89"/>
      <c r="TWN570" s="22"/>
      <c r="TWO570" s="102"/>
      <c r="TWP570" s="78"/>
      <c r="TWQ570" s="72"/>
      <c r="TWR570" s="66"/>
      <c r="TWS570" s="21"/>
      <c r="TWT570" s="21"/>
      <c r="TWU570" s="21"/>
      <c r="TWV570" s="21"/>
      <c r="TWW570" s="21"/>
      <c r="TWX570" s="19"/>
      <c r="TWY570" s="20"/>
      <c r="TWZ570" s="110"/>
      <c r="TXA570" s="21"/>
      <c r="TXB570" s="21"/>
      <c r="TXC570" s="20"/>
      <c r="TXD570" s="20"/>
      <c r="TXE570" s="20"/>
      <c r="TXF570" s="21"/>
      <c r="TXG570" s="20"/>
      <c r="TXH570" s="20"/>
      <c r="TXI570" s="20"/>
      <c r="TXJ570" s="20"/>
      <c r="TXK570" s="20"/>
      <c r="TXL570" s="20"/>
      <c r="TXM570" s="23"/>
      <c r="TXN570" s="89"/>
      <c r="TXO570" s="22"/>
      <c r="TXP570" s="102"/>
      <c r="TXQ570" s="78"/>
      <c r="TXR570" s="72"/>
      <c r="TXS570" s="66"/>
      <c r="TXT570" s="21"/>
      <c r="TXU570" s="21"/>
      <c r="TXV570" s="21"/>
      <c r="TXW570" s="21"/>
      <c r="TXX570" s="21"/>
      <c r="TXY570" s="19"/>
      <c r="TXZ570" s="20"/>
      <c r="TYA570" s="110"/>
      <c r="TYB570" s="21"/>
      <c r="TYC570" s="21"/>
      <c r="TYD570" s="20"/>
      <c r="TYE570" s="20"/>
      <c r="TYF570" s="20"/>
      <c r="TYG570" s="21"/>
      <c r="TYH570" s="20"/>
      <c r="TYI570" s="20"/>
      <c r="TYJ570" s="20"/>
      <c r="TYK570" s="20"/>
      <c r="TYL570" s="20"/>
      <c r="TYM570" s="20"/>
      <c r="TYN570" s="23"/>
      <c r="TYO570" s="89"/>
      <c r="TYP570" s="22"/>
      <c r="TYQ570" s="102"/>
      <c r="TYR570" s="78"/>
      <c r="TYS570" s="72"/>
      <c r="TYT570" s="66"/>
      <c r="TYU570" s="21"/>
      <c r="TYV570" s="21"/>
      <c r="TYW570" s="21"/>
      <c r="TYX570" s="21"/>
      <c r="TYY570" s="21"/>
      <c r="TYZ570" s="19"/>
      <c r="TZA570" s="20"/>
      <c r="TZB570" s="110"/>
      <c r="TZC570" s="21"/>
      <c r="TZD570" s="21"/>
      <c r="TZE570" s="20"/>
      <c r="TZF570" s="20"/>
      <c r="TZG570" s="20"/>
      <c r="TZH570" s="21"/>
      <c r="TZI570" s="20"/>
      <c r="TZJ570" s="20"/>
      <c r="TZK570" s="20"/>
      <c r="TZL570" s="20"/>
      <c r="TZM570" s="20"/>
      <c r="TZN570" s="20"/>
      <c r="TZO570" s="23"/>
      <c r="TZP570" s="89"/>
      <c r="TZQ570" s="22"/>
      <c r="TZR570" s="102"/>
      <c r="TZS570" s="78"/>
      <c r="TZT570" s="72"/>
      <c r="TZU570" s="66"/>
      <c r="TZV570" s="21"/>
      <c r="TZW570" s="21"/>
      <c r="TZX570" s="21"/>
      <c r="TZY570" s="21"/>
      <c r="TZZ570" s="21"/>
      <c r="UAA570" s="19"/>
      <c r="UAB570" s="20"/>
      <c r="UAC570" s="110"/>
      <c r="UAD570" s="21"/>
      <c r="UAE570" s="21"/>
      <c r="UAF570" s="20"/>
      <c r="UAG570" s="20"/>
      <c r="UAH570" s="20"/>
      <c r="UAI570" s="21"/>
      <c r="UAJ570" s="20"/>
      <c r="UAK570" s="20"/>
      <c r="UAL570" s="20"/>
      <c r="UAM570" s="20"/>
      <c r="UAN570" s="20"/>
      <c r="UAO570" s="20"/>
      <c r="UAP570" s="23"/>
      <c r="UAQ570" s="89"/>
      <c r="UAR570" s="22"/>
      <c r="UAS570" s="102"/>
      <c r="UAT570" s="78"/>
      <c r="UAU570" s="72"/>
      <c r="UAV570" s="66"/>
      <c r="UAW570" s="21"/>
      <c r="UAX570" s="21"/>
      <c r="UAY570" s="21"/>
      <c r="UAZ570" s="21"/>
      <c r="UBA570" s="21"/>
      <c r="UBB570" s="19"/>
      <c r="UBC570" s="20"/>
      <c r="UBD570" s="110"/>
      <c r="UBE570" s="21"/>
      <c r="UBF570" s="21"/>
      <c r="UBG570" s="20"/>
      <c r="UBH570" s="20"/>
      <c r="UBI570" s="20"/>
      <c r="UBJ570" s="21"/>
      <c r="UBK570" s="20"/>
      <c r="UBL570" s="20"/>
      <c r="UBM570" s="20"/>
      <c r="UBN570" s="20"/>
      <c r="UBO570" s="20"/>
      <c r="UBP570" s="20"/>
      <c r="UBQ570" s="23"/>
      <c r="UBR570" s="89"/>
      <c r="UBS570" s="22"/>
      <c r="UBT570" s="102"/>
      <c r="UBU570" s="78"/>
      <c r="UBV570" s="72"/>
      <c r="UBW570" s="66"/>
      <c r="UBX570" s="21"/>
      <c r="UBY570" s="21"/>
      <c r="UBZ570" s="21"/>
      <c r="UCA570" s="21"/>
      <c r="UCB570" s="21"/>
      <c r="UCC570" s="19"/>
      <c r="UCD570" s="20"/>
      <c r="UCE570" s="110"/>
      <c r="UCF570" s="21"/>
      <c r="UCG570" s="21"/>
      <c r="UCH570" s="20"/>
      <c r="UCI570" s="20"/>
      <c r="UCJ570" s="20"/>
      <c r="UCK570" s="21"/>
      <c r="UCL570" s="20"/>
      <c r="UCM570" s="20"/>
      <c r="UCN570" s="20"/>
      <c r="UCO570" s="20"/>
      <c r="UCP570" s="20"/>
      <c r="UCQ570" s="20"/>
      <c r="UCR570" s="23"/>
      <c r="UCS570" s="89"/>
      <c r="UCT570" s="22"/>
      <c r="UCU570" s="102"/>
      <c r="UCV570" s="78"/>
      <c r="UCW570" s="72"/>
      <c r="UCX570" s="66"/>
      <c r="UCY570" s="21"/>
      <c r="UCZ570" s="21"/>
      <c r="UDA570" s="21"/>
      <c r="UDB570" s="21"/>
      <c r="UDC570" s="21"/>
      <c r="UDD570" s="19"/>
      <c r="UDE570" s="20"/>
      <c r="UDF570" s="110"/>
      <c r="UDG570" s="21"/>
      <c r="UDH570" s="21"/>
      <c r="UDI570" s="20"/>
      <c r="UDJ570" s="20"/>
      <c r="UDK570" s="20"/>
      <c r="UDL570" s="21"/>
      <c r="UDM570" s="20"/>
      <c r="UDN570" s="20"/>
      <c r="UDO570" s="20"/>
      <c r="UDP570" s="20"/>
      <c r="UDQ570" s="20"/>
      <c r="UDR570" s="20"/>
      <c r="UDS570" s="23"/>
      <c r="UDT570" s="89"/>
      <c r="UDU570" s="22"/>
      <c r="UDV570" s="102"/>
      <c r="UDW570" s="78"/>
      <c r="UDX570" s="72"/>
      <c r="UDY570" s="66"/>
      <c r="UDZ570" s="21"/>
      <c r="UEA570" s="21"/>
      <c r="UEB570" s="21"/>
      <c r="UEC570" s="21"/>
      <c r="UED570" s="21"/>
      <c r="UEE570" s="19"/>
      <c r="UEF570" s="20"/>
      <c r="UEG570" s="110"/>
      <c r="UEH570" s="21"/>
      <c r="UEI570" s="21"/>
      <c r="UEJ570" s="20"/>
      <c r="UEK570" s="20"/>
      <c r="UEL570" s="20"/>
      <c r="UEM570" s="21"/>
      <c r="UEN570" s="20"/>
      <c r="UEO570" s="20"/>
      <c r="UEP570" s="20"/>
      <c r="UEQ570" s="20"/>
      <c r="UER570" s="20"/>
      <c r="UES570" s="20"/>
      <c r="UET570" s="23"/>
      <c r="UEU570" s="89"/>
      <c r="UEV570" s="22"/>
      <c r="UEW570" s="102"/>
      <c r="UEX570" s="78"/>
      <c r="UEY570" s="72"/>
      <c r="UEZ570" s="66"/>
      <c r="UFA570" s="21"/>
      <c r="UFB570" s="21"/>
      <c r="UFC570" s="21"/>
      <c r="UFD570" s="21"/>
      <c r="UFE570" s="21"/>
      <c r="UFF570" s="19"/>
      <c r="UFG570" s="20"/>
      <c r="UFH570" s="110"/>
      <c r="UFI570" s="21"/>
      <c r="UFJ570" s="21"/>
      <c r="UFK570" s="20"/>
      <c r="UFL570" s="20"/>
      <c r="UFM570" s="20"/>
      <c r="UFN570" s="21"/>
      <c r="UFO570" s="20"/>
      <c r="UFP570" s="20"/>
      <c r="UFQ570" s="20"/>
      <c r="UFR570" s="20"/>
      <c r="UFS570" s="20"/>
      <c r="UFT570" s="20"/>
      <c r="UFU570" s="23"/>
      <c r="UFV570" s="89"/>
      <c r="UFW570" s="22"/>
      <c r="UFX570" s="102"/>
      <c r="UFY570" s="78"/>
      <c r="UFZ570" s="72"/>
      <c r="UGA570" s="66"/>
      <c r="UGB570" s="21"/>
      <c r="UGC570" s="21"/>
      <c r="UGD570" s="21"/>
      <c r="UGE570" s="21"/>
      <c r="UGF570" s="21"/>
      <c r="UGG570" s="19"/>
      <c r="UGH570" s="20"/>
      <c r="UGI570" s="110"/>
      <c r="UGJ570" s="21"/>
      <c r="UGK570" s="21"/>
      <c r="UGL570" s="20"/>
      <c r="UGM570" s="20"/>
      <c r="UGN570" s="20"/>
      <c r="UGO570" s="21"/>
      <c r="UGP570" s="20"/>
      <c r="UGQ570" s="20"/>
      <c r="UGR570" s="20"/>
      <c r="UGS570" s="20"/>
      <c r="UGT570" s="20"/>
      <c r="UGU570" s="20"/>
      <c r="UGV570" s="23"/>
      <c r="UGW570" s="89"/>
      <c r="UGX570" s="22"/>
      <c r="UGY570" s="102"/>
      <c r="UGZ570" s="78"/>
      <c r="UHA570" s="72"/>
      <c r="UHB570" s="66"/>
      <c r="UHC570" s="21"/>
      <c r="UHD570" s="21"/>
      <c r="UHE570" s="21"/>
      <c r="UHF570" s="21"/>
      <c r="UHG570" s="21"/>
      <c r="UHH570" s="19"/>
      <c r="UHI570" s="20"/>
      <c r="UHJ570" s="110"/>
      <c r="UHK570" s="21"/>
      <c r="UHL570" s="21"/>
      <c r="UHM570" s="20"/>
      <c r="UHN570" s="20"/>
      <c r="UHO570" s="20"/>
      <c r="UHP570" s="21"/>
      <c r="UHQ570" s="20"/>
      <c r="UHR570" s="20"/>
      <c r="UHS570" s="20"/>
      <c r="UHT570" s="20"/>
      <c r="UHU570" s="20"/>
      <c r="UHV570" s="20"/>
      <c r="UHW570" s="23"/>
      <c r="UHX570" s="89"/>
      <c r="UHY570" s="22"/>
      <c r="UHZ570" s="102"/>
      <c r="UIA570" s="78"/>
      <c r="UIB570" s="72"/>
      <c r="UIC570" s="66"/>
      <c r="UID570" s="21"/>
      <c r="UIE570" s="21"/>
      <c r="UIF570" s="21"/>
      <c r="UIG570" s="21"/>
      <c r="UIH570" s="21"/>
      <c r="UII570" s="19"/>
      <c r="UIJ570" s="20"/>
      <c r="UIK570" s="110"/>
      <c r="UIL570" s="21"/>
      <c r="UIM570" s="21"/>
      <c r="UIN570" s="20"/>
      <c r="UIO570" s="20"/>
      <c r="UIP570" s="20"/>
      <c r="UIQ570" s="21"/>
      <c r="UIR570" s="20"/>
      <c r="UIS570" s="20"/>
      <c r="UIT570" s="20"/>
      <c r="UIU570" s="20"/>
      <c r="UIV570" s="20"/>
      <c r="UIW570" s="20"/>
      <c r="UIX570" s="23"/>
      <c r="UIY570" s="89"/>
      <c r="UIZ570" s="22"/>
      <c r="UJA570" s="102"/>
      <c r="UJB570" s="78"/>
      <c r="UJC570" s="72"/>
      <c r="UJD570" s="66"/>
      <c r="UJE570" s="21"/>
      <c r="UJF570" s="21"/>
      <c r="UJG570" s="21"/>
      <c r="UJH570" s="21"/>
      <c r="UJI570" s="21"/>
      <c r="UJJ570" s="19"/>
      <c r="UJK570" s="20"/>
      <c r="UJL570" s="110"/>
      <c r="UJM570" s="21"/>
      <c r="UJN570" s="21"/>
      <c r="UJO570" s="20"/>
      <c r="UJP570" s="20"/>
      <c r="UJQ570" s="20"/>
      <c r="UJR570" s="21"/>
      <c r="UJS570" s="20"/>
      <c r="UJT570" s="20"/>
      <c r="UJU570" s="20"/>
      <c r="UJV570" s="20"/>
      <c r="UJW570" s="20"/>
      <c r="UJX570" s="20"/>
      <c r="UJY570" s="23"/>
      <c r="UJZ570" s="89"/>
      <c r="UKA570" s="22"/>
      <c r="UKB570" s="102"/>
      <c r="UKC570" s="78"/>
      <c r="UKD570" s="72"/>
      <c r="UKE570" s="66"/>
      <c r="UKF570" s="21"/>
      <c r="UKG570" s="21"/>
      <c r="UKH570" s="21"/>
      <c r="UKI570" s="21"/>
      <c r="UKJ570" s="21"/>
      <c r="UKK570" s="19"/>
      <c r="UKL570" s="20"/>
      <c r="UKM570" s="110"/>
      <c r="UKN570" s="21"/>
      <c r="UKO570" s="21"/>
      <c r="UKP570" s="20"/>
      <c r="UKQ570" s="20"/>
      <c r="UKR570" s="20"/>
      <c r="UKS570" s="21"/>
      <c r="UKT570" s="20"/>
      <c r="UKU570" s="20"/>
      <c r="UKV570" s="20"/>
      <c r="UKW570" s="20"/>
      <c r="UKX570" s="20"/>
      <c r="UKY570" s="20"/>
      <c r="UKZ570" s="23"/>
      <c r="ULA570" s="89"/>
      <c r="ULB570" s="22"/>
      <c r="ULC570" s="102"/>
      <c r="ULD570" s="78"/>
      <c r="ULE570" s="72"/>
      <c r="ULF570" s="66"/>
      <c r="ULG570" s="21"/>
      <c r="ULH570" s="21"/>
      <c r="ULI570" s="21"/>
      <c r="ULJ570" s="21"/>
      <c r="ULK570" s="21"/>
      <c r="ULL570" s="19"/>
      <c r="ULM570" s="20"/>
      <c r="ULN570" s="110"/>
      <c r="ULO570" s="21"/>
      <c r="ULP570" s="21"/>
      <c r="ULQ570" s="20"/>
      <c r="ULR570" s="20"/>
      <c r="ULS570" s="20"/>
      <c r="ULT570" s="21"/>
      <c r="ULU570" s="20"/>
      <c r="ULV570" s="20"/>
      <c r="ULW570" s="20"/>
      <c r="ULX570" s="20"/>
      <c r="ULY570" s="20"/>
      <c r="ULZ570" s="20"/>
      <c r="UMA570" s="23"/>
      <c r="UMB570" s="89"/>
      <c r="UMC570" s="22"/>
      <c r="UMD570" s="102"/>
      <c r="UME570" s="78"/>
      <c r="UMF570" s="72"/>
      <c r="UMG570" s="66"/>
      <c r="UMH570" s="21"/>
      <c r="UMI570" s="21"/>
      <c r="UMJ570" s="21"/>
      <c r="UMK570" s="21"/>
      <c r="UML570" s="21"/>
      <c r="UMM570" s="19"/>
      <c r="UMN570" s="20"/>
      <c r="UMO570" s="110"/>
      <c r="UMP570" s="21"/>
      <c r="UMQ570" s="21"/>
      <c r="UMR570" s="20"/>
      <c r="UMS570" s="20"/>
      <c r="UMT570" s="20"/>
      <c r="UMU570" s="21"/>
      <c r="UMV570" s="20"/>
      <c r="UMW570" s="20"/>
      <c r="UMX570" s="20"/>
      <c r="UMY570" s="20"/>
      <c r="UMZ570" s="20"/>
      <c r="UNA570" s="20"/>
      <c r="UNB570" s="23"/>
      <c r="UNC570" s="89"/>
      <c r="UND570" s="22"/>
      <c r="UNE570" s="102"/>
      <c r="UNF570" s="78"/>
      <c r="UNG570" s="72"/>
      <c r="UNH570" s="66"/>
      <c r="UNI570" s="21"/>
      <c r="UNJ570" s="21"/>
      <c r="UNK570" s="21"/>
      <c r="UNL570" s="21"/>
      <c r="UNM570" s="21"/>
      <c r="UNN570" s="19"/>
      <c r="UNO570" s="20"/>
      <c r="UNP570" s="110"/>
      <c r="UNQ570" s="21"/>
      <c r="UNR570" s="21"/>
      <c r="UNS570" s="20"/>
      <c r="UNT570" s="20"/>
      <c r="UNU570" s="20"/>
      <c r="UNV570" s="21"/>
      <c r="UNW570" s="20"/>
      <c r="UNX570" s="20"/>
      <c r="UNY570" s="20"/>
      <c r="UNZ570" s="20"/>
      <c r="UOA570" s="20"/>
      <c r="UOB570" s="20"/>
      <c r="UOC570" s="23"/>
      <c r="UOD570" s="89"/>
      <c r="UOE570" s="22"/>
      <c r="UOF570" s="102"/>
      <c r="UOG570" s="78"/>
      <c r="UOH570" s="72"/>
      <c r="UOI570" s="66"/>
      <c r="UOJ570" s="21"/>
      <c r="UOK570" s="21"/>
      <c r="UOL570" s="21"/>
      <c r="UOM570" s="21"/>
      <c r="UON570" s="21"/>
      <c r="UOO570" s="19"/>
      <c r="UOP570" s="20"/>
      <c r="UOQ570" s="110"/>
      <c r="UOR570" s="21"/>
      <c r="UOS570" s="21"/>
      <c r="UOT570" s="20"/>
      <c r="UOU570" s="20"/>
      <c r="UOV570" s="20"/>
      <c r="UOW570" s="21"/>
      <c r="UOX570" s="20"/>
      <c r="UOY570" s="20"/>
      <c r="UOZ570" s="20"/>
      <c r="UPA570" s="20"/>
      <c r="UPB570" s="20"/>
      <c r="UPC570" s="20"/>
      <c r="UPD570" s="23"/>
      <c r="UPE570" s="89"/>
      <c r="UPF570" s="22"/>
      <c r="UPG570" s="102"/>
      <c r="UPH570" s="78"/>
      <c r="UPI570" s="72"/>
      <c r="UPJ570" s="66"/>
      <c r="UPK570" s="21"/>
      <c r="UPL570" s="21"/>
      <c r="UPM570" s="21"/>
      <c r="UPN570" s="21"/>
      <c r="UPO570" s="21"/>
      <c r="UPP570" s="19"/>
      <c r="UPQ570" s="20"/>
      <c r="UPR570" s="110"/>
      <c r="UPS570" s="21"/>
      <c r="UPT570" s="21"/>
      <c r="UPU570" s="20"/>
      <c r="UPV570" s="20"/>
      <c r="UPW570" s="20"/>
      <c r="UPX570" s="21"/>
      <c r="UPY570" s="20"/>
      <c r="UPZ570" s="20"/>
      <c r="UQA570" s="20"/>
      <c r="UQB570" s="20"/>
      <c r="UQC570" s="20"/>
      <c r="UQD570" s="20"/>
      <c r="UQE570" s="23"/>
      <c r="UQF570" s="89"/>
      <c r="UQG570" s="22"/>
      <c r="UQH570" s="102"/>
      <c r="UQI570" s="78"/>
      <c r="UQJ570" s="72"/>
      <c r="UQK570" s="66"/>
      <c r="UQL570" s="21"/>
      <c r="UQM570" s="21"/>
      <c r="UQN570" s="21"/>
      <c r="UQO570" s="21"/>
      <c r="UQP570" s="21"/>
      <c r="UQQ570" s="19"/>
      <c r="UQR570" s="20"/>
      <c r="UQS570" s="110"/>
      <c r="UQT570" s="21"/>
      <c r="UQU570" s="21"/>
      <c r="UQV570" s="20"/>
      <c r="UQW570" s="20"/>
      <c r="UQX570" s="20"/>
      <c r="UQY570" s="21"/>
      <c r="UQZ570" s="20"/>
      <c r="URA570" s="20"/>
      <c r="URB570" s="20"/>
      <c r="URC570" s="20"/>
      <c r="URD570" s="20"/>
      <c r="URE570" s="20"/>
      <c r="URF570" s="23"/>
      <c r="URG570" s="89"/>
      <c r="URH570" s="22"/>
      <c r="URI570" s="102"/>
      <c r="URJ570" s="78"/>
      <c r="URK570" s="72"/>
      <c r="URL570" s="66"/>
      <c r="URM570" s="21"/>
      <c r="URN570" s="21"/>
      <c r="URO570" s="21"/>
      <c r="URP570" s="21"/>
      <c r="URQ570" s="21"/>
      <c r="URR570" s="19"/>
      <c r="URS570" s="20"/>
      <c r="URT570" s="110"/>
      <c r="URU570" s="21"/>
      <c r="URV570" s="21"/>
      <c r="URW570" s="20"/>
      <c r="URX570" s="20"/>
      <c r="URY570" s="20"/>
      <c r="URZ570" s="21"/>
      <c r="USA570" s="20"/>
      <c r="USB570" s="20"/>
      <c r="USC570" s="20"/>
      <c r="USD570" s="20"/>
      <c r="USE570" s="20"/>
      <c r="USF570" s="20"/>
      <c r="USG570" s="23"/>
      <c r="USH570" s="89"/>
      <c r="USI570" s="22"/>
      <c r="USJ570" s="102"/>
      <c r="USK570" s="78"/>
      <c r="USL570" s="72"/>
      <c r="USM570" s="66"/>
      <c r="USN570" s="21"/>
      <c r="USO570" s="21"/>
      <c r="USP570" s="21"/>
      <c r="USQ570" s="21"/>
      <c r="USR570" s="21"/>
      <c r="USS570" s="19"/>
      <c r="UST570" s="20"/>
      <c r="USU570" s="110"/>
      <c r="USV570" s="21"/>
      <c r="USW570" s="21"/>
      <c r="USX570" s="20"/>
      <c r="USY570" s="20"/>
      <c r="USZ570" s="20"/>
      <c r="UTA570" s="21"/>
      <c r="UTB570" s="20"/>
      <c r="UTC570" s="20"/>
      <c r="UTD570" s="20"/>
      <c r="UTE570" s="20"/>
      <c r="UTF570" s="20"/>
      <c r="UTG570" s="20"/>
      <c r="UTH570" s="23"/>
      <c r="UTI570" s="89"/>
      <c r="UTJ570" s="22"/>
      <c r="UTK570" s="102"/>
      <c r="UTL570" s="78"/>
      <c r="UTM570" s="72"/>
      <c r="UTN570" s="66"/>
      <c r="UTO570" s="21"/>
      <c r="UTP570" s="21"/>
      <c r="UTQ570" s="21"/>
      <c r="UTR570" s="21"/>
      <c r="UTS570" s="21"/>
      <c r="UTT570" s="19"/>
      <c r="UTU570" s="20"/>
      <c r="UTV570" s="110"/>
      <c r="UTW570" s="21"/>
      <c r="UTX570" s="21"/>
      <c r="UTY570" s="20"/>
      <c r="UTZ570" s="20"/>
      <c r="UUA570" s="20"/>
      <c r="UUB570" s="21"/>
      <c r="UUC570" s="20"/>
      <c r="UUD570" s="20"/>
      <c r="UUE570" s="20"/>
      <c r="UUF570" s="20"/>
      <c r="UUG570" s="20"/>
      <c r="UUH570" s="20"/>
      <c r="UUI570" s="23"/>
      <c r="UUJ570" s="89"/>
      <c r="UUK570" s="22"/>
      <c r="UUL570" s="102"/>
      <c r="UUM570" s="78"/>
      <c r="UUN570" s="72"/>
      <c r="UUO570" s="66"/>
      <c r="UUP570" s="21"/>
      <c r="UUQ570" s="21"/>
      <c r="UUR570" s="21"/>
      <c r="UUS570" s="21"/>
      <c r="UUT570" s="21"/>
      <c r="UUU570" s="19"/>
      <c r="UUV570" s="20"/>
      <c r="UUW570" s="110"/>
      <c r="UUX570" s="21"/>
      <c r="UUY570" s="21"/>
      <c r="UUZ570" s="20"/>
      <c r="UVA570" s="20"/>
      <c r="UVB570" s="20"/>
      <c r="UVC570" s="21"/>
      <c r="UVD570" s="20"/>
      <c r="UVE570" s="20"/>
      <c r="UVF570" s="20"/>
      <c r="UVG570" s="20"/>
      <c r="UVH570" s="20"/>
      <c r="UVI570" s="20"/>
      <c r="UVJ570" s="23"/>
      <c r="UVK570" s="89"/>
      <c r="UVL570" s="22"/>
      <c r="UVM570" s="102"/>
      <c r="UVN570" s="78"/>
      <c r="UVO570" s="72"/>
      <c r="UVP570" s="66"/>
      <c r="UVQ570" s="21"/>
      <c r="UVR570" s="21"/>
      <c r="UVS570" s="21"/>
      <c r="UVT570" s="21"/>
      <c r="UVU570" s="21"/>
      <c r="UVV570" s="19"/>
      <c r="UVW570" s="20"/>
      <c r="UVX570" s="110"/>
      <c r="UVY570" s="21"/>
      <c r="UVZ570" s="21"/>
      <c r="UWA570" s="20"/>
      <c r="UWB570" s="20"/>
      <c r="UWC570" s="20"/>
      <c r="UWD570" s="21"/>
      <c r="UWE570" s="20"/>
      <c r="UWF570" s="20"/>
      <c r="UWG570" s="20"/>
      <c r="UWH570" s="20"/>
      <c r="UWI570" s="20"/>
      <c r="UWJ570" s="20"/>
      <c r="UWK570" s="23"/>
      <c r="UWL570" s="89"/>
      <c r="UWM570" s="22"/>
      <c r="UWN570" s="102"/>
      <c r="UWO570" s="78"/>
      <c r="UWP570" s="72"/>
      <c r="UWQ570" s="66"/>
      <c r="UWR570" s="21"/>
      <c r="UWS570" s="21"/>
      <c r="UWT570" s="21"/>
      <c r="UWU570" s="21"/>
      <c r="UWV570" s="21"/>
      <c r="UWW570" s="19"/>
      <c r="UWX570" s="20"/>
      <c r="UWY570" s="110"/>
      <c r="UWZ570" s="21"/>
      <c r="UXA570" s="21"/>
      <c r="UXB570" s="20"/>
      <c r="UXC570" s="20"/>
      <c r="UXD570" s="20"/>
      <c r="UXE570" s="21"/>
      <c r="UXF570" s="20"/>
      <c r="UXG570" s="20"/>
      <c r="UXH570" s="20"/>
      <c r="UXI570" s="20"/>
      <c r="UXJ570" s="20"/>
      <c r="UXK570" s="20"/>
      <c r="UXL570" s="23"/>
      <c r="UXM570" s="89"/>
      <c r="UXN570" s="22"/>
      <c r="UXO570" s="102"/>
      <c r="UXP570" s="78"/>
      <c r="UXQ570" s="72"/>
      <c r="UXR570" s="66"/>
      <c r="UXS570" s="21"/>
      <c r="UXT570" s="21"/>
      <c r="UXU570" s="21"/>
      <c r="UXV570" s="21"/>
      <c r="UXW570" s="21"/>
      <c r="UXX570" s="19"/>
      <c r="UXY570" s="20"/>
      <c r="UXZ570" s="110"/>
      <c r="UYA570" s="21"/>
      <c r="UYB570" s="21"/>
      <c r="UYC570" s="20"/>
      <c r="UYD570" s="20"/>
      <c r="UYE570" s="20"/>
      <c r="UYF570" s="21"/>
      <c r="UYG570" s="20"/>
      <c r="UYH570" s="20"/>
      <c r="UYI570" s="20"/>
      <c r="UYJ570" s="20"/>
      <c r="UYK570" s="20"/>
      <c r="UYL570" s="20"/>
      <c r="UYM570" s="23"/>
      <c r="UYN570" s="89"/>
      <c r="UYO570" s="22"/>
      <c r="UYP570" s="102"/>
      <c r="UYQ570" s="78"/>
      <c r="UYR570" s="72"/>
      <c r="UYS570" s="66"/>
      <c r="UYT570" s="21"/>
      <c r="UYU570" s="21"/>
      <c r="UYV570" s="21"/>
      <c r="UYW570" s="21"/>
      <c r="UYX570" s="21"/>
      <c r="UYY570" s="19"/>
      <c r="UYZ570" s="20"/>
      <c r="UZA570" s="110"/>
      <c r="UZB570" s="21"/>
      <c r="UZC570" s="21"/>
      <c r="UZD570" s="20"/>
      <c r="UZE570" s="20"/>
      <c r="UZF570" s="20"/>
      <c r="UZG570" s="21"/>
      <c r="UZH570" s="20"/>
      <c r="UZI570" s="20"/>
      <c r="UZJ570" s="20"/>
      <c r="UZK570" s="20"/>
      <c r="UZL570" s="20"/>
      <c r="UZM570" s="20"/>
      <c r="UZN570" s="23"/>
      <c r="UZO570" s="89"/>
      <c r="UZP570" s="22"/>
      <c r="UZQ570" s="102"/>
      <c r="UZR570" s="78"/>
      <c r="UZS570" s="72"/>
      <c r="UZT570" s="66"/>
      <c r="UZU570" s="21"/>
      <c r="UZV570" s="21"/>
      <c r="UZW570" s="21"/>
      <c r="UZX570" s="21"/>
      <c r="UZY570" s="21"/>
      <c r="UZZ570" s="19"/>
      <c r="VAA570" s="20"/>
      <c r="VAB570" s="110"/>
      <c r="VAC570" s="21"/>
      <c r="VAD570" s="21"/>
      <c r="VAE570" s="20"/>
      <c r="VAF570" s="20"/>
      <c r="VAG570" s="20"/>
      <c r="VAH570" s="21"/>
      <c r="VAI570" s="20"/>
      <c r="VAJ570" s="20"/>
      <c r="VAK570" s="20"/>
      <c r="VAL570" s="20"/>
      <c r="VAM570" s="20"/>
      <c r="VAN570" s="20"/>
      <c r="VAO570" s="23"/>
      <c r="VAP570" s="89"/>
      <c r="VAQ570" s="22"/>
      <c r="VAR570" s="102"/>
      <c r="VAS570" s="78"/>
      <c r="VAT570" s="72"/>
      <c r="VAU570" s="66"/>
      <c r="VAV570" s="21"/>
      <c r="VAW570" s="21"/>
      <c r="VAX570" s="21"/>
      <c r="VAY570" s="21"/>
      <c r="VAZ570" s="21"/>
      <c r="VBA570" s="19"/>
      <c r="VBB570" s="20"/>
      <c r="VBC570" s="110"/>
      <c r="VBD570" s="21"/>
      <c r="VBE570" s="21"/>
      <c r="VBF570" s="20"/>
      <c r="VBG570" s="20"/>
      <c r="VBH570" s="20"/>
      <c r="VBI570" s="21"/>
      <c r="VBJ570" s="20"/>
      <c r="VBK570" s="20"/>
      <c r="VBL570" s="20"/>
      <c r="VBM570" s="20"/>
      <c r="VBN570" s="20"/>
      <c r="VBO570" s="20"/>
      <c r="VBP570" s="23"/>
      <c r="VBQ570" s="89"/>
      <c r="VBR570" s="22"/>
      <c r="VBS570" s="102"/>
      <c r="VBT570" s="78"/>
      <c r="VBU570" s="72"/>
      <c r="VBV570" s="66"/>
      <c r="VBW570" s="21"/>
      <c r="VBX570" s="21"/>
      <c r="VBY570" s="21"/>
      <c r="VBZ570" s="21"/>
      <c r="VCA570" s="21"/>
      <c r="VCB570" s="19"/>
      <c r="VCC570" s="20"/>
      <c r="VCD570" s="110"/>
      <c r="VCE570" s="21"/>
      <c r="VCF570" s="21"/>
      <c r="VCG570" s="20"/>
      <c r="VCH570" s="20"/>
      <c r="VCI570" s="20"/>
      <c r="VCJ570" s="21"/>
      <c r="VCK570" s="20"/>
      <c r="VCL570" s="20"/>
      <c r="VCM570" s="20"/>
      <c r="VCN570" s="20"/>
      <c r="VCO570" s="20"/>
      <c r="VCP570" s="20"/>
      <c r="VCQ570" s="23"/>
      <c r="VCR570" s="89"/>
      <c r="VCS570" s="22"/>
      <c r="VCT570" s="102"/>
      <c r="VCU570" s="78"/>
      <c r="VCV570" s="72"/>
      <c r="VCW570" s="66"/>
      <c r="VCX570" s="21"/>
      <c r="VCY570" s="21"/>
      <c r="VCZ570" s="21"/>
      <c r="VDA570" s="21"/>
      <c r="VDB570" s="21"/>
      <c r="VDC570" s="19"/>
      <c r="VDD570" s="20"/>
      <c r="VDE570" s="110"/>
      <c r="VDF570" s="21"/>
      <c r="VDG570" s="21"/>
      <c r="VDH570" s="20"/>
      <c r="VDI570" s="20"/>
      <c r="VDJ570" s="20"/>
      <c r="VDK570" s="21"/>
      <c r="VDL570" s="20"/>
      <c r="VDM570" s="20"/>
      <c r="VDN570" s="20"/>
      <c r="VDO570" s="20"/>
      <c r="VDP570" s="20"/>
      <c r="VDQ570" s="20"/>
      <c r="VDR570" s="23"/>
      <c r="VDS570" s="89"/>
      <c r="VDT570" s="22"/>
      <c r="VDU570" s="102"/>
      <c r="VDV570" s="78"/>
      <c r="VDW570" s="72"/>
      <c r="VDX570" s="66"/>
      <c r="VDY570" s="21"/>
      <c r="VDZ570" s="21"/>
      <c r="VEA570" s="21"/>
      <c r="VEB570" s="21"/>
      <c r="VEC570" s="21"/>
      <c r="VED570" s="19"/>
      <c r="VEE570" s="20"/>
      <c r="VEF570" s="110"/>
      <c r="VEG570" s="21"/>
      <c r="VEH570" s="21"/>
      <c r="VEI570" s="20"/>
      <c r="VEJ570" s="20"/>
      <c r="VEK570" s="20"/>
      <c r="VEL570" s="21"/>
      <c r="VEM570" s="20"/>
      <c r="VEN570" s="20"/>
      <c r="VEO570" s="20"/>
      <c r="VEP570" s="20"/>
      <c r="VEQ570" s="20"/>
      <c r="VER570" s="20"/>
      <c r="VES570" s="23"/>
      <c r="VET570" s="89"/>
      <c r="VEU570" s="22"/>
      <c r="VEV570" s="102"/>
      <c r="VEW570" s="78"/>
      <c r="VEX570" s="72"/>
      <c r="VEY570" s="66"/>
      <c r="VEZ570" s="21"/>
      <c r="VFA570" s="21"/>
      <c r="VFB570" s="21"/>
      <c r="VFC570" s="21"/>
      <c r="VFD570" s="21"/>
      <c r="VFE570" s="19"/>
      <c r="VFF570" s="20"/>
      <c r="VFG570" s="110"/>
      <c r="VFH570" s="21"/>
      <c r="VFI570" s="21"/>
      <c r="VFJ570" s="20"/>
      <c r="VFK570" s="20"/>
      <c r="VFL570" s="20"/>
      <c r="VFM570" s="21"/>
      <c r="VFN570" s="20"/>
      <c r="VFO570" s="20"/>
      <c r="VFP570" s="20"/>
      <c r="VFQ570" s="20"/>
      <c r="VFR570" s="20"/>
      <c r="VFS570" s="20"/>
      <c r="VFT570" s="23"/>
      <c r="VFU570" s="89"/>
      <c r="VFV570" s="22"/>
      <c r="VFW570" s="102"/>
      <c r="VFX570" s="78"/>
      <c r="VFY570" s="72"/>
      <c r="VFZ570" s="66"/>
      <c r="VGA570" s="21"/>
      <c r="VGB570" s="21"/>
      <c r="VGC570" s="21"/>
      <c r="VGD570" s="21"/>
      <c r="VGE570" s="21"/>
      <c r="VGF570" s="19"/>
      <c r="VGG570" s="20"/>
      <c r="VGH570" s="110"/>
      <c r="VGI570" s="21"/>
      <c r="VGJ570" s="21"/>
      <c r="VGK570" s="20"/>
      <c r="VGL570" s="20"/>
      <c r="VGM570" s="20"/>
      <c r="VGN570" s="21"/>
      <c r="VGO570" s="20"/>
      <c r="VGP570" s="20"/>
      <c r="VGQ570" s="20"/>
      <c r="VGR570" s="20"/>
      <c r="VGS570" s="20"/>
      <c r="VGT570" s="20"/>
      <c r="VGU570" s="23"/>
      <c r="VGV570" s="89"/>
      <c r="VGW570" s="22"/>
      <c r="VGX570" s="102"/>
      <c r="VGY570" s="78"/>
      <c r="VGZ570" s="72"/>
      <c r="VHA570" s="66"/>
      <c r="VHB570" s="21"/>
      <c r="VHC570" s="21"/>
      <c r="VHD570" s="21"/>
      <c r="VHE570" s="21"/>
      <c r="VHF570" s="21"/>
      <c r="VHG570" s="19"/>
      <c r="VHH570" s="20"/>
      <c r="VHI570" s="110"/>
      <c r="VHJ570" s="21"/>
      <c r="VHK570" s="21"/>
      <c r="VHL570" s="20"/>
      <c r="VHM570" s="20"/>
      <c r="VHN570" s="20"/>
      <c r="VHO570" s="21"/>
      <c r="VHP570" s="20"/>
      <c r="VHQ570" s="20"/>
      <c r="VHR570" s="20"/>
      <c r="VHS570" s="20"/>
      <c r="VHT570" s="20"/>
      <c r="VHU570" s="20"/>
      <c r="VHV570" s="23"/>
      <c r="VHW570" s="89"/>
      <c r="VHX570" s="22"/>
      <c r="VHY570" s="102"/>
      <c r="VHZ570" s="78"/>
      <c r="VIA570" s="72"/>
      <c r="VIB570" s="66"/>
      <c r="VIC570" s="21"/>
      <c r="VID570" s="21"/>
      <c r="VIE570" s="21"/>
      <c r="VIF570" s="21"/>
      <c r="VIG570" s="21"/>
      <c r="VIH570" s="19"/>
      <c r="VII570" s="20"/>
      <c r="VIJ570" s="110"/>
      <c r="VIK570" s="21"/>
      <c r="VIL570" s="21"/>
      <c r="VIM570" s="20"/>
      <c r="VIN570" s="20"/>
      <c r="VIO570" s="20"/>
      <c r="VIP570" s="21"/>
      <c r="VIQ570" s="20"/>
      <c r="VIR570" s="20"/>
      <c r="VIS570" s="20"/>
      <c r="VIT570" s="20"/>
      <c r="VIU570" s="20"/>
      <c r="VIV570" s="20"/>
      <c r="VIW570" s="23"/>
      <c r="VIX570" s="89"/>
      <c r="VIY570" s="22"/>
      <c r="VIZ570" s="102"/>
      <c r="VJA570" s="78"/>
      <c r="VJB570" s="72"/>
      <c r="VJC570" s="66"/>
      <c r="VJD570" s="21"/>
      <c r="VJE570" s="21"/>
      <c r="VJF570" s="21"/>
      <c r="VJG570" s="21"/>
      <c r="VJH570" s="21"/>
      <c r="VJI570" s="19"/>
      <c r="VJJ570" s="20"/>
      <c r="VJK570" s="110"/>
      <c r="VJL570" s="21"/>
      <c r="VJM570" s="21"/>
      <c r="VJN570" s="20"/>
      <c r="VJO570" s="20"/>
      <c r="VJP570" s="20"/>
      <c r="VJQ570" s="21"/>
      <c r="VJR570" s="20"/>
      <c r="VJS570" s="20"/>
      <c r="VJT570" s="20"/>
      <c r="VJU570" s="20"/>
      <c r="VJV570" s="20"/>
      <c r="VJW570" s="20"/>
      <c r="VJX570" s="23"/>
      <c r="VJY570" s="89"/>
      <c r="VJZ570" s="22"/>
      <c r="VKA570" s="102"/>
      <c r="VKB570" s="78"/>
      <c r="VKC570" s="72"/>
      <c r="VKD570" s="66"/>
      <c r="VKE570" s="21"/>
      <c r="VKF570" s="21"/>
      <c r="VKG570" s="21"/>
      <c r="VKH570" s="21"/>
      <c r="VKI570" s="21"/>
      <c r="VKJ570" s="19"/>
      <c r="VKK570" s="20"/>
      <c r="VKL570" s="110"/>
      <c r="VKM570" s="21"/>
      <c r="VKN570" s="21"/>
      <c r="VKO570" s="20"/>
      <c r="VKP570" s="20"/>
      <c r="VKQ570" s="20"/>
      <c r="VKR570" s="21"/>
      <c r="VKS570" s="20"/>
      <c r="VKT570" s="20"/>
      <c r="VKU570" s="20"/>
      <c r="VKV570" s="20"/>
      <c r="VKW570" s="20"/>
      <c r="VKX570" s="20"/>
      <c r="VKY570" s="23"/>
      <c r="VKZ570" s="89"/>
      <c r="VLA570" s="22"/>
      <c r="VLB570" s="102"/>
      <c r="VLC570" s="78"/>
      <c r="VLD570" s="72"/>
      <c r="VLE570" s="66"/>
      <c r="VLF570" s="21"/>
      <c r="VLG570" s="21"/>
      <c r="VLH570" s="21"/>
      <c r="VLI570" s="21"/>
      <c r="VLJ570" s="21"/>
      <c r="VLK570" s="19"/>
      <c r="VLL570" s="20"/>
      <c r="VLM570" s="110"/>
      <c r="VLN570" s="21"/>
      <c r="VLO570" s="21"/>
      <c r="VLP570" s="20"/>
      <c r="VLQ570" s="20"/>
      <c r="VLR570" s="20"/>
      <c r="VLS570" s="21"/>
      <c r="VLT570" s="20"/>
      <c r="VLU570" s="20"/>
      <c r="VLV570" s="20"/>
      <c r="VLW570" s="20"/>
      <c r="VLX570" s="20"/>
      <c r="VLY570" s="20"/>
      <c r="VLZ570" s="23"/>
      <c r="VMA570" s="89"/>
      <c r="VMB570" s="22"/>
      <c r="VMC570" s="102"/>
      <c r="VMD570" s="78"/>
      <c r="VME570" s="72"/>
      <c r="VMF570" s="66"/>
      <c r="VMG570" s="21"/>
      <c r="VMH570" s="21"/>
      <c r="VMI570" s="21"/>
      <c r="VMJ570" s="21"/>
      <c r="VMK570" s="21"/>
      <c r="VML570" s="19"/>
      <c r="VMM570" s="20"/>
      <c r="VMN570" s="110"/>
      <c r="VMO570" s="21"/>
      <c r="VMP570" s="21"/>
      <c r="VMQ570" s="20"/>
      <c r="VMR570" s="20"/>
      <c r="VMS570" s="20"/>
      <c r="VMT570" s="21"/>
      <c r="VMU570" s="20"/>
      <c r="VMV570" s="20"/>
      <c r="VMW570" s="20"/>
      <c r="VMX570" s="20"/>
      <c r="VMY570" s="20"/>
      <c r="VMZ570" s="20"/>
      <c r="VNA570" s="23"/>
      <c r="VNB570" s="89"/>
      <c r="VNC570" s="22"/>
      <c r="VND570" s="102"/>
      <c r="VNE570" s="78"/>
      <c r="VNF570" s="72"/>
      <c r="VNG570" s="66"/>
      <c r="VNH570" s="21"/>
      <c r="VNI570" s="21"/>
      <c r="VNJ570" s="21"/>
      <c r="VNK570" s="21"/>
      <c r="VNL570" s="21"/>
      <c r="VNM570" s="19"/>
      <c r="VNN570" s="20"/>
      <c r="VNO570" s="110"/>
      <c r="VNP570" s="21"/>
      <c r="VNQ570" s="21"/>
      <c r="VNR570" s="20"/>
      <c r="VNS570" s="20"/>
      <c r="VNT570" s="20"/>
      <c r="VNU570" s="21"/>
      <c r="VNV570" s="20"/>
      <c r="VNW570" s="20"/>
      <c r="VNX570" s="20"/>
      <c r="VNY570" s="20"/>
      <c r="VNZ570" s="20"/>
      <c r="VOA570" s="20"/>
      <c r="VOB570" s="23"/>
      <c r="VOC570" s="89"/>
      <c r="VOD570" s="22"/>
      <c r="VOE570" s="102"/>
      <c r="VOF570" s="78"/>
      <c r="VOG570" s="72"/>
      <c r="VOH570" s="66"/>
      <c r="VOI570" s="21"/>
      <c r="VOJ570" s="21"/>
      <c r="VOK570" s="21"/>
      <c r="VOL570" s="21"/>
      <c r="VOM570" s="21"/>
      <c r="VON570" s="19"/>
      <c r="VOO570" s="20"/>
      <c r="VOP570" s="110"/>
      <c r="VOQ570" s="21"/>
      <c r="VOR570" s="21"/>
      <c r="VOS570" s="20"/>
      <c r="VOT570" s="20"/>
      <c r="VOU570" s="20"/>
      <c r="VOV570" s="21"/>
      <c r="VOW570" s="20"/>
      <c r="VOX570" s="20"/>
      <c r="VOY570" s="20"/>
      <c r="VOZ570" s="20"/>
      <c r="VPA570" s="20"/>
      <c r="VPB570" s="20"/>
      <c r="VPC570" s="23"/>
      <c r="VPD570" s="89"/>
      <c r="VPE570" s="22"/>
      <c r="VPF570" s="102"/>
      <c r="VPG570" s="78"/>
      <c r="VPH570" s="72"/>
      <c r="VPI570" s="66"/>
      <c r="VPJ570" s="21"/>
      <c r="VPK570" s="21"/>
      <c r="VPL570" s="21"/>
      <c r="VPM570" s="21"/>
      <c r="VPN570" s="21"/>
      <c r="VPO570" s="19"/>
      <c r="VPP570" s="20"/>
      <c r="VPQ570" s="110"/>
      <c r="VPR570" s="21"/>
      <c r="VPS570" s="21"/>
      <c r="VPT570" s="20"/>
      <c r="VPU570" s="20"/>
      <c r="VPV570" s="20"/>
      <c r="VPW570" s="21"/>
      <c r="VPX570" s="20"/>
      <c r="VPY570" s="20"/>
      <c r="VPZ570" s="20"/>
      <c r="VQA570" s="20"/>
      <c r="VQB570" s="20"/>
      <c r="VQC570" s="20"/>
      <c r="VQD570" s="23"/>
      <c r="VQE570" s="89"/>
      <c r="VQF570" s="22"/>
      <c r="VQG570" s="102"/>
      <c r="VQH570" s="78"/>
      <c r="VQI570" s="72"/>
      <c r="VQJ570" s="66"/>
      <c r="VQK570" s="21"/>
      <c r="VQL570" s="21"/>
      <c r="VQM570" s="21"/>
      <c r="VQN570" s="21"/>
      <c r="VQO570" s="21"/>
      <c r="VQP570" s="19"/>
      <c r="VQQ570" s="20"/>
      <c r="VQR570" s="110"/>
      <c r="VQS570" s="21"/>
      <c r="VQT570" s="21"/>
      <c r="VQU570" s="20"/>
      <c r="VQV570" s="20"/>
      <c r="VQW570" s="20"/>
      <c r="VQX570" s="21"/>
      <c r="VQY570" s="20"/>
      <c r="VQZ570" s="20"/>
      <c r="VRA570" s="20"/>
      <c r="VRB570" s="20"/>
      <c r="VRC570" s="20"/>
      <c r="VRD570" s="20"/>
      <c r="VRE570" s="23"/>
      <c r="VRF570" s="89"/>
      <c r="VRG570" s="22"/>
      <c r="VRH570" s="102"/>
      <c r="VRI570" s="78"/>
      <c r="VRJ570" s="72"/>
      <c r="VRK570" s="66"/>
      <c r="VRL570" s="21"/>
      <c r="VRM570" s="21"/>
      <c r="VRN570" s="21"/>
      <c r="VRO570" s="21"/>
      <c r="VRP570" s="21"/>
      <c r="VRQ570" s="19"/>
      <c r="VRR570" s="20"/>
      <c r="VRS570" s="110"/>
      <c r="VRT570" s="21"/>
      <c r="VRU570" s="21"/>
      <c r="VRV570" s="20"/>
      <c r="VRW570" s="20"/>
      <c r="VRX570" s="20"/>
      <c r="VRY570" s="21"/>
      <c r="VRZ570" s="20"/>
      <c r="VSA570" s="20"/>
      <c r="VSB570" s="20"/>
      <c r="VSC570" s="20"/>
      <c r="VSD570" s="20"/>
      <c r="VSE570" s="20"/>
      <c r="VSF570" s="23"/>
      <c r="VSG570" s="89"/>
      <c r="VSH570" s="22"/>
      <c r="VSI570" s="102"/>
      <c r="VSJ570" s="78"/>
      <c r="VSK570" s="72"/>
      <c r="VSL570" s="66"/>
      <c r="VSM570" s="21"/>
      <c r="VSN570" s="21"/>
      <c r="VSO570" s="21"/>
      <c r="VSP570" s="21"/>
      <c r="VSQ570" s="21"/>
      <c r="VSR570" s="19"/>
      <c r="VSS570" s="20"/>
      <c r="VST570" s="110"/>
      <c r="VSU570" s="21"/>
      <c r="VSV570" s="21"/>
      <c r="VSW570" s="20"/>
      <c r="VSX570" s="20"/>
      <c r="VSY570" s="20"/>
      <c r="VSZ570" s="21"/>
      <c r="VTA570" s="20"/>
      <c r="VTB570" s="20"/>
      <c r="VTC570" s="20"/>
      <c r="VTD570" s="20"/>
      <c r="VTE570" s="20"/>
      <c r="VTF570" s="20"/>
      <c r="VTG570" s="23"/>
      <c r="VTH570" s="89"/>
      <c r="VTI570" s="22"/>
      <c r="VTJ570" s="102"/>
      <c r="VTK570" s="78"/>
      <c r="VTL570" s="72"/>
      <c r="VTM570" s="66"/>
      <c r="VTN570" s="21"/>
      <c r="VTO570" s="21"/>
      <c r="VTP570" s="21"/>
      <c r="VTQ570" s="21"/>
      <c r="VTR570" s="21"/>
      <c r="VTS570" s="19"/>
      <c r="VTT570" s="20"/>
      <c r="VTU570" s="110"/>
      <c r="VTV570" s="21"/>
      <c r="VTW570" s="21"/>
      <c r="VTX570" s="20"/>
      <c r="VTY570" s="20"/>
      <c r="VTZ570" s="20"/>
      <c r="VUA570" s="21"/>
      <c r="VUB570" s="20"/>
      <c r="VUC570" s="20"/>
      <c r="VUD570" s="20"/>
      <c r="VUE570" s="20"/>
      <c r="VUF570" s="20"/>
      <c r="VUG570" s="20"/>
      <c r="VUH570" s="23"/>
      <c r="VUI570" s="89"/>
      <c r="VUJ570" s="22"/>
      <c r="VUK570" s="102"/>
      <c r="VUL570" s="78"/>
      <c r="VUM570" s="72"/>
      <c r="VUN570" s="66"/>
      <c r="VUO570" s="21"/>
      <c r="VUP570" s="21"/>
      <c r="VUQ570" s="21"/>
      <c r="VUR570" s="21"/>
      <c r="VUS570" s="21"/>
      <c r="VUT570" s="19"/>
      <c r="VUU570" s="20"/>
      <c r="VUV570" s="110"/>
      <c r="VUW570" s="21"/>
      <c r="VUX570" s="21"/>
      <c r="VUY570" s="20"/>
      <c r="VUZ570" s="20"/>
      <c r="VVA570" s="20"/>
      <c r="VVB570" s="21"/>
      <c r="VVC570" s="20"/>
      <c r="VVD570" s="20"/>
      <c r="VVE570" s="20"/>
      <c r="VVF570" s="20"/>
      <c r="VVG570" s="20"/>
      <c r="VVH570" s="20"/>
      <c r="VVI570" s="23"/>
      <c r="VVJ570" s="89"/>
      <c r="VVK570" s="22"/>
      <c r="VVL570" s="102"/>
      <c r="VVM570" s="78"/>
      <c r="VVN570" s="72"/>
      <c r="VVO570" s="66"/>
      <c r="VVP570" s="21"/>
      <c r="VVQ570" s="21"/>
      <c r="VVR570" s="21"/>
      <c r="VVS570" s="21"/>
      <c r="VVT570" s="21"/>
      <c r="VVU570" s="19"/>
      <c r="VVV570" s="20"/>
      <c r="VVW570" s="110"/>
      <c r="VVX570" s="21"/>
      <c r="VVY570" s="21"/>
      <c r="VVZ570" s="20"/>
      <c r="VWA570" s="20"/>
      <c r="VWB570" s="20"/>
      <c r="VWC570" s="21"/>
      <c r="VWD570" s="20"/>
      <c r="VWE570" s="20"/>
      <c r="VWF570" s="20"/>
      <c r="VWG570" s="20"/>
      <c r="VWH570" s="20"/>
      <c r="VWI570" s="20"/>
      <c r="VWJ570" s="23"/>
      <c r="VWK570" s="89"/>
      <c r="VWL570" s="22"/>
      <c r="VWM570" s="102"/>
      <c r="VWN570" s="78"/>
      <c r="VWO570" s="72"/>
      <c r="VWP570" s="66"/>
      <c r="VWQ570" s="21"/>
      <c r="VWR570" s="21"/>
      <c r="VWS570" s="21"/>
      <c r="VWT570" s="21"/>
      <c r="VWU570" s="21"/>
      <c r="VWV570" s="19"/>
      <c r="VWW570" s="20"/>
      <c r="VWX570" s="110"/>
      <c r="VWY570" s="21"/>
      <c r="VWZ570" s="21"/>
      <c r="VXA570" s="20"/>
      <c r="VXB570" s="20"/>
      <c r="VXC570" s="20"/>
      <c r="VXD570" s="21"/>
      <c r="VXE570" s="20"/>
      <c r="VXF570" s="20"/>
      <c r="VXG570" s="20"/>
      <c r="VXH570" s="20"/>
      <c r="VXI570" s="20"/>
      <c r="VXJ570" s="20"/>
      <c r="VXK570" s="23"/>
      <c r="VXL570" s="89"/>
      <c r="VXM570" s="22"/>
      <c r="VXN570" s="102"/>
      <c r="VXO570" s="78"/>
      <c r="VXP570" s="72"/>
      <c r="VXQ570" s="66"/>
      <c r="VXR570" s="21"/>
      <c r="VXS570" s="21"/>
      <c r="VXT570" s="21"/>
      <c r="VXU570" s="21"/>
      <c r="VXV570" s="21"/>
      <c r="VXW570" s="19"/>
      <c r="VXX570" s="20"/>
      <c r="VXY570" s="110"/>
      <c r="VXZ570" s="21"/>
      <c r="VYA570" s="21"/>
      <c r="VYB570" s="20"/>
      <c r="VYC570" s="20"/>
      <c r="VYD570" s="20"/>
      <c r="VYE570" s="21"/>
      <c r="VYF570" s="20"/>
      <c r="VYG570" s="20"/>
      <c r="VYH570" s="20"/>
      <c r="VYI570" s="20"/>
      <c r="VYJ570" s="20"/>
      <c r="VYK570" s="20"/>
      <c r="VYL570" s="23"/>
      <c r="VYM570" s="89"/>
      <c r="VYN570" s="22"/>
      <c r="VYO570" s="102"/>
      <c r="VYP570" s="78"/>
      <c r="VYQ570" s="72"/>
      <c r="VYR570" s="66"/>
      <c r="VYS570" s="21"/>
      <c r="VYT570" s="21"/>
      <c r="VYU570" s="21"/>
      <c r="VYV570" s="21"/>
      <c r="VYW570" s="21"/>
      <c r="VYX570" s="19"/>
      <c r="VYY570" s="20"/>
      <c r="VYZ570" s="110"/>
      <c r="VZA570" s="21"/>
      <c r="VZB570" s="21"/>
      <c r="VZC570" s="20"/>
      <c r="VZD570" s="20"/>
      <c r="VZE570" s="20"/>
      <c r="VZF570" s="21"/>
      <c r="VZG570" s="20"/>
      <c r="VZH570" s="20"/>
      <c r="VZI570" s="20"/>
      <c r="VZJ570" s="20"/>
      <c r="VZK570" s="20"/>
      <c r="VZL570" s="20"/>
      <c r="VZM570" s="23"/>
      <c r="VZN570" s="89"/>
      <c r="VZO570" s="22"/>
      <c r="VZP570" s="102"/>
      <c r="VZQ570" s="78"/>
      <c r="VZR570" s="72"/>
      <c r="VZS570" s="66"/>
      <c r="VZT570" s="21"/>
      <c r="VZU570" s="21"/>
      <c r="VZV570" s="21"/>
      <c r="VZW570" s="21"/>
      <c r="VZX570" s="21"/>
      <c r="VZY570" s="19"/>
      <c r="VZZ570" s="20"/>
      <c r="WAA570" s="110"/>
      <c r="WAB570" s="21"/>
      <c r="WAC570" s="21"/>
      <c r="WAD570" s="20"/>
      <c r="WAE570" s="20"/>
      <c r="WAF570" s="20"/>
      <c r="WAG570" s="21"/>
      <c r="WAH570" s="20"/>
      <c r="WAI570" s="20"/>
      <c r="WAJ570" s="20"/>
      <c r="WAK570" s="20"/>
      <c r="WAL570" s="20"/>
      <c r="WAM570" s="20"/>
      <c r="WAN570" s="23"/>
      <c r="WAO570" s="89"/>
      <c r="WAP570" s="22"/>
      <c r="WAQ570" s="102"/>
      <c r="WAR570" s="78"/>
      <c r="WAS570" s="72"/>
      <c r="WAT570" s="66"/>
      <c r="WAU570" s="21"/>
      <c r="WAV570" s="21"/>
      <c r="WAW570" s="21"/>
      <c r="WAX570" s="21"/>
      <c r="WAY570" s="21"/>
      <c r="WAZ570" s="19"/>
      <c r="WBA570" s="20"/>
      <c r="WBB570" s="110"/>
      <c r="WBC570" s="21"/>
      <c r="WBD570" s="21"/>
      <c r="WBE570" s="20"/>
      <c r="WBF570" s="20"/>
      <c r="WBG570" s="20"/>
      <c r="WBH570" s="21"/>
      <c r="WBI570" s="20"/>
      <c r="WBJ570" s="20"/>
      <c r="WBK570" s="20"/>
      <c r="WBL570" s="20"/>
      <c r="WBM570" s="20"/>
      <c r="WBN570" s="20"/>
      <c r="WBO570" s="23"/>
      <c r="WBP570" s="89"/>
      <c r="WBQ570" s="22"/>
      <c r="WBR570" s="102"/>
      <c r="WBS570" s="78"/>
      <c r="WBT570" s="72"/>
      <c r="WBU570" s="66"/>
      <c r="WBV570" s="21"/>
      <c r="WBW570" s="21"/>
      <c r="WBX570" s="21"/>
      <c r="WBY570" s="21"/>
      <c r="WBZ570" s="21"/>
      <c r="WCA570" s="19"/>
      <c r="WCB570" s="20"/>
      <c r="WCC570" s="110"/>
      <c r="WCD570" s="21"/>
      <c r="WCE570" s="21"/>
      <c r="WCF570" s="20"/>
      <c r="WCG570" s="20"/>
      <c r="WCH570" s="20"/>
      <c r="WCI570" s="21"/>
      <c r="WCJ570" s="20"/>
      <c r="WCK570" s="20"/>
      <c r="WCL570" s="20"/>
      <c r="WCM570" s="20"/>
      <c r="WCN570" s="20"/>
      <c r="WCO570" s="20"/>
      <c r="WCP570" s="23"/>
      <c r="WCQ570" s="89"/>
      <c r="WCR570" s="22"/>
      <c r="WCS570" s="102"/>
      <c r="WCT570" s="78"/>
      <c r="WCU570" s="72"/>
      <c r="WCV570" s="66"/>
      <c r="WCW570" s="21"/>
      <c r="WCX570" s="21"/>
      <c r="WCY570" s="21"/>
      <c r="WCZ570" s="21"/>
      <c r="WDA570" s="21"/>
      <c r="WDB570" s="19"/>
      <c r="WDC570" s="20"/>
      <c r="WDD570" s="110"/>
      <c r="WDE570" s="21"/>
      <c r="WDF570" s="21"/>
      <c r="WDG570" s="20"/>
      <c r="WDH570" s="20"/>
      <c r="WDI570" s="20"/>
      <c r="WDJ570" s="21"/>
      <c r="WDK570" s="20"/>
      <c r="WDL570" s="20"/>
      <c r="WDM570" s="20"/>
      <c r="WDN570" s="20"/>
      <c r="WDO570" s="20"/>
      <c r="WDP570" s="20"/>
      <c r="WDQ570" s="23"/>
      <c r="WDR570" s="89"/>
      <c r="WDS570" s="22"/>
      <c r="WDT570" s="102"/>
      <c r="WDU570" s="78"/>
      <c r="WDV570" s="72"/>
      <c r="WDW570" s="66"/>
      <c r="WDX570" s="21"/>
      <c r="WDY570" s="21"/>
      <c r="WDZ570" s="21"/>
      <c r="WEA570" s="21"/>
      <c r="WEB570" s="21"/>
      <c r="WEC570" s="19"/>
      <c r="WED570" s="20"/>
      <c r="WEE570" s="110"/>
      <c r="WEF570" s="21"/>
      <c r="WEG570" s="21"/>
      <c r="WEH570" s="20"/>
      <c r="WEI570" s="20"/>
      <c r="WEJ570" s="20"/>
      <c r="WEK570" s="21"/>
      <c r="WEL570" s="20"/>
      <c r="WEM570" s="20"/>
      <c r="WEN570" s="20"/>
      <c r="WEO570" s="20"/>
      <c r="WEP570" s="20"/>
      <c r="WEQ570" s="20"/>
      <c r="WER570" s="23"/>
      <c r="WES570" s="89"/>
      <c r="WET570" s="22"/>
      <c r="WEU570" s="102"/>
      <c r="WEV570" s="78"/>
      <c r="WEW570" s="72"/>
      <c r="WEX570" s="66"/>
      <c r="WEY570" s="21"/>
      <c r="WEZ570" s="21"/>
      <c r="WFA570" s="21"/>
      <c r="WFB570" s="21"/>
      <c r="WFC570" s="21"/>
      <c r="WFD570" s="19"/>
      <c r="WFE570" s="20"/>
      <c r="WFF570" s="110"/>
      <c r="WFG570" s="21"/>
      <c r="WFH570" s="21"/>
      <c r="WFI570" s="20"/>
      <c r="WFJ570" s="20"/>
      <c r="WFK570" s="20"/>
      <c r="WFL570" s="21"/>
      <c r="WFM570" s="20"/>
      <c r="WFN570" s="20"/>
      <c r="WFO570" s="20"/>
      <c r="WFP570" s="20"/>
      <c r="WFQ570" s="20"/>
      <c r="WFR570" s="20"/>
      <c r="WFS570" s="23"/>
      <c r="WFT570" s="89"/>
      <c r="WFU570" s="22"/>
      <c r="WFV570" s="102"/>
      <c r="WFW570" s="78"/>
      <c r="WFX570" s="72"/>
      <c r="WFY570" s="66"/>
      <c r="WFZ570" s="21"/>
      <c r="WGA570" s="21"/>
      <c r="WGB570" s="21"/>
      <c r="WGC570" s="21"/>
      <c r="WGD570" s="21"/>
      <c r="WGE570" s="19"/>
      <c r="WGF570" s="20"/>
      <c r="WGG570" s="110"/>
      <c r="WGH570" s="21"/>
      <c r="WGI570" s="21"/>
      <c r="WGJ570" s="20"/>
      <c r="WGK570" s="20"/>
      <c r="WGL570" s="20"/>
      <c r="WGM570" s="21"/>
      <c r="WGN570" s="20"/>
      <c r="WGO570" s="20"/>
      <c r="WGP570" s="20"/>
      <c r="WGQ570" s="20"/>
      <c r="WGR570" s="20"/>
      <c r="WGS570" s="20"/>
      <c r="WGT570" s="23"/>
      <c r="WGU570" s="89"/>
      <c r="WGV570" s="22"/>
      <c r="WGW570" s="102"/>
      <c r="WGX570" s="78"/>
      <c r="WGY570" s="72"/>
      <c r="WGZ570" s="66"/>
      <c r="WHA570" s="21"/>
      <c r="WHB570" s="21"/>
      <c r="WHC570" s="21"/>
      <c r="WHD570" s="21"/>
      <c r="WHE570" s="21"/>
      <c r="WHF570" s="19"/>
      <c r="WHG570" s="20"/>
      <c r="WHH570" s="110"/>
      <c r="WHI570" s="21"/>
      <c r="WHJ570" s="21"/>
      <c r="WHK570" s="20"/>
      <c r="WHL570" s="20"/>
      <c r="WHM570" s="20"/>
      <c r="WHN570" s="21"/>
      <c r="WHO570" s="20"/>
      <c r="WHP570" s="20"/>
      <c r="WHQ570" s="20"/>
      <c r="WHR570" s="20"/>
      <c r="WHS570" s="20"/>
      <c r="WHT570" s="20"/>
      <c r="WHU570" s="23"/>
      <c r="WHV570" s="89"/>
      <c r="WHW570" s="22"/>
      <c r="WHX570" s="102"/>
      <c r="WHY570" s="78"/>
      <c r="WHZ570" s="72"/>
      <c r="WIA570" s="66"/>
      <c r="WIB570" s="21"/>
      <c r="WIC570" s="21"/>
      <c r="WID570" s="21"/>
      <c r="WIE570" s="21"/>
      <c r="WIF570" s="21"/>
      <c r="WIG570" s="19"/>
      <c r="WIH570" s="20"/>
      <c r="WII570" s="110"/>
      <c r="WIJ570" s="21"/>
      <c r="WIK570" s="21"/>
      <c r="WIL570" s="20"/>
      <c r="WIM570" s="20"/>
      <c r="WIN570" s="20"/>
      <c r="WIO570" s="21"/>
      <c r="WIP570" s="20"/>
      <c r="WIQ570" s="20"/>
      <c r="WIR570" s="20"/>
      <c r="WIS570" s="20"/>
      <c r="WIT570" s="20"/>
      <c r="WIU570" s="20"/>
      <c r="WIV570" s="23"/>
      <c r="WIW570" s="89"/>
      <c r="WIX570" s="22"/>
      <c r="WIY570" s="102"/>
      <c r="WIZ570" s="78"/>
      <c r="WJA570" s="72"/>
      <c r="WJB570" s="66"/>
      <c r="WJC570" s="21"/>
      <c r="WJD570" s="21"/>
      <c r="WJE570" s="21"/>
      <c r="WJF570" s="21"/>
      <c r="WJG570" s="21"/>
      <c r="WJH570" s="19"/>
      <c r="WJI570" s="20"/>
      <c r="WJJ570" s="110"/>
      <c r="WJK570" s="21"/>
      <c r="WJL570" s="21"/>
      <c r="WJM570" s="20"/>
      <c r="WJN570" s="20"/>
      <c r="WJO570" s="20"/>
      <c r="WJP570" s="21"/>
      <c r="WJQ570" s="20"/>
      <c r="WJR570" s="20"/>
      <c r="WJS570" s="20"/>
      <c r="WJT570" s="20"/>
      <c r="WJU570" s="20"/>
      <c r="WJV570" s="20"/>
      <c r="WJW570" s="23"/>
      <c r="WJX570" s="89"/>
      <c r="WJY570" s="22"/>
      <c r="WJZ570" s="102"/>
      <c r="WKA570" s="78"/>
      <c r="WKB570" s="72"/>
      <c r="WKC570" s="66"/>
      <c r="WKD570" s="21"/>
      <c r="WKE570" s="21"/>
      <c r="WKF570" s="21"/>
      <c r="WKG570" s="21"/>
      <c r="WKH570" s="21"/>
      <c r="WKI570" s="19"/>
      <c r="WKJ570" s="20"/>
      <c r="WKK570" s="110"/>
      <c r="WKL570" s="21"/>
      <c r="WKM570" s="21"/>
      <c r="WKN570" s="20"/>
      <c r="WKO570" s="20"/>
      <c r="WKP570" s="20"/>
      <c r="WKQ570" s="21"/>
      <c r="WKR570" s="20"/>
    </row>
    <row r="571" spans="1:15852" ht="55" hidden="1" customHeight="1" x14ac:dyDescent="0.15">
      <c r="A571" s="42" t="s">
        <v>1782</v>
      </c>
      <c r="B571" s="185"/>
      <c r="C571" s="186" t="s">
        <v>12</v>
      </c>
      <c r="D571" s="78" t="s">
        <v>52</v>
      </c>
      <c r="E571" s="78" t="s">
        <v>1797</v>
      </c>
      <c r="F571" s="78" t="s">
        <v>2410</v>
      </c>
      <c r="G571" s="78" t="s">
        <v>426</v>
      </c>
      <c r="H571" s="187">
        <f>INVENTARIO[[#This Row],[Precio Final]]</f>
        <v>10</v>
      </c>
      <c r="I571" s="78">
        <v>1.5</v>
      </c>
      <c r="J571" s="78">
        <v>1</v>
      </c>
      <c r="K571" s="110">
        <f>SUMIFS(VENTAS[Cantidad],VENTAS[Código del producto Vendido],INVENTARIO[[#This Row],[Code]])</f>
        <v>1</v>
      </c>
      <c r="L571" s="121">
        <f>INVENTARIO[[#This Row],[Entradas]]-INVENTARIO[[#This Row],[Salidas]]</f>
        <v>0</v>
      </c>
      <c r="M571" s="187">
        <f>INVENTARIO[[#This Row],[Precio Final]]*10%</f>
        <v>1</v>
      </c>
      <c r="N571" s="42">
        <v>2.68</v>
      </c>
      <c r="O571" s="42">
        <v>0</v>
      </c>
      <c r="P571" s="42">
        <v>6</v>
      </c>
      <c r="Q571" s="110"/>
      <c r="R571" s="42"/>
      <c r="S571" s="190">
        <v>1</v>
      </c>
      <c r="T571" s="42">
        <f t="shared" si="107"/>
        <v>7</v>
      </c>
      <c r="U571" s="42">
        <f>((INVENTARIO[[#This Row],[Costo Unitario (USD)]]+INVENTARIO[[#This Row],[Costo Envío (USD)]])*1.5)</f>
        <v>10.5</v>
      </c>
      <c r="V571" s="42">
        <v>10</v>
      </c>
      <c r="W571" s="42">
        <f>INVENTARIO[[#This Row],[Precio Final]]-(INVENTARIO[[#This Row],[Comisión 10%]]+INVENTARIO[[#This Row],[Costo total]])</f>
        <v>2</v>
      </c>
      <c r="X571" s="188">
        <f>INVENTARIO[[#This Row],[Ganancia Unitaria]]*INVENTARIO[[#This Row],[Salidas]]</f>
        <v>2</v>
      </c>
      <c r="Y571" s="42"/>
      <c r="Z571" s="20"/>
    </row>
    <row r="572" spans="1:15852" ht="55" hidden="1" customHeight="1" x14ac:dyDescent="0.15">
      <c r="A572" s="43" t="s">
        <v>1783</v>
      </c>
      <c r="B572" s="181"/>
      <c r="C572" s="182" t="s">
        <v>12</v>
      </c>
      <c r="D572" s="83" t="s">
        <v>52</v>
      </c>
      <c r="E572" s="83" t="s">
        <v>1800</v>
      </c>
      <c r="F572" s="83" t="s">
        <v>697</v>
      </c>
      <c r="G572" s="83" t="s">
        <v>164</v>
      </c>
      <c r="H572" s="183">
        <f>INVENTARIO[[#This Row],[Precio Final]]</f>
        <v>13</v>
      </c>
      <c r="I572" s="83">
        <v>1.7</v>
      </c>
      <c r="J572" s="83">
        <v>1</v>
      </c>
      <c r="K572" s="112">
        <f>SUMIFS(VENTAS[Cantidad],VENTAS[Código del producto Vendido],INVENTARIO[[#This Row],[Code]])</f>
        <v>1</v>
      </c>
      <c r="L572" s="122">
        <f>INVENTARIO[[#This Row],[Entradas]]-INVENTARIO[[#This Row],[Salidas]]</f>
        <v>0</v>
      </c>
      <c r="M572" s="183">
        <f>INVENTARIO[[#This Row],[Precio Final]]*10%</f>
        <v>1.3</v>
      </c>
      <c r="N572" s="43">
        <v>0</v>
      </c>
      <c r="O572" s="43">
        <v>8.25</v>
      </c>
      <c r="P572" s="43">
        <v>6.53</v>
      </c>
      <c r="Q572" s="112"/>
      <c r="R572" s="43"/>
      <c r="S572" s="189">
        <v>2</v>
      </c>
      <c r="T572" s="180">
        <f t="shared" si="107"/>
        <v>8.5300000000000011</v>
      </c>
      <c r="U572" s="180">
        <f>((INVENTARIO[[#This Row],[Costo Unitario (USD)]]+INVENTARIO[[#This Row],[Costo Envío (USD)]])*1.5)</f>
        <v>12.795000000000002</v>
      </c>
      <c r="V572" s="43">
        <v>13</v>
      </c>
      <c r="W572" s="43">
        <f>INVENTARIO[[#This Row],[Precio Final]]-(INVENTARIO[[#This Row],[Comisión 10%]]+INVENTARIO[[#This Row],[Costo total]])</f>
        <v>3.1699999999999982</v>
      </c>
      <c r="X572" s="184">
        <f>INVENTARIO[[#This Row],[Ganancia Unitaria]]*INVENTARIO[[#This Row],[Salidas]]</f>
        <v>3.1699999999999982</v>
      </c>
      <c r="Y572" s="43" t="s">
        <v>2257</v>
      </c>
      <c r="Z572" s="20"/>
    </row>
    <row r="573" spans="1:15852" ht="55" hidden="1" customHeight="1" x14ac:dyDescent="0.15">
      <c r="A573" s="42" t="s">
        <v>1801</v>
      </c>
      <c r="B573" s="185"/>
      <c r="C573" s="186" t="s">
        <v>12</v>
      </c>
      <c r="D573" s="78" t="s">
        <v>52</v>
      </c>
      <c r="E573" s="78" t="s">
        <v>1800</v>
      </c>
      <c r="F573" s="78" t="s">
        <v>695</v>
      </c>
      <c r="G573" s="78" t="s">
        <v>164</v>
      </c>
      <c r="H573" s="187">
        <f>INVENTARIO[[#This Row],[Precio Final]]</f>
        <v>13</v>
      </c>
      <c r="I573" s="78">
        <v>1.7</v>
      </c>
      <c r="J573" s="78">
        <v>1</v>
      </c>
      <c r="K573" s="110">
        <f>SUMIFS(VENTAS[Cantidad],VENTAS[Código del producto Vendido],INVENTARIO[[#This Row],[Code]])</f>
        <v>1</v>
      </c>
      <c r="L573" s="121">
        <f>INVENTARIO[[#This Row],[Entradas]]-INVENTARIO[[#This Row],[Salidas]]</f>
        <v>0</v>
      </c>
      <c r="M573" s="187">
        <f>INVENTARIO[[#This Row],[Precio Final]]*10%</f>
        <v>1.3</v>
      </c>
      <c r="N573" s="42">
        <v>3.75</v>
      </c>
      <c r="O573" s="42">
        <v>0</v>
      </c>
      <c r="P573" s="42">
        <v>6.53</v>
      </c>
      <c r="Q573" s="110"/>
      <c r="R573" s="42"/>
      <c r="S573" s="190">
        <v>2</v>
      </c>
      <c r="T573" s="42">
        <f t="shared" si="107"/>
        <v>8.5300000000000011</v>
      </c>
      <c r="U573" s="42">
        <f>((INVENTARIO[[#This Row],[Costo Unitario (USD)]]+INVENTARIO[[#This Row],[Costo Envío (USD)]])*1.5)</f>
        <v>12.795000000000002</v>
      </c>
      <c r="V573" s="42">
        <v>13</v>
      </c>
      <c r="W573" s="42">
        <f>INVENTARIO[[#This Row],[Precio Final]]-(INVENTARIO[[#This Row],[Comisión 10%]]+INVENTARIO[[#This Row],[Costo total]])</f>
        <v>3.1699999999999982</v>
      </c>
      <c r="X573" s="188">
        <f>INVENTARIO[[#This Row],[Ganancia Unitaria]]*INVENTARIO[[#This Row],[Salidas]]</f>
        <v>3.1699999999999982</v>
      </c>
      <c r="Y573" s="42" t="s">
        <v>2257</v>
      </c>
      <c r="Z573" s="20"/>
    </row>
    <row r="574" spans="1:15852" ht="55" hidden="1" customHeight="1" x14ac:dyDescent="0.15">
      <c r="A574" s="43" t="s">
        <v>2094</v>
      </c>
      <c r="B574" s="181"/>
      <c r="C574" s="182" t="s">
        <v>12</v>
      </c>
      <c r="D574" s="83" t="s">
        <v>253</v>
      </c>
      <c r="E574" s="83" t="s">
        <v>1803</v>
      </c>
      <c r="F574" s="83" t="s">
        <v>2209</v>
      </c>
      <c r="G574" s="83" t="s">
        <v>164</v>
      </c>
      <c r="H574" s="183">
        <f>INVENTARIO[[#This Row],[Precio Final]]</f>
        <v>5</v>
      </c>
      <c r="I574" s="83">
        <v>6</v>
      </c>
      <c r="J574" s="83">
        <v>11</v>
      </c>
      <c r="K574" s="112">
        <f>SUMIFS(VENTAS[Cantidad],VENTAS[Código del producto Vendido],INVENTARIO[[#This Row],[Code]])</f>
        <v>0</v>
      </c>
      <c r="L574" s="122">
        <f>INVENTARIO[[#This Row],[Entradas]]-INVENTARIO[[#This Row],[Salidas]]</f>
        <v>11</v>
      </c>
      <c r="M574" s="183">
        <f>INVENTARIO[[#This Row],[Precio Final]]*10%</f>
        <v>0.5</v>
      </c>
      <c r="N574" s="43">
        <v>21.29</v>
      </c>
      <c r="O574" s="43">
        <v>12.26</v>
      </c>
      <c r="P574" s="43">
        <v>1.03</v>
      </c>
      <c r="Q574" s="112"/>
      <c r="R574" s="43"/>
      <c r="S574" s="189">
        <v>1</v>
      </c>
      <c r="T574" s="180">
        <f t="shared" si="107"/>
        <v>2.0300000000000002</v>
      </c>
      <c r="U574" s="180">
        <f>((INVENTARIO[[#This Row],[Costo Unitario (USD)]]+INVENTARIO[[#This Row],[Costo Envío (USD)]])*1.5)</f>
        <v>3.0450000000000004</v>
      </c>
      <c r="V574" s="43">
        <v>5</v>
      </c>
      <c r="W574" s="43">
        <f>INVENTARIO[[#This Row],[Precio Final]]-(INVENTARIO[[#This Row],[Comisión 10%]]+INVENTARIO[[#This Row],[Costo total]])</f>
        <v>2.4699999999999998</v>
      </c>
      <c r="X574" s="184">
        <f>INVENTARIO[[#This Row],[Ganancia Unitaria]]*INVENTARIO[[#This Row],[Salidas]]</f>
        <v>0</v>
      </c>
      <c r="Y574" s="43" t="s">
        <v>2257</v>
      </c>
      <c r="Z574" s="20"/>
    </row>
    <row r="575" spans="1:15852" ht="55" customHeight="1" x14ac:dyDescent="0.15">
      <c r="A575" s="42" t="s">
        <v>1804</v>
      </c>
      <c r="B575" s="185"/>
      <c r="C575" s="186" t="s">
        <v>12</v>
      </c>
      <c r="D575" s="78" t="s">
        <v>2417</v>
      </c>
      <c r="E575" s="78" t="s">
        <v>1805</v>
      </c>
      <c r="F575" s="78" t="s">
        <v>698</v>
      </c>
      <c r="G575" s="78" t="s">
        <v>164</v>
      </c>
      <c r="H575" s="187">
        <f>INVENTARIO[[#This Row],[Precio Final]]</f>
        <v>22</v>
      </c>
      <c r="I575" s="78">
        <v>5.19</v>
      </c>
      <c r="J575" s="78">
        <v>2</v>
      </c>
      <c r="K575" s="110">
        <f>SUMIFS(VENTAS[Cantidad],VENTAS[Código del producto Vendido],INVENTARIO[[#This Row],[Code]])</f>
        <v>2</v>
      </c>
      <c r="L575" s="121">
        <f>INVENTARIO[[#This Row],[Entradas]]-INVENTARIO[[#This Row],[Salidas]]</f>
        <v>0</v>
      </c>
      <c r="M575" s="187">
        <f>INVENTARIO[[#This Row],[Precio Final]]*10%</f>
        <v>2.2000000000000002</v>
      </c>
      <c r="N575" s="42">
        <v>9.02</v>
      </c>
      <c r="O575" s="42">
        <v>0</v>
      </c>
      <c r="P575" s="42">
        <v>12.29</v>
      </c>
      <c r="Q575" s="110"/>
      <c r="R575" s="42"/>
      <c r="S575" s="190">
        <v>2</v>
      </c>
      <c r="T575" s="42">
        <f t="shared" si="107"/>
        <v>14.29</v>
      </c>
      <c r="U575" s="42">
        <f>((INVENTARIO[[#This Row],[Costo Unitario (USD)]]+INVENTARIO[[#This Row],[Costo Envío (USD)]])*1.5)</f>
        <v>21.434999999999999</v>
      </c>
      <c r="V575" s="42">
        <v>22</v>
      </c>
      <c r="W575" s="42">
        <f>INVENTARIO[[#This Row],[Precio Final]]-(INVENTARIO[[#This Row],[Comisión 10%]]+INVENTARIO[[#This Row],[Costo total]])</f>
        <v>5.5100000000000016</v>
      </c>
      <c r="X575" s="188">
        <f>INVENTARIO[[#This Row],[Ganancia Unitaria]]*INVENTARIO[[#This Row],[Salidas]]</f>
        <v>11.020000000000003</v>
      </c>
      <c r="Y575" s="42" t="s">
        <v>2257</v>
      </c>
      <c r="Z575" s="20"/>
    </row>
    <row r="576" spans="1:15852" ht="55" customHeight="1" x14ac:dyDescent="0.15">
      <c r="A576" s="43" t="s">
        <v>1806</v>
      </c>
      <c r="B576" s="181"/>
      <c r="C576" s="182" t="s">
        <v>12</v>
      </c>
      <c r="D576" s="83" t="s">
        <v>2417</v>
      </c>
      <c r="E576" s="83" t="s">
        <v>1805</v>
      </c>
      <c r="F576" s="83" t="s">
        <v>695</v>
      </c>
      <c r="G576" s="83" t="s">
        <v>164</v>
      </c>
      <c r="H576" s="183">
        <f>INVENTARIO[[#This Row],[Precio Final]]</f>
        <v>22</v>
      </c>
      <c r="I576" s="83">
        <v>5.19</v>
      </c>
      <c r="J576" s="83">
        <v>1</v>
      </c>
      <c r="K576" s="112">
        <f>SUMIFS(VENTAS[Cantidad],VENTAS[Código del producto Vendido],INVENTARIO[[#This Row],[Code]])</f>
        <v>0</v>
      </c>
      <c r="L576" s="122">
        <f>INVENTARIO[[#This Row],[Entradas]]-INVENTARIO[[#This Row],[Salidas]]</f>
        <v>1</v>
      </c>
      <c r="M576" s="183">
        <f>INVENTARIO[[#This Row],[Precio Final]]*10%</f>
        <v>2.2000000000000002</v>
      </c>
      <c r="N576" s="43">
        <v>0</v>
      </c>
      <c r="O576" s="43">
        <v>17.489999999999998</v>
      </c>
      <c r="P576" s="43">
        <v>12.29</v>
      </c>
      <c r="Q576" s="112"/>
      <c r="R576" s="43"/>
      <c r="S576" s="189">
        <v>2</v>
      </c>
      <c r="T576" s="180">
        <f t="shared" si="107"/>
        <v>14.29</v>
      </c>
      <c r="U576" s="180">
        <f>((INVENTARIO[[#This Row],[Costo Unitario (USD)]]+INVENTARIO[[#This Row],[Costo Envío (USD)]])*1.5)</f>
        <v>21.434999999999999</v>
      </c>
      <c r="V576" s="43">
        <v>22</v>
      </c>
      <c r="W576" s="43">
        <f>INVENTARIO[[#This Row],[Precio Final]]-(INVENTARIO[[#This Row],[Comisión 10%]]+INVENTARIO[[#This Row],[Costo total]])</f>
        <v>5.5100000000000016</v>
      </c>
      <c r="X576" s="184">
        <f>INVENTARIO[[#This Row],[Ganancia Unitaria]]*INVENTARIO[[#This Row],[Salidas]]</f>
        <v>0</v>
      </c>
      <c r="Y576" s="43" t="s">
        <v>2257</v>
      </c>
      <c r="Z576" s="20"/>
    </row>
    <row r="577" spans="1:26" ht="55" customHeight="1" x14ac:dyDescent="0.15">
      <c r="A577" s="42" t="s">
        <v>1807</v>
      </c>
      <c r="B577" s="185"/>
      <c r="C577" s="186" t="s">
        <v>12</v>
      </c>
      <c r="D577" s="78" t="s">
        <v>2417</v>
      </c>
      <c r="E577" s="78" t="s">
        <v>1820</v>
      </c>
      <c r="F577" s="78" t="s">
        <v>695</v>
      </c>
      <c r="G577" s="78" t="s">
        <v>164</v>
      </c>
      <c r="H577" s="187">
        <f>INVENTARIO[[#This Row],[Precio Final]]</f>
        <v>22</v>
      </c>
      <c r="I577" s="78">
        <v>5.19</v>
      </c>
      <c r="J577" s="78">
        <v>1</v>
      </c>
      <c r="K577" s="110">
        <f>SUMIFS(VENTAS[Cantidad],VENTAS[Código del producto Vendido],INVENTARIO[[#This Row],[Code]])</f>
        <v>0</v>
      </c>
      <c r="L577" s="121">
        <f>INVENTARIO[[#This Row],[Entradas]]-INVENTARIO[[#This Row],[Salidas]]</f>
        <v>1</v>
      </c>
      <c r="M577" s="187">
        <f>INVENTARIO[[#This Row],[Precio Final]]*10%</f>
        <v>2.2000000000000002</v>
      </c>
      <c r="N577" s="42">
        <v>0</v>
      </c>
      <c r="O577" s="42">
        <v>17.489999999999998</v>
      </c>
      <c r="P577" s="42">
        <v>12.29</v>
      </c>
      <c r="Q577" s="110"/>
      <c r="R577" s="42"/>
      <c r="S577" s="190">
        <v>2</v>
      </c>
      <c r="T577" s="42">
        <f t="shared" si="107"/>
        <v>14.29</v>
      </c>
      <c r="U577" s="42">
        <f>((INVENTARIO[[#This Row],[Costo Unitario (USD)]]+INVENTARIO[[#This Row],[Costo Envío (USD)]])*1.5)</f>
        <v>21.434999999999999</v>
      </c>
      <c r="V577" s="42">
        <v>22</v>
      </c>
      <c r="W577" s="42">
        <f>INVENTARIO[[#This Row],[Precio Final]]-(INVENTARIO[[#This Row],[Comisión 10%]]+INVENTARIO[[#This Row],[Costo total]])</f>
        <v>5.5100000000000016</v>
      </c>
      <c r="X577" s="188">
        <f>INVENTARIO[[#This Row],[Ganancia Unitaria]]*INVENTARIO[[#This Row],[Salidas]]</f>
        <v>0</v>
      </c>
      <c r="Y577" s="42" t="s">
        <v>2257</v>
      </c>
      <c r="Z577" s="20"/>
    </row>
    <row r="578" spans="1:26" ht="55" hidden="1" customHeight="1" x14ac:dyDescent="0.15">
      <c r="A578" s="43" t="s">
        <v>1808</v>
      </c>
      <c r="B578" s="181"/>
      <c r="C578" s="182" t="s">
        <v>12</v>
      </c>
      <c r="D578" s="83" t="s">
        <v>52</v>
      </c>
      <c r="E578" s="83" t="s">
        <v>1809</v>
      </c>
      <c r="F578" s="83" t="s">
        <v>695</v>
      </c>
      <c r="G578" s="83" t="s">
        <v>164</v>
      </c>
      <c r="H578" s="183">
        <f>INVENTARIO[[#This Row],[Precio Final]]</f>
        <v>13</v>
      </c>
      <c r="I578" s="83">
        <v>1.7</v>
      </c>
      <c r="J578" s="83">
        <v>0</v>
      </c>
      <c r="K578" s="112">
        <f>SUMIFS(VENTAS[Cantidad],VENTAS[Código del producto Vendido],INVENTARIO[[#This Row],[Code]])</f>
        <v>0</v>
      </c>
      <c r="L578" s="122">
        <f>INVENTARIO[[#This Row],[Entradas]]-INVENTARIO[[#This Row],[Salidas]]</f>
        <v>0</v>
      </c>
      <c r="M578" s="183">
        <f>INVENTARIO[[#This Row],[Precio Final]]*10%</f>
        <v>1.3</v>
      </c>
      <c r="N578" s="43">
        <v>0</v>
      </c>
      <c r="O578" s="43">
        <v>0</v>
      </c>
      <c r="P578" s="43">
        <v>7.61</v>
      </c>
      <c r="Q578" s="112"/>
      <c r="R578" s="43"/>
      <c r="S578" s="189">
        <v>1</v>
      </c>
      <c r="T578" s="180">
        <f t="shared" si="107"/>
        <v>8.61</v>
      </c>
      <c r="U578" s="180">
        <f>((INVENTARIO[[#This Row],[Costo Unitario (USD)]]+INVENTARIO[[#This Row],[Costo Envío (USD)]])*1.5)</f>
        <v>12.914999999999999</v>
      </c>
      <c r="V578" s="43">
        <v>13</v>
      </c>
      <c r="W578" s="43">
        <f>INVENTARIO[[#This Row],[Precio Final]]-(INVENTARIO[[#This Row],[Comisión 10%]]+INVENTARIO[[#This Row],[Costo total]])</f>
        <v>3.09</v>
      </c>
      <c r="X578" s="184">
        <f>INVENTARIO[[#This Row],[Ganancia Unitaria]]*INVENTARIO[[#This Row],[Salidas]]</f>
        <v>0</v>
      </c>
      <c r="Y578" s="43" t="s">
        <v>2257</v>
      </c>
      <c r="Z578" s="20"/>
    </row>
    <row r="579" spans="1:26" ht="55" hidden="1" customHeight="1" x14ac:dyDescent="0.15">
      <c r="A579" s="42" t="s">
        <v>1810</v>
      </c>
      <c r="B579" s="185"/>
      <c r="C579" s="186" t="s">
        <v>12</v>
      </c>
      <c r="D579" s="78" t="s">
        <v>52</v>
      </c>
      <c r="E579" s="78" t="s">
        <v>1809</v>
      </c>
      <c r="F579" s="78" t="s">
        <v>697</v>
      </c>
      <c r="G579" s="78" t="s">
        <v>164</v>
      </c>
      <c r="H579" s="187">
        <f>INVENTARIO[[#This Row],[Precio Final]]</f>
        <v>13</v>
      </c>
      <c r="I579" s="78">
        <v>1.7</v>
      </c>
      <c r="J579" s="78">
        <v>1</v>
      </c>
      <c r="K579" s="110">
        <f>SUMIFS(VENTAS[Cantidad],VENTAS[Código del producto Vendido],INVENTARIO[[#This Row],[Code]])</f>
        <v>1</v>
      </c>
      <c r="L579" s="121">
        <f>INVENTARIO[[#This Row],[Entradas]]-INVENTARIO[[#This Row],[Salidas]]</f>
        <v>0</v>
      </c>
      <c r="M579" s="187">
        <f>INVENTARIO[[#This Row],[Precio Final]]*10%</f>
        <v>1.3</v>
      </c>
      <c r="N579" s="42">
        <v>4.72</v>
      </c>
      <c r="O579" s="42">
        <v>0</v>
      </c>
      <c r="P579" s="42">
        <v>7.61</v>
      </c>
      <c r="Q579" s="110"/>
      <c r="R579" s="42"/>
      <c r="S579" s="190">
        <v>1</v>
      </c>
      <c r="T579" s="42">
        <f t="shared" si="107"/>
        <v>8.61</v>
      </c>
      <c r="U579" s="42">
        <f>((INVENTARIO[[#This Row],[Costo Unitario (USD)]]+INVENTARIO[[#This Row],[Costo Envío (USD)]])*1.5)</f>
        <v>12.914999999999999</v>
      </c>
      <c r="V579" s="42">
        <v>13</v>
      </c>
      <c r="W579" s="42">
        <f>INVENTARIO[[#This Row],[Precio Final]]-(INVENTARIO[[#This Row],[Comisión 10%]]+INVENTARIO[[#This Row],[Costo total]])</f>
        <v>3.09</v>
      </c>
      <c r="X579" s="188">
        <f>INVENTARIO[[#This Row],[Ganancia Unitaria]]*INVENTARIO[[#This Row],[Salidas]]</f>
        <v>3.09</v>
      </c>
      <c r="Y579" s="42" t="s">
        <v>2257</v>
      </c>
      <c r="Z579" s="20"/>
    </row>
    <row r="580" spans="1:26" ht="55" hidden="1" customHeight="1" x14ac:dyDescent="0.15">
      <c r="A580" s="43" t="s">
        <v>1811</v>
      </c>
      <c r="B580" s="181"/>
      <c r="C580" s="182" t="s">
        <v>12</v>
      </c>
      <c r="D580" s="83" t="s">
        <v>50</v>
      </c>
      <c r="E580" s="83" t="s">
        <v>2095</v>
      </c>
      <c r="F580" s="83" t="s">
        <v>695</v>
      </c>
      <c r="G580" s="83" t="s">
        <v>164</v>
      </c>
      <c r="H580" s="183">
        <f>INVENTARIO[[#This Row],[Precio Final]]</f>
        <v>0</v>
      </c>
      <c r="I580" s="83">
        <v>0</v>
      </c>
      <c r="J580" s="83">
        <v>0</v>
      </c>
      <c r="K580" s="112">
        <f>SUMIFS(VENTAS[Cantidad],VENTAS[Código del producto Vendido],INVENTARIO[[#This Row],[Code]])</f>
        <v>0</v>
      </c>
      <c r="L580" s="122">
        <f>INVENTARIO[[#This Row],[Entradas]]-INVENTARIO[[#This Row],[Salidas]]</f>
        <v>0</v>
      </c>
      <c r="M580" s="183">
        <f>INVENTARIO[[#This Row],[Precio Final]]*10%</f>
        <v>0</v>
      </c>
      <c r="N580" s="43">
        <v>0</v>
      </c>
      <c r="O580" s="43">
        <v>0</v>
      </c>
      <c r="P580" s="43">
        <v>17.649999999999999</v>
      </c>
      <c r="Q580" s="112"/>
      <c r="R580" s="43"/>
      <c r="S580" s="189">
        <v>0</v>
      </c>
      <c r="T580" s="180">
        <f t="shared" si="107"/>
        <v>17.649999999999999</v>
      </c>
      <c r="U580" s="180">
        <f>((INVENTARIO[[#This Row],[Costo Unitario (USD)]]+INVENTARIO[[#This Row],[Costo Envío (USD)]])*1.5)</f>
        <v>26.474999999999998</v>
      </c>
      <c r="V580" s="43"/>
      <c r="W580" s="43">
        <f>INVENTARIO[[#This Row],[Precio Final]]-(INVENTARIO[[#This Row],[Comisión 10%]]+INVENTARIO[[#This Row],[Costo total]])</f>
        <v>-17.649999999999999</v>
      </c>
      <c r="X580" s="184">
        <f>INVENTARIO[[#This Row],[Ganancia Unitaria]]*INVENTARIO[[#This Row],[Salidas]]</f>
        <v>0</v>
      </c>
      <c r="Y580" s="43" t="s">
        <v>2257</v>
      </c>
      <c r="Z580" s="20"/>
    </row>
    <row r="581" spans="1:26" ht="55" hidden="1" customHeight="1" x14ac:dyDescent="0.15">
      <c r="A581" s="42" t="s">
        <v>1812</v>
      </c>
      <c r="B581" s="185"/>
      <c r="C581" s="186" t="s">
        <v>12</v>
      </c>
      <c r="D581" s="78" t="s">
        <v>50</v>
      </c>
      <c r="E581" s="78" t="s">
        <v>2095</v>
      </c>
      <c r="F581" s="78" t="s">
        <v>697</v>
      </c>
      <c r="G581" s="78" t="s">
        <v>164</v>
      </c>
      <c r="H581" s="187">
        <f>INVENTARIO[[#This Row],[Precio Final]]</f>
        <v>0</v>
      </c>
      <c r="I581" s="78">
        <v>0</v>
      </c>
      <c r="J581" s="78">
        <v>0</v>
      </c>
      <c r="K581" s="110">
        <f>SUMIFS(VENTAS[Cantidad],VENTAS[Código del producto Vendido],INVENTARIO[[#This Row],[Code]])</f>
        <v>0</v>
      </c>
      <c r="L581" s="121">
        <f>INVENTARIO[[#This Row],[Entradas]]-INVENTARIO[[#This Row],[Salidas]]</f>
        <v>0</v>
      </c>
      <c r="M581" s="187">
        <f>INVENTARIO[[#This Row],[Precio Final]]*10%</f>
        <v>0</v>
      </c>
      <c r="N581" s="42">
        <v>0</v>
      </c>
      <c r="O581" s="42">
        <v>0</v>
      </c>
      <c r="P581" s="42">
        <v>17.649999999999999</v>
      </c>
      <c r="Q581" s="110"/>
      <c r="R581" s="42"/>
      <c r="S581" s="190">
        <v>0</v>
      </c>
      <c r="T581" s="42">
        <f t="shared" si="107"/>
        <v>17.649999999999999</v>
      </c>
      <c r="U581" s="42">
        <f>((INVENTARIO[[#This Row],[Costo Unitario (USD)]]+INVENTARIO[[#This Row],[Costo Envío (USD)]])*1.5)</f>
        <v>26.474999999999998</v>
      </c>
      <c r="V581" s="42"/>
      <c r="W581" s="42">
        <f>INVENTARIO[[#This Row],[Precio Final]]-(INVENTARIO[[#This Row],[Comisión 10%]]+INVENTARIO[[#This Row],[Costo total]])</f>
        <v>-17.649999999999999</v>
      </c>
      <c r="X581" s="188">
        <f>INVENTARIO[[#This Row],[Ganancia Unitaria]]*INVENTARIO[[#This Row],[Salidas]]</f>
        <v>0</v>
      </c>
      <c r="Y581" s="42" t="s">
        <v>2257</v>
      </c>
      <c r="Z581" s="20"/>
    </row>
    <row r="582" spans="1:26" ht="55" hidden="1" customHeight="1" x14ac:dyDescent="0.15">
      <c r="A582" s="43" t="s">
        <v>1813</v>
      </c>
      <c r="B582" s="181"/>
      <c r="C582" s="182" t="s">
        <v>12</v>
      </c>
      <c r="D582" s="83" t="s">
        <v>50</v>
      </c>
      <c r="E582" s="83" t="s">
        <v>2095</v>
      </c>
      <c r="F582" s="83" t="s">
        <v>698</v>
      </c>
      <c r="G582" s="83" t="s">
        <v>164</v>
      </c>
      <c r="H582" s="183">
        <f>INVENTARIO[[#This Row],[Precio Final]]</f>
        <v>0</v>
      </c>
      <c r="I582" s="83">
        <v>0</v>
      </c>
      <c r="J582" s="83">
        <v>0</v>
      </c>
      <c r="K582" s="112">
        <f>SUMIFS(VENTAS[Cantidad],VENTAS[Código del producto Vendido],INVENTARIO[[#This Row],[Code]])</f>
        <v>0</v>
      </c>
      <c r="L582" s="122">
        <f>INVENTARIO[[#This Row],[Entradas]]-INVENTARIO[[#This Row],[Salidas]]</f>
        <v>0</v>
      </c>
      <c r="M582" s="183">
        <f>INVENTARIO[[#This Row],[Precio Final]]*10%</f>
        <v>0</v>
      </c>
      <c r="N582" s="43">
        <v>0</v>
      </c>
      <c r="O582" s="43">
        <v>0</v>
      </c>
      <c r="P582" s="43">
        <v>17.649999999999999</v>
      </c>
      <c r="Q582" s="112"/>
      <c r="R582" s="43"/>
      <c r="S582" s="189">
        <v>0</v>
      </c>
      <c r="T582" s="180">
        <f t="shared" si="107"/>
        <v>17.649999999999999</v>
      </c>
      <c r="U582" s="180">
        <f>((INVENTARIO[[#This Row],[Costo Unitario (USD)]]+INVENTARIO[[#This Row],[Costo Envío (USD)]])*1.5)</f>
        <v>26.474999999999998</v>
      </c>
      <c r="V582" s="43"/>
      <c r="W582" s="43">
        <f>INVENTARIO[[#This Row],[Precio Final]]-(INVENTARIO[[#This Row],[Comisión 10%]]+INVENTARIO[[#This Row],[Costo total]])</f>
        <v>-17.649999999999999</v>
      </c>
      <c r="X582" s="184">
        <f>INVENTARIO[[#This Row],[Ganancia Unitaria]]*INVENTARIO[[#This Row],[Salidas]]</f>
        <v>0</v>
      </c>
      <c r="Y582" s="43" t="s">
        <v>2257</v>
      </c>
      <c r="Z582" s="20"/>
    </row>
    <row r="583" spans="1:26" ht="55" hidden="1" customHeight="1" x14ac:dyDescent="0.15">
      <c r="A583" s="42" t="s">
        <v>1814</v>
      </c>
      <c r="B583" s="185"/>
      <c r="C583" s="186" t="s">
        <v>12</v>
      </c>
      <c r="D583" s="78" t="s">
        <v>50</v>
      </c>
      <c r="E583" s="78" t="s">
        <v>1815</v>
      </c>
      <c r="F583" s="78"/>
      <c r="G583" s="78" t="s">
        <v>164</v>
      </c>
      <c r="H583" s="187">
        <f>INVENTARIO[[#This Row],[Precio Final]]</f>
        <v>0</v>
      </c>
      <c r="I583" s="78">
        <v>1.7</v>
      </c>
      <c r="J583" s="78">
        <v>0</v>
      </c>
      <c r="K583" s="110">
        <f>SUMIFS(VENTAS[Cantidad],VENTAS[Código del producto Vendido],INVENTARIO[[#This Row],[Code]])</f>
        <v>0</v>
      </c>
      <c r="L583" s="121">
        <f>INVENTARIO[[#This Row],[Entradas]]-INVENTARIO[[#This Row],[Salidas]]</f>
        <v>0</v>
      </c>
      <c r="M583" s="187">
        <f>INVENTARIO[[#This Row],[Precio Final]]*10%</f>
        <v>0</v>
      </c>
      <c r="N583" s="42">
        <v>0</v>
      </c>
      <c r="O583" s="42">
        <v>0</v>
      </c>
      <c r="P583" s="42">
        <v>9.19</v>
      </c>
      <c r="Q583" s="110"/>
      <c r="R583" s="42"/>
      <c r="S583" s="190">
        <v>0</v>
      </c>
      <c r="T583" s="42">
        <f t="shared" si="107"/>
        <v>9.19</v>
      </c>
      <c r="U583" s="42">
        <f>((INVENTARIO[[#This Row],[Costo Unitario (USD)]]+INVENTARIO[[#This Row],[Costo Envío (USD)]])*1.5)</f>
        <v>13.785</v>
      </c>
      <c r="V583" s="42"/>
      <c r="W583" s="42">
        <f>INVENTARIO[[#This Row],[Precio Final]]-(INVENTARIO[[#This Row],[Comisión 10%]]+INVENTARIO[[#This Row],[Costo total]])</f>
        <v>-9.19</v>
      </c>
      <c r="X583" s="188">
        <f>INVENTARIO[[#This Row],[Ganancia Unitaria]]*INVENTARIO[[#This Row],[Salidas]]</f>
        <v>0</v>
      </c>
      <c r="Y583" s="42" t="s">
        <v>2257</v>
      </c>
      <c r="Z583" s="20"/>
    </row>
    <row r="584" spans="1:26" ht="55" hidden="1" customHeight="1" x14ac:dyDescent="0.15">
      <c r="A584" s="43" t="s">
        <v>1816</v>
      </c>
      <c r="B584" s="181"/>
      <c r="C584" s="182" t="s">
        <v>12</v>
      </c>
      <c r="D584" s="83" t="s">
        <v>50</v>
      </c>
      <c r="E584" s="83" t="s">
        <v>1815</v>
      </c>
      <c r="F584" s="83"/>
      <c r="G584" s="83" t="s">
        <v>164</v>
      </c>
      <c r="H584" s="183">
        <f>INVENTARIO[[#This Row],[Precio Final]]</f>
        <v>0</v>
      </c>
      <c r="I584" s="83">
        <v>1.7</v>
      </c>
      <c r="J584" s="83">
        <v>0</v>
      </c>
      <c r="K584" s="112">
        <f>SUMIFS(VENTAS[Cantidad],VENTAS[Código del producto Vendido],INVENTARIO[[#This Row],[Code]])</f>
        <v>0</v>
      </c>
      <c r="L584" s="122">
        <f>INVENTARIO[[#This Row],[Entradas]]-INVENTARIO[[#This Row],[Salidas]]</f>
        <v>0</v>
      </c>
      <c r="M584" s="183">
        <f>INVENTARIO[[#This Row],[Precio Final]]*10%</f>
        <v>0</v>
      </c>
      <c r="N584" s="43">
        <v>0</v>
      </c>
      <c r="O584" s="43">
        <v>0</v>
      </c>
      <c r="P584" s="43">
        <v>7.53</v>
      </c>
      <c r="Q584" s="112"/>
      <c r="R584" s="43"/>
      <c r="S584" s="189">
        <v>0</v>
      </c>
      <c r="T584" s="180">
        <f t="shared" si="107"/>
        <v>7.53</v>
      </c>
      <c r="U584" s="180">
        <f>((INVENTARIO[[#This Row],[Costo Unitario (USD)]]+INVENTARIO[[#This Row],[Costo Envío (USD)]])*1.5)</f>
        <v>11.295</v>
      </c>
      <c r="V584" s="43"/>
      <c r="W584" s="43">
        <f>INVENTARIO[[#This Row],[Precio Final]]-(INVENTARIO[[#This Row],[Comisión 10%]]+INVENTARIO[[#This Row],[Costo total]])</f>
        <v>-7.53</v>
      </c>
      <c r="X584" s="184">
        <f>INVENTARIO[[#This Row],[Ganancia Unitaria]]*INVENTARIO[[#This Row],[Salidas]]</f>
        <v>0</v>
      </c>
      <c r="Y584" s="43" t="s">
        <v>2257</v>
      </c>
      <c r="Z584" s="20"/>
    </row>
    <row r="585" spans="1:26" ht="55" hidden="1" customHeight="1" x14ac:dyDescent="0.15">
      <c r="A585" s="42" t="s">
        <v>1817</v>
      </c>
      <c r="B585" s="185"/>
      <c r="C585" s="186" t="s">
        <v>12</v>
      </c>
      <c r="D585" s="78" t="s">
        <v>50</v>
      </c>
      <c r="E585" s="78" t="s">
        <v>1818</v>
      </c>
      <c r="F585" s="78"/>
      <c r="G585" s="78" t="s">
        <v>164</v>
      </c>
      <c r="H585" s="187">
        <f>INVENTARIO[[#This Row],[Precio Final]]</f>
        <v>12</v>
      </c>
      <c r="I585" s="78">
        <v>5.0999999999999996</v>
      </c>
      <c r="J585" s="78">
        <v>0</v>
      </c>
      <c r="K585" s="110">
        <f>SUMIFS(VENTAS[Cantidad],VENTAS[Código del producto Vendido],INVENTARIO[[#This Row],[Code]])</f>
        <v>0</v>
      </c>
      <c r="L585" s="121">
        <f>INVENTARIO[[#This Row],[Entradas]]-INVENTARIO[[#This Row],[Salidas]]</f>
        <v>0</v>
      </c>
      <c r="M585" s="187">
        <f>INVENTARIO[[#This Row],[Precio Final]]*10%</f>
        <v>1.2000000000000002</v>
      </c>
      <c r="N585" s="42">
        <v>0</v>
      </c>
      <c r="O585" s="42">
        <v>0</v>
      </c>
      <c r="P585" s="42">
        <v>9.39</v>
      </c>
      <c r="Q585" s="110"/>
      <c r="R585" s="42"/>
      <c r="S585" s="190">
        <v>0</v>
      </c>
      <c r="T585" s="42">
        <f t="shared" si="107"/>
        <v>9.39</v>
      </c>
      <c r="U585" s="42">
        <f>((INVENTARIO[[#This Row],[Costo Unitario (USD)]]+INVENTARIO[[#This Row],[Costo Envío (USD)]])*1.5)</f>
        <v>14.085000000000001</v>
      </c>
      <c r="V585" s="42">
        <v>12</v>
      </c>
      <c r="W585" s="42">
        <f>INVENTARIO[[#This Row],[Precio Final]]-(INVENTARIO[[#This Row],[Comisión 10%]]+INVENTARIO[[#This Row],[Costo total]])</f>
        <v>1.4100000000000001</v>
      </c>
      <c r="X585" s="188">
        <f>INVENTARIO[[#This Row],[Ganancia Unitaria]]*INVENTARIO[[#This Row],[Salidas]]</f>
        <v>0</v>
      </c>
      <c r="Y585" s="42" t="s">
        <v>2257</v>
      </c>
      <c r="Z585" s="20"/>
    </row>
    <row r="586" spans="1:26" ht="55" customHeight="1" x14ac:dyDescent="0.15">
      <c r="A586" s="43" t="s">
        <v>1819</v>
      </c>
      <c r="B586" s="181"/>
      <c r="C586" s="182" t="s">
        <v>12</v>
      </c>
      <c r="D586" s="83" t="s">
        <v>2417</v>
      </c>
      <c r="E586" s="83" t="s">
        <v>1820</v>
      </c>
      <c r="F586" s="83" t="s">
        <v>697</v>
      </c>
      <c r="G586" s="83" t="s">
        <v>164</v>
      </c>
      <c r="H586" s="183">
        <f>INVENTARIO[[#This Row],[Precio Final]]</f>
        <v>0</v>
      </c>
      <c r="I586" s="83">
        <v>5.19</v>
      </c>
      <c r="J586" s="83">
        <v>1</v>
      </c>
      <c r="K586" s="112">
        <f>SUMIFS(VENTAS[Cantidad],VENTAS[Código del producto Vendido],INVENTARIO[[#This Row],[Code]])</f>
        <v>1</v>
      </c>
      <c r="L586" s="122">
        <f>INVENTARIO[[#This Row],[Entradas]]-INVENTARIO[[#This Row],[Salidas]]</f>
        <v>0</v>
      </c>
      <c r="M586" s="183">
        <f>INVENTARIO[[#This Row],[Precio Final]]*10%</f>
        <v>0</v>
      </c>
      <c r="N586" s="43">
        <v>-17.37</v>
      </c>
      <c r="O586" s="43">
        <v>0</v>
      </c>
      <c r="P586" s="43">
        <v>12.29</v>
      </c>
      <c r="Q586" s="112"/>
      <c r="R586" s="43"/>
      <c r="S586" s="189">
        <v>2</v>
      </c>
      <c r="T586" s="180">
        <f t="shared" si="107"/>
        <v>14.29</v>
      </c>
      <c r="U586" s="180">
        <f>((INVENTARIO[[#This Row],[Costo Unitario (USD)]]+INVENTARIO[[#This Row],[Costo Envío (USD)]])*1.5)</f>
        <v>21.434999999999999</v>
      </c>
      <c r="V586" s="43"/>
      <c r="W586" s="43">
        <f>INVENTARIO[[#This Row],[Precio Final]]-(INVENTARIO[[#This Row],[Comisión 10%]]+INVENTARIO[[#This Row],[Costo total]])</f>
        <v>-14.29</v>
      </c>
      <c r="X586" s="184">
        <f>INVENTARIO[[#This Row],[Ganancia Unitaria]]*INVENTARIO[[#This Row],[Salidas]]</f>
        <v>-14.29</v>
      </c>
      <c r="Y586" s="43" t="s">
        <v>2257</v>
      </c>
      <c r="Z586" s="20"/>
    </row>
    <row r="587" spans="1:26" ht="55" customHeight="1" x14ac:dyDescent="0.15">
      <c r="A587" s="42" t="s">
        <v>1821</v>
      </c>
      <c r="B587" s="185"/>
      <c r="C587" s="186" t="s">
        <v>12</v>
      </c>
      <c r="D587" s="78" t="s">
        <v>2417</v>
      </c>
      <c r="E587" s="78" t="s">
        <v>1820</v>
      </c>
      <c r="F587" s="78" t="s">
        <v>695</v>
      </c>
      <c r="G587" s="78" t="s">
        <v>164</v>
      </c>
      <c r="H587" s="187">
        <f>INVENTARIO[[#This Row],[Precio Final]]</f>
        <v>0</v>
      </c>
      <c r="I587" s="78">
        <v>5.19</v>
      </c>
      <c r="J587" s="78">
        <v>1</v>
      </c>
      <c r="K587" s="110">
        <f>SUMIFS(VENTAS[Cantidad],VENTAS[Código del producto Vendido],INVENTARIO[[#This Row],[Code]])</f>
        <v>1</v>
      </c>
      <c r="L587" s="121">
        <f>INVENTARIO[[#This Row],[Entradas]]-INVENTARIO[[#This Row],[Salidas]]</f>
        <v>0</v>
      </c>
      <c r="M587" s="187">
        <f>INVENTARIO[[#This Row],[Precio Final]]*10%</f>
        <v>0</v>
      </c>
      <c r="N587" s="42">
        <v>-17.37</v>
      </c>
      <c r="O587" s="42">
        <v>0</v>
      </c>
      <c r="P587" s="42">
        <v>12.29</v>
      </c>
      <c r="Q587" s="110"/>
      <c r="R587" s="42"/>
      <c r="S587" s="190">
        <v>2</v>
      </c>
      <c r="T587" s="42">
        <f t="shared" si="107"/>
        <v>14.29</v>
      </c>
      <c r="U587" s="42">
        <f>((INVENTARIO[[#This Row],[Costo Unitario (USD)]]+INVENTARIO[[#This Row],[Costo Envío (USD)]])*1.5)</f>
        <v>21.434999999999999</v>
      </c>
      <c r="V587" s="42"/>
      <c r="W587" s="42">
        <f>INVENTARIO[[#This Row],[Precio Final]]-(INVENTARIO[[#This Row],[Comisión 10%]]+INVENTARIO[[#This Row],[Costo total]])</f>
        <v>-14.29</v>
      </c>
      <c r="X587" s="188">
        <f>INVENTARIO[[#This Row],[Ganancia Unitaria]]*INVENTARIO[[#This Row],[Salidas]]</f>
        <v>-14.29</v>
      </c>
      <c r="Y587" s="42" t="s">
        <v>2257</v>
      </c>
      <c r="Z587" s="20"/>
    </row>
    <row r="588" spans="1:26" ht="55" hidden="1" customHeight="1" x14ac:dyDescent="0.15">
      <c r="A588" s="43" t="s">
        <v>1822</v>
      </c>
      <c r="B588" s="181"/>
      <c r="C588" s="182" t="s">
        <v>12</v>
      </c>
      <c r="D588" s="83" t="s">
        <v>1194</v>
      </c>
      <c r="E588" s="83" t="s">
        <v>1823</v>
      </c>
      <c r="F588" s="83"/>
      <c r="G588" s="83" t="s">
        <v>164</v>
      </c>
      <c r="H588" s="183">
        <f>INVENTARIO[[#This Row],[Precio Final]]</f>
        <v>12</v>
      </c>
      <c r="I588" s="83">
        <v>1.7</v>
      </c>
      <c r="J588" s="83">
        <v>0</v>
      </c>
      <c r="K588" s="112">
        <f>SUMIFS(VENTAS[Cantidad],VENTAS[Código del producto Vendido],INVENTARIO[[#This Row],[Code]])</f>
        <v>0</v>
      </c>
      <c r="L588" s="122">
        <f>INVENTARIO[[#This Row],[Entradas]]-INVENTARIO[[#This Row],[Salidas]]</f>
        <v>0</v>
      </c>
      <c r="M588" s="183">
        <f>INVENTARIO[[#This Row],[Precio Final]]*10%</f>
        <v>1.2000000000000002</v>
      </c>
      <c r="N588" s="43">
        <v>0</v>
      </c>
      <c r="O588" s="43">
        <v>0</v>
      </c>
      <c r="P588" s="43">
        <v>6.43</v>
      </c>
      <c r="Q588" s="112"/>
      <c r="R588" s="43"/>
      <c r="S588" s="189">
        <v>0</v>
      </c>
      <c r="T588" s="180">
        <f t="shared" si="107"/>
        <v>6.43</v>
      </c>
      <c r="U588" s="180">
        <f>((INVENTARIO[[#This Row],[Costo Unitario (USD)]]+INVENTARIO[[#This Row],[Costo Envío (USD)]])*1.5)</f>
        <v>9.6449999999999996</v>
      </c>
      <c r="V588" s="43">
        <v>12</v>
      </c>
      <c r="W588" s="43">
        <f>INVENTARIO[[#This Row],[Precio Final]]-(INVENTARIO[[#This Row],[Comisión 10%]]+INVENTARIO[[#This Row],[Costo total]])</f>
        <v>4.37</v>
      </c>
      <c r="X588" s="184">
        <f>INVENTARIO[[#This Row],[Ganancia Unitaria]]*INVENTARIO[[#This Row],[Salidas]]</f>
        <v>0</v>
      </c>
      <c r="Y588" s="43" t="s">
        <v>2257</v>
      </c>
      <c r="Z588" s="20"/>
    </row>
    <row r="589" spans="1:26" ht="55" hidden="1" customHeight="1" x14ac:dyDescent="0.15">
      <c r="A589" s="42" t="s">
        <v>1824</v>
      </c>
      <c r="B589" s="185"/>
      <c r="C589" s="186" t="s">
        <v>12</v>
      </c>
      <c r="D589" s="78" t="s">
        <v>52</v>
      </c>
      <c r="E589" s="78" t="s">
        <v>1825</v>
      </c>
      <c r="F589" s="78" t="s">
        <v>697</v>
      </c>
      <c r="G589" s="78" t="s">
        <v>164</v>
      </c>
      <c r="H589" s="187">
        <f>INVENTARIO[[#This Row],[Precio Final]]</f>
        <v>18</v>
      </c>
      <c r="I589" s="78">
        <v>2.64</v>
      </c>
      <c r="J589" s="78">
        <v>1</v>
      </c>
      <c r="K589" s="110">
        <f>SUMIFS(VENTAS[Cantidad],VENTAS[Código del producto Vendido],INVENTARIO[[#This Row],[Code]])</f>
        <v>1</v>
      </c>
      <c r="L589" s="121">
        <f>INVENTARIO[[#This Row],[Entradas]]-INVENTARIO[[#This Row],[Salidas]]</f>
        <v>0</v>
      </c>
      <c r="M589" s="187">
        <f>INVENTARIO[[#This Row],[Precio Final]]*10%</f>
        <v>1.8</v>
      </c>
      <c r="N589" s="42">
        <v>3.61</v>
      </c>
      <c r="O589" s="42">
        <v>0</v>
      </c>
      <c r="P589" s="42">
        <v>11.75</v>
      </c>
      <c r="Q589" s="110"/>
      <c r="R589" s="42"/>
      <c r="S589" s="190">
        <v>1</v>
      </c>
      <c r="T589" s="42">
        <f t="shared" si="107"/>
        <v>12.75</v>
      </c>
      <c r="U589" s="42">
        <f>((INVENTARIO[[#This Row],[Costo Unitario (USD)]]+INVENTARIO[[#This Row],[Costo Envío (USD)]])*1.5)</f>
        <v>19.125</v>
      </c>
      <c r="V589" s="42">
        <v>18</v>
      </c>
      <c r="W589" s="42">
        <f>INVENTARIO[[#This Row],[Precio Final]]-(INVENTARIO[[#This Row],[Comisión 10%]]+INVENTARIO[[#This Row],[Costo total]])</f>
        <v>3.4499999999999993</v>
      </c>
      <c r="X589" s="188">
        <f>INVENTARIO[[#This Row],[Ganancia Unitaria]]*INVENTARIO[[#This Row],[Salidas]]</f>
        <v>3.4499999999999993</v>
      </c>
      <c r="Y589" s="42" t="s">
        <v>2257</v>
      </c>
      <c r="Z589" s="20"/>
    </row>
    <row r="590" spans="1:26" ht="55" hidden="1" customHeight="1" x14ac:dyDescent="0.15">
      <c r="A590" s="43" t="s">
        <v>1826</v>
      </c>
      <c r="B590" s="181"/>
      <c r="C590" s="182" t="s">
        <v>12</v>
      </c>
      <c r="D590" s="83" t="s">
        <v>52</v>
      </c>
      <c r="E590" s="83" t="s">
        <v>2096</v>
      </c>
      <c r="F590" s="83" t="s">
        <v>695</v>
      </c>
      <c r="G590" s="83" t="s">
        <v>164</v>
      </c>
      <c r="H590" s="183">
        <f>INVENTARIO[[#This Row],[Precio Final]]</f>
        <v>0</v>
      </c>
      <c r="I590" s="83">
        <v>1.36</v>
      </c>
      <c r="J590" s="83">
        <v>0</v>
      </c>
      <c r="K590" s="112">
        <f>SUMIFS(VENTAS[Cantidad],VENTAS[Código del producto Vendido],INVENTARIO[[#This Row],[Code]])</f>
        <v>0</v>
      </c>
      <c r="L590" s="122">
        <f>INVENTARIO[[#This Row],[Entradas]]-INVENTARIO[[#This Row],[Salidas]]</f>
        <v>0</v>
      </c>
      <c r="M590" s="183">
        <f>INVENTARIO[[#This Row],[Precio Final]]*10%</f>
        <v>0</v>
      </c>
      <c r="N590" s="43">
        <v>0</v>
      </c>
      <c r="O590" s="43">
        <v>0</v>
      </c>
      <c r="P590" s="43"/>
      <c r="Q590" s="112"/>
      <c r="R590" s="43"/>
      <c r="S590" s="189">
        <v>1</v>
      </c>
      <c r="T590" s="180">
        <f t="shared" si="107"/>
        <v>1</v>
      </c>
      <c r="U590" s="180">
        <f>((INVENTARIO[[#This Row],[Costo Unitario (USD)]]+INVENTARIO[[#This Row],[Costo Envío (USD)]])*1.5)</f>
        <v>1.5</v>
      </c>
      <c r="V590" s="43"/>
      <c r="W590" s="43">
        <f>INVENTARIO[[#This Row],[Precio Final]]-(INVENTARIO[[#This Row],[Comisión 10%]]+INVENTARIO[[#This Row],[Costo total]])</f>
        <v>-1</v>
      </c>
      <c r="X590" s="184">
        <f>INVENTARIO[[#This Row],[Ganancia Unitaria]]*INVENTARIO[[#This Row],[Salidas]]</f>
        <v>0</v>
      </c>
      <c r="Y590" s="43" t="s">
        <v>2257</v>
      </c>
      <c r="Z590" s="20"/>
    </row>
    <row r="591" spans="1:26" ht="55" hidden="1" customHeight="1" x14ac:dyDescent="0.15">
      <c r="A591" s="42" t="s">
        <v>1827</v>
      </c>
      <c r="B591" s="185"/>
      <c r="C591" s="186" t="s">
        <v>12</v>
      </c>
      <c r="D591" s="78" t="s">
        <v>50</v>
      </c>
      <c r="E591" s="78" t="s">
        <v>1828</v>
      </c>
      <c r="F591" s="78" t="s">
        <v>695</v>
      </c>
      <c r="G591" s="78" t="s">
        <v>164</v>
      </c>
      <c r="H591" s="187">
        <f>INVENTARIO[[#This Row],[Precio Final]]</f>
        <v>22</v>
      </c>
      <c r="I591" s="78">
        <v>3.4</v>
      </c>
      <c r="J591" s="78">
        <v>1</v>
      </c>
      <c r="K591" s="110">
        <f>SUMIFS(VENTAS[Cantidad],VENTAS[Código del producto Vendido],INVENTARIO[[#This Row],[Code]])</f>
        <v>0</v>
      </c>
      <c r="L591" s="121">
        <f>INVENTARIO[[#This Row],[Entradas]]-INVENTARIO[[#This Row],[Salidas]]</f>
        <v>1</v>
      </c>
      <c r="M591" s="187">
        <f>INVENTARIO[[#This Row],[Precio Final]]*10%</f>
        <v>2.2000000000000002</v>
      </c>
      <c r="N591" s="42">
        <v>0</v>
      </c>
      <c r="O591" s="42">
        <v>0</v>
      </c>
      <c r="P591" s="42">
        <v>13.91</v>
      </c>
      <c r="Q591" s="110"/>
      <c r="R591" s="42"/>
      <c r="S591" s="190">
        <v>1</v>
      </c>
      <c r="T591" s="42">
        <f t="shared" si="107"/>
        <v>14.91</v>
      </c>
      <c r="U591" s="42">
        <f>((INVENTARIO[[#This Row],[Costo Unitario (USD)]]+INVENTARIO[[#This Row],[Costo Envío (USD)]])*1.5)</f>
        <v>22.365000000000002</v>
      </c>
      <c r="V591" s="42">
        <v>22</v>
      </c>
      <c r="W591" s="42">
        <f>INVENTARIO[[#This Row],[Precio Final]]-(INVENTARIO[[#This Row],[Comisión 10%]]+INVENTARIO[[#This Row],[Costo total]])</f>
        <v>4.8900000000000006</v>
      </c>
      <c r="X591" s="188">
        <f>INVENTARIO[[#This Row],[Ganancia Unitaria]]*INVENTARIO[[#This Row],[Salidas]]</f>
        <v>0</v>
      </c>
      <c r="Y591" s="42" t="s">
        <v>2257</v>
      </c>
      <c r="Z591" s="20"/>
    </row>
    <row r="592" spans="1:26" ht="55" hidden="1" customHeight="1" x14ac:dyDescent="0.15">
      <c r="A592" s="43" t="s">
        <v>1829</v>
      </c>
      <c r="B592" s="181"/>
      <c r="C592" s="182" t="s">
        <v>12</v>
      </c>
      <c r="D592" s="83" t="s">
        <v>1194</v>
      </c>
      <c r="E592" s="83" t="s">
        <v>1815</v>
      </c>
      <c r="F592" s="83"/>
      <c r="G592" s="83" t="s">
        <v>164</v>
      </c>
      <c r="H592" s="183">
        <f>INVENTARIO[[#This Row],[Precio Final]]</f>
        <v>12</v>
      </c>
      <c r="I592" s="83">
        <v>1.7</v>
      </c>
      <c r="J592" s="83">
        <v>0</v>
      </c>
      <c r="K592" s="112">
        <f>SUMIFS(VENTAS[Cantidad],VENTAS[Código del producto Vendido],INVENTARIO[[#This Row],[Code]])</f>
        <v>0</v>
      </c>
      <c r="L592" s="122">
        <f>INVENTARIO[[#This Row],[Entradas]]-INVENTARIO[[#This Row],[Salidas]]</f>
        <v>0</v>
      </c>
      <c r="M592" s="183">
        <f>INVENTARIO[[#This Row],[Precio Final]]*10%</f>
        <v>1.2000000000000002</v>
      </c>
      <c r="N592" s="43">
        <v>0</v>
      </c>
      <c r="O592" s="43">
        <v>0</v>
      </c>
      <c r="P592" s="43">
        <v>9.39</v>
      </c>
      <c r="Q592" s="112"/>
      <c r="R592" s="43"/>
      <c r="S592" s="189">
        <v>1</v>
      </c>
      <c r="T592" s="180">
        <f t="shared" si="107"/>
        <v>10.39</v>
      </c>
      <c r="U592" s="180">
        <f>((INVENTARIO[[#This Row],[Costo Unitario (USD)]]+INVENTARIO[[#This Row],[Costo Envío (USD)]])*1.5)</f>
        <v>15.585000000000001</v>
      </c>
      <c r="V592" s="43">
        <v>12</v>
      </c>
      <c r="W592" s="43">
        <f>INVENTARIO[[#This Row],[Precio Final]]-(INVENTARIO[[#This Row],[Comisión 10%]]+INVENTARIO[[#This Row],[Costo total]])</f>
        <v>0.41000000000000014</v>
      </c>
      <c r="X592" s="184">
        <f>INVENTARIO[[#This Row],[Ganancia Unitaria]]*INVENTARIO[[#This Row],[Salidas]]</f>
        <v>0</v>
      </c>
      <c r="Y592" s="43" t="s">
        <v>2257</v>
      </c>
      <c r="Z592" s="20"/>
    </row>
    <row r="593" spans="1:26" ht="55" hidden="1" customHeight="1" x14ac:dyDescent="0.15">
      <c r="A593" s="42" t="s">
        <v>1830</v>
      </c>
      <c r="B593" s="185"/>
      <c r="C593" s="186" t="s">
        <v>12</v>
      </c>
      <c r="D593" s="78" t="s">
        <v>1194</v>
      </c>
      <c r="E593" s="78" t="s">
        <v>1815</v>
      </c>
      <c r="F593" s="78"/>
      <c r="G593" s="78" t="s">
        <v>164</v>
      </c>
      <c r="H593" s="187">
        <f>INVENTARIO[[#This Row],[Precio Final]]</f>
        <v>12</v>
      </c>
      <c r="I593" s="78">
        <v>1.7</v>
      </c>
      <c r="J593" s="78">
        <v>0</v>
      </c>
      <c r="K593" s="110">
        <f>SUMIFS(VENTAS[Cantidad],VENTAS[Código del producto Vendido],INVENTARIO[[#This Row],[Code]])</f>
        <v>0</v>
      </c>
      <c r="L593" s="121">
        <f>INVENTARIO[[#This Row],[Entradas]]-INVENTARIO[[#This Row],[Salidas]]</f>
        <v>0</v>
      </c>
      <c r="M593" s="187">
        <f>INVENTARIO[[#This Row],[Precio Final]]*10%</f>
        <v>1.2000000000000002</v>
      </c>
      <c r="N593" s="42">
        <v>0</v>
      </c>
      <c r="O593" s="42">
        <v>0</v>
      </c>
      <c r="P593" s="42">
        <v>6.53</v>
      </c>
      <c r="Q593" s="110"/>
      <c r="R593" s="42"/>
      <c r="S593" s="190">
        <v>1</v>
      </c>
      <c r="T593" s="42">
        <f t="shared" si="107"/>
        <v>7.53</v>
      </c>
      <c r="U593" s="42">
        <f>((INVENTARIO[[#This Row],[Costo Unitario (USD)]]+INVENTARIO[[#This Row],[Costo Envío (USD)]])*1.5)</f>
        <v>11.295</v>
      </c>
      <c r="V593" s="42">
        <v>12</v>
      </c>
      <c r="W593" s="42">
        <f>INVENTARIO[[#This Row],[Precio Final]]-(INVENTARIO[[#This Row],[Comisión 10%]]+INVENTARIO[[#This Row],[Costo total]])</f>
        <v>3.2699999999999996</v>
      </c>
      <c r="X593" s="188">
        <f>INVENTARIO[[#This Row],[Ganancia Unitaria]]*INVENTARIO[[#This Row],[Salidas]]</f>
        <v>0</v>
      </c>
      <c r="Y593" s="42" t="s">
        <v>2257</v>
      </c>
      <c r="Z593" s="20"/>
    </row>
    <row r="594" spans="1:26" ht="55" hidden="1" customHeight="1" x14ac:dyDescent="0.15">
      <c r="A594" s="43" t="s">
        <v>1831</v>
      </c>
      <c r="B594" s="181"/>
      <c r="C594" s="182" t="s">
        <v>12</v>
      </c>
      <c r="D594" s="83" t="s">
        <v>53</v>
      </c>
      <c r="E594" s="83" t="s">
        <v>1832</v>
      </c>
      <c r="F594" s="83" t="s">
        <v>695</v>
      </c>
      <c r="G594" s="83" t="s">
        <v>164</v>
      </c>
      <c r="H594" s="183">
        <f>INVENTARIO[[#This Row],[Precio Final]]</f>
        <v>40</v>
      </c>
      <c r="I594" s="83">
        <v>7.23</v>
      </c>
      <c r="J594" s="83">
        <v>2</v>
      </c>
      <c r="K594" s="112">
        <f>SUMIFS(VENTAS[Cantidad],VENTAS[Código del producto Vendido],INVENTARIO[[#This Row],[Code]])</f>
        <v>1</v>
      </c>
      <c r="L594" s="122">
        <f>INVENTARIO[[#This Row],[Entradas]]-INVENTARIO[[#This Row],[Salidas]]</f>
        <v>1</v>
      </c>
      <c r="M594" s="183">
        <f>INVENTARIO[[#This Row],[Precio Final]]*10%</f>
        <v>4</v>
      </c>
      <c r="N594" s="43">
        <v>-30.07</v>
      </c>
      <c r="O594" s="43">
        <v>30.07</v>
      </c>
      <c r="P594" s="43">
        <v>22.82</v>
      </c>
      <c r="Q594" s="112"/>
      <c r="R594" s="43"/>
      <c r="S594" s="189">
        <v>5</v>
      </c>
      <c r="T594" s="180">
        <f t="shared" si="107"/>
        <v>27.82</v>
      </c>
      <c r="U594" s="180">
        <f>((INVENTARIO[[#This Row],[Costo Unitario (USD)]]+INVENTARIO[[#This Row],[Costo Envío (USD)]])*1.5)</f>
        <v>41.730000000000004</v>
      </c>
      <c r="V594" s="43">
        <v>40</v>
      </c>
      <c r="W594" s="43">
        <f>INVENTARIO[[#This Row],[Precio Final]]-(INVENTARIO[[#This Row],[Comisión 10%]]+INVENTARIO[[#This Row],[Costo total]])</f>
        <v>8.18</v>
      </c>
      <c r="X594" s="184">
        <f>INVENTARIO[[#This Row],[Ganancia Unitaria]]*INVENTARIO[[#This Row],[Salidas]]</f>
        <v>8.18</v>
      </c>
      <c r="Y594" s="43" t="s">
        <v>2257</v>
      </c>
      <c r="Z594" s="20"/>
    </row>
    <row r="595" spans="1:26" ht="55" hidden="1" customHeight="1" x14ac:dyDescent="0.15">
      <c r="A595" s="42" t="s">
        <v>1833</v>
      </c>
      <c r="B595" s="185"/>
      <c r="C595" s="186" t="s">
        <v>12</v>
      </c>
      <c r="D595" s="78" t="s">
        <v>53</v>
      </c>
      <c r="E595" s="78" t="s">
        <v>1832</v>
      </c>
      <c r="F595" s="78" t="s">
        <v>697</v>
      </c>
      <c r="G595" s="78" t="s">
        <v>164</v>
      </c>
      <c r="H595" s="187">
        <f>INVENTARIO[[#This Row],[Precio Final]]</f>
        <v>0</v>
      </c>
      <c r="I595" s="78">
        <v>7.23</v>
      </c>
      <c r="J595" s="78">
        <v>1</v>
      </c>
      <c r="K595" s="110">
        <f>SUMIFS(VENTAS[Cantidad],VENTAS[Código del producto Vendido],INVENTARIO[[#This Row],[Code]])</f>
        <v>1</v>
      </c>
      <c r="L595" s="121">
        <f>INVENTARIO[[#This Row],[Entradas]]-INVENTARIO[[#This Row],[Salidas]]</f>
        <v>0</v>
      </c>
      <c r="M595" s="187">
        <f>INVENTARIO[[#This Row],[Precio Final]]*10%</f>
        <v>0</v>
      </c>
      <c r="N595" s="42">
        <v>-30.07</v>
      </c>
      <c r="O595" s="42">
        <v>0</v>
      </c>
      <c r="P595" s="42">
        <v>22.82</v>
      </c>
      <c r="Q595" s="110"/>
      <c r="R595" s="42"/>
      <c r="S595" s="190">
        <v>5</v>
      </c>
      <c r="T595" s="42">
        <f t="shared" si="107"/>
        <v>27.82</v>
      </c>
      <c r="U595" s="42">
        <f>((INVENTARIO[[#This Row],[Costo Unitario (USD)]]+INVENTARIO[[#This Row],[Costo Envío (USD)]])*1.5)</f>
        <v>41.730000000000004</v>
      </c>
      <c r="V595" s="42"/>
      <c r="W595" s="42">
        <f>INVENTARIO[[#This Row],[Precio Final]]-(INVENTARIO[[#This Row],[Comisión 10%]]+INVENTARIO[[#This Row],[Costo total]])</f>
        <v>-27.82</v>
      </c>
      <c r="X595" s="188">
        <f>INVENTARIO[[#This Row],[Ganancia Unitaria]]*INVENTARIO[[#This Row],[Salidas]]</f>
        <v>-27.82</v>
      </c>
      <c r="Y595" s="42" t="s">
        <v>2257</v>
      </c>
      <c r="Z595" s="20"/>
    </row>
    <row r="596" spans="1:26" ht="55" hidden="1" customHeight="1" x14ac:dyDescent="0.15">
      <c r="A596" s="43" t="s">
        <v>1834</v>
      </c>
      <c r="B596" s="181"/>
      <c r="C596" s="182" t="s">
        <v>12</v>
      </c>
      <c r="D596" s="83" t="s">
        <v>253</v>
      </c>
      <c r="E596" s="83" t="s">
        <v>1835</v>
      </c>
      <c r="F596" s="83" t="s">
        <v>695</v>
      </c>
      <c r="G596" s="83" t="s">
        <v>164</v>
      </c>
      <c r="H596" s="183">
        <f>INVENTARIO[[#This Row],[Precio Final]]</f>
        <v>12</v>
      </c>
      <c r="I596" s="83">
        <v>0.85</v>
      </c>
      <c r="J596" s="83">
        <v>2</v>
      </c>
      <c r="K596" s="112">
        <f>SUMIFS(VENTAS[Cantidad],VENTAS[Código del producto Vendido],INVENTARIO[[#This Row],[Code]])</f>
        <v>1</v>
      </c>
      <c r="L596" s="122">
        <f>INVENTARIO[[#This Row],[Entradas]]-INVENTARIO[[#This Row],[Salidas]]</f>
        <v>1</v>
      </c>
      <c r="M596" s="183">
        <f>INVENTARIO[[#This Row],[Precio Final]]*10%</f>
        <v>1.2000000000000002</v>
      </c>
      <c r="N596" s="43">
        <v>-6.24</v>
      </c>
      <c r="O596" s="43">
        <v>6.24</v>
      </c>
      <c r="P596" s="43">
        <v>5.37</v>
      </c>
      <c r="Q596" s="112"/>
      <c r="R596" s="43"/>
      <c r="S596" s="189">
        <v>0.5</v>
      </c>
      <c r="T596" s="180">
        <f t="shared" si="107"/>
        <v>5.87</v>
      </c>
      <c r="U596" s="180">
        <f>((INVENTARIO[[#This Row],[Costo Unitario (USD)]]+INVENTARIO[[#This Row],[Costo Envío (USD)]])*1.5)</f>
        <v>8.8049999999999997</v>
      </c>
      <c r="V596" s="43">
        <v>12</v>
      </c>
      <c r="W596" s="43">
        <f>INVENTARIO[[#This Row],[Precio Final]]-(INVENTARIO[[#This Row],[Comisión 10%]]+INVENTARIO[[#This Row],[Costo total]])</f>
        <v>4.93</v>
      </c>
      <c r="X596" s="184">
        <f>INVENTARIO[[#This Row],[Ganancia Unitaria]]*INVENTARIO[[#This Row],[Salidas]]</f>
        <v>4.93</v>
      </c>
      <c r="Y596" s="43" t="s">
        <v>2257</v>
      </c>
      <c r="Z596" s="20"/>
    </row>
    <row r="597" spans="1:26" ht="55" hidden="1" customHeight="1" x14ac:dyDescent="0.15">
      <c r="A597" s="42" t="s">
        <v>1836</v>
      </c>
      <c r="B597" s="185"/>
      <c r="C597" s="186" t="s">
        <v>12</v>
      </c>
      <c r="D597" s="78" t="s">
        <v>52</v>
      </c>
      <c r="E597" s="78" t="s">
        <v>1837</v>
      </c>
      <c r="F597" s="78" t="s">
        <v>697</v>
      </c>
      <c r="G597" s="78" t="s">
        <v>164</v>
      </c>
      <c r="H597" s="187">
        <f>INVENTARIO[[#This Row],[Precio Final]]</f>
        <v>25</v>
      </c>
      <c r="I597" s="78">
        <v>3.32</v>
      </c>
      <c r="J597" s="78">
        <v>1</v>
      </c>
      <c r="K597" s="110">
        <f>SUMIFS(VENTAS[Cantidad],VENTAS[Código del producto Vendido],INVENTARIO[[#This Row],[Code]])</f>
        <v>1</v>
      </c>
      <c r="L597" s="121">
        <f>INVENTARIO[[#This Row],[Entradas]]-INVENTARIO[[#This Row],[Salidas]]</f>
        <v>0</v>
      </c>
      <c r="M597" s="187">
        <f>INVENTARIO[[#This Row],[Precio Final]]*10%</f>
        <v>2.5</v>
      </c>
      <c r="N597" s="42">
        <v>-14.22</v>
      </c>
      <c r="O597" s="42">
        <v>0</v>
      </c>
      <c r="P597" s="42">
        <v>10.9</v>
      </c>
      <c r="Q597" s="110"/>
      <c r="R597" s="42"/>
      <c r="S597" s="190">
        <v>2</v>
      </c>
      <c r="T597" s="42">
        <f t="shared" si="107"/>
        <v>12.9</v>
      </c>
      <c r="U597" s="42">
        <f>((INVENTARIO[[#This Row],[Costo Unitario (USD)]]+INVENTARIO[[#This Row],[Costo Envío (USD)]])*1.5)</f>
        <v>19.350000000000001</v>
      </c>
      <c r="V597" s="42">
        <v>25</v>
      </c>
      <c r="W597" s="42">
        <f>INVENTARIO[[#This Row],[Precio Final]]-(INVENTARIO[[#This Row],[Comisión 10%]]+INVENTARIO[[#This Row],[Costo total]])</f>
        <v>9.6</v>
      </c>
      <c r="X597" s="188">
        <f>INVENTARIO[[#This Row],[Ganancia Unitaria]]*INVENTARIO[[#This Row],[Salidas]]</f>
        <v>9.6</v>
      </c>
      <c r="Y597" s="42" t="s">
        <v>2257</v>
      </c>
      <c r="Z597" s="20"/>
    </row>
    <row r="598" spans="1:26" ht="55" hidden="1" customHeight="1" x14ac:dyDescent="0.15">
      <c r="A598" s="43" t="s">
        <v>1838</v>
      </c>
      <c r="B598" s="181"/>
      <c r="C598" s="182" t="s">
        <v>12</v>
      </c>
      <c r="D598" s="83" t="s">
        <v>52</v>
      </c>
      <c r="E598" s="83" t="s">
        <v>1837</v>
      </c>
      <c r="F598" s="83" t="s">
        <v>698</v>
      </c>
      <c r="G598" s="83" t="s">
        <v>164</v>
      </c>
      <c r="H598" s="183">
        <f>INVENTARIO[[#This Row],[Precio Final]]</f>
        <v>25</v>
      </c>
      <c r="I598" s="83">
        <v>3.32</v>
      </c>
      <c r="J598" s="83">
        <v>2</v>
      </c>
      <c r="K598" s="112">
        <f>SUMIFS(VENTAS[Cantidad],VENTAS[Código del producto Vendido],INVENTARIO[[#This Row],[Code]])</f>
        <v>2</v>
      </c>
      <c r="L598" s="122">
        <f>INVENTARIO[[#This Row],[Entradas]]-INVENTARIO[[#This Row],[Salidas]]</f>
        <v>0</v>
      </c>
      <c r="M598" s="183">
        <f>INVENTARIO[[#This Row],[Precio Final]]*10%</f>
        <v>2.5</v>
      </c>
      <c r="N598" s="43">
        <v>-28.45</v>
      </c>
      <c r="O598" s="43">
        <v>0</v>
      </c>
      <c r="P598" s="43">
        <v>10.9</v>
      </c>
      <c r="Q598" s="112"/>
      <c r="R598" s="43"/>
      <c r="S598" s="189">
        <v>2</v>
      </c>
      <c r="T598" s="180">
        <f t="shared" si="107"/>
        <v>12.9</v>
      </c>
      <c r="U598" s="180">
        <f>((INVENTARIO[[#This Row],[Costo Unitario (USD)]]+INVENTARIO[[#This Row],[Costo Envío (USD)]])*1.5)</f>
        <v>19.350000000000001</v>
      </c>
      <c r="V598" s="43">
        <v>25</v>
      </c>
      <c r="W598" s="43">
        <f>INVENTARIO[[#This Row],[Precio Final]]-(INVENTARIO[[#This Row],[Comisión 10%]]+INVENTARIO[[#This Row],[Costo total]])</f>
        <v>9.6</v>
      </c>
      <c r="X598" s="184">
        <f>INVENTARIO[[#This Row],[Ganancia Unitaria]]*INVENTARIO[[#This Row],[Salidas]]</f>
        <v>19.2</v>
      </c>
      <c r="Y598" s="43" t="s">
        <v>2257</v>
      </c>
      <c r="Z598" s="20"/>
    </row>
    <row r="599" spans="1:26" ht="55" hidden="1" customHeight="1" x14ac:dyDescent="0.15">
      <c r="A599" s="42" t="s">
        <v>1840</v>
      </c>
      <c r="B599" s="185"/>
      <c r="C599" s="186" t="s">
        <v>12</v>
      </c>
      <c r="D599" s="78" t="s">
        <v>52</v>
      </c>
      <c r="E599" s="78" t="s">
        <v>1837</v>
      </c>
      <c r="F599" s="78"/>
      <c r="G599" s="78" t="s">
        <v>164</v>
      </c>
      <c r="H599" s="187">
        <f>INVENTARIO[[#This Row],[Precio Final]]</f>
        <v>25</v>
      </c>
      <c r="I599" s="78">
        <v>3.32</v>
      </c>
      <c r="J599" s="78">
        <v>1</v>
      </c>
      <c r="K599" s="110">
        <f>SUMIFS(VENTAS[Cantidad],VENTAS[Código del producto Vendido],INVENTARIO[[#This Row],[Code]])</f>
        <v>1</v>
      </c>
      <c r="L599" s="121">
        <f>INVENTARIO[[#This Row],[Entradas]]-INVENTARIO[[#This Row],[Salidas]]</f>
        <v>0</v>
      </c>
      <c r="M599" s="187">
        <f>INVENTARIO[[#This Row],[Precio Final]]*10%</f>
        <v>2.5</v>
      </c>
      <c r="N599" s="42">
        <v>-14.22</v>
      </c>
      <c r="O599" s="42">
        <v>0</v>
      </c>
      <c r="P599" s="42">
        <v>10.9</v>
      </c>
      <c r="Q599" s="110"/>
      <c r="R599" s="42"/>
      <c r="S599" s="190">
        <v>2</v>
      </c>
      <c r="T599" s="42">
        <f t="shared" si="107"/>
        <v>12.9</v>
      </c>
      <c r="U599" s="42">
        <f>((INVENTARIO[[#This Row],[Costo Unitario (USD)]]+INVENTARIO[[#This Row],[Costo Envío (USD)]])*1.5)</f>
        <v>19.350000000000001</v>
      </c>
      <c r="V599" s="42">
        <v>25</v>
      </c>
      <c r="W599" s="42">
        <f>INVENTARIO[[#This Row],[Precio Final]]-(INVENTARIO[[#This Row],[Comisión 10%]]+INVENTARIO[[#This Row],[Costo total]])</f>
        <v>9.6</v>
      </c>
      <c r="X599" s="188">
        <f>INVENTARIO[[#This Row],[Ganancia Unitaria]]*INVENTARIO[[#This Row],[Salidas]]</f>
        <v>9.6</v>
      </c>
      <c r="Y599" s="42" t="s">
        <v>2257</v>
      </c>
      <c r="Z599" s="20"/>
    </row>
    <row r="600" spans="1:26" ht="55" hidden="1" customHeight="1" x14ac:dyDescent="0.15">
      <c r="A600" s="43" t="s">
        <v>1841</v>
      </c>
      <c r="B600" s="181"/>
      <c r="C600" s="182" t="s">
        <v>12</v>
      </c>
      <c r="D600" s="83" t="s">
        <v>1194</v>
      </c>
      <c r="E600" s="83" t="s">
        <v>1815</v>
      </c>
      <c r="F600" s="83"/>
      <c r="G600" s="83" t="s">
        <v>164</v>
      </c>
      <c r="H600" s="183">
        <f>INVENTARIO[[#This Row],[Precio Final]]</f>
        <v>12</v>
      </c>
      <c r="I600" s="83">
        <v>1.7</v>
      </c>
      <c r="J600" s="83">
        <v>0</v>
      </c>
      <c r="K600" s="112">
        <f>SUMIFS(VENTAS[Cantidad],VENTAS[Código del producto Vendido],INVENTARIO[[#This Row],[Code]])</f>
        <v>0</v>
      </c>
      <c r="L600" s="122">
        <f>INVENTARIO[[#This Row],[Entradas]]-INVENTARIO[[#This Row],[Salidas]]</f>
        <v>0</v>
      </c>
      <c r="M600" s="183">
        <f>INVENTARIO[[#This Row],[Precio Final]]*10%</f>
        <v>1.2000000000000002</v>
      </c>
      <c r="N600" s="43">
        <v>0</v>
      </c>
      <c r="O600" s="43">
        <v>0</v>
      </c>
      <c r="P600" s="43">
        <v>7.26</v>
      </c>
      <c r="Q600" s="112"/>
      <c r="R600" s="43"/>
      <c r="S600" s="189">
        <v>2</v>
      </c>
      <c r="T600" s="180">
        <f t="shared" si="107"/>
        <v>9.26</v>
      </c>
      <c r="U600" s="180">
        <f>((INVENTARIO[[#This Row],[Costo Unitario (USD)]]+INVENTARIO[[#This Row],[Costo Envío (USD)]])*1.5)</f>
        <v>13.89</v>
      </c>
      <c r="V600" s="43">
        <v>12</v>
      </c>
      <c r="W600" s="43">
        <f>INVENTARIO[[#This Row],[Precio Final]]-(INVENTARIO[[#This Row],[Comisión 10%]]+INVENTARIO[[#This Row],[Costo total]])</f>
        <v>1.5399999999999991</v>
      </c>
      <c r="X600" s="184">
        <f>INVENTARIO[[#This Row],[Ganancia Unitaria]]*INVENTARIO[[#This Row],[Salidas]]</f>
        <v>0</v>
      </c>
      <c r="Y600" s="43" t="s">
        <v>2257</v>
      </c>
      <c r="Z600" s="20"/>
    </row>
    <row r="601" spans="1:26" ht="55" hidden="1" customHeight="1" x14ac:dyDescent="0.15">
      <c r="A601" s="42" t="s">
        <v>1842</v>
      </c>
      <c r="B601" s="185"/>
      <c r="C601" s="186" t="s">
        <v>12</v>
      </c>
      <c r="D601" s="78" t="s">
        <v>1194</v>
      </c>
      <c r="E601" s="78" t="s">
        <v>2097</v>
      </c>
      <c r="F601" s="78"/>
      <c r="G601" s="78" t="s">
        <v>164</v>
      </c>
      <c r="H601" s="187">
        <f>INVENTARIO[[#This Row],[Precio Final]]</f>
        <v>12</v>
      </c>
      <c r="I601" s="78">
        <v>3.4</v>
      </c>
      <c r="J601" s="78">
        <v>0</v>
      </c>
      <c r="K601" s="110">
        <f>SUMIFS(VENTAS[Cantidad],VENTAS[Código del producto Vendido],INVENTARIO[[#This Row],[Code]])</f>
        <v>0</v>
      </c>
      <c r="L601" s="121">
        <f>INVENTARIO[[#This Row],[Entradas]]-INVENTARIO[[#This Row],[Salidas]]</f>
        <v>0</v>
      </c>
      <c r="M601" s="187">
        <f>INVENTARIO[[#This Row],[Precio Final]]*10%</f>
        <v>1.2000000000000002</v>
      </c>
      <c r="N601" s="42">
        <v>0</v>
      </c>
      <c r="O601" s="42">
        <v>0</v>
      </c>
      <c r="P601" s="42">
        <v>7.26</v>
      </c>
      <c r="Q601" s="110"/>
      <c r="R601" s="42"/>
      <c r="S601" s="190">
        <v>2</v>
      </c>
      <c r="T601" s="42">
        <f t="shared" si="107"/>
        <v>9.26</v>
      </c>
      <c r="U601" s="42">
        <f>((INVENTARIO[[#This Row],[Costo Unitario (USD)]]+INVENTARIO[[#This Row],[Costo Envío (USD)]])*1.5)</f>
        <v>13.89</v>
      </c>
      <c r="V601" s="42">
        <v>12</v>
      </c>
      <c r="W601" s="42">
        <f>INVENTARIO[[#This Row],[Precio Final]]-(INVENTARIO[[#This Row],[Comisión 10%]]+INVENTARIO[[#This Row],[Costo total]])</f>
        <v>1.5399999999999991</v>
      </c>
      <c r="X601" s="188">
        <f>INVENTARIO[[#This Row],[Ganancia Unitaria]]*INVENTARIO[[#This Row],[Salidas]]</f>
        <v>0</v>
      </c>
      <c r="Y601" s="42" t="s">
        <v>2257</v>
      </c>
      <c r="Z601" s="20"/>
    </row>
    <row r="602" spans="1:26" ht="55" hidden="1" customHeight="1" x14ac:dyDescent="0.15">
      <c r="A602" s="43" t="s">
        <v>1843</v>
      </c>
      <c r="B602" s="181"/>
      <c r="C602" s="182" t="s">
        <v>12</v>
      </c>
      <c r="D602" s="83" t="s">
        <v>1194</v>
      </c>
      <c r="E602" s="83" t="s">
        <v>1815</v>
      </c>
      <c r="F602" s="83" t="s">
        <v>1208</v>
      </c>
      <c r="G602" s="83" t="s">
        <v>164</v>
      </c>
      <c r="H602" s="183">
        <f>INVENTARIO[[#This Row],[Precio Final]]</f>
        <v>12</v>
      </c>
      <c r="I602" s="83">
        <v>1.7</v>
      </c>
      <c r="J602" s="83">
        <v>0</v>
      </c>
      <c r="K602" s="112">
        <f>SUMIFS(VENTAS[Cantidad],VENTAS[Código del producto Vendido],INVENTARIO[[#This Row],[Code]])</f>
        <v>0</v>
      </c>
      <c r="L602" s="122">
        <f>INVENTARIO[[#This Row],[Entradas]]-INVENTARIO[[#This Row],[Salidas]]</f>
        <v>0</v>
      </c>
      <c r="M602" s="183">
        <f>INVENTARIO[[#This Row],[Precio Final]]*10%</f>
        <v>1.2000000000000002</v>
      </c>
      <c r="N602" s="43">
        <v>0</v>
      </c>
      <c r="O602" s="43">
        <v>0</v>
      </c>
      <c r="P602" s="43">
        <v>9.35</v>
      </c>
      <c r="Q602" s="112"/>
      <c r="R602" s="43"/>
      <c r="S602" s="189">
        <v>2</v>
      </c>
      <c r="T602" s="180">
        <f t="shared" si="107"/>
        <v>11.35</v>
      </c>
      <c r="U602" s="180">
        <f>((INVENTARIO[[#This Row],[Costo Unitario (USD)]]+INVENTARIO[[#This Row],[Costo Envío (USD)]])*1.5)</f>
        <v>17.024999999999999</v>
      </c>
      <c r="V602" s="43">
        <v>12</v>
      </c>
      <c r="W602" s="43">
        <f>INVENTARIO[[#This Row],[Precio Final]]-(INVENTARIO[[#This Row],[Comisión 10%]]+INVENTARIO[[#This Row],[Costo total]])</f>
        <v>-0.55000000000000071</v>
      </c>
      <c r="X602" s="184">
        <f>INVENTARIO[[#This Row],[Ganancia Unitaria]]*INVENTARIO[[#This Row],[Salidas]]</f>
        <v>0</v>
      </c>
      <c r="Y602" s="43" t="s">
        <v>2257</v>
      </c>
      <c r="Z602" s="20"/>
    </row>
    <row r="603" spans="1:26" ht="55" customHeight="1" x14ac:dyDescent="0.15">
      <c r="A603" s="42" t="s">
        <v>1844</v>
      </c>
      <c r="B603" s="185"/>
      <c r="C603" s="186" t="s">
        <v>12</v>
      </c>
      <c r="D603" s="78" t="s">
        <v>2417</v>
      </c>
      <c r="E603" s="78" t="s">
        <v>1845</v>
      </c>
      <c r="F603" s="78" t="s">
        <v>692</v>
      </c>
      <c r="G603" s="78" t="s">
        <v>164</v>
      </c>
      <c r="H603" s="187">
        <f>INVENTARIO[[#This Row],[Precio Final]]</f>
        <v>20</v>
      </c>
      <c r="I603" s="78">
        <v>1.7</v>
      </c>
      <c r="J603" s="78">
        <v>1</v>
      </c>
      <c r="K603" s="110">
        <f>SUMIFS(VENTAS[Cantidad],VENTAS[Código del producto Vendido],INVENTARIO[[#This Row],[Code]])</f>
        <v>0</v>
      </c>
      <c r="L603" s="121">
        <f>INVENTARIO[[#This Row],[Entradas]]-INVENTARIO[[#This Row],[Salidas]]</f>
        <v>1</v>
      </c>
      <c r="M603" s="187">
        <f>INVENTARIO[[#This Row],[Precio Final]]*10%</f>
        <v>2</v>
      </c>
      <c r="N603" s="42">
        <v>0</v>
      </c>
      <c r="O603" s="42">
        <v>12.06</v>
      </c>
      <c r="P603" s="42">
        <v>10.36</v>
      </c>
      <c r="Q603" s="110"/>
      <c r="R603" s="42"/>
      <c r="S603" s="190">
        <v>3</v>
      </c>
      <c r="T603" s="42">
        <f t="shared" si="107"/>
        <v>13.36</v>
      </c>
      <c r="U603" s="42">
        <f>((INVENTARIO[[#This Row],[Costo Unitario (USD)]]+INVENTARIO[[#This Row],[Costo Envío (USD)]])*1.5)</f>
        <v>20.04</v>
      </c>
      <c r="V603" s="42">
        <v>20</v>
      </c>
      <c r="W603" s="42">
        <f>INVENTARIO[[#This Row],[Precio Final]]-(INVENTARIO[[#This Row],[Comisión 10%]]+INVENTARIO[[#This Row],[Costo total]])</f>
        <v>4.6400000000000006</v>
      </c>
      <c r="X603" s="188">
        <f>INVENTARIO[[#This Row],[Ganancia Unitaria]]*INVENTARIO[[#This Row],[Salidas]]</f>
        <v>0</v>
      </c>
      <c r="Y603" s="42" t="s">
        <v>2257</v>
      </c>
      <c r="Z603" s="20"/>
    </row>
    <row r="604" spans="1:26" ht="55" customHeight="1" x14ac:dyDescent="0.15">
      <c r="A604" s="43" t="s">
        <v>1846</v>
      </c>
      <c r="B604" s="181"/>
      <c r="C604" s="182" t="s">
        <v>12</v>
      </c>
      <c r="D604" s="83" t="s">
        <v>2417</v>
      </c>
      <c r="E604" s="83" t="s">
        <v>1845</v>
      </c>
      <c r="F604" s="83" t="s">
        <v>695</v>
      </c>
      <c r="G604" s="83" t="s">
        <v>164</v>
      </c>
      <c r="H604" s="183">
        <f>INVENTARIO[[#This Row],[Precio Final]]</f>
        <v>20</v>
      </c>
      <c r="I604" s="83">
        <v>1.7</v>
      </c>
      <c r="J604" s="83">
        <v>1</v>
      </c>
      <c r="K604" s="112">
        <f>SUMIFS(VENTAS[Cantidad],VENTAS[Código del producto Vendido],INVENTARIO[[#This Row],[Code]])</f>
        <v>1</v>
      </c>
      <c r="L604" s="122">
        <f>INVENTARIO[[#This Row],[Entradas]]-INVENTARIO[[#This Row],[Salidas]]</f>
        <v>0</v>
      </c>
      <c r="M604" s="183">
        <f>INVENTARIO[[#This Row],[Precio Final]]*10%</f>
        <v>2</v>
      </c>
      <c r="N604" s="43">
        <v>-12.06</v>
      </c>
      <c r="O604" s="43">
        <v>0</v>
      </c>
      <c r="P604" s="43">
        <v>10.36</v>
      </c>
      <c r="Q604" s="112"/>
      <c r="R604" s="43"/>
      <c r="S604" s="189">
        <v>3</v>
      </c>
      <c r="T604" s="180">
        <f t="shared" si="107"/>
        <v>13.36</v>
      </c>
      <c r="U604" s="180">
        <f>((INVENTARIO[[#This Row],[Costo Unitario (USD)]]+INVENTARIO[[#This Row],[Costo Envío (USD)]])*1.5)</f>
        <v>20.04</v>
      </c>
      <c r="V604" s="43">
        <v>20</v>
      </c>
      <c r="W604" s="43">
        <f>INVENTARIO[[#This Row],[Precio Final]]-(INVENTARIO[[#This Row],[Comisión 10%]]+INVENTARIO[[#This Row],[Costo total]])</f>
        <v>4.6400000000000006</v>
      </c>
      <c r="X604" s="184">
        <f>INVENTARIO[[#This Row],[Ganancia Unitaria]]*INVENTARIO[[#This Row],[Salidas]]</f>
        <v>4.6400000000000006</v>
      </c>
      <c r="Y604" s="43" t="s">
        <v>2257</v>
      </c>
      <c r="Z604" s="20"/>
    </row>
    <row r="605" spans="1:26" ht="55" customHeight="1" x14ac:dyDescent="0.15">
      <c r="A605" s="42" t="s">
        <v>1847</v>
      </c>
      <c r="B605" s="185"/>
      <c r="C605" s="186" t="s">
        <v>12</v>
      </c>
      <c r="D605" s="78" t="s">
        <v>2417</v>
      </c>
      <c r="E605" s="78" t="s">
        <v>1845</v>
      </c>
      <c r="F605" s="78" t="s">
        <v>695</v>
      </c>
      <c r="G605" s="78" t="s">
        <v>164</v>
      </c>
      <c r="H605" s="187">
        <f>INVENTARIO[[#This Row],[Precio Final]]</f>
        <v>20</v>
      </c>
      <c r="I605" s="78">
        <v>1.7</v>
      </c>
      <c r="J605" s="78">
        <v>1</v>
      </c>
      <c r="K605" s="110">
        <f>SUMIFS(VENTAS[Cantidad],VENTAS[Código del producto Vendido],INVENTARIO[[#This Row],[Code]])</f>
        <v>1</v>
      </c>
      <c r="L605" s="121">
        <f>INVENTARIO[[#This Row],[Entradas]]-INVENTARIO[[#This Row],[Salidas]]</f>
        <v>0</v>
      </c>
      <c r="M605" s="187">
        <f>INVENTARIO[[#This Row],[Precio Final]]*10%</f>
        <v>2</v>
      </c>
      <c r="N605" s="42">
        <v>-12.06</v>
      </c>
      <c r="O605" s="42">
        <v>0</v>
      </c>
      <c r="P605" s="42">
        <v>10.36</v>
      </c>
      <c r="Q605" s="110"/>
      <c r="R605" s="42"/>
      <c r="S605" s="190">
        <v>3</v>
      </c>
      <c r="T605" s="42">
        <f t="shared" si="107"/>
        <v>13.36</v>
      </c>
      <c r="U605" s="42">
        <f>((INVENTARIO[[#This Row],[Costo Unitario (USD)]]+INVENTARIO[[#This Row],[Costo Envío (USD)]])*1.5)</f>
        <v>20.04</v>
      </c>
      <c r="V605" s="42">
        <v>20</v>
      </c>
      <c r="W605" s="42">
        <f>INVENTARIO[[#This Row],[Precio Final]]-(INVENTARIO[[#This Row],[Comisión 10%]]+INVENTARIO[[#This Row],[Costo total]])</f>
        <v>4.6400000000000006</v>
      </c>
      <c r="X605" s="188">
        <f>INVENTARIO[[#This Row],[Ganancia Unitaria]]*INVENTARIO[[#This Row],[Salidas]]</f>
        <v>4.6400000000000006</v>
      </c>
      <c r="Y605" s="42" t="s">
        <v>2257</v>
      </c>
      <c r="Z605" s="20"/>
    </row>
    <row r="606" spans="1:26" ht="55" customHeight="1" x14ac:dyDescent="0.15">
      <c r="A606" s="43" t="s">
        <v>1848</v>
      </c>
      <c r="B606" s="181"/>
      <c r="C606" s="182" t="s">
        <v>12</v>
      </c>
      <c r="D606" s="83" t="s">
        <v>2417</v>
      </c>
      <c r="E606" s="83" t="s">
        <v>1849</v>
      </c>
      <c r="F606" s="83" t="s">
        <v>697</v>
      </c>
      <c r="G606" s="83" t="s">
        <v>164</v>
      </c>
      <c r="H606" s="183">
        <f>INVENTARIO[[#This Row],[Precio Final]]</f>
        <v>20</v>
      </c>
      <c r="I606" s="83">
        <v>1.7</v>
      </c>
      <c r="J606" s="83">
        <v>1</v>
      </c>
      <c r="K606" s="112">
        <f>SUMIFS(VENTAS[Cantidad],VENTAS[Código del producto Vendido],INVENTARIO[[#This Row],[Code]])</f>
        <v>1</v>
      </c>
      <c r="L606" s="122">
        <f>INVENTARIO[[#This Row],[Entradas]]-INVENTARIO[[#This Row],[Salidas]]</f>
        <v>0</v>
      </c>
      <c r="M606" s="183">
        <f>INVENTARIO[[#This Row],[Precio Final]]*10%</f>
        <v>2</v>
      </c>
      <c r="N606" s="43">
        <v>0</v>
      </c>
      <c r="O606" s="43">
        <v>9.52</v>
      </c>
      <c r="P606" s="43">
        <v>7.77</v>
      </c>
      <c r="Q606" s="112"/>
      <c r="R606" s="43"/>
      <c r="S606" s="189">
        <v>3</v>
      </c>
      <c r="T606" s="180">
        <f t="shared" si="107"/>
        <v>10.77</v>
      </c>
      <c r="U606" s="180">
        <f>((INVENTARIO[[#This Row],[Costo Unitario (USD)]]+INVENTARIO[[#This Row],[Costo Envío (USD)]])*1.5)</f>
        <v>16.155000000000001</v>
      </c>
      <c r="V606" s="43">
        <v>20</v>
      </c>
      <c r="W606" s="43">
        <f>INVENTARIO[[#This Row],[Precio Final]]-(INVENTARIO[[#This Row],[Comisión 10%]]+INVENTARIO[[#This Row],[Costo total]])</f>
        <v>7.23</v>
      </c>
      <c r="X606" s="184">
        <f>INVENTARIO[[#This Row],[Ganancia Unitaria]]*INVENTARIO[[#This Row],[Salidas]]</f>
        <v>7.23</v>
      </c>
      <c r="Y606" s="43" t="s">
        <v>2257</v>
      </c>
      <c r="Z606" s="20"/>
    </row>
    <row r="607" spans="1:26" ht="55" customHeight="1" x14ac:dyDescent="0.15">
      <c r="A607" s="42" t="s">
        <v>1850</v>
      </c>
      <c r="B607" s="185"/>
      <c r="C607" s="186" t="s">
        <v>12</v>
      </c>
      <c r="D607" s="78" t="s">
        <v>2417</v>
      </c>
      <c r="E607" s="78" t="s">
        <v>1849</v>
      </c>
      <c r="F607" s="78"/>
      <c r="G607" s="78" t="s">
        <v>164</v>
      </c>
      <c r="H607" s="187">
        <f>INVENTARIO[[#This Row],[Precio Final]]</f>
        <v>20</v>
      </c>
      <c r="I607" s="78">
        <v>1.7</v>
      </c>
      <c r="J607" s="78">
        <v>0</v>
      </c>
      <c r="K607" s="110">
        <f>SUMIFS(VENTAS[Cantidad],VENTAS[Código del producto Vendido],INVENTARIO[[#This Row],[Code]])</f>
        <v>0</v>
      </c>
      <c r="L607" s="121">
        <f>INVENTARIO[[#This Row],[Entradas]]-INVENTARIO[[#This Row],[Salidas]]</f>
        <v>0</v>
      </c>
      <c r="M607" s="187">
        <f>INVENTARIO[[#This Row],[Precio Final]]*10%</f>
        <v>2</v>
      </c>
      <c r="N607" s="42">
        <v>0</v>
      </c>
      <c r="O607" s="42">
        <v>19.04</v>
      </c>
      <c r="P607" s="42">
        <v>7.77</v>
      </c>
      <c r="Q607" s="110"/>
      <c r="R607" s="42"/>
      <c r="S607" s="190">
        <v>3</v>
      </c>
      <c r="T607" s="42">
        <f t="shared" si="107"/>
        <v>10.77</v>
      </c>
      <c r="U607" s="42">
        <f>((INVENTARIO[[#This Row],[Costo Unitario (USD)]]+INVENTARIO[[#This Row],[Costo Envío (USD)]])*1.5)</f>
        <v>16.155000000000001</v>
      </c>
      <c r="V607" s="42">
        <v>20</v>
      </c>
      <c r="W607" s="42">
        <f>INVENTARIO[[#This Row],[Precio Final]]-(INVENTARIO[[#This Row],[Comisión 10%]]+INVENTARIO[[#This Row],[Costo total]])</f>
        <v>7.23</v>
      </c>
      <c r="X607" s="188">
        <f>INVENTARIO[[#This Row],[Ganancia Unitaria]]*INVENTARIO[[#This Row],[Salidas]]</f>
        <v>0</v>
      </c>
      <c r="Y607" s="42" t="s">
        <v>2257</v>
      </c>
      <c r="Z607" s="20"/>
    </row>
    <row r="608" spans="1:26" ht="55" hidden="1" customHeight="1" x14ac:dyDescent="0.15">
      <c r="A608" s="43" t="s">
        <v>1851</v>
      </c>
      <c r="B608" s="181"/>
      <c r="C608" s="182" t="s">
        <v>12</v>
      </c>
      <c r="D608" s="83" t="s">
        <v>1194</v>
      </c>
      <c r="E608" s="83" t="s">
        <v>1815</v>
      </c>
      <c r="F608" s="83"/>
      <c r="G608" s="83" t="s">
        <v>164</v>
      </c>
      <c r="H608" s="183">
        <f>INVENTARIO[[#This Row],[Precio Final]]</f>
        <v>12</v>
      </c>
      <c r="I608" s="83">
        <v>1.7</v>
      </c>
      <c r="J608" s="83">
        <v>0</v>
      </c>
      <c r="K608" s="112">
        <f>SUMIFS(VENTAS[Cantidad],VENTAS[Código del producto Vendido],INVENTARIO[[#This Row],[Code]])</f>
        <v>0</v>
      </c>
      <c r="L608" s="122">
        <f>INVENTARIO[[#This Row],[Entradas]]-INVENTARIO[[#This Row],[Salidas]]</f>
        <v>0</v>
      </c>
      <c r="M608" s="183">
        <f>INVENTARIO[[#This Row],[Precio Final]]*10%</f>
        <v>1.2000000000000002</v>
      </c>
      <c r="N608" s="43">
        <v>0</v>
      </c>
      <c r="O608" s="43">
        <v>0</v>
      </c>
      <c r="P608" s="43">
        <v>7.11</v>
      </c>
      <c r="Q608" s="112"/>
      <c r="R608" s="43"/>
      <c r="S608" s="189">
        <v>3</v>
      </c>
      <c r="T608" s="180">
        <f t="shared" si="107"/>
        <v>10.11</v>
      </c>
      <c r="U608" s="180">
        <f>((INVENTARIO[[#This Row],[Costo Unitario (USD)]]+INVENTARIO[[#This Row],[Costo Envío (USD)]])*1.5)</f>
        <v>15.164999999999999</v>
      </c>
      <c r="V608" s="43">
        <v>12</v>
      </c>
      <c r="W608" s="43">
        <f>INVENTARIO[[#This Row],[Precio Final]]-(INVENTARIO[[#This Row],[Comisión 10%]]+INVENTARIO[[#This Row],[Costo total]])</f>
        <v>0.69000000000000128</v>
      </c>
      <c r="X608" s="184">
        <f>INVENTARIO[[#This Row],[Ganancia Unitaria]]*INVENTARIO[[#This Row],[Salidas]]</f>
        <v>0</v>
      </c>
      <c r="Y608" s="43" t="s">
        <v>2257</v>
      </c>
      <c r="Z608" s="20"/>
    </row>
    <row r="609" spans="1:26" ht="55" hidden="1" customHeight="1" x14ac:dyDescent="0.15">
      <c r="A609" s="42" t="s">
        <v>1852</v>
      </c>
      <c r="B609" s="185"/>
      <c r="C609" s="186" t="s">
        <v>12</v>
      </c>
      <c r="D609" s="78" t="s">
        <v>1194</v>
      </c>
      <c r="E609" s="78" t="s">
        <v>1815</v>
      </c>
      <c r="F609" s="78" t="s">
        <v>698</v>
      </c>
      <c r="G609" s="78" t="s">
        <v>164</v>
      </c>
      <c r="H609" s="187">
        <f>INVENTARIO[[#This Row],[Precio Final]]</f>
        <v>12</v>
      </c>
      <c r="I609" s="78">
        <v>1.7</v>
      </c>
      <c r="J609" s="78">
        <v>0</v>
      </c>
      <c r="K609" s="110">
        <f>SUMIFS(VENTAS[Cantidad],VENTAS[Código del producto Vendido],INVENTARIO[[#This Row],[Code]])</f>
        <v>0</v>
      </c>
      <c r="L609" s="121">
        <f>INVENTARIO[[#This Row],[Entradas]]-INVENTARIO[[#This Row],[Salidas]]</f>
        <v>0</v>
      </c>
      <c r="M609" s="187">
        <f>INVENTARIO[[#This Row],[Precio Final]]*10%</f>
        <v>1.2000000000000002</v>
      </c>
      <c r="N609" s="42">
        <v>0</v>
      </c>
      <c r="O609" s="42">
        <v>0</v>
      </c>
      <c r="P609" s="42">
        <v>7.35</v>
      </c>
      <c r="Q609" s="110"/>
      <c r="R609" s="42"/>
      <c r="S609" s="190">
        <v>3</v>
      </c>
      <c r="T609" s="42">
        <f t="shared" si="107"/>
        <v>10.35</v>
      </c>
      <c r="U609" s="42">
        <f>((INVENTARIO[[#This Row],[Costo Unitario (USD)]]+INVENTARIO[[#This Row],[Costo Envío (USD)]])*1.5)</f>
        <v>15.524999999999999</v>
      </c>
      <c r="V609" s="42">
        <v>12</v>
      </c>
      <c r="W609" s="42">
        <f>INVENTARIO[[#This Row],[Precio Final]]-(INVENTARIO[[#This Row],[Comisión 10%]]+INVENTARIO[[#This Row],[Costo total]])</f>
        <v>0.44999999999999929</v>
      </c>
      <c r="X609" s="188">
        <f>INVENTARIO[[#This Row],[Ganancia Unitaria]]*INVENTARIO[[#This Row],[Salidas]]</f>
        <v>0</v>
      </c>
      <c r="Y609" s="42" t="s">
        <v>2257</v>
      </c>
      <c r="Z609" s="20"/>
    </row>
    <row r="610" spans="1:26" ht="55" hidden="1" customHeight="1" x14ac:dyDescent="0.15">
      <c r="A610" s="43" t="s">
        <v>1853</v>
      </c>
      <c r="B610" s="181"/>
      <c r="C610" s="182" t="s">
        <v>12</v>
      </c>
      <c r="D610" s="83" t="s">
        <v>52</v>
      </c>
      <c r="E610" s="83" t="s">
        <v>1800</v>
      </c>
      <c r="F610" s="83"/>
      <c r="G610" s="83" t="s">
        <v>164</v>
      </c>
      <c r="H610" s="183">
        <f>INVENTARIO[[#This Row],[Precio Final]]</f>
        <v>13</v>
      </c>
      <c r="I610" s="83">
        <v>1.7</v>
      </c>
      <c r="J610" s="83">
        <v>1</v>
      </c>
      <c r="K610" s="112">
        <f>SUMIFS(VENTAS[Cantidad],VENTAS[Código del producto Vendido],INVENTARIO[[#This Row],[Code]])</f>
        <v>1</v>
      </c>
      <c r="L610" s="122">
        <f>INVENTARIO[[#This Row],[Entradas]]-INVENTARIO[[#This Row],[Salidas]]</f>
        <v>0</v>
      </c>
      <c r="M610" s="183">
        <f>INVENTARIO[[#This Row],[Precio Final]]*10%</f>
        <v>1.3</v>
      </c>
      <c r="N610" s="43">
        <v>5.75</v>
      </c>
      <c r="O610" s="43">
        <v>0</v>
      </c>
      <c r="P610" s="43">
        <v>6.53</v>
      </c>
      <c r="Q610" s="112"/>
      <c r="R610" s="43"/>
      <c r="S610" s="189">
        <v>2</v>
      </c>
      <c r="T610" s="180">
        <f t="shared" si="107"/>
        <v>8.5300000000000011</v>
      </c>
      <c r="U610" s="180">
        <f>((INVENTARIO[[#This Row],[Costo Unitario (USD)]]+INVENTARIO[[#This Row],[Costo Envío (USD)]])*1.5)</f>
        <v>12.795000000000002</v>
      </c>
      <c r="V610" s="43">
        <v>13</v>
      </c>
      <c r="W610" s="43">
        <f>INVENTARIO[[#This Row],[Precio Final]]-(INVENTARIO[[#This Row],[Comisión 10%]]+INVENTARIO[[#This Row],[Costo total]])</f>
        <v>3.1699999999999982</v>
      </c>
      <c r="X610" s="184">
        <f>INVENTARIO[[#This Row],[Ganancia Unitaria]]*INVENTARIO[[#This Row],[Salidas]]</f>
        <v>3.1699999999999982</v>
      </c>
      <c r="Y610" s="43" t="s">
        <v>2257</v>
      </c>
      <c r="Z610" s="20"/>
    </row>
    <row r="611" spans="1:26" ht="55" hidden="1" customHeight="1" x14ac:dyDescent="0.15">
      <c r="A611" s="42" t="s">
        <v>1854</v>
      </c>
      <c r="B611" s="185"/>
      <c r="C611" s="186" t="s">
        <v>12</v>
      </c>
      <c r="D611" s="78"/>
      <c r="E611" s="78" t="s">
        <v>1866</v>
      </c>
      <c r="F611" s="78"/>
      <c r="G611" s="78" t="s">
        <v>164</v>
      </c>
      <c r="H611" s="187">
        <f>INVENTARIO[[#This Row],[Precio Final]]</f>
        <v>13</v>
      </c>
      <c r="I611" s="78">
        <v>0.85</v>
      </c>
      <c r="J611" s="78">
        <v>0</v>
      </c>
      <c r="K611" s="110">
        <f>SUMIFS(VENTAS[Cantidad],VENTAS[Código del producto Vendido],INVENTARIO[[#This Row],[Code]])</f>
        <v>0</v>
      </c>
      <c r="L611" s="121">
        <f>INVENTARIO[[#This Row],[Entradas]]-INVENTARIO[[#This Row],[Salidas]]</f>
        <v>0</v>
      </c>
      <c r="M611" s="187">
        <f>INVENTARIO[[#This Row],[Precio Final]]*10%</f>
        <v>1.3</v>
      </c>
      <c r="N611" s="42">
        <v>0</v>
      </c>
      <c r="O611" s="42">
        <v>0</v>
      </c>
      <c r="P611" s="42">
        <v>6.53</v>
      </c>
      <c r="Q611" s="110"/>
      <c r="R611" s="42"/>
      <c r="S611" s="190">
        <v>2</v>
      </c>
      <c r="T611" s="42">
        <f t="shared" si="107"/>
        <v>8.5300000000000011</v>
      </c>
      <c r="U611" s="42">
        <f>((INVENTARIO[[#This Row],[Costo Unitario (USD)]]+INVENTARIO[[#This Row],[Costo Envío (USD)]])*1.5)</f>
        <v>12.795000000000002</v>
      </c>
      <c r="V611" s="42">
        <v>13</v>
      </c>
      <c r="W611" s="42">
        <f>INVENTARIO[[#This Row],[Precio Final]]-(INVENTARIO[[#This Row],[Comisión 10%]]+INVENTARIO[[#This Row],[Costo total]])</f>
        <v>3.1699999999999982</v>
      </c>
      <c r="X611" s="188">
        <f>INVENTARIO[[#This Row],[Ganancia Unitaria]]*INVENTARIO[[#This Row],[Salidas]]</f>
        <v>0</v>
      </c>
      <c r="Y611" s="42" t="s">
        <v>2257</v>
      </c>
      <c r="Z611" s="20"/>
    </row>
    <row r="612" spans="1:26" ht="55" hidden="1" customHeight="1" x14ac:dyDescent="0.15">
      <c r="A612" s="43" t="s">
        <v>1855</v>
      </c>
      <c r="B612" s="181"/>
      <c r="C612" s="182" t="s">
        <v>12</v>
      </c>
      <c r="D612" s="83"/>
      <c r="E612" s="83" t="s">
        <v>1870</v>
      </c>
      <c r="F612" s="83"/>
      <c r="G612" s="83" t="s">
        <v>164</v>
      </c>
      <c r="H612" s="183">
        <f>INVENTARIO[[#This Row],[Precio Final]]</f>
        <v>0</v>
      </c>
      <c r="I612" s="83">
        <v>0.85</v>
      </c>
      <c r="J612" s="83">
        <v>0</v>
      </c>
      <c r="K612" s="112">
        <f>SUMIFS(VENTAS[Cantidad],VENTAS[Código del producto Vendido],INVENTARIO[[#This Row],[Code]])</f>
        <v>0</v>
      </c>
      <c r="L612" s="122">
        <f>INVENTARIO[[#This Row],[Entradas]]-INVENTARIO[[#This Row],[Salidas]]</f>
        <v>0</v>
      </c>
      <c r="M612" s="183">
        <f>INVENTARIO[[#This Row],[Precio Final]]*10%</f>
        <v>0</v>
      </c>
      <c r="N612" s="43">
        <v>0</v>
      </c>
      <c r="O612" s="43">
        <v>0</v>
      </c>
      <c r="P612" s="43">
        <v>0</v>
      </c>
      <c r="Q612" s="112"/>
      <c r="R612" s="43"/>
      <c r="S612" s="189">
        <v>0</v>
      </c>
      <c r="T612" s="180">
        <f t="shared" si="107"/>
        <v>0</v>
      </c>
      <c r="U612" s="180">
        <f>((INVENTARIO[[#This Row],[Costo Unitario (USD)]]+INVENTARIO[[#This Row],[Costo Envío (USD)]])*1.5)</f>
        <v>0</v>
      </c>
      <c r="V612" s="43">
        <v>0</v>
      </c>
      <c r="W612" s="43">
        <f>INVENTARIO[[#This Row],[Precio Final]]-(INVENTARIO[[#This Row],[Comisión 10%]]+INVENTARIO[[#This Row],[Costo total]])</f>
        <v>0</v>
      </c>
      <c r="X612" s="184">
        <f>INVENTARIO[[#This Row],[Ganancia Unitaria]]*INVENTARIO[[#This Row],[Salidas]]</f>
        <v>0</v>
      </c>
      <c r="Y612" s="43" t="s">
        <v>2257</v>
      </c>
      <c r="Z612" s="20"/>
    </row>
    <row r="613" spans="1:26" ht="55" hidden="1" customHeight="1" x14ac:dyDescent="0.15">
      <c r="A613" s="42" t="s">
        <v>1856</v>
      </c>
      <c r="B613" s="185"/>
      <c r="C613" s="186" t="s">
        <v>12</v>
      </c>
      <c r="D613" s="78"/>
      <c r="E613" s="78" t="s">
        <v>1869</v>
      </c>
      <c r="F613" s="78"/>
      <c r="G613" s="78" t="s">
        <v>164</v>
      </c>
      <c r="H613" s="187">
        <f>INVENTARIO[[#This Row],[Precio Final]]</f>
        <v>0</v>
      </c>
      <c r="I613" s="78">
        <v>0.85</v>
      </c>
      <c r="J613" s="78">
        <v>0</v>
      </c>
      <c r="K613" s="110">
        <f>SUMIFS(VENTAS[Cantidad],VENTAS[Código del producto Vendido],INVENTARIO[[#This Row],[Code]])</f>
        <v>0</v>
      </c>
      <c r="L613" s="121">
        <f>INVENTARIO[[#This Row],[Entradas]]-INVENTARIO[[#This Row],[Salidas]]</f>
        <v>0</v>
      </c>
      <c r="M613" s="187">
        <f>INVENTARIO[[#This Row],[Precio Final]]*10%</f>
        <v>0</v>
      </c>
      <c r="N613" s="42">
        <v>0</v>
      </c>
      <c r="O613" s="42">
        <v>0</v>
      </c>
      <c r="P613" s="42">
        <v>0</v>
      </c>
      <c r="Q613" s="110"/>
      <c r="R613" s="42"/>
      <c r="S613" s="190">
        <v>0</v>
      </c>
      <c r="T613" s="42">
        <f t="shared" si="107"/>
        <v>0</v>
      </c>
      <c r="U613" s="42">
        <f>((INVENTARIO[[#This Row],[Costo Unitario (USD)]]+INVENTARIO[[#This Row],[Costo Envío (USD)]])*1.5)</f>
        <v>0</v>
      </c>
      <c r="V613" s="42">
        <v>0</v>
      </c>
      <c r="W613" s="42">
        <f>INVENTARIO[[#This Row],[Precio Final]]-(INVENTARIO[[#This Row],[Comisión 10%]]+INVENTARIO[[#This Row],[Costo total]])</f>
        <v>0</v>
      </c>
      <c r="X613" s="188">
        <f>INVENTARIO[[#This Row],[Ganancia Unitaria]]*INVENTARIO[[#This Row],[Salidas]]</f>
        <v>0</v>
      </c>
      <c r="Y613" s="42" t="s">
        <v>2257</v>
      </c>
      <c r="Z613" s="20"/>
    </row>
    <row r="614" spans="1:26" ht="55" hidden="1" customHeight="1" x14ac:dyDescent="0.15">
      <c r="A614" s="43" t="s">
        <v>1857</v>
      </c>
      <c r="B614" s="181"/>
      <c r="C614" s="182" t="s">
        <v>12</v>
      </c>
      <c r="D614" s="83"/>
      <c r="E614" s="83" t="s">
        <v>1867</v>
      </c>
      <c r="F614" s="83"/>
      <c r="G614" s="83" t="s">
        <v>164</v>
      </c>
      <c r="H614" s="183">
        <f>INVENTARIO[[#This Row],[Precio Final]]</f>
        <v>55</v>
      </c>
      <c r="I614" s="83">
        <v>13.6</v>
      </c>
      <c r="J614" s="83">
        <v>0</v>
      </c>
      <c r="K614" s="112">
        <f>SUMIFS(VENTAS[Cantidad],VENTAS[Código del producto Vendido],INVENTARIO[[#This Row],[Code]])</f>
        <v>0</v>
      </c>
      <c r="L614" s="122">
        <f>INVENTARIO[[#This Row],[Entradas]]-INVENTARIO[[#This Row],[Salidas]]</f>
        <v>0</v>
      </c>
      <c r="M614" s="183">
        <f>INVENTARIO[[#This Row],[Precio Final]]*10%</f>
        <v>5.5</v>
      </c>
      <c r="N614" s="43">
        <v>0</v>
      </c>
      <c r="O614" s="43">
        <v>0</v>
      </c>
      <c r="P614" s="43">
        <v>31.83</v>
      </c>
      <c r="Q614" s="112"/>
      <c r="R614" s="43"/>
      <c r="S614" s="189">
        <v>10</v>
      </c>
      <c r="T614" s="180">
        <f t="shared" si="107"/>
        <v>41.83</v>
      </c>
      <c r="U614" s="180">
        <f>((INVENTARIO[[#This Row],[Costo Unitario (USD)]]+INVENTARIO[[#This Row],[Costo Envío (USD)]])*1.5)</f>
        <v>62.744999999999997</v>
      </c>
      <c r="V614" s="43">
        <v>55</v>
      </c>
      <c r="W614" s="43">
        <f>INVENTARIO[[#This Row],[Precio Final]]-(INVENTARIO[[#This Row],[Comisión 10%]]+INVENTARIO[[#This Row],[Costo total]])</f>
        <v>7.6700000000000017</v>
      </c>
      <c r="X614" s="184">
        <f>INVENTARIO[[#This Row],[Ganancia Unitaria]]*INVENTARIO[[#This Row],[Salidas]]</f>
        <v>0</v>
      </c>
      <c r="Y614" s="43" t="s">
        <v>2257</v>
      </c>
      <c r="Z614" s="20"/>
    </row>
    <row r="615" spans="1:26" ht="55" hidden="1" customHeight="1" x14ac:dyDescent="0.15">
      <c r="A615" s="42" t="s">
        <v>1858</v>
      </c>
      <c r="B615" s="185"/>
      <c r="C615" s="186" t="s">
        <v>12</v>
      </c>
      <c r="D615" s="78"/>
      <c r="E615" s="78" t="s">
        <v>1868</v>
      </c>
      <c r="F615" s="78"/>
      <c r="G615" s="78" t="s">
        <v>164</v>
      </c>
      <c r="H615" s="187">
        <f>INVENTARIO[[#This Row],[Precio Final]]</f>
        <v>0</v>
      </c>
      <c r="I615" s="78">
        <v>0.85</v>
      </c>
      <c r="J615" s="78">
        <v>0</v>
      </c>
      <c r="K615" s="110">
        <f>SUMIFS(VENTAS[Cantidad],VENTAS[Código del producto Vendido],INVENTARIO[[#This Row],[Code]])</f>
        <v>0</v>
      </c>
      <c r="L615" s="121">
        <f>INVENTARIO[[#This Row],[Entradas]]-INVENTARIO[[#This Row],[Salidas]]</f>
        <v>0</v>
      </c>
      <c r="M615" s="187">
        <f>INVENTARIO[[#This Row],[Precio Final]]*10%</f>
        <v>0</v>
      </c>
      <c r="N615" s="42">
        <v>0</v>
      </c>
      <c r="O615" s="42">
        <v>0</v>
      </c>
      <c r="P615" s="42">
        <v>0</v>
      </c>
      <c r="Q615" s="110"/>
      <c r="R615" s="42"/>
      <c r="S615" s="190">
        <v>0</v>
      </c>
      <c r="T615" s="42">
        <f t="shared" si="107"/>
        <v>0</v>
      </c>
      <c r="U615" s="42">
        <f>((INVENTARIO[[#This Row],[Costo Unitario (USD)]]+INVENTARIO[[#This Row],[Costo Envío (USD)]])*1.5)</f>
        <v>0</v>
      </c>
      <c r="V615" s="42">
        <v>0</v>
      </c>
      <c r="W615" s="42">
        <f>INVENTARIO[[#This Row],[Precio Final]]-(INVENTARIO[[#This Row],[Comisión 10%]]+INVENTARIO[[#This Row],[Costo total]])</f>
        <v>0</v>
      </c>
      <c r="X615" s="188">
        <f>INVENTARIO[[#This Row],[Ganancia Unitaria]]*INVENTARIO[[#This Row],[Salidas]]</f>
        <v>0</v>
      </c>
      <c r="Y615" s="42" t="s">
        <v>2257</v>
      </c>
      <c r="Z615" s="20"/>
    </row>
    <row r="616" spans="1:26" ht="55" hidden="1" customHeight="1" x14ac:dyDescent="0.15">
      <c r="A616" s="43" t="s">
        <v>1859</v>
      </c>
      <c r="B616" s="181"/>
      <c r="C616" s="182" t="s">
        <v>12</v>
      </c>
      <c r="D616" s="83"/>
      <c r="E616" s="83" t="s">
        <v>1871</v>
      </c>
      <c r="F616" s="83" t="s">
        <v>695</v>
      </c>
      <c r="G616" s="83" t="s">
        <v>164</v>
      </c>
      <c r="H616" s="183">
        <f>INVENTARIO[[#This Row],[Precio Final]]</f>
        <v>0</v>
      </c>
      <c r="I616" s="83">
        <v>0.85</v>
      </c>
      <c r="J616" s="83">
        <v>0</v>
      </c>
      <c r="K616" s="112">
        <f>SUMIFS(VENTAS[Cantidad],VENTAS[Código del producto Vendido],INVENTARIO[[#This Row],[Code]])</f>
        <v>0</v>
      </c>
      <c r="L616" s="122">
        <f>INVENTARIO[[#This Row],[Entradas]]-INVENTARIO[[#This Row],[Salidas]]</f>
        <v>0</v>
      </c>
      <c r="M616" s="183">
        <f>INVENTARIO[[#This Row],[Precio Final]]*10%</f>
        <v>0</v>
      </c>
      <c r="N616" s="43">
        <v>0</v>
      </c>
      <c r="O616" s="43">
        <v>0</v>
      </c>
      <c r="P616" s="43">
        <v>0</v>
      </c>
      <c r="Q616" s="112"/>
      <c r="R616" s="43"/>
      <c r="S616" s="189">
        <v>0</v>
      </c>
      <c r="T616" s="180">
        <f t="shared" si="107"/>
        <v>0</v>
      </c>
      <c r="U616" s="180">
        <f>((INVENTARIO[[#This Row],[Costo Unitario (USD)]]+INVENTARIO[[#This Row],[Costo Envío (USD)]])*1.5)</f>
        <v>0</v>
      </c>
      <c r="V616" s="43">
        <v>0</v>
      </c>
      <c r="W616" s="43">
        <f>INVENTARIO[[#This Row],[Precio Final]]-(INVENTARIO[[#This Row],[Comisión 10%]]+INVENTARIO[[#This Row],[Costo total]])</f>
        <v>0</v>
      </c>
      <c r="X616" s="184">
        <f>INVENTARIO[[#This Row],[Ganancia Unitaria]]*INVENTARIO[[#This Row],[Salidas]]</f>
        <v>0</v>
      </c>
      <c r="Y616" s="43" t="s">
        <v>2257</v>
      </c>
      <c r="Z616" s="20"/>
    </row>
    <row r="617" spans="1:26" ht="55" customHeight="1" x14ac:dyDescent="0.15">
      <c r="A617" s="42" t="s">
        <v>1860</v>
      </c>
      <c r="B617" s="185"/>
      <c r="C617" s="186" t="s">
        <v>12</v>
      </c>
      <c r="D617" s="78" t="s">
        <v>2417</v>
      </c>
      <c r="E617" s="78" t="s">
        <v>2098</v>
      </c>
      <c r="F617" s="78" t="s">
        <v>697</v>
      </c>
      <c r="G617" s="78" t="s">
        <v>164</v>
      </c>
      <c r="H617" s="187">
        <f>INVENTARIO[[#This Row],[Precio Final]]</f>
        <v>22</v>
      </c>
      <c r="I617" s="78">
        <v>2.5499999999999998</v>
      </c>
      <c r="J617" s="78">
        <v>3</v>
      </c>
      <c r="K617" s="110">
        <f>SUMIFS(VENTAS[Cantidad],VENTAS[Código del producto Vendido],INVENTARIO[[#This Row],[Code]])</f>
        <v>2</v>
      </c>
      <c r="L617" s="121">
        <f>INVENTARIO[[#This Row],[Entradas]]-INVENTARIO[[#This Row],[Salidas]]</f>
        <v>1</v>
      </c>
      <c r="M617" s="187">
        <f>INVENTARIO[[#This Row],[Precio Final]]*10%</f>
        <v>2.2000000000000002</v>
      </c>
      <c r="N617" s="42">
        <v>-27.89</v>
      </c>
      <c r="O617" s="42">
        <v>13.94</v>
      </c>
      <c r="P617" s="42">
        <v>11.37</v>
      </c>
      <c r="Q617" s="110"/>
      <c r="R617" s="42"/>
      <c r="S617" s="190">
        <v>3</v>
      </c>
      <c r="T617" s="42">
        <f t="shared" si="107"/>
        <v>14.37</v>
      </c>
      <c r="U617" s="42">
        <f>((INVENTARIO[[#This Row],[Costo Unitario (USD)]]+INVENTARIO[[#This Row],[Costo Envío (USD)]])*1.5)</f>
        <v>21.555</v>
      </c>
      <c r="V617" s="42">
        <v>22</v>
      </c>
      <c r="W617" s="42">
        <f>INVENTARIO[[#This Row],[Precio Final]]-(INVENTARIO[[#This Row],[Comisión 10%]]+INVENTARIO[[#This Row],[Costo total]])</f>
        <v>5.43</v>
      </c>
      <c r="X617" s="188">
        <f>INVENTARIO[[#This Row],[Ganancia Unitaria]]*INVENTARIO[[#This Row],[Salidas]]</f>
        <v>10.86</v>
      </c>
      <c r="Y617" s="42" t="s">
        <v>2257</v>
      </c>
      <c r="Z617" s="20"/>
    </row>
    <row r="618" spans="1:26" ht="55" customHeight="1" x14ac:dyDescent="0.15">
      <c r="A618" s="43" t="s">
        <v>1861</v>
      </c>
      <c r="B618" s="181"/>
      <c r="C618" s="182" t="s">
        <v>12</v>
      </c>
      <c r="D618" s="83" t="s">
        <v>2417</v>
      </c>
      <c r="E618" s="83" t="s">
        <v>2098</v>
      </c>
      <c r="F618" s="83" t="s">
        <v>2411</v>
      </c>
      <c r="G618" s="83" t="s">
        <v>164</v>
      </c>
      <c r="H618" s="183">
        <f>INVENTARIO[[#This Row],[Precio Final]]</f>
        <v>22</v>
      </c>
      <c r="I618" s="83">
        <v>2.5499999999999998</v>
      </c>
      <c r="J618" s="83">
        <v>3</v>
      </c>
      <c r="K618" s="112">
        <f>SUMIFS(VENTAS[Cantidad],VENTAS[Código del producto Vendido],INVENTARIO[[#This Row],[Code]])</f>
        <v>0</v>
      </c>
      <c r="L618" s="122">
        <f>INVENTARIO[[#This Row],[Entradas]]-INVENTARIO[[#This Row],[Salidas]]</f>
        <v>3</v>
      </c>
      <c r="M618" s="183">
        <f>INVENTARIO[[#This Row],[Precio Final]]*10%</f>
        <v>2.2000000000000002</v>
      </c>
      <c r="N618" s="43">
        <v>0</v>
      </c>
      <c r="O618" s="43">
        <v>41.83</v>
      </c>
      <c r="P618" s="43">
        <v>11.37</v>
      </c>
      <c r="Q618" s="112"/>
      <c r="R618" s="43"/>
      <c r="S618" s="189">
        <v>3</v>
      </c>
      <c r="T618" s="180">
        <f t="shared" si="107"/>
        <v>14.37</v>
      </c>
      <c r="U618" s="180">
        <f>((INVENTARIO[[#This Row],[Costo Unitario (USD)]]+INVENTARIO[[#This Row],[Costo Envío (USD)]])*1.5)</f>
        <v>21.555</v>
      </c>
      <c r="V618" s="43">
        <v>22</v>
      </c>
      <c r="W618" s="43">
        <f>INVENTARIO[[#This Row],[Precio Final]]-(INVENTARIO[[#This Row],[Comisión 10%]]+INVENTARIO[[#This Row],[Costo total]])</f>
        <v>5.43</v>
      </c>
      <c r="X618" s="184">
        <f>INVENTARIO[[#This Row],[Ganancia Unitaria]]*INVENTARIO[[#This Row],[Salidas]]</f>
        <v>0</v>
      </c>
      <c r="Y618" s="43" t="s">
        <v>2257</v>
      </c>
      <c r="Z618" s="20"/>
    </row>
    <row r="619" spans="1:26" ht="55" hidden="1" customHeight="1" x14ac:dyDescent="0.15">
      <c r="A619" s="42" t="s">
        <v>1862</v>
      </c>
      <c r="B619" s="185"/>
      <c r="C619" s="186" t="s">
        <v>12</v>
      </c>
      <c r="D619" s="78" t="s">
        <v>192</v>
      </c>
      <c r="E619" s="78" t="s">
        <v>1872</v>
      </c>
      <c r="F619" s="78" t="s">
        <v>2411</v>
      </c>
      <c r="G619" s="78" t="s">
        <v>164</v>
      </c>
      <c r="H619" s="187">
        <f>INVENTARIO[[#This Row],[Precio Final]]</f>
        <v>10</v>
      </c>
      <c r="I619" s="78">
        <v>1.7</v>
      </c>
      <c r="J619" s="78">
        <v>3</v>
      </c>
      <c r="K619" s="110">
        <f>SUMIFS(VENTAS[Cantidad],VENTAS[Código del producto Vendido],INVENTARIO[[#This Row],[Code]])</f>
        <v>1</v>
      </c>
      <c r="L619" s="121">
        <f>INVENTARIO[[#This Row],[Entradas]]-INVENTARIO[[#This Row],[Salidas]]</f>
        <v>2</v>
      </c>
      <c r="M619" s="187">
        <f>INVENTARIO[[#This Row],[Precio Final]]*10%</f>
        <v>1</v>
      </c>
      <c r="N619" s="42">
        <v>-5.88</v>
      </c>
      <c r="O619" s="42">
        <v>11.76</v>
      </c>
      <c r="P619" s="42">
        <v>4.17</v>
      </c>
      <c r="Q619" s="110"/>
      <c r="R619" s="42"/>
      <c r="S619" s="190">
        <v>1</v>
      </c>
      <c r="T619" s="42">
        <f>(P619+S619)-INVENTARIO[[#This Row],[Comisión 10%]]</f>
        <v>4.17</v>
      </c>
      <c r="U619" s="42">
        <f>((INVENTARIO[[#This Row],[Costo Unitario (USD)]]+INVENTARIO[[#This Row],[Costo Envío (USD)]])*1.5)+10%</f>
        <v>7.8549999999999995</v>
      </c>
      <c r="V619" s="42">
        <v>10</v>
      </c>
      <c r="W619" s="42">
        <f>INVENTARIO[[#This Row],[Precio Final]]-(INVENTARIO[[#This Row],[Comisión 10%]]+INVENTARIO[[#This Row],[Costo total]])</f>
        <v>4.83</v>
      </c>
      <c r="X619" s="188">
        <f>INVENTARIO[[#This Row],[Ganancia Unitaria]]*INVENTARIO[[#This Row],[Salidas]]</f>
        <v>4.83</v>
      </c>
      <c r="Y619" s="42" t="s">
        <v>2257</v>
      </c>
      <c r="Z619" s="20"/>
    </row>
    <row r="620" spans="1:26" ht="55" hidden="1" customHeight="1" x14ac:dyDescent="0.15">
      <c r="A620" s="43" t="s">
        <v>1863</v>
      </c>
      <c r="B620" s="181"/>
      <c r="C620" s="182" t="s">
        <v>12</v>
      </c>
      <c r="D620" s="83" t="s">
        <v>192</v>
      </c>
      <c r="E620" s="83" t="s">
        <v>1873</v>
      </c>
      <c r="F620" s="83" t="s">
        <v>2411</v>
      </c>
      <c r="G620" s="83" t="s">
        <v>164</v>
      </c>
      <c r="H620" s="183">
        <f>INVENTARIO[[#This Row],[Precio Final]]</f>
        <v>12</v>
      </c>
      <c r="I620" s="83">
        <v>1.7</v>
      </c>
      <c r="J620" s="83">
        <v>3</v>
      </c>
      <c r="K620" s="112">
        <f>SUMIFS(VENTAS[Cantidad],VENTAS[Código del producto Vendido],INVENTARIO[[#This Row],[Code]])</f>
        <v>3</v>
      </c>
      <c r="L620" s="122">
        <f>INVENTARIO[[#This Row],[Entradas]]-INVENTARIO[[#This Row],[Salidas]]</f>
        <v>0</v>
      </c>
      <c r="M620" s="183">
        <f>INVENTARIO[[#This Row],[Precio Final]]*10%</f>
        <v>1.2000000000000002</v>
      </c>
      <c r="N620" s="43">
        <v>-16.010000000000002</v>
      </c>
      <c r="O620" s="43">
        <v>0</v>
      </c>
      <c r="P620" s="43">
        <v>3.61</v>
      </c>
      <c r="Q620" s="112"/>
      <c r="R620" s="43"/>
      <c r="S620" s="189">
        <v>1</v>
      </c>
      <c r="T620" s="180">
        <f t="shared" ref="T620:T630" si="108">(P620+S620)</f>
        <v>4.6099999999999994</v>
      </c>
      <c r="U620" s="180">
        <f>((INVENTARIO[[#This Row],[Costo Unitario (USD)]]+INVENTARIO[[#This Row],[Costo Envío (USD)]])*1.5)</f>
        <v>6.9149999999999991</v>
      </c>
      <c r="V620" s="43">
        <v>12</v>
      </c>
      <c r="W620" s="43">
        <f>INVENTARIO[[#This Row],[Precio Final]]-(INVENTARIO[[#This Row],[Comisión 10%]]+INVENTARIO[[#This Row],[Costo total]])</f>
        <v>6.19</v>
      </c>
      <c r="X620" s="184">
        <f>INVENTARIO[[#This Row],[Ganancia Unitaria]]*INVENTARIO[[#This Row],[Salidas]]</f>
        <v>18.57</v>
      </c>
      <c r="Y620" s="43" t="s">
        <v>2257</v>
      </c>
      <c r="Z620" s="20"/>
    </row>
    <row r="621" spans="1:26" ht="55" hidden="1" customHeight="1" x14ac:dyDescent="0.15">
      <c r="A621" s="42" t="s">
        <v>1864</v>
      </c>
      <c r="B621" s="185"/>
      <c r="C621" s="186" t="s">
        <v>12</v>
      </c>
      <c r="D621" s="78" t="s">
        <v>192</v>
      </c>
      <c r="E621" s="78" t="s">
        <v>1874</v>
      </c>
      <c r="F621" s="78" t="s">
        <v>698</v>
      </c>
      <c r="G621" s="78" t="s">
        <v>164</v>
      </c>
      <c r="H621" s="187">
        <f>INVENTARIO[[#This Row],[Precio Final]]</f>
        <v>10</v>
      </c>
      <c r="I621" s="78">
        <v>1.7</v>
      </c>
      <c r="J621" s="78">
        <v>4</v>
      </c>
      <c r="K621" s="110">
        <f>SUMIFS(VENTAS[Cantidad],VENTAS[Código del producto Vendido],INVENTARIO[[#This Row],[Code]])</f>
        <v>1</v>
      </c>
      <c r="L621" s="121">
        <f>INVENTARIO[[#This Row],[Entradas]]-INVENTARIO[[#This Row],[Salidas]]</f>
        <v>3</v>
      </c>
      <c r="M621" s="187">
        <f>INVENTARIO[[#This Row],[Precio Final]]*10%</f>
        <v>1</v>
      </c>
      <c r="N621" s="42">
        <v>-4.79</v>
      </c>
      <c r="O621" s="42">
        <v>14.37</v>
      </c>
      <c r="P621" s="42">
        <v>3.09</v>
      </c>
      <c r="Q621" s="110"/>
      <c r="R621" s="42"/>
      <c r="S621" s="190">
        <v>1</v>
      </c>
      <c r="T621" s="42">
        <f t="shared" si="108"/>
        <v>4.09</v>
      </c>
      <c r="U621" s="42">
        <f>((INVENTARIO[[#This Row],[Costo Unitario (USD)]]+INVENTARIO[[#This Row],[Costo Envío (USD)]])*1.5)</f>
        <v>6.1349999999999998</v>
      </c>
      <c r="V621" s="42">
        <v>10</v>
      </c>
      <c r="W621" s="42">
        <f>INVENTARIO[[#This Row],[Precio Final]]-(INVENTARIO[[#This Row],[Comisión 10%]]+INVENTARIO[[#This Row],[Costo total]])</f>
        <v>4.91</v>
      </c>
      <c r="X621" s="188">
        <f>INVENTARIO[[#This Row],[Ganancia Unitaria]]*INVENTARIO[[#This Row],[Salidas]]</f>
        <v>4.91</v>
      </c>
      <c r="Y621" s="42" t="s">
        <v>2257</v>
      </c>
      <c r="Z621" s="20"/>
    </row>
    <row r="622" spans="1:26" ht="55" customHeight="1" x14ac:dyDescent="0.15">
      <c r="A622" s="43" t="s">
        <v>1865</v>
      </c>
      <c r="B622" s="181"/>
      <c r="C622" s="182" t="s">
        <v>12</v>
      </c>
      <c r="D622" s="83" t="s">
        <v>2417</v>
      </c>
      <c r="E622" s="83" t="s">
        <v>1875</v>
      </c>
      <c r="F622" s="83" t="s">
        <v>697</v>
      </c>
      <c r="G622" s="83" t="s">
        <v>164</v>
      </c>
      <c r="H622" s="183">
        <f>INVENTARIO[[#This Row],[Precio Final]]</f>
        <v>25</v>
      </c>
      <c r="I622" s="83">
        <v>4.34</v>
      </c>
      <c r="J622" s="83">
        <v>2</v>
      </c>
      <c r="K622" s="112">
        <f>SUMIFS(VENTAS[Cantidad],VENTAS[Código del producto Vendido],INVENTARIO[[#This Row],[Code]])</f>
        <v>1</v>
      </c>
      <c r="L622" s="122">
        <f>INVENTARIO[[#This Row],[Entradas]]-INVENTARIO[[#This Row],[Salidas]]</f>
        <v>1</v>
      </c>
      <c r="M622" s="183">
        <f>INVENTARIO[[#This Row],[Precio Final]]*10%</f>
        <v>2.5</v>
      </c>
      <c r="N622" s="43">
        <v>-20.149999999999999</v>
      </c>
      <c r="O622" s="43">
        <v>20.149999999999999</v>
      </c>
      <c r="P622" s="43">
        <v>15.78</v>
      </c>
      <c r="Q622" s="112"/>
      <c r="R622" s="43"/>
      <c r="S622" s="189">
        <v>5</v>
      </c>
      <c r="T622" s="180">
        <f t="shared" si="108"/>
        <v>20.78</v>
      </c>
      <c r="U622" s="180">
        <f>((INVENTARIO[[#This Row],[Costo Unitario (USD)]]+INVENTARIO[[#This Row],[Costo Envío (USD)]])*1.5)</f>
        <v>31.17</v>
      </c>
      <c r="V622" s="43">
        <v>25</v>
      </c>
      <c r="W622" s="43">
        <f>INVENTARIO[[#This Row],[Precio Final]]-(INVENTARIO[[#This Row],[Comisión 10%]]+INVENTARIO[[#This Row],[Costo total]])</f>
        <v>1.7199999999999989</v>
      </c>
      <c r="X622" s="184">
        <f>INVENTARIO[[#This Row],[Ganancia Unitaria]]*INVENTARIO[[#This Row],[Salidas]]</f>
        <v>1.7199999999999989</v>
      </c>
      <c r="Y622" s="43" t="s">
        <v>2257</v>
      </c>
      <c r="Z622" s="20"/>
    </row>
    <row r="623" spans="1:26" ht="55" hidden="1" customHeight="1" x14ac:dyDescent="0.15">
      <c r="A623" s="42" t="s">
        <v>1876</v>
      </c>
      <c r="B623" s="185"/>
      <c r="C623" s="186" t="s">
        <v>12</v>
      </c>
      <c r="D623" s="78"/>
      <c r="E623" s="78" t="s">
        <v>1884</v>
      </c>
      <c r="F623" s="78"/>
      <c r="G623" s="78" t="s">
        <v>164</v>
      </c>
      <c r="H623" s="187">
        <f>INVENTARIO[[#This Row],[Precio Final]]</f>
        <v>18</v>
      </c>
      <c r="I623" s="78">
        <v>1.19</v>
      </c>
      <c r="J623" s="78">
        <v>0</v>
      </c>
      <c r="K623" s="110">
        <f>SUMIFS(VENTAS[Cantidad],VENTAS[Código del producto Vendido],INVENTARIO[[#This Row],[Code]])</f>
        <v>0</v>
      </c>
      <c r="L623" s="121">
        <f>INVENTARIO[[#This Row],[Entradas]]-INVENTARIO[[#This Row],[Salidas]]</f>
        <v>0</v>
      </c>
      <c r="M623" s="187">
        <f>INVENTARIO[[#This Row],[Precio Final]]*10%</f>
        <v>1.8</v>
      </c>
      <c r="N623" s="42">
        <v>0</v>
      </c>
      <c r="O623" s="42">
        <v>0</v>
      </c>
      <c r="P623" s="42">
        <v>13.26</v>
      </c>
      <c r="Q623" s="110"/>
      <c r="R623" s="42"/>
      <c r="S623" s="190">
        <v>3</v>
      </c>
      <c r="T623" s="42">
        <f t="shared" si="108"/>
        <v>16.259999999999998</v>
      </c>
      <c r="U623" s="42">
        <f>((INVENTARIO[[#This Row],[Costo Unitario (USD)]]+INVENTARIO[[#This Row],[Costo Envío (USD)]])*1.5)</f>
        <v>24.389999999999997</v>
      </c>
      <c r="V623" s="42">
        <v>18</v>
      </c>
      <c r="W623" s="42">
        <f>INVENTARIO[[#This Row],[Precio Final]]-(INVENTARIO[[#This Row],[Comisión 10%]]+INVENTARIO[[#This Row],[Costo total]])</f>
        <v>-5.9999999999998721E-2</v>
      </c>
      <c r="X623" s="188">
        <f>INVENTARIO[[#This Row],[Ganancia Unitaria]]*INVENTARIO[[#This Row],[Salidas]]</f>
        <v>0</v>
      </c>
      <c r="Y623" s="42" t="s">
        <v>2257</v>
      </c>
      <c r="Z623" s="20"/>
    </row>
    <row r="624" spans="1:26" ht="55" hidden="1" customHeight="1" x14ac:dyDescent="0.15">
      <c r="A624" s="43" t="s">
        <v>1877</v>
      </c>
      <c r="B624" s="181"/>
      <c r="C624" s="182" t="s">
        <v>12</v>
      </c>
      <c r="D624" s="83"/>
      <c r="E624" s="83" t="s">
        <v>2099</v>
      </c>
      <c r="F624" s="83"/>
      <c r="G624" s="83" t="s">
        <v>164</v>
      </c>
      <c r="H624" s="183">
        <f>INVENTARIO[[#This Row],[Precio Final]]</f>
        <v>18</v>
      </c>
      <c r="I624" s="83">
        <v>1.19</v>
      </c>
      <c r="J624" s="83">
        <v>0</v>
      </c>
      <c r="K624" s="112">
        <f>SUMIFS(VENTAS[Cantidad],VENTAS[Código del producto Vendido],INVENTARIO[[#This Row],[Code]])</f>
        <v>0</v>
      </c>
      <c r="L624" s="122">
        <f>INVENTARIO[[#This Row],[Entradas]]-INVENTARIO[[#This Row],[Salidas]]</f>
        <v>0</v>
      </c>
      <c r="M624" s="183">
        <f>INVENTARIO[[#This Row],[Precio Final]]*10%</f>
        <v>1.8</v>
      </c>
      <c r="N624" s="43">
        <v>0</v>
      </c>
      <c r="O624" s="43">
        <v>0</v>
      </c>
      <c r="P624" s="43">
        <v>13.62</v>
      </c>
      <c r="Q624" s="112"/>
      <c r="R624" s="43"/>
      <c r="S624" s="189">
        <v>3</v>
      </c>
      <c r="T624" s="180">
        <f t="shared" si="108"/>
        <v>16.619999999999997</v>
      </c>
      <c r="U624" s="180">
        <f>((INVENTARIO[[#This Row],[Costo Unitario (USD)]]+INVENTARIO[[#This Row],[Costo Envío (USD)]])*1.5)</f>
        <v>24.929999999999996</v>
      </c>
      <c r="V624" s="43">
        <v>18</v>
      </c>
      <c r="W624" s="43">
        <f>INVENTARIO[[#This Row],[Precio Final]]-(INVENTARIO[[#This Row],[Comisión 10%]]+INVENTARIO[[#This Row],[Costo total]])</f>
        <v>-0.41999999999999815</v>
      </c>
      <c r="X624" s="184">
        <f>INVENTARIO[[#This Row],[Ganancia Unitaria]]*INVENTARIO[[#This Row],[Salidas]]</f>
        <v>0</v>
      </c>
      <c r="Y624" s="43" t="s">
        <v>2257</v>
      </c>
      <c r="Z624" s="20"/>
    </row>
    <row r="625" spans="1:26" ht="55" hidden="1" customHeight="1" x14ac:dyDescent="0.15">
      <c r="A625" s="42" t="s">
        <v>1878</v>
      </c>
      <c r="B625" s="185"/>
      <c r="C625" s="186" t="s">
        <v>12</v>
      </c>
      <c r="D625" s="78"/>
      <c r="E625" s="78" t="s">
        <v>1885</v>
      </c>
      <c r="F625" s="78" t="s">
        <v>697</v>
      </c>
      <c r="G625" s="78" t="s">
        <v>164</v>
      </c>
      <c r="H625" s="187">
        <f>INVENTARIO[[#This Row],[Precio Final]]</f>
        <v>18</v>
      </c>
      <c r="I625" s="78">
        <v>1.19</v>
      </c>
      <c r="J625" s="78">
        <v>0</v>
      </c>
      <c r="K625" s="110">
        <f>SUMIFS(VENTAS[Cantidad],VENTAS[Código del producto Vendido],INVENTARIO[[#This Row],[Code]])</f>
        <v>0</v>
      </c>
      <c r="L625" s="121">
        <f>INVENTARIO[[#This Row],[Entradas]]-INVENTARIO[[#This Row],[Salidas]]</f>
        <v>0</v>
      </c>
      <c r="M625" s="187">
        <f>INVENTARIO[[#This Row],[Precio Final]]*10%</f>
        <v>1.8</v>
      </c>
      <c r="N625" s="42">
        <v>0</v>
      </c>
      <c r="O625" s="42">
        <v>0</v>
      </c>
      <c r="P625" s="42">
        <v>11.58</v>
      </c>
      <c r="Q625" s="110"/>
      <c r="R625" s="42"/>
      <c r="S625" s="190">
        <v>3</v>
      </c>
      <c r="T625" s="42">
        <f t="shared" si="108"/>
        <v>14.58</v>
      </c>
      <c r="U625" s="42">
        <f>((INVENTARIO[[#This Row],[Costo Unitario (USD)]]+INVENTARIO[[#This Row],[Costo Envío (USD)]])*1.5)</f>
        <v>21.87</v>
      </c>
      <c r="V625" s="42">
        <v>18</v>
      </c>
      <c r="W625" s="42">
        <f>INVENTARIO[[#This Row],[Precio Final]]-(INVENTARIO[[#This Row],[Comisión 10%]]+INVENTARIO[[#This Row],[Costo total]])</f>
        <v>1.620000000000001</v>
      </c>
      <c r="X625" s="188">
        <f>INVENTARIO[[#This Row],[Ganancia Unitaria]]*INVENTARIO[[#This Row],[Salidas]]</f>
        <v>0</v>
      </c>
      <c r="Y625" s="42" t="s">
        <v>2257</v>
      </c>
      <c r="Z625" s="20"/>
    </row>
    <row r="626" spans="1:26" ht="55" customHeight="1" x14ac:dyDescent="0.15">
      <c r="A626" s="43" t="s">
        <v>1879</v>
      </c>
      <c r="B626" s="181"/>
      <c r="C626" s="182" t="s">
        <v>12</v>
      </c>
      <c r="D626" s="83" t="s">
        <v>2417</v>
      </c>
      <c r="E626" s="83" t="s">
        <v>1875</v>
      </c>
      <c r="F626" s="83" t="s">
        <v>695</v>
      </c>
      <c r="G626" s="83" t="s">
        <v>164</v>
      </c>
      <c r="H626" s="183">
        <f>INVENTARIO[[#This Row],[Precio Final]]</f>
        <v>28</v>
      </c>
      <c r="I626" s="83">
        <v>4.34</v>
      </c>
      <c r="J626" s="83">
        <v>2</v>
      </c>
      <c r="K626" s="112">
        <f>SUMIFS(VENTAS[Cantidad],VENTAS[Código del producto Vendido],INVENTARIO[[#This Row],[Code]])</f>
        <v>1</v>
      </c>
      <c r="L626" s="122">
        <f>INVENTARIO[[#This Row],[Entradas]]-INVENTARIO[[#This Row],[Salidas]]</f>
        <v>1</v>
      </c>
      <c r="M626" s="183">
        <f>INVENTARIO[[#This Row],[Precio Final]]*10%</f>
        <v>2.8000000000000003</v>
      </c>
      <c r="N626" s="43">
        <v>-20.149999999999999</v>
      </c>
      <c r="O626" s="43">
        <v>20.149999999999999</v>
      </c>
      <c r="P626" s="43">
        <v>15.78</v>
      </c>
      <c r="Q626" s="112"/>
      <c r="R626" s="43"/>
      <c r="S626" s="189">
        <v>5</v>
      </c>
      <c r="T626" s="180">
        <f t="shared" si="108"/>
        <v>20.78</v>
      </c>
      <c r="U626" s="180">
        <f>((INVENTARIO[[#This Row],[Costo Unitario (USD)]]+INVENTARIO[[#This Row],[Costo Envío (USD)]])*1.5)</f>
        <v>31.17</v>
      </c>
      <c r="V626" s="43">
        <v>28</v>
      </c>
      <c r="W626" s="43">
        <f>INVENTARIO[[#This Row],[Precio Final]]-(INVENTARIO[[#This Row],[Comisión 10%]]+INVENTARIO[[#This Row],[Costo total]])</f>
        <v>4.4199999999999982</v>
      </c>
      <c r="X626" s="184">
        <f>INVENTARIO[[#This Row],[Ganancia Unitaria]]*INVENTARIO[[#This Row],[Salidas]]</f>
        <v>4.4199999999999982</v>
      </c>
      <c r="Y626" s="43" t="s">
        <v>2257</v>
      </c>
      <c r="Z626" s="20"/>
    </row>
    <row r="627" spans="1:26" ht="55" customHeight="1" x14ac:dyDescent="0.15">
      <c r="A627" s="42" t="s">
        <v>1880</v>
      </c>
      <c r="B627" s="185"/>
      <c r="C627" s="186" t="s">
        <v>12</v>
      </c>
      <c r="D627" s="78" t="s">
        <v>2417</v>
      </c>
      <c r="E627" s="78" t="s">
        <v>1886</v>
      </c>
      <c r="F627" s="78" t="s">
        <v>697</v>
      </c>
      <c r="G627" s="78" t="s">
        <v>164</v>
      </c>
      <c r="H627" s="187">
        <f>INVENTARIO[[#This Row],[Precio Final]]</f>
        <v>25</v>
      </c>
      <c r="I627" s="78">
        <v>5.19</v>
      </c>
      <c r="J627" s="78">
        <v>1</v>
      </c>
      <c r="K627" s="110">
        <f>SUMIFS(VENTAS[Cantidad],VENTAS[Código del producto Vendido],INVENTARIO[[#This Row],[Code]])</f>
        <v>1</v>
      </c>
      <c r="L627" s="121">
        <f>INVENTARIO[[#This Row],[Entradas]]-INVENTARIO[[#This Row],[Salidas]]</f>
        <v>0</v>
      </c>
      <c r="M627" s="187">
        <f>INVENTARIO[[#This Row],[Precio Final]]*10%</f>
        <v>2.5</v>
      </c>
      <c r="N627" s="42">
        <v>-18.52</v>
      </c>
      <c r="O627" s="42">
        <v>0</v>
      </c>
      <c r="P627" s="42">
        <v>13.3</v>
      </c>
      <c r="Q627" s="110"/>
      <c r="R627" s="42"/>
      <c r="S627" s="190">
        <v>5</v>
      </c>
      <c r="T627" s="42">
        <f t="shared" si="108"/>
        <v>18.3</v>
      </c>
      <c r="U627" s="42">
        <f>((INVENTARIO[[#This Row],[Costo Unitario (USD)]]+INVENTARIO[[#This Row],[Costo Envío (USD)]])*1.5)</f>
        <v>27.450000000000003</v>
      </c>
      <c r="V627" s="42">
        <v>25</v>
      </c>
      <c r="W627" s="42">
        <f>INVENTARIO[[#This Row],[Precio Final]]-(INVENTARIO[[#This Row],[Comisión 10%]]+INVENTARIO[[#This Row],[Costo total]])</f>
        <v>4.1999999999999993</v>
      </c>
      <c r="X627" s="188">
        <f>INVENTARIO[[#This Row],[Ganancia Unitaria]]*INVENTARIO[[#This Row],[Salidas]]</f>
        <v>4.1999999999999993</v>
      </c>
      <c r="Y627" s="42" t="s">
        <v>2257</v>
      </c>
      <c r="Z627" s="20"/>
    </row>
    <row r="628" spans="1:26" ht="55" customHeight="1" x14ac:dyDescent="0.15">
      <c r="A628" s="43" t="s">
        <v>1881</v>
      </c>
      <c r="B628" s="181"/>
      <c r="C628" s="182" t="s">
        <v>12</v>
      </c>
      <c r="D628" s="83" t="s">
        <v>2417</v>
      </c>
      <c r="E628" s="83" t="s">
        <v>1886</v>
      </c>
      <c r="F628" s="83" t="s">
        <v>698</v>
      </c>
      <c r="G628" s="83" t="s">
        <v>164</v>
      </c>
      <c r="H628" s="183">
        <f>INVENTARIO[[#This Row],[Precio Final]]</f>
        <v>25</v>
      </c>
      <c r="I628" s="83">
        <v>5.19</v>
      </c>
      <c r="J628" s="83">
        <v>1</v>
      </c>
      <c r="K628" s="112">
        <f>SUMIFS(VENTAS[Cantidad],VENTAS[Código del producto Vendido],INVENTARIO[[#This Row],[Code]])</f>
        <v>1</v>
      </c>
      <c r="L628" s="122">
        <f>INVENTARIO[[#This Row],[Entradas]]-INVENTARIO[[#This Row],[Salidas]]</f>
        <v>0</v>
      </c>
      <c r="M628" s="183">
        <f>INVENTARIO[[#This Row],[Precio Final]]*10%</f>
        <v>2.5</v>
      </c>
      <c r="N628" s="43">
        <v>-18.52</v>
      </c>
      <c r="O628" s="43">
        <v>0</v>
      </c>
      <c r="P628" s="43">
        <v>13.3</v>
      </c>
      <c r="Q628" s="112"/>
      <c r="R628" s="43"/>
      <c r="S628" s="189">
        <v>5</v>
      </c>
      <c r="T628" s="180">
        <f t="shared" si="108"/>
        <v>18.3</v>
      </c>
      <c r="U628" s="180">
        <f>((INVENTARIO[[#This Row],[Costo Unitario (USD)]]+INVENTARIO[[#This Row],[Costo Envío (USD)]])*1.5)</f>
        <v>27.450000000000003</v>
      </c>
      <c r="V628" s="43">
        <v>25</v>
      </c>
      <c r="W628" s="43">
        <f>INVENTARIO[[#This Row],[Precio Final]]-(INVENTARIO[[#This Row],[Comisión 10%]]+INVENTARIO[[#This Row],[Costo total]])</f>
        <v>4.1999999999999993</v>
      </c>
      <c r="X628" s="184">
        <f>INVENTARIO[[#This Row],[Ganancia Unitaria]]*INVENTARIO[[#This Row],[Salidas]]</f>
        <v>4.1999999999999993</v>
      </c>
      <c r="Y628" s="43" t="s">
        <v>2257</v>
      </c>
      <c r="Z628" s="20"/>
    </row>
    <row r="629" spans="1:26" ht="55" customHeight="1" x14ac:dyDescent="0.15">
      <c r="A629" s="42" t="s">
        <v>1882</v>
      </c>
      <c r="B629" s="185"/>
      <c r="C629" s="186" t="s">
        <v>12</v>
      </c>
      <c r="D629" s="78" t="s">
        <v>2417</v>
      </c>
      <c r="E629" s="78" t="s">
        <v>1886</v>
      </c>
      <c r="F629" s="78" t="s">
        <v>697</v>
      </c>
      <c r="G629" s="78" t="s">
        <v>164</v>
      </c>
      <c r="H629" s="187">
        <f>INVENTARIO[[#This Row],[Precio Final]]</f>
        <v>25</v>
      </c>
      <c r="I629" s="78">
        <v>5.19</v>
      </c>
      <c r="J629" s="78">
        <v>1</v>
      </c>
      <c r="K629" s="110">
        <f>SUMIFS(VENTAS[Cantidad],VENTAS[Código del producto Vendido],INVENTARIO[[#This Row],[Code]])</f>
        <v>1</v>
      </c>
      <c r="L629" s="121">
        <f>INVENTARIO[[#This Row],[Entradas]]-INVENTARIO[[#This Row],[Salidas]]</f>
        <v>0</v>
      </c>
      <c r="M629" s="187">
        <f>INVENTARIO[[#This Row],[Precio Final]]*10%</f>
        <v>2.5</v>
      </c>
      <c r="N629" s="42">
        <v>-18.52</v>
      </c>
      <c r="O629" s="42">
        <v>0</v>
      </c>
      <c r="P629" s="42">
        <v>13.3</v>
      </c>
      <c r="Q629" s="110"/>
      <c r="R629" s="42"/>
      <c r="S629" s="190">
        <v>5</v>
      </c>
      <c r="T629" s="42">
        <f t="shared" si="108"/>
        <v>18.3</v>
      </c>
      <c r="U629" s="42">
        <f>((INVENTARIO[[#This Row],[Costo Unitario (USD)]]+INVENTARIO[[#This Row],[Costo Envío (USD)]])*1.5)</f>
        <v>27.450000000000003</v>
      </c>
      <c r="V629" s="42">
        <v>25</v>
      </c>
      <c r="W629" s="42">
        <f>INVENTARIO[[#This Row],[Precio Final]]-(INVENTARIO[[#This Row],[Comisión 10%]]+INVENTARIO[[#This Row],[Costo total]])</f>
        <v>4.1999999999999993</v>
      </c>
      <c r="X629" s="188">
        <f>INVENTARIO[[#This Row],[Ganancia Unitaria]]*INVENTARIO[[#This Row],[Salidas]]</f>
        <v>4.1999999999999993</v>
      </c>
      <c r="Y629" s="42" t="s">
        <v>2257</v>
      </c>
      <c r="Z629" s="20"/>
    </row>
    <row r="630" spans="1:26" ht="55" hidden="1" customHeight="1" x14ac:dyDescent="0.15">
      <c r="A630" s="43" t="s">
        <v>1883</v>
      </c>
      <c r="B630" s="181"/>
      <c r="C630" s="182" t="s">
        <v>12</v>
      </c>
      <c r="D630" s="83" t="s">
        <v>50</v>
      </c>
      <c r="E630" s="83" t="s">
        <v>1887</v>
      </c>
      <c r="F630" s="83" t="s">
        <v>697</v>
      </c>
      <c r="G630" s="83" t="s">
        <v>164</v>
      </c>
      <c r="H630" s="183">
        <f>INVENTARIO[[#This Row],[Precio Final]]</f>
        <v>35</v>
      </c>
      <c r="I630" s="83">
        <v>6.8</v>
      </c>
      <c r="J630" s="83">
        <v>1</v>
      </c>
      <c r="K630" s="112">
        <f>SUMIFS(VENTAS[Cantidad],VENTAS[Código del producto Vendido],INVENTARIO[[#This Row],[Code]])</f>
        <v>1</v>
      </c>
      <c r="L630" s="122">
        <f>INVENTARIO[[#This Row],[Entradas]]-INVENTARIO[[#This Row],[Salidas]]</f>
        <v>0</v>
      </c>
      <c r="M630" s="183">
        <f>INVENTARIO[[#This Row],[Precio Final]]*10%</f>
        <v>3.5</v>
      </c>
      <c r="N630" s="43">
        <v>-25.28</v>
      </c>
      <c r="O630" s="43">
        <v>0</v>
      </c>
      <c r="P630" s="43">
        <v>18.420000000000002</v>
      </c>
      <c r="Q630" s="112"/>
      <c r="R630" s="43"/>
      <c r="S630" s="189">
        <v>5</v>
      </c>
      <c r="T630" s="180">
        <f t="shared" si="108"/>
        <v>23.42</v>
      </c>
      <c r="U630" s="180">
        <f>((INVENTARIO[[#This Row],[Costo Unitario (USD)]]+INVENTARIO[[#This Row],[Costo Envío (USD)]])*1.5)</f>
        <v>35.130000000000003</v>
      </c>
      <c r="V630" s="43">
        <v>35</v>
      </c>
      <c r="W630" s="43">
        <f>INVENTARIO[[#This Row],[Precio Final]]-(INVENTARIO[[#This Row],[Comisión 10%]]+INVENTARIO[[#This Row],[Costo total]])</f>
        <v>8.0799999999999983</v>
      </c>
      <c r="X630" s="184">
        <f>INVENTARIO[[#This Row],[Ganancia Unitaria]]*INVENTARIO[[#This Row],[Salidas]]</f>
        <v>8.0799999999999983</v>
      </c>
      <c r="Y630" s="43" t="s">
        <v>2257</v>
      </c>
      <c r="Z630" s="20"/>
    </row>
    <row r="631" spans="1:26" ht="55" hidden="1" customHeight="1" x14ac:dyDescent="0.15">
      <c r="A631" s="42" t="s">
        <v>1890</v>
      </c>
      <c r="B631" s="185"/>
      <c r="C631" s="186" t="s">
        <v>12</v>
      </c>
      <c r="D631" s="78" t="s">
        <v>50</v>
      </c>
      <c r="E631" s="78" t="s">
        <v>1888</v>
      </c>
      <c r="F631" s="78" t="s">
        <v>692</v>
      </c>
      <c r="G631" s="78" t="s">
        <v>164</v>
      </c>
      <c r="H631" s="187">
        <f>INVENTARIO[[#This Row],[Precio Final]]</f>
        <v>35</v>
      </c>
      <c r="I631" s="78">
        <v>6.8</v>
      </c>
      <c r="J631" s="78">
        <v>2</v>
      </c>
      <c r="K631" s="110">
        <f>SUMIFS(VENTAS[Cantidad],VENTAS[Código del producto Vendido],INVENTARIO[[#This Row],[Code]])</f>
        <v>0</v>
      </c>
      <c r="L631" s="121">
        <f>INVENTARIO[[#This Row],[Entradas]]-INVENTARIO[[#This Row],[Salidas]]</f>
        <v>2</v>
      </c>
      <c r="M631" s="187">
        <f>INVENTARIO[[#This Row],[Precio Final]]*10%</f>
        <v>3.5</v>
      </c>
      <c r="N631" s="42">
        <v>0</v>
      </c>
      <c r="O631" s="42">
        <v>49.6</v>
      </c>
      <c r="P631" s="42">
        <v>17.95</v>
      </c>
      <c r="Q631" s="110"/>
      <c r="R631" s="42"/>
      <c r="S631" s="190">
        <v>6</v>
      </c>
      <c r="T631" s="42">
        <f>(P631+S631)-INVENTARIO[[#This Row],[Comisión 10%]]</f>
        <v>20.45</v>
      </c>
      <c r="U631" s="42">
        <f>((INVENTARIO[[#This Row],[Costo Unitario (USD)]]+INVENTARIO[[#This Row],[Costo Envío (USD)]])*1.5)+10%</f>
        <v>36.024999999999999</v>
      </c>
      <c r="V631" s="42">
        <v>35</v>
      </c>
      <c r="W631" s="42">
        <f>INVENTARIO[[#This Row],[Precio Final]]-(INVENTARIO[[#This Row],[Comisión 10%]]+INVENTARIO[[#This Row],[Costo total]])</f>
        <v>11.05</v>
      </c>
      <c r="X631" s="188">
        <f>INVENTARIO[[#This Row],[Ganancia Unitaria]]*INVENTARIO[[#This Row],[Salidas]]</f>
        <v>0</v>
      </c>
      <c r="Y631" s="42" t="s">
        <v>2257</v>
      </c>
      <c r="Z631" s="20"/>
    </row>
    <row r="632" spans="1:26" ht="55" hidden="1" customHeight="1" x14ac:dyDescent="0.15">
      <c r="A632" s="43" t="s">
        <v>1891</v>
      </c>
      <c r="B632" s="181"/>
      <c r="C632" s="182" t="s">
        <v>12</v>
      </c>
      <c r="D632" s="83" t="s">
        <v>50</v>
      </c>
      <c r="E632" s="83" t="s">
        <v>1888</v>
      </c>
      <c r="F632" s="83" t="s">
        <v>698</v>
      </c>
      <c r="G632" s="83" t="s">
        <v>164</v>
      </c>
      <c r="H632" s="183">
        <f>INVENTARIO[[#This Row],[Precio Final]]</f>
        <v>35</v>
      </c>
      <c r="I632" s="83">
        <v>6.8</v>
      </c>
      <c r="J632" s="83">
        <v>2</v>
      </c>
      <c r="K632" s="112">
        <f>SUMIFS(VENTAS[Cantidad],VENTAS[Código del producto Vendido],INVENTARIO[[#This Row],[Code]])</f>
        <v>2</v>
      </c>
      <c r="L632" s="122">
        <f>INVENTARIO[[#This Row],[Entradas]]-INVENTARIO[[#This Row],[Salidas]]</f>
        <v>0</v>
      </c>
      <c r="M632" s="183">
        <f>INVENTARIO[[#This Row],[Precio Final]]*10%</f>
        <v>3.5</v>
      </c>
      <c r="N632" s="43">
        <v>-49.6</v>
      </c>
      <c r="O632" s="43">
        <v>0</v>
      </c>
      <c r="P632" s="43">
        <v>17.95</v>
      </c>
      <c r="Q632" s="112"/>
      <c r="R632" s="43"/>
      <c r="S632" s="189">
        <v>6</v>
      </c>
      <c r="T632" s="180">
        <f t="shared" ref="T632:T637" si="109">(P632+S632)</f>
        <v>23.95</v>
      </c>
      <c r="U632" s="180">
        <f>((INVENTARIO[[#This Row],[Costo Unitario (USD)]]+INVENTARIO[[#This Row],[Costo Envío (USD)]])*1.5)</f>
        <v>35.924999999999997</v>
      </c>
      <c r="V632" s="43">
        <v>35</v>
      </c>
      <c r="W632" s="43">
        <f>INVENTARIO[[#This Row],[Precio Final]]-(INVENTARIO[[#This Row],[Comisión 10%]]+INVENTARIO[[#This Row],[Costo total]])</f>
        <v>7.5500000000000007</v>
      </c>
      <c r="X632" s="184">
        <f>INVENTARIO[[#This Row],[Ganancia Unitaria]]*INVENTARIO[[#This Row],[Salidas]]</f>
        <v>15.100000000000001</v>
      </c>
      <c r="Y632" s="43" t="s">
        <v>2257</v>
      </c>
      <c r="Z632" s="20"/>
    </row>
    <row r="633" spans="1:26" ht="55" hidden="1" customHeight="1" x14ac:dyDescent="0.15">
      <c r="A633" s="42" t="s">
        <v>1892</v>
      </c>
      <c r="B633" s="185"/>
      <c r="C633" s="186" t="s">
        <v>12</v>
      </c>
      <c r="D633" s="78" t="s">
        <v>50</v>
      </c>
      <c r="E633" s="78" t="s">
        <v>1888</v>
      </c>
      <c r="F633" s="78" t="s">
        <v>695</v>
      </c>
      <c r="G633" s="78" t="s">
        <v>164</v>
      </c>
      <c r="H633" s="187">
        <f>INVENTARIO[[#This Row],[Precio Final]]</f>
        <v>35</v>
      </c>
      <c r="I633" s="78">
        <v>6.8</v>
      </c>
      <c r="J633" s="78">
        <v>2</v>
      </c>
      <c r="K633" s="110">
        <f>SUMIFS(VENTAS[Cantidad],VENTAS[Código del producto Vendido],INVENTARIO[[#This Row],[Code]])</f>
        <v>2</v>
      </c>
      <c r="L633" s="121">
        <f>INVENTARIO[[#This Row],[Entradas]]-INVENTARIO[[#This Row],[Salidas]]</f>
        <v>0</v>
      </c>
      <c r="M633" s="187">
        <f>INVENTARIO[[#This Row],[Precio Final]]*10%</f>
        <v>3.5</v>
      </c>
      <c r="N633" s="42">
        <v>0</v>
      </c>
      <c r="O633" s="42">
        <v>24.8</v>
      </c>
      <c r="P633" s="42">
        <v>17.95</v>
      </c>
      <c r="Q633" s="110"/>
      <c r="R633" s="42"/>
      <c r="S633" s="190">
        <v>6</v>
      </c>
      <c r="T633" s="42">
        <f t="shared" si="109"/>
        <v>23.95</v>
      </c>
      <c r="U633" s="42">
        <f>((INVENTARIO[[#This Row],[Costo Unitario (USD)]]+INVENTARIO[[#This Row],[Costo Envío (USD)]])*1.5)</f>
        <v>35.924999999999997</v>
      </c>
      <c r="V633" s="42">
        <v>35</v>
      </c>
      <c r="W633" s="42">
        <f>INVENTARIO[[#This Row],[Precio Final]]-(INVENTARIO[[#This Row],[Comisión 10%]]+INVENTARIO[[#This Row],[Costo total]])</f>
        <v>7.5500000000000007</v>
      </c>
      <c r="X633" s="188">
        <f>INVENTARIO[[#This Row],[Ganancia Unitaria]]*INVENTARIO[[#This Row],[Salidas]]</f>
        <v>15.100000000000001</v>
      </c>
      <c r="Y633" s="42" t="s">
        <v>2257</v>
      </c>
      <c r="Z633" s="20"/>
    </row>
    <row r="634" spans="1:26" ht="55" customHeight="1" x14ac:dyDescent="0.15">
      <c r="A634" s="43" t="s">
        <v>1893</v>
      </c>
      <c r="B634" s="181"/>
      <c r="C634" s="182" t="s">
        <v>12</v>
      </c>
      <c r="D634" s="83" t="s">
        <v>2417</v>
      </c>
      <c r="E634" s="83" t="s">
        <v>1889</v>
      </c>
      <c r="F634" s="83" t="s">
        <v>697</v>
      </c>
      <c r="G634" s="83" t="s">
        <v>164</v>
      </c>
      <c r="H634" s="183">
        <f>INVENTARIO[[#This Row],[Precio Final]]</f>
        <v>23</v>
      </c>
      <c r="I634" s="83">
        <v>4.68</v>
      </c>
      <c r="J634" s="83">
        <v>1</v>
      </c>
      <c r="K634" s="112">
        <f>SUMIFS(VENTAS[Cantidad],VENTAS[Código del producto Vendido],INVENTARIO[[#This Row],[Code]])</f>
        <v>1</v>
      </c>
      <c r="L634" s="122">
        <f>INVENTARIO[[#This Row],[Entradas]]-INVENTARIO[[#This Row],[Salidas]]</f>
        <v>0</v>
      </c>
      <c r="M634" s="183">
        <f>INVENTARIO[[#This Row],[Precio Final]]*10%</f>
        <v>2.3000000000000003</v>
      </c>
      <c r="N634" s="43">
        <v>0</v>
      </c>
      <c r="O634" s="43">
        <v>0</v>
      </c>
      <c r="P634" s="43">
        <v>10.220000000000001</v>
      </c>
      <c r="Q634" s="112"/>
      <c r="R634" s="43"/>
      <c r="S634" s="189">
        <v>5</v>
      </c>
      <c r="T634" s="180">
        <f t="shared" si="109"/>
        <v>15.22</v>
      </c>
      <c r="U634" s="180">
        <f>((INVENTARIO[[#This Row],[Costo Unitario (USD)]]+INVENTARIO[[#This Row],[Costo Envío (USD)]])*1.5)</f>
        <v>22.830000000000002</v>
      </c>
      <c r="V634" s="43">
        <v>23</v>
      </c>
      <c r="W634" s="43">
        <f>INVENTARIO[[#This Row],[Precio Final]]-(INVENTARIO[[#This Row],[Comisión 10%]]+INVENTARIO[[#This Row],[Costo total]])</f>
        <v>5.48</v>
      </c>
      <c r="X634" s="184">
        <f>INVENTARIO[[#This Row],[Ganancia Unitaria]]*INVENTARIO[[#This Row],[Salidas]]</f>
        <v>5.48</v>
      </c>
      <c r="Y634" s="43" t="s">
        <v>2257</v>
      </c>
      <c r="Z634" s="20"/>
    </row>
    <row r="635" spans="1:26" ht="55" customHeight="1" x14ac:dyDescent="0.15">
      <c r="A635" s="42" t="s">
        <v>1894</v>
      </c>
      <c r="B635" s="185"/>
      <c r="C635" s="186" t="s">
        <v>12</v>
      </c>
      <c r="D635" s="78" t="s">
        <v>2417</v>
      </c>
      <c r="E635" s="78" t="s">
        <v>1889</v>
      </c>
      <c r="F635" s="78" t="s">
        <v>698</v>
      </c>
      <c r="G635" s="78" t="s">
        <v>164</v>
      </c>
      <c r="H635" s="187">
        <f>INVENTARIO[[#This Row],[Precio Final]]</f>
        <v>23</v>
      </c>
      <c r="I635" s="78">
        <v>4.68</v>
      </c>
      <c r="J635" s="78">
        <v>2</v>
      </c>
      <c r="K635" s="110">
        <f>SUMIFS(VENTAS[Cantidad],VENTAS[Código del producto Vendido],INVENTARIO[[#This Row],[Code]])</f>
        <v>2</v>
      </c>
      <c r="L635" s="121">
        <f>INVENTARIO[[#This Row],[Entradas]]-INVENTARIO[[#This Row],[Salidas]]</f>
        <v>0</v>
      </c>
      <c r="M635" s="187">
        <f>INVENTARIO[[#This Row],[Precio Final]]*10%</f>
        <v>2.3000000000000003</v>
      </c>
      <c r="N635" s="42">
        <v>-29.83</v>
      </c>
      <c r="O635" s="42">
        <v>0</v>
      </c>
      <c r="P635" s="42">
        <v>10.220000000000001</v>
      </c>
      <c r="Q635" s="110"/>
      <c r="R635" s="42"/>
      <c r="S635" s="190">
        <v>5</v>
      </c>
      <c r="T635" s="42">
        <f t="shared" si="109"/>
        <v>15.22</v>
      </c>
      <c r="U635" s="42">
        <f>((INVENTARIO[[#This Row],[Costo Unitario (USD)]]+INVENTARIO[[#This Row],[Costo Envío (USD)]])*1.5)</f>
        <v>22.830000000000002</v>
      </c>
      <c r="V635" s="42">
        <v>23</v>
      </c>
      <c r="W635" s="42">
        <f>INVENTARIO[[#This Row],[Precio Final]]-(INVENTARIO[[#This Row],[Comisión 10%]]+INVENTARIO[[#This Row],[Costo total]])</f>
        <v>5.48</v>
      </c>
      <c r="X635" s="188">
        <f>INVENTARIO[[#This Row],[Ganancia Unitaria]]*INVENTARIO[[#This Row],[Salidas]]</f>
        <v>10.96</v>
      </c>
      <c r="Y635" s="42" t="s">
        <v>2257</v>
      </c>
      <c r="Z635" s="20"/>
    </row>
    <row r="636" spans="1:26" ht="55" customHeight="1" x14ac:dyDescent="0.15">
      <c r="A636" s="43" t="s">
        <v>1895</v>
      </c>
      <c r="B636" s="181"/>
      <c r="C636" s="182" t="s">
        <v>12</v>
      </c>
      <c r="D636" s="83" t="s">
        <v>2417</v>
      </c>
      <c r="E636" s="83" t="s">
        <v>1889</v>
      </c>
      <c r="F636" s="83" t="s">
        <v>697</v>
      </c>
      <c r="G636" s="83" t="s">
        <v>164</v>
      </c>
      <c r="H636" s="183">
        <f>INVENTARIO[[#This Row],[Precio Final]]</f>
        <v>23</v>
      </c>
      <c r="I636" s="83">
        <v>4.68</v>
      </c>
      <c r="J636" s="83">
        <v>2</v>
      </c>
      <c r="K636" s="112">
        <f>SUMIFS(VENTAS[Cantidad],VENTAS[Código del producto Vendido],INVENTARIO[[#This Row],[Code]])</f>
        <v>1</v>
      </c>
      <c r="L636" s="122">
        <f>INVENTARIO[[#This Row],[Entradas]]-INVENTARIO[[#This Row],[Salidas]]</f>
        <v>1</v>
      </c>
      <c r="M636" s="183">
        <f>INVENTARIO[[#This Row],[Precio Final]]*10%</f>
        <v>2.3000000000000003</v>
      </c>
      <c r="N636" s="43">
        <v>-14.92</v>
      </c>
      <c r="O636" s="43">
        <v>0</v>
      </c>
      <c r="P636" s="43">
        <v>10.220000000000001</v>
      </c>
      <c r="Q636" s="112"/>
      <c r="R636" s="43"/>
      <c r="S636" s="189">
        <v>5</v>
      </c>
      <c r="T636" s="180">
        <f t="shared" si="109"/>
        <v>15.22</v>
      </c>
      <c r="U636" s="180">
        <f>((INVENTARIO[[#This Row],[Costo Unitario (USD)]]+INVENTARIO[[#This Row],[Costo Envío (USD)]])*1.5)</f>
        <v>22.830000000000002</v>
      </c>
      <c r="V636" s="43">
        <v>23</v>
      </c>
      <c r="W636" s="43">
        <f>INVENTARIO[[#This Row],[Precio Final]]-(INVENTARIO[[#This Row],[Comisión 10%]]+INVENTARIO[[#This Row],[Costo total]])</f>
        <v>5.48</v>
      </c>
      <c r="X636" s="184">
        <f>INVENTARIO[[#This Row],[Ganancia Unitaria]]*INVENTARIO[[#This Row],[Salidas]]</f>
        <v>5.48</v>
      </c>
      <c r="Y636" s="43" t="s">
        <v>2257</v>
      </c>
      <c r="Z636" s="20"/>
    </row>
    <row r="637" spans="1:26" ht="55" hidden="1" customHeight="1" x14ac:dyDescent="0.15">
      <c r="A637" s="42" t="s">
        <v>1896</v>
      </c>
      <c r="B637" s="185"/>
      <c r="C637" s="186" t="s">
        <v>12</v>
      </c>
      <c r="D637" s="78" t="s">
        <v>52</v>
      </c>
      <c r="E637" s="78" t="s">
        <v>1932</v>
      </c>
      <c r="F637" s="78" t="s">
        <v>692</v>
      </c>
      <c r="G637" s="78" t="s">
        <v>164</v>
      </c>
      <c r="H637" s="187">
        <f>INVENTARIO[[#This Row],[Precio Final]]</f>
        <v>10</v>
      </c>
      <c r="I637" s="78">
        <v>0.77</v>
      </c>
      <c r="J637" s="78">
        <v>2</v>
      </c>
      <c r="K637" s="110">
        <f>SUMIFS(VENTAS[Cantidad],VENTAS[Código del producto Vendido],INVENTARIO[[#This Row],[Code]])</f>
        <v>2</v>
      </c>
      <c r="L637" s="121">
        <f>INVENTARIO[[#This Row],[Entradas]]-INVENTARIO[[#This Row],[Salidas]]</f>
        <v>0</v>
      </c>
      <c r="M637" s="187">
        <f>INVENTARIO[[#This Row],[Precio Final]]*10%</f>
        <v>1</v>
      </c>
      <c r="N637" s="42">
        <v>-9.17</v>
      </c>
      <c r="O637" s="42">
        <v>0</v>
      </c>
      <c r="P637" s="42">
        <v>3.77</v>
      </c>
      <c r="Q637" s="110"/>
      <c r="R637" s="42"/>
      <c r="S637" s="190">
        <v>2</v>
      </c>
      <c r="T637" s="42">
        <f t="shared" si="109"/>
        <v>5.77</v>
      </c>
      <c r="U637" s="42">
        <f>((INVENTARIO[[#This Row],[Costo Unitario (USD)]]+INVENTARIO[[#This Row],[Costo Envío (USD)]])*1.5)</f>
        <v>8.6549999999999994</v>
      </c>
      <c r="V637" s="42">
        <v>10</v>
      </c>
      <c r="W637" s="42">
        <f>INVENTARIO[[#This Row],[Precio Final]]-(INVENTARIO[[#This Row],[Comisión 10%]]+INVENTARIO[[#This Row],[Costo total]])</f>
        <v>3.2300000000000004</v>
      </c>
      <c r="X637" s="188">
        <f>INVENTARIO[[#This Row],[Ganancia Unitaria]]*INVENTARIO[[#This Row],[Salidas]]</f>
        <v>6.4600000000000009</v>
      </c>
      <c r="Y637" s="42" t="s">
        <v>2257</v>
      </c>
      <c r="Z637" s="20"/>
    </row>
    <row r="638" spans="1:26" ht="55" hidden="1" customHeight="1" x14ac:dyDescent="0.15">
      <c r="A638" s="43" t="s">
        <v>1897</v>
      </c>
      <c r="B638" s="181"/>
      <c r="C638" s="182" t="s">
        <v>12</v>
      </c>
      <c r="D638" s="83" t="s">
        <v>52</v>
      </c>
      <c r="E638" s="83" t="s">
        <v>1932</v>
      </c>
      <c r="F638" s="83" t="s">
        <v>697</v>
      </c>
      <c r="G638" s="83" t="s">
        <v>164</v>
      </c>
      <c r="H638" s="183">
        <f>INVENTARIO[[#This Row],[Precio Final]]</f>
        <v>10</v>
      </c>
      <c r="I638" s="83">
        <v>0.77</v>
      </c>
      <c r="J638" s="83">
        <v>2</v>
      </c>
      <c r="K638" s="112">
        <f>SUMIFS(VENTAS[Cantidad],VENTAS[Código del producto Vendido],INVENTARIO[[#This Row],[Code]])</f>
        <v>0</v>
      </c>
      <c r="L638" s="122">
        <f>INVENTARIO[[#This Row],[Entradas]]-INVENTARIO[[#This Row],[Salidas]]</f>
        <v>2</v>
      </c>
      <c r="M638" s="183">
        <f>INVENTARIO[[#This Row],[Precio Final]]*10%</f>
        <v>1</v>
      </c>
      <c r="N638" s="43">
        <v>0</v>
      </c>
      <c r="O638" s="43">
        <v>9.17</v>
      </c>
      <c r="P638" s="43">
        <v>3.77</v>
      </c>
      <c r="Q638" s="112"/>
      <c r="R638" s="43"/>
      <c r="S638" s="189">
        <v>2</v>
      </c>
      <c r="T638" s="180">
        <f>(P638+S638)-INVENTARIO[[#This Row],[Comisión 10%]]</f>
        <v>4.7699999999999996</v>
      </c>
      <c r="U638" s="180">
        <f>((INVENTARIO[[#This Row],[Costo Unitario (USD)]]+INVENTARIO[[#This Row],[Costo Envío (USD)]])*1.5)+10%</f>
        <v>8.754999999999999</v>
      </c>
      <c r="V638" s="43">
        <v>10</v>
      </c>
      <c r="W638" s="43">
        <f>INVENTARIO[[#This Row],[Precio Final]]-(INVENTARIO[[#This Row],[Comisión 10%]]+INVENTARIO[[#This Row],[Costo total]])</f>
        <v>4.2300000000000004</v>
      </c>
      <c r="X638" s="184">
        <f>INVENTARIO[[#This Row],[Ganancia Unitaria]]*INVENTARIO[[#This Row],[Salidas]]</f>
        <v>0</v>
      </c>
      <c r="Y638" s="43" t="s">
        <v>2257</v>
      </c>
      <c r="Z638" s="20"/>
    </row>
    <row r="639" spans="1:26" ht="55" hidden="1" customHeight="1" x14ac:dyDescent="0.15">
      <c r="A639" s="42" t="s">
        <v>1898</v>
      </c>
      <c r="B639" s="185"/>
      <c r="C639" s="186" t="s">
        <v>12</v>
      </c>
      <c r="D639" s="78" t="s">
        <v>52</v>
      </c>
      <c r="E639" s="78" t="s">
        <v>1933</v>
      </c>
      <c r="F639" s="78" t="s">
        <v>692</v>
      </c>
      <c r="G639" s="78" t="s">
        <v>164</v>
      </c>
      <c r="H639" s="187">
        <f>INVENTARIO[[#This Row],[Precio Final]]</f>
        <v>12</v>
      </c>
      <c r="I639" s="78">
        <v>0.85</v>
      </c>
      <c r="J639" s="78">
        <v>2</v>
      </c>
      <c r="K639" s="110">
        <f>SUMIFS(VENTAS[Cantidad],VENTAS[Código del producto Vendido],INVENTARIO[[#This Row],[Code]])</f>
        <v>2</v>
      </c>
      <c r="L639" s="121">
        <f>INVENTARIO[[#This Row],[Entradas]]-INVENTARIO[[#This Row],[Salidas]]</f>
        <v>0</v>
      </c>
      <c r="M639" s="187">
        <f>INVENTARIO[[#This Row],[Precio Final]]*10%</f>
        <v>1.2000000000000002</v>
      </c>
      <c r="N639" s="42">
        <v>-11.76</v>
      </c>
      <c r="O639" s="42">
        <v>5.88</v>
      </c>
      <c r="P639" s="42">
        <v>4.97</v>
      </c>
      <c r="Q639" s="110"/>
      <c r="R639" s="42"/>
      <c r="S639" s="190">
        <v>3</v>
      </c>
      <c r="T639" s="42">
        <f>(P639+S639)</f>
        <v>7.97</v>
      </c>
      <c r="U639" s="42">
        <f>((INVENTARIO[[#This Row],[Costo Unitario (USD)]]+INVENTARIO[[#This Row],[Costo Envío (USD)]])*1.5)</f>
        <v>11.955</v>
      </c>
      <c r="V639" s="42">
        <v>12</v>
      </c>
      <c r="W639" s="42">
        <f>INVENTARIO[[#This Row],[Precio Final]]-(INVENTARIO[[#This Row],[Comisión 10%]]+INVENTARIO[[#This Row],[Costo total]])</f>
        <v>2.83</v>
      </c>
      <c r="X639" s="188">
        <f>INVENTARIO[[#This Row],[Ganancia Unitaria]]*INVENTARIO[[#This Row],[Salidas]]</f>
        <v>5.66</v>
      </c>
      <c r="Y639" s="42" t="s">
        <v>2257</v>
      </c>
      <c r="Z639" s="20"/>
    </row>
    <row r="640" spans="1:26" ht="55" hidden="1" customHeight="1" x14ac:dyDescent="0.15">
      <c r="A640" s="43" t="s">
        <v>1899</v>
      </c>
      <c r="B640" s="181"/>
      <c r="C640" s="182" t="s">
        <v>12</v>
      </c>
      <c r="D640" s="83" t="s">
        <v>52</v>
      </c>
      <c r="E640" s="83" t="s">
        <v>1933</v>
      </c>
      <c r="F640" s="83" t="s">
        <v>698</v>
      </c>
      <c r="G640" s="83" t="s">
        <v>164</v>
      </c>
      <c r="H640" s="183">
        <f>INVENTARIO[[#This Row],[Precio Final]]</f>
        <v>12</v>
      </c>
      <c r="I640" s="83">
        <v>2.04</v>
      </c>
      <c r="J640" s="83">
        <v>3</v>
      </c>
      <c r="K640" s="112">
        <f>SUMIFS(VENTAS[Cantidad],VENTAS[Código del producto Vendido],INVENTARIO[[#This Row],[Code]])</f>
        <v>3</v>
      </c>
      <c r="L640" s="122">
        <f>INVENTARIO[[#This Row],[Entradas]]-INVENTARIO[[#This Row],[Salidas]]</f>
        <v>0</v>
      </c>
      <c r="M640" s="183">
        <f>INVENTARIO[[#This Row],[Precio Final]]*10%</f>
        <v>1.2000000000000002</v>
      </c>
      <c r="N640" s="43">
        <v>-21.21</v>
      </c>
      <c r="O640" s="43">
        <v>0</v>
      </c>
      <c r="P640" s="43">
        <v>4.97</v>
      </c>
      <c r="Q640" s="112"/>
      <c r="R640" s="43"/>
      <c r="S640" s="189">
        <v>3</v>
      </c>
      <c r="T640" s="180">
        <f>(P640+S640)</f>
        <v>7.97</v>
      </c>
      <c r="U640" s="180">
        <f>((INVENTARIO[[#This Row],[Costo Unitario (USD)]]+INVENTARIO[[#This Row],[Costo Envío (USD)]])*1.5)</f>
        <v>11.955</v>
      </c>
      <c r="V640" s="43">
        <v>12</v>
      </c>
      <c r="W640" s="43">
        <f>INVENTARIO[[#This Row],[Precio Final]]-(INVENTARIO[[#This Row],[Comisión 10%]]+INVENTARIO[[#This Row],[Costo total]])</f>
        <v>2.83</v>
      </c>
      <c r="X640" s="184">
        <f>INVENTARIO[[#This Row],[Ganancia Unitaria]]*INVENTARIO[[#This Row],[Salidas]]</f>
        <v>8.49</v>
      </c>
      <c r="Y640" s="43" t="s">
        <v>2257</v>
      </c>
      <c r="Z640" s="20"/>
    </row>
    <row r="641" spans="1:26" ht="55" hidden="1" customHeight="1" x14ac:dyDescent="0.15">
      <c r="A641" s="42" t="s">
        <v>1900</v>
      </c>
      <c r="B641" s="185"/>
      <c r="C641" s="186" t="s">
        <v>12</v>
      </c>
      <c r="D641" s="78" t="s">
        <v>52</v>
      </c>
      <c r="E641" s="78" t="s">
        <v>1933</v>
      </c>
      <c r="F641" s="78" t="s">
        <v>692</v>
      </c>
      <c r="G641" s="78" t="s">
        <v>164</v>
      </c>
      <c r="H641" s="187">
        <f>INVENTARIO[[#This Row],[Precio Final]]</f>
        <v>12</v>
      </c>
      <c r="I641" s="78">
        <v>2.04</v>
      </c>
      <c r="J641" s="78">
        <v>3</v>
      </c>
      <c r="K641" s="110">
        <f>SUMIFS(VENTAS[Cantidad],VENTAS[Código del producto Vendido],INVENTARIO[[#This Row],[Code]])</f>
        <v>2</v>
      </c>
      <c r="L641" s="121">
        <f>INVENTARIO[[#This Row],[Entradas]]-INVENTARIO[[#This Row],[Salidas]]</f>
        <v>1</v>
      </c>
      <c r="M641" s="187">
        <f>INVENTARIO[[#This Row],[Precio Final]]*10%</f>
        <v>1.2000000000000002</v>
      </c>
      <c r="N641" s="42">
        <v>-14.14</v>
      </c>
      <c r="O641" s="42">
        <v>0</v>
      </c>
      <c r="P641" s="42">
        <v>4.97</v>
      </c>
      <c r="Q641" s="110"/>
      <c r="R641" s="42"/>
      <c r="S641" s="190">
        <v>3</v>
      </c>
      <c r="T641" s="42">
        <f>(P641+S641)</f>
        <v>7.97</v>
      </c>
      <c r="U641" s="42">
        <f>((INVENTARIO[[#This Row],[Costo Unitario (USD)]]+INVENTARIO[[#This Row],[Costo Envío (USD)]])*1.5)</f>
        <v>11.955</v>
      </c>
      <c r="V641" s="42">
        <v>12</v>
      </c>
      <c r="W641" s="42">
        <f>INVENTARIO[[#This Row],[Precio Final]]-(INVENTARIO[[#This Row],[Comisión 10%]]+INVENTARIO[[#This Row],[Costo total]])</f>
        <v>2.83</v>
      </c>
      <c r="X641" s="188">
        <f>INVENTARIO[[#This Row],[Ganancia Unitaria]]*INVENTARIO[[#This Row],[Salidas]]</f>
        <v>5.66</v>
      </c>
      <c r="Y641" s="42" t="s">
        <v>2257</v>
      </c>
      <c r="Z641" s="20"/>
    </row>
    <row r="642" spans="1:26" ht="55" hidden="1" customHeight="1" x14ac:dyDescent="0.15">
      <c r="A642" s="43" t="s">
        <v>1901</v>
      </c>
      <c r="B642" s="181"/>
      <c r="C642" s="182" t="s">
        <v>12</v>
      </c>
      <c r="D642" s="83" t="s">
        <v>52</v>
      </c>
      <c r="E642" s="83" t="s">
        <v>2100</v>
      </c>
      <c r="F642" s="83" t="s">
        <v>697</v>
      </c>
      <c r="G642" s="83" t="s">
        <v>164</v>
      </c>
      <c r="H642" s="183">
        <f>INVENTARIO[[#This Row],[Precio Final]]</f>
        <v>12</v>
      </c>
      <c r="I642" s="83">
        <v>2.04</v>
      </c>
      <c r="J642" s="83">
        <v>2</v>
      </c>
      <c r="K642" s="112">
        <f>SUMIFS(VENTAS[Cantidad],VENTAS[Código del producto Vendido],INVENTARIO[[#This Row],[Code]])</f>
        <v>0</v>
      </c>
      <c r="L642" s="122">
        <f>INVENTARIO[[#This Row],[Entradas]]-INVENTARIO[[#This Row],[Salidas]]</f>
        <v>2</v>
      </c>
      <c r="M642" s="183">
        <f>INVENTARIO[[#This Row],[Precio Final]]*10%</f>
        <v>1.2000000000000002</v>
      </c>
      <c r="N642" s="43">
        <v>0</v>
      </c>
      <c r="O642" s="43">
        <v>14.26</v>
      </c>
      <c r="P642" s="43">
        <v>5.09</v>
      </c>
      <c r="Q642" s="112"/>
      <c r="R642" s="43"/>
      <c r="S642" s="189">
        <v>3</v>
      </c>
      <c r="T642" s="180">
        <f>(P642+S642)-INVENTARIO[[#This Row],[Comisión 10%]]</f>
        <v>6.89</v>
      </c>
      <c r="U642" s="180">
        <f>((INVENTARIO[[#This Row],[Costo Unitario (USD)]]+INVENTARIO[[#This Row],[Costo Envío (USD)]])*1.5)+10%</f>
        <v>12.234999999999999</v>
      </c>
      <c r="V642" s="43">
        <v>12</v>
      </c>
      <c r="W642" s="43">
        <f>INVENTARIO[[#This Row],[Precio Final]]-(INVENTARIO[[#This Row],[Comisión 10%]]+INVENTARIO[[#This Row],[Costo total]])</f>
        <v>3.91</v>
      </c>
      <c r="X642" s="184">
        <f>INVENTARIO[[#This Row],[Ganancia Unitaria]]*INVENTARIO[[#This Row],[Salidas]]</f>
        <v>0</v>
      </c>
      <c r="Y642" s="43" t="s">
        <v>2257</v>
      </c>
      <c r="Z642" s="20"/>
    </row>
    <row r="643" spans="1:26" ht="55" hidden="1" customHeight="1" x14ac:dyDescent="0.15">
      <c r="A643" s="42" t="s">
        <v>1902</v>
      </c>
      <c r="B643" s="185"/>
      <c r="C643" s="186" t="s">
        <v>12</v>
      </c>
      <c r="D643" s="78" t="s">
        <v>52</v>
      </c>
      <c r="E643" s="78" t="s">
        <v>2100</v>
      </c>
      <c r="F643" s="78" t="s">
        <v>698</v>
      </c>
      <c r="G643" s="78" t="s">
        <v>164</v>
      </c>
      <c r="H643" s="187">
        <f>INVENTARIO[[#This Row],[Precio Final]]</f>
        <v>12</v>
      </c>
      <c r="I643" s="78">
        <v>2.04</v>
      </c>
      <c r="J643" s="78">
        <v>3</v>
      </c>
      <c r="K643" s="110">
        <f>SUMIFS(VENTAS[Cantidad],VENTAS[Código del producto Vendido],INVENTARIO[[#This Row],[Code]])</f>
        <v>3</v>
      </c>
      <c r="L643" s="121">
        <f>INVENTARIO[[#This Row],[Entradas]]-INVENTARIO[[#This Row],[Salidas]]</f>
        <v>0</v>
      </c>
      <c r="M643" s="187">
        <f>INVENTARIO[[#This Row],[Precio Final]]*10%</f>
        <v>1.2000000000000002</v>
      </c>
      <c r="N643" s="42">
        <v>-21.39</v>
      </c>
      <c r="O643" s="42">
        <v>0</v>
      </c>
      <c r="P643" s="42">
        <v>5.09</v>
      </c>
      <c r="Q643" s="110"/>
      <c r="R643" s="42"/>
      <c r="S643" s="190">
        <v>3</v>
      </c>
      <c r="T643" s="42">
        <f>(P643+S643)</f>
        <v>8.09</v>
      </c>
      <c r="U643" s="42">
        <f>((INVENTARIO[[#This Row],[Costo Unitario (USD)]]+INVENTARIO[[#This Row],[Costo Envío (USD)]])*1.5)</f>
        <v>12.135</v>
      </c>
      <c r="V643" s="42">
        <v>12</v>
      </c>
      <c r="W643" s="42">
        <f>INVENTARIO[[#This Row],[Precio Final]]-(INVENTARIO[[#This Row],[Comisión 10%]]+INVENTARIO[[#This Row],[Costo total]])</f>
        <v>2.7100000000000009</v>
      </c>
      <c r="X643" s="188">
        <f>INVENTARIO[[#This Row],[Ganancia Unitaria]]*INVENTARIO[[#This Row],[Salidas]]</f>
        <v>8.1300000000000026</v>
      </c>
      <c r="Y643" s="42" t="s">
        <v>2257</v>
      </c>
      <c r="Z643" s="20"/>
    </row>
    <row r="644" spans="1:26" ht="55" customHeight="1" x14ac:dyDescent="0.15">
      <c r="A644" s="43" t="s">
        <v>1903</v>
      </c>
      <c r="B644" s="181"/>
      <c r="C644" s="182" t="s">
        <v>12</v>
      </c>
      <c r="D644" s="83" t="s">
        <v>2417</v>
      </c>
      <c r="E644" s="83" t="s">
        <v>2101</v>
      </c>
      <c r="F644" s="83" t="s">
        <v>695</v>
      </c>
      <c r="G644" s="83" t="s">
        <v>164</v>
      </c>
      <c r="H644" s="183">
        <f>INVENTARIO[[#This Row],[Precio Final]]</f>
        <v>22</v>
      </c>
      <c r="I644" s="83">
        <v>2.5499999999999998</v>
      </c>
      <c r="J644" s="83">
        <v>3</v>
      </c>
      <c r="K644" s="112">
        <f>SUMIFS(VENTAS[Cantidad],VENTAS[Código del producto Vendido],INVENTARIO[[#This Row],[Code]])</f>
        <v>0</v>
      </c>
      <c r="L644" s="122">
        <f>INVENTARIO[[#This Row],[Entradas]]-INVENTARIO[[#This Row],[Salidas]]</f>
        <v>3</v>
      </c>
      <c r="M644" s="183">
        <f>INVENTARIO[[#This Row],[Precio Final]]*10%</f>
        <v>2.2000000000000002</v>
      </c>
      <c r="N644" s="43">
        <v>0</v>
      </c>
      <c r="O644" s="43">
        <v>13.94</v>
      </c>
      <c r="P644" s="43">
        <v>11.37</v>
      </c>
      <c r="Q644" s="112"/>
      <c r="R644" s="43"/>
      <c r="S644" s="189">
        <v>3</v>
      </c>
      <c r="T644" s="180">
        <f>(P644+S644)</f>
        <v>14.37</v>
      </c>
      <c r="U644" s="180">
        <f>((INVENTARIO[[#This Row],[Costo Unitario (USD)]]+INVENTARIO[[#This Row],[Costo Envío (USD)]])*1.5)</f>
        <v>21.555</v>
      </c>
      <c r="V644" s="43">
        <v>22</v>
      </c>
      <c r="W644" s="43">
        <f>INVENTARIO[[#This Row],[Precio Final]]-(INVENTARIO[[#This Row],[Comisión 10%]]+INVENTARIO[[#This Row],[Costo total]])</f>
        <v>5.43</v>
      </c>
      <c r="X644" s="184">
        <f>INVENTARIO[[#This Row],[Ganancia Unitaria]]*INVENTARIO[[#This Row],[Salidas]]</f>
        <v>0</v>
      </c>
      <c r="Y644" s="43" t="s">
        <v>2257</v>
      </c>
      <c r="Z644" s="20"/>
    </row>
    <row r="645" spans="1:26" ht="55" customHeight="1" x14ac:dyDescent="0.15">
      <c r="A645" s="42" t="s">
        <v>1904</v>
      </c>
      <c r="B645" s="185"/>
      <c r="C645" s="186" t="s">
        <v>12</v>
      </c>
      <c r="D645" s="78" t="s">
        <v>2417</v>
      </c>
      <c r="E645" s="78" t="s">
        <v>1875</v>
      </c>
      <c r="F645" s="78" t="s">
        <v>692</v>
      </c>
      <c r="G645" s="78" t="s">
        <v>164</v>
      </c>
      <c r="H645" s="187">
        <f>INVENTARIO[[#This Row],[Precio Final]]</f>
        <v>28</v>
      </c>
      <c r="I645" s="78">
        <v>4.34</v>
      </c>
      <c r="J645" s="78">
        <v>2</v>
      </c>
      <c r="K645" s="110">
        <f>SUMIFS(VENTAS[Cantidad],VENTAS[Código del producto Vendido],INVENTARIO[[#This Row],[Code]])</f>
        <v>2</v>
      </c>
      <c r="L645" s="121">
        <f>INVENTARIO[[#This Row],[Entradas]]-INVENTARIO[[#This Row],[Salidas]]</f>
        <v>0</v>
      </c>
      <c r="M645" s="187">
        <f>INVENTARIO[[#This Row],[Precio Final]]*10%</f>
        <v>2.8000000000000003</v>
      </c>
      <c r="N645" s="42">
        <v>-40.31</v>
      </c>
      <c r="O645" s="42">
        <v>0</v>
      </c>
      <c r="P645" s="42">
        <v>15.78</v>
      </c>
      <c r="Q645" s="110"/>
      <c r="R645" s="42"/>
      <c r="S645" s="190">
        <v>5</v>
      </c>
      <c r="T645" s="42">
        <f>(P645+S645)</f>
        <v>20.78</v>
      </c>
      <c r="U645" s="42">
        <f>((INVENTARIO[[#This Row],[Costo Unitario (USD)]]+INVENTARIO[[#This Row],[Costo Envío (USD)]])*1.5)</f>
        <v>31.17</v>
      </c>
      <c r="V645" s="42">
        <v>28</v>
      </c>
      <c r="W645" s="42">
        <f>INVENTARIO[[#This Row],[Precio Final]]-(INVENTARIO[[#This Row],[Comisión 10%]]+INVENTARIO[[#This Row],[Costo total]])</f>
        <v>4.4199999999999982</v>
      </c>
      <c r="X645" s="188">
        <f>INVENTARIO[[#This Row],[Ganancia Unitaria]]*INVENTARIO[[#This Row],[Salidas]]</f>
        <v>8.8399999999999963</v>
      </c>
      <c r="Y645" s="42" t="s">
        <v>2257</v>
      </c>
      <c r="Z645" s="20"/>
    </row>
    <row r="646" spans="1:26" ht="55" customHeight="1" x14ac:dyDescent="0.15">
      <c r="A646" s="43" t="s">
        <v>1905</v>
      </c>
      <c r="B646" s="181"/>
      <c r="C646" s="182" t="s">
        <v>12</v>
      </c>
      <c r="D646" s="83" t="s">
        <v>2417</v>
      </c>
      <c r="E646" s="83" t="s">
        <v>1934</v>
      </c>
      <c r="F646" s="83" t="s">
        <v>695</v>
      </c>
      <c r="G646" s="83" t="s">
        <v>164</v>
      </c>
      <c r="H646" s="183">
        <f>INVENTARIO[[#This Row],[Precio Final]]</f>
        <v>28</v>
      </c>
      <c r="I646" s="83">
        <v>3.49</v>
      </c>
      <c r="J646" s="83">
        <v>2</v>
      </c>
      <c r="K646" s="112">
        <f>SUMIFS(VENTAS[Cantidad],VENTAS[Código del producto Vendido],INVENTARIO[[#This Row],[Code]])</f>
        <v>1</v>
      </c>
      <c r="L646" s="122">
        <f>INVENTARIO[[#This Row],[Entradas]]-INVENTARIO[[#This Row],[Salidas]]</f>
        <v>1</v>
      </c>
      <c r="M646" s="183">
        <f>INVENTARIO[[#This Row],[Precio Final]]*10%</f>
        <v>2.8000000000000003</v>
      </c>
      <c r="N646" s="43">
        <v>10.7</v>
      </c>
      <c r="O646" s="43">
        <v>19.3</v>
      </c>
      <c r="P646" s="43">
        <v>15.78</v>
      </c>
      <c r="Q646" s="112"/>
      <c r="R646" s="43"/>
      <c r="S646" s="189">
        <v>5</v>
      </c>
      <c r="T646" s="180">
        <f>(P646+S646)</f>
        <v>20.78</v>
      </c>
      <c r="U646" s="180">
        <f>((INVENTARIO[[#This Row],[Costo Unitario (USD)]]+INVENTARIO[[#This Row],[Costo Envío (USD)]])*1.5)</f>
        <v>31.17</v>
      </c>
      <c r="V646" s="43">
        <v>28</v>
      </c>
      <c r="W646" s="43">
        <f>INVENTARIO[[#This Row],[Precio Final]]-(INVENTARIO[[#This Row],[Comisión 10%]]+INVENTARIO[[#This Row],[Costo total]])</f>
        <v>4.4199999999999982</v>
      </c>
      <c r="X646" s="184">
        <f>INVENTARIO[[#This Row],[Ganancia Unitaria]]*INVENTARIO[[#This Row],[Salidas]]</f>
        <v>4.4199999999999982</v>
      </c>
      <c r="Y646" s="43" t="s">
        <v>2257</v>
      </c>
      <c r="Z646" s="20"/>
    </row>
    <row r="647" spans="1:26" ht="55" customHeight="1" x14ac:dyDescent="0.15">
      <c r="A647" s="42" t="s">
        <v>1906</v>
      </c>
      <c r="B647" s="185"/>
      <c r="C647" s="186" t="s">
        <v>12</v>
      </c>
      <c r="D647" s="78" t="s">
        <v>2417</v>
      </c>
      <c r="E647" s="78" t="s">
        <v>1934</v>
      </c>
      <c r="F647" s="78" t="s">
        <v>697</v>
      </c>
      <c r="G647" s="78" t="s">
        <v>164</v>
      </c>
      <c r="H647" s="187">
        <f>INVENTARIO[[#This Row],[Precio Final]]</f>
        <v>28</v>
      </c>
      <c r="I647" s="78">
        <v>3.49</v>
      </c>
      <c r="J647" s="78">
        <v>2</v>
      </c>
      <c r="K647" s="110">
        <f>SUMIFS(VENTAS[Cantidad],VENTAS[Código del producto Vendido],INVENTARIO[[#This Row],[Code]])</f>
        <v>0</v>
      </c>
      <c r="L647" s="121">
        <f>INVENTARIO[[#This Row],[Entradas]]-INVENTARIO[[#This Row],[Salidas]]</f>
        <v>2</v>
      </c>
      <c r="M647" s="187">
        <f>INVENTARIO[[#This Row],[Precio Final]]*10%</f>
        <v>2.8000000000000003</v>
      </c>
      <c r="N647" s="42">
        <v>0</v>
      </c>
      <c r="O647" s="42">
        <v>19.3</v>
      </c>
      <c r="P647" s="42">
        <v>15.78</v>
      </c>
      <c r="Q647" s="110"/>
      <c r="R647" s="42"/>
      <c r="S647" s="190">
        <v>5</v>
      </c>
      <c r="T647" s="42">
        <f>(P647+S647)-INVENTARIO[[#This Row],[Comisión 10%]]</f>
        <v>17.98</v>
      </c>
      <c r="U647" s="42">
        <f>((INVENTARIO[[#This Row],[Costo Unitario (USD)]]+INVENTARIO[[#This Row],[Costo Envío (USD)]])*1.5)+10%</f>
        <v>31.270000000000003</v>
      </c>
      <c r="V647" s="42">
        <v>28</v>
      </c>
      <c r="W647" s="42">
        <f>INVENTARIO[[#This Row],[Precio Final]]-(INVENTARIO[[#This Row],[Comisión 10%]]+INVENTARIO[[#This Row],[Costo total]])</f>
        <v>7.2199999999999989</v>
      </c>
      <c r="X647" s="188">
        <f>INVENTARIO[[#This Row],[Ganancia Unitaria]]*INVENTARIO[[#This Row],[Salidas]]</f>
        <v>0</v>
      </c>
      <c r="Y647" s="42" t="s">
        <v>2257</v>
      </c>
      <c r="Z647" s="20"/>
    </row>
    <row r="648" spans="1:26" ht="55" customHeight="1" x14ac:dyDescent="0.15">
      <c r="A648" s="43" t="s">
        <v>1907</v>
      </c>
      <c r="B648" s="181"/>
      <c r="C648" s="182" t="s">
        <v>12</v>
      </c>
      <c r="D648" s="83" t="s">
        <v>2417</v>
      </c>
      <c r="E648" s="83" t="s">
        <v>1934</v>
      </c>
      <c r="F648" s="83" t="s">
        <v>692</v>
      </c>
      <c r="G648" s="83" t="s">
        <v>164</v>
      </c>
      <c r="H648" s="183">
        <f>INVENTARIO[[#This Row],[Precio Final]]</f>
        <v>0</v>
      </c>
      <c r="I648" s="83">
        <v>3.49</v>
      </c>
      <c r="J648" s="83">
        <v>1</v>
      </c>
      <c r="K648" s="112">
        <f>SUMIFS(VENTAS[Cantidad],VENTAS[Código del producto Vendido],INVENTARIO[[#This Row],[Code]])</f>
        <v>1</v>
      </c>
      <c r="L648" s="122">
        <f>INVENTARIO[[#This Row],[Entradas]]-INVENTARIO[[#This Row],[Salidas]]</f>
        <v>0</v>
      </c>
      <c r="M648" s="183">
        <f>INVENTARIO[[#This Row],[Precio Final]]*10%</f>
        <v>0</v>
      </c>
      <c r="N648" s="43">
        <v>10.7</v>
      </c>
      <c r="O648" s="43">
        <v>0</v>
      </c>
      <c r="P648" s="43">
        <v>15.78</v>
      </c>
      <c r="Q648" s="112"/>
      <c r="R648" s="43"/>
      <c r="S648" s="189">
        <v>5</v>
      </c>
      <c r="T648" s="180">
        <f t="shared" ref="T648:T677" si="110">(P648+S648)</f>
        <v>20.78</v>
      </c>
      <c r="U648" s="180">
        <f>((INVENTARIO[[#This Row],[Costo Unitario (USD)]]+INVENTARIO[[#This Row],[Costo Envío (USD)]])*1.5)</f>
        <v>31.17</v>
      </c>
      <c r="V648" s="43"/>
      <c r="W648" s="43">
        <f>INVENTARIO[[#This Row],[Precio Final]]-(INVENTARIO[[#This Row],[Comisión 10%]]+INVENTARIO[[#This Row],[Costo total]])</f>
        <v>-20.78</v>
      </c>
      <c r="X648" s="184">
        <f>INVENTARIO[[#This Row],[Ganancia Unitaria]]*INVENTARIO[[#This Row],[Salidas]]</f>
        <v>-20.78</v>
      </c>
      <c r="Y648" s="43" t="s">
        <v>2257</v>
      </c>
      <c r="Z648" s="20"/>
    </row>
    <row r="649" spans="1:26" ht="55" hidden="1" customHeight="1" x14ac:dyDescent="0.15">
      <c r="A649" s="42" t="s">
        <v>1908</v>
      </c>
      <c r="B649" s="185"/>
      <c r="C649" s="186" t="s">
        <v>12</v>
      </c>
      <c r="D649" s="78" t="s">
        <v>52</v>
      </c>
      <c r="E649" s="78" t="s">
        <v>1935</v>
      </c>
      <c r="F649" s="78" t="s">
        <v>697</v>
      </c>
      <c r="G649" s="78" t="s">
        <v>164</v>
      </c>
      <c r="H649" s="187">
        <f>INVENTARIO[[#This Row],[Precio Final]]</f>
        <v>10</v>
      </c>
      <c r="I649" s="78">
        <v>0.77</v>
      </c>
      <c r="J649" s="78">
        <v>1</v>
      </c>
      <c r="K649" s="110">
        <f>SUMIFS(VENTAS[Cantidad],VENTAS[Código del producto Vendido],INVENTARIO[[#This Row],[Code]])</f>
        <v>0</v>
      </c>
      <c r="L649" s="121">
        <f>INVENTARIO[[#This Row],[Entradas]]-INVENTARIO[[#This Row],[Salidas]]</f>
        <v>1</v>
      </c>
      <c r="M649" s="187">
        <f>INVENTARIO[[#This Row],[Precio Final]]*10%</f>
        <v>1</v>
      </c>
      <c r="N649" s="42">
        <v>0</v>
      </c>
      <c r="O649" s="42">
        <v>4.5199999999999996</v>
      </c>
      <c r="P649" s="42">
        <v>3.73</v>
      </c>
      <c r="Q649" s="110"/>
      <c r="R649" s="42"/>
      <c r="S649" s="190">
        <v>3</v>
      </c>
      <c r="T649" s="42">
        <f t="shared" si="110"/>
        <v>6.73</v>
      </c>
      <c r="U649" s="42">
        <f>((INVENTARIO[[#This Row],[Costo Unitario (USD)]]+INVENTARIO[[#This Row],[Costo Envío (USD)]])*1.5)</f>
        <v>10.095000000000001</v>
      </c>
      <c r="V649" s="42">
        <v>10</v>
      </c>
      <c r="W649" s="42">
        <f>INVENTARIO[[#This Row],[Precio Final]]-(INVENTARIO[[#This Row],[Comisión 10%]]+INVENTARIO[[#This Row],[Costo total]])</f>
        <v>2.2699999999999996</v>
      </c>
      <c r="X649" s="188">
        <f>INVENTARIO[[#This Row],[Ganancia Unitaria]]*INVENTARIO[[#This Row],[Salidas]]</f>
        <v>0</v>
      </c>
      <c r="Y649" s="42" t="s">
        <v>2257</v>
      </c>
      <c r="Z649" s="20"/>
    </row>
    <row r="650" spans="1:26" ht="55" hidden="1" customHeight="1" x14ac:dyDescent="0.15">
      <c r="A650" s="43" t="s">
        <v>1909</v>
      </c>
      <c r="B650" s="181"/>
      <c r="C650" s="182" t="s">
        <v>12</v>
      </c>
      <c r="D650" s="83" t="s">
        <v>52</v>
      </c>
      <c r="E650" s="83" t="s">
        <v>1935</v>
      </c>
      <c r="F650" s="83" t="s">
        <v>697</v>
      </c>
      <c r="G650" s="83" t="s">
        <v>164</v>
      </c>
      <c r="H650" s="183">
        <f>INVENTARIO[[#This Row],[Precio Final]]</f>
        <v>10</v>
      </c>
      <c r="I650" s="83">
        <v>0.77</v>
      </c>
      <c r="J650" s="83">
        <v>1</v>
      </c>
      <c r="K650" s="112">
        <f>SUMIFS(VENTAS[Cantidad],VENTAS[Código del producto Vendido],INVENTARIO[[#This Row],[Code]])</f>
        <v>0</v>
      </c>
      <c r="L650" s="122">
        <f>INVENTARIO[[#This Row],[Entradas]]-INVENTARIO[[#This Row],[Salidas]]</f>
        <v>1</v>
      </c>
      <c r="M650" s="183">
        <f>INVENTARIO[[#This Row],[Precio Final]]*10%</f>
        <v>1</v>
      </c>
      <c r="N650" s="43">
        <v>0</v>
      </c>
      <c r="O650" s="43">
        <v>4.5199999999999996</v>
      </c>
      <c r="P650" s="43">
        <v>3.73</v>
      </c>
      <c r="Q650" s="112"/>
      <c r="R650" s="43"/>
      <c r="S650" s="189">
        <v>3</v>
      </c>
      <c r="T650" s="180">
        <f t="shared" si="110"/>
        <v>6.73</v>
      </c>
      <c r="U650" s="180">
        <f>((INVENTARIO[[#This Row],[Costo Unitario (USD)]]+INVENTARIO[[#This Row],[Costo Envío (USD)]])*1.5)</f>
        <v>10.095000000000001</v>
      </c>
      <c r="V650" s="43">
        <v>10</v>
      </c>
      <c r="W650" s="43">
        <f>INVENTARIO[[#This Row],[Precio Final]]-(INVENTARIO[[#This Row],[Comisión 10%]]+INVENTARIO[[#This Row],[Costo total]])</f>
        <v>2.2699999999999996</v>
      </c>
      <c r="X650" s="184">
        <f>INVENTARIO[[#This Row],[Ganancia Unitaria]]*INVENTARIO[[#This Row],[Salidas]]</f>
        <v>0</v>
      </c>
      <c r="Y650" s="43" t="s">
        <v>2257</v>
      </c>
      <c r="Z650" s="20"/>
    </row>
    <row r="651" spans="1:26" ht="55" customHeight="1" x14ac:dyDescent="0.15">
      <c r="A651" s="42" t="s">
        <v>1910</v>
      </c>
      <c r="B651" s="185"/>
      <c r="C651" s="186" t="s">
        <v>12</v>
      </c>
      <c r="D651" s="78" t="s">
        <v>2417</v>
      </c>
      <c r="E651" s="78" t="s">
        <v>2457</v>
      </c>
      <c r="F651" s="78" t="s">
        <v>2453</v>
      </c>
      <c r="G651" s="78" t="s">
        <v>1958</v>
      </c>
      <c r="H651" s="187">
        <f>INVENTARIO[[#This Row],[Precio Final]]</f>
        <v>30</v>
      </c>
      <c r="I651" s="78">
        <v>7</v>
      </c>
      <c r="J651" s="78">
        <v>6</v>
      </c>
      <c r="K651" s="110">
        <f>SUMIFS(VENTAS[Cantidad],VENTAS[Código del producto Vendido],INVENTARIO[[#This Row],[Code]])</f>
        <v>1</v>
      </c>
      <c r="L651" s="121">
        <f>INVENTARIO[[#This Row],[Entradas]]-INVENTARIO[[#This Row],[Salidas]]</f>
        <v>5</v>
      </c>
      <c r="M651" s="187">
        <f>INVENTARIO[[#This Row],[Precio Final]]*10%</f>
        <v>3</v>
      </c>
      <c r="N651" s="42">
        <v>7.21</v>
      </c>
      <c r="O651" s="42">
        <v>113.95</v>
      </c>
      <c r="P651" s="42">
        <v>15.79</v>
      </c>
      <c r="Q651" s="110"/>
      <c r="R651" s="42"/>
      <c r="S651" s="190">
        <v>8</v>
      </c>
      <c r="T651" s="42">
        <f t="shared" si="110"/>
        <v>23.79</v>
      </c>
      <c r="U651" s="42">
        <f>((INVENTARIO[[#This Row],[Costo Unitario (USD)]]+INVENTARIO[[#This Row],[Costo Envío (USD)]])*1.5)</f>
        <v>35.685000000000002</v>
      </c>
      <c r="V651" s="42">
        <v>30</v>
      </c>
      <c r="W651" s="42">
        <f>INVENTARIO[[#This Row],[Precio Final]]-(INVENTARIO[[#This Row],[Comisión 10%]]+INVENTARIO[[#This Row],[Costo total]])</f>
        <v>3.2100000000000009</v>
      </c>
      <c r="X651" s="188">
        <f>INVENTARIO[[#This Row],[Ganancia Unitaria]]*INVENTARIO[[#This Row],[Salidas]]</f>
        <v>3.2100000000000009</v>
      </c>
      <c r="Y651" s="42"/>
      <c r="Z651" s="20"/>
    </row>
    <row r="652" spans="1:26" ht="55" hidden="1" customHeight="1" x14ac:dyDescent="0.15">
      <c r="A652" s="43"/>
      <c r="B652" s="181"/>
      <c r="C652" s="182"/>
      <c r="D652" s="83"/>
      <c r="E652" s="83"/>
      <c r="F652" s="83" t="s">
        <v>697</v>
      </c>
      <c r="G652" s="83"/>
      <c r="H652" s="183"/>
      <c r="I652" s="83"/>
      <c r="J652" s="83"/>
      <c r="K652" s="112"/>
      <c r="L652" s="122"/>
      <c r="M652" s="183"/>
      <c r="N652" s="43"/>
      <c r="O652" s="43"/>
      <c r="P652" s="43"/>
      <c r="Q652" s="112"/>
      <c r="R652" s="43"/>
      <c r="S652" s="189"/>
      <c r="T652" s="180">
        <f t="shared" si="110"/>
        <v>0</v>
      </c>
      <c r="U652" s="180">
        <f>((INVENTARIO[[#This Row],[Costo Unitario (USD)]]+INVENTARIO[[#This Row],[Costo Envío (USD)]])*1.5)</f>
        <v>0</v>
      </c>
      <c r="V652" s="43"/>
      <c r="W652" s="43"/>
      <c r="X652" s="184"/>
      <c r="Y652" s="43"/>
      <c r="Z652" s="20"/>
    </row>
    <row r="653" spans="1:26" ht="55" customHeight="1" x14ac:dyDescent="0.15">
      <c r="A653" s="42" t="s">
        <v>1912</v>
      </c>
      <c r="B653" s="185"/>
      <c r="C653" s="186" t="s">
        <v>12</v>
      </c>
      <c r="D653" s="78" t="s">
        <v>2417</v>
      </c>
      <c r="E653" s="78" t="s">
        <v>1983</v>
      </c>
      <c r="F653" s="78" t="s">
        <v>695</v>
      </c>
      <c r="G653" s="78" t="s">
        <v>1958</v>
      </c>
      <c r="H653" s="187">
        <f>INVENTARIO[[#This Row],[Precio Final]]</f>
        <v>28</v>
      </c>
      <c r="I653" s="78">
        <v>4.5</v>
      </c>
      <c r="J653" s="78">
        <v>4</v>
      </c>
      <c r="K653" s="110">
        <f>SUMIFS(VENTAS[Cantidad],VENTAS[Código del producto Vendido],INVENTARIO[[#This Row],[Code]])</f>
        <v>1</v>
      </c>
      <c r="L653" s="121">
        <f>INVENTARIO[[#This Row],[Entradas]]-INVENTARIO[[#This Row],[Salidas]]</f>
        <v>3</v>
      </c>
      <c r="M653" s="187">
        <f>INVENTARIO[[#This Row],[Precio Final]]*10%</f>
        <v>2.8000000000000003</v>
      </c>
      <c r="N653" s="42">
        <v>10.47</v>
      </c>
      <c r="O653" s="42">
        <v>17.53</v>
      </c>
      <c r="P653" s="42">
        <v>13</v>
      </c>
      <c r="Q653" s="110"/>
      <c r="R653" s="42"/>
      <c r="S653" s="190">
        <v>5</v>
      </c>
      <c r="T653" s="42">
        <f t="shared" si="110"/>
        <v>18</v>
      </c>
      <c r="U653" s="42">
        <f>((INVENTARIO[[#This Row],[Costo Unitario (USD)]]+INVENTARIO[[#This Row],[Costo Envío (USD)]])*1.5)</f>
        <v>27</v>
      </c>
      <c r="V653" s="42">
        <v>28</v>
      </c>
      <c r="W653" s="42">
        <f>INVENTARIO[[#This Row],[Precio Final]]-(INVENTARIO[[#This Row],[Comisión 10%]]+INVENTARIO[[#This Row],[Costo total]])</f>
        <v>7.1999999999999993</v>
      </c>
      <c r="X653" s="188">
        <f>INVENTARIO[[#This Row],[Ganancia Unitaria]]*INVENTARIO[[#This Row],[Salidas]]</f>
        <v>7.1999999999999993</v>
      </c>
      <c r="Y653" s="42"/>
      <c r="Z653" s="20"/>
    </row>
    <row r="654" spans="1:26" ht="55" hidden="1" customHeight="1" x14ac:dyDescent="0.15">
      <c r="A654" s="43" t="s">
        <v>1913</v>
      </c>
      <c r="B654" s="181"/>
      <c r="C654" s="182" t="s">
        <v>12</v>
      </c>
      <c r="D654" s="83" t="s">
        <v>215</v>
      </c>
      <c r="E654" s="83" t="s">
        <v>1993</v>
      </c>
      <c r="F654" s="83" t="s">
        <v>2412</v>
      </c>
      <c r="G654" s="83" t="s">
        <v>1958</v>
      </c>
      <c r="H654" s="183">
        <f>INVENTARIO[[#This Row],[Precio Final]]</f>
        <v>35</v>
      </c>
      <c r="I654" s="83">
        <v>0</v>
      </c>
      <c r="J654" s="83">
        <v>0</v>
      </c>
      <c r="K654" s="112"/>
      <c r="L654" s="122">
        <f>INVENTARIO[[#This Row],[Entradas]]-INVENTARIO[[#This Row],[Salidas]]</f>
        <v>0</v>
      </c>
      <c r="M654" s="183">
        <f>INVENTARIO[[#This Row],[Precio Final]]*10%</f>
        <v>3.5</v>
      </c>
      <c r="N654" s="43">
        <v>-7.88</v>
      </c>
      <c r="O654" s="43">
        <v>0</v>
      </c>
      <c r="P654" s="43">
        <v>11.49</v>
      </c>
      <c r="Q654" s="112"/>
      <c r="R654" s="43"/>
      <c r="S654" s="189">
        <v>8</v>
      </c>
      <c r="T654" s="180">
        <f t="shared" si="110"/>
        <v>19.490000000000002</v>
      </c>
      <c r="U654" s="180">
        <f>((INVENTARIO[[#This Row],[Costo Unitario (USD)]]+INVENTARIO[[#This Row],[Costo Envío (USD)]])*1.5)</f>
        <v>29.235000000000003</v>
      </c>
      <c r="V654" s="43">
        <v>35</v>
      </c>
      <c r="W654" s="43">
        <f>INVENTARIO[[#This Row],[Precio Final]]-(INVENTARIO[[#This Row],[Comisión 10%]]+INVENTARIO[[#This Row],[Costo total]])</f>
        <v>12.009999999999998</v>
      </c>
      <c r="X654" s="184">
        <f>INVENTARIO[[#This Row],[Ganancia Unitaria]]*INVENTARIO[[#This Row],[Salidas]]</f>
        <v>0</v>
      </c>
      <c r="Y654" s="43"/>
      <c r="Z654" s="20"/>
    </row>
    <row r="655" spans="1:26" ht="55" hidden="1" customHeight="1" x14ac:dyDescent="0.15">
      <c r="A655" s="42" t="s">
        <v>1914</v>
      </c>
      <c r="B655" s="185"/>
      <c r="C655" s="186" t="s">
        <v>12</v>
      </c>
      <c r="D655" s="78" t="s">
        <v>215</v>
      </c>
      <c r="E655" s="78" t="s">
        <v>2102</v>
      </c>
      <c r="F655" s="78" t="s">
        <v>697</v>
      </c>
      <c r="G655" s="78" t="s">
        <v>1958</v>
      </c>
      <c r="H655" s="187">
        <f>INVENTARIO[[#This Row],[Precio Final]]</f>
        <v>18</v>
      </c>
      <c r="I655" s="78">
        <v>0</v>
      </c>
      <c r="J655" s="78">
        <v>1</v>
      </c>
      <c r="K655" s="110">
        <f>SUMIFS(VENTAS[Cantidad],VENTAS[Código del producto Vendido],INVENTARIO[[#This Row],[Code]])</f>
        <v>1</v>
      </c>
      <c r="L655" s="121">
        <f>INVENTARIO[[#This Row],[Entradas]]-INVENTARIO[[#This Row],[Salidas]]</f>
        <v>0</v>
      </c>
      <c r="M655" s="187">
        <f>INVENTARIO[[#This Row],[Precio Final]]*10%</f>
        <v>1.8</v>
      </c>
      <c r="N655" s="42">
        <v>-7.88</v>
      </c>
      <c r="O655" s="42">
        <v>0</v>
      </c>
      <c r="P655" s="42">
        <v>7</v>
      </c>
      <c r="Q655" s="110"/>
      <c r="R655" s="42"/>
      <c r="S655" s="190">
        <v>5</v>
      </c>
      <c r="T655" s="42">
        <f t="shared" si="110"/>
        <v>12</v>
      </c>
      <c r="U655" s="42">
        <f>((INVENTARIO[[#This Row],[Costo Unitario (USD)]]+INVENTARIO[[#This Row],[Costo Envío (USD)]])*1.5)</f>
        <v>18</v>
      </c>
      <c r="V655" s="42">
        <v>18</v>
      </c>
      <c r="W655" s="42">
        <f>INVENTARIO[[#This Row],[Precio Final]]-(INVENTARIO[[#This Row],[Comisión 10%]]+INVENTARIO[[#This Row],[Costo total]])</f>
        <v>4.1999999999999993</v>
      </c>
      <c r="X655" s="188">
        <f>INVENTARIO[[#This Row],[Ganancia Unitaria]]*INVENTARIO[[#This Row],[Salidas]]</f>
        <v>4.1999999999999993</v>
      </c>
      <c r="Y655" s="42"/>
      <c r="Z655" s="20"/>
    </row>
    <row r="656" spans="1:26" ht="55" customHeight="1" x14ac:dyDescent="0.15">
      <c r="A656" s="43" t="s">
        <v>1915</v>
      </c>
      <c r="B656" s="181"/>
      <c r="C656" s="182" t="s">
        <v>12</v>
      </c>
      <c r="D656" s="83" t="s">
        <v>2417</v>
      </c>
      <c r="E656" s="83" t="s">
        <v>2398</v>
      </c>
      <c r="F656" s="83" t="s">
        <v>695</v>
      </c>
      <c r="G656" s="83" t="s">
        <v>1958</v>
      </c>
      <c r="H656" s="183">
        <f>INVENTARIO[[#This Row],[Precio Final]]</f>
        <v>32</v>
      </c>
      <c r="I656" s="83">
        <v>10</v>
      </c>
      <c r="J656" s="83">
        <v>6</v>
      </c>
      <c r="K656" s="112">
        <f>SUMIFS(VENTAS[Cantidad],VENTAS[Código del producto Vendido],INVENTARIO[[#This Row],[Code]])</f>
        <v>0</v>
      </c>
      <c r="L656" s="122">
        <f>INVENTARIO[[#This Row],[Entradas]]-INVENTARIO[[#This Row],[Salidas]]</f>
        <v>6</v>
      </c>
      <c r="M656" s="183">
        <f>INVENTARIO[[#This Row],[Precio Final]]*10%</f>
        <v>3.2</v>
      </c>
      <c r="N656" s="43">
        <v>0</v>
      </c>
      <c r="O656" s="43">
        <v>25.79</v>
      </c>
      <c r="P656" s="43">
        <v>15.79</v>
      </c>
      <c r="Q656" s="112"/>
      <c r="R656" s="43"/>
      <c r="S656" s="189">
        <v>8</v>
      </c>
      <c r="T656" s="180">
        <f t="shared" si="110"/>
        <v>23.79</v>
      </c>
      <c r="U656" s="180">
        <f>((INVENTARIO[[#This Row],[Costo Unitario (USD)]]+INVENTARIO[[#This Row],[Costo Envío (USD)]])*1.5)</f>
        <v>35.685000000000002</v>
      </c>
      <c r="V656" s="43">
        <v>32</v>
      </c>
      <c r="W656" s="43">
        <f>INVENTARIO[[#This Row],[Precio Final]]-(INVENTARIO[[#This Row],[Comisión 10%]]+INVENTARIO[[#This Row],[Costo total]])</f>
        <v>5.0100000000000016</v>
      </c>
      <c r="X656" s="184">
        <f>INVENTARIO[[#This Row],[Ganancia Unitaria]]*INVENTARIO[[#This Row],[Salidas]]</f>
        <v>0</v>
      </c>
      <c r="Y656" s="43"/>
      <c r="Z656" s="20"/>
    </row>
    <row r="657" spans="1:26" ht="55" customHeight="1" x14ac:dyDescent="0.15">
      <c r="A657" s="42" t="s">
        <v>1916</v>
      </c>
      <c r="B657" s="185"/>
      <c r="C657" s="186" t="s">
        <v>12</v>
      </c>
      <c r="D657" s="78" t="s">
        <v>2417</v>
      </c>
      <c r="E657" s="78" t="s">
        <v>1999</v>
      </c>
      <c r="F657" s="78" t="s">
        <v>697</v>
      </c>
      <c r="G657" s="78" t="s">
        <v>1958</v>
      </c>
      <c r="H657" s="187">
        <f>INVENTARIO[[#This Row],[Precio Final]]</f>
        <v>32</v>
      </c>
      <c r="I657" s="78">
        <v>0</v>
      </c>
      <c r="J657" s="78">
        <v>2</v>
      </c>
      <c r="K657" s="110">
        <f>SUMIFS(VENTAS[Cantidad],VENTAS[Código del producto Vendido],INVENTARIO[[#This Row],[Code]])</f>
        <v>2</v>
      </c>
      <c r="L657" s="121">
        <f>INVENTARIO[[#This Row],[Entradas]]-INVENTARIO[[#This Row],[Salidas]]</f>
        <v>0</v>
      </c>
      <c r="M657" s="187">
        <f>INVENTARIO[[#This Row],[Precio Final]]*10%</f>
        <v>3.2</v>
      </c>
      <c r="N657" s="42">
        <v>-21.21</v>
      </c>
      <c r="O657" s="42">
        <v>0</v>
      </c>
      <c r="P657" s="42">
        <v>15.79</v>
      </c>
      <c r="Q657" s="110"/>
      <c r="R657" s="42"/>
      <c r="S657" s="190">
        <v>8</v>
      </c>
      <c r="T657" s="42">
        <f t="shared" si="110"/>
        <v>23.79</v>
      </c>
      <c r="U657" s="42">
        <f>((INVENTARIO[[#This Row],[Costo Unitario (USD)]]+INVENTARIO[[#This Row],[Costo Envío (USD)]])*1.5)</f>
        <v>35.685000000000002</v>
      </c>
      <c r="V657" s="42">
        <v>32</v>
      </c>
      <c r="W657" s="42">
        <f>INVENTARIO[[#This Row],[Precio Final]]-(INVENTARIO[[#This Row],[Comisión 10%]]+INVENTARIO[[#This Row],[Costo total]])</f>
        <v>5.0100000000000016</v>
      </c>
      <c r="X657" s="188">
        <f>INVENTARIO[[#This Row],[Ganancia Unitaria]]*INVENTARIO[[#This Row],[Salidas]]</f>
        <v>10.020000000000003</v>
      </c>
      <c r="Y657" s="42"/>
      <c r="Z657" s="20"/>
    </row>
    <row r="658" spans="1:26" ht="55" hidden="1" customHeight="1" x14ac:dyDescent="0.15">
      <c r="A658" s="43" t="s">
        <v>1917</v>
      </c>
      <c r="B658" s="181"/>
      <c r="C658" s="182" t="s">
        <v>12</v>
      </c>
      <c r="D658" s="83" t="s">
        <v>215</v>
      </c>
      <c r="E658" s="83" t="s">
        <v>1993</v>
      </c>
      <c r="F658" s="83" t="s">
        <v>1345</v>
      </c>
      <c r="G658" s="83" t="s">
        <v>1958</v>
      </c>
      <c r="H658" s="183">
        <f>INVENTARIO[[#This Row],[Precio Final]]</f>
        <v>35</v>
      </c>
      <c r="I658" s="83">
        <v>0</v>
      </c>
      <c r="J658" s="83">
        <v>1</v>
      </c>
      <c r="K658" s="112">
        <f>SUMIFS(VENTAS[Cantidad],VENTAS[Código del producto Vendido],INVENTARIO[[#This Row],[Code]])</f>
        <v>1</v>
      </c>
      <c r="L658" s="122">
        <f>INVENTARIO[[#This Row],[Entradas]]-INVENTARIO[[#This Row],[Salidas]]</f>
        <v>0</v>
      </c>
      <c r="M658" s="183">
        <f>INVENTARIO[[#This Row],[Precio Final]]*10%</f>
        <v>3.5</v>
      </c>
      <c r="N658" s="43">
        <v>-6.67</v>
      </c>
      <c r="O658" s="43">
        <v>0</v>
      </c>
      <c r="P658" s="43">
        <v>11.49</v>
      </c>
      <c r="Q658" s="112"/>
      <c r="R658" s="43"/>
      <c r="S658" s="189">
        <v>8</v>
      </c>
      <c r="T658" s="180">
        <f t="shared" si="110"/>
        <v>19.490000000000002</v>
      </c>
      <c r="U658" s="180">
        <f>((INVENTARIO[[#This Row],[Costo Unitario (USD)]]+INVENTARIO[[#This Row],[Costo Envío (USD)]])*1.5)</f>
        <v>29.235000000000003</v>
      </c>
      <c r="V658" s="43">
        <v>35</v>
      </c>
      <c r="W658" s="43">
        <f>INVENTARIO[[#This Row],[Precio Final]]-(INVENTARIO[[#This Row],[Comisión 10%]]+INVENTARIO[[#This Row],[Costo total]])</f>
        <v>12.009999999999998</v>
      </c>
      <c r="X658" s="184">
        <f>INVENTARIO[[#This Row],[Ganancia Unitaria]]*INVENTARIO[[#This Row],[Salidas]]</f>
        <v>12.009999999999998</v>
      </c>
      <c r="Y658" s="43"/>
      <c r="Z658" s="20"/>
    </row>
    <row r="659" spans="1:26" ht="55" hidden="1" customHeight="1" x14ac:dyDescent="0.15">
      <c r="A659" s="42" t="s">
        <v>1918</v>
      </c>
      <c r="B659" s="185"/>
      <c r="C659" s="186" t="s">
        <v>12</v>
      </c>
      <c r="D659" s="78" t="s">
        <v>215</v>
      </c>
      <c r="E659" s="78" t="s">
        <v>2009</v>
      </c>
      <c r="F659" s="78" t="s">
        <v>697</v>
      </c>
      <c r="G659" s="78" t="s">
        <v>1958</v>
      </c>
      <c r="H659" s="187">
        <f>INVENTARIO[[#This Row],[Precio Final]]</f>
        <v>18</v>
      </c>
      <c r="I659" s="78">
        <v>0</v>
      </c>
      <c r="J659" s="78">
        <v>1</v>
      </c>
      <c r="K659" s="110">
        <f>SUMIFS(VENTAS[Cantidad],VENTAS[Código del producto Vendido],INVENTARIO[[#This Row],[Code]])</f>
        <v>1</v>
      </c>
      <c r="L659" s="121">
        <f>INVENTARIO[[#This Row],[Entradas]]-INVENTARIO[[#This Row],[Salidas]]</f>
        <v>0</v>
      </c>
      <c r="M659" s="187">
        <f>INVENTARIO[[#This Row],[Precio Final]]*10%</f>
        <v>1.8</v>
      </c>
      <c r="N659" s="42">
        <v>7.12</v>
      </c>
      <c r="O659" s="42">
        <v>0</v>
      </c>
      <c r="P659" s="42">
        <v>7.49</v>
      </c>
      <c r="Q659" s="110"/>
      <c r="R659" s="42"/>
      <c r="S659" s="190">
        <v>5</v>
      </c>
      <c r="T659" s="42">
        <f t="shared" si="110"/>
        <v>12.49</v>
      </c>
      <c r="U659" s="42">
        <f>((INVENTARIO[[#This Row],[Costo Unitario (USD)]]+INVENTARIO[[#This Row],[Costo Envío (USD)]])*1.5)</f>
        <v>18.734999999999999</v>
      </c>
      <c r="V659" s="42">
        <v>18</v>
      </c>
      <c r="W659" s="42">
        <f>INVENTARIO[[#This Row],[Precio Final]]-(INVENTARIO[[#This Row],[Comisión 10%]]+INVENTARIO[[#This Row],[Costo total]])</f>
        <v>3.7099999999999991</v>
      </c>
      <c r="X659" s="188">
        <f>INVENTARIO[[#This Row],[Ganancia Unitaria]]*INVENTARIO[[#This Row],[Salidas]]</f>
        <v>3.7099999999999991</v>
      </c>
      <c r="Y659" s="42"/>
      <c r="Z659" s="20"/>
    </row>
    <row r="660" spans="1:26" ht="55" customHeight="1" x14ac:dyDescent="0.15">
      <c r="A660" s="43" t="s">
        <v>1919</v>
      </c>
      <c r="B660" s="181"/>
      <c r="C660" s="182" t="s">
        <v>12</v>
      </c>
      <c r="D660" s="83" t="s">
        <v>2417</v>
      </c>
      <c r="E660" s="83" t="s">
        <v>2011</v>
      </c>
      <c r="F660" s="83" t="s">
        <v>695</v>
      </c>
      <c r="G660" s="83" t="s">
        <v>1958</v>
      </c>
      <c r="H660" s="183">
        <f>INVENTARIO[[#This Row],[Precio Final]]</f>
        <v>20</v>
      </c>
      <c r="I660" s="83">
        <v>0</v>
      </c>
      <c r="J660" s="83">
        <v>2</v>
      </c>
      <c r="K660" s="112">
        <f>SUMIFS(VENTAS[Cantidad],VENTAS[Código del producto Vendido],INVENTARIO[[#This Row],[Code]])</f>
        <v>1</v>
      </c>
      <c r="L660" s="122">
        <f>INVENTARIO[[#This Row],[Entradas]]-INVENTARIO[[#This Row],[Salidas]]</f>
        <v>1</v>
      </c>
      <c r="M660" s="183">
        <f>INVENTARIO[[#This Row],[Precio Final]]*10%</f>
        <v>2</v>
      </c>
      <c r="N660" s="43">
        <v>10</v>
      </c>
      <c r="O660" s="43">
        <v>0</v>
      </c>
      <c r="P660" s="43">
        <v>7</v>
      </c>
      <c r="Q660" s="112"/>
      <c r="R660" s="43"/>
      <c r="S660" s="189">
        <v>4</v>
      </c>
      <c r="T660" s="180">
        <f t="shared" si="110"/>
        <v>11</v>
      </c>
      <c r="U660" s="180">
        <f>((INVENTARIO[[#This Row],[Costo Unitario (USD)]]+INVENTARIO[[#This Row],[Costo Envío (USD)]])*1.5)</f>
        <v>16.5</v>
      </c>
      <c r="V660" s="43">
        <v>20</v>
      </c>
      <c r="W660" s="43">
        <f>INVENTARIO[[#This Row],[Precio Final]]-(INVENTARIO[[#This Row],[Comisión 10%]]+INVENTARIO[[#This Row],[Costo total]])</f>
        <v>7</v>
      </c>
      <c r="X660" s="184">
        <f>INVENTARIO[[#This Row],[Ganancia Unitaria]]*INVENTARIO[[#This Row],[Salidas]]</f>
        <v>7</v>
      </c>
      <c r="Y660" s="43"/>
      <c r="Z660" s="20"/>
    </row>
    <row r="661" spans="1:26" ht="55" hidden="1" customHeight="1" x14ac:dyDescent="0.15">
      <c r="A661" s="42"/>
      <c r="B661" s="185"/>
      <c r="C661" s="186"/>
      <c r="D661" s="78"/>
      <c r="E661" s="78"/>
      <c r="F661" s="78" t="s">
        <v>692</v>
      </c>
      <c r="G661" s="78"/>
      <c r="H661" s="187"/>
      <c r="I661" s="78"/>
      <c r="J661" s="78"/>
      <c r="K661" s="110"/>
      <c r="L661" s="121"/>
      <c r="M661" s="187"/>
      <c r="N661" s="42"/>
      <c r="O661" s="42"/>
      <c r="P661" s="42"/>
      <c r="Q661" s="110"/>
      <c r="R661" s="42"/>
      <c r="S661" s="190"/>
      <c r="T661" s="42">
        <f t="shared" si="110"/>
        <v>0</v>
      </c>
      <c r="U661" s="42">
        <f>((INVENTARIO[[#This Row],[Costo Unitario (USD)]]+INVENTARIO[[#This Row],[Costo Envío (USD)]])*1.5)</f>
        <v>0</v>
      </c>
      <c r="V661" s="42"/>
      <c r="W661" s="42"/>
      <c r="X661" s="188"/>
      <c r="Y661" s="42"/>
      <c r="Z661" s="20"/>
    </row>
    <row r="662" spans="1:26" ht="55" hidden="1" customHeight="1" x14ac:dyDescent="0.15">
      <c r="A662" s="43" t="s">
        <v>1920</v>
      </c>
      <c r="B662" s="181"/>
      <c r="C662" s="182" t="s">
        <v>12</v>
      </c>
      <c r="D662" s="83" t="s">
        <v>52</v>
      </c>
      <c r="E662" s="83" t="s">
        <v>2019</v>
      </c>
      <c r="F662" s="83" t="s">
        <v>695</v>
      </c>
      <c r="G662" s="83" t="s">
        <v>426</v>
      </c>
      <c r="H662" s="183">
        <f>INVENTARIO[[#This Row],[Precio Final]]</f>
        <v>18</v>
      </c>
      <c r="I662" s="83">
        <v>0</v>
      </c>
      <c r="J662" s="83">
        <v>1</v>
      </c>
      <c r="K662" s="112">
        <f>SUMIFS(VENTAS[Cantidad],VENTAS[Código del producto Vendido],INVENTARIO[[#This Row],[Code]])</f>
        <v>0</v>
      </c>
      <c r="L662" s="122">
        <f>INVENTARIO[[#This Row],[Entradas]]-INVENTARIO[[#This Row],[Salidas]]</f>
        <v>1</v>
      </c>
      <c r="M662" s="183">
        <f>INVENTARIO[[#This Row],[Precio Final]]*10%</f>
        <v>1.8</v>
      </c>
      <c r="N662" s="43">
        <v>0</v>
      </c>
      <c r="O662" s="43">
        <v>13.94</v>
      </c>
      <c r="P662" s="43">
        <v>6</v>
      </c>
      <c r="Q662" s="112"/>
      <c r="R662" s="43"/>
      <c r="S662" s="189">
        <v>2</v>
      </c>
      <c r="T662" s="180">
        <f t="shared" si="110"/>
        <v>8</v>
      </c>
      <c r="U662" s="180">
        <f>((INVENTARIO[[#This Row],[Costo Unitario (USD)]]+INVENTARIO[[#This Row],[Costo Envío (USD)]])*1.5)</f>
        <v>12</v>
      </c>
      <c r="V662" s="43">
        <v>18</v>
      </c>
      <c r="W662" s="43">
        <f>INVENTARIO[[#This Row],[Precio Final]]-(INVENTARIO[[#This Row],[Comisión 10%]]+INVENTARIO[[#This Row],[Costo total]])</f>
        <v>8.1999999999999993</v>
      </c>
      <c r="X662" s="184">
        <f>INVENTARIO[[#This Row],[Ganancia Unitaria]]*INVENTARIO[[#This Row],[Salidas]]</f>
        <v>0</v>
      </c>
      <c r="Y662" s="43"/>
      <c r="Z662" s="20"/>
    </row>
    <row r="663" spans="1:26" ht="55" hidden="1" customHeight="1" x14ac:dyDescent="0.15">
      <c r="A663" s="42" t="s">
        <v>1921</v>
      </c>
      <c r="B663" s="185"/>
      <c r="C663" s="186" t="s">
        <v>12</v>
      </c>
      <c r="D663" s="78" t="s">
        <v>2389</v>
      </c>
      <c r="E663" s="78" t="s">
        <v>2020</v>
      </c>
      <c r="F663" s="78" t="s">
        <v>695</v>
      </c>
      <c r="G663" s="78" t="s">
        <v>426</v>
      </c>
      <c r="H663" s="187">
        <f>INVENTARIO[[#This Row],[Precio Final]]</f>
        <v>40</v>
      </c>
      <c r="I663" s="78">
        <v>6</v>
      </c>
      <c r="J663" s="78">
        <v>2</v>
      </c>
      <c r="K663" s="110">
        <f>SUMIFS(VENTAS[Cantidad],VENTAS[Código del producto Vendido],INVENTARIO[[#This Row],[Code]])</f>
        <v>2</v>
      </c>
      <c r="L663" s="121">
        <f>INVENTARIO[[#This Row],[Entradas]]-INVENTARIO[[#This Row],[Salidas]]</f>
        <v>0</v>
      </c>
      <c r="M663" s="187">
        <f>INVENTARIO[[#This Row],[Precio Final]]*10%</f>
        <v>4</v>
      </c>
      <c r="N663" s="42">
        <v>0</v>
      </c>
      <c r="O663" s="42">
        <v>58.06</v>
      </c>
      <c r="P663" s="42">
        <v>24</v>
      </c>
      <c r="Q663" s="110"/>
      <c r="R663" s="42"/>
      <c r="S663" s="190">
        <v>6</v>
      </c>
      <c r="T663" s="42">
        <f t="shared" si="110"/>
        <v>30</v>
      </c>
      <c r="U663" s="42">
        <f>((INVENTARIO[[#This Row],[Costo Unitario (USD)]]+INVENTARIO[[#This Row],[Costo Envío (USD)]])*1.5)</f>
        <v>45</v>
      </c>
      <c r="V663" s="42">
        <v>40</v>
      </c>
      <c r="W663" s="42">
        <f>INVENTARIO[[#This Row],[Precio Final]]-(INVENTARIO[[#This Row],[Comisión 10%]]+INVENTARIO[[#This Row],[Costo total]])</f>
        <v>6</v>
      </c>
      <c r="X663" s="188">
        <f>INVENTARIO[[#This Row],[Ganancia Unitaria]]*INVENTARIO[[#This Row],[Salidas]]</f>
        <v>12</v>
      </c>
      <c r="Y663" s="42"/>
      <c r="Z663" s="20"/>
    </row>
    <row r="664" spans="1:26" ht="55" hidden="1" customHeight="1" x14ac:dyDescent="0.15">
      <c r="A664" s="43" t="s">
        <v>1922</v>
      </c>
      <c r="B664" s="181"/>
      <c r="C664" s="182" t="s">
        <v>12</v>
      </c>
      <c r="D664" s="83" t="s">
        <v>2389</v>
      </c>
      <c r="E664" s="83" t="s">
        <v>2021</v>
      </c>
      <c r="F664" s="83" t="s">
        <v>2413</v>
      </c>
      <c r="G664" s="83" t="s">
        <v>426</v>
      </c>
      <c r="H664" s="183">
        <f>INVENTARIO[[#This Row],[Precio Final]]</f>
        <v>40</v>
      </c>
      <c r="I664" s="83">
        <v>0</v>
      </c>
      <c r="J664" s="83">
        <v>1</v>
      </c>
      <c r="K664" s="112">
        <f>SUMIFS(VENTAS[Cantidad],VENTAS[Código del producto Vendido],INVENTARIO[[#This Row],[Code]])</f>
        <v>0</v>
      </c>
      <c r="L664" s="122">
        <f>INVENTARIO[[#This Row],[Entradas]]-INVENTARIO[[#This Row],[Salidas]]</f>
        <v>1</v>
      </c>
      <c r="M664" s="183">
        <f>INVENTARIO[[#This Row],[Precio Final]]*10%</f>
        <v>4</v>
      </c>
      <c r="N664" s="43">
        <v>0</v>
      </c>
      <c r="O664" s="43">
        <v>23.03</v>
      </c>
      <c r="P664" s="43">
        <v>24</v>
      </c>
      <c r="Q664" s="112"/>
      <c r="R664" s="43"/>
      <c r="S664" s="189">
        <v>6</v>
      </c>
      <c r="T664" s="180">
        <f t="shared" si="110"/>
        <v>30</v>
      </c>
      <c r="U664" s="180">
        <f>((INVENTARIO[[#This Row],[Costo Unitario (USD)]]+INVENTARIO[[#This Row],[Costo Envío (USD)]])*1.5)</f>
        <v>45</v>
      </c>
      <c r="V664" s="43">
        <v>40</v>
      </c>
      <c r="W664" s="43">
        <f>INVENTARIO[[#This Row],[Precio Final]]-(INVENTARIO[[#This Row],[Comisión 10%]]+INVENTARIO[[#This Row],[Costo total]])</f>
        <v>6</v>
      </c>
      <c r="X664" s="184">
        <f>INVENTARIO[[#This Row],[Ganancia Unitaria]]*INVENTARIO[[#This Row],[Salidas]]</f>
        <v>0</v>
      </c>
      <c r="Y664" s="43"/>
      <c r="Z664" s="20"/>
    </row>
    <row r="665" spans="1:26" ht="55" hidden="1" customHeight="1" x14ac:dyDescent="0.15">
      <c r="A665" s="42" t="s">
        <v>1923</v>
      </c>
      <c r="B665" s="185"/>
      <c r="C665" s="186" t="s">
        <v>12</v>
      </c>
      <c r="D665" s="78" t="s">
        <v>2389</v>
      </c>
      <c r="E665" s="78" t="s">
        <v>2022</v>
      </c>
      <c r="F665" s="78" t="s">
        <v>2413</v>
      </c>
      <c r="G665" s="78" t="s">
        <v>426</v>
      </c>
      <c r="H665" s="187">
        <f>INVENTARIO[[#This Row],[Precio Final]]</f>
        <v>40</v>
      </c>
      <c r="I665" s="78">
        <v>0</v>
      </c>
      <c r="J665" s="78">
        <v>1</v>
      </c>
      <c r="K665" s="110">
        <f>SUMIFS(VENTAS[Cantidad],VENTAS[Código del producto Vendido],INVENTARIO[[#This Row],[Code]])</f>
        <v>0</v>
      </c>
      <c r="L665" s="121">
        <f>INVENTARIO[[#This Row],[Entradas]]-INVENTARIO[[#This Row],[Salidas]]</f>
        <v>1</v>
      </c>
      <c r="M665" s="187">
        <f>INVENTARIO[[#This Row],[Precio Final]]*10%</f>
        <v>4</v>
      </c>
      <c r="N665" s="42">
        <v>0</v>
      </c>
      <c r="O665" s="42">
        <v>23.03</v>
      </c>
      <c r="P665" s="42">
        <v>18.75</v>
      </c>
      <c r="Q665" s="110"/>
      <c r="R665" s="42"/>
      <c r="S665" s="190">
        <v>6</v>
      </c>
      <c r="T665" s="42">
        <f t="shared" si="110"/>
        <v>24.75</v>
      </c>
      <c r="U665" s="42">
        <f>((INVENTARIO[[#This Row],[Costo Unitario (USD)]]+INVENTARIO[[#This Row],[Costo Envío (USD)]])*1.5)</f>
        <v>37.125</v>
      </c>
      <c r="V665" s="42">
        <v>40</v>
      </c>
      <c r="W665" s="42">
        <f>INVENTARIO[[#This Row],[Precio Final]]-(INVENTARIO[[#This Row],[Comisión 10%]]+INVENTARIO[[#This Row],[Costo total]])</f>
        <v>11.25</v>
      </c>
      <c r="X665" s="188">
        <f>INVENTARIO[[#This Row],[Ganancia Unitaria]]*INVENTARIO[[#This Row],[Salidas]]</f>
        <v>0</v>
      </c>
      <c r="Y665" s="42"/>
      <c r="Z665" s="20"/>
    </row>
    <row r="666" spans="1:26" ht="55" hidden="1" customHeight="1" x14ac:dyDescent="0.15">
      <c r="A666" s="43" t="s">
        <v>1924</v>
      </c>
      <c r="B666" s="181"/>
      <c r="C666" s="182" t="s">
        <v>12</v>
      </c>
      <c r="D666" s="83" t="s">
        <v>52</v>
      </c>
      <c r="E666" s="83" t="s">
        <v>2023</v>
      </c>
      <c r="F666" s="83" t="s">
        <v>2413</v>
      </c>
      <c r="G666" s="83" t="s">
        <v>426</v>
      </c>
      <c r="H666" s="183">
        <f>INVENTARIO[[#This Row],[Precio Final]]</f>
        <v>25</v>
      </c>
      <c r="I666" s="83">
        <v>0</v>
      </c>
      <c r="J666" s="83">
        <v>1</v>
      </c>
      <c r="K666" s="112">
        <f>SUMIFS(VENTAS[Cantidad],VENTAS[Código del producto Vendido],INVENTARIO[[#This Row],[Code]])</f>
        <v>0</v>
      </c>
      <c r="L666" s="122">
        <f>INVENTARIO[[#This Row],[Entradas]]-INVENTARIO[[#This Row],[Salidas]]</f>
        <v>1</v>
      </c>
      <c r="M666" s="183">
        <f>INVENTARIO[[#This Row],[Precio Final]]*10%</f>
        <v>2.5</v>
      </c>
      <c r="N666" s="43">
        <v>0</v>
      </c>
      <c r="O666" s="43">
        <v>15.15</v>
      </c>
      <c r="P666" s="43">
        <v>16</v>
      </c>
      <c r="Q666" s="112"/>
      <c r="R666" s="43"/>
      <c r="S666" s="189">
        <v>3</v>
      </c>
      <c r="T666" s="180">
        <f t="shared" si="110"/>
        <v>19</v>
      </c>
      <c r="U666" s="180">
        <f>((INVENTARIO[[#This Row],[Costo Unitario (USD)]]+INVENTARIO[[#This Row],[Costo Envío (USD)]])*1.5)</f>
        <v>28.5</v>
      </c>
      <c r="V666" s="43">
        <v>25</v>
      </c>
      <c r="W666" s="43">
        <f>INVENTARIO[[#This Row],[Precio Final]]-(INVENTARIO[[#This Row],[Comisión 10%]]+INVENTARIO[[#This Row],[Costo total]])</f>
        <v>3.5</v>
      </c>
      <c r="X666" s="184">
        <f>INVENTARIO[[#This Row],[Ganancia Unitaria]]*INVENTARIO[[#This Row],[Salidas]]</f>
        <v>0</v>
      </c>
      <c r="Y666" s="43"/>
      <c r="Z666" s="20"/>
    </row>
    <row r="667" spans="1:26" ht="55" hidden="1" customHeight="1" x14ac:dyDescent="0.15">
      <c r="A667" s="42" t="s">
        <v>1925</v>
      </c>
      <c r="B667" s="185"/>
      <c r="C667" s="186" t="s">
        <v>12</v>
      </c>
      <c r="D667" s="78" t="s">
        <v>52</v>
      </c>
      <c r="E667" s="78" t="s">
        <v>2103</v>
      </c>
      <c r="F667" s="78" t="s">
        <v>2413</v>
      </c>
      <c r="G667" s="78" t="s">
        <v>426</v>
      </c>
      <c r="H667" s="187">
        <f>INVENTARIO[[#This Row],[Precio Final]]</f>
        <v>25</v>
      </c>
      <c r="I667" s="78">
        <v>0</v>
      </c>
      <c r="J667" s="78">
        <v>1</v>
      </c>
      <c r="K667" s="110">
        <f>SUMIFS(VENTAS[Cantidad],VENTAS[Código del producto Vendido],INVENTARIO[[#This Row],[Code]])</f>
        <v>0</v>
      </c>
      <c r="L667" s="121">
        <f>INVENTARIO[[#This Row],[Entradas]]-INVENTARIO[[#This Row],[Salidas]]</f>
        <v>1</v>
      </c>
      <c r="M667" s="187">
        <f>INVENTARIO[[#This Row],[Precio Final]]*10%</f>
        <v>2.5</v>
      </c>
      <c r="N667" s="42">
        <v>0</v>
      </c>
      <c r="O667" s="42">
        <v>15.15</v>
      </c>
      <c r="P667" s="42">
        <v>8.5</v>
      </c>
      <c r="Q667" s="110"/>
      <c r="R667" s="42"/>
      <c r="S667" s="190">
        <v>3</v>
      </c>
      <c r="T667" s="42">
        <f t="shared" si="110"/>
        <v>11.5</v>
      </c>
      <c r="U667" s="42">
        <f>((INVENTARIO[[#This Row],[Costo Unitario (USD)]]+INVENTARIO[[#This Row],[Costo Envío (USD)]])*1.5)</f>
        <v>17.25</v>
      </c>
      <c r="V667" s="42">
        <v>25</v>
      </c>
      <c r="W667" s="42">
        <f>INVENTARIO[[#This Row],[Precio Final]]-(INVENTARIO[[#This Row],[Comisión 10%]]+INVENTARIO[[#This Row],[Costo total]])</f>
        <v>11</v>
      </c>
      <c r="X667" s="188">
        <f>INVENTARIO[[#This Row],[Ganancia Unitaria]]*INVENTARIO[[#This Row],[Salidas]]</f>
        <v>0</v>
      </c>
      <c r="Y667" s="42"/>
      <c r="Z667" s="20"/>
    </row>
    <row r="668" spans="1:26" ht="55" hidden="1" customHeight="1" x14ac:dyDescent="0.15">
      <c r="A668" s="43" t="s">
        <v>1926</v>
      </c>
      <c r="B668" s="181"/>
      <c r="C668" s="182" t="s">
        <v>12</v>
      </c>
      <c r="D668" s="83" t="s">
        <v>52</v>
      </c>
      <c r="E668" s="83" t="s">
        <v>1837</v>
      </c>
      <c r="F668" s="83" t="s">
        <v>695</v>
      </c>
      <c r="G668" s="83" t="s">
        <v>426</v>
      </c>
      <c r="H668" s="183">
        <f>INVENTARIO[[#This Row],[Precio Final]]</f>
        <v>25</v>
      </c>
      <c r="I668" s="83">
        <v>0</v>
      </c>
      <c r="J668" s="83">
        <v>2</v>
      </c>
      <c r="K668" s="112">
        <f>SUMIFS(VENTAS[Cantidad],VENTAS[Código del producto Vendido],INVENTARIO[[#This Row],[Code]])</f>
        <v>1</v>
      </c>
      <c r="L668" s="122">
        <f>INVENTARIO[[#This Row],[Entradas]]-INVENTARIO[[#This Row],[Salidas]]</f>
        <v>1</v>
      </c>
      <c r="M668" s="183">
        <f>INVENTARIO[[#This Row],[Precio Final]]*10%</f>
        <v>2.5</v>
      </c>
      <c r="N668" s="43">
        <v>0</v>
      </c>
      <c r="O668" s="43">
        <v>30.3</v>
      </c>
      <c r="P668" s="43">
        <v>16</v>
      </c>
      <c r="Q668" s="112"/>
      <c r="R668" s="43"/>
      <c r="S668" s="189">
        <v>3</v>
      </c>
      <c r="T668" s="180">
        <f t="shared" si="110"/>
        <v>19</v>
      </c>
      <c r="U668" s="180">
        <f>((INVENTARIO[[#This Row],[Costo Unitario (USD)]]+INVENTARIO[[#This Row],[Costo Envío (USD)]])*1.5)</f>
        <v>28.5</v>
      </c>
      <c r="V668" s="43">
        <v>25</v>
      </c>
      <c r="W668" s="43">
        <f>INVENTARIO[[#This Row],[Precio Final]]-(INVENTARIO[[#This Row],[Comisión 10%]]+INVENTARIO[[#This Row],[Costo total]])</f>
        <v>3.5</v>
      </c>
      <c r="X668" s="184">
        <f>INVENTARIO[[#This Row],[Ganancia Unitaria]]*INVENTARIO[[#This Row],[Salidas]]</f>
        <v>3.5</v>
      </c>
      <c r="Y668" s="43"/>
      <c r="Z668" s="20"/>
    </row>
    <row r="669" spans="1:26" ht="55" hidden="1" customHeight="1" x14ac:dyDescent="0.15">
      <c r="A669" s="42" t="s">
        <v>1927</v>
      </c>
      <c r="B669" s="185"/>
      <c r="C669" s="186" t="s">
        <v>12</v>
      </c>
      <c r="D669" s="78" t="s">
        <v>52</v>
      </c>
      <c r="E669" s="78" t="s">
        <v>2104</v>
      </c>
      <c r="F669" s="78" t="s">
        <v>692</v>
      </c>
      <c r="G669" s="78" t="s">
        <v>426</v>
      </c>
      <c r="H669" s="187">
        <f>INVENTARIO[[#This Row],[Precio Final]]</f>
        <v>25</v>
      </c>
      <c r="I669" s="78">
        <v>5</v>
      </c>
      <c r="J669" s="78">
        <v>1</v>
      </c>
      <c r="K669" s="110">
        <f>SUMIFS(VENTAS[Cantidad],VENTAS[Código del producto Vendido],INVENTARIO[[#This Row],[Code]])</f>
        <v>0</v>
      </c>
      <c r="L669" s="121">
        <f>INVENTARIO[[#This Row],[Entradas]]-INVENTARIO[[#This Row],[Salidas]]</f>
        <v>1</v>
      </c>
      <c r="M669" s="187">
        <f>INVENTARIO[[#This Row],[Precio Final]]*10%</f>
        <v>2.5</v>
      </c>
      <c r="N669" s="42">
        <v>0</v>
      </c>
      <c r="O669" s="42">
        <v>17.059999999999999</v>
      </c>
      <c r="P669" s="42">
        <v>19</v>
      </c>
      <c r="Q669" s="110"/>
      <c r="R669" s="42"/>
      <c r="S669" s="190">
        <v>3</v>
      </c>
      <c r="T669" s="42">
        <f t="shared" si="110"/>
        <v>22</v>
      </c>
      <c r="U669" s="42">
        <f>((INVENTARIO[[#This Row],[Costo Unitario (USD)]]+INVENTARIO[[#This Row],[Costo Envío (USD)]])*1.5)</f>
        <v>33</v>
      </c>
      <c r="V669" s="42">
        <v>25</v>
      </c>
      <c r="W669" s="42">
        <f>INVENTARIO[[#This Row],[Precio Final]]-(INVENTARIO[[#This Row],[Comisión 10%]]+INVENTARIO[[#This Row],[Costo total]])</f>
        <v>0.5</v>
      </c>
      <c r="X669" s="188">
        <f>INVENTARIO[[#This Row],[Ganancia Unitaria]]*INVENTARIO[[#This Row],[Salidas]]</f>
        <v>0</v>
      </c>
      <c r="Y669" s="42"/>
      <c r="Z669" s="20"/>
    </row>
    <row r="670" spans="1:26" ht="55" hidden="1" customHeight="1" x14ac:dyDescent="0.15">
      <c r="A670" s="43" t="s">
        <v>1928</v>
      </c>
      <c r="B670" s="181"/>
      <c r="C670" s="182" t="s">
        <v>12</v>
      </c>
      <c r="D670" s="83" t="s">
        <v>52</v>
      </c>
      <c r="E670" s="83" t="s">
        <v>2438</v>
      </c>
      <c r="F670" s="83" t="s">
        <v>697</v>
      </c>
      <c r="G670" s="83" t="s">
        <v>164</v>
      </c>
      <c r="H670" s="183">
        <f>INVENTARIO[[#This Row],[Precio Final]]</f>
        <v>20</v>
      </c>
      <c r="I670" s="83">
        <v>1.89</v>
      </c>
      <c r="J670" s="83">
        <v>1</v>
      </c>
      <c r="K670" s="112">
        <f>SUMIFS(VENTAS[Cantidad],VENTAS[Código del producto Vendido],INVENTARIO[[#This Row],[Code]])</f>
        <v>0</v>
      </c>
      <c r="L670" s="122">
        <f>INVENTARIO[[#This Row],[Entradas]]-INVENTARIO[[#This Row],[Salidas]]</f>
        <v>1</v>
      </c>
      <c r="M670" s="183">
        <f>INVENTARIO[[#This Row],[Precio Final]]*10%</f>
        <v>2</v>
      </c>
      <c r="N670" s="43">
        <v>0</v>
      </c>
      <c r="O670" s="43">
        <v>14.25</v>
      </c>
      <c r="P670" s="43">
        <v>11.53</v>
      </c>
      <c r="Q670" s="112"/>
      <c r="R670" s="43"/>
      <c r="S670" s="189">
        <v>1.71</v>
      </c>
      <c r="T670" s="180">
        <f t="shared" si="110"/>
        <v>13.239999999999998</v>
      </c>
      <c r="U670" s="180">
        <f>((INVENTARIO[[#This Row],[Costo Unitario (USD)]]+INVENTARIO[[#This Row],[Costo Envío (USD)]])*1.5)</f>
        <v>19.86</v>
      </c>
      <c r="V670" s="43">
        <v>20</v>
      </c>
      <c r="W670" s="43">
        <f>INVENTARIO[[#This Row],[Precio Final]]-(INVENTARIO[[#This Row],[Comisión 10%]]+INVENTARIO[[#This Row],[Costo total]])</f>
        <v>4.7600000000000016</v>
      </c>
      <c r="X670" s="184">
        <f>INVENTARIO[[#This Row],[Ganancia Unitaria]]*INVENTARIO[[#This Row],[Salidas]]</f>
        <v>0</v>
      </c>
      <c r="Y670" s="43"/>
      <c r="Z670" s="20"/>
    </row>
    <row r="671" spans="1:26" ht="55" hidden="1" customHeight="1" x14ac:dyDescent="0.15">
      <c r="A671" s="42" t="s">
        <v>1929</v>
      </c>
      <c r="B671" s="185"/>
      <c r="C671" s="186" t="s">
        <v>12</v>
      </c>
      <c r="D671" s="78" t="s">
        <v>52</v>
      </c>
      <c r="E671" s="78" t="s">
        <v>2025</v>
      </c>
      <c r="F671" s="78" t="s">
        <v>692</v>
      </c>
      <c r="G671" s="78" t="s">
        <v>164</v>
      </c>
      <c r="H671" s="187">
        <f>INVENTARIO[[#This Row],[Precio Final]]</f>
        <v>20</v>
      </c>
      <c r="I671" s="78">
        <v>1.89</v>
      </c>
      <c r="J671" s="78">
        <v>1</v>
      </c>
      <c r="K671" s="110">
        <f>SUMIFS(VENTAS[Cantidad],VENTAS[Código del producto Vendido],INVENTARIO[[#This Row],[Code]])</f>
        <v>1</v>
      </c>
      <c r="L671" s="121">
        <f>INVENTARIO[[#This Row],[Entradas]]-INVENTARIO[[#This Row],[Salidas]]</f>
        <v>0</v>
      </c>
      <c r="M671" s="187">
        <f>INVENTARIO[[#This Row],[Precio Final]]*10%</f>
        <v>2</v>
      </c>
      <c r="N671" s="42">
        <v>0</v>
      </c>
      <c r="O671" s="42">
        <v>14.25</v>
      </c>
      <c r="P671" s="42">
        <v>11.53</v>
      </c>
      <c r="Q671" s="110"/>
      <c r="R671" s="42"/>
      <c r="S671" s="190">
        <v>1.71</v>
      </c>
      <c r="T671" s="42">
        <f t="shared" si="110"/>
        <v>13.239999999999998</v>
      </c>
      <c r="U671" s="42">
        <f>((INVENTARIO[[#This Row],[Costo Unitario (USD)]]+INVENTARIO[[#This Row],[Costo Envío (USD)]])*1.5)</f>
        <v>19.86</v>
      </c>
      <c r="V671" s="42">
        <v>20</v>
      </c>
      <c r="W671" s="42">
        <f>INVENTARIO[[#This Row],[Precio Final]]-(INVENTARIO[[#This Row],[Comisión 10%]]+INVENTARIO[[#This Row],[Costo total]])</f>
        <v>4.7600000000000016</v>
      </c>
      <c r="X671" s="188">
        <f>INVENTARIO[[#This Row],[Ganancia Unitaria]]*INVENTARIO[[#This Row],[Salidas]]</f>
        <v>4.7600000000000016</v>
      </c>
      <c r="Y671" s="42"/>
      <c r="Z671" s="20"/>
    </row>
    <row r="672" spans="1:26" ht="55" hidden="1" customHeight="1" x14ac:dyDescent="0.15">
      <c r="A672" s="43" t="s">
        <v>1930</v>
      </c>
      <c r="B672" s="181"/>
      <c r="C672" s="182" t="s">
        <v>12</v>
      </c>
      <c r="D672" s="83" t="s">
        <v>52</v>
      </c>
      <c r="E672" s="83" t="s">
        <v>2026</v>
      </c>
      <c r="F672" s="83" t="s">
        <v>697</v>
      </c>
      <c r="G672" s="83" t="s">
        <v>164</v>
      </c>
      <c r="H672" s="183">
        <f>INVENTARIO[[#This Row],[Precio Final]]</f>
        <v>20</v>
      </c>
      <c r="I672" s="83">
        <v>1.89</v>
      </c>
      <c r="J672" s="83">
        <v>1</v>
      </c>
      <c r="K672" s="112">
        <f>SUMIFS(VENTAS[Cantidad],VENTAS[Código del producto Vendido],INVENTARIO[[#This Row],[Code]])</f>
        <v>1</v>
      </c>
      <c r="L672" s="122">
        <f>INVENTARIO[[#This Row],[Entradas]]-INVENTARIO[[#This Row],[Salidas]]</f>
        <v>0</v>
      </c>
      <c r="M672" s="183">
        <f>INVENTARIO[[#This Row],[Precio Final]]*10%</f>
        <v>2</v>
      </c>
      <c r="N672" s="43">
        <v>0</v>
      </c>
      <c r="O672" s="43">
        <v>14.25</v>
      </c>
      <c r="P672" s="43">
        <v>12.53</v>
      </c>
      <c r="Q672" s="112"/>
      <c r="R672" s="43"/>
      <c r="S672" s="189">
        <v>1.71</v>
      </c>
      <c r="T672" s="180">
        <f t="shared" si="110"/>
        <v>14.239999999999998</v>
      </c>
      <c r="U672" s="180">
        <f>((INVENTARIO[[#This Row],[Costo Unitario (USD)]]+INVENTARIO[[#This Row],[Costo Envío (USD)]])*1.5)</f>
        <v>21.36</v>
      </c>
      <c r="V672" s="43">
        <v>20</v>
      </c>
      <c r="W672" s="43">
        <f>INVENTARIO[[#This Row],[Precio Final]]-(INVENTARIO[[#This Row],[Comisión 10%]]+INVENTARIO[[#This Row],[Costo total]])</f>
        <v>3.7600000000000016</v>
      </c>
      <c r="X672" s="184">
        <f>INVENTARIO[[#This Row],[Ganancia Unitaria]]*INVENTARIO[[#This Row],[Salidas]]</f>
        <v>3.7600000000000016</v>
      </c>
      <c r="Y672" s="43"/>
      <c r="Z672" s="20"/>
    </row>
    <row r="673" spans="1:26" ht="55" hidden="1" customHeight="1" x14ac:dyDescent="0.15">
      <c r="A673" s="42" t="s">
        <v>1931</v>
      </c>
      <c r="B673" s="185"/>
      <c r="C673" s="186" t="s">
        <v>12</v>
      </c>
      <c r="D673" s="78" t="s">
        <v>52</v>
      </c>
      <c r="E673" s="78" t="s">
        <v>2026</v>
      </c>
      <c r="F673" s="78" t="s">
        <v>695</v>
      </c>
      <c r="G673" s="78" t="s">
        <v>164</v>
      </c>
      <c r="H673" s="187">
        <f>INVENTARIO[[#This Row],[Precio Final]]</f>
        <v>20</v>
      </c>
      <c r="I673" s="78">
        <v>1.89</v>
      </c>
      <c r="J673" s="78">
        <v>1</v>
      </c>
      <c r="K673" s="110">
        <f>SUMIFS(VENTAS[Cantidad],VENTAS[Código del producto Vendido],INVENTARIO[[#This Row],[Code]])</f>
        <v>0</v>
      </c>
      <c r="L673" s="121">
        <f>INVENTARIO[[#This Row],[Entradas]]-INVENTARIO[[#This Row],[Salidas]]</f>
        <v>1</v>
      </c>
      <c r="M673" s="187">
        <f>INVENTARIO[[#This Row],[Precio Final]]*10%</f>
        <v>2</v>
      </c>
      <c r="N673" s="42">
        <v>0</v>
      </c>
      <c r="O673" s="42">
        <v>14.25</v>
      </c>
      <c r="P673" s="42">
        <v>12.53</v>
      </c>
      <c r="Q673" s="110"/>
      <c r="R673" s="42"/>
      <c r="S673" s="190">
        <v>1.71</v>
      </c>
      <c r="T673" s="42">
        <f t="shared" si="110"/>
        <v>14.239999999999998</v>
      </c>
      <c r="U673" s="42">
        <f>((INVENTARIO[[#This Row],[Costo Unitario (USD)]]+INVENTARIO[[#This Row],[Costo Envío (USD)]])*1.5)</f>
        <v>21.36</v>
      </c>
      <c r="V673" s="42">
        <v>20</v>
      </c>
      <c r="W673" s="42">
        <f>INVENTARIO[[#This Row],[Precio Final]]-(INVENTARIO[[#This Row],[Comisión 10%]]+INVENTARIO[[#This Row],[Costo total]])</f>
        <v>3.7600000000000016</v>
      </c>
      <c r="X673" s="188">
        <f>INVENTARIO[[#This Row],[Ganancia Unitaria]]*INVENTARIO[[#This Row],[Salidas]]</f>
        <v>0</v>
      </c>
      <c r="Y673" s="42"/>
      <c r="Z673" s="20"/>
    </row>
    <row r="674" spans="1:26" ht="55" hidden="1" customHeight="1" x14ac:dyDescent="0.15">
      <c r="A674" s="43" t="s">
        <v>2029</v>
      </c>
      <c r="B674" s="181"/>
      <c r="C674" s="182" t="s">
        <v>12</v>
      </c>
      <c r="D674" s="83" t="s">
        <v>52</v>
      </c>
      <c r="E674" s="83" t="s">
        <v>2027</v>
      </c>
      <c r="F674" s="83" t="s">
        <v>698</v>
      </c>
      <c r="G674" s="83" t="s">
        <v>164</v>
      </c>
      <c r="H674" s="183">
        <f>INVENTARIO[[#This Row],[Precio Final]]</f>
        <v>25</v>
      </c>
      <c r="I674" s="83">
        <v>1.89</v>
      </c>
      <c r="J674" s="83">
        <v>2</v>
      </c>
      <c r="K674" s="112">
        <f>SUMIFS(VENTAS[Cantidad],VENTAS[Código del producto Vendido],INVENTARIO[[#This Row],[Code]])</f>
        <v>2</v>
      </c>
      <c r="L674" s="122">
        <f>INVENTARIO[[#This Row],[Entradas]]-INVENTARIO[[#This Row],[Salidas]]</f>
        <v>0</v>
      </c>
      <c r="M674" s="183">
        <f>INVENTARIO[[#This Row],[Precio Final]]*10%</f>
        <v>2.5</v>
      </c>
      <c r="N674" s="43">
        <v>0</v>
      </c>
      <c r="O674" s="43">
        <v>3.78</v>
      </c>
      <c r="P674" s="43">
        <v>14.66</v>
      </c>
      <c r="Q674" s="112"/>
      <c r="R674" s="43"/>
      <c r="S674" s="189">
        <v>1.71</v>
      </c>
      <c r="T674" s="180">
        <f t="shared" si="110"/>
        <v>16.37</v>
      </c>
      <c r="U674" s="180">
        <f>((INVENTARIO[[#This Row],[Costo Unitario (USD)]]+INVENTARIO[[#This Row],[Costo Envío (USD)]])*1.5)</f>
        <v>24.555</v>
      </c>
      <c r="V674" s="43">
        <v>25</v>
      </c>
      <c r="W674" s="43">
        <f>INVENTARIO[[#This Row],[Precio Final]]-(INVENTARIO[[#This Row],[Comisión 10%]]+INVENTARIO[[#This Row],[Costo total]])</f>
        <v>6.129999999999999</v>
      </c>
      <c r="X674" s="184">
        <f>INVENTARIO[[#This Row],[Ganancia Unitaria]]*INVENTARIO[[#This Row],[Salidas]]</f>
        <v>12.259999999999998</v>
      </c>
      <c r="Y674" s="43"/>
      <c r="Z674" s="20"/>
    </row>
    <row r="675" spans="1:26" ht="55" hidden="1" customHeight="1" x14ac:dyDescent="0.15">
      <c r="A675" s="42" t="s">
        <v>2030</v>
      </c>
      <c r="B675" s="185"/>
      <c r="C675" s="186" t="s">
        <v>12</v>
      </c>
      <c r="D675" s="78" t="s">
        <v>52</v>
      </c>
      <c r="E675" s="78" t="s">
        <v>2027</v>
      </c>
      <c r="F675" s="78" t="s">
        <v>695</v>
      </c>
      <c r="G675" s="78" t="s">
        <v>164</v>
      </c>
      <c r="H675" s="187">
        <f>INVENTARIO[[#This Row],[Precio Final]]</f>
        <v>25</v>
      </c>
      <c r="I675" s="78">
        <v>0</v>
      </c>
      <c r="J675" s="78">
        <v>2</v>
      </c>
      <c r="K675" s="110">
        <f>SUMIFS(VENTAS[Cantidad],VENTAS[Código del producto Vendido],INVENTARIO[[#This Row],[Code]])</f>
        <v>1</v>
      </c>
      <c r="L675" s="121">
        <f>INVENTARIO[[#This Row],[Entradas]]-INVENTARIO[[#This Row],[Salidas]]</f>
        <v>1</v>
      </c>
      <c r="M675" s="187">
        <f>INVENTARIO[[#This Row],[Precio Final]]*10%</f>
        <v>2.5</v>
      </c>
      <c r="N675" s="42">
        <v>0</v>
      </c>
      <c r="O675" s="42">
        <v>0</v>
      </c>
      <c r="P675" s="42">
        <v>14.66</v>
      </c>
      <c r="Q675" s="110"/>
      <c r="R675" s="42"/>
      <c r="S675" s="190">
        <v>1.71</v>
      </c>
      <c r="T675" s="42">
        <f t="shared" si="110"/>
        <v>16.37</v>
      </c>
      <c r="U675" s="42">
        <f>((INVENTARIO[[#This Row],[Costo Unitario (USD)]]+INVENTARIO[[#This Row],[Costo Envío (USD)]])*1.5)</f>
        <v>24.555</v>
      </c>
      <c r="V675" s="42">
        <v>25</v>
      </c>
      <c r="W675" s="42">
        <f>INVENTARIO[[#This Row],[Precio Final]]-(INVENTARIO[[#This Row],[Comisión 10%]]+INVENTARIO[[#This Row],[Costo total]])</f>
        <v>6.129999999999999</v>
      </c>
      <c r="X675" s="188">
        <f>INVENTARIO[[#This Row],[Ganancia Unitaria]]*INVENTARIO[[#This Row],[Salidas]]</f>
        <v>6.129999999999999</v>
      </c>
      <c r="Y675" s="42"/>
      <c r="Z675" s="20"/>
    </row>
    <row r="676" spans="1:26" ht="55" hidden="1" customHeight="1" x14ac:dyDescent="0.15">
      <c r="A676" s="43" t="s">
        <v>2031</v>
      </c>
      <c r="B676" s="181"/>
      <c r="C676" s="182" t="s">
        <v>12</v>
      </c>
      <c r="D676" s="83" t="s">
        <v>52</v>
      </c>
      <c r="E676" s="83" t="s">
        <v>2028</v>
      </c>
      <c r="F676" s="83" t="s">
        <v>697</v>
      </c>
      <c r="G676" s="83" t="s">
        <v>164</v>
      </c>
      <c r="H676" s="183">
        <f>INVENTARIO[[#This Row],[Precio Final]]</f>
        <v>25</v>
      </c>
      <c r="I676" s="83">
        <v>0</v>
      </c>
      <c r="J676" s="83">
        <v>2</v>
      </c>
      <c r="K676" s="112">
        <f>SUMIFS(VENTAS[Cantidad],VENTAS[Código del producto Vendido],INVENTARIO[[#This Row],[Code]])</f>
        <v>2</v>
      </c>
      <c r="L676" s="122">
        <f>INVENTARIO[[#This Row],[Entradas]]-INVENTARIO[[#This Row],[Salidas]]</f>
        <v>0</v>
      </c>
      <c r="M676" s="183">
        <f>INVENTARIO[[#This Row],[Precio Final]]*10%</f>
        <v>2.5</v>
      </c>
      <c r="N676" s="43">
        <v>0</v>
      </c>
      <c r="O676" s="43">
        <v>0</v>
      </c>
      <c r="P676" s="43">
        <v>13.94</v>
      </c>
      <c r="Q676" s="112"/>
      <c r="R676" s="43"/>
      <c r="S676" s="189">
        <v>1.71</v>
      </c>
      <c r="T676" s="180">
        <f t="shared" si="110"/>
        <v>15.649999999999999</v>
      </c>
      <c r="U676" s="180">
        <f>((INVENTARIO[[#This Row],[Costo Unitario (USD)]]+INVENTARIO[[#This Row],[Costo Envío (USD)]])*1.5)</f>
        <v>23.474999999999998</v>
      </c>
      <c r="V676" s="43">
        <v>25</v>
      </c>
      <c r="W676" s="43">
        <f>INVENTARIO[[#This Row],[Precio Final]]-(INVENTARIO[[#This Row],[Comisión 10%]]+INVENTARIO[[#This Row],[Costo total]])</f>
        <v>6.8500000000000014</v>
      </c>
      <c r="X676" s="184">
        <f>INVENTARIO[[#This Row],[Ganancia Unitaria]]*INVENTARIO[[#This Row],[Salidas]]</f>
        <v>13.700000000000003</v>
      </c>
      <c r="Y676" s="43"/>
      <c r="Z676" s="20"/>
    </row>
    <row r="677" spans="1:26" ht="55" hidden="1" customHeight="1" x14ac:dyDescent="0.15">
      <c r="A677" s="42" t="s">
        <v>2032</v>
      </c>
      <c r="B677" s="185"/>
      <c r="C677" s="186" t="s">
        <v>12</v>
      </c>
      <c r="D677" s="78" t="s">
        <v>52</v>
      </c>
      <c r="E677" s="78" t="s">
        <v>2028</v>
      </c>
      <c r="F677" s="78" t="s">
        <v>692</v>
      </c>
      <c r="G677" s="78" t="s">
        <v>164</v>
      </c>
      <c r="H677" s="187">
        <f>INVENTARIO[[#This Row],[Precio Final]]</f>
        <v>25</v>
      </c>
      <c r="I677" s="78">
        <v>0</v>
      </c>
      <c r="J677" s="78">
        <v>2</v>
      </c>
      <c r="K677" s="110">
        <f>SUMIFS(VENTAS[Cantidad],VENTAS[Código del producto Vendido],INVENTARIO[[#This Row],[Code]])</f>
        <v>2</v>
      </c>
      <c r="L677" s="121">
        <f>INVENTARIO[[#This Row],[Entradas]]-INVENTARIO[[#This Row],[Salidas]]</f>
        <v>0</v>
      </c>
      <c r="M677" s="187">
        <f>INVENTARIO[[#This Row],[Precio Final]]*10%</f>
        <v>2.5</v>
      </c>
      <c r="N677" s="42">
        <v>0</v>
      </c>
      <c r="O677" s="42">
        <v>0</v>
      </c>
      <c r="P677" s="42">
        <v>13.94</v>
      </c>
      <c r="Q677" s="110"/>
      <c r="R677" s="42"/>
      <c r="S677" s="190">
        <v>1.71</v>
      </c>
      <c r="T677" s="42">
        <f t="shared" si="110"/>
        <v>15.649999999999999</v>
      </c>
      <c r="U677" s="42">
        <f>((INVENTARIO[[#This Row],[Costo Unitario (USD)]]+INVENTARIO[[#This Row],[Costo Envío (USD)]])*1.5)</f>
        <v>23.474999999999998</v>
      </c>
      <c r="V677" s="42">
        <v>25</v>
      </c>
      <c r="W677" s="42">
        <f>INVENTARIO[[#This Row],[Precio Final]]-(INVENTARIO[[#This Row],[Comisión 10%]]+INVENTARIO[[#This Row],[Costo total]])</f>
        <v>6.8500000000000014</v>
      </c>
      <c r="X677" s="188">
        <f>INVENTARIO[[#This Row],[Ganancia Unitaria]]*INVENTARIO[[#This Row],[Salidas]]</f>
        <v>13.700000000000003</v>
      </c>
      <c r="Y677" s="42"/>
      <c r="Z677" s="20"/>
    </row>
    <row r="678" spans="1:26" ht="55" hidden="1" customHeight="1" x14ac:dyDescent="0.15">
      <c r="A678" s="43" t="s">
        <v>2033</v>
      </c>
      <c r="B678" s="181"/>
      <c r="C678" s="182" t="s">
        <v>12</v>
      </c>
      <c r="D678" s="83" t="s">
        <v>52</v>
      </c>
      <c r="E678" s="83" t="s">
        <v>2258</v>
      </c>
      <c r="F678" s="83" t="s">
        <v>692</v>
      </c>
      <c r="G678" s="83" t="s">
        <v>164</v>
      </c>
      <c r="H678" s="183">
        <f>INVENTARIO[[#This Row],[Precio Final]]</f>
        <v>18</v>
      </c>
      <c r="I678" s="83">
        <v>3</v>
      </c>
      <c r="J678" s="83">
        <v>2</v>
      </c>
      <c r="K678" s="112">
        <f>SUMIFS(VENTAS[Cantidad],VENTAS[Código del producto Vendido],INVENTARIO[[#This Row],[Code]])</f>
        <v>0</v>
      </c>
      <c r="L678" s="122">
        <f>INVENTARIO[[#This Row],[Entradas]]-INVENTARIO[[#This Row],[Salidas]]</f>
        <v>2</v>
      </c>
      <c r="M678" s="183">
        <f>INVENTARIO[[#This Row],[Precio Final]]*10%</f>
        <v>1.8</v>
      </c>
      <c r="N678" s="43">
        <v>0</v>
      </c>
      <c r="O678" s="43">
        <v>28.5</v>
      </c>
      <c r="P678" s="43">
        <v>8</v>
      </c>
      <c r="Q678" s="112"/>
      <c r="R678" s="43"/>
      <c r="S678" s="189">
        <v>3</v>
      </c>
      <c r="T678" s="180">
        <v>8</v>
      </c>
      <c r="U678" s="180">
        <f>((INVENTARIO[[#This Row],[Costo Unitario (USD)]]+INVENTARIO[[#This Row],[Costo Envío (USD)]])*1.5)+10%</f>
        <v>16.600000000000001</v>
      </c>
      <c r="V678" s="43">
        <v>18</v>
      </c>
      <c r="W678" s="43">
        <f>INVENTARIO[[#This Row],[Precio Final]]-(INVENTARIO[[#This Row],[Comisión 10%]]+INVENTARIO[[#This Row],[Costo total]])</f>
        <v>8.1999999999999993</v>
      </c>
      <c r="X678" s="184">
        <f>INVENTARIO[[#This Row],[Ganancia Unitaria]]*INVENTARIO[[#This Row],[Salidas]]</f>
        <v>0</v>
      </c>
      <c r="Y678" s="43"/>
      <c r="Z678" s="20"/>
    </row>
    <row r="679" spans="1:26" ht="55" hidden="1" customHeight="1" x14ac:dyDescent="0.15">
      <c r="A679" s="42" t="s">
        <v>2034</v>
      </c>
      <c r="B679" s="185"/>
      <c r="C679" s="186" t="s">
        <v>12</v>
      </c>
      <c r="D679" s="78" t="s">
        <v>52</v>
      </c>
      <c r="E679" s="78" t="s">
        <v>2036</v>
      </c>
      <c r="F679" s="78" t="s">
        <v>695</v>
      </c>
      <c r="G679" s="78" t="s">
        <v>164</v>
      </c>
      <c r="H679" s="187">
        <f>INVENTARIO[[#This Row],[Precio Final]]</f>
        <v>22</v>
      </c>
      <c r="I679" s="78">
        <v>5</v>
      </c>
      <c r="J679" s="78">
        <v>1</v>
      </c>
      <c r="K679" s="110">
        <f>SUMIFS(VENTAS[Cantidad],VENTAS[Código del producto Vendido],INVENTARIO[[#This Row],[Code]])</f>
        <v>1</v>
      </c>
      <c r="L679" s="121">
        <f>INVENTARIO[[#This Row],[Entradas]]-INVENTARIO[[#This Row],[Salidas]]</f>
        <v>0</v>
      </c>
      <c r="M679" s="187">
        <f>INVENTARIO[[#This Row],[Precio Final]]*10%</f>
        <v>2.2000000000000002</v>
      </c>
      <c r="N679" s="42">
        <v>0</v>
      </c>
      <c r="O679" s="42">
        <v>19.38</v>
      </c>
      <c r="P679" s="42">
        <v>12</v>
      </c>
      <c r="Q679" s="110"/>
      <c r="R679" s="42"/>
      <c r="S679" s="190">
        <v>3</v>
      </c>
      <c r="T679" s="42">
        <f t="shared" ref="T679:T698" si="111">(P679+S679)</f>
        <v>15</v>
      </c>
      <c r="U679" s="42">
        <f>((INVENTARIO[[#This Row],[Costo Unitario (USD)]]+INVENTARIO[[#This Row],[Costo Envío (USD)]])*1.5)</f>
        <v>22.5</v>
      </c>
      <c r="V679" s="42">
        <v>22</v>
      </c>
      <c r="W679" s="42">
        <f>INVENTARIO[[#This Row],[Precio Final]]-(INVENTARIO[[#This Row],[Comisión 10%]]+INVENTARIO[[#This Row],[Costo total]])</f>
        <v>4.8000000000000007</v>
      </c>
      <c r="X679" s="188">
        <f>INVENTARIO[[#This Row],[Ganancia Unitaria]]*INVENTARIO[[#This Row],[Salidas]]</f>
        <v>4.8000000000000007</v>
      </c>
      <c r="Y679" s="42"/>
      <c r="Z679" s="20"/>
    </row>
    <row r="680" spans="1:26" ht="55" hidden="1" customHeight="1" x14ac:dyDescent="0.15">
      <c r="A680" s="43" t="s">
        <v>2035</v>
      </c>
      <c r="B680" s="181"/>
      <c r="C680" s="182" t="s">
        <v>12</v>
      </c>
      <c r="D680" s="83" t="s">
        <v>52</v>
      </c>
      <c r="E680" s="83" t="s">
        <v>2036</v>
      </c>
      <c r="F680" s="83" t="s">
        <v>695</v>
      </c>
      <c r="G680" s="83" t="s">
        <v>426</v>
      </c>
      <c r="H680" s="183">
        <f>INVENTARIO[[#This Row],[Precio Final]]</f>
        <v>22</v>
      </c>
      <c r="I680" s="83">
        <v>5</v>
      </c>
      <c r="J680" s="83">
        <v>1</v>
      </c>
      <c r="K680" s="112">
        <f>SUMIFS(VENTAS[Cantidad],VENTAS[Código del producto Vendido],INVENTARIO[[#This Row],[Code]])</f>
        <v>1</v>
      </c>
      <c r="L680" s="122">
        <f>INVENTARIO[[#This Row],[Entradas]]-INVENTARIO[[#This Row],[Salidas]]</f>
        <v>0</v>
      </c>
      <c r="M680" s="183">
        <f>INVENTARIO[[#This Row],[Precio Final]]*10%</f>
        <v>2.2000000000000002</v>
      </c>
      <c r="N680" s="43">
        <v>0</v>
      </c>
      <c r="O680" s="43">
        <v>19.38</v>
      </c>
      <c r="P680" s="43">
        <v>12</v>
      </c>
      <c r="Q680" s="112"/>
      <c r="R680" s="43"/>
      <c r="S680" s="189">
        <v>3</v>
      </c>
      <c r="T680" s="180">
        <f t="shared" si="111"/>
        <v>15</v>
      </c>
      <c r="U680" s="180">
        <f>((INVENTARIO[[#This Row],[Costo Unitario (USD)]]+INVENTARIO[[#This Row],[Costo Envío (USD)]])*1.5)</f>
        <v>22.5</v>
      </c>
      <c r="V680" s="43">
        <v>22</v>
      </c>
      <c r="W680" s="43">
        <f>INVENTARIO[[#This Row],[Precio Final]]-(INVENTARIO[[#This Row],[Comisión 10%]]+INVENTARIO[[#This Row],[Costo total]])</f>
        <v>4.8000000000000007</v>
      </c>
      <c r="X680" s="184">
        <f>INVENTARIO[[#This Row],[Ganancia Unitaria]]*INVENTARIO[[#This Row],[Salidas]]</f>
        <v>4.8000000000000007</v>
      </c>
      <c r="Y680" s="43"/>
      <c r="Z680" s="20"/>
    </row>
    <row r="681" spans="1:26" ht="55" hidden="1" customHeight="1" x14ac:dyDescent="0.15">
      <c r="A681" s="42" t="s">
        <v>2037</v>
      </c>
      <c r="B681" s="185"/>
      <c r="C681" s="186" t="s">
        <v>12</v>
      </c>
      <c r="D681" s="78" t="s">
        <v>52</v>
      </c>
      <c r="E681" s="78" t="s">
        <v>2041</v>
      </c>
      <c r="F681" s="78" t="s">
        <v>692</v>
      </c>
      <c r="G681" s="78" t="s">
        <v>426</v>
      </c>
      <c r="H681" s="187">
        <f>INVENTARIO[[#This Row],[Precio Final]]</f>
        <v>18</v>
      </c>
      <c r="I681" s="78">
        <v>0</v>
      </c>
      <c r="J681" s="78">
        <v>1</v>
      </c>
      <c r="K681" s="110">
        <f>SUMIFS(VENTAS[Cantidad],VENTAS[Código del producto Vendido],INVENTARIO[[#This Row],[Code]])</f>
        <v>0</v>
      </c>
      <c r="L681" s="121">
        <f>INVENTARIO[[#This Row],[Entradas]]-INVENTARIO[[#This Row],[Salidas]]</f>
        <v>1</v>
      </c>
      <c r="M681" s="187">
        <f>INVENTARIO[[#This Row],[Precio Final]]*10%</f>
        <v>1.8</v>
      </c>
      <c r="N681" s="42">
        <v>0</v>
      </c>
      <c r="O681" s="42">
        <v>9.3800000000000008</v>
      </c>
      <c r="P681" s="42">
        <v>8</v>
      </c>
      <c r="Q681" s="110"/>
      <c r="R681" s="42"/>
      <c r="S681" s="190">
        <v>2</v>
      </c>
      <c r="T681" s="42">
        <f t="shared" si="111"/>
        <v>10</v>
      </c>
      <c r="U681" s="42">
        <f>((INVENTARIO[[#This Row],[Costo Unitario (USD)]]+INVENTARIO[[#This Row],[Costo Envío (USD)]])*1.5)</f>
        <v>15</v>
      </c>
      <c r="V681" s="42">
        <v>18</v>
      </c>
      <c r="W681" s="42">
        <f>INVENTARIO[[#This Row],[Precio Final]]-(INVENTARIO[[#This Row],[Comisión 10%]]+INVENTARIO[[#This Row],[Costo total]])</f>
        <v>6.1999999999999993</v>
      </c>
      <c r="X681" s="188">
        <f>INVENTARIO[[#This Row],[Ganancia Unitaria]]*INVENTARIO[[#This Row],[Salidas]]</f>
        <v>0</v>
      </c>
      <c r="Y681" s="42"/>
      <c r="Z681" s="20"/>
    </row>
    <row r="682" spans="1:26" ht="55" hidden="1" customHeight="1" x14ac:dyDescent="0.15">
      <c r="A682" s="43" t="s">
        <v>2038</v>
      </c>
      <c r="B682" s="181"/>
      <c r="C682" s="182" t="s">
        <v>12</v>
      </c>
      <c r="D682" s="83" t="s">
        <v>52</v>
      </c>
      <c r="E682" s="83" t="s">
        <v>2042</v>
      </c>
      <c r="F682" s="83" t="s">
        <v>695</v>
      </c>
      <c r="G682" s="83" t="s">
        <v>426</v>
      </c>
      <c r="H682" s="183">
        <f>INVENTARIO[[#This Row],[Precio Final]]</f>
        <v>22</v>
      </c>
      <c r="I682" s="83">
        <v>5</v>
      </c>
      <c r="J682" s="83">
        <v>2</v>
      </c>
      <c r="K682" s="112">
        <f>SUMIFS(VENTAS[Cantidad],VENTAS[Código del producto Vendido],INVENTARIO[[#This Row],[Code]])</f>
        <v>2</v>
      </c>
      <c r="L682" s="122">
        <f>INVENTARIO[[#This Row],[Entradas]]-INVENTARIO[[#This Row],[Salidas]]</f>
        <v>0</v>
      </c>
      <c r="M682" s="183">
        <f>INVENTARIO[[#This Row],[Precio Final]]*10%</f>
        <v>2.2000000000000002</v>
      </c>
      <c r="N682" s="43">
        <v>0</v>
      </c>
      <c r="O682" s="43">
        <v>17.5</v>
      </c>
      <c r="P682" s="43">
        <v>16</v>
      </c>
      <c r="Q682" s="112"/>
      <c r="R682" s="43"/>
      <c r="S682" s="189">
        <v>4</v>
      </c>
      <c r="T682" s="180">
        <f t="shared" si="111"/>
        <v>20</v>
      </c>
      <c r="U682" s="180">
        <f>((INVENTARIO[[#This Row],[Costo Unitario (USD)]]+INVENTARIO[[#This Row],[Costo Envío (USD)]])*1.5)</f>
        <v>30</v>
      </c>
      <c r="V682" s="43">
        <v>22</v>
      </c>
      <c r="W682" s="43">
        <f>INVENTARIO[[#This Row],[Precio Final]]-(INVENTARIO[[#This Row],[Comisión 10%]]+INVENTARIO[[#This Row],[Costo total]])</f>
        <v>-0.19999999999999929</v>
      </c>
      <c r="X682" s="184">
        <f>INVENTARIO[[#This Row],[Ganancia Unitaria]]*INVENTARIO[[#This Row],[Salidas]]</f>
        <v>-0.39999999999999858</v>
      </c>
      <c r="Y682" s="43"/>
      <c r="Z682" s="20"/>
    </row>
    <row r="683" spans="1:26" ht="55" hidden="1" customHeight="1" x14ac:dyDescent="0.15">
      <c r="A683" s="42" t="s">
        <v>2039</v>
      </c>
      <c r="B683" s="185"/>
      <c r="C683" s="186" t="s">
        <v>12</v>
      </c>
      <c r="D683" s="78" t="s">
        <v>52</v>
      </c>
      <c r="E683" s="78" t="s">
        <v>2043</v>
      </c>
      <c r="F683" s="78" t="s">
        <v>692</v>
      </c>
      <c r="G683" s="78" t="s">
        <v>426</v>
      </c>
      <c r="H683" s="187">
        <f>INVENTARIO[[#This Row],[Precio Final]]</f>
        <v>45</v>
      </c>
      <c r="I683" s="78">
        <v>0</v>
      </c>
      <c r="J683" s="78">
        <v>0</v>
      </c>
      <c r="K683" s="110">
        <f>SUMIFS(VENTAS[Cantidad],VENTAS[Código del producto Vendido],INVENTARIO[[#This Row],[Code]])</f>
        <v>0</v>
      </c>
      <c r="L683" s="121">
        <f>INVENTARIO[[#This Row],[Entradas]]-INVENTARIO[[#This Row],[Salidas]]</f>
        <v>0</v>
      </c>
      <c r="M683" s="187">
        <f>INVENTARIO[[#This Row],[Precio Final]]*10%</f>
        <v>4.5</v>
      </c>
      <c r="N683" s="42">
        <v>0</v>
      </c>
      <c r="O683" s="42">
        <v>28.13</v>
      </c>
      <c r="P683" s="42">
        <v>25</v>
      </c>
      <c r="Q683" s="110"/>
      <c r="R683" s="42"/>
      <c r="S683" s="190">
        <v>4</v>
      </c>
      <c r="T683" s="42">
        <f t="shared" si="111"/>
        <v>29</v>
      </c>
      <c r="U683" s="42">
        <f>((INVENTARIO[[#This Row],[Costo Unitario (USD)]]+INVENTARIO[[#This Row],[Costo Envío (USD)]])*1.5)</f>
        <v>43.5</v>
      </c>
      <c r="V683" s="42">
        <v>45</v>
      </c>
      <c r="W683" s="42">
        <f>INVENTARIO[[#This Row],[Precio Final]]-(INVENTARIO[[#This Row],[Comisión 10%]]+INVENTARIO[[#This Row],[Costo total]])</f>
        <v>11.5</v>
      </c>
      <c r="X683" s="188">
        <f>INVENTARIO[[#This Row],[Ganancia Unitaria]]*INVENTARIO[[#This Row],[Salidas]]</f>
        <v>0</v>
      </c>
      <c r="Y683" s="42"/>
      <c r="Z683" s="20"/>
    </row>
    <row r="684" spans="1:26" ht="55" hidden="1" customHeight="1" x14ac:dyDescent="0.15">
      <c r="A684" s="43" t="s">
        <v>2040</v>
      </c>
      <c r="B684" s="181"/>
      <c r="C684" s="182" t="s">
        <v>12</v>
      </c>
      <c r="D684" s="83" t="s">
        <v>52</v>
      </c>
      <c r="E684" s="83" t="s">
        <v>2391</v>
      </c>
      <c r="F684" s="83" t="s">
        <v>695</v>
      </c>
      <c r="G684" s="83" t="s">
        <v>426</v>
      </c>
      <c r="H684" s="183">
        <f>INVENTARIO[[#This Row],[Precio Final]]</f>
        <v>30</v>
      </c>
      <c r="I684" s="83">
        <v>0</v>
      </c>
      <c r="J684" s="83">
        <v>1</v>
      </c>
      <c r="K684" s="112">
        <f>SUMIFS(VENTAS[Cantidad],VENTAS[Código del producto Vendido],INVENTARIO[[#This Row],[Code]])</f>
        <v>0</v>
      </c>
      <c r="L684" s="122">
        <f>INVENTARIO[[#This Row],[Entradas]]-INVENTARIO[[#This Row],[Salidas]]</f>
        <v>1</v>
      </c>
      <c r="M684" s="183">
        <f>INVENTARIO[[#This Row],[Precio Final]]*10%</f>
        <v>3</v>
      </c>
      <c r="N684" s="43">
        <v>0</v>
      </c>
      <c r="O684" s="43">
        <v>0</v>
      </c>
      <c r="P684" s="43">
        <v>19</v>
      </c>
      <c r="Q684" s="112"/>
      <c r="R684" s="43"/>
      <c r="S684" s="189">
        <v>4</v>
      </c>
      <c r="T684" s="180">
        <f t="shared" si="111"/>
        <v>23</v>
      </c>
      <c r="U684" s="180">
        <f>((INVENTARIO[[#This Row],[Costo Unitario (USD)]]+INVENTARIO[[#This Row],[Costo Envío (USD)]])*1.5)</f>
        <v>34.5</v>
      </c>
      <c r="V684" s="43">
        <v>30</v>
      </c>
      <c r="W684" s="43">
        <f>INVENTARIO[[#This Row],[Precio Final]]-(INVENTARIO[[#This Row],[Comisión 10%]]+INVENTARIO[[#This Row],[Costo total]])</f>
        <v>4</v>
      </c>
      <c r="X684" s="184">
        <f>INVENTARIO[[#This Row],[Ganancia Unitaria]]*INVENTARIO[[#This Row],[Salidas]]</f>
        <v>0</v>
      </c>
      <c r="Y684" s="43"/>
      <c r="Z684" s="20"/>
    </row>
    <row r="685" spans="1:26" ht="55" hidden="1" customHeight="1" x14ac:dyDescent="0.15">
      <c r="A685" s="42" t="s">
        <v>2045</v>
      </c>
      <c r="B685" s="185"/>
      <c r="C685" s="186" t="s">
        <v>12</v>
      </c>
      <c r="D685" s="78" t="s">
        <v>52</v>
      </c>
      <c r="E685" s="78" t="s">
        <v>2044</v>
      </c>
      <c r="F685" s="78" t="s">
        <v>697</v>
      </c>
      <c r="G685" s="78" t="s">
        <v>426</v>
      </c>
      <c r="H685" s="187">
        <f>INVENTARIO[[#This Row],[Precio Final]]</f>
        <v>25</v>
      </c>
      <c r="I685" s="78">
        <v>0</v>
      </c>
      <c r="J685" s="78">
        <v>1</v>
      </c>
      <c r="K685" s="110">
        <f>SUMIFS(VENTAS[Cantidad],VENTAS[Código del producto Vendido],INVENTARIO[[#This Row],[Code]])</f>
        <v>1</v>
      </c>
      <c r="L685" s="121">
        <f>INVENTARIO[[#This Row],[Entradas]]-INVENTARIO[[#This Row],[Salidas]]</f>
        <v>0</v>
      </c>
      <c r="M685" s="187">
        <f>INVENTARIO[[#This Row],[Precio Final]]*10%</f>
        <v>2.5</v>
      </c>
      <c r="N685" s="42">
        <v>0</v>
      </c>
      <c r="O685" s="42">
        <v>12.44</v>
      </c>
      <c r="P685" s="42">
        <v>12.45</v>
      </c>
      <c r="Q685" s="110"/>
      <c r="R685" s="42"/>
      <c r="S685" s="190">
        <v>3</v>
      </c>
      <c r="T685" s="42">
        <f t="shared" si="111"/>
        <v>15.45</v>
      </c>
      <c r="U685" s="42">
        <f>((INVENTARIO[[#This Row],[Costo Unitario (USD)]]+INVENTARIO[[#This Row],[Costo Envío (USD)]])*1.5)</f>
        <v>23.174999999999997</v>
      </c>
      <c r="V685" s="42">
        <v>25</v>
      </c>
      <c r="W685" s="42">
        <f>INVENTARIO[[#This Row],[Precio Final]]-(INVENTARIO[[#This Row],[Comisión 10%]]+INVENTARIO[[#This Row],[Costo total]])</f>
        <v>7.0500000000000007</v>
      </c>
      <c r="X685" s="188">
        <f>INVENTARIO[[#This Row],[Ganancia Unitaria]]*INVENTARIO[[#This Row],[Salidas]]</f>
        <v>7.0500000000000007</v>
      </c>
      <c r="Y685" s="42"/>
      <c r="Z685" s="20"/>
    </row>
    <row r="686" spans="1:26" ht="55" hidden="1" customHeight="1" x14ac:dyDescent="0.15">
      <c r="A686" s="43" t="s">
        <v>2046</v>
      </c>
      <c r="B686" s="181"/>
      <c r="C686" s="182" t="s">
        <v>12</v>
      </c>
      <c r="D686" s="83" t="s">
        <v>52</v>
      </c>
      <c r="E686" s="83" t="s">
        <v>2044</v>
      </c>
      <c r="F686" s="83" t="s">
        <v>698</v>
      </c>
      <c r="G686" s="83" t="s">
        <v>426</v>
      </c>
      <c r="H686" s="183">
        <f>INVENTARIO[[#This Row],[Precio Final]]</f>
        <v>25</v>
      </c>
      <c r="I686" s="83">
        <v>0</v>
      </c>
      <c r="J686" s="83">
        <v>1</v>
      </c>
      <c r="K686" s="112">
        <f>SUMIFS(VENTAS[Cantidad],VENTAS[Código del producto Vendido],INVENTARIO[[#This Row],[Code]])</f>
        <v>0</v>
      </c>
      <c r="L686" s="122">
        <f>INVENTARIO[[#This Row],[Entradas]]-INVENTARIO[[#This Row],[Salidas]]</f>
        <v>1</v>
      </c>
      <c r="M686" s="183">
        <f>INVENTARIO[[#This Row],[Precio Final]]*10%</f>
        <v>2.5</v>
      </c>
      <c r="N686" s="43">
        <v>0</v>
      </c>
      <c r="O686" s="43">
        <v>12.44</v>
      </c>
      <c r="P686" s="43">
        <v>12.45</v>
      </c>
      <c r="Q686" s="112"/>
      <c r="R686" s="43"/>
      <c r="S686" s="189">
        <v>3</v>
      </c>
      <c r="T686" s="180">
        <f t="shared" si="111"/>
        <v>15.45</v>
      </c>
      <c r="U686" s="180">
        <f>((INVENTARIO[[#This Row],[Costo Unitario (USD)]]+INVENTARIO[[#This Row],[Costo Envío (USD)]])*1.5)</f>
        <v>23.174999999999997</v>
      </c>
      <c r="V686" s="43">
        <v>25</v>
      </c>
      <c r="W686" s="43">
        <f>INVENTARIO[[#This Row],[Precio Final]]-(INVENTARIO[[#This Row],[Comisión 10%]]+INVENTARIO[[#This Row],[Costo total]])</f>
        <v>7.0500000000000007</v>
      </c>
      <c r="X686" s="184">
        <f>INVENTARIO[[#This Row],[Ganancia Unitaria]]*INVENTARIO[[#This Row],[Salidas]]</f>
        <v>0</v>
      </c>
      <c r="Y686" s="43"/>
      <c r="Z686" s="20"/>
    </row>
    <row r="687" spans="1:26" ht="55" hidden="1" customHeight="1" x14ac:dyDescent="0.15">
      <c r="A687" s="42" t="s">
        <v>2047</v>
      </c>
      <c r="B687" s="185"/>
      <c r="C687" s="186" t="s">
        <v>12</v>
      </c>
      <c r="D687" s="78" t="s">
        <v>52</v>
      </c>
      <c r="E687" s="78" t="s">
        <v>2044</v>
      </c>
      <c r="F687" s="78" t="s">
        <v>695</v>
      </c>
      <c r="G687" s="78" t="s">
        <v>426</v>
      </c>
      <c r="H687" s="187">
        <f>INVENTARIO[[#This Row],[Precio Final]]</f>
        <v>25</v>
      </c>
      <c r="I687" s="78">
        <v>0</v>
      </c>
      <c r="J687" s="78">
        <v>1</v>
      </c>
      <c r="K687" s="110">
        <f>SUMIFS(VENTAS[Cantidad],VENTAS[Código del producto Vendido],INVENTARIO[[#This Row],[Code]])</f>
        <v>0</v>
      </c>
      <c r="L687" s="121">
        <f>INVENTARIO[[#This Row],[Entradas]]-INVENTARIO[[#This Row],[Salidas]]</f>
        <v>1</v>
      </c>
      <c r="M687" s="187">
        <f>INVENTARIO[[#This Row],[Precio Final]]*10%</f>
        <v>2.5</v>
      </c>
      <c r="N687" s="42">
        <v>0</v>
      </c>
      <c r="O687" s="42">
        <v>12.44</v>
      </c>
      <c r="P687" s="42">
        <v>12.45</v>
      </c>
      <c r="Q687" s="110"/>
      <c r="R687" s="42"/>
      <c r="S687" s="190">
        <v>3</v>
      </c>
      <c r="T687" s="42">
        <f t="shared" si="111"/>
        <v>15.45</v>
      </c>
      <c r="U687" s="42">
        <f>((INVENTARIO[[#This Row],[Costo Unitario (USD)]]+INVENTARIO[[#This Row],[Costo Envío (USD)]])*1.5)</f>
        <v>23.174999999999997</v>
      </c>
      <c r="V687" s="42">
        <v>25</v>
      </c>
      <c r="W687" s="42">
        <f>INVENTARIO[[#This Row],[Precio Final]]-(INVENTARIO[[#This Row],[Comisión 10%]]+INVENTARIO[[#This Row],[Costo total]])</f>
        <v>7.0500000000000007</v>
      </c>
      <c r="X687" s="188">
        <f>INVENTARIO[[#This Row],[Ganancia Unitaria]]*INVENTARIO[[#This Row],[Salidas]]</f>
        <v>0</v>
      </c>
      <c r="Y687" s="42"/>
      <c r="Z687" s="20"/>
    </row>
    <row r="688" spans="1:26" ht="55" hidden="1" customHeight="1" x14ac:dyDescent="0.15">
      <c r="A688" s="43" t="s">
        <v>2048</v>
      </c>
      <c r="B688" s="181"/>
      <c r="C688" s="182" t="s">
        <v>12</v>
      </c>
      <c r="D688" s="83" t="s">
        <v>50</v>
      </c>
      <c r="E688" s="83" t="s">
        <v>2427</v>
      </c>
      <c r="F688" s="83" t="s">
        <v>697</v>
      </c>
      <c r="G688" s="83" t="s">
        <v>164</v>
      </c>
      <c r="H688" s="183">
        <f>INVENTARIO[[#This Row],[Precio Final]]</f>
        <v>25</v>
      </c>
      <c r="I688" s="83">
        <v>1.89</v>
      </c>
      <c r="J688" s="83">
        <v>23.57</v>
      </c>
      <c r="K688" s="112">
        <f>SUMIFS(VENTAS[Cantidad],VENTAS[Código del producto Vendido],INVENTARIO[[#This Row],[Code]])</f>
        <v>0</v>
      </c>
      <c r="L688" s="122">
        <f>INVENTARIO[[#This Row],[Entradas]]-INVENTARIO[[#This Row],[Salidas]]</f>
        <v>23.57</v>
      </c>
      <c r="M688" s="183">
        <f>INVENTARIO[[#This Row],[Precio Final]]*10%</f>
        <v>2.5</v>
      </c>
      <c r="N688" s="43">
        <v>0</v>
      </c>
      <c r="O688" s="43">
        <v>31.43</v>
      </c>
      <c r="P688" s="43">
        <v>13.83</v>
      </c>
      <c r="Q688" s="112"/>
      <c r="R688" s="43"/>
      <c r="S688" s="189">
        <v>5</v>
      </c>
      <c r="T688" s="180">
        <f t="shared" si="111"/>
        <v>18.829999999999998</v>
      </c>
      <c r="U688" s="180">
        <f>((INVENTARIO[[#This Row],[Costo Unitario (USD)]]+INVENTARIO[[#This Row],[Costo Envío (USD)]])*1.5)</f>
        <v>28.244999999999997</v>
      </c>
      <c r="V688" s="43">
        <v>25</v>
      </c>
      <c r="W688" s="43">
        <f>INVENTARIO[[#This Row],[Precio Final]]-(INVENTARIO[[#This Row],[Comisión 10%]]+INVENTARIO[[#This Row],[Costo total]])</f>
        <v>3.6700000000000017</v>
      </c>
      <c r="X688" s="184">
        <f>INVENTARIO[[#This Row],[Ganancia Unitaria]]*INVENTARIO[[#This Row],[Salidas]]</f>
        <v>0</v>
      </c>
      <c r="Y688" s="43"/>
      <c r="Z688" s="20"/>
    </row>
    <row r="689" spans="1:26" ht="55" hidden="1" customHeight="1" x14ac:dyDescent="0.15">
      <c r="A689" s="42" t="s">
        <v>2049</v>
      </c>
      <c r="B689" s="185"/>
      <c r="C689" s="186" t="s">
        <v>12</v>
      </c>
      <c r="D689" s="78" t="s">
        <v>50</v>
      </c>
      <c r="E689" s="78" t="s">
        <v>2427</v>
      </c>
      <c r="F689" s="78" t="s">
        <v>695</v>
      </c>
      <c r="G689" s="78" t="s">
        <v>164</v>
      </c>
      <c r="H689" s="187">
        <f>INVENTARIO[[#This Row],[Precio Final]]</f>
        <v>25</v>
      </c>
      <c r="I689" s="78">
        <v>1.89</v>
      </c>
      <c r="J689" s="78">
        <v>23.57</v>
      </c>
      <c r="K689" s="110">
        <f>SUMIFS(VENTAS[Cantidad],VENTAS[Código del producto Vendido],INVENTARIO[[#This Row],[Code]])</f>
        <v>0</v>
      </c>
      <c r="L689" s="121">
        <f>INVENTARIO[[#This Row],[Entradas]]-INVENTARIO[[#This Row],[Salidas]]</f>
        <v>23.57</v>
      </c>
      <c r="M689" s="187">
        <f>INVENTARIO[[#This Row],[Precio Final]]*10%</f>
        <v>2.5</v>
      </c>
      <c r="N689" s="42">
        <v>0</v>
      </c>
      <c r="O689" s="42">
        <v>31.43</v>
      </c>
      <c r="P689" s="42">
        <v>13.83</v>
      </c>
      <c r="Q689" s="110"/>
      <c r="R689" s="42"/>
      <c r="S689" s="190">
        <v>5</v>
      </c>
      <c r="T689" s="42">
        <f t="shared" si="111"/>
        <v>18.829999999999998</v>
      </c>
      <c r="U689" s="42">
        <f>((INVENTARIO[[#This Row],[Costo Unitario (USD)]]+INVENTARIO[[#This Row],[Costo Envío (USD)]])*1.5)</f>
        <v>28.244999999999997</v>
      </c>
      <c r="V689" s="42">
        <v>25</v>
      </c>
      <c r="W689" s="42">
        <f>INVENTARIO[[#This Row],[Precio Final]]-(INVENTARIO[[#This Row],[Comisión 10%]]+INVENTARIO[[#This Row],[Costo total]])</f>
        <v>3.6700000000000017</v>
      </c>
      <c r="X689" s="188">
        <f>INVENTARIO[[#This Row],[Ganancia Unitaria]]*INVENTARIO[[#This Row],[Salidas]]</f>
        <v>0</v>
      </c>
      <c r="Y689" s="42"/>
      <c r="Z689" s="20"/>
    </row>
    <row r="690" spans="1:26" ht="55" customHeight="1" x14ac:dyDescent="0.15">
      <c r="A690" s="43" t="s">
        <v>2050</v>
      </c>
      <c r="B690" s="181"/>
      <c r="C690" s="182" t="s">
        <v>12</v>
      </c>
      <c r="D690" s="83" t="s">
        <v>2417</v>
      </c>
      <c r="E690" s="83" t="s">
        <v>2091</v>
      </c>
      <c r="F690" s="83" t="s">
        <v>697</v>
      </c>
      <c r="G690" s="83" t="s">
        <v>164</v>
      </c>
      <c r="H690" s="183">
        <f>INVENTARIO[[#This Row],[Precio Final]]</f>
        <v>20</v>
      </c>
      <c r="I690" s="83">
        <v>1.89</v>
      </c>
      <c r="J690" s="83">
        <v>1</v>
      </c>
      <c r="K690" s="112">
        <f>SUMIFS(VENTAS[Cantidad],VENTAS[Código del producto Vendido],INVENTARIO[[#This Row],[Code]])</f>
        <v>0</v>
      </c>
      <c r="L690" s="122">
        <f>INVENTARIO[[#This Row],[Entradas]]-INVENTARIO[[#This Row],[Salidas]]</f>
        <v>1</v>
      </c>
      <c r="M690" s="183">
        <f>INVENTARIO[[#This Row],[Precio Final]]*10%</f>
        <v>2</v>
      </c>
      <c r="N690" s="43">
        <v>0</v>
      </c>
      <c r="O690" s="43">
        <v>12.64</v>
      </c>
      <c r="P690" s="43">
        <v>10.74</v>
      </c>
      <c r="Q690" s="112"/>
      <c r="R690" s="43"/>
      <c r="S690" s="189">
        <v>2</v>
      </c>
      <c r="T690" s="180">
        <f t="shared" si="111"/>
        <v>12.74</v>
      </c>
      <c r="U690" s="180">
        <f>((INVENTARIO[[#This Row],[Costo Unitario (USD)]]+INVENTARIO[[#This Row],[Costo Envío (USD)]])*1.5)</f>
        <v>19.11</v>
      </c>
      <c r="V690" s="43">
        <v>20</v>
      </c>
      <c r="W690" s="43">
        <f>INVENTARIO[[#This Row],[Precio Final]]-(INVENTARIO[[#This Row],[Comisión 10%]]+INVENTARIO[[#This Row],[Costo total]])</f>
        <v>5.26</v>
      </c>
      <c r="X690" s="184">
        <f>INVENTARIO[[#This Row],[Ganancia Unitaria]]*INVENTARIO[[#This Row],[Salidas]]</f>
        <v>0</v>
      </c>
      <c r="Y690" s="43"/>
      <c r="Z690" s="20"/>
    </row>
    <row r="691" spans="1:26" ht="55" customHeight="1" x14ac:dyDescent="0.15">
      <c r="A691" s="42" t="s">
        <v>2051</v>
      </c>
      <c r="B691" s="185"/>
      <c r="C691" s="186" t="s">
        <v>12</v>
      </c>
      <c r="D691" s="78" t="s">
        <v>2417</v>
      </c>
      <c r="E691" s="78" t="s">
        <v>2091</v>
      </c>
      <c r="F691" s="78" t="s">
        <v>2411</v>
      </c>
      <c r="G691" s="78" t="s">
        <v>164</v>
      </c>
      <c r="H691" s="187">
        <f>INVENTARIO[[#This Row],[Precio Final]]</f>
        <v>20</v>
      </c>
      <c r="I691" s="78">
        <v>1.89</v>
      </c>
      <c r="J691" s="78">
        <v>1</v>
      </c>
      <c r="K691" s="110">
        <f>SUMIFS(VENTAS[Cantidad],VENTAS[Código del producto Vendido],INVENTARIO[[#This Row],[Code]])</f>
        <v>0</v>
      </c>
      <c r="L691" s="121">
        <f>INVENTARIO[[#This Row],[Entradas]]-INVENTARIO[[#This Row],[Salidas]]</f>
        <v>1</v>
      </c>
      <c r="M691" s="187">
        <f>INVENTARIO[[#This Row],[Precio Final]]*10%</f>
        <v>2</v>
      </c>
      <c r="N691" s="42">
        <v>0</v>
      </c>
      <c r="O691" s="42">
        <v>25.28</v>
      </c>
      <c r="P691" s="42">
        <v>10.74</v>
      </c>
      <c r="Q691" s="110"/>
      <c r="R691" s="42"/>
      <c r="S691" s="190">
        <v>2</v>
      </c>
      <c r="T691" s="42">
        <f t="shared" si="111"/>
        <v>12.74</v>
      </c>
      <c r="U691" s="42">
        <f>((INVENTARIO[[#This Row],[Costo Unitario (USD)]]+INVENTARIO[[#This Row],[Costo Envío (USD)]])*1.5)</f>
        <v>19.11</v>
      </c>
      <c r="V691" s="42">
        <v>20</v>
      </c>
      <c r="W691" s="42">
        <f>INVENTARIO[[#This Row],[Precio Final]]-(INVENTARIO[[#This Row],[Comisión 10%]]+INVENTARIO[[#This Row],[Costo total]])</f>
        <v>5.26</v>
      </c>
      <c r="X691" s="188">
        <f>INVENTARIO[[#This Row],[Ganancia Unitaria]]*INVENTARIO[[#This Row],[Salidas]]</f>
        <v>0</v>
      </c>
      <c r="Y691" s="42"/>
      <c r="Z691" s="20"/>
    </row>
    <row r="692" spans="1:26" ht="55" hidden="1" customHeight="1" x14ac:dyDescent="0.15">
      <c r="A692" s="43" t="s">
        <v>2052</v>
      </c>
      <c r="B692" s="181"/>
      <c r="C692" s="182" t="s">
        <v>12</v>
      </c>
      <c r="D692" s="83" t="s">
        <v>192</v>
      </c>
      <c r="E692" s="83" t="s">
        <v>2428</v>
      </c>
      <c r="F692" s="83" t="s">
        <v>2411</v>
      </c>
      <c r="G692" s="83" t="s">
        <v>164</v>
      </c>
      <c r="H692" s="183">
        <f>INVENTARIO[[#This Row],[Precio Final]]</f>
        <v>8</v>
      </c>
      <c r="I692" s="83">
        <v>1.89</v>
      </c>
      <c r="J692" s="83">
        <v>3</v>
      </c>
      <c r="K692" s="112">
        <f>SUMIFS(VENTAS[Cantidad],VENTAS[Código del producto Vendido],INVENTARIO[[#This Row],[Code]])</f>
        <v>0</v>
      </c>
      <c r="L692" s="122">
        <f>INVENTARIO[[#This Row],[Entradas]]-INVENTARIO[[#This Row],[Salidas]]</f>
        <v>3</v>
      </c>
      <c r="M692" s="183">
        <f>INVENTARIO[[#This Row],[Precio Final]]*10%</f>
        <v>0.8</v>
      </c>
      <c r="N692" s="43">
        <v>0</v>
      </c>
      <c r="O692" s="43">
        <v>4.7699999999999996</v>
      </c>
      <c r="P692" s="43">
        <v>2.82</v>
      </c>
      <c r="Q692" s="112"/>
      <c r="R692" s="43"/>
      <c r="S692" s="189">
        <v>2</v>
      </c>
      <c r="T692" s="180">
        <f t="shared" si="111"/>
        <v>4.82</v>
      </c>
      <c r="U692" s="180">
        <f>((INVENTARIO[[#This Row],[Costo Unitario (USD)]]+INVENTARIO[[#This Row],[Costo Envío (USD)]])*1.5)</f>
        <v>7.23</v>
      </c>
      <c r="V692" s="43">
        <v>8</v>
      </c>
      <c r="W692" s="43">
        <f>INVENTARIO[[#This Row],[Precio Final]]-(INVENTARIO[[#This Row],[Comisión 10%]]+INVENTARIO[[#This Row],[Costo total]])</f>
        <v>2.38</v>
      </c>
      <c r="X692" s="184">
        <f>INVENTARIO[[#This Row],[Ganancia Unitaria]]*INVENTARIO[[#This Row],[Salidas]]</f>
        <v>0</v>
      </c>
      <c r="Y692" s="43"/>
      <c r="Z692" s="20"/>
    </row>
    <row r="693" spans="1:26" ht="55" hidden="1" customHeight="1" x14ac:dyDescent="0.15">
      <c r="A693" s="42" t="s">
        <v>2053</v>
      </c>
      <c r="B693" s="185"/>
      <c r="C693" s="186" t="s">
        <v>12</v>
      </c>
      <c r="D693" s="78" t="s">
        <v>192</v>
      </c>
      <c r="E693" s="78" t="s">
        <v>2092</v>
      </c>
      <c r="F693" s="78"/>
      <c r="G693" s="78" t="s">
        <v>164</v>
      </c>
      <c r="H693" s="187">
        <f>INVENTARIO[[#This Row],[Precio Final]]</f>
        <v>7</v>
      </c>
      <c r="I693" s="78">
        <v>1.89</v>
      </c>
      <c r="J693" s="78">
        <v>1</v>
      </c>
      <c r="K693" s="110">
        <f>SUMIFS(VENTAS[Cantidad],VENTAS[Código del producto Vendido],INVENTARIO[[#This Row],[Code]])</f>
        <v>0</v>
      </c>
      <c r="L693" s="121">
        <f>INVENTARIO[[#This Row],[Entradas]]-INVENTARIO[[#This Row],[Salidas]]</f>
        <v>1</v>
      </c>
      <c r="M693" s="187">
        <f>INVENTARIO[[#This Row],[Precio Final]]*10%</f>
        <v>0.70000000000000007</v>
      </c>
      <c r="N693" s="42">
        <v>0</v>
      </c>
      <c r="O693" s="42">
        <v>14.13</v>
      </c>
      <c r="P693" s="42">
        <v>2.97</v>
      </c>
      <c r="Q693" s="110"/>
      <c r="R693" s="42"/>
      <c r="S693" s="190">
        <v>2</v>
      </c>
      <c r="T693" s="42">
        <f t="shared" si="111"/>
        <v>4.9700000000000006</v>
      </c>
      <c r="U693" s="42">
        <f>((INVENTARIO[[#This Row],[Costo Unitario (USD)]]+INVENTARIO[[#This Row],[Costo Envío (USD)]])*1.5)</f>
        <v>7.455000000000001</v>
      </c>
      <c r="V693" s="42">
        <v>7</v>
      </c>
      <c r="W693" s="42">
        <f>INVENTARIO[[#This Row],[Precio Final]]-(INVENTARIO[[#This Row],[Comisión 10%]]+INVENTARIO[[#This Row],[Costo total]])</f>
        <v>1.3299999999999992</v>
      </c>
      <c r="X693" s="188">
        <f>INVENTARIO[[#This Row],[Ganancia Unitaria]]*INVENTARIO[[#This Row],[Salidas]]</f>
        <v>0</v>
      </c>
      <c r="Y693" s="42"/>
      <c r="Z693" s="20"/>
    </row>
    <row r="694" spans="1:26" ht="55" hidden="1" customHeight="1" x14ac:dyDescent="0.15">
      <c r="A694" s="43"/>
      <c r="B694" s="181"/>
      <c r="C694" s="182"/>
      <c r="D694" s="83"/>
      <c r="E694" s="83"/>
      <c r="F694" s="83" t="s">
        <v>695</v>
      </c>
      <c r="G694" s="83"/>
      <c r="H694" s="183"/>
      <c r="I694" s="83"/>
      <c r="J694" s="83"/>
      <c r="K694" s="112"/>
      <c r="L694" s="122"/>
      <c r="M694" s="183"/>
      <c r="N694" s="43"/>
      <c r="O694" s="43"/>
      <c r="P694" s="43"/>
      <c r="Q694" s="112"/>
      <c r="R694" s="43"/>
      <c r="S694" s="189"/>
      <c r="T694" s="180">
        <f t="shared" si="111"/>
        <v>0</v>
      </c>
      <c r="U694" s="180">
        <f>((INVENTARIO[[#This Row],[Costo Unitario (USD)]]+INVENTARIO[[#This Row],[Costo Envío (USD)]])*1.5)</f>
        <v>0</v>
      </c>
      <c r="V694" s="43"/>
      <c r="W694" s="43"/>
      <c r="X694" s="184"/>
      <c r="Y694" s="43"/>
      <c r="Z694" s="20"/>
    </row>
    <row r="695" spans="1:26" ht="55" hidden="1" customHeight="1" x14ac:dyDescent="0.15">
      <c r="A695" s="42" t="s">
        <v>2055</v>
      </c>
      <c r="B695" s="185"/>
      <c r="C695" s="186" t="s">
        <v>12</v>
      </c>
      <c r="D695" s="78" t="s">
        <v>52</v>
      </c>
      <c r="E695" s="78" t="s">
        <v>2093</v>
      </c>
      <c r="F695" s="78" t="s">
        <v>695</v>
      </c>
      <c r="G695" s="78" t="s">
        <v>164</v>
      </c>
      <c r="H695" s="187">
        <f>INVENTARIO[[#This Row],[Precio Final]]</f>
        <v>25</v>
      </c>
      <c r="I695" s="78">
        <v>3</v>
      </c>
      <c r="J695" s="78">
        <v>1</v>
      </c>
      <c r="K695" s="110">
        <f>SUMIFS(VENTAS[Cantidad],VENTAS[Código del producto Vendido],INVENTARIO[[#This Row],[Code]])</f>
        <v>0</v>
      </c>
      <c r="L695" s="121">
        <f>INVENTARIO[[#This Row],[Entradas]]-INVENTARIO[[#This Row],[Salidas]]</f>
        <v>1</v>
      </c>
      <c r="M695" s="187">
        <f>INVENTARIO[[#This Row],[Precio Final]]*10%</f>
        <v>2.5</v>
      </c>
      <c r="N695" s="42">
        <v>0</v>
      </c>
      <c r="O695" s="42">
        <v>15.5</v>
      </c>
      <c r="P695" s="42">
        <v>9</v>
      </c>
      <c r="Q695" s="110"/>
      <c r="R695" s="42"/>
      <c r="S695" s="190">
        <v>2</v>
      </c>
      <c r="T695" s="42">
        <f t="shared" si="111"/>
        <v>11</v>
      </c>
      <c r="U695" s="42">
        <f>((INVENTARIO[[#This Row],[Costo Unitario (USD)]]+INVENTARIO[[#This Row],[Costo Envío (USD)]])*1.5)</f>
        <v>16.5</v>
      </c>
      <c r="V695" s="42">
        <v>25</v>
      </c>
      <c r="W695" s="42">
        <f>INVENTARIO[[#This Row],[Precio Final]]-(INVENTARIO[[#This Row],[Comisión 10%]]+INVENTARIO[[#This Row],[Costo total]])</f>
        <v>11.5</v>
      </c>
      <c r="X695" s="188">
        <f>INVENTARIO[[#This Row],[Ganancia Unitaria]]*INVENTARIO[[#This Row],[Salidas]]</f>
        <v>0</v>
      </c>
      <c r="Y695" s="42"/>
      <c r="Z695" s="20"/>
    </row>
    <row r="696" spans="1:26" ht="55" hidden="1" customHeight="1" x14ac:dyDescent="0.15">
      <c r="A696" s="43" t="s">
        <v>2056</v>
      </c>
      <c r="B696" s="181"/>
      <c r="C696" s="182" t="s">
        <v>12</v>
      </c>
      <c r="D696" s="83" t="s">
        <v>253</v>
      </c>
      <c r="E696" s="83" t="s">
        <v>2105</v>
      </c>
      <c r="F696" s="83" t="s">
        <v>695</v>
      </c>
      <c r="G696" s="83" t="s">
        <v>426</v>
      </c>
      <c r="H696" s="183">
        <f>INVENTARIO[[#This Row],[Precio Final]]</f>
        <v>12</v>
      </c>
      <c r="I696" s="83">
        <v>0</v>
      </c>
      <c r="J696" s="83">
        <v>1</v>
      </c>
      <c r="K696" s="112">
        <f>SUMIFS(VENTAS[Cantidad],VENTAS[Código del producto Vendido],INVENTARIO[[#This Row],[Code]])</f>
        <v>0</v>
      </c>
      <c r="L696" s="122">
        <f>INVENTARIO[[#This Row],[Entradas]]-INVENTARIO[[#This Row],[Salidas]]</f>
        <v>1</v>
      </c>
      <c r="M696" s="183">
        <f>INVENTARIO[[#This Row],[Precio Final]]*10%</f>
        <v>1.2000000000000002</v>
      </c>
      <c r="N696" s="43">
        <v>0</v>
      </c>
      <c r="O696" s="43">
        <v>0</v>
      </c>
      <c r="P696" s="43">
        <v>5</v>
      </c>
      <c r="Q696" s="112"/>
      <c r="R696" s="43"/>
      <c r="S696" s="189">
        <v>2</v>
      </c>
      <c r="T696" s="180">
        <f t="shared" si="111"/>
        <v>7</v>
      </c>
      <c r="U696" s="180">
        <f>((INVENTARIO[[#This Row],[Costo Unitario (USD)]]+INVENTARIO[[#This Row],[Costo Envío (USD)]])*1.5)</f>
        <v>10.5</v>
      </c>
      <c r="V696" s="43">
        <v>12</v>
      </c>
      <c r="W696" s="43">
        <f>INVENTARIO[[#This Row],[Precio Final]]-(INVENTARIO[[#This Row],[Comisión 10%]]+INVENTARIO[[#This Row],[Costo total]])</f>
        <v>3.8000000000000007</v>
      </c>
      <c r="X696" s="184">
        <f>INVENTARIO[[#This Row],[Ganancia Unitaria]]*INVENTARIO[[#This Row],[Salidas]]</f>
        <v>0</v>
      </c>
      <c r="Y696" s="43"/>
      <c r="Z696" s="20"/>
    </row>
    <row r="697" spans="1:26" ht="55" hidden="1" customHeight="1" x14ac:dyDescent="0.15">
      <c r="A697" s="42" t="s">
        <v>2387</v>
      </c>
      <c r="B697" s="185"/>
      <c r="C697" s="186"/>
      <c r="D697" s="78" t="s">
        <v>53</v>
      </c>
      <c r="E697" s="78" t="s">
        <v>2256</v>
      </c>
      <c r="F697" s="78" t="s">
        <v>2411</v>
      </c>
      <c r="G697" s="78" t="s">
        <v>1958</v>
      </c>
      <c r="H697" s="187"/>
      <c r="I697" s="78"/>
      <c r="J697" s="78"/>
      <c r="K697" s="110"/>
      <c r="L697" s="121"/>
      <c r="M697" s="187"/>
      <c r="N697" s="42"/>
      <c r="O697" s="42"/>
      <c r="P697" s="42"/>
      <c r="Q697" s="110"/>
      <c r="R697" s="42"/>
      <c r="S697" s="190"/>
      <c r="T697" s="42">
        <f t="shared" si="111"/>
        <v>0</v>
      </c>
      <c r="U697" s="42">
        <f>((INVENTARIO[[#This Row],[Costo Unitario (USD)]]+INVENTARIO[[#This Row],[Costo Envío (USD)]])*1.5)</f>
        <v>0</v>
      </c>
      <c r="V697" s="42"/>
      <c r="W697" s="42"/>
      <c r="X697" s="188"/>
      <c r="Y697" s="42"/>
      <c r="Z697" s="20"/>
    </row>
    <row r="698" spans="1:26" ht="55" hidden="1" customHeight="1" x14ac:dyDescent="0.15">
      <c r="A698" s="43" t="s">
        <v>2057</v>
      </c>
      <c r="B698" s="181"/>
      <c r="C698" s="182" t="s">
        <v>12</v>
      </c>
      <c r="D698" s="83" t="s">
        <v>253</v>
      </c>
      <c r="E698" s="83" t="s">
        <v>2106</v>
      </c>
      <c r="F698" s="83" t="s">
        <v>2411</v>
      </c>
      <c r="G698" s="83" t="s">
        <v>426</v>
      </c>
      <c r="H698" s="183">
        <f>INVENTARIO[[#This Row],[Precio Final]]</f>
        <v>12</v>
      </c>
      <c r="I698" s="83">
        <v>0</v>
      </c>
      <c r="J698" s="83">
        <v>1</v>
      </c>
      <c r="K698" s="112">
        <f>SUMIFS(VENTAS[Cantidad],VENTAS[Código del producto Vendido],INVENTARIO[[#This Row],[Code]])</f>
        <v>0</v>
      </c>
      <c r="L698" s="122">
        <f>INVENTARIO[[#This Row],[Entradas]]-INVENTARIO[[#This Row],[Salidas]]</f>
        <v>1</v>
      </c>
      <c r="M698" s="183">
        <f>INVENTARIO[[#This Row],[Precio Final]]*10%</f>
        <v>1.2000000000000002</v>
      </c>
      <c r="N698" s="43">
        <v>0</v>
      </c>
      <c r="O698" s="43">
        <v>0</v>
      </c>
      <c r="P698" s="43">
        <v>5</v>
      </c>
      <c r="Q698" s="112"/>
      <c r="R698" s="43"/>
      <c r="S698" s="189">
        <v>2</v>
      </c>
      <c r="T698" s="180">
        <f t="shared" si="111"/>
        <v>7</v>
      </c>
      <c r="U698" s="180">
        <f>((INVENTARIO[[#This Row],[Costo Unitario (USD)]]+INVENTARIO[[#This Row],[Costo Envío (USD)]])*1.5)</f>
        <v>10.5</v>
      </c>
      <c r="V698" s="43">
        <v>12</v>
      </c>
      <c r="W698" s="43">
        <f>INVENTARIO[[#This Row],[Precio Final]]-(INVENTARIO[[#This Row],[Comisión 10%]]+INVENTARIO[[#This Row],[Costo total]])</f>
        <v>3.8000000000000007</v>
      </c>
      <c r="X698" s="184">
        <f>INVENTARIO[[#This Row],[Ganancia Unitaria]]*INVENTARIO[[#This Row],[Salidas]]</f>
        <v>0</v>
      </c>
      <c r="Y698" s="43"/>
      <c r="Z698" s="20"/>
    </row>
    <row r="699" spans="1:26" ht="55" hidden="1" customHeight="1" x14ac:dyDescent="0.15">
      <c r="A699" s="42" t="s">
        <v>2058</v>
      </c>
      <c r="B699" s="185"/>
      <c r="C699" s="186" t="s">
        <v>12</v>
      </c>
      <c r="D699" s="78" t="s">
        <v>253</v>
      </c>
      <c r="E699" s="78" t="s">
        <v>2107</v>
      </c>
      <c r="F699" s="78" t="s">
        <v>695</v>
      </c>
      <c r="G699" s="78" t="s">
        <v>164</v>
      </c>
      <c r="H699" s="187">
        <f>INVENTARIO[[#This Row],[Precio Final]]</f>
        <v>3</v>
      </c>
      <c r="I699" s="78">
        <v>0</v>
      </c>
      <c r="J699" s="78">
        <v>2</v>
      </c>
      <c r="K699" s="110">
        <f>SUMIFS(VENTAS[Cantidad],VENTAS[Código del producto Vendido],INVENTARIO[[#This Row],[Code]])</f>
        <v>0</v>
      </c>
      <c r="L699" s="121">
        <f>INVENTARIO[[#This Row],[Entradas]]-INVENTARIO[[#This Row],[Salidas]]</f>
        <v>2</v>
      </c>
      <c r="M699" s="187">
        <f>INVENTARIO[[#This Row],[Precio Final]]*10%</f>
        <v>0.30000000000000004</v>
      </c>
      <c r="N699" s="42">
        <v>0</v>
      </c>
      <c r="O699" s="42">
        <v>0</v>
      </c>
      <c r="P699" s="42">
        <v>1.3</v>
      </c>
      <c r="Q699" s="110"/>
      <c r="R699" s="42"/>
      <c r="S699" s="190">
        <v>0.5</v>
      </c>
      <c r="T699" s="42">
        <f>(P699+S699)-INVENTARIO[[#This Row],[Comisión 10%]]</f>
        <v>1.5</v>
      </c>
      <c r="U699" s="42">
        <f>((INVENTARIO[[#This Row],[Costo Unitario (USD)]]+INVENTARIO[[#This Row],[Costo Envío (USD)]])*1.5)+10%</f>
        <v>2.8000000000000003</v>
      </c>
      <c r="V699" s="42">
        <v>3</v>
      </c>
      <c r="W699" s="42">
        <f>INVENTARIO[[#This Row],[Precio Final]]-(INVENTARIO[[#This Row],[Comisión 10%]]+INVENTARIO[[#This Row],[Costo total]])</f>
        <v>1.2</v>
      </c>
      <c r="X699" s="188">
        <f>INVENTARIO[[#This Row],[Ganancia Unitaria]]*INVENTARIO[[#This Row],[Salidas]]</f>
        <v>0</v>
      </c>
      <c r="Y699" s="42"/>
      <c r="Z699" s="20"/>
    </row>
    <row r="700" spans="1:26" ht="55" customHeight="1" x14ac:dyDescent="0.15">
      <c r="A700" s="43" t="s">
        <v>2059</v>
      </c>
      <c r="B700" s="181"/>
      <c r="C700" s="182" t="s">
        <v>12</v>
      </c>
      <c r="D700" s="83" t="s">
        <v>2417</v>
      </c>
      <c r="E700" s="83" t="s">
        <v>2108</v>
      </c>
      <c r="F700" s="83" t="s">
        <v>695</v>
      </c>
      <c r="G700" s="83" t="s">
        <v>426</v>
      </c>
      <c r="H700" s="183">
        <f>INVENTARIO[[#This Row],[Precio Final]]</f>
        <v>19</v>
      </c>
      <c r="I700" s="83">
        <v>0</v>
      </c>
      <c r="J700" s="83">
        <v>1</v>
      </c>
      <c r="K700" s="112">
        <f>SUMIFS(VENTAS[Cantidad],VENTAS[Código del producto Vendido],INVENTARIO[[#This Row],[Code]])</f>
        <v>0</v>
      </c>
      <c r="L700" s="122">
        <f>INVENTARIO[[#This Row],[Entradas]]-INVENTARIO[[#This Row],[Salidas]]</f>
        <v>1</v>
      </c>
      <c r="M700" s="183">
        <f>INVENTARIO[[#This Row],[Precio Final]]*10%</f>
        <v>1.9000000000000001</v>
      </c>
      <c r="N700" s="43">
        <v>0</v>
      </c>
      <c r="O700" s="43">
        <v>0</v>
      </c>
      <c r="P700" s="43">
        <v>9</v>
      </c>
      <c r="Q700" s="112"/>
      <c r="R700" s="43"/>
      <c r="S700" s="189">
        <v>2</v>
      </c>
      <c r="T700" s="180">
        <f t="shared" ref="T700:T710" si="112">(P700+S700)</f>
        <v>11</v>
      </c>
      <c r="U700" s="180">
        <f>((INVENTARIO[[#This Row],[Costo Unitario (USD)]]+INVENTARIO[[#This Row],[Costo Envío (USD)]])*1.5)</f>
        <v>16.5</v>
      </c>
      <c r="V700" s="43">
        <v>19</v>
      </c>
      <c r="W700" s="43">
        <f>INVENTARIO[[#This Row],[Precio Final]]-(INVENTARIO[[#This Row],[Comisión 10%]]+INVENTARIO[[#This Row],[Costo total]])</f>
        <v>6.1</v>
      </c>
      <c r="X700" s="184">
        <f>INVENTARIO[[#This Row],[Ganancia Unitaria]]*INVENTARIO[[#This Row],[Salidas]]</f>
        <v>0</v>
      </c>
      <c r="Y700" s="43"/>
      <c r="Z700" s="20"/>
    </row>
    <row r="701" spans="1:26" ht="55" customHeight="1" x14ac:dyDescent="0.15">
      <c r="A701" s="42" t="s">
        <v>2060</v>
      </c>
      <c r="B701" s="185"/>
      <c r="C701" s="186" t="s">
        <v>12</v>
      </c>
      <c r="D701" s="78" t="s">
        <v>2417</v>
      </c>
      <c r="E701" s="78" t="s">
        <v>2109</v>
      </c>
      <c r="F701" s="78" t="s">
        <v>695</v>
      </c>
      <c r="G701" s="78" t="s">
        <v>1958</v>
      </c>
      <c r="H701" s="187">
        <f>INVENTARIO[[#This Row],[Precio Final]]</f>
        <v>18</v>
      </c>
      <c r="I701" s="78">
        <v>0</v>
      </c>
      <c r="J701" s="78">
        <v>1</v>
      </c>
      <c r="K701" s="110">
        <f>SUMIFS(VENTAS[Cantidad],VENTAS[Código del producto Vendido],INVENTARIO[[#This Row],[Code]])</f>
        <v>1</v>
      </c>
      <c r="L701" s="121">
        <f>INVENTARIO[[#This Row],[Entradas]]-INVENTARIO[[#This Row],[Salidas]]</f>
        <v>0</v>
      </c>
      <c r="M701" s="187">
        <f>INVENTARIO[[#This Row],[Precio Final]]*10%</f>
        <v>1.8</v>
      </c>
      <c r="N701" s="42">
        <v>0</v>
      </c>
      <c r="O701" s="42">
        <v>0</v>
      </c>
      <c r="P701" s="42">
        <v>9.32</v>
      </c>
      <c r="Q701" s="110"/>
      <c r="R701" s="42"/>
      <c r="S701" s="190">
        <v>2</v>
      </c>
      <c r="T701" s="42">
        <f t="shared" si="112"/>
        <v>11.32</v>
      </c>
      <c r="U701" s="42">
        <f>((INVENTARIO[[#This Row],[Costo Unitario (USD)]]+INVENTARIO[[#This Row],[Costo Envío (USD)]])*1.5)</f>
        <v>16.98</v>
      </c>
      <c r="V701" s="42">
        <v>18</v>
      </c>
      <c r="W701" s="42">
        <f>INVENTARIO[[#This Row],[Precio Final]]-(INVENTARIO[[#This Row],[Comisión 10%]]+INVENTARIO[[#This Row],[Costo total]])</f>
        <v>4.879999999999999</v>
      </c>
      <c r="X701" s="188">
        <f>INVENTARIO[[#This Row],[Ganancia Unitaria]]*INVENTARIO[[#This Row],[Salidas]]</f>
        <v>4.879999999999999</v>
      </c>
      <c r="Y701" s="42"/>
      <c r="Z701" s="20"/>
    </row>
    <row r="702" spans="1:26" ht="55" customHeight="1" x14ac:dyDescent="0.15">
      <c r="A702" s="43" t="s">
        <v>2061</v>
      </c>
      <c r="B702" s="181"/>
      <c r="C702" s="182" t="s">
        <v>12</v>
      </c>
      <c r="D702" s="83" t="s">
        <v>2417</v>
      </c>
      <c r="E702" s="83" t="s">
        <v>2110</v>
      </c>
      <c r="F702" s="83" t="s">
        <v>697</v>
      </c>
      <c r="G702" s="83" t="s">
        <v>1958</v>
      </c>
      <c r="H702" s="183">
        <f>INVENTARIO[[#This Row],[Precio Final]]</f>
        <v>20</v>
      </c>
      <c r="I702" s="83">
        <v>0</v>
      </c>
      <c r="J702" s="83">
        <v>0</v>
      </c>
      <c r="K702" s="112">
        <f>SUMIFS(VENTAS[Cantidad],VENTAS[Código del producto Vendido],INVENTARIO[[#This Row],[Code]])</f>
        <v>0</v>
      </c>
      <c r="L702" s="122">
        <f>INVENTARIO[[#This Row],[Entradas]]-INVENTARIO[[#This Row],[Salidas]]</f>
        <v>0</v>
      </c>
      <c r="M702" s="183">
        <f>INVENTARIO[[#This Row],[Precio Final]]*10%</f>
        <v>2</v>
      </c>
      <c r="N702" s="43">
        <v>0</v>
      </c>
      <c r="O702" s="43">
        <v>0</v>
      </c>
      <c r="P702" s="43">
        <v>12</v>
      </c>
      <c r="Q702" s="112"/>
      <c r="R702" s="43"/>
      <c r="S702" s="189">
        <v>2</v>
      </c>
      <c r="T702" s="180">
        <f t="shared" si="112"/>
        <v>14</v>
      </c>
      <c r="U702" s="180">
        <f>((INVENTARIO[[#This Row],[Costo Unitario (USD)]]+INVENTARIO[[#This Row],[Costo Envío (USD)]])*1.5)</f>
        <v>21</v>
      </c>
      <c r="V702" s="43">
        <v>20</v>
      </c>
      <c r="W702" s="43">
        <f>INVENTARIO[[#This Row],[Precio Final]]-(INVENTARIO[[#This Row],[Comisión 10%]]+INVENTARIO[[#This Row],[Costo total]])</f>
        <v>4</v>
      </c>
      <c r="X702" s="184">
        <f>INVENTARIO[[#This Row],[Ganancia Unitaria]]*INVENTARIO[[#This Row],[Salidas]]</f>
        <v>0</v>
      </c>
      <c r="Y702" s="43"/>
      <c r="Z702" s="20"/>
    </row>
    <row r="703" spans="1:26" ht="55" customHeight="1" x14ac:dyDescent="0.15">
      <c r="A703" s="42" t="s">
        <v>2062</v>
      </c>
      <c r="B703" s="185"/>
      <c r="C703" s="186" t="s">
        <v>12</v>
      </c>
      <c r="D703" s="78" t="s">
        <v>2417</v>
      </c>
      <c r="E703" s="78" t="s">
        <v>2109</v>
      </c>
      <c r="F703" s="78" t="s">
        <v>692</v>
      </c>
      <c r="G703" s="78" t="s">
        <v>1958</v>
      </c>
      <c r="H703" s="187">
        <f>INVENTARIO[[#This Row],[Precio Final]]</f>
        <v>18</v>
      </c>
      <c r="I703" s="78">
        <v>0</v>
      </c>
      <c r="J703" s="78">
        <v>1</v>
      </c>
      <c r="K703" s="110">
        <f>SUMIFS(VENTAS[Cantidad],VENTAS[Código del producto Vendido],INVENTARIO[[#This Row],[Code]])</f>
        <v>1</v>
      </c>
      <c r="L703" s="121">
        <f>INVENTARIO[[#This Row],[Entradas]]-INVENTARIO[[#This Row],[Salidas]]</f>
        <v>0</v>
      </c>
      <c r="M703" s="187">
        <f>INVENTARIO[[#This Row],[Precio Final]]*10%</f>
        <v>1.8</v>
      </c>
      <c r="N703" s="42">
        <v>0</v>
      </c>
      <c r="O703" s="42">
        <v>0</v>
      </c>
      <c r="P703" s="42">
        <v>9.32</v>
      </c>
      <c r="Q703" s="110"/>
      <c r="R703" s="42"/>
      <c r="S703" s="190">
        <v>2</v>
      </c>
      <c r="T703" s="42">
        <f t="shared" si="112"/>
        <v>11.32</v>
      </c>
      <c r="U703" s="42">
        <f>((INVENTARIO[[#This Row],[Costo Unitario (USD)]]+INVENTARIO[[#This Row],[Costo Envío (USD)]])*1.5)</f>
        <v>16.98</v>
      </c>
      <c r="V703" s="42">
        <v>18</v>
      </c>
      <c r="W703" s="42">
        <f>INVENTARIO[[#This Row],[Precio Final]]-(INVENTARIO[[#This Row],[Comisión 10%]]+INVENTARIO[[#This Row],[Costo total]])</f>
        <v>4.879999999999999</v>
      </c>
      <c r="X703" s="188">
        <f>INVENTARIO[[#This Row],[Ganancia Unitaria]]*INVENTARIO[[#This Row],[Salidas]]</f>
        <v>4.879999999999999</v>
      </c>
      <c r="Y703" s="42"/>
      <c r="Z703" s="20"/>
    </row>
    <row r="704" spans="1:26" ht="55" hidden="1" customHeight="1" x14ac:dyDescent="0.15">
      <c r="A704" s="43" t="s">
        <v>2063</v>
      </c>
      <c r="B704" s="181"/>
      <c r="C704" s="182" t="s">
        <v>12</v>
      </c>
      <c r="D704" s="83" t="s">
        <v>52</v>
      </c>
      <c r="E704" s="83" t="s">
        <v>2109</v>
      </c>
      <c r="F704" s="83" t="s">
        <v>697</v>
      </c>
      <c r="G704" s="83" t="s">
        <v>1958</v>
      </c>
      <c r="H704" s="183">
        <f>INVENTARIO[[#This Row],[Precio Final]]</f>
        <v>18</v>
      </c>
      <c r="I704" s="83">
        <v>0</v>
      </c>
      <c r="J704" s="83">
        <v>1</v>
      </c>
      <c r="K704" s="112">
        <f>SUMIFS(VENTAS[Cantidad],VENTAS[Código del producto Vendido],INVENTARIO[[#This Row],[Code]])</f>
        <v>0</v>
      </c>
      <c r="L704" s="122">
        <f>INVENTARIO[[#This Row],[Entradas]]-INVENTARIO[[#This Row],[Salidas]]</f>
        <v>1</v>
      </c>
      <c r="M704" s="183">
        <f>INVENTARIO[[#This Row],[Precio Final]]*10%</f>
        <v>1.8</v>
      </c>
      <c r="N704" s="43">
        <v>0</v>
      </c>
      <c r="O704" s="43">
        <v>0</v>
      </c>
      <c r="P704" s="43">
        <v>9.32</v>
      </c>
      <c r="Q704" s="112"/>
      <c r="R704" s="43"/>
      <c r="S704" s="189">
        <v>2</v>
      </c>
      <c r="T704" s="180">
        <f t="shared" si="112"/>
        <v>11.32</v>
      </c>
      <c r="U704" s="180">
        <f>((INVENTARIO[[#This Row],[Costo Unitario (USD)]]+INVENTARIO[[#This Row],[Costo Envío (USD)]])*1.5)</f>
        <v>16.98</v>
      </c>
      <c r="V704" s="43">
        <v>18</v>
      </c>
      <c r="W704" s="43">
        <f>INVENTARIO[[#This Row],[Precio Final]]-(INVENTARIO[[#This Row],[Comisión 10%]]+INVENTARIO[[#This Row],[Costo total]])</f>
        <v>4.879999999999999</v>
      </c>
      <c r="X704" s="184">
        <f>INVENTARIO[[#This Row],[Ganancia Unitaria]]*INVENTARIO[[#This Row],[Salidas]]</f>
        <v>0</v>
      </c>
      <c r="Y704" s="43"/>
      <c r="Z704" s="20"/>
    </row>
    <row r="705" spans="1:26" ht="55" hidden="1" customHeight="1" x14ac:dyDescent="0.15">
      <c r="A705" s="42" t="s">
        <v>2064</v>
      </c>
      <c r="B705" s="185"/>
      <c r="C705" s="186" t="s">
        <v>12</v>
      </c>
      <c r="D705" s="78" t="s">
        <v>52</v>
      </c>
      <c r="E705" s="78" t="s">
        <v>2111</v>
      </c>
      <c r="F705" s="78" t="s">
        <v>695</v>
      </c>
      <c r="G705" s="78" t="s">
        <v>1958</v>
      </c>
      <c r="H705" s="187">
        <f>INVENTARIO[[#This Row],[Precio Final]]</f>
        <v>12</v>
      </c>
      <c r="I705" s="78">
        <v>0.5</v>
      </c>
      <c r="J705" s="78">
        <v>3</v>
      </c>
      <c r="K705" s="110">
        <f>SUMIFS(VENTAS[Cantidad],VENTAS[Código del producto Vendido],INVENTARIO[[#This Row],[Code]])</f>
        <v>0</v>
      </c>
      <c r="L705" s="121">
        <f>INVENTARIO[[#This Row],[Entradas]]-INVENTARIO[[#This Row],[Salidas]]</f>
        <v>3</v>
      </c>
      <c r="M705" s="187">
        <f>INVENTARIO[[#This Row],[Precio Final]]*10%</f>
        <v>1.2000000000000002</v>
      </c>
      <c r="N705" s="42">
        <v>0</v>
      </c>
      <c r="O705" s="42">
        <v>22.5</v>
      </c>
      <c r="P705" s="42">
        <v>7</v>
      </c>
      <c r="Q705" s="110"/>
      <c r="R705" s="42"/>
      <c r="S705" s="190">
        <v>2</v>
      </c>
      <c r="T705" s="42">
        <f t="shared" si="112"/>
        <v>9</v>
      </c>
      <c r="U705" s="42">
        <f>((INVENTARIO[[#This Row],[Costo Unitario (USD)]]+INVENTARIO[[#This Row],[Costo Envío (USD)]])*1.5)</f>
        <v>13.5</v>
      </c>
      <c r="V705" s="42">
        <v>12</v>
      </c>
      <c r="W705" s="42">
        <f>INVENTARIO[[#This Row],[Precio Final]]-(INVENTARIO[[#This Row],[Comisión 10%]]+INVENTARIO[[#This Row],[Costo total]])</f>
        <v>1.8000000000000007</v>
      </c>
      <c r="X705" s="188">
        <f>INVENTARIO[[#This Row],[Ganancia Unitaria]]*INVENTARIO[[#This Row],[Salidas]]</f>
        <v>0</v>
      </c>
      <c r="Y705" s="42"/>
      <c r="Z705" s="20"/>
    </row>
    <row r="706" spans="1:26" ht="55" hidden="1" customHeight="1" x14ac:dyDescent="0.15">
      <c r="A706" s="43" t="s">
        <v>2065</v>
      </c>
      <c r="B706" s="181"/>
      <c r="C706" s="182" t="s">
        <v>12</v>
      </c>
      <c r="D706" s="83" t="s">
        <v>52</v>
      </c>
      <c r="E706" s="83" t="s">
        <v>2111</v>
      </c>
      <c r="F706" s="83" t="s">
        <v>697</v>
      </c>
      <c r="G706" s="83" t="s">
        <v>1958</v>
      </c>
      <c r="H706" s="183">
        <f>INVENTARIO[[#This Row],[Precio Final]]</f>
        <v>12</v>
      </c>
      <c r="I706" s="83">
        <v>0.5</v>
      </c>
      <c r="J706" s="83">
        <v>3</v>
      </c>
      <c r="K706" s="112">
        <f>SUMIFS(VENTAS[Cantidad],VENTAS[Código del producto Vendido],INVENTARIO[[#This Row],[Code]])</f>
        <v>0</v>
      </c>
      <c r="L706" s="122">
        <f>INVENTARIO[[#This Row],[Entradas]]-INVENTARIO[[#This Row],[Salidas]]</f>
        <v>3</v>
      </c>
      <c r="M706" s="183">
        <f>INVENTARIO[[#This Row],[Precio Final]]*10%</f>
        <v>1.2000000000000002</v>
      </c>
      <c r="N706" s="43">
        <v>0</v>
      </c>
      <c r="O706" s="43">
        <v>22.5</v>
      </c>
      <c r="P706" s="43">
        <v>7</v>
      </c>
      <c r="Q706" s="112"/>
      <c r="R706" s="43"/>
      <c r="S706" s="189">
        <v>2</v>
      </c>
      <c r="T706" s="180">
        <f t="shared" si="112"/>
        <v>9</v>
      </c>
      <c r="U706" s="180">
        <f>((INVENTARIO[[#This Row],[Costo Unitario (USD)]]+INVENTARIO[[#This Row],[Costo Envío (USD)]])*1.5)</f>
        <v>13.5</v>
      </c>
      <c r="V706" s="43">
        <v>12</v>
      </c>
      <c r="W706" s="43">
        <f>INVENTARIO[[#This Row],[Precio Final]]-(INVENTARIO[[#This Row],[Comisión 10%]]+INVENTARIO[[#This Row],[Costo total]])</f>
        <v>1.8000000000000007</v>
      </c>
      <c r="X706" s="184">
        <f>INVENTARIO[[#This Row],[Ganancia Unitaria]]*INVENTARIO[[#This Row],[Salidas]]</f>
        <v>0</v>
      </c>
      <c r="Y706" s="43"/>
      <c r="Z706" s="20"/>
    </row>
    <row r="707" spans="1:26" ht="55" hidden="1" customHeight="1" x14ac:dyDescent="0.15">
      <c r="A707" s="42" t="s">
        <v>2066</v>
      </c>
      <c r="B707" s="185"/>
      <c r="C707" s="186" t="s">
        <v>12</v>
      </c>
      <c r="D707" s="78" t="s">
        <v>52</v>
      </c>
      <c r="E707" s="78" t="s">
        <v>2112</v>
      </c>
      <c r="F707" s="78" t="s">
        <v>698</v>
      </c>
      <c r="G707" s="78" t="s">
        <v>1958</v>
      </c>
      <c r="H707" s="187">
        <f>INVENTARIO[[#This Row],[Precio Final]]</f>
        <v>12</v>
      </c>
      <c r="I707" s="78">
        <v>0.5</v>
      </c>
      <c r="J707" s="78">
        <v>3</v>
      </c>
      <c r="K707" s="110">
        <f>SUMIFS(VENTAS[Cantidad],VENTAS[Código del producto Vendido],INVENTARIO[[#This Row],[Code]])</f>
        <v>0</v>
      </c>
      <c r="L707" s="121">
        <f>INVENTARIO[[#This Row],[Entradas]]-INVENTARIO[[#This Row],[Salidas]]</f>
        <v>3</v>
      </c>
      <c r="M707" s="187">
        <f>INVENTARIO[[#This Row],[Precio Final]]*10%</f>
        <v>1.2000000000000002</v>
      </c>
      <c r="N707" s="42">
        <v>0</v>
      </c>
      <c r="O707" s="42">
        <v>22.5</v>
      </c>
      <c r="P707" s="42">
        <v>7</v>
      </c>
      <c r="Q707" s="110"/>
      <c r="R707" s="42"/>
      <c r="S707" s="190">
        <v>2</v>
      </c>
      <c r="T707" s="42">
        <f t="shared" si="112"/>
        <v>9</v>
      </c>
      <c r="U707" s="42">
        <f>((INVENTARIO[[#This Row],[Costo Unitario (USD)]]+INVENTARIO[[#This Row],[Costo Envío (USD)]])*1.5)</f>
        <v>13.5</v>
      </c>
      <c r="V707" s="42">
        <v>12</v>
      </c>
      <c r="W707" s="42">
        <f>INVENTARIO[[#This Row],[Precio Final]]-(INVENTARIO[[#This Row],[Comisión 10%]]+INVENTARIO[[#This Row],[Costo total]])</f>
        <v>1.8000000000000007</v>
      </c>
      <c r="X707" s="188">
        <f>INVENTARIO[[#This Row],[Ganancia Unitaria]]*INVENTARIO[[#This Row],[Salidas]]</f>
        <v>0</v>
      </c>
      <c r="Y707" s="42"/>
      <c r="Z707" s="20"/>
    </row>
    <row r="708" spans="1:26" ht="55" customHeight="1" x14ac:dyDescent="0.15">
      <c r="A708" s="43" t="s">
        <v>2067</v>
      </c>
      <c r="B708" s="181"/>
      <c r="C708" s="182" t="s">
        <v>12</v>
      </c>
      <c r="D708" s="83" t="s">
        <v>2417</v>
      </c>
      <c r="E708" s="83" t="s">
        <v>2112</v>
      </c>
      <c r="F708" s="83" t="s">
        <v>692</v>
      </c>
      <c r="G708" s="83" t="s">
        <v>1958</v>
      </c>
      <c r="H708" s="183">
        <f>INVENTARIO[[#This Row],[Precio Final]]</f>
        <v>12</v>
      </c>
      <c r="I708" s="83">
        <v>0.5</v>
      </c>
      <c r="J708" s="83">
        <v>0</v>
      </c>
      <c r="K708" s="112">
        <f>SUMIFS(VENTAS[Cantidad],VENTAS[Código del producto Vendido],INVENTARIO[[#This Row],[Code]])</f>
        <v>0</v>
      </c>
      <c r="L708" s="122">
        <f>INVENTARIO[[#This Row],[Entradas]]-INVENTARIO[[#This Row],[Salidas]]</f>
        <v>0</v>
      </c>
      <c r="M708" s="183">
        <f>INVENTARIO[[#This Row],[Precio Final]]*10%</f>
        <v>1.2000000000000002</v>
      </c>
      <c r="N708" s="43">
        <v>0</v>
      </c>
      <c r="O708" s="43">
        <v>0</v>
      </c>
      <c r="P708" s="43">
        <v>7</v>
      </c>
      <c r="Q708" s="112"/>
      <c r="R708" s="43"/>
      <c r="S708" s="189">
        <v>2</v>
      </c>
      <c r="T708" s="180">
        <f t="shared" si="112"/>
        <v>9</v>
      </c>
      <c r="U708" s="180">
        <f>((INVENTARIO[[#This Row],[Costo Unitario (USD)]]+INVENTARIO[[#This Row],[Costo Envío (USD)]])*1.5)</f>
        <v>13.5</v>
      </c>
      <c r="V708" s="43">
        <v>12</v>
      </c>
      <c r="W708" s="43">
        <f>INVENTARIO[[#This Row],[Precio Final]]-(INVENTARIO[[#This Row],[Comisión 10%]]+INVENTARIO[[#This Row],[Costo total]])</f>
        <v>1.8000000000000007</v>
      </c>
      <c r="X708" s="184">
        <f>INVENTARIO[[#This Row],[Ganancia Unitaria]]*INVENTARIO[[#This Row],[Salidas]]</f>
        <v>0</v>
      </c>
      <c r="Y708" s="43"/>
      <c r="Z708" s="20"/>
    </row>
    <row r="709" spans="1:26" ht="55" hidden="1" customHeight="1" x14ac:dyDescent="0.15">
      <c r="A709" s="42" t="s">
        <v>2068</v>
      </c>
      <c r="B709" s="185"/>
      <c r="C709" s="186" t="s">
        <v>12</v>
      </c>
      <c r="D709" s="78" t="s">
        <v>52</v>
      </c>
      <c r="E709" s="78" t="s">
        <v>2113</v>
      </c>
      <c r="F709" s="78" t="s">
        <v>695</v>
      </c>
      <c r="G709" s="78" t="s">
        <v>1958</v>
      </c>
      <c r="H709" s="187">
        <f>INVENTARIO[[#This Row],[Precio Final]]</f>
        <v>10</v>
      </c>
      <c r="I709" s="78">
        <v>1</v>
      </c>
      <c r="J709" s="78">
        <v>2</v>
      </c>
      <c r="K709" s="110">
        <f>SUMIFS(VENTAS[Cantidad],VENTAS[Código del producto Vendido],INVENTARIO[[#This Row],[Code]])</f>
        <v>1</v>
      </c>
      <c r="L709" s="121">
        <f>INVENTARIO[[#This Row],[Entradas]]-INVENTARIO[[#This Row],[Salidas]]</f>
        <v>1</v>
      </c>
      <c r="M709" s="187">
        <f>INVENTARIO[[#This Row],[Precio Final]]*10%</f>
        <v>1</v>
      </c>
      <c r="N709" s="42">
        <v>0</v>
      </c>
      <c r="O709" s="42">
        <v>11</v>
      </c>
      <c r="P709" s="42">
        <v>4.5</v>
      </c>
      <c r="Q709" s="110"/>
      <c r="R709" s="42"/>
      <c r="S709" s="190">
        <v>1</v>
      </c>
      <c r="T709" s="42">
        <f t="shared" si="112"/>
        <v>5.5</v>
      </c>
      <c r="U709" s="42">
        <f>((INVENTARIO[[#This Row],[Costo Unitario (USD)]]+INVENTARIO[[#This Row],[Costo Envío (USD)]])*1.5)</f>
        <v>8.25</v>
      </c>
      <c r="V709" s="42">
        <v>10</v>
      </c>
      <c r="W709" s="42">
        <f>INVENTARIO[[#This Row],[Precio Final]]-(INVENTARIO[[#This Row],[Comisión 10%]]+INVENTARIO[[#This Row],[Costo total]])</f>
        <v>3.5</v>
      </c>
      <c r="X709" s="188">
        <f>INVENTARIO[[#This Row],[Ganancia Unitaria]]*INVENTARIO[[#This Row],[Salidas]]</f>
        <v>3.5</v>
      </c>
      <c r="Y709" s="42" t="s">
        <v>2368</v>
      </c>
      <c r="Z709" s="20"/>
    </row>
    <row r="710" spans="1:26" ht="55" hidden="1" customHeight="1" x14ac:dyDescent="0.15">
      <c r="A710" s="43" t="s">
        <v>2069</v>
      </c>
      <c r="B710" s="181"/>
      <c r="C710" s="182" t="s">
        <v>12</v>
      </c>
      <c r="D710" s="83" t="s">
        <v>52</v>
      </c>
      <c r="E710" s="83" t="s">
        <v>2113</v>
      </c>
      <c r="F710" s="83" t="s">
        <v>695</v>
      </c>
      <c r="G710" s="83" t="s">
        <v>1958</v>
      </c>
      <c r="H710" s="183">
        <f>INVENTARIO[[#This Row],[Precio Final]]</f>
        <v>10</v>
      </c>
      <c r="I710" s="83">
        <v>1</v>
      </c>
      <c r="J710" s="83">
        <v>1</v>
      </c>
      <c r="K710" s="112">
        <f>SUMIFS(VENTAS[Cantidad],VENTAS[Código del producto Vendido],INVENTARIO[[#This Row],[Code]])</f>
        <v>0</v>
      </c>
      <c r="L710" s="122">
        <f>INVENTARIO[[#This Row],[Entradas]]-INVENTARIO[[#This Row],[Salidas]]</f>
        <v>1</v>
      </c>
      <c r="M710" s="183">
        <f>INVENTARIO[[#This Row],[Precio Final]]*10%</f>
        <v>1</v>
      </c>
      <c r="N710" s="43">
        <v>0</v>
      </c>
      <c r="O710" s="43">
        <v>5.5</v>
      </c>
      <c r="P710" s="43">
        <v>4.5</v>
      </c>
      <c r="Q710" s="112"/>
      <c r="R710" s="43"/>
      <c r="S710" s="189">
        <v>1</v>
      </c>
      <c r="T710" s="180">
        <f t="shared" si="112"/>
        <v>5.5</v>
      </c>
      <c r="U710" s="180">
        <f>((INVENTARIO[[#This Row],[Costo Unitario (USD)]]+INVENTARIO[[#This Row],[Costo Envío (USD)]])*1.5)</f>
        <v>8.25</v>
      </c>
      <c r="V710" s="43">
        <v>10</v>
      </c>
      <c r="W710" s="43">
        <f>INVENTARIO[[#This Row],[Precio Final]]-(INVENTARIO[[#This Row],[Comisión 10%]]+INVENTARIO[[#This Row],[Costo total]])</f>
        <v>3.5</v>
      </c>
      <c r="X710" s="184">
        <f>INVENTARIO[[#This Row],[Ganancia Unitaria]]*INVENTARIO[[#This Row],[Salidas]]</f>
        <v>0</v>
      </c>
      <c r="Y710" s="43"/>
      <c r="Z710" s="20"/>
    </row>
    <row r="711" spans="1:26" ht="55" customHeight="1" x14ac:dyDescent="0.15">
      <c r="A711" s="42" t="s">
        <v>2070</v>
      </c>
      <c r="B711" s="185"/>
      <c r="C711" s="186" t="s">
        <v>12</v>
      </c>
      <c r="D711" s="78" t="s">
        <v>2417</v>
      </c>
      <c r="E711" s="78" t="s">
        <v>1889</v>
      </c>
      <c r="F711" s="78" t="s">
        <v>697</v>
      </c>
      <c r="G711" s="78" t="s">
        <v>1958</v>
      </c>
      <c r="H711" s="187">
        <f>INVENTARIO[[#This Row],[Precio Final]]</f>
        <v>23</v>
      </c>
      <c r="I711" s="78">
        <v>5</v>
      </c>
      <c r="J711" s="78">
        <v>2</v>
      </c>
      <c r="K711" s="110">
        <f>SUMIFS(VENTAS[Cantidad],VENTAS[Código del producto Vendido],INVENTARIO[[#This Row],[Code]])</f>
        <v>0</v>
      </c>
      <c r="L711" s="121">
        <f>INVENTARIO[[#This Row],[Entradas]]-INVENTARIO[[#This Row],[Salidas]]</f>
        <v>2</v>
      </c>
      <c r="M711" s="187">
        <f>INVENTARIO[[#This Row],[Precio Final]]*10%</f>
        <v>2.3000000000000003</v>
      </c>
      <c r="N711" s="42">
        <v>0</v>
      </c>
      <c r="O711" s="42">
        <v>31</v>
      </c>
      <c r="P711" s="42">
        <v>10.5</v>
      </c>
      <c r="Q711" s="110"/>
      <c r="R711" s="42"/>
      <c r="S711" s="190">
        <v>4</v>
      </c>
      <c r="T711" s="42">
        <f>(P711+S711)-INVENTARIO[[#This Row],[Comisión 10%]]</f>
        <v>12.2</v>
      </c>
      <c r="U711" s="42">
        <f>((INVENTARIO[[#This Row],[Costo Unitario (USD)]]+INVENTARIO[[#This Row],[Costo Envío (USD)]])*1.5)+10%</f>
        <v>21.85</v>
      </c>
      <c r="V711" s="42">
        <v>23</v>
      </c>
      <c r="W711" s="42">
        <f>INVENTARIO[[#This Row],[Precio Final]]-(INVENTARIO[[#This Row],[Comisión 10%]]+INVENTARIO[[#This Row],[Costo total]])</f>
        <v>8.5</v>
      </c>
      <c r="X711" s="188">
        <f>INVENTARIO[[#This Row],[Ganancia Unitaria]]*INVENTARIO[[#This Row],[Salidas]]</f>
        <v>0</v>
      </c>
      <c r="Y711" s="42"/>
      <c r="Z711" s="20"/>
    </row>
    <row r="712" spans="1:26" ht="55" customHeight="1" x14ac:dyDescent="0.15">
      <c r="A712" s="43" t="s">
        <v>2071</v>
      </c>
      <c r="B712" s="181"/>
      <c r="C712" s="182" t="s">
        <v>12</v>
      </c>
      <c r="D712" s="83" t="s">
        <v>2417</v>
      </c>
      <c r="E712" s="83" t="s">
        <v>1889</v>
      </c>
      <c r="F712" s="83" t="s">
        <v>695</v>
      </c>
      <c r="G712" s="83" t="s">
        <v>1958</v>
      </c>
      <c r="H712" s="183">
        <f>INVENTARIO[[#This Row],[Precio Final]]</f>
        <v>23</v>
      </c>
      <c r="I712" s="83">
        <v>5</v>
      </c>
      <c r="J712" s="83">
        <v>1</v>
      </c>
      <c r="K712" s="112">
        <f>SUMIFS(VENTAS[Cantidad],VENTAS[Código del producto Vendido],INVENTARIO[[#This Row],[Code]])</f>
        <v>0</v>
      </c>
      <c r="L712" s="122">
        <f>INVENTARIO[[#This Row],[Entradas]]-INVENTARIO[[#This Row],[Salidas]]</f>
        <v>1</v>
      </c>
      <c r="M712" s="183">
        <f>INVENTARIO[[#This Row],[Precio Final]]*10%</f>
        <v>2.3000000000000003</v>
      </c>
      <c r="N712" s="43">
        <v>0</v>
      </c>
      <c r="O712" s="43">
        <v>31</v>
      </c>
      <c r="P712" s="43">
        <v>10.5</v>
      </c>
      <c r="Q712" s="112"/>
      <c r="R712" s="43"/>
      <c r="S712" s="189">
        <v>4</v>
      </c>
      <c r="T712" s="180">
        <f>(P712+S712)</f>
        <v>14.5</v>
      </c>
      <c r="U712" s="180">
        <f>((INVENTARIO[[#This Row],[Costo Unitario (USD)]]+INVENTARIO[[#This Row],[Costo Envío (USD)]])*1.5)</f>
        <v>21.75</v>
      </c>
      <c r="V712" s="43">
        <v>23</v>
      </c>
      <c r="W712" s="43">
        <f>INVENTARIO[[#This Row],[Precio Final]]-(INVENTARIO[[#This Row],[Comisión 10%]]+INVENTARIO[[#This Row],[Costo total]])</f>
        <v>6.1999999999999993</v>
      </c>
      <c r="X712" s="184">
        <f>INVENTARIO[[#This Row],[Ganancia Unitaria]]*INVENTARIO[[#This Row],[Salidas]]</f>
        <v>0</v>
      </c>
      <c r="Y712" s="43"/>
      <c r="Z712" s="20"/>
    </row>
    <row r="713" spans="1:26" ht="55" customHeight="1" x14ac:dyDescent="0.15">
      <c r="A713" s="42" t="s">
        <v>2072</v>
      </c>
      <c r="B713" s="185"/>
      <c r="C713" s="186" t="s">
        <v>12</v>
      </c>
      <c r="D713" s="78" t="s">
        <v>2417</v>
      </c>
      <c r="E713" s="78" t="s">
        <v>2397</v>
      </c>
      <c r="F713" s="78" t="s">
        <v>2453</v>
      </c>
      <c r="G713" s="78" t="s">
        <v>1958</v>
      </c>
      <c r="H713" s="187">
        <f>INVENTARIO[[#This Row],[Precio Final]]</f>
        <v>32</v>
      </c>
      <c r="I713" s="78">
        <v>7</v>
      </c>
      <c r="J713" s="78">
        <v>3</v>
      </c>
      <c r="K713" s="110">
        <f>SUMIFS(VENTAS[Cantidad],VENTAS[Código del producto Vendido],INVENTARIO[[#This Row],[Code]])</f>
        <v>0</v>
      </c>
      <c r="L713" s="121">
        <f>INVENTARIO[[#This Row],[Entradas]]-INVENTARIO[[#This Row],[Salidas]]</f>
        <v>3</v>
      </c>
      <c r="M713" s="187">
        <f>INVENTARIO[[#This Row],[Precio Final]]*10%</f>
        <v>3.2</v>
      </c>
      <c r="N713" s="42">
        <v>0</v>
      </c>
      <c r="O713" s="42">
        <v>44</v>
      </c>
      <c r="P713" s="42">
        <v>15</v>
      </c>
      <c r="Q713" s="110"/>
      <c r="R713" s="42"/>
      <c r="S713" s="190">
        <v>5</v>
      </c>
      <c r="T713" s="42">
        <f>(P713+S713)-INVENTARIO[[#This Row],[Comisión 10%]]</f>
        <v>16.8</v>
      </c>
      <c r="U713" s="42">
        <f>((INVENTARIO[[#This Row],[Costo Unitario (USD)]]+INVENTARIO[[#This Row],[Costo Envío (USD)]])*1.5)+10%</f>
        <v>30.1</v>
      </c>
      <c r="V713" s="42">
        <v>32</v>
      </c>
      <c r="W713" s="42">
        <f>INVENTARIO[[#This Row],[Precio Final]]-(INVENTARIO[[#This Row],[Comisión 10%]]+INVENTARIO[[#This Row],[Costo total]])</f>
        <v>12</v>
      </c>
      <c r="X713" s="188">
        <f>INVENTARIO[[#This Row],[Ganancia Unitaria]]*INVENTARIO[[#This Row],[Salidas]]</f>
        <v>0</v>
      </c>
      <c r="Y713" s="42"/>
      <c r="Z713" s="20"/>
    </row>
    <row r="714" spans="1:26" ht="55" customHeight="1" x14ac:dyDescent="0.15">
      <c r="A714" s="43" t="s">
        <v>2073</v>
      </c>
      <c r="B714" s="181"/>
      <c r="C714" s="182" t="s">
        <v>12</v>
      </c>
      <c r="D714" s="83" t="s">
        <v>2417</v>
      </c>
      <c r="E714" s="83" t="s">
        <v>2397</v>
      </c>
      <c r="F714" s="83" t="s">
        <v>2454</v>
      </c>
      <c r="G714" s="83" t="s">
        <v>1958</v>
      </c>
      <c r="H714" s="183">
        <f>INVENTARIO[[#This Row],[Precio Final]]</f>
        <v>32</v>
      </c>
      <c r="I714" s="83">
        <v>7</v>
      </c>
      <c r="J714" s="83">
        <v>3</v>
      </c>
      <c r="K714" s="112">
        <f>SUMIFS(VENTAS[Cantidad],VENTAS[Código del producto Vendido],INVENTARIO[[#This Row],[Code]])</f>
        <v>0</v>
      </c>
      <c r="L714" s="122">
        <f>INVENTARIO[[#This Row],[Entradas]]-INVENTARIO[[#This Row],[Salidas]]</f>
        <v>3</v>
      </c>
      <c r="M714" s="183">
        <f>INVENTARIO[[#This Row],[Precio Final]]*10%</f>
        <v>3.2</v>
      </c>
      <c r="N714" s="43">
        <v>0</v>
      </c>
      <c r="O714" s="43">
        <v>66</v>
      </c>
      <c r="P714" s="43">
        <v>15</v>
      </c>
      <c r="Q714" s="112"/>
      <c r="R714" s="43"/>
      <c r="S714" s="189">
        <v>5</v>
      </c>
      <c r="T714" s="180">
        <f>(P714+S714)</f>
        <v>20</v>
      </c>
      <c r="U714" s="180">
        <f>((INVENTARIO[[#This Row],[Costo Unitario (USD)]]+INVENTARIO[[#This Row],[Costo Envío (USD)]])*1.5)</f>
        <v>30</v>
      </c>
      <c r="V714" s="43">
        <v>32</v>
      </c>
      <c r="W714" s="43">
        <f>INVENTARIO[[#This Row],[Precio Final]]-(INVENTARIO[[#This Row],[Comisión 10%]]+INVENTARIO[[#This Row],[Costo total]])</f>
        <v>8.8000000000000007</v>
      </c>
      <c r="X714" s="184">
        <f>INVENTARIO[[#This Row],[Ganancia Unitaria]]*INVENTARIO[[#This Row],[Salidas]]</f>
        <v>0</v>
      </c>
      <c r="Y714" s="43"/>
      <c r="Z714" s="20"/>
    </row>
    <row r="715" spans="1:26" ht="55" hidden="1" customHeight="1" x14ac:dyDescent="0.15">
      <c r="A715" s="42" t="s">
        <v>2074</v>
      </c>
      <c r="B715" s="185"/>
      <c r="C715" s="186" t="s">
        <v>12</v>
      </c>
      <c r="D715" s="78" t="s">
        <v>50</v>
      </c>
      <c r="E715" s="78" t="s">
        <v>2114</v>
      </c>
      <c r="F715" s="78" t="s">
        <v>697</v>
      </c>
      <c r="G715" s="78" t="s">
        <v>1958</v>
      </c>
      <c r="H715" s="187">
        <f>INVENTARIO[[#This Row],[Precio Final]]</f>
        <v>30</v>
      </c>
      <c r="I715" s="78">
        <v>10</v>
      </c>
      <c r="J715" s="78">
        <v>2</v>
      </c>
      <c r="K715" s="110">
        <f>SUMIFS(VENTAS[Cantidad],VENTAS[Código del producto Vendido],INVENTARIO[[#This Row],[Code]])</f>
        <v>1</v>
      </c>
      <c r="L715" s="121">
        <f>INVENTARIO[[#This Row],[Entradas]]-INVENTARIO[[#This Row],[Salidas]]</f>
        <v>1</v>
      </c>
      <c r="M715" s="187">
        <f>INVENTARIO[[#This Row],[Precio Final]]*10%</f>
        <v>3</v>
      </c>
      <c r="N715" s="42">
        <v>0</v>
      </c>
      <c r="O715" s="42">
        <v>29.59</v>
      </c>
      <c r="P715" s="42">
        <v>19.59</v>
      </c>
      <c r="Q715" s="110"/>
      <c r="R715" s="42"/>
      <c r="S715" s="190">
        <v>5</v>
      </c>
      <c r="T715" s="42">
        <f>(P715+S715)-INVENTARIO[[#This Row],[Comisión 10%]]</f>
        <v>21.59</v>
      </c>
      <c r="U715" s="42">
        <f>((INVENTARIO[[#This Row],[Costo Unitario (USD)]]+INVENTARIO[[#This Row],[Costo Envío (USD)]])*1.5)+10%</f>
        <v>36.984999999999999</v>
      </c>
      <c r="V715" s="42">
        <v>30</v>
      </c>
      <c r="W715" s="42">
        <f>INVENTARIO[[#This Row],[Precio Final]]-(INVENTARIO[[#This Row],[Comisión 10%]]+INVENTARIO[[#This Row],[Costo total]])</f>
        <v>5.41</v>
      </c>
      <c r="X715" s="188">
        <f>INVENTARIO[[#This Row],[Ganancia Unitaria]]*INVENTARIO[[#This Row],[Salidas]]</f>
        <v>5.41</v>
      </c>
      <c r="Y715" s="42"/>
      <c r="Z715" s="20"/>
    </row>
    <row r="716" spans="1:26" ht="55" customHeight="1" x14ac:dyDescent="0.15">
      <c r="A716" s="43" t="s">
        <v>2075</v>
      </c>
      <c r="B716" s="181"/>
      <c r="C716" s="182" t="s">
        <v>12</v>
      </c>
      <c r="D716" s="83" t="s">
        <v>2417</v>
      </c>
      <c r="E716" s="83" t="s">
        <v>2114</v>
      </c>
      <c r="F716" s="83" t="s">
        <v>695</v>
      </c>
      <c r="G716" s="83" t="s">
        <v>1958</v>
      </c>
      <c r="H716" s="183">
        <f>INVENTARIO[[#This Row],[Precio Final]]</f>
        <v>30</v>
      </c>
      <c r="I716" s="83">
        <v>10</v>
      </c>
      <c r="J716" s="83">
        <v>2</v>
      </c>
      <c r="K716" s="112">
        <f>SUMIFS(VENTAS[Cantidad],VENTAS[Código del producto Vendido],INVENTARIO[[#This Row],[Code]])</f>
        <v>2</v>
      </c>
      <c r="L716" s="122">
        <f>INVENTARIO[[#This Row],[Entradas]]-INVENTARIO[[#This Row],[Salidas]]</f>
        <v>0</v>
      </c>
      <c r="M716" s="183">
        <f>INVENTARIO[[#This Row],[Precio Final]]*10%</f>
        <v>3</v>
      </c>
      <c r="N716" s="43">
        <v>0</v>
      </c>
      <c r="O716" s="43">
        <v>29.59</v>
      </c>
      <c r="P716" s="43">
        <v>19.59</v>
      </c>
      <c r="Q716" s="112"/>
      <c r="R716" s="43"/>
      <c r="S716" s="189">
        <v>5</v>
      </c>
      <c r="T716" s="180">
        <f t="shared" ref="T716:T736" si="113">(P716+S716)</f>
        <v>24.59</v>
      </c>
      <c r="U716" s="180">
        <f>((INVENTARIO[[#This Row],[Costo Unitario (USD)]]+INVENTARIO[[#This Row],[Costo Envío (USD)]])*1.5)</f>
        <v>36.884999999999998</v>
      </c>
      <c r="V716" s="43">
        <v>30</v>
      </c>
      <c r="W716" s="43">
        <f>INVENTARIO[[#This Row],[Precio Final]]-(INVENTARIO[[#This Row],[Comisión 10%]]+INVENTARIO[[#This Row],[Costo total]])</f>
        <v>2.41</v>
      </c>
      <c r="X716" s="184">
        <f>INVENTARIO[[#This Row],[Ganancia Unitaria]]*INVENTARIO[[#This Row],[Salidas]]</f>
        <v>4.82</v>
      </c>
      <c r="Y716" s="43"/>
      <c r="Z716" s="20"/>
    </row>
    <row r="717" spans="1:26" ht="55" customHeight="1" x14ac:dyDescent="0.15">
      <c r="A717" s="42" t="s">
        <v>2076</v>
      </c>
      <c r="B717" s="185"/>
      <c r="C717" s="186" t="s">
        <v>12</v>
      </c>
      <c r="D717" s="78" t="s">
        <v>2417</v>
      </c>
      <c r="E717" s="78" t="s">
        <v>2115</v>
      </c>
      <c r="F717" s="78" t="s">
        <v>698</v>
      </c>
      <c r="G717" s="78" t="s">
        <v>1958</v>
      </c>
      <c r="H717" s="187">
        <f>INVENTARIO[[#This Row],[Precio Final]]</f>
        <v>20</v>
      </c>
      <c r="I717" s="78">
        <v>5</v>
      </c>
      <c r="J717" s="78">
        <v>2</v>
      </c>
      <c r="K717" s="110">
        <f>SUMIFS(VENTAS[Cantidad],VENTAS[Código del producto Vendido],INVENTARIO[[#This Row],[Code]])</f>
        <v>1</v>
      </c>
      <c r="L717" s="121">
        <f>INVENTARIO[[#This Row],[Entradas]]-INVENTARIO[[#This Row],[Salidas]]</f>
        <v>1</v>
      </c>
      <c r="M717" s="187">
        <f>INVENTARIO[[#This Row],[Precio Final]]*10%</f>
        <v>2</v>
      </c>
      <c r="N717" s="42">
        <v>0</v>
      </c>
      <c r="O717" s="42">
        <v>30</v>
      </c>
      <c r="P717" s="42">
        <v>9.99</v>
      </c>
      <c r="Q717" s="110"/>
      <c r="R717" s="42"/>
      <c r="S717" s="190">
        <v>3</v>
      </c>
      <c r="T717" s="42">
        <f t="shared" si="113"/>
        <v>12.99</v>
      </c>
      <c r="U717" s="42">
        <f>((INVENTARIO[[#This Row],[Costo Unitario (USD)]]+INVENTARIO[[#This Row],[Costo Envío (USD)]])*1.5)</f>
        <v>19.484999999999999</v>
      </c>
      <c r="V717" s="42">
        <v>20</v>
      </c>
      <c r="W717" s="42">
        <f>INVENTARIO[[#This Row],[Precio Final]]-(INVENTARIO[[#This Row],[Comisión 10%]]+INVENTARIO[[#This Row],[Costo total]])</f>
        <v>5.01</v>
      </c>
      <c r="X717" s="188">
        <f>INVENTARIO[[#This Row],[Ganancia Unitaria]]*INVENTARIO[[#This Row],[Salidas]]</f>
        <v>5.01</v>
      </c>
      <c r="Y717" s="42"/>
      <c r="Z717" s="20"/>
    </row>
    <row r="718" spans="1:26" ht="55" customHeight="1" x14ac:dyDescent="0.15">
      <c r="A718" s="43" t="s">
        <v>2077</v>
      </c>
      <c r="B718" s="181"/>
      <c r="C718" s="182" t="s">
        <v>12</v>
      </c>
      <c r="D718" s="83" t="s">
        <v>2417</v>
      </c>
      <c r="E718" s="83" t="s">
        <v>2455</v>
      </c>
      <c r="F718" s="83" t="s">
        <v>698</v>
      </c>
      <c r="G718" s="83" t="s">
        <v>426</v>
      </c>
      <c r="H718" s="183">
        <f>INVENTARIO[[#This Row],[Precio Final]]</f>
        <v>30</v>
      </c>
      <c r="I718" s="83">
        <v>6</v>
      </c>
      <c r="J718" s="83">
        <v>1</v>
      </c>
      <c r="K718" s="112">
        <f>SUMIFS(VENTAS[Cantidad],VENTAS[Código del producto Vendido],INVENTARIO[[#This Row],[Code]])</f>
        <v>0</v>
      </c>
      <c r="L718" s="122">
        <f>INVENTARIO[[#This Row],[Entradas]]-INVENTARIO[[#This Row],[Salidas]]</f>
        <v>1</v>
      </c>
      <c r="M718" s="183">
        <f>INVENTARIO[[#This Row],[Precio Final]]*10%</f>
        <v>3</v>
      </c>
      <c r="N718" s="43">
        <v>0</v>
      </c>
      <c r="O718" s="43">
        <v>18</v>
      </c>
      <c r="P718" s="43">
        <v>18</v>
      </c>
      <c r="Q718" s="112"/>
      <c r="R718" s="43"/>
      <c r="S718" s="189">
        <v>3</v>
      </c>
      <c r="T718" s="180">
        <f t="shared" si="113"/>
        <v>21</v>
      </c>
      <c r="U718" s="180">
        <f>((INVENTARIO[[#This Row],[Costo Unitario (USD)]]+INVENTARIO[[#This Row],[Costo Envío (USD)]])*1.5)</f>
        <v>31.5</v>
      </c>
      <c r="V718" s="43">
        <v>30</v>
      </c>
      <c r="W718" s="43">
        <f>INVENTARIO[[#This Row],[Precio Final]]-(INVENTARIO[[#This Row],[Comisión 10%]]+INVENTARIO[[#This Row],[Costo total]])</f>
        <v>6</v>
      </c>
      <c r="X718" s="184">
        <f>INVENTARIO[[#This Row],[Ganancia Unitaria]]*INVENTARIO[[#This Row],[Salidas]]</f>
        <v>0</v>
      </c>
      <c r="Y718" s="43"/>
      <c r="Z718" s="20"/>
    </row>
    <row r="719" spans="1:26" ht="55" hidden="1" customHeight="1" x14ac:dyDescent="0.15">
      <c r="A719" s="42" t="s">
        <v>2078</v>
      </c>
      <c r="B719" s="185"/>
      <c r="C719" s="186" t="s">
        <v>12</v>
      </c>
      <c r="D719" s="78" t="s">
        <v>50</v>
      </c>
      <c r="E719" s="78" t="s">
        <v>2429</v>
      </c>
      <c r="F719" s="78" t="s">
        <v>695</v>
      </c>
      <c r="G719" s="78" t="s">
        <v>1958</v>
      </c>
      <c r="H719" s="187">
        <f>INVENTARIO[[#This Row],[Precio Final]]</f>
        <v>30</v>
      </c>
      <c r="I719" s="78">
        <v>6</v>
      </c>
      <c r="J719" s="78">
        <v>27</v>
      </c>
      <c r="K719" s="110">
        <f>SUMIFS(VENTAS[Cantidad],VENTAS[Código del producto Vendido],INVENTARIO[[#This Row],[Code]])</f>
        <v>0</v>
      </c>
      <c r="L719" s="121">
        <f>INVENTARIO[[#This Row],[Entradas]]-INVENTARIO[[#This Row],[Salidas]]</f>
        <v>27</v>
      </c>
      <c r="M719" s="187">
        <f>INVENTARIO[[#This Row],[Precio Final]]*10%</f>
        <v>3</v>
      </c>
      <c r="N719" s="42">
        <v>0</v>
      </c>
      <c r="O719" s="42">
        <v>54</v>
      </c>
      <c r="P719" s="42">
        <v>12</v>
      </c>
      <c r="Q719" s="110"/>
      <c r="R719" s="42"/>
      <c r="S719" s="190">
        <v>5</v>
      </c>
      <c r="T719" s="42">
        <f t="shared" si="113"/>
        <v>17</v>
      </c>
      <c r="U719" s="42">
        <f>((INVENTARIO[[#This Row],[Costo Unitario (USD)]]+INVENTARIO[[#This Row],[Costo Envío (USD)]])*1.5)</f>
        <v>25.5</v>
      </c>
      <c r="V719" s="42">
        <v>30</v>
      </c>
      <c r="W719" s="42">
        <f>INVENTARIO[[#This Row],[Precio Final]]-(INVENTARIO[[#This Row],[Comisión 10%]]+INVENTARIO[[#This Row],[Costo total]])</f>
        <v>10</v>
      </c>
      <c r="X719" s="188">
        <f>INVENTARIO[[#This Row],[Ganancia Unitaria]]*INVENTARIO[[#This Row],[Salidas]]</f>
        <v>0</v>
      </c>
      <c r="Y719" s="42"/>
      <c r="Z719" s="20"/>
    </row>
    <row r="720" spans="1:26" ht="55" hidden="1" customHeight="1" x14ac:dyDescent="0.15">
      <c r="A720" s="43" t="s">
        <v>2079</v>
      </c>
      <c r="B720" s="181"/>
      <c r="C720" s="182" t="s">
        <v>12</v>
      </c>
      <c r="D720" s="83" t="s">
        <v>50</v>
      </c>
      <c r="E720" s="83" t="s">
        <v>2429</v>
      </c>
      <c r="F720" s="83" t="s">
        <v>1345</v>
      </c>
      <c r="G720" s="83" t="s">
        <v>1958</v>
      </c>
      <c r="H720" s="183">
        <f>INVENTARIO[[#This Row],[Precio Final]]</f>
        <v>30</v>
      </c>
      <c r="I720" s="83">
        <v>6</v>
      </c>
      <c r="J720" s="83">
        <v>27</v>
      </c>
      <c r="K720" s="112">
        <f>SUMIFS(VENTAS[Cantidad],VENTAS[Código del producto Vendido],INVENTARIO[[#This Row],[Code]])</f>
        <v>0</v>
      </c>
      <c r="L720" s="122">
        <f>INVENTARIO[[#This Row],[Entradas]]-INVENTARIO[[#This Row],[Salidas]]</f>
        <v>27</v>
      </c>
      <c r="M720" s="183">
        <f>INVENTARIO[[#This Row],[Precio Final]]*10%</f>
        <v>3</v>
      </c>
      <c r="N720" s="43">
        <v>0</v>
      </c>
      <c r="O720" s="43">
        <v>18</v>
      </c>
      <c r="P720" s="43">
        <v>12</v>
      </c>
      <c r="Q720" s="112"/>
      <c r="R720" s="43"/>
      <c r="S720" s="189">
        <v>5</v>
      </c>
      <c r="T720" s="180">
        <f t="shared" si="113"/>
        <v>17</v>
      </c>
      <c r="U720" s="180">
        <f>((INVENTARIO[[#This Row],[Costo Unitario (USD)]]+INVENTARIO[[#This Row],[Costo Envío (USD)]])*1.5)</f>
        <v>25.5</v>
      </c>
      <c r="V720" s="43">
        <v>30</v>
      </c>
      <c r="W720" s="43">
        <f>INVENTARIO[[#This Row],[Precio Final]]-(INVENTARIO[[#This Row],[Comisión 10%]]+INVENTARIO[[#This Row],[Costo total]])</f>
        <v>10</v>
      </c>
      <c r="X720" s="184">
        <f>INVENTARIO[[#This Row],[Ganancia Unitaria]]*INVENTARIO[[#This Row],[Salidas]]</f>
        <v>0</v>
      </c>
      <c r="Y720" s="43"/>
      <c r="Z720" s="20"/>
    </row>
    <row r="721" spans="1:26" ht="55" hidden="1" customHeight="1" x14ac:dyDescent="0.15">
      <c r="A721" s="42" t="s">
        <v>2080</v>
      </c>
      <c r="B721" s="185"/>
      <c r="C721" s="186" t="s">
        <v>12</v>
      </c>
      <c r="D721" s="78" t="s">
        <v>215</v>
      </c>
      <c r="E721" s="78" t="s">
        <v>2116</v>
      </c>
      <c r="F721" s="78" t="s">
        <v>713</v>
      </c>
      <c r="G721" s="78" t="s">
        <v>1958</v>
      </c>
      <c r="H721" s="187">
        <f>INVENTARIO[[#This Row],[Precio Final]]</f>
        <v>18</v>
      </c>
      <c r="I721" s="78">
        <v>5</v>
      </c>
      <c r="J721" s="78">
        <v>1</v>
      </c>
      <c r="K721" s="110">
        <f>SUMIFS(VENTAS[Cantidad],VENTAS[Código del producto Vendido],INVENTARIO[[#This Row],[Code]])</f>
        <v>0</v>
      </c>
      <c r="L721" s="121">
        <f>INVENTARIO[[#This Row],[Entradas]]-INVENTARIO[[#This Row],[Salidas]]</f>
        <v>1</v>
      </c>
      <c r="M721" s="187">
        <f>INVENTARIO[[#This Row],[Precio Final]]*10%</f>
        <v>1.8</v>
      </c>
      <c r="N721" s="42">
        <v>0</v>
      </c>
      <c r="O721" s="42">
        <v>12.49</v>
      </c>
      <c r="P721" s="42">
        <v>7.49</v>
      </c>
      <c r="Q721" s="110"/>
      <c r="R721" s="42"/>
      <c r="S721" s="190">
        <v>4</v>
      </c>
      <c r="T721" s="42">
        <f t="shared" si="113"/>
        <v>11.49</v>
      </c>
      <c r="U721" s="42">
        <f>((INVENTARIO[[#This Row],[Costo Unitario (USD)]]+INVENTARIO[[#This Row],[Costo Envío (USD)]])*1.5)</f>
        <v>17.234999999999999</v>
      </c>
      <c r="V721" s="42">
        <v>18</v>
      </c>
      <c r="W721" s="42">
        <f>INVENTARIO[[#This Row],[Precio Final]]-(INVENTARIO[[#This Row],[Comisión 10%]]+INVENTARIO[[#This Row],[Costo total]])</f>
        <v>4.7099999999999991</v>
      </c>
      <c r="X721" s="188">
        <f>INVENTARIO[[#This Row],[Ganancia Unitaria]]*INVENTARIO[[#This Row],[Salidas]]</f>
        <v>0</v>
      </c>
      <c r="Y721" s="42"/>
      <c r="Z721" s="20"/>
    </row>
    <row r="722" spans="1:26" ht="55" hidden="1" customHeight="1" x14ac:dyDescent="0.15">
      <c r="A722" s="43" t="s">
        <v>2081</v>
      </c>
      <c r="B722" s="181"/>
      <c r="C722" s="182" t="s">
        <v>12</v>
      </c>
      <c r="D722" s="83" t="s">
        <v>215</v>
      </c>
      <c r="E722" s="83" t="s">
        <v>2116</v>
      </c>
      <c r="F722" s="83" t="s">
        <v>2412</v>
      </c>
      <c r="G722" s="83" t="s">
        <v>1958</v>
      </c>
      <c r="H722" s="183">
        <f>INVENTARIO[[#This Row],[Precio Final]]</f>
        <v>18</v>
      </c>
      <c r="I722" s="83">
        <v>5</v>
      </c>
      <c r="J722" s="83">
        <v>1</v>
      </c>
      <c r="K722" s="112">
        <f>SUMIFS(VENTAS[Cantidad],VENTAS[Código del producto Vendido],INVENTARIO[[#This Row],[Code]])</f>
        <v>0</v>
      </c>
      <c r="L722" s="122">
        <f>INVENTARIO[[#This Row],[Entradas]]-INVENTARIO[[#This Row],[Salidas]]</f>
        <v>1</v>
      </c>
      <c r="M722" s="183">
        <f>INVENTARIO[[#This Row],[Precio Final]]*10%</f>
        <v>1.8</v>
      </c>
      <c r="N722" s="43">
        <v>0</v>
      </c>
      <c r="O722" s="43">
        <v>12.49</v>
      </c>
      <c r="P722" s="43">
        <v>7.49</v>
      </c>
      <c r="Q722" s="112"/>
      <c r="R722" s="43"/>
      <c r="S722" s="189">
        <v>4</v>
      </c>
      <c r="T722" s="180">
        <f t="shared" si="113"/>
        <v>11.49</v>
      </c>
      <c r="U722" s="180">
        <f>((INVENTARIO[[#This Row],[Costo Unitario (USD)]]+INVENTARIO[[#This Row],[Costo Envío (USD)]])*1.5)</f>
        <v>17.234999999999999</v>
      </c>
      <c r="V722" s="43">
        <v>18</v>
      </c>
      <c r="W722" s="43">
        <f>INVENTARIO[[#This Row],[Precio Final]]-(INVENTARIO[[#This Row],[Comisión 10%]]+INVENTARIO[[#This Row],[Costo total]])</f>
        <v>4.7099999999999991</v>
      </c>
      <c r="X722" s="184">
        <f>INVENTARIO[[#This Row],[Ganancia Unitaria]]*INVENTARIO[[#This Row],[Salidas]]</f>
        <v>0</v>
      </c>
      <c r="Y722" s="43"/>
      <c r="Z722" s="20"/>
    </row>
    <row r="723" spans="1:26" ht="55" hidden="1" customHeight="1" x14ac:dyDescent="0.15">
      <c r="A723" s="42" t="s">
        <v>2082</v>
      </c>
      <c r="B723" s="185"/>
      <c r="C723" s="186" t="s">
        <v>12</v>
      </c>
      <c r="D723" s="78" t="s">
        <v>215</v>
      </c>
      <c r="E723" s="78" t="s">
        <v>2116</v>
      </c>
      <c r="F723" s="78"/>
      <c r="G723" s="78" t="s">
        <v>1958</v>
      </c>
      <c r="H723" s="187">
        <f>INVENTARIO[[#This Row],[Precio Final]]</f>
        <v>18</v>
      </c>
      <c r="I723" s="78">
        <v>5</v>
      </c>
      <c r="J723" s="78">
        <v>1</v>
      </c>
      <c r="K723" s="110">
        <f>SUMIFS(VENTAS[Cantidad],VENTAS[Código del producto Vendido],INVENTARIO[[#This Row],[Code]])</f>
        <v>0</v>
      </c>
      <c r="L723" s="121">
        <f>INVENTARIO[[#This Row],[Entradas]]-INVENTARIO[[#This Row],[Salidas]]</f>
        <v>1</v>
      </c>
      <c r="M723" s="187">
        <f>INVENTARIO[[#This Row],[Precio Final]]*10%</f>
        <v>1.8</v>
      </c>
      <c r="N723" s="42">
        <v>0</v>
      </c>
      <c r="O723" s="42">
        <v>12.49</v>
      </c>
      <c r="P723" s="42">
        <v>7.49</v>
      </c>
      <c r="Q723" s="110"/>
      <c r="R723" s="42"/>
      <c r="S723" s="190">
        <v>4</v>
      </c>
      <c r="T723" s="42">
        <f t="shared" si="113"/>
        <v>11.49</v>
      </c>
      <c r="U723" s="42">
        <f>((INVENTARIO[[#This Row],[Costo Unitario (USD)]]+INVENTARIO[[#This Row],[Costo Envío (USD)]])*1.5)</f>
        <v>17.234999999999999</v>
      </c>
      <c r="V723" s="42">
        <v>18</v>
      </c>
      <c r="W723" s="42">
        <f>INVENTARIO[[#This Row],[Precio Final]]-(INVENTARIO[[#This Row],[Comisión 10%]]+INVENTARIO[[#This Row],[Costo total]])</f>
        <v>4.7099999999999991</v>
      </c>
      <c r="X723" s="188">
        <f>INVENTARIO[[#This Row],[Ganancia Unitaria]]*INVENTARIO[[#This Row],[Salidas]]</f>
        <v>0</v>
      </c>
      <c r="Y723" s="42"/>
      <c r="Z723" s="20"/>
    </row>
    <row r="724" spans="1:26" ht="55" customHeight="1" x14ac:dyDescent="0.15">
      <c r="A724" s="43"/>
      <c r="B724" s="181"/>
      <c r="C724" s="182" t="s">
        <v>12</v>
      </c>
      <c r="D724" s="83" t="s">
        <v>2417</v>
      </c>
      <c r="E724" s="83" t="s">
        <v>2456</v>
      </c>
      <c r="F724" s="83" t="s">
        <v>698</v>
      </c>
      <c r="G724" s="83" t="s">
        <v>426</v>
      </c>
      <c r="H724" s="183">
        <v>30</v>
      </c>
      <c r="I724" s="83"/>
      <c r="J724" s="83">
        <v>1</v>
      </c>
      <c r="K724" s="112">
        <v>0</v>
      </c>
      <c r="L724" s="122">
        <f>INVENTARIO[[#This Row],[Entradas]]-INVENTARIO[[#This Row],[Salidas]]</f>
        <v>1</v>
      </c>
      <c r="M724" s="183">
        <f>INVENTARIO[[#This Row],[Precio Final]]*10%</f>
        <v>3</v>
      </c>
      <c r="N724" s="43"/>
      <c r="O724" s="43"/>
      <c r="P724" s="43">
        <v>18</v>
      </c>
      <c r="Q724" s="112"/>
      <c r="R724" s="43"/>
      <c r="S724" s="189">
        <v>3</v>
      </c>
      <c r="T724" s="180">
        <f t="shared" si="113"/>
        <v>21</v>
      </c>
      <c r="U724" s="180">
        <f>((INVENTARIO[[#This Row],[Costo Unitario (USD)]]+INVENTARIO[[#This Row],[Costo Envío (USD)]])*1.5)</f>
        <v>31.5</v>
      </c>
      <c r="V724" s="43">
        <v>30</v>
      </c>
      <c r="W724" s="43">
        <f>INVENTARIO[[#This Row],[Precio Final]]-(INVENTARIO[[#This Row],[Comisión 10%]]+INVENTARIO[[#This Row],[Costo total]])</f>
        <v>6</v>
      </c>
      <c r="X724" s="184">
        <f>INVENTARIO[[#This Row],[Ganancia Unitaria]]*INVENTARIO[[#This Row],[Salidas]]</f>
        <v>0</v>
      </c>
      <c r="Y724" s="43"/>
      <c r="Z724" s="20"/>
    </row>
    <row r="725" spans="1:26" ht="55" hidden="1" customHeight="1" x14ac:dyDescent="0.15">
      <c r="A725" s="42" t="s">
        <v>2083</v>
      </c>
      <c r="B725" s="185"/>
      <c r="C725" s="186" t="s">
        <v>12</v>
      </c>
      <c r="D725" s="78" t="s">
        <v>215</v>
      </c>
      <c r="E725" s="78" t="s">
        <v>2117</v>
      </c>
      <c r="F725" s="78" t="s">
        <v>714</v>
      </c>
      <c r="G725" s="78" t="s">
        <v>1958</v>
      </c>
      <c r="H725" s="187">
        <f>INVENTARIO[[#This Row],[Precio Final]]</f>
        <v>30</v>
      </c>
      <c r="I725" s="78">
        <v>10</v>
      </c>
      <c r="J725" s="78">
        <v>1</v>
      </c>
      <c r="K725" s="110">
        <f>SUMIFS(VENTAS[Cantidad],VENTAS[Código del producto Vendido],INVENTARIO[[#This Row],[Code]])</f>
        <v>0</v>
      </c>
      <c r="L725" s="121">
        <f>INVENTARIO[[#This Row],[Entradas]]-INVENTARIO[[#This Row],[Salidas]]</f>
        <v>1</v>
      </c>
      <c r="M725" s="187">
        <f>INVENTARIO[[#This Row],[Precio Final]]*10%</f>
        <v>3</v>
      </c>
      <c r="N725" s="42">
        <v>0</v>
      </c>
      <c r="O725" s="42">
        <v>17</v>
      </c>
      <c r="P725" s="42">
        <v>7</v>
      </c>
      <c r="Q725" s="110"/>
      <c r="R725" s="42"/>
      <c r="S725" s="190">
        <v>10</v>
      </c>
      <c r="T725" s="42">
        <f t="shared" si="113"/>
        <v>17</v>
      </c>
      <c r="U725" s="42">
        <f>((INVENTARIO[[#This Row],[Costo Unitario (USD)]]+INVENTARIO[[#This Row],[Costo Envío (USD)]])*1.5)</f>
        <v>25.5</v>
      </c>
      <c r="V725" s="42">
        <v>30</v>
      </c>
      <c r="W725" s="42">
        <f>INVENTARIO[[#This Row],[Precio Final]]-(INVENTARIO[[#This Row],[Comisión 10%]]+INVENTARIO[[#This Row],[Costo total]])</f>
        <v>10</v>
      </c>
      <c r="X725" s="188">
        <f>INVENTARIO[[#This Row],[Ganancia Unitaria]]*INVENTARIO[[#This Row],[Salidas]]</f>
        <v>0</v>
      </c>
      <c r="Y725" s="42" t="s">
        <v>2343</v>
      </c>
      <c r="Z725" s="20"/>
    </row>
    <row r="726" spans="1:26" ht="55" hidden="1" customHeight="1" x14ac:dyDescent="0.15">
      <c r="A726" s="43" t="s">
        <v>2084</v>
      </c>
      <c r="B726" s="181"/>
      <c r="C726" s="182" t="s">
        <v>12</v>
      </c>
      <c r="D726" s="83" t="s">
        <v>215</v>
      </c>
      <c r="E726" s="83" t="s">
        <v>2117</v>
      </c>
      <c r="F726" s="83" t="s">
        <v>713</v>
      </c>
      <c r="G726" s="83" t="s">
        <v>1958</v>
      </c>
      <c r="H726" s="183">
        <f>INVENTARIO[[#This Row],[Precio Final]]</f>
        <v>30</v>
      </c>
      <c r="I726" s="83">
        <v>10</v>
      </c>
      <c r="J726" s="83">
        <v>1</v>
      </c>
      <c r="K726" s="112">
        <f>SUMIFS(VENTAS[Cantidad],VENTAS[Código del producto Vendido],INVENTARIO[[#This Row],[Code]])</f>
        <v>0</v>
      </c>
      <c r="L726" s="122">
        <f>INVENTARIO[[#This Row],[Entradas]]-INVENTARIO[[#This Row],[Salidas]]</f>
        <v>1</v>
      </c>
      <c r="M726" s="183">
        <f>INVENTARIO[[#This Row],[Precio Final]]*10%</f>
        <v>3</v>
      </c>
      <c r="N726" s="43">
        <v>0</v>
      </c>
      <c r="O726" s="43">
        <v>17</v>
      </c>
      <c r="P726" s="43">
        <v>7</v>
      </c>
      <c r="Q726" s="112"/>
      <c r="R726" s="43"/>
      <c r="S726" s="189">
        <v>10</v>
      </c>
      <c r="T726" s="180">
        <f t="shared" si="113"/>
        <v>17</v>
      </c>
      <c r="U726" s="180">
        <f>((INVENTARIO[[#This Row],[Costo Unitario (USD)]]+INVENTARIO[[#This Row],[Costo Envío (USD)]])*1.5)</f>
        <v>25.5</v>
      </c>
      <c r="V726" s="43">
        <v>30</v>
      </c>
      <c r="W726" s="43">
        <f>INVENTARIO[[#This Row],[Precio Final]]-(INVENTARIO[[#This Row],[Comisión 10%]]+INVENTARIO[[#This Row],[Costo total]])</f>
        <v>10</v>
      </c>
      <c r="X726" s="184">
        <f>INVENTARIO[[#This Row],[Ganancia Unitaria]]*INVENTARIO[[#This Row],[Salidas]]</f>
        <v>0</v>
      </c>
      <c r="Y726" s="43" t="s">
        <v>2343</v>
      </c>
      <c r="Z726" s="20"/>
    </row>
    <row r="727" spans="1:26" ht="55" hidden="1" customHeight="1" x14ac:dyDescent="0.15">
      <c r="A727" s="42" t="s">
        <v>2085</v>
      </c>
      <c r="B727" s="185"/>
      <c r="C727" s="186" t="s">
        <v>12</v>
      </c>
      <c r="D727" s="78" t="s">
        <v>215</v>
      </c>
      <c r="E727" s="78" t="s">
        <v>2117</v>
      </c>
      <c r="F727" s="78" t="s">
        <v>714</v>
      </c>
      <c r="G727" s="78" t="s">
        <v>1958</v>
      </c>
      <c r="H727" s="187">
        <f>INVENTARIO[[#This Row],[Precio Final]]</f>
        <v>30</v>
      </c>
      <c r="I727" s="78">
        <v>10</v>
      </c>
      <c r="J727" s="78">
        <v>1</v>
      </c>
      <c r="K727" s="110">
        <f>SUMIFS(VENTAS[Cantidad],VENTAS[Código del producto Vendido],INVENTARIO[[#This Row],[Code]])</f>
        <v>0</v>
      </c>
      <c r="L727" s="121">
        <f>INVENTARIO[[#This Row],[Entradas]]-INVENTARIO[[#This Row],[Salidas]]</f>
        <v>1</v>
      </c>
      <c r="M727" s="187">
        <f>INVENTARIO[[#This Row],[Precio Final]]*10%</f>
        <v>3</v>
      </c>
      <c r="N727" s="42">
        <v>0</v>
      </c>
      <c r="O727" s="42">
        <v>17</v>
      </c>
      <c r="P727" s="42">
        <v>7</v>
      </c>
      <c r="Q727" s="110"/>
      <c r="R727" s="42"/>
      <c r="S727" s="190">
        <v>10</v>
      </c>
      <c r="T727" s="42">
        <f t="shared" si="113"/>
        <v>17</v>
      </c>
      <c r="U727" s="42">
        <f>((INVENTARIO[[#This Row],[Costo Unitario (USD)]]+INVENTARIO[[#This Row],[Costo Envío (USD)]])*1.5)</f>
        <v>25.5</v>
      </c>
      <c r="V727" s="42">
        <v>30</v>
      </c>
      <c r="W727" s="42">
        <f>INVENTARIO[[#This Row],[Precio Final]]-(INVENTARIO[[#This Row],[Comisión 10%]]+INVENTARIO[[#This Row],[Costo total]])</f>
        <v>10</v>
      </c>
      <c r="X727" s="188">
        <f>INVENTARIO[[#This Row],[Ganancia Unitaria]]*INVENTARIO[[#This Row],[Salidas]]</f>
        <v>0</v>
      </c>
      <c r="Y727" s="42" t="s">
        <v>2343</v>
      </c>
      <c r="Z727" s="20"/>
    </row>
    <row r="728" spans="1:26" ht="55" hidden="1" customHeight="1" x14ac:dyDescent="0.15">
      <c r="A728" s="43" t="s">
        <v>2086</v>
      </c>
      <c r="B728" s="181"/>
      <c r="C728" s="182" t="s">
        <v>12</v>
      </c>
      <c r="D728" s="83" t="s">
        <v>215</v>
      </c>
      <c r="E728" s="83" t="s">
        <v>2118</v>
      </c>
      <c r="F728" s="83" t="s">
        <v>1345</v>
      </c>
      <c r="G728" s="83" t="s">
        <v>1958</v>
      </c>
      <c r="H728" s="183">
        <f>INVENTARIO[[#This Row],[Precio Final]]</f>
        <v>27</v>
      </c>
      <c r="I728" s="83">
        <v>10</v>
      </c>
      <c r="J728" s="83">
        <v>1</v>
      </c>
      <c r="K728" s="112">
        <f>SUMIFS(VENTAS[Cantidad],VENTAS[Código del producto Vendido],INVENTARIO[[#This Row],[Code]])</f>
        <v>0</v>
      </c>
      <c r="L728" s="122">
        <f>INVENTARIO[[#This Row],[Entradas]]-INVENTARIO[[#This Row],[Salidas]]</f>
        <v>1</v>
      </c>
      <c r="M728" s="183">
        <f>INVENTARIO[[#This Row],[Precio Final]]*10%</f>
        <v>2.7</v>
      </c>
      <c r="N728" s="43">
        <v>0</v>
      </c>
      <c r="O728" s="43">
        <v>17.5</v>
      </c>
      <c r="P728" s="43">
        <v>7.49</v>
      </c>
      <c r="Q728" s="112"/>
      <c r="R728" s="43"/>
      <c r="S728" s="189">
        <v>5</v>
      </c>
      <c r="T728" s="180">
        <f t="shared" si="113"/>
        <v>12.49</v>
      </c>
      <c r="U728" s="180">
        <f>((INVENTARIO[[#This Row],[Costo Unitario (USD)]]+INVENTARIO[[#This Row],[Costo Envío (USD)]])*1.5)</f>
        <v>18.734999999999999</v>
      </c>
      <c r="V728" s="43">
        <v>27</v>
      </c>
      <c r="W728" s="43">
        <f>INVENTARIO[[#This Row],[Precio Final]]-(INVENTARIO[[#This Row],[Comisión 10%]]+INVENTARIO[[#This Row],[Costo total]])</f>
        <v>11.809999999999999</v>
      </c>
      <c r="X728" s="184">
        <f>INVENTARIO[[#This Row],[Ganancia Unitaria]]*INVENTARIO[[#This Row],[Salidas]]</f>
        <v>0</v>
      </c>
      <c r="Y728" s="43" t="s">
        <v>2343</v>
      </c>
      <c r="Z728" s="20"/>
    </row>
    <row r="729" spans="1:26" ht="55" hidden="1" customHeight="1" x14ac:dyDescent="0.15">
      <c r="A729" s="42" t="s">
        <v>2087</v>
      </c>
      <c r="B729" s="185"/>
      <c r="C729" s="186" t="s">
        <v>12</v>
      </c>
      <c r="D729" s="78" t="s">
        <v>215</v>
      </c>
      <c r="E729" s="78" t="s">
        <v>2118</v>
      </c>
      <c r="F729" s="78" t="s">
        <v>713</v>
      </c>
      <c r="G729" s="78" t="s">
        <v>1958</v>
      </c>
      <c r="H729" s="187">
        <f>INVENTARIO[[#This Row],[Precio Final]]</f>
        <v>27</v>
      </c>
      <c r="I729" s="78">
        <v>10</v>
      </c>
      <c r="J729" s="78">
        <v>1</v>
      </c>
      <c r="K729" s="110">
        <f>SUMIFS(VENTAS[Cantidad],VENTAS[Código del producto Vendido],INVENTARIO[[#This Row],[Code]])</f>
        <v>0</v>
      </c>
      <c r="L729" s="121">
        <f>INVENTARIO[[#This Row],[Entradas]]-INVENTARIO[[#This Row],[Salidas]]</f>
        <v>1</v>
      </c>
      <c r="M729" s="187">
        <f>INVENTARIO[[#This Row],[Precio Final]]*10%</f>
        <v>2.7</v>
      </c>
      <c r="N729" s="42">
        <v>0</v>
      </c>
      <c r="O729" s="42">
        <v>17.5</v>
      </c>
      <c r="P729" s="42">
        <v>7.49</v>
      </c>
      <c r="Q729" s="110"/>
      <c r="R729" s="42"/>
      <c r="S729" s="190">
        <v>5</v>
      </c>
      <c r="T729" s="42">
        <f t="shared" si="113"/>
        <v>12.49</v>
      </c>
      <c r="U729" s="42">
        <f>((INVENTARIO[[#This Row],[Costo Unitario (USD)]]+INVENTARIO[[#This Row],[Costo Envío (USD)]])*1.5)</f>
        <v>18.734999999999999</v>
      </c>
      <c r="V729" s="42">
        <v>27</v>
      </c>
      <c r="W729" s="42">
        <f>INVENTARIO[[#This Row],[Precio Final]]-(INVENTARIO[[#This Row],[Comisión 10%]]+INVENTARIO[[#This Row],[Costo total]])</f>
        <v>11.809999999999999</v>
      </c>
      <c r="X729" s="188">
        <f>INVENTARIO[[#This Row],[Ganancia Unitaria]]*INVENTARIO[[#This Row],[Salidas]]</f>
        <v>0</v>
      </c>
      <c r="Y729" s="42" t="s">
        <v>2343</v>
      </c>
      <c r="Z729" s="20"/>
    </row>
    <row r="730" spans="1:26" ht="55" hidden="1" customHeight="1" x14ac:dyDescent="0.15">
      <c r="A730" s="43" t="s">
        <v>2088</v>
      </c>
      <c r="B730" s="181"/>
      <c r="C730" s="182" t="s">
        <v>12</v>
      </c>
      <c r="D730" s="83" t="s">
        <v>215</v>
      </c>
      <c r="E730" s="83" t="s">
        <v>2118</v>
      </c>
      <c r="F730" s="83" t="s">
        <v>1345</v>
      </c>
      <c r="G730" s="83" t="s">
        <v>1958</v>
      </c>
      <c r="H730" s="183">
        <f>INVENTARIO[[#This Row],[Precio Final]]</f>
        <v>27</v>
      </c>
      <c r="I730" s="83">
        <v>10</v>
      </c>
      <c r="J730" s="83">
        <v>1</v>
      </c>
      <c r="K730" s="112">
        <f>SUMIFS(VENTAS[Cantidad],VENTAS[Código del producto Vendido],INVENTARIO[[#This Row],[Code]])</f>
        <v>0</v>
      </c>
      <c r="L730" s="122">
        <f>INVENTARIO[[#This Row],[Entradas]]-INVENTARIO[[#This Row],[Salidas]]</f>
        <v>1</v>
      </c>
      <c r="M730" s="183">
        <f>INVENTARIO[[#This Row],[Precio Final]]*10%</f>
        <v>2.7</v>
      </c>
      <c r="N730" s="43">
        <v>0</v>
      </c>
      <c r="O730" s="43">
        <v>17.5</v>
      </c>
      <c r="P730" s="43">
        <v>7.49</v>
      </c>
      <c r="Q730" s="112"/>
      <c r="R730" s="43"/>
      <c r="S730" s="189">
        <v>5</v>
      </c>
      <c r="T730" s="180">
        <f t="shared" si="113"/>
        <v>12.49</v>
      </c>
      <c r="U730" s="180">
        <f>((INVENTARIO[[#This Row],[Costo Unitario (USD)]]+INVENTARIO[[#This Row],[Costo Envío (USD)]])*1.5)</f>
        <v>18.734999999999999</v>
      </c>
      <c r="V730" s="43">
        <v>27</v>
      </c>
      <c r="W730" s="43">
        <f>INVENTARIO[[#This Row],[Precio Final]]-(INVENTARIO[[#This Row],[Comisión 10%]]+INVENTARIO[[#This Row],[Costo total]])</f>
        <v>11.809999999999999</v>
      </c>
      <c r="X730" s="184">
        <f>INVENTARIO[[#This Row],[Ganancia Unitaria]]*INVENTARIO[[#This Row],[Salidas]]</f>
        <v>0</v>
      </c>
      <c r="Y730" s="43" t="s">
        <v>2343</v>
      </c>
      <c r="Z730" s="20"/>
    </row>
    <row r="731" spans="1:26" ht="55" hidden="1" customHeight="1" x14ac:dyDescent="0.15">
      <c r="A731" s="42" t="s">
        <v>2089</v>
      </c>
      <c r="B731" s="185"/>
      <c r="C731" s="186" t="s">
        <v>12</v>
      </c>
      <c r="D731" s="78" t="s">
        <v>215</v>
      </c>
      <c r="E731" s="78" t="s">
        <v>2119</v>
      </c>
      <c r="F731" s="78" t="s">
        <v>714</v>
      </c>
      <c r="G731" s="78" t="s">
        <v>1958</v>
      </c>
      <c r="H731" s="187">
        <f>INVENTARIO[[#This Row],[Precio Final]]</f>
        <v>43</v>
      </c>
      <c r="I731" s="78">
        <v>10</v>
      </c>
      <c r="J731" s="78">
        <v>1</v>
      </c>
      <c r="K731" s="110">
        <f>SUMIFS(VENTAS[Cantidad],VENTAS[Código del producto Vendido],INVENTARIO[[#This Row],[Code]])</f>
        <v>1</v>
      </c>
      <c r="L731" s="121">
        <f>INVENTARIO[[#This Row],[Entradas]]-INVENTARIO[[#This Row],[Salidas]]</f>
        <v>0</v>
      </c>
      <c r="M731" s="187">
        <f>INVENTARIO[[#This Row],[Precio Final]]*10%</f>
        <v>4.3</v>
      </c>
      <c r="N731" s="42">
        <v>0</v>
      </c>
      <c r="O731" s="42">
        <v>27.5</v>
      </c>
      <c r="P731" s="42">
        <v>17.489999999999998</v>
      </c>
      <c r="Q731" s="110"/>
      <c r="R731" s="42"/>
      <c r="S731" s="190">
        <v>10</v>
      </c>
      <c r="T731" s="42">
        <f t="shared" si="113"/>
        <v>27.49</v>
      </c>
      <c r="U731" s="42">
        <f>((INVENTARIO[[#This Row],[Costo Unitario (USD)]]+INVENTARIO[[#This Row],[Costo Envío (USD)]])*1.5)</f>
        <v>41.234999999999999</v>
      </c>
      <c r="V731" s="42">
        <v>43</v>
      </c>
      <c r="W731" s="42">
        <f>INVENTARIO[[#This Row],[Precio Final]]-(INVENTARIO[[#This Row],[Comisión 10%]]+INVENTARIO[[#This Row],[Costo total]])</f>
        <v>11.21</v>
      </c>
      <c r="X731" s="188">
        <f>INVENTARIO[[#This Row],[Ganancia Unitaria]]*INVENTARIO[[#This Row],[Salidas]]</f>
        <v>11.21</v>
      </c>
      <c r="Y731" s="42" t="s">
        <v>2343</v>
      </c>
      <c r="Z731" s="20"/>
    </row>
    <row r="732" spans="1:26" ht="55" hidden="1" customHeight="1" x14ac:dyDescent="0.15">
      <c r="A732" s="43" t="s">
        <v>2090</v>
      </c>
      <c r="B732" s="181"/>
      <c r="C732" s="182" t="s">
        <v>12</v>
      </c>
      <c r="D732" s="83" t="s">
        <v>215</v>
      </c>
      <c r="E732" s="83" t="s">
        <v>2119</v>
      </c>
      <c r="F732" s="83" t="s">
        <v>2412</v>
      </c>
      <c r="G732" s="83" t="s">
        <v>1958</v>
      </c>
      <c r="H732" s="183">
        <f>INVENTARIO[[#This Row],[Precio Final]]</f>
        <v>43</v>
      </c>
      <c r="I732" s="83">
        <v>10</v>
      </c>
      <c r="J732" s="83">
        <v>1</v>
      </c>
      <c r="K732" s="112">
        <f>SUMIFS(VENTAS[Cantidad],VENTAS[Código del producto Vendido],INVENTARIO[[#This Row],[Code]])</f>
        <v>0</v>
      </c>
      <c r="L732" s="122">
        <f>INVENTARIO[[#This Row],[Entradas]]-INVENTARIO[[#This Row],[Salidas]]</f>
        <v>1</v>
      </c>
      <c r="M732" s="183">
        <f>INVENTARIO[[#This Row],[Precio Final]]*10%</f>
        <v>4.3</v>
      </c>
      <c r="N732" s="43">
        <v>0</v>
      </c>
      <c r="O732" s="43">
        <v>27.5</v>
      </c>
      <c r="P732" s="43">
        <v>17.489999999999998</v>
      </c>
      <c r="Q732" s="112"/>
      <c r="R732" s="43"/>
      <c r="S732" s="189">
        <v>10</v>
      </c>
      <c r="T732" s="180">
        <f t="shared" si="113"/>
        <v>27.49</v>
      </c>
      <c r="U732" s="180">
        <f>((INVENTARIO[[#This Row],[Costo Unitario (USD)]]+INVENTARIO[[#This Row],[Costo Envío (USD)]])*1.5)</f>
        <v>41.234999999999999</v>
      </c>
      <c r="V732" s="43">
        <v>43</v>
      </c>
      <c r="W732" s="43">
        <f>INVENTARIO[[#This Row],[Precio Final]]-(INVENTARIO[[#This Row],[Comisión 10%]]+INVENTARIO[[#This Row],[Costo total]])</f>
        <v>11.21</v>
      </c>
      <c r="X732" s="184">
        <f>INVENTARIO[[#This Row],[Ganancia Unitaria]]*INVENTARIO[[#This Row],[Salidas]]</f>
        <v>0</v>
      </c>
      <c r="Y732" s="43" t="s">
        <v>2343</v>
      </c>
      <c r="Z732" s="20"/>
    </row>
    <row r="733" spans="1:26" ht="55" hidden="1" customHeight="1" x14ac:dyDescent="0.15">
      <c r="A733" s="42" t="s">
        <v>2120</v>
      </c>
      <c r="B733" s="185"/>
      <c r="C733" s="186" t="s">
        <v>12</v>
      </c>
      <c r="D733" s="78" t="s">
        <v>215</v>
      </c>
      <c r="E733" s="78" t="s">
        <v>2119</v>
      </c>
      <c r="F733" s="78" t="s">
        <v>714</v>
      </c>
      <c r="G733" s="78" t="s">
        <v>1958</v>
      </c>
      <c r="H733" s="187">
        <f>INVENTARIO[[#This Row],[Precio Final]]</f>
        <v>43</v>
      </c>
      <c r="I733" s="78">
        <v>10</v>
      </c>
      <c r="J733" s="78">
        <v>1</v>
      </c>
      <c r="K733" s="110">
        <f>SUMIFS(VENTAS[Cantidad],VENTAS[Código del producto Vendido],INVENTARIO[[#This Row],[Code]])</f>
        <v>1</v>
      </c>
      <c r="L733" s="121">
        <f>INVENTARIO[[#This Row],[Entradas]]-INVENTARIO[[#This Row],[Salidas]]</f>
        <v>0</v>
      </c>
      <c r="M733" s="187">
        <f>INVENTARIO[[#This Row],[Precio Final]]*10%</f>
        <v>4.3</v>
      </c>
      <c r="N733" s="42">
        <v>0</v>
      </c>
      <c r="O733" s="42">
        <v>27.5</v>
      </c>
      <c r="P733" s="42">
        <v>17.489999999999998</v>
      </c>
      <c r="Q733" s="110"/>
      <c r="R733" s="42"/>
      <c r="S733" s="190">
        <v>10</v>
      </c>
      <c r="T733" s="42">
        <f t="shared" si="113"/>
        <v>27.49</v>
      </c>
      <c r="U733" s="42">
        <f>((INVENTARIO[[#This Row],[Costo Unitario (USD)]]+INVENTARIO[[#This Row],[Costo Envío (USD)]])*1.5)</f>
        <v>41.234999999999999</v>
      </c>
      <c r="V733" s="42">
        <v>43</v>
      </c>
      <c r="W733" s="42">
        <f>INVENTARIO[[#This Row],[Precio Final]]-(INVENTARIO[[#This Row],[Comisión 10%]]+INVENTARIO[[#This Row],[Costo total]])</f>
        <v>11.21</v>
      </c>
      <c r="X733" s="188">
        <f>INVENTARIO[[#This Row],[Ganancia Unitaria]]*INVENTARIO[[#This Row],[Salidas]]</f>
        <v>11.21</v>
      </c>
      <c r="Y733" s="42" t="s">
        <v>2343</v>
      </c>
      <c r="Z733" s="20"/>
    </row>
    <row r="734" spans="1:26" ht="55" hidden="1" customHeight="1" x14ac:dyDescent="0.15">
      <c r="A734" s="43" t="s">
        <v>2121</v>
      </c>
      <c r="B734" s="181"/>
      <c r="C734" s="182" t="s">
        <v>12</v>
      </c>
      <c r="D734" s="83" t="s">
        <v>215</v>
      </c>
      <c r="E734" s="83" t="s">
        <v>2122</v>
      </c>
      <c r="F734" s="83" t="s">
        <v>2412</v>
      </c>
      <c r="G734" s="83" t="s">
        <v>1958</v>
      </c>
      <c r="H734" s="183">
        <f>INVENTARIO[[#This Row],[Precio Final]]</f>
        <v>35</v>
      </c>
      <c r="I734" s="83">
        <v>10</v>
      </c>
      <c r="J734" s="83">
        <v>1</v>
      </c>
      <c r="K734" s="112">
        <f>SUMIFS(VENTAS[Cantidad],VENTAS[Código del producto Vendido],INVENTARIO[[#This Row],[Code]])</f>
        <v>1</v>
      </c>
      <c r="L734" s="122">
        <f>INVENTARIO[[#This Row],[Entradas]]-INVENTARIO[[#This Row],[Salidas]]</f>
        <v>0</v>
      </c>
      <c r="M734" s="183">
        <f>INVENTARIO[[#This Row],[Precio Final]]*10%</f>
        <v>3.5</v>
      </c>
      <c r="N734" s="43">
        <v>0</v>
      </c>
      <c r="O734" s="43">
        <v>22.5</v>
      </c>
      <c r="P734" s="43">
        <v>12.49</v>
      </c>
      <c r="Q734" s="112"/>
      <c r="R734" s="43"/>
      <c r="S734" s="189">
        <v>10</v>
      </c>
      <c r="T734" s="180">
        <f t="shared" si="113"/>
        <v>22.490000000000002</v>
      </c>
      <c r="U734" s="180">
        <f>((INVENTARIO[[#This Row],[Costo Unitario (USD)]]+INVENTARIO[[#This Row],[Costo Envío (USD)]])*1.5)</f>
        <v>33.734999999999999</v>
      </c>
      <c r="V734" s="43">
        <v>35</v>
      </c>
      <c r="W734" s="43">
        <f>INVENTARIO[[#This Row],[Precio Final]]-(INVENTARIO[[#This Row],[Comisión 10%]]+INVENTARIO[[#This Row],[Costo total]])</f>
        <v>9.009999999999998</v>
      </c>
      <c r="X734" s="184">
        <f>INVENTARIO[[#This Row],[Ganancia Unitaria]]*INVENTARIO[[#This Row],[Salidas]]</f>
        <v>9.009999999999998</v>
      </c>
      <c r="Y734" s="43" t="s">
        <v>2343</v>
      </c>
      <c r="Z734" s="20"/>
    </row>
    <row r="735" spans="1:26" ht="55" hidden="1" customHeight="1" x14ac:dyDescent="0.15">
      <c r="A735" s="42" t="s">
        <v>2123</v>
      </c>
      <c r="B735" s="185"/>
      <c r="C735" s="186" t="s">
        <v>12</v>
      </c>
      <c r="D735" s="78" t="s">
        <v>215</v>
      </c>
      <c r="E735" s="78" t="s">
        <v>2122</v>
      </c>
      <c r="F735" s="78" t="s">
        <v>713</v>
      </c>
      <c r="G735" s="78" t="s">
        <v>1958</v>
      </c>
      <c r="H735" s="187">
        <f>INVENTARIO[[#This Row],[Precio Final]]</f>
        <v>35</v>
      </c>
      <c r="I735" s="78">
        <v>10</v>
      </c>
      <c r="J735" s="78">
        <v>1</v>
      </c>
      <c r="K735" s="110">
        <f>SUMIFS(VENTAS[Cantidad],VENTAS[Código del producto Vendido],INVENTARIO[[#This Row],[Code]])</f>
        <v>1</v>
      </c>
      <c r="L735" s="121">
        <f>INVENTARIO[[#This Row],[Entradas]]-INVENTARIO[[#This Row],[Salidas]]</f>
        <v>0</v>
      </c>
      <c r="M735" s="187">
        <f>INVENTARIO[[#This Row],[Precio Final]]*10%</f>
        <v>3.5</v>
      </c>
      <c r="N735" s="42">
        <v>0</v>
      </c>
      <c r="O735" s="42">
        <v>22.5</v>
      </c>
      <c r="P735" s="42">
        <v>12.49</v>
      </c>
      <c r="Q735" s="110"/>
      <c r="R735" s="42"/>
      <c r="S735" s="190">
        <v>10</v>
      </c>
      <c r="T735" s="42">
        <f t="shared" si="113"/>
        <v>22.490000000000002</v>
      </c>
      <c r="U735" s="42">
        <f>((INVENTARIO[[#This Row],[Costo Unitario (USD)]]+INVENTARIO[[#This Row],[Costo Envío (USD)]])*1.5)</f>
        <v>33.734999999999999</v>
      </c>
      <c r="V735" s="42">
        <v>35</v>
      </c>
      <c r="W735" s="42">
        <f>INVENTARIO[[#This Row],[Precio Final]]-(INVENTARIO[[#This Row],[Comisión 10%]]+INVENTARIO[[#This Row],[Costo total]])</f>
        <v>9.009999999999998</v>
      </c>
      <c r="X735" s="188">
        <f>INVENTARIO[[#This Row],[Ganancia Unitaria]]*INVENTARIO[[#This Row],[Salidas]]</f>
        <v>9.009999999999998</v>
      </c>
      <c r="Y735" s="42" t="s">
        <v>2343</v>
      </c>
      <c r="Z735" s="20"/>
    </row>
    <row r="736" spans="1:26" ht="55" hidden="1" customHeight="1" x14ac:dyDescent="0.15">
      <c r="A736" s="43" t="s">
        <v>2124</v>
      </c>
      <c r="B736" s="181"/>
      <c r="C736" s="182" t="s">
        <v>12</v>
      </c>
      <c r="D736" s="83" t="s">
        <v>215</v>
      </c>
      <c r="E736" s="83" t="s">
        <v>2122</v>
      </c>
      <c r="F736" s="83" t="s">
        <v>692</v>
      </c>
      <c r="G736" s="83" t="s">
        <v>1958</v>
      </c>
      <c r="H736" s="183">
        <f>INVENTARIO[[#This Row],[Precio Final]]</f>
        <v>35</v>
      </c>
      <c r="I736" s="83">
        <v>10</v>
      </c>
      <c r="J736" s="83">
        <v>1</v>
      </c>
      <c r="K736" s="112">
        <f>SUMIFS(VENTAS[Cantidad],VENTAS[Código del producto Vendido],INVENTARIO[[#This Row],[Code]])</f>
        <v>1</v>
      </c>
      <c r="L736" s="122">
        <f>INVENTARIO[[#This Row],[Entradas]]-INVENTARIO[[#This Row],[Salidas]]</f>
        <v>0</v>
      </c>
      <c r="M736" s="183">
        <f>INVENTARIO[[#This Row],[Precio Final]]*10%</f>
        <v>3.5</v>
      </c>
      <c r="N736" s="43">
        <v>0</v>
      </c>
      <c r="O736" s="43">
        <v>0</v>
      </c>
      <c r="P736" s="43">
        <v>12.49</v>
      </c>
      <c r="Q736" s="112"/>
      <c r="R736" s="43"/>
      <c r="S736" s="189">
        <v>10</v>
      </c>
      <c r="T736" s="180">
        <f t="shared" si="113"/>
        <v>22.490000000000002</v>
      </c>
      <c r="U736" s="180">
        <f>((INVENTARIO[[#This Row],[Costo Unitario (USD)]]+INVENTARIO[[#This Row],[Costo Envío (USD)]])*1.5)</f>
        <v>33.734999999999999</v>
      </c>
      <c r="V736" s="43">
        <v>35</v>
      </c>
      <c r="W736" s="43">
        <f>INVENTARIO[[#This Row],[Precio Final]]-(INVENTARIO[[#This Row],[Comisión 10%]]+INVENTARIO[[#This Row],[Costo total]])</f>
        <v>9.009999999999998</v>
      </c>
      <c r="X736" s="184">
        <f>INVENTARIO[[#This Row],[Ganancia Unitaria]]*INVENTARIO[[#This Row],[Salidas]]</f>
        <v>9.009999999999998</v>
      </c>
      <c r="Y736" s="43" t="s">
        <v>2343</v>
      </c>
      <c r="Z736" s="20"/>
    </row>
    <row r="737" spans="1:26" ht="55" hidden="1" customHeight="1" x14ac:dyDescent="0.15">
      <c r="A737" s="42" t="s">
        <v>2125</v>
      </c>
      <c r="B737" s="185"/>
      <c r="C737" s="186" t="s">
        <v>12</v>
      </c>
      <c r="D737" s="78" t="s">
        <v>50</v>
      </c>
      <c r="E737" s="78" t="s">
        <v>2420</v>
      </c>
      <c r="F737" s="78" t="s">
        <v>695</v>
      </c>
      <c r="G737" s="78" t="s">
        <v>1958</v>
      </c>
      <c r="H737" s="187">
        <f>INVENTARIO[[#This Row],[Precio Final]]</f>
        <v>28</v>
      </c>
      <c r="I737" s="78">
        <v>4</v>
      </c>
      <c r="J737" s="78">
        <v>2</v>
      </c>
      <c r="K737" s="110">
        <f>SUMIFS(VENTAS[Cantidad],VENTAS[Código del producto Vendido],INVENTARIO[[#This Row],[Code]])</f>
        <v>0</v>
      </c>
      <c r="L737" s="121">
        <f>INVENTARIO[[#This Row],[Entradas]]-INVENTARIO[[#This Row],[Salidas]]</f>
        <v>2</v>
      </c>
      <c r="M737" s="187">
        <f>INVENTARIO[[#This Row],[Precio Final]]*10%</f>
        <v>2.8000000000000003</v>
      </c>
      <c r="N737" s="42">
        <v>0</v>
      </c>
      <c r="O737" s="42">
        <v>23</v>
      </c>
      <c r="P737" s="42">
        <v>7.5</v>
      </c>
      <c r="Q737" s="110"/>
      <c r="R737" s="42"/>
      <c r="S737" s="190">
        <v>5</v>
      </c>
      <c r="T737" s="42">
        <f>(P737+S737)-INVENTARIO[[#This Row],[Comisión 10%]]</f>
        <v>9.6999999999999993</v>
      </c>
      <c r="U737" s="42">
        <f>((INVENTARIO[[#This Row],[Costo Unitario (USD)]]+INVENTARIO[[#This Row],[Costo Envío (USD)]])*1.5)+10%</f>
        <v>18.850000000000001</v>
      </c>
      <c r="V737" s="42">
        <v>28</v>
      </c>
      <c r="W737" s="42">
        <f>INVENTARIO[[#This Row],[Precio Final]]-(INVENTARIO[[#This Row],[Comisión 10%]]+INVENTARIO[[#This Row],[Costo total]])</f>
        <v>15.5</v>
      </c>
      <c r="X737" s="188">
        <f>INVENTARIO[[#This Row],[Ganancia Unitaria]]*INVENTARIO[[#This Row],[Salidas]]</f>
        <v>0</v>
      </c>
      <c r="Y737" s="42" t="s">
        <v>2343</v>
      </c>
      <c r="Z737" s="20"/>
    </row>
    <row r="738" spans="1:26" ht="55" hidden="1" customHeight="1" x14ac:dyDescent="0.15">
      <c r="A738" s="43" t="s">
        <v>2126</v>
      </c>
      <c r="B738" s="181"/>
      <c r="C738" s="182" t="s">
        <v>12</v>
      </c>
      <c r="D738" s="83" t="s">
        <v>50</v>
      </c>
      <c r="E738" s="83" t="s">
        <v>2420</v>
      </c>
      <c r="F738" s="83" t="s">
        <v>698</v>
      </c>
      <c r="G738" s="83" t="s">
        <v>1958</v>
      </c>
      <c r="H738" s="183">
        <f>INVENTARIO[[#This Row],[Precio Final]]</f>
        <v>28</v>
      </c>
      <c r="I738" s="83">
        <v>4</v>
      </c>
      <c r="J738" s="83">
        <v>2</v>
      </c>
      <c r="K738" s="112">
        <f>SUMIFS(VENTAS[Cantidad],VENTAS[Código del producto Vendido],INVENTARIO[[#This Row],[Code]])</f>
        <v>0</v>
      </c>
      <c r="L738" s="122">
        <f>INVENTARIO[[#This Row],[Entradas]]-INVENTARIO[[#This Row],[Salidas]]</f>
        <v>2</v>
      </c>
      <c r="M738" s="183">
        <f>INVENTARIO[[#This Row],[Precio Final]]*10%</f>
        <v>2.8000000000000003</v>
      </c>
      <c r="N738" s="43">
        <v>0</v>
      </c>
      <c r="O738" s="43">
        <v>23</v>
      </c>
      <c r="P738" s="43">
        <v>7.5</v>
      </c>
      <c r="Q738" s="112"/>
      <c r="R738" s="43"/>
      <c r="S738" s="189">
        <v>5</v>
      </c>
      <c r="T738" s="180">
        <f>(P738+S738)-INVENTARIO[[#This Row],[Comisión 10%]]</f>
        <v>9.6999999999999993</v>
      </c>
      <c r="U738" s="180">
        <f>((INVENTARIO[[#This Row],[Costo Unitario (USD)]]+INVENTARIO[[#This Row],[Costo Envío (USD)]])*1.5)+10%</f>
        <v>18.850000000000001</v>
      </c>
      <c r="V738" s="43">
        <v>28</v>
      </c>
      <c r="W738" s="43">
        <f>INVENTARIO[[#This Row],[Precio Final]]-(INVENTARIO[[#This Row],[Comisión 10%]]+INVENTARIO[[#This Row],[Costo total]])</f>
        <v>15.5</v>
      </c>
      <c r="X738" s="184">
        <f>INVENTARIO[[#This Row],[Ganancia Unitaria]]*INVENTARIO[[#This Row],[Salidas]]</f>
        <v>0</v>
      </c>
      <c r="Y738" s="43" t="s">
        <v>2343</v>
      </c>
      <c r="Z738" s="20"/>
    </row>
    <row r="739" spans="1:26" ht="55" hidden="1" customHeight="1" x14ac:dyDescent="0.15">
      <c r="A739" s="42" t="s">
        <v>2127</v>
      </c>
      <c r="B739" s="185"/>
      <c r="C739" s="186" t="s">
        <v>12</v>
      </c>
      <c r="D739" s="78" t="s">
        <v>50</v>
      </c>
      <c r="E739" s="78" t="s">
        <v>2420</v>
      </c>
      <c r="F739" s="78" t="s">
        <v>692</v>
      </c>
      <c r="G739" s="78" t="s">
        <v>1958</v>
      </c>
      <c r="H739" s="187">
        <f>INVENTARIO[[#This Row],[Precio Final]]</f>
        <v>28</v>
      </c>
      <c r="I739" s="78">
        <v>4</v>
      </c>
      <c r="J739" s="78">
        <v>2</v>
      </c>
      <c r="K739" s="110">
        <f>SUMIFS(VENTAS[Cantidad],VENTAS[Código del producto Vendido],INVENTARIO[[#This Row],[Code]])</f>
        <v>0</v>
      </c>
      <c r="L739" s="121">
        <f>INVENTARIO[[#This Row],[Entradas]]-INVENTARIO[[#This Row],[Salidas]]</f>
        <v>2</v>
      </c>
      <c r="M739" s="187">
        <f>INVENTARIO[[#This Row],[Precio Final]]*10%</f>
        <v>2.8000000000000003</v>
      </c>
      <c r="N739" s="42">
        <v>0</v>
      </c>
      <c r="O739" s="42">
        <v>11.5</v>
      </c>
      <c r="P739" s="42">
        <v>7.5</v>
      </c>
      <c r="Q739" s="110"/>
      <c r="R739" s="42"/>
      <c r="S739" s="190">
        <v>5</v>
      </c>
      <c r="T739" s="42">
        <f>(P739+S739)-INVENTARIO[[#This Row],[Comisión 10%]]</f>
        <v>9.6999999999999993</v>
      </c>
      <c r="U739" s="42">
        <f>((INVENTARIO[[#This Row],[Costo Unitario (USD)]]+INVENTARIO[[#This Row],[Costo Envío (USD)]])*1.5)+10%</f>
        <v>18.850000000000001</v>
      </c>
      <c r="V739" s="42">
        <v>28</v>
      </c>
      <c r="W739" s="42">
        <f>INVENTARIO[[#This Row],[Precio Final]]-(INVENTARIO[[#This Row],[Comisión 10%]]+INVENTARIO[[#This Row],[Costo total]])</f>
        <v>15.5</v>
      </c>
      <c r="X739" s="188">
        <f>INVENTARIO[[#This Row],[Ganancia Unitaria]]*INVENTARIO[[#This Row],[Salidas]]</f>
        <v>0</v>
      </c>
      <c r="Y739" s="42" t="s">
        <v>2343</v>
      </c>
      <c r="Z739" s="20"/>
    </row>
    <row r="740" spans="1:26" ht="55" customHeight="1" x14ac:dyDescent="0.15">
      <c r="A740" s="43" t="s">
        <v>2128</v>
      </c>
      <c r="B740" s="181"/>
      <c r="C740" s="182" t="s">
        <v>12</v>
      </c>
      <c r="D740" s="83" t="s">
        <v>2417</v>
      </c>
      <c r="E740" s="83" t="s">
        <v>2459</v>
      </c>
      <c r="F740" s="83" t="s">
        <v>697</v>
      </c>
      <c r="G740" s="83" t="s">
        <v>426</v>
      </c>
      <c r="H740" s="183">
        <f>INVENTARIO[[#This Row],[Precio Final]]</f>
        <v>32</v>
      </c>
      <c r="I740" s="83">
        <v>8</v>
      </c>
      <c r="J740" s="83">
        <v>1</v>
      </c>
      <c r="K740" s="112">
        <f>SUMIFS(VENTAS[Cantidad],VENTAS[Código del producto Vendido],INVENTARIO[[#This Row],[Code]])</f>
        <v>0</v>
      </c>
      <c r="L740" s="122">
        <f>INVENTARIO[[#This Row],[Entradas]]-INVENTARIO[[#This Row],[Salidas]]</f>
        <v>1</v>
      </c>
      <c r="M740" s="183">
        <f>INVENTARIO[[#This Row],[Precio Final]]*10%</f>
        <v>3.2</v>
      </c>
      <c r="N740" s="43">
        <v>0</v>
      </c>
      <c r="O740" s="43">
        <v>19.5</v>
      </c>
      <c r="P740" s="43">
        <v>11.19</v>
      </c>
      <c r="Q740" s="112"/>
      <c r="R740" s="43"/>
      <c r="S740" s="189">
        <v>5</v>
      </c>
      <c r="T740" s="180">
        <f>(P740+S740)</f>
        <v>16.189999999999998</v>
      </c>
      <c r="U740" s="180">
        <f>((INVENTARIO[[#This Row],[Costo Unitario (USD)]]+INVENTARIO[[#This Row],[Costo Envío (USD)]])*1.5)</f>
        <v>24.284999999999997</v>
      </c>
      <c r="V740" s="43">
        <v>32</v>
      </c>
      <c r="W740" s="43">
        <f>INVENTARIO[[#This Row],[Precio Final]]-(INVENTARIO[[#This Row],[Comisión 10%]]+INVENTARIO[[#This Row],[Costo total]])</f>
        <v>12.610000000000003</v>
      </c>
      <c r="X740" s="184">
        <f>INVENTARIO[[#This Row],[Ganancia Unitaria]]*INVENTARIO[[#This Row],[Salidas]]</f>
        <v>0</v>
      </c>
      <c r="Y740" s="43"/>
      <c r="Z740" s="20"/>
    </row>
    <row r="741" spans="1:26" ht="55" customHeight="1" x14ac:dyDescent="0.15">
      <c r="A741" s="42" t="s">
        <v>2129</v>
      </c>
      <c r="B741" s="185"/>
      <c r="C741" s="186" t="s">
        <v>12</v>
      </c>
      <c r="D741" s="78" t="s">
        <v>2417</v>
      </c>
      <c r="E741" s="78" t="s">
        <v>2459</v>
      </c>
      <c r="F741" s="78" t="s">
        <v>697</v>
      </c>
      <c r="G741" s="78" t="s">
        <v>426</v>
      </c>
      <c r="H741" s="187">
        <f>INVENTARIO[[#This Row],[Precio Final]]</f>
        <v>32</v>
      </c>
      <c r="I741" s="78">
        <v>8</v>
      </c>
      <c r="J741" s="78">
        <v>2</v>
      </c>
      <c r="K741" s="110">
        <f>SUMIFS(VENTAS[Cantidad],VENTAS[Código del producto Vendido],INVENTARIO[[#This Row],[Code]])</f>
        <v>1</v>
      </c>
      <c r="L741" s="121">
        <f>INVENTARIO[[#This Row],[Entradas]]-INVENTARIO[[#This Row],[Salidas]]</f>
        <v>1</v>
      </c>
      <c r="M741" s="187">
        <f>INVENTARIO[[#This Row],[Precio Final]]*10%</f>
        <v>3.2</v>
      </c>
      <c r="N741" s="42">
        <v>0</v>
      </c>
      <c r="O741" s="42">
        <v>39</v>
      </c>
      <c r="P741" s="42">
        <v>11.19</v>
      </c>
      <c r="Q741" s="110"/>
      <c r="R741" s="42"/>
      <c r="S741" s="190">
        <v>5</v>
      </c>
      <c r="T741" s="42">
        <f>(P741+S741)-INVENTARIO[[#This Row],[Comisión 10%]]</f>
        <v>12.989999999999998</v>
      </c>
      <c r="U741" s="42">
        <f>((INVENTARIO[[#This Row],[Costo Unitario (USD)]]+INVENTARIO[[#This Row],[Costo Envío (USD)]])*1.5)+10%</f>
        <v>24.384999999999998</v>
      </c>
      <c r="V741" s="42">
        <v>32</v>
      </c>
      <c r="W741" s="42">
        <f>INVENTARIO[[#This Row],[Precio Final]]-(INVENTARIO[[#This Row],[Comisión 10%]]+INVENTARIO[[#This Row],[Costo total]])</f>
        <v>15.810000000000002</v>
      </c>
      <c r="X741" s="188">
        <f>INVENTARIO[[#This Row],[Ganancia Unitaria]]*INVENTARIO[[#This Row],[Salidas]]</f>
        <v>15.810000000000002</v>
      </c>
      <c r="Y741" s="42"/>
      <c r="Z741" s="20"/>
    </row>
    <row r="742" spans="1:26" ht="55" customHeight="1" x14ac:dyDescent="0.15">
      <c r="A742" s="43" t="s">
        <v>2130</v>
      </c>
      <c r="B742" s="181"/>
      <c r="C742" s="182" t="s">
        <v>12</v>
      </c>
      <c r="D742" s="83" t="s">
        <v>2417</v>
      </c>
      <c r="E742" s="83" t="s">
        <v>2459</v>
      </c>
      <c r="F742" s="83" t="s">
        <v>698</v>
      </c>
      <c r="G742" s="83" t="s">
        <v>426</v>
      </c>
      <c r="H742" s="183">
        <f>INVENTARIO[[#This Row],[Precio Final]]</f>
        <v>32</v>
      </c>
      <c r="I742" s="83">
        <v>8</v>
      </c>
      <c r="J742" s="83">
        <v>1</v>
      </c>
      <c r="K742" s="112">
        <f>SUMIFS(VENTAS[Cantidad],VENTAS[Código del producto Vendido],INVENTARIO[[#This Row],[Code]])</f>
        <v>0</v>
      </c>
      <c r="L742" s="122">
        <f>INVENTARIO[[#This Row],[Entradas]]-INVENTARIO[[#This Row],[Salidas]]</f>
        <v>1</v>
      </c>
      <c r="M742" s="183">
        <f>INVENTARIO[[#This Row],[Precio Final]]*10%</f>
        <v>3.2</v>
      </c>
      <c r="N742" s="43">
        <v>0</v>
      </c>
      <c r="O742" s="43">
        <v>58.5</v>
      </c>
      <c r="P742" s="43">
        <v>11.19</v>
      </c>
      <c r="Q742" s="112"/>
      <c r="R742" s="43"/>
      <c r="S742" s="189">
        <v>5</v>
      </c>
      <c r="T742" s="180">
        <f>(P742+S742)</f>
        <v>16.189999999999998</v>
      </c>
      <c r="U742" s="180">
        <f>((INVENTARIO[[#This Row],[Costo Unitario (USD)]]+INVENTARIO[[#This Row],[Costo Envío (USD)]])*1.5)</f>
        <v>24.284999999999997</v>
      </c>
      <c r="V742" s="43">
        <v>32</v>
      </c>
      <c r="W742" s="43">
        <f>INVENTARIO[[#This Row],[Precio Final]]-(INVENTARIO[[#This Row],[Comisión 10%]]+INVENTARIO[[#This Row],[Costo total]])</f>
        <v>12.610000000000003</v>
      </c>
      <c r="X742" s="184">
        <f>INVENTARIO[[#This Row],[Ganancia Unitaria]]*INVENTARIO[[#This Row],[Salidas]]</f>
        <v>0</v>
      </c>
      <c r="Y742" s="43"/>
      <c r="Z742" s="20"/>
    </row>
    <row r="743" spans="1:26" ht="55" customHeight="1" x14ac:dyDescent="0.15">
      <c r="A743" s="42" t="s">
        <v>2131</v>
      </c>
      <c r="B743" s="185"/>
      <c r="C743" s="186" t="s">
        <v>12</v>
      </c>
      <c r="D743" s="78" t="s">
        <v>2417</v>
      </c>
      <c r="E743" s="78" t="s">
        <v>2459</v>
      </c>
      <c r="F743" s="78" t="s">
        <v>695</v>
      </c>
      <c r="G743" s="78" t="s">
        <v>426</v>
      </c>
      <c r="H743" s="187">
        <f>INVENTARIO[[#This Row],[Precio Final]]</f>
        <v>32</v>
      </c>
      <c r="I743" s="78">
        <v>8</v>
      </c>
      <c r="J743" s="78">
        <v>2</v>
      </c>
      <c r="K743" s="110">
        <f>SUMIFS(VENTAS[Cantidad],VENTAS[Código del producto Vendido],INVENTARIO[[#This Row],[Code]])</f>
        <v>0</v>
      </c>
      <c r="L743" s="121">
        <f>INVENTARIO[[#This Row],[Entradas]]-INVENTARIO[[#This Row],[Salidas]]</f>
        <v>2</v>
      </c>
      <c r="M743" s="187">
        <f>INVENTARIO[[#This Row],[Precio Final]]*10%</f>
        <v>3.2</v>
      </c>
      <c r="N743" s="42">
        <v>0</v>
      </c>
      <c r="O743" s="42">
        <v>39</v>
      </c>
      <c r="P743" s="42">
        <v>11.19</v>
      </c>
      <c r="Q743" s="110"/>
      <c r="R743" s="42"/>
      <c r="S743" s="190">
        <v>5</v>
      </c>
      <c r="T743" s="42">
        <f>(P743+S743)-INVENTARIO[[#This Row],[Comisión 10%]]</f>
        <v>12.989999999999998</v>
      </c>
      <c r="U743" s="42">
        <f>((INVENTARIO[[#This Row],[Costo Unitario (USD)]]+INVENTARIO[[#This Row],[Costo Envío (USD)]])*1.5)+10%</f>
        <v>24.384999999999998</v>
      </c>
      <c r="V743" s="42">
        <v>32</v>
      </c>
      <c r="W743" s="42">
        <f>INVENTARIO[[#This Row],[Precio Final]]-(INVENTARIO[[#This Row],[Comisión 10%]]+INVENTARIO[[#This Row],[Costo total]])</f>
        <v>15.810000000000002</v>
      </c>
      <c r="X743" s="188">
        <f>INVENTARIO[[#This Row],[Ganancia Unitaria]]*INVENTARIO[[#This Row],[Salidas]]</f>
        <v>0</v>
      </c>
      <c r="Y743" s="42"/>
      <c r="Z743" s="20"/>
    </row>
    <row r="744" spans="1:26" ht="55" customHeight="1" x14ac:dyDescent="0.15">
      <c r="A744" s="43" t="s">
        <v>2132</v>
      </c>
      <c r="B744" s="181"/>
      <c r="C744" s="182" t="s">
        <v>12</v>
      </c>
      <c r="D744" s="83" t="s">
        <v>2417</v>
      </c>
      <c r="E744" s="83" t="s">
        <v>2133</v>
      </c>
      <c r="F744" s="83" t="s">
        <v>698</v>
      </c>
      <c r="G744" s="83" t="s">
        <v>426</v>
      </c>
      <c r="H744" s="183">
        <f>INVENTARIO[[#This Row],[Precio Final]]</f>
        <v>35</v>
      </c>
      <c r="I744" s="83">
        <v>0</v>
      </c>
      <c r="J744" s="83">
        <v>1</v>
      </c>
      <c r="K744" s="112">
        <f>SUMIFS(VENTAS[Cantidad],VENTAS[Código del producto Vendido],INVENTARIO[[#This Row],[Code]])</f>
        <v>0</v>
      </c>
      <c r="L744" s="122">
        <f>INVENTARIO[[#This Row],[Entradas]]-INVENTARIO[[#This Row],[Salidas]]</f>
        <v>1</v>
      </c>
      <c r="M744" s="183">
        <f>INVENTARIO[[#This Row],[Precio Final]]*10%</f>
        <v>3.5</v>
      </c>
      <c r="N744" s="43">
        <v>0</v>
      </c>
      <c r="O744" s="43">
        <v>0</v>
      </c>
      <c r="P744" s="43">
        <v>15</v>
      </c>
      <c r="Q744" s="112"/>
      <c r="R744" s="43"/>
      <c r="S744" s="189">
        <v>5</v>
      </c>
      <c r="T744" s="180">
        <f t="shared" ref="T744:T807" si="114">(P744+S744)</f>
        <v>20</v>
      </c>
      <c r="U744" s="180">
        <f>((INVENTARIO[[#This Row],[Costo Unitario (USD)]]+INVENTARIO[[#This Row],[Costo Envío (USD)]])*1.5)</f>
        <v>30</v>
      </c>
      <c r="V744" s="43">
        <v>35</v>
      </c>
      <c r="W744" s="43">
        <f>INVENTARIO[[#This Row],[Precio Final]]-(INVENTARIO[[#This Row],[Comisión 10%]]+INVENTARIO[[#This Row],[Costo total]])</f>
        <v>11.5</v>
      </c>
      <c r="X744" s="184">
        <f>INVENTARIO[[#This Row],[Ganancia Unitaria]]*INVENTARIO[[#This Row],[Salidas]]</f>
        <v>0</v>
      </c>
      <c r="Y744" s="43"/>
      <c r="Z744" s="20"/>
    </row>
    <row r="745" spans="1:26" ht="55" hidden="1" customHeight="1" x14ac:dyDescent="0.15">
      <c r="A745" s="42"/>
      <c r="B745" s="185"/>
      <c r="C745" s="186"/>
      <c r="D745" s="78"/>
      <c r="E745" s="78"/>
      <c r="F745" s="78"/>
      <c r="G745" s="78"/>
      <c r="H745" s="187"/>
      <c r="I745" s="78">
        <v>0</v>
      </c>
      <c r="J745" s="78"/>
      <c r="K745" s="110"/>
      <c r="L745" s="121"/>
      <c r="M745" s="187"/>
      <c r="N745" s="42">
        <v>0</v>
      </c>
      <c r="O745" s="42">
        <v>0</v>
      </c>
      <c r="P745" s="42"/>
      <c r="Q745" s="110"/>
      <c r="R745" s="42"/>
      <c r="S745" s="190"/>
      <c r="T745" s="42"/>
      <c r="U745" s="42"/>
      <c r="V745" s="42"/>
      <c r="W745" s="42"/>
      <c r="X745" s="188"/>
      <c r="Y745" s="42"/>
      <c r="Z745" s="20"/>
    </row>
    <row r="746" spans="1:26" ht="55" customHeight="1" x14ac:dyDescent="0.15">
      <c r="A746" s="43" t="s">
        <v>2134</v>
      </c>
      <c r="B746" s="181"/>
      <c r="C746" s="182" t="s">
        <v>12</v>
      </c>
      <c r="D746" s="83" t="s">
        <v>2417</v>
      </c>
      <c r="E746" s="83" t="s">
        <v>2135</v>
      </c>
      <c r="F746" s="83" t="s">
        <v>697</v>
      </c>
      <c r="G746" s="83" t="s">
        <v>426</v>
      </c>
      <c r="H746" s="183">
        <f>INVENTARIO[[#This Row],[Precio Final]]</f>
        <v>20</v>
      </c>
      <c r="I746" s="83">
        <v>5</v>
      </c>
      <c r="J746" s="83">
        <v>3</v>
      </c>
      <c r="K746" s="112">
        <f>SUMIFS(VENTAS[Cantidad],VENTAS[Código del producto Vendido],INVENTARIO[[#This Row],[Code]])</f>
        <v>0</v>
      </c>
      <c r="L746" s="122">
        <f>INVENTARIO[[#This Row],[Entradas]]-INVENTARIO[[#This Row],[Salidas]]</f>
        <v>3</v>
      </c>
      <c r="M746" s="183">
        <f>INVENTARIO[[#This Row],[Precio Final]]*10%</f>
        <v>2</v>
      </c>
      <c r="N746" s="43">
        <v>0</v>
      </c>
      <c r="O746" s="43">
        <v>17</v>
      </c>
      <c r="P746" s="43">
        <v>12</v>
      </c>
      <c r="Q746" s="112"/>
      <c r="R746" s="43"/>
      <c r="S746" s="189">
        <v>5</v>
      </c>
      <c r="T746" s="180">
        <f t="shared" si="114"/>
        <v>17</v>
      </c>
      <c r="U746" s="180">
        <f>((INVENTARIO[[#This Row],[Costo Unitario (USD)]]+INVENTARIO[[#This Row],[Costo Envío (USD)]])*1.5)</f>
        <v>25.5</v>
      </c>
      <c r="V746" s="43">
        <v>20</v>
      </c>
      <c r="W746" s="43">
        <f>INVENTARIO[[#This Row],[Precio Final]]-(INVENTARIO[[#This Row],[Comisión 10%]]+INVENTARIO[[#This Row],[Costo total]])</f>
        <v>1</v>
      </c>
      <c r="X746" s="184">
        <f>INVENTARIO[[#This Row],[Ganancia Unitaria]]*INVENTARIO[[#This Row],[Salidas]]</f>
        <v>0</v>
      </c>
      <c r="Y746" s="43"/>
      <c r="Z746" s="20"/>
    </row>
    <row r="747" spans="1:26" ht="55" customHeight="1" x14ac:dyDescent="0.15">
      <c r="A747" s="42" t="s">
        <v>2136</v>
      </c>
      <c r="B747" s="185"/>
      <c r="C747" s="186" t="s">
        <v>12</v>
      </c>
      <c r="D747" s="78" t="s">
        <v>2417</v>
      </c>
      <c r="E747" s="78" t="s">
        <v>2135</v>
      </c>
      <c r="F747" s="78" t="s">
        <v>2412</v>
      </c>
      <c r="G747" s="78" t="s">
        <v>426</v>
      </c>
      <c r="H747" s="187">
        <f>INVENTARIO[[#This Row],[Precio Final]]</f>
        <v>20</v>
      </c>
      <c r="I747" s="78">
        <v>5</v>
      </c>
      <c r="J747" s="78">
        <v>3</v>
      </c>
      <c r="K747" s="110">
        <f>SUMIFS(VENTAS[Cantidad],VENTAS[Código del producto Vendido],INVENTARIO[[#This Row],[Code]])</f>
        <v>0</v>
      </c>
      <c r="L747" s="121">
        <f>INVENTARIO[[#This Row],[Entradas]]-INVENTARIO[[#This Row],[Salidas]]</f>
        <v>3</v>
      </c>
      <c r="M747" s="187">
        <f>INVENTARIO[[#This Row],[Precio Final]]*10%</f>
        <v>2</v>
      </c>
      <c r="N747" s="42">
        <v>0</v>
      </c>
      <c r="O747" s="42">
        <v>17</v>
      </c>
      <c r="P747" s="42">
        <v>12</v>
      </c>
      <c r="Q747" s="110"/>
      <c r="R747" s="42"/>
      <c r="S747" s="190">
        <v>5</v>
      </c>
      <c r="T747" s="42">
        <f t="shared" si="114"/>
        <v>17</v>
      </c>
      <c r="U747" s="42">
        <f>((INVENTARIO[[#This Row],[Costo Unitario (USD)]]+INVENTARIO[[#This Row],[Costo Envío (USD)]])*1.5)</f>
        <v>25.5</v>
      </c>
      <c r="V747" s="42">
        <v>20</v>
      </c>
      <c r="W747" s="42">
        <f>INVENTARIO[[#This Row],[Precio Final]]-(INVENTARIO[[#This Row],[Comisión 10%]]+INVENTARIO[[#This Row],[Costo total]])</f>
        <v>1</v>
      </c>
      <c r="X747" s="188">
        <f>INVENTARIO[[#This Row],[Ganancia Unitaria]]*INVENTARIO[[#This Row],[Salidas]]</f>
        <v>0</v>
      </c>
      <c r="Y747" s="42"/>
      <c r="Z747" s="20"/>
    </row>
    <row r="748" spans="1:26" ht="55" hidden="1" customHeight="1" x14ac:dyDescent="0.15">
      <c r="A748" s="43" t="s">
        <v>2137</v>
      </c>
      <c r="B748" s="181"/>
      <c r="C748" s="182" t="s">
        <v>12</v>
      </c>
      <c r="D748" s="83" t="s">
        <v>215</v>
      </c>
      <c r="E748" s="83" t="s">
        <v>2138</v>
      </c>
      <c r="F748" s="83" t="s">
        <v>695</v>
      </c>
      <c r="G748" s="83" t="s">
        <v>164</v>
      </c>
      <c r="H748" s="183">
        <f>INVENTARIO[[#This Row],[Precio Final]]</f>
        <v>35</v>
      </c>
      <c r="I748" s="83">
        <v>0</v>
      </c>
      <c r="J748" s="83">
        <v>1</v>
      </c>
      <c r="K748" s="112">
        <f>SUMIFS(VENTAS[Cantidad],VENTAS[Código del producto Vendido],INVENTARIO[[#This Row],[Code]])</f>
        <v>0</v>
      </c>
      <c r="L748" s="122">
        <f>INVENTARIO[[#This Row],[Entradas]]-INVENTARIO[[#This Row],[Salidas]]</f>
        <v>1</v>
      </c>
      <c r="M748" s="183">
        <f>INVENTARIO[[#This Row],[Precio Final]]*10%</f>
        <v>3.5</v>
      </c>
      <c r="N748" s="43">
        <v>0</v>
      </c>
      <c r="O748" s="43">
        <v>0</v>
      </c>
      <c r="P748" s="43">
        <v>19</v>
      </c>
      <c r="Q748" s="112"/>
      <c r="R748" s="43"/>
      <c r="S748" s="189">
        <v>0</v>
      </c>
      <c r="T748" s="180">
        <f t="shared" si="114"/>
        <v>19</v>
      </c>
      <c r="U748" s="180">
        <f>((INVENTARIO[[#This Row],[Costo Unitario (USD)]]+INVENTARIO[[#This Row],[Costo Envío (USD)]])*1.5)</f>
        <v>28.5</v>
      </c>
      <c r="V748" s="43">
        <v>35</v>
      </c>
      <c r="W748" s="43">
        <f>INVENTARIO[[#This Row],[Precio Final]]-(INVENTARIO[[#This Row],[Comisión 10%]]+INVENTARIO[[#This Row],[Costo total]])</f>
        <v>12.5</v>
      </c>
      <c r="X748" s="184">
        <f>INVENTARIO[[#This Row],[Ganancia Unitaria]]*INVENTARIO[[#This Row],[Salidas]]</f>
        <v>0</v>
      </c>
      <c r="Y748" s="43" t="s">
        <v>2139</v>
      </c>
      <c r="Z748" s="20"/>
    </row>
    <row r="749" spans="1:26" ht="55" customHeight="1" x14ac:dyDescent="0.15">
      <c r="A749" s="42" t="s">
        <v>2140</v>
      </c>
      <c r="B749" s="185"/>
      <c r="C749" s="186" t="s">
        <v>12</v>
      </c>
      <c r="D749" s="78" t="s">
        <v>2417</v>
      </c>
      <c r="E749" s="78" t="s">
        <v>2141</v>
      </c>
      <c r="F749" s="78" t="s">
        <v>695</v>
      </c>
      <c r="G749" s="78" t="s">
        <v>164</v>
      </c>
      <c r="H749" s="187">
        <f>INVENTARIO[[#This Row],[Precio Final]]</f>
        <v>13</v>
      </c>
      <c r="I749" s="78">
        <v>0</v>
      </c>
      <c r="J749" s="78">
        <v>1</v>
      </c>
      <c r="K749" s="110">
        <f>SUMIFS(VENTAS[Cantidad],VENTAS[Código del producto Vendido],INVENTARIO[[#This Row],[Code]])</f>
        <v>1</v>
      </c>
      <c r="L749" s="121">
        <f>INVENTARIO[[#This Row],[Entradas]]-INVENTARIO[[#This Row],[Salidas]]</f>
        <v>0</v>
      </c>
      <c r="M749" s="187">
        <f>INVENTARIO[[#This Row],[Precio Final]]*10%</f>
        <v>1.3</v>
      </c>
      <c r="N749" s="42">
        <v>0</v>
      </c>
      <c r="O749" s="42">
        <v>0</v>
      </c>
      <c r="P749" s="42">
        <v>6</v>
      </c>
      <c r="Q749" s="110"/>
      <c r="R749" s="42"/>
      <c r="S749" s="190">
        <v>0</v>
      </c>
      <c r="T749" s="42">
        <f t="shared" si="114"/>
        <v>6</v>
      </c>
      <c r="U749" s="42">
        <f>((INVENTARIO[[#This Row],[Costo Unitario (USD)]]+INVENTARIO[[#This Row],[Costo Envío (USD)]])*1.5)</f>
        <v>9</v>
      </c>
      <c r="V749" s="42">
        <v>13</v>
      </c>
      <c r="W749" s="42">
        <f>INVENTARIO[[#This Row],[Precio Final]]-(INVENTARIO[[#This Row],[Comisión 10%]]+INVENTARIO[[#This Row],[Costo total]])</f>
        <v>5.7</v>
      </c>
      <c r="X749" s="188">
        <f>INVENTARIO[[#This Row],[Ganancia Unitaria]]*INVENTARIO[[#This Row],[Salidas]]</f>
        <v>5.7</v>
      </c>
      <c r="Y749" s="42" t="s">
        <v>2139</v>
      </c>
      <c r="Z749" s="20"/>
    </row>
    <row r="750" spans="1:26" ht="55" customHeight="1" x14ac:dyDescent="0.15">
      <c r="A750" s="43" t="s">
        <v>2142</v>
      </c>
      <c r="B750" s="181"/>
      <c r="C750" s="182" t="s">
        <v>12</v>
      </c>
      <c r="D750" s="83" t="s">
        <v>2417</v>
      </c>
      <c r="E750" s="83" t="s">
        <v>2143</v>
      </c>
      <c r="F750" s="83" t="s">
        <v>695</v>
      </c>
      <c r="G750" s="83" t="s">
        <v>164</v>
      </c>
      <c r="H750" s="183">
        <f>INVENTARIO[[#This Row],[Precio Final]]</f>
        <v>25</v>
      </c>
      <c r="I750" s="83">
        <v>0</v>
      </c>
      <c r="J750" s="83">
        <v>0</v>
      </c>
      <c r="K750" s="112">
        <f>SUMIFS(VENTAS[Cantidad],VENTAS[Código del producto Vendido],INVENTARIO[[#This Row],[Code]])</f>
        <v>0</v>
      </c>
      <c r="L750" s="122">
        <f>INVENTARIO[[#This Row],[Entradas]]-INVENTARIO[[#This Row],[Salidas]]</f>
        <v>0</v>
      </c>
      <c r="M750" s="183">
        <f>INVENTARIO[[#This Row],[Precio Final]]*10%</f>
        <v>2.5</v>
      </c>
      <c r="N750" s="43">
        <v>0</v>
      </c>
      <c r="O750" s="43">
        <v>0</v>
      </c>
      <c r="P750" s="43">
        <v>17</v>
      </c>
      <c r="Q750" s="112"/>
      <c r="R750" s="43"/>
      <c r="S750" s="189">
        <v>0</v>
      </c>
      <c r="T750" s="180">
        <f t="shared" si="114"/>
        <v>17</v>
      </c>
      <c r="U750" s="180">
        <f>((INVENTARIO[[#This Row],[Costo Unitario (USD)]]+INVENTARIO[[#This Row],[Costo Envío (USD)]])*1.5)</f>
        <v>25.5</v>
      </c>
      <c r="V750" s="43">
        <v>25</v>
      </c>
      <c r="W750" s="43">
        <f>INVENTARIO[[#This Row],[Precio Final]]-(INVENTARIO[[#This Row],[Comisión 10%]]+INVENTARIO[[#This Row],[Costo total]])</f>
        <v>5.5</v>
      </c>
      <c r="X750" s="184">
        <f>INVENTARIO[[#This Row],[Ganancia Unitaria]]*INVENTARIO[[#This Row],[Salidas]]</f>
        <v>0</v>
      </c>
      <c r="Y750" s="43" t="s">
        <v>2139</v>
      </c>
      <c r="Z750" s="20"/>
    </row>
    <row r="751" spans="1:26" ht="55" customHeight="1" x14ac:dyDescent="0.15">
      <c r="A751" s="42" t="s">
        <v>2144</v>
      </c>
      <c r="B751" s="185"/>
      <c r="C751" s="186" t="s">
        <v>12</v>
      </c>
      <c r="D751" s="78" t="s">
        <v>2417</v>
      </c>
      <c r="E751" s="78" t="s">
        <v>2145</v>
      </c>
      <c r="F751" s="78" t="s">
        <v>695</v>
      </c>
      <c r="G751" s="78" t="s">
        <v>164</v>
      </c>
      <c r="H751" s="187">
        <f>INVENTARIO[[#This Row],[Precio Final]]</f>
        <v>12</v>
      </c>
      <c r="I751" s="78">
        <v>0</v>
      </c>
      <c r="J751" s="78">
        <v>1</v>
      </c>
      <c r="K751" s="110">
        <f>SUMIFS(VENTAS[Cantidad],VENTAS[Código del producto Vendido],INVENTARIO[[#This Row],[Code]])</f>
        <v>1</v>
      </c>
      <c r="L751" s="121">
        <f>INVENTARIO[[#This Row],[Entradas]]-INVENTARIO[[#This Row],[Salidas]]</f>
        <v>0</v>
      </c>
      <c r="M751" s="187">
        <f>INVENTARIO[[#This Row],[Precio Final]]*10%</f>
        <v>1.2000000000000002</v>
      </c>
      <c r="N751" s="42">
        <v>0</v>
      </c>
      <c r="O751" s="42">
        <v>0</v>
      </c>
      <c r="P751" s="42">
        <v>6</v>
      </c>
      <c r="Q751" s="110"/>
      <c r="R751" s="42"/>
      <c r="S751" s="190">
        <v>0</v>
      </c>
      <c r="T751" s="42">
        <f t="shared" si="114"/>
        <v>6</v>
      </c>
      <c r="U751" s="42">
        <f>((INVENTARIO[[#This Row],[Costo Unitario (USD)]]+INVENTARIO[[#This Row],[Costo Envío (USD)]])*1.5)</f>
        <v>9</v>
      </c>
      <c r="V751" s="42">
        <v>12</v>
      </c>
      <c r="W751" s="42">
        <f>INVENTARIO[[#This Row],[Precio Final]]-(INVENTARIO[[#This Row],[Comisión 10%]]+INVENTARIO[[#This Row],[Costo total]])</f>
        <v>4.8</v>
      </c>
      <c r="X751" s="188">
        <f>INVENTARIO[[#This Row],[Ganancia Unitaria]]*INVENTARIO[[#This Row],[Salidas]]</f>
        <v>4.8</v>
      </c>
      <c r="Y751" s="42" t="s">
        <v>2139</v>
      </c>
      <c r="Z751" s="20"/>
    </row>
    <row r="752" spans="1:26" ht="55" customHeight="1" x14ac:dyDescent="0.15">
      <c r="A752" s="43" t="s">
        <v>2146</v>
      </c>
      <c r="B752" s="181"/>
      <c r="C752" s="182" t="s">
        <v>12</v>
      </c>
      <c r="D752" s="83" t="s">
        <v>2417</v>
      </c>
      <c r="E752" s="83" t="s">
        <v>2147</v>
      </c>
      <c r="F752" s="83" t="s">
        <v>714</v>
      </c>
      <c r="G752" s="83" t="s">
        <v>164</v>
      </c>
      <c r="H752" s="183">
        <f>INVENTARIO[[#This Row],[Precio Final]]</f>
        <v>30</v>
      </c>
      <c r="I752" s="83">
        <v>0</v>
      </c>
      <c r="J752" s="83">
        <v>1</v>
      </c>
      <c r="K752" s="112">
        <f>SUMIFS(VENTAS[Cantidad],VENTAS[Código del producto Vendido],INVENTARIO[[#This Row],[Code]])</f>
        <v>1</v>
      </c>
      <c r="L752" s="122">
        <f>INVENTARIO[[#This Row],[Entradas]]-INVENTARIO[[#This Row],[Salidas]]</f>
        <v>0</v>
      </c>
      <c r="M752" s="183">
        <f>INVENTARIO[[#This Row],[Precio Final]]*10%</f>
        <v>3</v>
      </c>
      <c r="N752" s="43">
        <v>0</v>
      </c>
      <c r="O752" s="43">
        <v>0</v>
      </c>
      <c r="P752" s="43">
        <v>13.5</v>
      </c>
      <c r="Q752" s="112"/>
      <c r="R752" s="43"/>
      <c r="S752" s="189">
        <v>0</v>
      </c>
      <c r="T752" s="180">
        <f t="shared" si="114"/>
        <v>13.5</v>
      </c>
      <c r="U752" s="180">
        <f>((INVENTARIO[[#This Row],[Costo Unitario (USD)]]+INVENTARIO[[#This Row],[Costo Envío (USD)]])*1.5)</f>
        <v>20.25</v>
      </c>
      <c r="V752" s="43">
        <v>30</v>
      </c>
      <c r="W752" s="43">
        <f>INVENTARIO[[#This Row],[Precio Final]]-(INVENTARIO[[#This Row],[Comisión 10%]]+INVENTARIO[[#This Row],[Costo total]])</f>
        <v>13.5</v>
      </c>
      <c r="X752" s="184">
        <f>INVENTARIO[[#This Row],[Ganancia Unitaria]]*INVENTARIO[[#This Row],[Salidas]]</f>
        <v>13.5</v>
      </c>
      <c r="Y752" s="43" t="s">
        <v>2139</v>
      </c>
      <c r="Z752" s="20"/>
    </row>
    <row r="753" spans="1:26" ht="55" customHeight="1" x14ac:dyDescent="0.15">
      <c r="A753" s="42" t="s">
        <v>2148</v>
      </c>
      <c r="B753" s="185"/>
      <c r="C753" s="186" t="s">
        <v>12</v>
      </c>
      <c r="D753" s="78" t="s">
        <v>2417</v>
      </c>
      <c r="E753" s="78" t="s">
        <v>2149</v>
      </c>
      <c r="F753" s="78" t="s">
        <v>695</v>
      </c>
      <c r="G753" s="78" t="s">
        <v>164</v>
      </c>
      <c r="H753" s="187">
        <f>INVENTARIO[[#This Row],[Precio Final]]</f>
        <v>50</v>
      </c>
      <c r="I753" s="78">
        <v>0</v>
      </c>
      <c r="J753" s="78">
        <v>0</v>
      </c>
      <c r="K753" s="110">
        <f>SUMIFS(VENTAS[Cantidad],VENTAS[Código del producto Vendido],INVENTARIO[[#This Row],[Code]])</f>
        <v>0</v>
      </c>
      <c r="L753" s="121">
        <f>INVENTARIO[[#This Row],[Entradas]]-INVENTARIO[[#This Row],[Salidas]]</f>
        <v>0</v>
      </c>
      <c r="M753" s="187">
        <f>INVENTARIO[[#This Row],[Precio Final]]*10%</f>
        <v>5</v>
      </c>
      <c r="N753" s="42">
        <v>0</v>
      </c>
      <c r="O753" s="42">
        <v>0</v>
      </c>
      <c r="P753" s="42">
        <v>25</v>
      </c>
      <c r="Q753" s="110"/>
      <c r="R753" s="42"/>
      <c r="S753" s="190">
        <v>0</v>
      </c>
      <c r="T753" s="42">
        <f t="shared" si="114"/>
        <v>25</v>
      </c>
      <c r="U753" s="42">
        <f>((INVENTARIO[[#This Row],[Costo Unitario (USD)]]+INVENTARIO[[#This Row],[Costo Envío (USD)]])*1.5)</f>
        <v>37.5</v>
      </c>
      <c r="V753" s="42">
        <v>50</v>
      </c>
      <c r="W753" s="42">
        <f>INVENTARIO[[#This Row],[Precio Final]]-(INVENTARIO[[#This Row],[Comisión 10%]]+INVENTARIO[[#This Row],[Costo total]])</f>
        <v>20</v>
      </c>
      <c r="X753" s="188">
        <f>INVENTARIO[[#This Row],[Ganancia Unitaria]]*INVENTARIO[[#This Row],[Salidas]]</f>
        <v>0</v>
      </c>
      <c r="Y753" s="42" t="s">
        <v>2139</v>
      </c>
      <c r="Z753" s="20"/>
    </row>
    <row r="754" spans="1:26" ht="55" hidden="1" customHeight="1" x14ac:dyDescent="0.15">
      <c r="A754" s="43" t="s">
        <v>2150</v>
      </c>
      <c r="B754" s="181"/>
      <c r="C754" s="182" t="s">
        <v>12</v>
      </c>
      <c r="D754" s="83" t="s">
        <v>215</v>
      </c>
      <c r="E754" s="83" t="s">
        <v>2151</v>
      </c>
      <c r="F754" s="83" t="s">
        <v>692</v>
      </c>
      <c r="G754" s="83" t="s">
        <v>164</v>
      </c>
      <c r="H754" s="183">
        <f>INVENTARIO[[#This Row],[Precio Final]]</f>
        <v>40</v>
      </c>
      <c r="I754" s="83">
        <v>0</v>
      </c>
      <c r="J754" s="83">
        <v>1</v>
      </c>
      <c r="K754" s="112">
        <f>SUMIFS(VENTAS[Cantidad],VENTAS[Código del producto Vendido],INVENTARIO[[#This Row],[Code]])</f>
        <v>0</v>
      </c>
      <c r="L754" s="122">
        <f>INVENTARIO[[#This Row],[Entradas]]-INVENTARIO[[#This Row],[Salidas]]</f>
        <v>1</v>
      </c>
      <c r="M754" s="183">
        <f>INVENTARIO[[#This Row],[Precio Final]]*10%</f>
        <v>4</v>
      </c>
      <c r="N754" s="43">
        <v>0</v>
      </c>
      <c r="O754" s="43">
        <v>0</v>
      </c>
      <c r="P754" s="43">
        <v>18.5</v>
      </c>
      <c r="Q754" s="112"/>
      <c r="R754" s="43"/>
      <c r="S754" s="189">
        <v>0</v>
      </c>
      <c r="T754" s="180">
        <f t="shared" si="114"/>
        <v>18.5</v>
      </c>
      <c r="U754" s="180">
        <f>((INVENTARIO[[#This Row],[Costo Unitario (USD)]]+INVENTARIO[[#This Row],[Costo Envío (USD)]])*1.5)</f>
        <v>27.75</v>
      </c>
      <c r="V754" s="43">
        <v>40</v>
      </c>
      <c r="W754" s="43">
        <f>INVENTARIO[[#This Row],[Precio Final]]-(INVENTARIO[[#This Row],[Comisión 10%]]+INVENTARIO[[#This Row],[Costo total]])</f>
        <v>17.5</v>
      </c>
      <c r="X754" s="184">
        <f>INVENTARIO[[#This Row],[Ganancia Unitaria]]*INVENTARIO[[#This Row],[Salidas]]</f>
        <v>0</v>
      </c>
      <c r="Y754" s="43" t="s">
        <v>2139</v>
      </c>
      <c r="Z754" s="20"/>
    </row>
    <row r="755" spans="1:26" ht="55" customHeight="1" x14ac:dyDescent="0.15">
      <c r="A755" s="42" t="s">
        <v>2152</v>
      </c>
      <c r="B755" s="185"/>
      <c r="C755" s="186" t="s">
        <v>12</v>
      </c>
      <c r="D755" s="78" t="s">
        <v>2417</v>
      </c>
      <c r="E755" s="78" t="s">
        <v>2153</v>
      </c>
      <c r="F755" s="78" t="s">
        <v>698</v>
      </c>
      <c r="G755" s="78" t="s">
        <v>164</v>
      </c>
      <c r="H755" s="187">
        <f>INVENTARIO[[#This Row],[Precio Final]]</f>
        <v>35</v>
      </c>
      <c r="I755" s="78">
        <v>0</v>
      </c>
      <c r="J755" s="78">
        <v>1</v>
      </c>
      <c r="K755" s="110">
        <f>SUMIFS(VENTAS[Cantidad],VENTAS[Código del producto Vendido],INVENTARIO[[#This Row],[Code]])</f>
        <v>1</v>
      </c>
      <c r="L755" s="121">
        <f>INVENTARIO[[#This Row],[Entradas]]-INVENTARIO[[#This Row],[Salidas]]</f>
        <v>0</v>
      </c>
      <c r="M755" s="187">
        <f>INVENTARIO[[#This Row],[Precio Final]]*10%</f>
        <v>3.5</v>
      </c>
      <c r="N755" s="42">
        <v>0</v>
      </c>
      <c r="O755" s="42">
        <v>0</v>
      </c>
      <c r="P755" s="42">
        <v>15.6</v>
      </c>
      <c r="Q755" s="110"/>
      <c r="R755" s="42"/>
      <c r="S755" s="190">
        <v>0</v>
      </c>
      <c r="T755" s="42">
        <f t="shared" si="114"/>
        <v>15.6</v>
      </c>
      <c r="U755" s="42">
        <f>((INVENTARIO[[#This Row],[Costo Unitario (USD)]]+INVENTARIO[[#This Row],[Costo Envío (USD)]])*1.5)</f>
        <v>23.4</v>
      </c>
      <c r="V755" s="42">
        <v>35</v>
      </c>
      <c r="W755" s="42">
        <f>INVENTARIO[[#This Row],[Precio Final]]-(INVENTARIO[[#This Row],[Comisión 10%]]+INVENTARIO[[#This Row],[Costo total]])</f>
        <v>15.899999999999999</v>
      </c>
      <c r="X755" s="188">
        <f>INVENTARIO[[#This Row],[Ganancia Unitaria]]*INVENTARIO[[#This Row],[Salidas]]</f>
        <v>15.899999999999999</v>
      </c>
      <c r="Y755" s="42" t="s">
        <v>2139</v>
      </c>
      <c r="Z755" s="20"/>
    </row>
    <row r="756" spans="1:26" ht="55" customHeight="1" x14ac:dyDescent="0.15">
      <c r="A756" s="43" t="s">
        <v>2154</v>
      </c>
      <c r="B756" s="181"/>
      <c r="C756" s="182" t="s">
        <v>12</v>
      </c>
      <c r="D756" s="83" t="s">
        <v>2417</v>
      </c>
      <c r="E756" s="83" t="s">
        <v>2458</v>
      </c>
      <c r="F756" s="83" t="s">
        <v>695</v>
      </c>
      <c r="G756" s="83" t="s">
        <v>164</v>
      </c>
      <c r="H756" s="183">
        <f>INVENTARIO[[#This Row],[Precio Final]]</f>
        <v>20</v>
      </c>
      <c r="I756" s="83">
        <v>0</v>
      </c>
      <c r="J756" s="83">
        <v>1</v>
      </c>
      <c r="K756" s="112">
        <f>SUMIFS(VENTAS[Cantidad],VENTAS[Código del producto Vendido],INVENTARIO[[#This Row],[Code]])</f>
        <v>0</v>
      </c>
      <c r="L756" s="122">
        <f>INVENTARIO[[#This Row],[Entradas]]-INVENTARIO[[#This Row],[Salidas]]</f>
        <v>1</v>
      </c>
      <c r="M756" s="183">
        <f>INVENTARIO[[#This Row],[Precio Final]]*10%</f>
        <v>2</v>
      </c>
      <c r="N756" s="43">
        <v>0</v>
      </c>
      <c r="O756" s="43">
        <v>0</v>
      </c>
      <c r="P756" s="43">
        <v>13.5</v>
      </c>
      <c r="Q756" s="112"/>
      <c r="R756" s="43"/>
      <c r="S756" s="189">
        <v>0</v>
      </c>
      <c r="T756" s="180">
        <f t="shared" si="114"/>
        <v>13.5</v>
      </c>
      <c r="U756" s="180">
        <f>((INVENTARIO[[#This Row],[Costo Unitario (USD)]]+INVENTARIO[[#This Row],[Costo Envío (USD)]])*1.5)</f>
        <v>20.25</v>
      </c>
      <c r="V756" s="43">
        <v>20</v>
      </c>
      <c r="W756" s="43">
        <f>INVENTARIO[[#This Row],[Precio Final]]-(INVENTARIO[[#This Row],[Comisión 10%]]+INVENTARIO[[#This Row],[Costo total]])</f>
        <v>4.5</v>
      </c>
      <c r="X756" s="184">
        <f>INVENTARIO[[#This Row],[Ganancia Unitaria]]*INVENTARIO[[#This Row],[Salidas]]</f>
        <v>0</v>
      </c>
      <c r="Y756" s="43" t="s">
        <v>2139</v>
      </c>
      <c r="Z756" s="20"/>
    </row>
    <row r="757" spans="1:26" ht="55" customHeight="1" x14ac:dyDescent="0.15">
      <c r="A757" s="42" t="s">
        <v>2155</v>
      </c>
      <c r="B757" s="185"/>
      <c r="C757" s="186" t="s">
        <v>12</v>
      </c>
      <c r="D757" s="78" t="s">
        <v>2417</v>
      </c>
      <c r="E757" s="78" t="s">
        <v>2156</v>
      </c>
      <c r="F757" s="78" t="s">
        <v>713</v>
      </c>
      <c r="G757" s="78" t="s">
        <v>164</v>
      </c>
      <c r="H757" s="187">
        <f>INVENTARIO[[#This Row],[Precio Final]]</f>
        <v>13</v>
      </c>
      <c r="I757" s="78">
        <v>0</v>
      </c>
      <c r="J757" s="78">
        <v>1</v>
      </c>
      <c r="K757" s="110">
        <f>SUMIFS(VENTAS[Cantidad],VENTAS[Código del producto Vendido],INVENTARIO[[#This Row],[Code]])</f>
        <v>1</v>
      </c>
      <c r="L757" s="121">
        <f>INVENTARIO[[#This Row],[Entradas]]-INVENTARIO[[#This Row],[Salidas]]</f>
        <v>0</v>
      </c>
      <c r="M757" s="187">
        <f>INVENTARIO[[#This Row],[Precio Final]]*10%</f>
        <v>1.3</v>
      </c>
      <c r="N757" s="42">
        <v>0</v>
      </c>
      <c r="O757" s="42">
        <v>0</v>
      </c>
      <c r="P757" s="42">
        <v>6</v>
      </c>
      <c r="Q757" s="110"/>
      <c r="R757" s="42"/>
      <c r="S757" s="190">
        <v>0</v>
      </c>
      <c r="T757" s="42">
        <f t="shared" si="114"/>
        <v>6</v>
      </c>
      <c r="U757" s="42">
        <f>((INVENTARIO[[#This Row],[Costo Unitario (USD)]]+INVENTARIO[[#This Row],[Costo Envío (USD)]])*1.5)</f>
        <v>9</v>
      </c>
      <c r="V757" s="42">
        <v>13</v>
      </c>
      <c r="W757" s="42">
        <f>INVENTARIO[[#This Row],[Precio Final]]-(INVENTARIO[[#This Row],[Comisión 10%]]+INVENTARIO[[#This Row],[Costo total]])</f>
        <v>5.7</v>
      </c>
      <c r="X757" s="188">
        <f>INVENTARIO[[#This Row],[Ganancia Unitaria]]*INVENTARIO[[#This Row],[Salidas]]</f>
        <v>5.7</v>
      </c>
      <c r="Y757" s="42" t="s">
        <v>2139</v>
      </c>
      <c r="Z757" s="20"/>
    </row>
    <row r="758" spans="1:26" ht="55" hidden="1" customHeight="1" x14ac:dyDescent="0.15">
      <c r="A758" s="43" t="s">
        <v>2157</v>
      </c>
      <c r="B758" s="181"/>
      <c r="C758" s="182" t="s">
        <v>12</v>
      </c>
      <c r="D758" s="83" t="s">
        <v>52</v>
      </c>
      <c r="E758" s="83" t="s">
        <v>2158</v>
      </c>
      <c r="F758" s="83" t="s">
        <v>714</v>
      </c>
      <c r="G758" s="83" t="s">
        <v>164</v>
      </c>
      <c r="H758" s="183">
        <f>INVENTARIO[[#This Row],[Precio Final]]</f>
        <v>12</v>
      </c>
      <c r="I758" s="83">
        <v>0</v>
      </c>
      <c r="J758" s="83">
        <v>1</v>
      </c>
      <c r="K758" s="112">
        <f>SUMIFS(VENTAS[Cantidad],VENTAS[Código del producto Vendido],INVENTARIO[[#This Row],[Code]])</f>
        <v>0</v>
      </c>
      <c r="L758" s="122">
        <f>INVENTARIO[[#This Row],[Entradas]]-INVENTARIO[[#This Row],[Salidas]]</f>
        <v>1</v>
      </c>
      <c r="M758" s="183">
        <f>INVENTARIO[[#This Row],[Precio Final]]*10%</f>
        <v>1.2000000000000002</v>
      </c>
      <c r="N758" s="43">
        <v>0</v>
      </c>
      <c r="O758" s="43">
        <v>0</v>
      </c>
      <c r="P758" s="43">
        <v>5</v>
      </c>
      <c r="Q758" s="112"/>
      <c r="R758" s="43"/>
      <c r="S758" s="189">
        <v>0</v>
      </c>
      <c r="T758" s="180">
        <f t="shared" si="114"/>
        <v>5</v>
      </c>
      <c r="U758" s="180">
        <f>((INVENTARIO[[#This Row],[Costo Unitario (USD)]]+INVENTARIO[[#This Row],[Costo Envío (USD)]])*1.5)</f>
        <v>7.5</v>
      </c>
      <c r="V758" s="43">
        <v>12</v>
      </c>
      <c r="W758" s="43">
        <f>INVENTARIO[[#This Row],[Precio Final]]-(INVENTARIO[[#This Row],[Comisión 10%]]+INVENTARIO[[#This Row],[Costo total]])</f>
        <v>5.8</v>
      </c>
      <c r="X758" s="184">
        <f>INVENTARIO[[#This Row],[Ganancia Unitaria]]*INVENTARIO[[#This Row],[Salidas]]</f>
        <v>0</v>
      </c>
      <c r="Y758" s="43" t="s">
        <v>2139</v>
      </c>
      <c r="Z758" s="20"/>
    </row>
    <row r="759" spans="1:26" ht="55" customHeight="1" x14ac:dyDescent="0.15">
      <c r="A759" s="42" t="s">
        <v>2159</v>
      </c>
      <c r="B759" s="185"/>
      <c r="C759" s="186" t="s">
        <v>12</v>
      </c>
      <c r="D759" s="78" t="s">
        <v>2417</v>
      </c>
      <c r="E759" s="78" t="s">
        <v>2160</v>
      </c>
      <c r="F759" s="78" t="s">
        <v>693</v>
      </c>
      <c r="G759" s="78" t="s">
        <v>164</v>
      </c>
      <c r="H759" s="187">
        <f>INVENTARIO[[#This Row],[Precio Final]]</f>
        <v>35</v>
      </c>
      <c r="I759" s="78">
        <v>0</v>
      </c>
      <c r="J759" s="78">
        <v>0</v>
      </c>
      <c r="K759" s="110">
        <f>SUMIFS(VENTAS[Cantidad],VENTAS[Código del producto Vendido],INVENTARIO[[#This Row],[Code]])</f>
        <v>0</v>
      </c>
      <c r="L759" s="121">
        <f>INVENTARIO[[#This Row],[Entradas]]-INVENTARIO[[#This Row],[Salidas]]</f>
        <v>0</v>
      </c>
      <c r="M759" s="187">
        <f>INVENTARIO[[#This Row],[Precio Final]]*10%</f>
        <v>3.5</v>
      </c>
      <c r="N759" s="42">
        <v>0</v>
      </c>
      <c r="O759" s="42">
        <v>0</v>
      </c>
      <c r="P759" s="42">
        <v>22</v>
      </c>
      <c r="Q759" s="110"/>
      <c r="R759" s="42"/>
      <c r="S759" s="190">
        <v>0</v>
      </c>
      <c r="T759" s="42">
        <f t="shared" si="114"/>
        <v>22</v>
      </c>
      <c r="U759" s="42">
        <f>((INVENTARIO[[#This Row],[Costo Unitario (USD)]]+INVENTARIO[[#This Row],[Costo Envío (USD)]])*1.5)</f>
        <v>33</v>
      </c>
      <c r="V759" s="42">
        <v>35</v>
      </c>
      <c r="W759" s="42">
        <f>INVENTARIO[[#This Row],[Precio Final]]-(INVENTARIO[[#This Row],[Comisión 10%]]+INVENTARIO[[#This Row],[Costo total]])</f>
        <v>9.5</v>
      </c>
      <c r="X759" s="188">
        <f>INVENTARIO[[#This Row],[Ganancia Unitaria]]*INVENTARIO[[#This Row],[Salidas]]</f>
        <v>0</v>
      </c>
      <c r="Y759" s="42" t="s">
        <v>2139</v>
      </c>
      <c r="Z759" s="20"/>
    </row>
    <row r="760" spans="1:26" ht="55" customHeight="1" x14ac:dyDescent="0.15">
      <c r="A760" s="43" t="s">
        <v>2161</v>
      </c>
      <c r="B760" s="181"/>
      <c r="C760" s="182" t="s">
        <v>12</v>
      </c>
      <c r="D760" s="83" t="s">
        <v>2417</v>
      </c>
      <c r="E760" s="83" t="s">
        <v>2162</v>
      </c>
      <c r="F760" s="83" t="s">
        <v>693</v>
      </c>
      <c r="G760" s="83" t="s">
        <v>164</v>
      </c>
      <c r="H760" s="183">
        <f>INVENTARIO[[#This Row],[Precio Final]]</f>
        <v>40</v>
      </c>
      <c r="I760" s="83">
        <v>0</v>
      </c>
      <c r="J760" s="83">
        <v>0</v>
      </c>
      <c r="K760" s="112">
        <f>SUMIFS(VENTAS[Cantidad],VENTAS[Código del producto Vendido],INVENTARIO[[#This Row],[Code]])</f>
        <v>0</v>
      </c>
      <c r="L760" s="122">
        <f>INVENTARIO[[#This Row],[Entradas]]-INVENTARIO[[#This Row],[Salidas]]</f>
        <v>0</v>
      </c>
      <c r="M760" s="183">
        <f>INVENTARIO[[#This Row],[Precio Final]]*10%</f>
        <v>4</v>
      </c>
      <c r="N760" s="43">
        <v>0</v>
      </c>
      <c r="O760" s="43">
        <v>0</v>
      </c>
      <c r="P760" s="43">
        <v>26</v>
      </c>
      <c r="Q760" s="112"/>
      <c r="R760" s="43"/>
      <c r="S760" s="189">
        <v>0</v>
      </c>
      <c r="T760" s="180">
        <f t="shared" si="114"/>
        <v>26</v>
      </c>
      <c r="U760" s="180">
        <f>((INVENTARIO[[#This Row],[Costo Unitario (USD)]]+INVENTARIO[[#This Row],[Costo Envío (USD)]])*1.5)</f>
        <v>39</v>
      </c>
      <c r="V760" s="43">
        <v>40</v>
      </c>
      <c r="W760" s="43">
        <f>INVENTARIO[[#This Row],[Precio Final]]-(INVENTARIO[[#This Row],[Comisión 10%]]+INVENTARIO[[#This Row],[Costo total]])</f>
        <v>10</v>
      </c>
      <c r="X760" s="184">
        <f>INVENTARIO[[#This Row],[Ganancia Unitaria]]*INVENTARIO[[#This Row],[Salidas]]</f>
        <v>0</v>
      </c>
      <c r="Y760" s="43" t="s">
        <v>2139</v>
      </c>
      <c r="Z760" s="20"/>
    </row>
    <row r="761" spans="1:26" ht="55" hidden="1" customHeight="1" x14ac:dyDescent="0.15">
      <c r="A761" s="42" t="s">
        <v>2163</v>
      </c>
      <c r="B761" s="185"/>
      <c r="C761" s="186" t="s">
        <v>12</v>
      </c>
      <c r="D761" s="78" t="s">
        <v>52</v>
      </c>
      <c r="E761" s="78" t="s">
        <v>2430</v>
      </c>
      <c r="F761" s="78" t="s">
        <v>698</v>
      </c>
      <c r="G761" s="78" t="s">
        <v>164</v>
      </c>
      <c r="H761" s="187">
        <f>INVENTARIO[[#This Row],[Precio Final]]</f>
        <v>13</v>
      </c>
      <c r="I761" s="78">
        <v>0</v>
      </c>
      <c r="J761" s="78">
        <v>1</v>
      </c>
      <c r="K761" s="110">
        <f>SUMIFS(VENTAS[Cantidad],VENTAS[Código del producto Vendido],INVENTARIO[[#This Row],[Code]])</f>
        <v>0</v>
      </c>
      <c r="L761" s="121">
        <f>INVENTARIO[[#This Row],[Entradas]]-INVENTARIO[[#This Row],[Salidas]]</f>
        <v>1</v>
      </c>
      <c r="M761" s="187">
        <f>INVENTARIO[[#This Row],[Precio Final]]*10%</f>
        <v>1.3</v>
      </c>
      <c r="N761" s="42">
        <v>0</v>
      </c>
      <c r="O761" s="42">
        <v>0</v>
      </c>
      <c r="P761" s="42">
        <v>6</v>
      </c>
      <c r="Q761" s="110"/>
      <c r="R761" s="42"/>
      <c r="S761" s="190">
        <v>0</v>
      </c>
      <c r="T761" s="42">
        <f t="shared" si="114"/>
        <v>6</v>
      </c>
      <c r="U761" s="42">
        <f>((INVENTARIO[[#This Row],[Costo Unitario (USD)]]+INVENTARIO[[#This Row],[Costo Envío (USD)]])*1.5)</f>
        <v>9</v>
      </c>
      <c r="V761" s="42">
        <v>13</v>
      </c>
      <c r="W761" s="42">
        <f>INVENTARIO[[#This Row],[Precio Final]]-(INVENTARIO[[#This Row],[Comisión 10%]]+INVENTARIO[[#This Row],[Costo total]])</f>
        <v>5.7</v>
      </c>
      <c r="X761" s="188">
        <f>INVENTARIO[[#This Row],[Ganancia Unitaria]]*INVENTARIO[[#This Row],[Salidas]]</f>
        <v>0</v>
      </c>
      <c r="Y761" s="42" t="s">
        <v>2139</v>
      </c>
      <c r="Z761" s="20"/>
    </row>
    <row r="762" spans="1:26" ht="55" hidden="1" customHeight="1" x14ac:dyDescent="0.15">
      <c r="A762" s="43" t="s">
        <v>2164</v>
      </c>
      <c r="B762" s="181"/>
      <c r="C762" s="182" t="s">
        <v>12</v>
      </c>
      <c r="D762" s="83" t="s">
        <v>52</v>
      </c>
      <c r="E762" s="83" t="s">
        <v>2430</v>
      </c>
      <c r="F762" s="83" t="s">
        <v>697</v>
      </c>
      <c r="G762" s="83" t="s">
        <v>164</v>
      </c>
      <c r="H762" s="183">
        <f>INVENTARIO[[#This Row],[Precio Final]]</f>
        <v>13</v>
      </c>
      <c r="I762" s="83">
        <v>0</v>
      </c>
      <c r="J762" s="83">
        <v>1</v>
      </c>
      <c r="K762" s="112">
        <f>SUMIFS(VENTAS[Cantidad],VENTAS[Código del producto Vendido],INVENTARIO[[#This Row],[Code]])</f>
        <v>0</v>
      </c>
      <c r="L762" s="122">
        <f>INVENTARIO[[#This Row],[Entradas]]-INVENTARIO[[#This Row],[Salidas]]</f>
        <v>1</v>
      </c>
      <c r="M762" s="183">
        <f>INVENTARIO[[#This Row],[Precio Final]]*10%</f>
        <v>1.3</v>
      </c>
      <c r="N762" s="43">
        <v>0</v>
      </c>
      <c r="O762" s="43">
        <v>0</v>
      </c>
      <c r="P762" s="43">
        <v>6</v>
      </c>
      <c r="Q762" s="112"/>
      <c r="R762" s="43"/>
      <c r="S762" s="189">
        <v>0</v>
      </c>
      <c r="T762" s="180">
        <f t="shared" si="114"/>
        <v>6</v>
      </c>
      <c r="U762" s="180">
        <f>((INVENTARIO[[#This Row],[Costo Unitario (USD)]]+INVENTARIO[[#This Row],[Costo Envío (USD)]])*1.5)</f>
        <v>9</v>
      </c>
      <c r="V762" s="43">
        <v>13</v>
      </c>
      <c r="W762" s="43">
        <f>INVENTARIO[[#This Row],[Precio Final]]-(INVENTARIO[[#This Row],[Comisión 10%]]+INVENTARIO[[#This Row],[Costo total]])</f>
        <v>5.7</v>
      </c>
      <c r="X762" s="184">
        <f>INVENTARIO[[#This Row],[Ganancia Unitaria]]*INVENTARIO[[#This Row],[Salidas]]</f>
        <v>0</v>
      </c>
      <c r="Y762" s="43" t="s">
        <v>2139</v>
      </c>
      <c r="Z762" s="20"/>
    </row>
    <row r="763" spans="1:26" ht="55" customHeight="1" x14ac:dyDescent="0.15">
      <c r="A763" s="42" t="s">
        <v>2165</v>
      </c>
      <c r="B763" s="185"/>
      <c r="C763" s="186" t="s">
        <v>12</v>
      </c>
      <c r="D763" s="78" t="s">
        <v>2417</v>
      </c>
      <c r="E763" s="78" t="s">
        <v>2145</v>
      </c>
      <c r="F763" s="78" t="s">
        <v>714</v>
      </c>
      <c r="G763" s="78" t="s">
        <v>164</v>
      </c>
      <c r="H763" s="187">
        <f>INVENTARIO[[#This Row],[Precio Final]]</f>
        <v>13</v>
      </c>
      <c r="I763" s="78">
        <v>0</v>
      </c>
      <c r="J763" s="78">
        <v>0</v>
      </c>
      <c r="K763" s="110">
        <f>SUMIFS(VENTAS[Cantidad],VENTAS[Código del producto Vendido],INVENTARIO[[#This Row],[Code]])</f>
        <v>0</v>
      </c>
      <c r="L763" s="121">
        <f>INVENTARIO[[#This Row],[Entradas]]-INVENTARIO[[#This Row],[Salidas]]</f>
        <v>0</v>
      </c>
      <c r="M763" s="187">
        <f>INVENTARIO[[#This Row],[Precio Final]]*10%</f>
        <v>1.3</v>
      </c>
      <c r="N763" s="42">
        <v>0</v>
      </c>
      <c r="O763" s="42">
        <v>0</v>
      </c>
      <c r="P763" s="42">
        <v>6</v>
      </c>
      <c r="Q763" s="110"/>
      <c r="R763" s="42"/>
      <c r="S763" s="190">
        <v>0</v>
      </c>
      <c r="T763" s="42">
        <f t="shared" si="114"/>
        <v>6</v>
      </c>
      <c r="U763" s="42">
        <f>((INVENTARIO[[#This Row],[Costo Unitario (USD)]]+INVENTARIO[[#This Row],[Costo Envío (USD)]])*1.5)</f>
        <v>9</v>
      </c>
      <c r="V763" s="42">
        <v>13</v>
      </c>
      <c r="W763" s="42">
        <f>INVENTARIO[[#This Row],[Precio Final]]-(INVENTARIO[[#This Row],[Comisión 10%]]+INVENTARIO[[#This Row],[Costo total]])</f>
        <v>5.7</v>
      </c>
      <c r="X763" s="188">
        <f>INVENTARIO[[#This Row],[Ganancia Unitaria]]*INVENTARIO[[#This Row],[Salidas]]</f>
        <v>0</v>
      </c>
      <c r="Y763" s="42" t="s">
        <v>2139</v>
      </c>
      <c r="Z763" s="20"/>
    </row>
    <row r="764" spans="1:26" ht="55" customHeight="1" x14ac:dyDescent="0.15">
      <c r="A764" s="43" t="s">
        <v>2166</v>
      </c>
      <c r="B764" s="181"/>
      <c r="C764" s="182" t="s">
        <v>12</v>
      </c>
      <c r="D764" s="83" t="s">
        <v>2417</v>
      </c>
      <c r="E764" s="83" t="s">
        <v>2167</v>
      </c>
      <c r="F764" s="83" t="s">
        <v>697</v>
      </c>
      <c r="G764" s="83" t="s">
        <v>164</v>
      </c>
      <c r="H764" s="183">
        <f>INVENTARIO[[#This Row],[Precio Final]]</f>
        <v>25</v>
      </c>
      <c r="I764" s="83">
        <v>0</v>
      </c>
      <c r="J764" s="83">
        <v>1</v>
      </c>
      <c r="K764" s="112">
        <f>SUMIFS(VENTAS[Cantidad],VENTAS[Código del producto Vendido],INVENTARIO[[#This Row],[Code]])</f>
        <v>1</v>
      </c>
      <c r="L764" s="122">
        <f>INVENTARIO[[#This Row],[Entradas]]-INVENTARIO[[#This Row],[Salidas]]</f>
        <v>0</v>
      </c>
      <c r="M764" s="183">
        <f>INVENTARIO[[#This Row],[Precio Final]]*10%</f>
        <v>2.5</v>
      </c>
      <c r="N764" s="43">
        <v>0</v>
      </c>
      <c r="O764" s="43">
        <v>0</v>
      </c>
      <c r="P764" s="43">
        <v>12</v>
      </c>
      <c r="Q764" s="112"/>
      <c r="R764" s="43"/>
      <c r="S764" s="189">
        <v>0</v>
      </c>
      <c r="T764" s="180">
        <f t="shared" si="114"/>
        <v>12</v>
      </c>
      <c r="U764" s="180">
        <f>((INVENTARIO[[#This Row],[Costo Unitario (USD)]]+INVENTARIO[[#This Row],[Costo Envío (USD)]])*1.5)</f>
        <v>18</v>
      </c>
      <c r="V764" s="43">
        <v>25</v>
      </c>
      <c r="W764" s="43">
        <f>INVENTARIO[[#This Row],[Precio Final]]-(INVENTARIO[[#This Row],[Comisión 10%]]+INVENTARIO[[#This Row],[Costo total]])</f>
        <v>10.5</v>
      </c>
      <c r="X764" s="184">
        <f>INVENTARIO[[#This Row],[Ganancia Unitaria]]*INVENTARIO[[#This Row],[Salidas]]</f>
        <v>10.5</v>
      </c>
      <c r="Y764" s="43" t="s">
        <v>2139</v>
      </c>
      <c r="Z764" s="20"/>
    </row>
    <row r="765" spans="1:26" ht="55" customHeight="1" x14ac:dyDescent="0.15">
      <c r="A765" s="42" t="s">
        <v>2168</v>
      </c>
      <c r="B765" s="185"/>
      <c r="C765" s="186" t="s">
        <v>12</v>
      </c>
      <c r="D765" s="78" t="s">
        <v>2417</v>
      </c>
      <c r="E765" s="78" t="s">
        <v>2149</v>
      </c>
      <c r="F765" s="78" t="s">
        <v>692</v>
      </c>
      <c r="G765" s="78" t="s">
        <v>164</v>
      </c>
      <c r="H765" s="187">
        <f>INVENTARIO[[#This Row],[Precio Final]]</f>
        <v>50</v>
      </c>
      <c r="I765" s="78">
        <v>0</v>
      </c>
      <c r="J765" s="78">
        <v>0</v>
      </c>
      <c r="K765" s="110">
        <f>SUMIFS(VENTAS[Cantidad],VENTAS[Código del producto Vendido],INVENTARIO[[#This Row],[Code]])</f>
        <v>0</v>
      </c>
      <c r="L765" s="121">
        <f>INVENTARIO[[#This Row],[Entradas]]-INVENTARIO[[#This Row],[Salidas]]</f>
        <v>0</v>
      </c>
      <c r="M765" s="187">
        <f>INVENTARIO[[#This Row],[Precio Final]]*10%</f>
        <v>5</v>
      </c>
      <c r="N765" s="42">
        <v>0</v>
      </c>
      <c r="O765" s="42">
        <v>0</v>
      </c>
      <c r="P765" s="42">
        <v>25</v>
      </c>
      <c r="Q765" s="110"/>
      <c r="R765" s="42"/>
      <c r="S765" s="190">
        <v>0</v>
      </c>
      <c r="T765" s="42">
        <f t="shared" si="114"/>
        <v>25</v>
      </c>
      <c r="U765" s="42">
        <f>((INVENTARIO[[#This Row],[Costo Unitario (USD)]]+INVENTARIO[[#This Row],[Costo Envío (USD)]])*1.5)</f>
        <v>37.5</v>
      </c>
      <c r="V765" s="42">
        <v>50</v>
      </c>
      <c r="W765" s="42">
        <f>INVENTARIO[[#This Row],[Precio Final]]-(INVENTARIO[[#This Row],[Comisión 10%]]+INVENTARIO[[#This Row],[Costo total]])</f>
        <v>20</v>
      </c>
      <c r="X765" s="188">
        <f>INVENTARIO[[#This Row],[Ganancia Unitaria]]*INVENTARIO[[#This Row],[Salidas]]</f>
        <v>0</v>
      </c>
      <c r="Y765" s="42" t="s">
        <v>2139</v>
      </c>
      <c r="Z765" s="20"/>
    </row>
    <row r="766" spans="1:26" ht="55" hidden="1" customHeight="1" x14ac:dyDescent="0.15">
      <c r="A766" s="43" t="s">
        <v>2169</v>
      </c>
      <c r="B766" s="181"/>
      <c r="C766" s="182" t="s">
        <v>12</v>
      </c>
      <c r="D766" s="83" t="s">
        <v>52</v>
      </c>
      <c r="E766" s="83" t="s">
        <v>2156</v>
      </c>
      <c r="F766" s="83" t="s">
        <v>695</v>
      </c>
      <c r="G766" s="83" t="s">
        <v>164</v>
      </c>
      <c r="H766" s="183">
        <f>INVENTARIO[[#This Row],[Precio Final]]</f>
        <v>13</v>
      </c>
      <c r="I766" s="83">
        <v>0</v>
      </c>
      <c r="J766" s="83">
        <v>2</v>
      </c>
      <c r="K766" s="112">
        <f>SUMIFS(VENTAS[Cantidad],VENTAS[Código del producto Vendido],INVENTARIO[[#This Row],[Code]])</f>
        <v>1</v>
      </c>
      <c r="L766" s="122">
        <f>INVENTARIO[[#This Row],[Entradas]]-INVENTARIO[[#This Row],[Salidas]]</f>
        <v>1</v>
      </c>
      <c r="M766" s="183">
        <f>INVENTARIO[[#This Row],[Precio Final]]*10%</f>
        <v>1.3</v>
      </c>
      <c r="N766" s="43">
        <v>0</v>
      </c>
      <c r="O766" s="43">
        <v>0</v>
      </c>
      <c r="P766" s="43">
        <v>6</v>
      </c>
      <c r="Q766" s="112"/>
      <c r="R766" s="43"/>
      <c r="S766" s="189">
        <v>0</v>
      </c>
      <c r="T766" s="180">
        <f t="shared" si="114"/>
        <v>6</v>
      </c>
      <c r="U766" s="180">
        <f>((INVENTARIO[[#This Row],[Costo Unitario (USD)]]+INVENTARIO[[#This Row],[Costo Envío (USD)]])*1.5)</f>
        <v>9</v>
      </c>
      <c r="V766" s="43">
        <v>13</v>
      </c>
      <c r="W766" s="43">
        <f>INVENTARIO[[#This Row],[Precio Final]]-(INVENTARIO[[#This Row],[Comisión 10%]]+INVENTARIO[[#This Row],[Costo total]])</f>
        <v>5.7</v>
      </c>
      <c r="X766" s="184">
        <f>INVENTARIO[[#This Row],[Ganancia Unitaria]]*INVENTARIO[[#This Row],[Salidas]]</f>
        <v>5.7</v>
      </c>
      <c r="Y766" s="43" t="s">
        <v>2139</v>
      </c>
      <c r="Z766" s="20"/>
    </row>
    <row r="767" spans="1:26" ht="55" hidden="1" customHeight="1" x14ac:dyDescent="0.15">
      <c r="A767" s="42" t="s">
        <v>2170</v>
      </c>
      <c r="B767" s="185"/>
      <c r="C767" s="186" t="s">
        <v>12</v>
      </c>
      <c r="D767" s="78" t="s">
        <v>52</v>
      </c>
      <c r="E767" s="78" t="s">
        <v>2156</v>
      </c>
      <c r="F767" s="78" t="s">
        <v>698</v>
      </c>
      <c r="G767" s="78" t="s">
        <v>164</v>
      </c>
      <c r="H767" s="187">
        <f>INVENTARIO[[#This Row],[Precio Final]]</f>
        <v>13</v>
      </c>
      <c r="I767" s="78">
        <v>0</v>
      </c>
      <c r="J767" s="78">
        <v>2</v>
      </c>
      <c r="K767" s="110">
        <f>SUMIFS(VENTAS[Cantidad],VENTAS[Código del producto Vendido],INVENTARIO[[#This Row],[Code]])</f>
        <v>1</v>
      </c>
      <c r="L767" s="121">
        <f>INVENTARIO[[#This Row],[Entradas]]-INVENTARIO[[#This Row],[Salidas]]</f>
        <v>1</v>
      </c>
      <c r="M767" s="187">
        <f>INVENTARIO[[#This Row],[Precio Final]]*10%</f>
        <v>1.3</v>
      </c>
      <c r="N767" s="42">
        <v>0</v>
      </c>
      <c r="O767" s="42">
        <v>0</v>
      </c>
      <c r="P767" s="42">
        <v>6</v>
      </c>
      <c r="Q767" s="110"/>
      <c r="R767" s="42"/>
      <c r="S767" s="190">
        <v>0</v>
      </c>
      <c r="T767" s="42">
        <f t="shared" si="114"/>
        <v>6</v>
      </c>
      <c r="U767" s="42">
        <f>((INVENTARIO[[#This Row],[Costo Unitario (USD)]]+INVENTARIO[[#This Row],[Costo Envío (USD)]])*1.5)</f>
        <v>9</v>
      </c>
      <c r="V767" s="42">
        <v>13</v>
      </c>
      <c r="W767" s="42">
        <f>INVENTARIO[[#This Row],[Precio Final]]-(INVENTARIO[[#This Row],[Comisión 10%]]+INVENTARIO[[#This Row],[Costo total]])</f>
        <v>5.7</v>
      </c>
      <c r="X767" s="188">
        <f>INVENTARIO[[#This Row],[Ganancia Unitaria]]*INVENTARIO[[#This Row],[Salidas]]</f>
        <v>5.7</v>
      </c>
      <c r="Y767" s="42" t="s">
        <v>2139</v>
      </c>
      <c r="Z767" s="20"/>
    </row>
    <row r="768" spans="1:26" ht="55" hidden="1" customHeight="1" x14ac:dyDescent="0.15">
      <c r="A768" s="43" t="s">
        <v>2171</v>
      </c>
      <c r="B768" s="181"/>
      <c r="C768" s="182" t="s">
        <v>12</v>
      </c>
      <c r="D768" s="83" t="s">
        <v>50</v>
      </c>
      <c r="E768" s="83" t="s">
        <v>2172</v>
      </c>
      <c r="F768" s="83" t="s">
        <v>692</v>
      </c>
      <c r="G768" s="83" t="s">
        <v>164</v>
      </c>
      <c r="H768" s="183">
        <f>INVENTARIO[[#This Row],[Precio Final]]</f>
        <v>25</v>
      </c>
      <c r="I768" s="83">
        <v>0</v>
      </c>
      <c r="J768" s="83">
        <v>1</v>
      </c>
      <c r="K768" s="112">
        <f>SUMIFS(VENTAS[Cantidad],VENTAS[Código del producto Vendido],INVENTARIO[[#This Row],[Code]])</f>
        <v>1</v>
      </c>
      <c r="L768" s="122">
        <f>INVENTARIO[[#This Row],[Entradas]]-INVENTARIO[[#This Row],[Salidas]]</f>
        <v>0</v>
      </c>
      <c r="M768" s="183">
        <f>INVENTARIO[[#This Row],[Precio Final]]*10%</f>
        <v>2.5</v>
      </c>
      <c r="N768" s="43">
        <v>0</v>
      </c>
      <c r="O768" s="43">
        <v>0</v>
      </c>
      <c r="P768" s="43">
        <v>10</v>
      </c>
      <c r="Q768" s="112"/>
      <c r="R768" s="43"/>
      <c r="S768" s="189">
        <v>0</v>
      </c>
      <c r="T768" s="180">
        <f t="shared" si="114"/>
        <v>10</v>
      </c>
      <c r="U768" s="180">
        <f>((INVENTARIO[[#This Row],[Costo Unitario (USD)]]+INVENTARIO[[#This Row],[Costo Envío (USD)]])*1.5)</f>
        <v>15</v>
      </c>
      <c r="V768" s="43">
        <v>25</v>
      </c>
      <c r="W768" s="43">
        <f>INVENTARIO[[#This Row],[Precio Final]]-(INVENTARIO[[#This Row],[Comisión 10%]]+INVENTARIO[[#This Row],[Costo total]])</f>
        <v>12.5</v>
      </c>
      <c r="X768" s="184">
        <f>INVENTARIO[[#This Row],[Ganancia Unitaria]]*INVENTARIO[[#This Row],[Salidas]]</f>
        <v>12.5</v>
      </c>
      <c r="Y768" s="43" t="s">
        <v>2139</v>
      </c>
      <c r="Z768" s="20"/>
    </row>
    <row r="769" spans="1:26" ht="55" hidden="1" customHeight="1" x14ac:dyDescent="0.15">
      <c r="A769" s="42" t="s">
        <v>2173</v>
      </c>
      <c r="B769" s="185"/>
      <c r="C769" s="186" t="s">
        <v>12</v>
      </c>
      <c r="D769" s="78" t="s">
        <v>52</v>
      </c>
      <c r="E769" s="78" t="s">
        <v>2145</v>
      </c>
      <c r="F769" s="78" t="s">
        <v>697</v>
      </c>
      <c r="G769" s="78" t="s">
        <v>164</v>
      </c>
      <c r="H769" s="187">
        <f>INVENTARIO[[#This Row],[Precio Final]]</f>
        <v>6</v>
      </c>
      <c r="I769" s="78">
        <v>0</v>
      </c>
      <c r="J769" s="78">
        <v>1</v>
      </c>
      <c r="K769" s="110">
        <f>SUMIFS(VENTAS[Cantidad],VENTAS[Código del producto Vendido],INVENTARIO[[#This Row],[Code]])</f>
        <v>1</v>
      </c>
      <c r="L769" s="121">
        <f>INVENTARIO[[#This Row],[Entradas]]-INVENTARIO[[#This Row],[Salidas]]</f>
        <v>0</v>
      </c>
      <c r="M769" s="187">
        <f>INVENTARIO[[#This Row],[Precio Final]]*10%</f>
        <v>0.60000000000000009</v>
      </c>
      <c r="N769" s="42">
        <v>0</v>
      </c>
      <c r="O769" s="42">
        <v>0</v>
      </c>
      <c r="P769" s="42">
        <v>0</v>
      </c>
      <c r="Q769" s="110"/>
      <c r="R769" s="42"/>
      <c r="S769" s="190">
        <v>0</v>
      </c>
      <c r="T769" s="42">
        <f t="shared" si="114"/>
        <v>0</v>
      </c>
      <c r="U769" s="42">
        <f>((INVENTARIO[[#This Row],[Costo Unitario (USD)]]+INVENTARIO[[#This Row],[Costo Envío (USD)]])*1.5)</f>
        <v>0</v>
      </c>
      <c r="V769" s="42">
        <v>6</v>
      </c>
      <c r="W769" s="42">
        <f>INVENTARIO[[#This Row],[Precio Final]]-(INVENTARIO[[#This Row],[Comisión 10%]]+INVENTARIO[[#This Row],[Costo total]])</f>
        <v>5.4</v>
      </c>
      <c r="X769" s="188">
        <f>INVENTARIO[[#This Row],[Ganancia Unitaria]]*INVENTARIO[[#This Row],[Salidas]]</f>
        <v>5.4</v>
      </c>
      <c r="Y769" s="42" t="s">
        <v>2139</v>
      </c>
      <c r="Z769" s="20"/>
    </row>
    <row r="770" spans="1:26" ht="55" customHeight="1" x14ac:dyDescent="0.15">
      <c r="A770" s="43" t="s">
        <v>2174</v>
      </c>
      <c r="B770" s="181"/>
      <c r="C770" s="182" t="s">
        <v>12</v>
      </c>
      <c r="D770" s="83" t="s">
        <v>2417</v>
      </c>
      <c r="E770" s="83" t="s">
        <v>2175</v>
      </c>
      <c r="F770" s="83" t="s">
        <v>697</v>
      </c>
      <c r="G770" s="83" t="s">
        <v>164</v>
      </c>
      <c r="H770" s="183">
        <f>INVENTARIO[[#This Row],[Precio Final]]</f>
        <v>30</v>
      </c>
      <c r="I770" s="83">
        <v>0</v>
      </c>
      <c r="J770" s="83">
        <v>1</v>
      </c>
      <c r="K770" s="112">
        <f>SUMIFS(VENTAS[Cantidad],VENTAS[Código del producto Vendido],INVENTARIO[[#This Row],[Code]])</f>
        <v>0</v>
      </c>
      <c r="L770" s="122">
        <f>INVENTARIO[[#This Row],[Entradas]]-INVENTARIO[[#This Row],[Salidas]]</f>
        <v>1</v>
      </c>
      <c r="M770" s="183">
        <f>INVENTARIO[[#This Row],[Precio Final]]*10%</f>
        <v>3</v>
      </c>
      <c r="N770" s="43">
        <v>0</v>
      </c>
      <c r="O770" s="43">
        <v>0</v>
      </c>
      <c r="P770" s="43">
        <v>15</v>
      </c>
      <c r="Q770" s="112"/>
      <c r="R770" s="43"/>
      <c r="S770" s="189">
        <v>0</v>
      </c>
      <c r="T770" s="180">
        <f t="shared" si="114"/>
        <v>15</v>
      </c>
      <c r="U770" s="180">
        <f>((INVENTARIO[[#This Row],[Costo Unitario (USD)]]+INVENTARIO[[#This Row],[Costo Envío (USD)]])*1.5)</f>
        <v>22.5</v>
      </c>
      <c r="V770" s="43">
        <v>30</v>
      </c>
      <c r="W770" s="43">
        <f>INVENTARIO[[#This Row],[Precio Final]]-(INVENTARIO[[#This Row],[Comisión 10%]]+INVENTARIO[[#This Row],[Costo total]])</f>
        <v>12</v>
      </c>
      <c r="X770" s="184">
        <f>INVENTARIO[[#This Row],[Ganancia Unitaria]]*INVENTARIO[[#This Row],[Salidas]]</f>
        <v>0</v>
      </c>
      <c r="Y770" s="43" t="s">
        <v>2139</v>
      </c>
      <c r="Z770" s="20"/>
    </row>
    <row r="771" spans="1:26" ht="55" customHeight="1" x14ac:dyDescent="0.15">
      <c r="A771" s="42" t="s">
        <v>2176</v>
      </c>
      <c r="B771" s="185"/>
      <c r="C771" s="186" t="s">
        <v>12</v>
      </c>
      <c r="D771" s="78" t="s">
        <v>2417</v>
      </c>
      <c r="E771" s="78" t="s">
        <v>2175</v>
      </c>
      <c r="F771" s="78" t="s">
        <v>695</v>
      </c>
      <c r="G771" s="78" t="s">
        <v>164</v>
      </c>
      <c r="H771" s="187">
        <f>INVENTARIO[[#This Row],[Precio Final]]</f>
        <v>30</v>
      </c>
      <c r="I771" s="78">
        <v>0</v>
      </c>
      <c r="J771" s="78">
        <v>1</v>
      </c>
      <c r="K771" s="110">
        <f>SUMIFS(VENTAS[Cantidad],VENTAS[Código del producto Vendido],INVENTARIO[[#This Row],[Code]])</f>
        <v>0</v>
      </c>
      <c r="L771" s="121">
        <f>INVENTARIO[[#This Row],[Entradas]]-INVENTARIO[[#This Row],[Salidas]]</f>
        <v>1</v>
      </c>
      <c r="M771" s="187">
        <f>INVENTARIO[[#This Row],[Precio Final]]*10%</f>
        <v>3</v>
      </c>
      <c r="N771" s="42">
        <v>0</v>
      </c>
      <c r="O771" s="42">
        <v>0</v>
      </c>
      <c r="P771" s="42">
        <v>15</v>
      </c>
      <c r="Q771" s="110"/>
      <c r="R771" s="42"/>
      <c r="S771" s="190">
        <v>0</v>
      </c>
      <c r="T771" s="42">
        <f t="shared" si="114"/>
        <v>15</v>
      </c>
      <c r="U771" s="42">
        <f>((INVENTARIO[[#This Row],[Costo Unitario (USD)]]+INVENTARIO[[#This Row],[Costo Envío (USD)]])*1.5)</f>
        <v>22.5</v>
      </c>
      <c r="V771" s="42">
        <v>30</v>
      </c>
      <c r="W771" s="42">
        <f>INVENTARIO[[#This Row],[Precio Final]]-(INVENTARIO[[#This Row],[Comisión 10%]]+INVENTARIO[[#This Row],[Costo total]])</f>
        <v>12</v>
      </c>
      <c r="X771" s="188">
        <f>INVENTARIO[[#This Row],[Ganancia Unitaria]]*INVENTARIO[[#This Row],[Salidas]]</f>
        <v>0</v>
      </c>
      <c r="Y771" s="42" t="s">
        <v>2139</v>
      </c>
      <c r="Z771" s="20"/>
    </row>
    <row r="772" spans="1:26" ht="55" customHeight="1" x14ac:dyDescent="0.15">
      <c r="A772" s="43" t="s">
        <v>2177</v>
      </c>
      <c r="B772" s="181"/>
      <c r="C772" s="182" t="s">
        <v>12</v>
      </c>
      <c r="D772" s="83" t="s">
        <v>2417</v>
      </c>
      <c r="E772" s="83" t="s">
        <v>2178</v>
      </c>
      <c r="F772" s="83" t="s">
        <v>697</v>
      </c>
      <c r="G772" s="83" t="s">
        <v>164</v>
      </c>
      <c r="H772" s="183">
        <f>INVENTARIO[[#This Row],[Precio Final]]</f>
        <v>30</v>
      </c>
      <c r="I772" s="83">
        <v>0</v>
      </c>
      <c r="J772" s="83">
        <v>1</v>
      </c>
      <c r="K772" s="112">
        <f>SUMIFS(VENTAS[Cantidad],VENTAS[Código del producto Vendido],INVENTARIO[[#This Row],[Code]])</f>
        <v>1</v>
      </c>
      <c r="L772" s="122">
        <f>INVENTARIO[[#This Row],[Entradas]]-INVENTARIO[[#This Row],[Salidas]]</f>
        <v>0</v>
      </c>
      <c r="M772" s="183">
        <f>INVENTARIO[[#This Row],[Precio Final]]*10%</f>
        <v>3</v>
      </c>
      <c r="N772" s="43">
        <v>0</v>
      </c>
      <c r="O772" s="43">
        <v>0</v>
      </c>
      <c r="P772" s="43">
        <v>15</v>
      </c>
      <c r="Q772" s="112"/>
      <c r="R772" s="43"/>
      <c r="S772" s="189">
        <v>0</v>
      </c>
      <c r="T772" s="180">
        <f t="shared" si="114"/>
        <v>15</v>
      </c>
      <c r="U772" s="180">
        <f>((INVENTARIO[[#This Row],[Costo Unitario (USD)]]+INVENTARIO[[#This Row],[Costo Envío (USD)]])*1.5)</f>
        <v>22.5</v>
      </c>
      <c r="V772" s="43">
        <v>30</v>
      </c>
      <c r="W772" s="43">
        <f>INVENTARIO[[#This Row],[Precio Final]]-(INVENTARIO[[#This Row],[Comisión 10%]]+INVENTARIO[[#This Row],[Costo total]])</f>
        <v>12</v>
      </c>
      <c r="X772" s="184">
        <f>INVENTARIO[[#This Row],[Ganancia Unitaria]]*INVENTARIO[[#This Row],[Salidas]]</f>
        <v>12</v>
      </c>
      <c r="Y772" s="43" t="s">
        <v>2139</v>
      </c>
      <c r="Z772" s="20"/>
    </row>
    <row r="773" spans="1:26" ht="55" hidden="1" customHeight="1" x14ac:dyDescent="0.15">
      <c r="A773" s="42" t="s">
        <v>2179</v>
      </c>
      <c r="B773" s="185"/>
      <c r="C773" s="186" t="s">
        <v>12</v>
      </c>
      <c r="D773" s="78" t="s">
        <v>52</v>
      </c>
      <c r="E773" s="78" t="s">
        <v>2180</v>
      </c>
      <c r="F773" s="78" t="s">
        <v>695</v>
      </c>
      <c r="G773" s="78" t="s">
        <v>164</v>
      </c>
      <c r="H773" s="187">
        <f>INVENTARIO[[#This Row],[Precio Final]]</f>
        <v>19</v>
      </c>
      <c r="I773" s="78">
        <v>0</v>
      </c>
      <c r="J773" s="78">
        <v>1</v>
      </c>
      <c r="K773" s="110">
        <f>SUMIFS(VENTAS[Cantidad],VENTAS[Código del producto Vendido],INVENTARIO[[#This Row],[Code]])</f>
        <v>0</v>
      </c>
      <c r="L773" s="121">
        <f>INVENTARIO[[#This Row],[Entradas]]-INVENTARIO[[#This Row],[Salidas]]</f>
        <v>1</v>
      </c>
      <c r="M773" s="187">
        <f>INVENTARIO[[#This Row],[Precio Final]]*10%</f>
        <v>1.9000000000000001</v>
      </c>
      <c r="N773" s="42">
        <v>0</v>
      </c>
      <c r="O773" s="42">
        <v>0</v>
      </c>
      <c r="P773" s="42">
        <v>13.2</v>
      </c>
      <c r="Q773" s="110"/>
      <c r="R773" s="42"/>
      <c r="S773" s="190">
        <v>0</v>
      </c>
      <c r="T773" s="42">
        <f t="shared" si="114"/>
        <v>13.2</v>
      </c>
      <c r="U773" s="42">
        <f>((INVENTARIO[[#This Row],[Costo Unitario (USD)]]+INVENTARIO[[#This Row],[Costo Envío (USD)]])*1.5)</f>
        <v>19.799999999999997</v>
      </c>
      <c r="V773" s="42">
        <v>19</v>
      </c>
      <c r="W773" s="42">
        <f>INVENTARIO[[#This Row],[Precio Final]]-(INVENTARIO[[#This Row],[Comisión 10%]]+INVENTARIO[[#This Row],[Costo total]])</f>
        <v>3.9000000000000004</v>
      </c>
      <c r="X773" s="188">
        <f>INVENTARIO[[#This Row],[Ganancia Unitaria]]*INVENTARIO[[#This Row],[Salidas]]</f>
        <v>0</v>
      </c>
      <c r="Y773" s="42" t="s">
        <v>2139</v>
      </c>
      <c r="Z773" s="20"/>
    </row>
    <row r="774" spans="1:26" ht="55" hidden="1" customHeight="1" x14ac:dyDescent="0.15">
      <c r="A774" s="43" t="s">
        <v>2181</v>
      </c>
      <c r="B774" s="181"/>
      <c r="C774" s="182" t="s">
        <v>12</v>
      </c>
      <c r="D774" s="83" t="s">
        <v>50</v>
      </c>
      <c r="E774" s="83" t="s">
        <v>2182</v>
      </c>
      <c r="F774" s="83" t="s">
        <v>697</v>
      </c>
      <c r="G774" s="83" t="s">
        <v>164</v>
      </c>
      <c r="H774" s="183">
        <f>INVENTARIO[[#This Row],[Precio Final]]</f>
        <v>20</v>
      </c>
      <c r="I774" s="83">
        <v>0</v>
      </c>
      <c r="J774" s="83">
        <v>2</v>
      </c>
      <c r="K774" s="112">
        <f>SUMIFS(VENTAS[Cantidad],VENTAS[Código del producto Vendido],INVENTARIO[[#This Row],[Code]])</f>
        <v>0</v>
      </c>
      <c r="L774" s="122">
        <f>INVENTARIO[[#This Row],[Entradas]]-INVENTARIO[[#This Row],[Salidas]]</f>
        <v>2</v>
      </c>
      <c r="M774" s="183">
        <f>INVENTARIO[[#This Row],[Precio Final]]*10%</f>
        <v>2</v>
      </c>
      <c r="N774" s="43">
        <v>0</v>
      </c>
      <c r="O774" s="43">
        <v>0</v>
      </c>
      <c r="P774" s="43">
        <v>9</v>
      </c>
      <c r="Q774" s="112"/>
      <c r="R774" s="43"/>
      <c r="S774" s="189">
        <v>0</v>
      </c>
      <c r="T774" s="180">
        <f t="shared" si="114"/>
        <v>9</v>
      </c>
      <c r="U774" s="180">
        <f>((INVENTARIO[[#This Row],[Costo Unitario (USD)]]+INVENTARIO[[#This Row],[Costo Envío (USD)]])*1.5)</f>
        <v>13.5</v>
      </c>
      <c r="V774" s="43">
        <v>20</v>
      </c>
      <c r="W774" s="43">
        <f>INVENTARIO[[#This Row],[Precio Final]]-(INVENTARIO[[#This Row],[Comisión 10%]]+INVENTARIO[[#This Row],[Costo total]])</f>
        <v>9</v>
      </c>
      <c r="X774" s="184">
        <f>INVENTARIO[[#This Row],[Ganancia Unitaria]]*INVENTARIO[[#This Row],[Salidas]]</f>
        <v>0</v>
      </c>
      <c r="Y774" s="43" t="s">
        <v>2139</v>
      </c>
      <c r="Z774" s="20"/>
    </row>
    <row r="775" spans="1:26" ht="55" hidden="1" customHeight="1" x14ac:dyDescent="0.15">
      <c r="A775" s="42" t="s">
        <v>2183</v>
      </c>
      <c r="B775" s="185"/>
      <c r="C775" s="186" t="s">
        <v>12</v>
      </c>
      <c r="D775" s="78" t="s">
        <v>50</v>
      </c>
      <c r="E775" s="78" t="s">
        <v>2184</v>
      </c>
      <c r="F775" s="78" t="s">
        <v>697</v>
      </c>
      <c r="G775" s="78" t="s">
        <v>164</v>
      </c>
      <c r="H775" s="187">
        <f>INVENTARIO[[#This Row],[Precio Final]]</f>
        <v>20</v>
      </c>
      <c r="I775" s="78">
        <v>0</v>
      </c>
      <c r="J775" s="78">
        <v>2</v>
      </c>
      <c r="K775" s="110">
        <f>SUMIFS(VENTAS[Cantidad],VENTAS[Código del producto Vendido],INVENTARIO[[#This Row],[Code]])</f>
        <v>0</v>
      </c>
      <c r="L775" s="121">
        <f>INVENTARIO[[#This Row],[Entradas]]-INVENTARIO[[#This Row],[Salidas]]</f>
        <v>2</v>
      </c>
      <c r="M775" s="187">
        <f>INVENTARIO[[#This Row],[Precio Final]]*10%</f>
        <v>2</v>
      </c>
      <c r="N775" s="42">
        <v>0</v>
      </c>
      <c r="O775" s="42">
        <v>0</v>
      </c>
      <c r="P775" s="42">
        <v>9</v>
      </c>
      <c r="Q775" s="110"/>
      <c r="R775" s="42"/>
      <c r="S775" s="190">
        <v>0</v>
      </c>
      <c r="T775" s="42">
        <f t="shared" si="114"/>
        <v>9</v>
      </c>
      <c r="U775" s="42">
        <f>((INVENTARIO[[#This Row],[Costo Unitario (USD)]]+INVENTARIO[[#This Row],[Costo Envío (USD)]])*1.5)</f>
        <v>13.5</v>
      </c>
      <c r="V775" s="42">
        <v>20</v>
      </c>
      <c r="W775" s="42">
        <f>INVENTARIO[[#This Row],[Precio Final]]-(INVENTARIO[[#This Row],[Comisión 10%]]+INVENTARIO[[#This Row],[Costo total]])</f>
        <v>9</v>
      </c>
      <c r="X775" s="188">
        <f>INVENTARIO[[#This Row],[Ganancia Unitaria]]*INVENTARIO[[#This Row],[Salidas]]</f>
        <v>0</v>
      </c>
      <c r="Y775" s="42" t="s">
        <v>2139</v>
      </c>
      <c r="Z775" s="20"/>
    </row>
    <row r="776" spans="1:26" ht="55" hidden="1" customHeight="1" x14ac:dyDescent="0.15">
      <c r="A776" s="43" t="s">
        <v>2185</v>
      </c>
      <c r="B776" s="181"/>
      <c r="C776" s="182" t="s">
        <v>12</v>
      </c>
      <c r="D776" s="83" t="s">
        <v>50</v>
      </c>
      <c r="E776" s="83" t="s">
        <v>2172</v>
      </c>
      <c r="F776" s="83" t="s">
        <v>697</v>
      </c>
      <c r="G776" s="83" t="s">
        <v>164</v>
      </c>
      <c r="H776" s="183">
        <f>INVENTARIO[[#This Row],[Precio Final]]</f>
        <v>20</v>
      </c>
      <c r="I776" s="83">
        <v>0</v>
      </c>
      <c r="J776" s="83">
        <v>1</v>
      </c>
      <c r="K776" s="112">
        <f>SUMIFS(VENTAS[Cantidad],VENTAS[Código del producto Vendido],INVENTARIO[[#This Row],[Code]])</f>
        <v>0</v>
      </c>
      <c r="L776" s="122">
        <f>INVENTARIO[[#This Row],[Entradas]]-INVENTARIO[[#This Row],[Salidas]]</f>
        <v>1</v>
      </c>
      <c r="M776" s="183">
        <f>INVENTARIO[[#This Row],[Precio Final]]*10%</f>
        <v>2</v>
      </c>
      <c r="N776" s="43">
        <v>0</v>
      </c>
      <c r="O776" s="43">
        <v>0</v>
      </c>
      <c r="P776" s="43">
        <v>10</v>
      </c>
      <c r="Q776" s="112"/>
      <c r="R776" s="43"/>
      <c r="S776" s="189">
        <v>0</v>
      </c>
      <c r="T776" s="180">
        <f t="shared" si="114"/>
        <v>10</v>
      </c>
      <c r="U776" s="180">
        <f>((INVENTARIO[[#This Row],[Costo Unitario (USD)]]+INVENTARIO[[#This Row],[Costo Envío (USD)]])*1.5)</f>
        <v>15</v>
      </c>
      <c r="V776" s="43">
        <v>20</v>
      </c>
      <c r="W776" s="43">
        <f>INVENTARIO[[#This Row],[Precio Final]]-(INVENTARIO[[#This Row],[Comisión 10%]]+INVENTARIO[[#This Row],[Costo total]])</f>
        <v>8</v>
      </c>
      <c r="X776" s="184">
        <f>INVENTARIO[[#This Row],[Ganancia Unitaria]]*INVENTARIO[[#This Row],[Salidas]]</f>
        <v>0</v>
      </c>
      <c r="Y776" s="43" t="s">
        <v>2139</v>
      </c>
      <c r="Z776" s="20"/>
    </row>
    <row r="777" spans="1:26" ht="55" customHeight="1" x14ac:dyDescent="0.15">
      <c r="A777" s="42" t="s">
        <v>2186</v>
      </c>
      <c r="B777" s="185"/>
      <c r="C777" s="186" t="s">
        <v>12</v>
      </c>
      <c r="D777" s="78" t="s">
        <v>2417</v>
      </c>
      <c r="E777" s="78" t="s">
        <v>2141</v>
      </c>
      <c r="F777" s="78" t="s">
        <v>695</v>
      </c>
      <c r="G777" s="78" t="s">
        <v>164</v>
      </c>
      <c r="H777" s="187">
        <f>INVENTARIO[[#This Row],[Precio Final]]</f>
        <v>12</v>
      </c>
      <c r="I777" s="78">
        <v>0</v>
      </c>
      <c r="J777" s="78">
        <v>0</v>
      </c>
      <c r="K777" s="110">
        <f>SUMIFS(VENTAS[Cantidad],VENTAS[Código del producto Vendido],INVENTARIO[[#This Row],[Code]])</f>
        <v>0</v>
      </c>
      <c r="L777" s="121">
        <f>INVENTARIO[[#This Row],[Entradas]]-INVENTARIO[[#This Row],[Salidas]]</f>
        <v>0</v>
      </c>
      <c r="M777" s="187">
        <f>INVENTARIO[[#This Row],[Precio Final]]*10%</f>
        <v>1.2000000000000002</v>
      </c>
      <c r="N777" s="42">
        <v>0</v>
      </c>
      <c r="O777" s="42">
        <v>0</v>
      </c>
      <c r="P777" s="42">
        <v>6</v>
      </c>
      <c r="Q777" s="110"/>
      <c r="R777" s="42"/>
      <c r="S777" s="190">
        <v>0</v>
      </c>
      <c r="T777" s="42">
        <f t="shared" si="114"/>
        <v>6</v>
      </c>
      <c r="U777" s="42">
        <f>((INVENTARIO[[#This Row],[Costo Unitario (USD)]]+INVENTARIO[[#This Row],[Costo Envío (USD)]])*1.5)</f>
        <v>9</v>
      </c>
      <c r="V777" s="42">
        <v>12</v>
      </c>
      <c r="W777" s="42">
        <f>INVENTARIO[[#This Row],[Precio Final]]-(INVENTARIO[[#This Row],[Comisión 10%]]+INVENTARIO[[#This Row],[Costo total]])</f>
        <v>4.8</v>
      </c>
      <c r="X777" s="188">
        <f>INVENTARIO[[#This Row],[Ganancia Unitaria]]*INVENTARIO[[#This Row],[Salidas]]</f>
        <v>0</v>
      </c>
      <c r="Y777" s="42" t="s">
        <v>2139</v>
      </c>
      <c r="Z777" s="20"/>
    </row>
    <row r="778" spans="1:26" ht="55" hidden="1" customHeight="1" x14ac:dyDescent="0.15">
      <c r="A778" s="43" t="s">
        <v>2187</v>
      </c>
      <c r="B778" s="181"/>
      <c r="C778" s="182" t="s">
        <v>12</v>
      </c>
      <c r="D778" s="83" t="s">
        <v>52</v>
      </c>
      <c r="E778" s="83" t="s">
        <v>2392</v>
      </c>
      <c r="F778" s="83" t="s">
        <v>695</v>
      </c>
      <c r="G778" s="83" t="s">
        <v>164</v>
      </c>
      <c r="H778" s="183">
        <f>INVENTARIO[[#This Row],[Precio Final]]</f>
        <v>12</v>
      </c>
      <c r="I778" s="83">
        <v>0</v>
      </c>
      <c r="J778" s="83">
        <v>2</v>
      </c>
      <c r="K778" s="112">
        <f>SUMIFS(VENTAS[Cantidad],VENTAS[Código del producto Vendido],INVENTARIO[[#This Row],[Code]])</f>
        <v>1</v>
      </c>
      <c r="L778" s="122">
        <f>INVENTARIO[[#This Row],[Entradas]]-INVENTARIO[[#This Row],[Salidas]]</f>
        <v>1</v>
      </c>
      <c r="M778" s="183">
        <f>INVENTARIO[[#This Row],[Precio Final]]*10%</f>
        <v>1.2000000000000002</v>
      </c>
      <c r="N778" s="43">
        <v>0</v>
      </c>
      <c r="O778" s="43">
        <v>0</v>
      </c>
      <c r="P778" s="43">
        <v>6</v>
      </c>
      <c r="Q778" s="112"/>
      <c r="R778" s="43"/>
      <c r="S778" s="189">
        <v>0</v>
      </c>
      <c r="T778" s="180">
        <f t="shared" si="114"/>
        <v>6</v>
      </c>
      <c r="U778" s="180">
        <f>((INVENTARIO[[#This Row],[Costo Unitario (USD)]]+INVENTARIO[[#This Row],[Costo Envío (USD)]])*1.5)</f>
        <v>9</v>
      </c>
      <c r="V778" s="43">
        <v>12</v>
      </c>
      <c r="W778" s="43">
        <f>INVENTARIO[[#This Row],[Precio Final]]-(INVENTARIO[[#This Row],[Comisión 10%]]+INVENTARIO[[#This Row],[Costo total]])</f>
        <v>4.8</v>
      </c>
      <c r="X778" s="184">
        <f>INVENTARIO[[#This Row],[Ganancia Unitaria]]*INVENTARIO[[#This Row],[Salidas]]</f>
        <v>4.8</v>
      </c>
      <c r="Y778" s="43" t="s">
        <v>2139</v>
      </c>
      <c r="Z778" s="20"/>
    </row>
    <row r="779" spans="1:26" ht="55" hidden="1" customHeight="1" x14ac:dyDescent="0.15">
      <c r="A779" s="42" t="s">
        <v>2188</v>
      </c>
      <c r="B779" s="185"/>
      <c r="C779" s="186" t="s">
        <v>12</v>
      </c>
      <c r="D779" s="78" t="s">
        <v>52</v>
      </c>
      <c r="E779" s="78" t="s">
        <v>2431</v>
      </c>
      <c r="F779" s="78" t="s">
        <v>692</v>
      </c>
      <c r="G779" s="78" t="s">
        <v>164</v>
      </c>
      <c r="H779" s="187">
        <f>INVENTARIO[[#This Row],[Precio Final]]</f>
        <v>25</v>
      </c>
      <c r="I779" s="78">
        <v>0</v>
      </c>
      <c r="J779" s="78">
        <v>2</v>
      </c>
      <c r="K779" s="110">
        <f>SUMIFS(VENTAS[Cantidad],VENTAS[Código del producto Vendido],INVENTARIO[[#This Row],[Code]])</f>
        <v>2</v>
      </c>
      <c r="L779" s="121">
        <f>INVENTARIO[[#This Row],[Entradas]]-INVENTARIO[[#This Row],[Salidas]]</f>
        <v>0</v>
      </c>
      <c r="M779" s="187">
        <f>INVENTARIO[[#This Row],[Precio Final]]*10%</f>
        <v>2.5</v>
      </c>
      <c r="N779" s="42">
        <v>0</v>
      </c>
      <c r="O779" s="42">
        <v>0</v>
      </c>
      <c r="P779" s="42">
        <v>12</v>
      </c>
      <c r="Q779" s="110"/>
      <c r="R779" s="42"/>
      <c r="S779" s="190">
        <v>0</v>
      </c>
      <c r="T779" s="42">
        <f t="shared" si="114"/>
        <v>12</v>
      </c>
      <c r="U779" s="42">
        <f>((INVENTARIO[[#This Row],[Costo Unitario (USD)]]+INVENTARIO[[#This Row],[Costo Envío (USD)]])*1.5)</f>
        <v>18</v>
      </c>
      <c r="V779" s="42">
        <v>25</v>
      </c>
      <c r="W779" s="42">
        <f>INVENTARIO[[#This Row],[Precio Final]]-(INVENTARIO[[#This Row],[Comisión 10%]]+INVENTARIO[[#This Row],[Costo total]])</f>
        <v>10.5</v>
      </c>
      <c r="X779" s="188">
        <f>INVENTARIO[[#This Row],[Ganancia Unitaria]]*INVENTARIO[[#This Row],[Salidas]]</f>
        <v>21</v>
      </c>
      <c r="Y779" s="42" t="s">
        <v>2139</v>
      </c>
      <c r="Z779" s="20"/>
    </row>
    <row r="780" spans="1:26" ht="55" hidden="1" customHeight="1" x14ac:dyDescent="0.15">
      <c r="A780" s="43" t="s">
        <v>2189</v>
      </c>
      <c r="B780" s="181"/>
      <c r="C780" s="182" t="s">
        <v>12</v>
      </c>
      <c r="D780" s="83" t="s">
        <v>52</v>
      </c>
      <c r="E780" s="83" t="s">
        <v>2431</v>
      </c>
      <c r="F780" s="83" t="s">
        <v>2412</v>
      </c>
      <c r="G780" s="83" t="s">
        <v>164</v>
      </c>
      <c r="H780" s="183">
        <f>INVENTARIO[[#This Row],[Precio Final]]</f>
        <v>25</v>
      </c>
      <c r="I780" s="83">
        <v>0</v>
      </c>
      <c r="J780" s="83">
        <v>1</v>
      </c>
      <c r="K780" s="112">
        <f>SUMIFS(VENTAS[Cantidad],VENTAS[Código del producto Vendido],INVENTARIO[[#This Row],[Code]])</f>
        <v>1</v>
      </c>
      <c r="L780" s="122">
        <f>INVENTARIO[[#This Row],[Entradas]]-INVENTARIO[[#This Row],[Salidas]]</f>
        <v>0</v>
      </c>
      <c r="M780" s="183">
        <f>INVENTARIO[[#This Row],[Precio Final]]*10%</f>
        <v>2.5</v>
      </c>
      <c r="N780" s="43">
        <v>0</v>
      </c>
      <c r="O780" s="43">
        <v>0</v>
      </c>
      <c r="P780" s="43">
        <v>12</v>
      </c>
      <c r="Q780" s="112"/>
      <c r="R780" s="43"/>
      <c r="S780" s="189">
        <v>0</v>
      </c>
      <c r="T780" s="180">
        <f t="shared" si="114"/>
        <v>12</v>
      </c>
      <c r="U780" s="180">
        <f>((INVENTARIO[[#This Row],[Costo Unitario (USD)]]+INVENTARIO[[#This Row],[Costo Envío (USD)]])*1.5)</f>
        <v>18</v>
      </c>
      <c r="V780" s="43">
        <v>25</v>
      </c>
      <c r="W780" s="43">
        <f>INVENTARIO[[#This Row],[Precio Final]]-(INVENTARIO[[#This Row],[Comisión 10%]]+INVENTARIO[[#This Row],[Costo total]])</f>
        <v>10.5</v>
      </c>
      <c r="X780" s="184">
        <f>INVENTARIO[[#This Row],[Ganancia Unitaria]]*INVENTARIO[[#This Row],[Salidas]]</f>
        <v>10.5</v>
      </c>
      <c r="Y780" s="43" t="s">
        <v>2139</v>
      </c>
      <c r="Z780" s="20"/>
    </row>
    <row r="781" spans="1:26" ht="55" customHeight="1" x14ac:dyDescent="0.15">
      <c r="A781" s="42" t="s">
        <v>2190</v>
      </c>
      <c r="B781" s="185"/>
      <c r="C781" s="186" t="s">
        <v>12</v>
      </c>
      <c r="D781" s="78" t="s">
        <v>2417</v>
      </c>
      <c r="E781" s="78" t="s">
        <v>2191</v>
      </c>
      <c r="F781" s="78" t="s">
        <v>2412</v>
      </c>
      <c r="G781" s="78" t="s">
        <v>164</v>
      </c>
      <c r="H781" s="187">
        <f>INVENTARIO[[#This Row],[Precio Final]]</f>
        <v>35</v>
      </c>
      <c r="I781" s="78">
        <v>0</v>
      </c>
      <c r="J781" s="78">
        <v>1</v>
      </c>
      <c r="K781" s="110">
        <f>SUMIFS(VENTAS[Cantidad],VENTAS[Código del producto Vendido],INVENTARIO[[#This Row],[Code]])</f>
        <v>1</v>
      </c>
      <c r="L781" s="121">
        <f>INVENTARIO[[#This Row],[Entradas]]-INVENTARIO[[#This Row],[Salidas]]</f>
        <v>0</v>
      </c>
      <c r="M781" s="187">
        <f>INVENTARIO[[#This Row],[Precio Final]]*10%</f>
        <v>3.5</v>
      </c>
      <c r="N781" s="42">
        <v>0</v>
      </c>
      <c r="O781" s="42">
        <v>0</v>
      </c>
      <c r="P781" s="42">
        <v>17</v>
      </c>
      <c r="Q781" s="110"/>
      <c r="R781" s="42"/>
      <c r="S781" s="190">
        <v>0</v>
      </c>
      <c r="T781" s="42">
        <f t="shared" si="114"/>
        <v>17</v>
      </c>
      <c r="U781" s="42">
        <f>((INVENTARIO[[#This Row],[Costo Unitario (USD)]]+INVENTARIO[[#This Row],[Costo Envío (USD)]])*1.5)</f>
        <v>25.5</v>
      </c>
      <c r="V781" s="42">
        <v>35</v>
      </c>
      <c r="W781" s="42">
        <f>INVENTARIO[[#This Row],[Precio Final]]-(INVENTARIO[[#This Row],[Comisión 10%]]+INVENTARIO[[#This Row],[Costo total]])</f>
        <v>14.5</v>
      </c>
      <c r="X781" s="188">
        <f>INVENTARIO[[#This Row],[Ganancia Unitaria]]*INVENTARIO[[#This Row],[Salidas]]</f>
        <v>14.5</v>
      </c>
      <c r="Y781" s="42" t="s">
        <v>2139</v>
      </c>
      <c r="Z781" s="20"/>
    </row>
    <row r="782" spans="1:26" ht="55" customHeight="1" x14ac:dyDescent="0.15">
      <c r="A782" s="43" t="s">
        <v>2192</v>
      </c>
      <c r="B782" s="181"/>
      <c r="C782" s="182" t="s">
        <v>12</v>
      </c>
      <c r="D782" s="83" t="s">
        <v>2417</v>
      </c>
      <c r="E782" s="83" t="s">
        <v>2160</v>
      </c>
      <c r="F782" s="83" t="s">
        <v>697</v>
      </c>
      <c r="G782" s="83" t="s">
        <v>164</v>
      </c>
      <c r="H782" s="183">
        <f>INVENTARIO[[#This Row],[Precio Final]]</f>
        <v>35</v>
      </c>
      <c r="I782" s="83">
        <v>0</v>
      </c>
      <c r="J782" s="83">
        <v>1</v>
      </c>
      <c r="K782" s="112">
        <f>SUMIFS(VENTAS[Cantidad],VENTAS[Código del producto Vendido],INVENTARIO[[#This Row],[Code]])</f>
        <v>1</v>
      </c>
      <c r="L782" s="122">
        <f>INVENTARIO[[#This Row],[Entradas]]-INVENTARIO[[#This Row],[Salidas]]</f>
        <v>0</v>
      </c>
      <c r="M782" s="183">
        <f>INVENTARIO[[#This Row],[Precio Final]]*10%</f>
        <v>3.5</v>
      </c>
      <c r="N782" s="43">
        <v>0</v>
      </c>
      <c r="O782" s="43">
        <v>0</v>
      </c>
      <c r="P782" s="43">
        <v>21.5</v>
      </c>
      <c r="Q782" s="112"/>
      <c r="R782" s="43"/>
      <c r="S782" s="189">
        <v>0</v>
      </c>
      <c r="T782" s="180">
        <f t="shared" si="114"/>
        <v>21.5</v>
      </c>
      <c r="U782" s="180">
        <f>((INVENTARIO[[#This Row],[Costo Unitario (USD)]]+INVENTARIO[[#This Row],[Costo Envío (USD)]])*1.5)</f>
        <v>32.25</v>
      </c>
      <c r="V782" s="43">
        <v>35</v>
      </c>
      <c r="W782" s="43">
        <f>INVENTARIO[[#This Row],[Precio Final]]-(INVENTARIO[[#This Row],[Comisión 10%]]+INVENTARIO[[#This Row],[Costo total]])</f>
        <v>10</v>
      </c>
      <c r="X782" s="184">
        <f>INVENTARIO[[#This Row],[Ganancia Unitaria]]*INVENTARIO[[#This Row],[Salidas]]</f>
        <v>10</v>
      </c>
      <c r="Y782" s="43" t="s">
        <v>2139</v>
      </c>
      <c r="Z782" s="20"/>
    </row>
    <row r="783" spans="1:26" ht="55" hidden="1" customHeight="1" x14ac:dyDescent="0.15">
      <c r="A783" s="42" t="s">
        <v>2193</v>
      </c>
      <c r="B783" s="185"/>
      <c r="C783" s="186" t="s">
        <v>12</v>
      </c>
      <c r="D783" s="78" t="s">
        <v>215</v>
      </c>
      <c r="E783" s="78" t="s">
        <v>2388</v>
      </c>
      <c r="F783" s="78" t="s">
        <v>697</v>
      </c>
      <c r="G783" s="78" t="s">
        <v>164</v>
      </c>
      <c r="H783" s="187">
        <f>INVENTARIO[[#This Row],[Precio Final]]</f>
        <v>40</v>
      </c>
      <c r="I783" s="78">
        <v>0</v>
      </c>
      <c r="J783" s="78">
        <v>1</v>
      </c>
      <c r="K783" s="110">
        <f>SUMIFS(VENTAS[Cantidad],VENTAS[Código del producto Vendido],INVENTARIO[[#This Row],[Code]])</f>
        <v>0</v>
      </c>
      <c r="L783" s="121">
        <f>INVENTARIO[[#This Row],[Entradas]]-INVENTARIO[[#This Row],[Salidas]]</f>
        <v>1</v>
      </c>
      <c r="M783" s="187">
        <f>INVENTARIO[[#This Row],[Precio Final]]*10%</f>
        <v>4</v>
      </c>
      <c r="N783" s="42">
        <v>0</v>
      </c>
      <c r="O783" s="42">
        <v>0</v>
      </c>
      <c r="P783" s="42">
        <v>26</v>
      </c>
      <c r="Q783" s="110"/>
      <c r="R783" s="42"/>
      <c r="S783" s="190">
        <v>0</v>
      </c>
      <c r="T783" s="42">
        <f t="shared" si="114"/>
        <v>26</v>
      </c>
      <c r="U783" s="42">
        <f>((INVENTARIO[[#This Row],[Costo Unitario (USD)]]+INVENTARIO[[#This Row],[Costo Envío (USD)]])*1.5)</f>
        <v>39</v>
      </c>
      <c r="V783" s="42">
        <v>40</v>
      </c>
      <c r="W783" s="42">
        <f>INVENTARIO[[#This Row],[Precio Final]]-(INVENTARIO[[#This Row],[Comisión 10%]]+INVENTARIO[[#This Row],[Costo total]])</f>
        <v>10</v>
      </c>
      <c r="X783" s="188">
        <f>INVENTARIO[[#This Row],[Ganancia Unitaria]]*INVENTARIO[[#This Row],[Salidas]]</f>
        <v>0</v>
      </c>
      <c r="Y783" s="42" t="s">
        <v>2139</v>
      </c>
      <c r="Z783" s="20"/>
    </row>
    <row r="784" spans="1:26" ht="55" hidden="1" customHeight="1" x14ac:dyDescent="0.15">
      <c r="A784" s="43" t="s">
        <v>2194</v>
      </c>
      <c r="B784" s="181"/>
      <c r="C784" s="182" t="s">
        <v>12</v>
      </c>
      <c r="D784" s="83" t="s">
        <v>50</v>
      </c>
      <c r="E784" s="83" t="s">
        <v>2143</v>
      </c>
      <c r="F784" s="83" t="s">
        <v>1345</v>
      </c>
      <c r="G784" s="83" t="s">
        <v>164</v>
      </c>
      <c r="H784" s="183">
        <f>INVENTARIO[[#This Row],[Precio Final]]</f>
        <v>25</v>
      </c>
      <c r="I784" s="83">
        <v>0</v>
      </c>
      <c r="J784" s="83">
        <v>1</v>
      </c>
      <c r="K784" s="112">
        <f>SUMIFS(VENTAS[Cantidad],VENTAS[Código del producto Vendido],INVENTARIO[[#This Row],[Code]])</f>
        <v>0</v>
      </c>
      <c r="L784" s="122">
        <f>INVENTARIO[[#This Row],[Entradas]]-INVENTARIO[[#This Row],[Salidas]]</f>
        <v>1</v>
      </c>
      <c r="M784" s="183">
        <f>INVENTARIO[[#This Row],[Precio Final]]*10%</f>
        <v>2.5</v>
      </c>
      <c r="N784" s="43">
        <v>0</v>
      </c>
      <c r="O784" s="43">
        <v>0</v>
      </c>
      <c r="P784" s="43">
        <v>17</v>
      </c>
      <c r="Q784" s="112"/>
      <c r="R784" s="43"/>
      <c r="S784" s="189">
        <v>0</v>
      </c>
      <c r="T784" s="180">
        <f t="shared" si="114"/>
        <v>17</v>
      </c>
      <c r="U784" s="180">
        <f>((INVENTARIO[[#This Row],[Costo Unitario (USD)]]+INVENTARIO[[#This Row],[Costo Envío (USD)]])*1.5)</f>
        <v>25.5</v>
      </c>
      <c r="V784" s="43">
        <v>25</v>
      </c>
      <c r="W784" s="43">
        <f>INVENTARIO[[#This Row],[Precio Final]]-(INVENTARIO[[#This Row],[Comisión 10%]]+INVENTARIO[[#This Row],[Costo total]])</f>
        <v>5.5</v>
      </c>
      <c r="X784" s="184">
        <f>INVENTARIO[[#This Row],[Ganancia Unitaria]]*INVENTARIO[[#This Row],[Salidas]]</f>
        <v>0</v>
      </c>
      <c r="Y784" s="43" t="s">
        <v>2139</v>
      </c>
      <c r="Z784" s="20"/>
    </row>
    <row r="785" spans="1:26" ht="55" hidden="1" customHeight="1" x14ac:dyDescent="0.15">
      <c r="A785" s="42" t="s">
        <v>2195</v>
      </c>
      <c r="B785" s="185"/>
      <c r="C785" s="186" t="s">
        <v>12</v>
      </c>
      <c r="D785" s="78" t="s">
        <v>52</v>
      </c>
      <c r="E785" s="78" t="s">
        <v>2180</v>
      </c>
      <c r="F785" s="78" t="s">
        <v>695</v>
      </c>
      <c r="G785" s="78" t="s">
        <v>164</v>
      </c>
      <c r="H785" s="187">
        <f>INVENTARIO[[#This Row],[Precio Final]]</f>
        <v>22</v>
      </c>
      <c r="I785" s="78">
        <v>0</v>
      </c>
      <c r="J785" s="78">
        <v>2</v>
      </c>
      <c r="K785" s="110">
        <f>SUMIFS(VENTAS[Cantidad],VENTAS[Código del producto Vendido],INVENTARIO[[#This Row],[Code]])</f>
        <v>1</v>
      </c>
      <c r="L785" s="121">
        <f>INVENTARIO[[#This Row],[Entradas]]-INVENTARIO[[#This Row],[Salidas]]</f>
        <v>1</v>
      </c>
      <c r="M785" s="187">
        <f>INVENTARIO[[#This Row],[Precio Final]]*10%</f>
        <v>2.2000000000000002</v>
      </c>
      <c r="N785" s="42">
        <v>0</v>
      </c>
      <c r="O785" s="42">
        <v>0</v>
      </c>
      <c r="P785" s="42">
        <v>13.2</v>
      </c>
      <c r="Q785" s="110"/>
      <c r="R785" s="42"/>
      <c r="S785" s="190">
        <v>0</v>
      </c>
      <c r="T785" s="42">
        <f t="shared" si="114"/>
        <v>13.2</v>
      </c>
      <c r="U785" s="42">
        <f>((INVENTARIO[[#This Row],[Costo Unitario (USD)]]+INVENTARIO[[#This Row],[Costo Envío (USD)]])*1.5)</f>
        <v>19.799999999999997</v>
      </c>
      <c r="V785" s="42">
        <v>22</v>
      </c>
      <c r="W785" s="42">
        <f>INVENTARIO[[#This Row],[Precio Final]]-(INVENTARIO[[#This Row],[Comisión 10%]]+INVENTARIO[[#This Row],[Costo total]])</f>
        <v>6.6000000000000014</v>
      </c>
      <c r="X785" s="188">
        <f>INVENTARIO[[#This Row],[Ganancia Unitaria]]*INVENTARIO[[#This Row],[Salidas]]</f>
        <v>6.6000000000000014</v>
      </c>
      <c r="Y785" s="42" t="s">
        <v>2139</v>
      </c>
      <c r="Z785" s="20"/>
    </row>
    <row r="786" spans="1:26" ht="55" customHeight="1" x14ac:dyDescent="0.15">
      <c r="A786" s="43" t="s">
        <v>2196</v>
      </c>
      <c r="B786" s="181"/>
      <c r="C786" s="182" t="s">
        <v>12</v>
      </c>
      <c r="D786" s="83" t="s">
        <v>2417</v>
      </c>
      <c r="E786" s="83" t="s">
        <v>2151</v>
      </c>
      <c r="F786" s="83" t="s">
        <v>2414</v>
      </c>
      <c r="G786" s="83" t="s">
        <v>164</v>
      </c>
      <c r="H786" s="183">
        <f>INVENTARIO[[#This Row],[Precio Final]]</f>
        <v>40</v>
      </c>
      <c r="I786" s="83">
        <v>0</v>
      </c>
      <c r="J786" s="83">
        <v>0</v>
      </c>
      <c r="K786" s="112">
        <f>SUMIFS(VENTAS[Cantidad],VENTAS[Código del producto Vendido],INVENTARIO[[#This Row],[Code]])</f>
        <v>0</v>
      </c>
      <c r="L786" s="122">
        <f>INVENTARIO[[#This Row],[Entradas]]-INVENTARIO[[#This Row],[Salidas]]</f>
        <v>0</v>
      </c>
      <c r="M786" s="183">
        <f>INVENTARIO[[#This Row],[Precio Final]]*10%</f>
        <v>4</v>
      </c>
      <c r="N786" s="43">
        <v>0</v>
      </c>
      <c r="O786" s="43">
        <v>0</v>
      </c>
      <c r="P786" s="43">
        <v>18.5</v>
      </c>
      <c r="Q786" s="112"/>
      <c r="R786" s="43"/>
      <c r="S786" s="189">
        <v>0</v>
      </c>
      <c r="T786" s="180">
        <f t="shared" si="114"/>
        <v>18.5</v>
      </c>
      <c r="U786" s="180">
        <f>((INVENTARIO[[#This Row],[Costo Unitario (USD)]]+INVENTARIO[[#This Row],[Costo Envío (USD)]])*1.5)</f>
        <v>27.75</v>
      </c>
      <c r="V786" s="43">
        <v>40</v>
      </c>
      <c r="W786" s="43">
        <f>INVENTARIO[[#This Row],[Precio Final]]-(INVENTARIO[[#This Row],[Comisión 10%]]+INVENTARIO[[#This Row],[Costo total]])</f>
        <v>17.5</v>
      </c>
      <c r="X786" s="184">
        <f>INVENTARIO[[#This Row],[Ganancia Unitaria]]*INVENTARIO[[#This Row],[Salidas]]</f>
        <v>0</v>
      </c>
      <c r="Y786" s="43" t="s">
        <v>2139</v>
      </c>
      <c r="Z786" s="20"/>
    </row>
    <row r="787" spans="1:26" ht="55" customHeight="1" x14ac:dyDescent="0.15">
      <c r="A787" s="42" t="s">
        <v>2197</v>
      </c>
      <c r="B787" s="185"/>
      <c r="C787" s="186" t="s">
        <v>12</v>
      </c>
      <c r="D787" s="78" t="s">
        <v>2417</v>
      </c>
      <c r="E787" s="78" t="s">
        <v>2153</v>
      </c>
      <c r="F787" s="78" t="s">
        <v>692</v>
      </c>
      <c r="G787" s="78" t="s">
        <v>164</v>
      </c>
      <c r="H787" s="187">
        <f>INVENTARIO[[#This Row],[Precio Final]]</f>
        <v>30</v>
      </c>
      <c r="I787" s="78">
        <v>0</v>
      </c>
      <c r="J787" s="78">
        <v>0</v>
      </c>
      <c r="K787" s="110">
        <f>SUMIFS(VENTAS[Cantidad],VENTAS[Código del producto Vendido],INVENTARIO[[#This Row],[Code]])</f>
        <v>0</v>
      </c>
      <c r="L787" s="121">
        <f>INVENTARIO[[#This Row],[Entradas]]-INVENTARIO[[#This Row],[Salidas]]</f>
        <v>0</v>
      </c>
      <c r="M787" s="187">
        <f>INVENTARIO[[#This Row],[Precio Final]]*10%</f>
        <v>3</v>
      </c>
      <c r="N787" s="42">
        <v>0</v>
      </c>
      <c r="O787" s="42">
        <v>0</v>
      </c>
      <c r="P787" s="42">
        <v>15.6</v>
      </c>
      <c r="Q787" s="110"/>
      <c r="R787" s="42"/>
      <c r="S787" s="190">
        <v>0</v>
      </c>
      <c r="T787" s="42">
        <f t="shared" si="114"/>
        <v>15.6</v>
      </c>
      <c r="U787" s="42">
        <f>((INVENTARIO[[#This Row],[Costo Unitario (USD)]]+INVENTARIO[[#This Row],[Costo Envío (USD)]])*1.5)</f>
        <v>23.4</v>
      </c>
      <c r="V787" s="42">
        <v>30</v>
      </c>
      <c r="W787" s="42">
        <f>INVENTARIO[[#This Row],[Precio Final]]-(INVENTARIO[[#This Row],[Comisión 10%]]+INVENTARIO[[#This Row],[Costo total]])</f>
        <v>11.399999999999999</v>
      </c>
      <c r="X787" s="188">
        <f>INVENTARIO[[#This Row],[Ganancia Unitaria]]*INVENTARIO[[#This Row],[Salidas]]</f>
        <v>0</v>
      </c>
      <c r="Y787" s="42" t="s">
        <v>2139</v>
      </c>
      <c r="Z787" s="20"/>
    </row>
    <row r="788" spans="1:26" ht="55" customHeight="1" x14ac:dyDescent="0.15">
      <c r="A788" s="43" t="s">
        <v>2198</v>
      </c>
      <c r="B788" s="181"/>
      <c r="C788" s="182" t="s">
        <v>12</v>
      </c>
      <c r="D788" s="83" t="s">
        <v>2417</v>
      </c>
      <c r="E788" s="83" t="s">
        <v>2199</v>
      </c>
      <c r="F788" s="83" t="s">
        <v>2412</v>
      </c>
      <c r="G788" s="83" t="s">
        <v>164</v>
      </c>
      <c r="H788" s="183">
        <f>INVENTARIO[[#This Row],[Precio Final]]</f>
        <v>25</v>
      </c>
      <c r="I788" s="83">
        <v>0</v>
      </c>
      <c r="J788" s="83">
        <v>0</v>
      </c>
      <c r="K788" s="112">
        <f>SUMIFS(VENTAS[Cantidad],VENTAS[Código del producto Vendido],INVENTARIO[[#This Row],[Code]])</f>
        <v>0</v>
      </c>
      <c r="L788" s="122">
        <f>INVENTARIO[[#This Row],[Entradas]]-INVENTARIO[[#This Row],[Salidas]]</f>
        <v>0</v>
      </c>
      <c r="M788" s="183">
        <f>INVENTARIO[[#This Row],[Precio Final]]*10%</f>
        <v>2.5</v>
      </c>
      <c r="N788" s="43">
        <v>0</v>
      </c>
      <c r="O788" s="43">
        <v>0</v>
      </c>
      <c r="P788" s="43">
        <v>13</v>
      </c>
      <c r="Q788" s="112"/>
      <c r="R788" s="43"/>
      <c r="S788" s="189">
        <v>0</v>
      </c>
      <c r="T788" s="180">
        <f t="shared" si="114"/>
        <v>13</v>
      </c>
      <c r="U788" s="180">
        <f>((INVENTARIO[[#This Row],[Costo Unitario (USD)]]+INVENTARIO[[#This Row],[Costo Envío (USD)]])*1.5)</f>
        <v>19.5</v>
      </c>
      <c r="V788" s="43">
        <v>25</v>
      </c>
      <c r="W788" s="43">
        <f>INVENTARIO[[#This Row],[Precio Final]]-(INVENTARIO[[#This Row],[Comisión 10%]]+INVENTARIO[[#This Row],[Costo total]])</f>
        <v>9.5</v>
      </c>
      <c r="X788" s="184">
        <f>INVENTARIO[[#This Row],[Ganancia Unitaria]]*INVENTARIO[[#This Row],[Salidas]]</f>
        <v>0</v>
      </c>
      <c r="Y788" s="43" t="s">
        <v>2139</v>
      </c>
      <c r="Z788" s="20"/>
    </row>
    <row r="789" spans="1:26" ht="55" customHeight="1" x14ac:dyDescent="0.15">
      <c r="A789" s="42" t="s">
        <v>2200</v>
      </c>
      <c r="B789" s="185"/>
      <c r="C789" s="186" t="s">
        <v>12</v>
      </c>
      <c r="D789" s="78" t="s">
        <v>2417</v>
      </c>
      <c r="E789" s="78" t="s">
        <v>2201</v>
      </c>
      <c r="F789" s="78" t="s">
        <v>698</v>
      </c>
      <c r="G789" s="78" t="s">
        <v>164</v>
      </c>
      <c r="H789" s="187">
        <f>INVENTARIO[[#This Row],[Precio Final]]</f>
        <v>22</v>
      </c>
      <c r="I789" s="78">
        <v>0</v>
      </c>
      <c r="J789" s="78">
        <v>1</v>
      </c>
      <c r="K789" s="110">
        <f>SUMIFS(VENTAS[Cantidad],VENTAS[Código del producto Vendido],INVENTARIO[[#This Row],[Code]])</f>
        <v>1</v>
      </c>
      <c r="L789" s="121">
        <f>INVENTARIO[[#This Row],[Entradas]]-INVENTARIO[[#This Row],[Salidas]]</f>
        <v>0</v>
      </c>
      <c r="M789" s="187">
        <f>INVENTARIO[[#This Row],[Precio Final]]*10%</f>
        <v>2.2000000000000002</v>
      </c>
      <c r="N789" s="42">
        <v>0</v>
      </c>
      <c r="O789" s="42">
        <v>0</v>
      </c>
      <c r="P789" s="42">
        <v>13.2</v>
      </c>
      <c r="Q789" s="110"/>
      <c r="R789" s="42"/>
      <c r="S789" s="190">
        <v>0</v>
      </c>
      <c r="T789" s="42">
        <f t="shared" si="114"/>
        <v>13.2</v>
      </c>
      <c r="U789" s="42">
        <f>((INVENTARIO[[#This Row],[Costo Unitario (USD)]]+INVENTARIO[[#This Row],[Costo Envío (USD)]])*1.5)</f>
        <v>19.799999999999997</v>
      </c>
      <c r="V789" s="42">
        <v>22</v>
      </c>
      <c r="W789" s="42">
        <f>INVENTARIO[[#This Row],[Precio Final]]-(INVENTARIO[[#This Row],[Comisión 10%]]+INVENTARIO[[#This Row],[Costo total]])</f>
        <v>6.6000000000000014</v>
      </c>
      <c r="X789" s="188">
        <f>INVENTARIO[[#This Row],[Ganancia Unitaria]]*INVENTARIO[[#This Row],[Salidas]]</f>
        <v>6.6000000000000014</v>
      </c>
      <c r="Y789" s="42" t="s">
        <v>2139</v>
      </c>
      <c r="Z789" s="20"/>
    </row>
    <row r="790" spans="1:26" ht="55" customHeight="1" x14ac:dyDescent="0.15">
      <c r="A790" s="43" t="s">
        <v>2202</v>
      </c>
      <c r="B790" s="181"/>
      <c r="C790" s="182" t="s">
        <v>12</v>
      </c>
      <c r="D790" s="83" t="s">
        <v>2417</v>
      </c>
      <c r="E790" s="83" t="s">
        <v>2149</v>
      </c>
      <c r="F790" s="83" t="s">
        <v>692</v>
      </c>
      <c r="G790" s="83" t="s">
        <v>164</v>
      </c>
      <c r="H790" s="183">
        <f>INVENTARIO[[#This Row],[Precio Final]]</f>
        <v>50</v>
      </c>
      <c r="I790" s="83">
        <v>0</v>
      </c>
      <c r="J790" s="83">
        <v>0</v>
      </c>
      <c r="K790" s="112">
        <f>SUMIFS(VENTAS[Cantidad],VENTAS[Código del producto Vendido],INVENTARIO[[#This Row],[Code]])</f>
        <v>0</v>
      </c>
      <c r="L790" s="122">
        <f>INVENTARIO[[#This Row],[Entradas]]-INVENTARIO[[#This Row],[Salidas]]</f>
        <v>0</v>
      </c>
      <c r="M790" s="183">
        <f>INVENTARIO[[#This Row],[Precio Final]]*10%</f>
        <v>5</v>
      </c>
      <c r="N790" s="43">
        <v>0</v>
      </c>
      <c r="O790" s="43">
        <v>0</v>
      </c>
      <c r="P790" s="43">
        <v>25</v>
      </c>
      <c r="Q790" s="112"/>
      <c r="R790" s="43"/>
      <c r="S790" s="189">
        <v>0</v>
      </c>
      <c r="T790" s="180">
        <f t="shared" si="114"/>
        <v>25</v>
      </c>
      <c r="U790" s="180">
        <f>((INVENTARIO[[#This Row],[Costo Unitario (USD)]]+INVENTARIO[[#This Row],[Costo Envío (USD)]])*1.5)</f>
        <v>37.5</v>
      </c>
      <c r="V790" s="43">
        <v>50</v>
      </c>
      <c r="W790" s="43">
        <f>INVENTARIO[[#This Row],[Precio Final]]-(INVENTARIO[[#This Row],[Comisión 10%]]+INVENTARIO[[#This Row],[Costo total]])</f>
        <v>20</v>
      </c>
      <c r="X790" s="184">
        <f>INVENTARIO[[#This Row],[Ganancia Unitaria]]*INVENTARIO[[#This Row],[Salidas]]</f>
        <v>0</v>
      </c>
      <c r="Y790" s="43" t="s">
        <v>2139</v>
      </c>
      <c r="Z790" s="20"/>
    </row>
    <row r="791" spans="1:26" ht="55" hidden="1" customHeight="1" x14ac:dyDescent="0.15">
      <c r="A791" s="42" t="s">
        <v>2203</v>
      </c>
      <c r="B791" s="185"/>
      <c r="C791" s="186" t="s">
        <v>12</v>
      </c>
      <c r="D791" s="78" t="s">
        <v>50</v>
      </c>
      <c r="E791" s="78" t="s">
        <v>2172</v>
      </c>
      <c r="F791" s="78" t="s">
        <v>711</v>
      </c>
      <c r="G791" s="78" t="s">
        <v>164</v>
      </c>
      <c r="H791" s="187">
        <f>INVENTARIO[[#This Row],[Precio Final]]</f>
        <v>25</v>
      </c>
      <c r="I791" s="78">
        <v>0</v>
      </c>
      <c r="J791" s="78">
        <v>1</v>
      </c>
      <c r="K791" s="110">
        <f>SUMIFS(VENTAS[Cantidad],VENTAS[Código del producto Vendido],INVENTARIO[[#This Row],[Code]])</f>
        <v>0</v>
      </c>
      <c r="L791" s="121">
        <f>INVENTARIO[[#This Row],[Entradas]]-INVENTARIO[[#This Row],[Salidas]]</f>
        <v>1</v>
      </c>
      <c r="M791" s="187">
        <f>INVENTARIO[[#This Row],[Precio Final]]*10%</f>
        <v>2.5</v>
      </c>
      <c r="N791" s="42">
        <v>0</v>
      </c>
      <c r="O791" s="42">
        <v>0</v>
      </c>
      <c r="P791" s="42">
        <v>10</v>
      </c>
      <c r="Q791" s="110"/>
      <c r="R791" s="42"/>
      <c r="S791" s="190">
        <v>0</v>
      </c>
      <c r="T791" s="42">
        <f t="shared" si="114"/>
        <v>10</v>
      </c>
      <c r="U791" s="42">
        <f>((INVENTARIO[[#This Row],[Costo Unitario (USD)]]+INVENTARIO[[#This Row],[Costo Envío (USD)]])*1.5)</f>
        <v>15</v>
      </c>
      <c r="V791" s="42">
        <v>25</v>
      </c>
      <c r="W791" s="42">
        <f>INVENTARIO[[#This Row],[Precio Final]]-(INVENTARIO[[#This Row],[Comisión 10%]]+INVENTARIO[[#This Row],[Costo total]])</f>
        <v>12.5</v>
      </c>
      <c r="X791" s="188">
        <f>INVENTARIO[[#This Row],[Ganancia Unitaria]]*INVENTARIO[[#This Row],[Salidas]]</f>
        <v>0</v>
      </c>
      <c r="Y791" s="42" t="s">
        <v>2139</v>
      </c>
      <c r="Z791" s="20"/>
    </row>
    <row r="792" spans="1:26" ht="55" customHeight="1" x14ac:dyDescent="0.15">
      <c r="A792" s="43" t="s">
        <v>2204</v>
      </c>
      <c r="B792" s="181"/>
      <c r="C792" s="182" t="s">
        <v>12</v>
      </c>
      <c r="D792" s="83" t="s">
        <v>2417</v>
      </c>
      <c r="E792" s="83" t="s">
        <v>2205</v>
      </c>
      <c r="F792" s="83" t="s">
        <v>711</v>
      </c>
      <c r="G792" s="83" t="s">
        <v>164</v>
      </c>
      <c r="H792" s="183">
        <f>INVENTARIO[[#This Row],[Precio Final]]</f>
        <v>25</v>
      </c>
      <c r="I792" s="83">
        <v>0</v>
      </c>
      <c r="J792" s="83">
        <v>1</v>
      </c>
      <c r="K792" s="112">
        <f>SUMIFS(VENTAS[Cantidad],VENTAS[Código del producto Vendido],INVENTARIO[[#This Row],[Code]])</f>
        <v>1</v>
      </c>
      <c r="L792" s="122">
        <f>INVENTARIO[[#This Row],[Entradas]]-INVENTARIO[[#This Row],[Salidas]]</f>
        <v>0</v>
      </c>
      <c r="M792" s="183">
        <f>INVENTARIO[[#This Row],[Precio Final]]*10%</f>
        <v>2.5</v>
      </c>
      <c r="N792" s="43">
        <v>0</v>
      </c>
      <c r="O792" s="43">
        <v>0</v>
      </c>
      <c r="P792" s="43">
        <v>13.5</v>
      </c>
      <c r="Q792" s="112"/>
      <c r="R792" s="43"/>
      <c r="S792" s="189">
        <v>0</v>
      </c>
      <c r="T792" s="180">
        <f t="shared" si="114"/>
        <v>13.5</v>
      </c>
      <c r="U792" s="180">
        <f>((INVENTARIO[[#This Row],[Costo Unitario (USD)]]+INVENTARIO[[#This Row],[Costo Envío (USD)]])*1.5)</f>
        <v>20.25</v>
      </c>
      <c r="V792" s="43">
        <v>25</v>
      </c>
      <c r="W792" s="43">
        <f>INVENTARIO[[#This Row],[Precio Final]]-(INVENTARIO[[#This Row],[Comisión 10%]]+INVENTARIO[[#This Row],[Costo total]])</f>
        <v>9</v>
      </c>
      <c r="X792" s="184">
        <f>INVENTARIO[[#This Row],[Ganancia Unitaria]]*INVENTARIO[[#This Row],[Salidas]]</f>
        <v>9</v>
      </c>
      <c r="Y792" s="43" t="s">
        <v>2139</v>
      </c>
      <c r="Z792" s="20"/>
    </row>
    <row r="793" spans="1:26" ht="55" hidden="1" customHeight="1" x14ac:dyDescent="0.15">
      <c r="A793" s="42" t="s">
        <v>2206</v>
      </c>
      <c r="B793" s="185"/>
      <c r="C793" s="186" t="s">
        <v>12</v>
      </c>
      <c r="D793" s="78" t="s">
        <v>192</v>
      </c>
      <c r="E793" s="78" t="s">
        <v>2208</v>
      </c>
      <c r="F793" s="78" t="s">
        <v>711</v>
      </c>
      <c r="G793" s="78" t="s">
        <v>164</v>
      </c>
      <c r="H793" s="187">
        <f>INVENTARIO[[#This Row],[Precio Final]]</f>
        <v>5</v>
      </c>
      <c r="I793" s="78">
        <v>0</v>
      </c>
      <c r="J793" s="78">
        <v>1</v>
      </c>
      <c r="K793" s="110">
        <f>SUMIFS(VENTAS[Cantidad],VENTAS[Código del producto Vendido],INVENTARIO[[#This Row],[Code]])</f>
        <v>1</v>
      </c>
      <c r="L793" s="121">
        <f>INVENTARIO[[#This Row],[Entradas]]-INVENTARIO[[#This Row],[Salidas]]</f>
        <v>0</v>
      </c>
      <c r="M793" s="187">
        <f>INVENTARIO[[#This Row],[Precio Final]]*10%</f>
        <v>0.5</v>
      </c>
      <c r="N793" s="42">
        <v>0</v>
      </c>
      <c r="O793" s="42">
        <v>0</v>
      </c>
      <c r="P793" s="42">
        <v>2.9</v>
      </c>
      <c r="Q793" s="110"/>
      <c r="R793" s="42"/>
      <c r="S793" s="190">
        <v>0</v>
      </c>
      <c r="T793" s="42">
        <f t="shared" si="114"/>
        <v>2.9</v>
      </c>
      <c r="U793" s="42">
        <f>((INVENTARIO[[#This Row],[Costo Unitario (USD)]]+INVENTARIO[[#This Row],[Costo Envío (USD)]])*1.5)</f>
        <v>4.3499999999999996</v>
      </c>
      <c r="V793" s="42">
        <v>5</v>
      </c>
      <c r="W793" s="42">
        <f>INVENTARIO[[#This Row],[Precio Final]]-(INVENTARIO[[#This Row],[Comisión 10%]]+INVENTARIO[[#This Row],[Costo total]])</f>
        <v>1.6</v>
      </c>
      <c r="X793" s="188">
        <f>INVENTARIO[[#This Row],[Ganancia Unitaria]]*INVENTARIO[[#This Row],[Salidas]]</f>
        <v>1.6</v>
      </c>
      <c r="Y793" s="42" t="s">
        <v>2139</v>
      </c>
      <c r="Z793" s="20"/>
    </row>
    <row r="794" spans="1:26" ht="55" hidden="1" customHeight="1" x14ac:dyDescent="0.15">
      <c r="A794" s="43" t="s">
        <v>2210</v>
      </c>
      <c r="B794" s="181"/>
      <c r="C794" s="182" t="s">
        <v>12</v>
      </c>
      <c r="D794" s="83" t="s">
        <v>192</v>
      </c>
      <c r="E794" s="83" t="s">
        <v>2432</v>
      </c>
      <c r="F794" s="83" t="s">
        <v>711</v>
      </c>
      <c r="G794" s="83" t="s">
        <v>164</v>
      </c>
      <c r="H794" s="183">
        <f>INVENTARIO[[#This Row],[Precio Final]]</f>
        <v>8</v>
      </c>
      <c r="I794" s="83">
        <v>0</v>
      </c>
      <c r="J794" s="83">
        <v>1</v>
      </c>
      <c r="K794" s="112">
        <f>SUMIFS(VENTAS[Cantidad],VENTAS[Código del producto Vendido],INVENTARIO[[#This Row],[Code]])</f>
        <v>0</v>
      </c>
      <c r="L794" s="122">
        <f>INVENTARIO[[#This Row],[Entradas]]-INVENTARIO[[#This Row],[Salidas]]</f>
        <v>1</v>
      </c>
      <c r="M794" s="183">
        <f>INVENTARIO[[#This Row],[Precio Final]]*10%</f>
        <v>0.8</v>
      </c>
      <c r="N794" s="43">
        <v>0</v>
      </c>
      <c r="O794" s="43">
        <v>0</v>
      </c>
      <c r="P794" s="43">
        <v>4.7</v>
      </c>
      <c r="Q794" s="112"/>
      <c r="R794" s="43"/>
      <c r="S794" s="189">
        <v>0</v>
      </c>
      <c r="T794" s="180">
        <f t="shared" si="114"/>
        <v>4.7</v>
      </c>
      <c r="U794" s="180">
        <f>((INVENTARIO[[#This Row],[Costo Unitario (USD)]]+INVENTARIO[[#This Row],[Costo Envío (USD)]])*1.5)</f>
        <v>7.0500000000000007</v>
      </c>
      <c r="V794" s="43">
        <v>8</v>
      </c>
      <c r="W794" s="43">
        <f>INVENTARIO[[#This Row],[Precio Final]]-(INVENTARIO[[#This Row],[Comisión 10%]]+INVENTARIO[[#This Row],[Costo total]])</f>
        <v>2.5</v>
      </c>
      <c r="X794" s="184">
        <f>INVENTARIO[[#This Row],[Ganancia Unitaria]]*INVENTARIO[[#This Row],[Salidas]]</f>
        <v>0</v>
      </c>
      <c r="Y794" s="43" t="s">
        <v>2139</v>
      </c>
      <c r="Z794" s="20"/>
    </row>
    <row r="795" spans="1:26" ht="55" hidden="1" customHeight="1" x14ac:dyDescent="0.15">
      <c r="A795" s="42" t="s">
        <v>2211</v>
      </c>
      <c r="B795" s="185"/>
      <c r="C795" s="186" t="s">
        <v>12</v>
      </c>
      <c r="D795" s="78" t="s">
        <v>192</v>
      </c>
      <c r="E795" s="78" t="s">
        <v>2433</v>
      </c>
      <c r="F795" s="78" t="s">
        <v>711</v>
      </c>
      <c r="G795" s="78" t="s">
        <v>164</v>
      </c>
      <c r="H795" s="187">
        <f>INVENTARIO[[#This Row],[Precio Final]]</f>
        <v>5</v>
      </c>
      <c r="I795" s="78">
        <v>0</v>
      </c>
      <c r="J795" s="78">
        <v>1</v>
      </c>
      <c r="K795" s="110">
        <f>SUMIFS(VENTAS[Cantidad],VENTAS[Código del producto Vendido],INVENTARIO[[#This Row],[Code]])</f>
        <v>0</v>
      </c>
      <c r="L795" s="121">
        <f>INVENTARIO[[#This Row],[Entradas]]-INVENTARIO[[#This Row],[Salidas]]</f>
        <v>1</v>
      </c>
      <c r="M795" s="187">
        <f>INVENTARIO[[#This Row],[Precio Final]]*10%</f>
        <v>0.5</v>
      </c>
      <c r="N795" s="42">
        <v>0</v>
      </c>
      <c r="O795" s="42">
        <v>0</v>
      </c>
      <c r="P795" s="42">
        <v>2.72</v>
      </c>
      <c r="Q795" s="110"/>
      <c r="R795" s="42"/>
      <c r="S795" s="190">
        <v>0</v>
      </c>
      <c r="T795" s="42">
        <f t="shared" si="114"/>
        <v>2.72</v>
      </c>
      <c r="U795" s="42">
        <f>((INVENTARIO[[#This Row],[Costo Unitario (USD)]]+INVENTARIO[[#This Row],[Costo Envío (USD)]])*1.5)</f>
        <v>4.08</v>
      </c>
      <c r="V795" s="42">
        <v>5</v>
      </c>
      <c r="W795" s="42">
        <f>INVENTARIO[[#This Row],[Precio Final]]-(INVENTARIO[[#This Row],[Comisión 10%]]+INVENTARIO[[#This Row],[Costo total]])</f>
        <v>1.7799999999999998</v>
      </c>
      <c r="X795" s="188">
        <f>INVENTARIO[[#This Row],[Ganancia Unitaria]]*INVENTARIO[[#This Row],[Salidas]]</f>
        <v>0</v>
      </c>
      <c r="Y795" s="42" t="s">
        <v>2139</v>
      </c>
      <c r="Z795" s="20"/>
    </row>
    <row r="796" spans="1:26" ht="55" customHeight="1" x14ac:dyDescent="0.15">
      <c r="A796" s="43" t="s">
        <v>2212</v>
      </c>
      <c r="B796" s="181"/>
      <c r="C796" s="182" t="s">
        <v>12</v>
      </c>
      <c r="D796" s="83" t="s">
        <v>2418</v>
      </c>
      <c r="E796" s="83" t="s">
        <v>2208</v>
      </c>
      <c r="F796" s="83" t="s">
        <v>711</v>
      </c>
      <c r="G796" s="83" t="s">
        <v>164</v>
      </c>
      <c r="H796" s="183">
        <f>INVENTARIO[[#This Row],[Precio Final]]</f>
        <v>7</v>
      </c>
      <c r="I796" s="83">
        <v>0</v>
      </c>
      <c r="J796" s="83">
        <v>1</v>
      </c>
      <c r="K796" s="112">
        <f>SUMIFS(VENTAS[Cantidad],VENTAS[Código del producto Vendido],INVENTARIO[[#This Row],[Code]])</f>
        <v>1</v>
      </c>
      <c r="L796" s="122">
        <f>INVENTARIO[[#This Row],[Entradas]]-INVENTARIO[[#This Row],[Salidas]]</f>
        <v>0</v>
      </c>
      <c r="M796" s="183">
        <f>INVENTARIO[[#This Row],[Precio Final]]*10%</f>
        <v>0.70000000000000007</v>
      </c>
      <c r="N796" s="43">
        <v>0</v>
      </c>
      <c r="O796" s="43">
        <v>0</v>
      </c>
      <c r="P796" s="43">
        <v>4.55</v>
      </c>
      <c r="Q796" s="112"/>
      <c r="R796" s="43"/>
      <c r="S796" s="189">
        <v>0</v>
      </c>
      <c r="T796" s="180">
        <f t="shared" si="114"/>
        <v>4.55</v>
      </c>
      <c r="U796" s="180">
        <f>((INVENTARIO[[#This Row],[Costo Unitario (USD)]]+INVENTARIO[[#This Row],[Costo Envío (USD)]])*1.5)</f>
        <v>6.8249999999999993</v>
      </c>
      <c r="V796" s="43">
        <v>7</v>
      </c>
      <c r="W796" s="43">
        <f>INVENTARIO[[#This Row],[Precio Final]]-(INVENTARIO[[#This Row],[Comisión 10%]]+INVENTARIO[[#This Row],[Costo total]])</f>
        <v>1.75</v>
      </c>
      <c r="X796" s="184">
        <f>INVENTARIO[[#This Row],[Ganancia Unitaria]]*INVENTARIO[[#This Row],[Salidas]]</f>
        <v>1.75</v>
      </c>
      <c r="Y796" s="43" t="s">
        <v>2139</v>
      </c>
      <c r="Z796" s="20"/>
    </row>
    <row r="797" spans="1:26" ht="55" hidden="1" customHeight="1" x14ac:dyDescent="0.15">
      <c r="A797" s="42" t="s">
        <v>2213</v>
      </c>
      <c r="B797" s="185"/>
      <c r="C797" s="186" t="s">
        <v>12</v>
      </c>
      <c r="D797" s="78" t="s">
        <v>2207</v>
      </c>
      <c r="E797" s="78" t="s">
        <v>2214</v>
      </c>
      <c r="F797" s="78" t="s">
        <v>1345</v>
      </c>
      <c r="G797" s="78" t="s">
        <v>164</v>
      </c>
      <c r="H797" s="187">
        <f>INVENTARIO[[#This Row],[Precio Final]]</f>
        <v>3</v>
      </c>
      <c r="I797" s="78">
        <v>0</v>
      </c>
      <c r="J797" s="78">
        <v>1</v>
      </c>
      <c r="K797" s="110">
        <f>SUMIFS(VENTAS[Cantidad],VENTAS[Código del producto Vendido],INVENTARIO[[#This Row],[Code]])</f>
        <v>0</v>
      </c>
      <c r="L797" s="121">
        <f>INVENTARIO[[#This Row],[Entradas]]-INVENTARIO[[#This Row],[Salidas]]</f>
        <v>1</v>
      </c>
      <c r="M797" s="187">
        <f>INVENTARIO[[#This Row],[Precio Final]]*10%</f>
        <v>0.30000000000000004</v>
      </c>
      <c r="N797" s="42">
        <v>0</v>
      </c>
      <c r="O797" s="42">
        <v>0</v>
      </c>
      <c r="P797" s="42">
        <v>1.75</v>
      </c>
      <c r="Q797" s="110"/>
      <c r="R797" s="42"/>
      <c r="S797" s="190">
        <v>0</v>
      </c>
      <c r="T797" s="42">
        <f t="shared" si="114"/>
        <v>1.75</v>
      </c>
      <c r="U797" s="42">
        <f>((INVENTARIO[[#This Row],[Costo Unitario (USD)]]+INVENTARIO[[#This Row],[Costo Envío (USD)]])*1.5)</f>
        <v>2.625</v>
      </c>
      <c r="V797" s="42">
        <v>3</v>
      </c>
      <c r="W797" s="42">
        <f>INVENTARIO[[#This Row],[Precio Final]]-(INVENTARIO[[#This Row],[Comisión 10%]]+INVENTARIO[[#This Row],[Costo total]])</f>
        <v>0.95000000000000018</v>
      </c>
      <c r="X797" s="188">
        <f>INVENTARIO[[#This Row],[Ganancia Unitaria]]*INVENTARIO[[#This Row],[Salidas]]</f>
        <v>0</v>
      </c>
      <c r="Y797" s="42" t="s">
        <v>2139</v>
      </c>
      <c r="Z797" s="20"/>
    </row>
    <row r="798" spans="1:26" ht="55" hidden="1" customHeight="1" x14ac:dyDescent="0.15">
      <c r="A798" s="43" t="s">
        <v>2215</v>
      </c>
      <c r="B798" s="181"/>
      <c r="C798" s="182" t="s">
        <v>12</v>
      </c>
      <c r="D798" s="83" t="s">
        <v>2207</v>
      </c>
      <c r="E798" s="83" t="s">
        <v>2216</v>
      </c>
      <c r="F798" s="83" t="s">
        <v>714</v>
      </c>
      <c r="G798" s="83" t="s">
        <v>164</v>
      </c>
      <c r="H798" s="183">
        <f>INVENTARIO[[#This Row],[Precio Final]]</f>
        <v>3</v>
      </c>
      <c r="I798" s="83">
        <v>0</v>
      </c>
      <c r="J798" s="83">
        <v>1</v>
      </c>
      <c r="K798" s="112">
        <f>SUMIFS(VENTAS[Cantidad],VENTAS[Código del producto Vendido],INVENTARIO[[#This Row],[Code]])</f>
        <v>0</v>
      </c>
      <c r="L798" s="122">
        <f>INVENTARIO[[#This Row],[Entradas]]-INVENTARIO[[#This Row],[Salidas]]</f>
        <v>1</v>
      </c>
      <c r="M798" s="183">
        <f>INVENTARIO[[#This Row],[Precio Final]]*10%</f>
        <v>0.30000000000000004</v>
      </c>
      <c r="N798" s="43">
        <v>0</v>
      </c>
      <c r="O798" s="43">
        <v>0</v>
      </c>
      <c r="P798" s="43">
        <v>2</v>
      </c>
      <c r="Q798" s="112"/>
      <c r="R798" s="43"/>
      <c r="S798" s="189">
        <v>0</v>
      </c>
      <c r="T798" s="180">
        <f t="shared" si="114"/>
        <v>2</v>
      </c>
      <c r="U798" s="180">
        <f>((INVENTARIO[[#This Row],[Costo Unitario (USD)]]+INVENTARIO[[#This Row],[Costo Envío (USD)]])*1.5)</f>
        <v>3</v>
      </c>
      <c r="V798" s="43">
        <v>3</v>
      </c>
      <c r="W798" s="43">
        <f>INVENTARIO[[#This Row],[Precio Final]]-(INVENTARIO[[#This Row],[Comisión 10%]]+INVENTARIO[[#This Row],[Costo total]])</f>
        <v>0.70000000000000018</v>
      </c>
      <c r="X798" s="184">
        <f>INVENTARIO[[#This Row],[Ganancia Unitaria]]*INVENTARIO[[#This Row],[Salidas]]</f>
        <v>0</v>
      </c>
      <c r="Y798" s="43" t="s">
        <v>2139</v>
      </c>
      <c r="Z798" s="20"/>
    </row>
    <row r="799" spans="1:26" ht="55" hidden="1" customHeight="1" x14ac:dyDescent="0.15">
      <c r="A799" s="42" t="s">
        <v>2217</v>
      </c>
      <c r="B799" s="185"/>
      <c r="C799" s="186" t="s">
        <v>12</v>
      </c>
      <c r="D799" s="78" t="s">
        <v>215</v>
      </c>
      <c r="E799" s="78" t="s">
        <v>2238</v>
      </c>
      <c r="F799" s="78" t="s">
        <v>695</v>
      </c>
      <c r="G799" s="78" t="s">
        <v>426</v>
      </c>
      <c r="H799" s="187">
        <f>INVENTARIO[[#This Row],[Precio Final]]</f>
        <v>55</v>
      </c>
      <c r="I799" s="78"/>
      <c r="J799" s="78">
        <v>1</v>
      </c>
      <c r="K799" s="110">
        <f>SUMIFS(VENTAS[Cantidad],VENTAS[Código del producto Vendido],INVENTARIO[[#This Row],[Code]])</f>
        <v>0</v>
      </c>
      <c r="L799" s="121">
        <f>INVENTARIO[[#This Row],[Entradas]]-INVENTARIO[[#This Row],[Salidas]]</f>
        <v>1</v>
      </c>
      <c r="M799" s="187">
        <f>INVENTARIO[[#This Row],[Precio Final]]*10%</f>
        <v>5.5</v>
      </c>
      <c r="N799" s="42"/>
      <c r="O799" s="42"/>
      <c r="P799" s="42">
        <v>32</v>
      </c>
      <c r="Q799" s="110"/>
      <c r="R799" s="42"/>
      <c r="S799" s="190">
        <v>10</v>
      </c>
      <c r="T799" s="42">
        <f t="shared" si="114"/>
        <v>42</v>
      </c>
      <c r="U799" s="42">
        <f>((INVENTARIO[[#This Row],[Costo Unitario (USD)]]+INVENTARIO[[#This Row],[Costo Envío (USD)]])*1.5)</f>
        <v>63</v>
      </c>
      <c r="V799" s="42">
        <v>55</v>
      </c>
      <c r="W799" s="42">
        <f>INVENTARIO[[#This Row],[Precio Final]]-(INVENTARIO[[#This Row],[Comisión 10%]]+INVENTARIO[[#This Row],[Costo total]])</f>
        <v>7.5</v>
      </c>
      <c r="X799" s="188">
        <f>INVENTARIO[[#This Row],[Ganancia Unitaria]]*INVENTARIO[[#This Row],[Salidas]]</f>
        <v>0</v>
      </c>
      <c r="Y799" s="42"/>
      <c r="Z799" s="20"/>
    </row>
    <row r="800" spans="1:26" ht="55" hidden="1" customHeight="1" x14ac:dyDescent="0.15">
      <c r="A800" s="43" t="s">
        <v>2218</v>
      </c>
      <c r="B800" s="181"/>
      <c r="C800" s="182" t="s">
        <v>12</v>
      </c>
      <c r="D800" s="83" t="s">
        <v>215</v>
      </c>
      <c r="E800" s="83" t="s">
        <v>2239</v>
      </c>
      <c r="F800" s="83" t="s">
        <v>692</v>
      </c>
      <c r="G800" s="83" t="s">
        <v>426</v>
      </c>
      <c r="H800" s="183">
        <f>INVENTARIO[[#This Row],[Precio Final]]</f>
        <v>90</v>
      </c>
      <c r="I800" s="83"/>
      <c r="J800" s="83">
        <v>1</v>
      </c>
      <c r="K800" s="112">
        <f>SUMIFS(VENTAS[Cantidad],VENTAS[Código del producto Vendido],INVENTARIO[[#This Row],[Code]])</f>
        <v>1</v>
      </c>
      <c r="L800" s="122">
        <f>INVENTARIO[[#This Row],[Entradas]]-INVENTARIO[[#This Row],[Salidas]]</f>
        <v>0</v>
      </c>
      <c r="M800" s="183">
        <f>INVENTARIO[[#This Row],[Precio Final]]*10%</f>
        <v>9</v>
      </c>
      <c r="N800" s="43"/>
      <c r="O800" s="43"/>
      <c r="P800" s="43">
        <v>63</v>
      </c>
      <c r="Q800" s="112"/>
      <c r="R800" s="43"/>
      <c r="S800" s="189">
        <v>15</v>
      </c>
      <c r="T800" s="180">
        <f t="shared" si="114"/>
        <v>78</v>
      </c>
      <c r="U800" s="180">
        <f>((INVENTARIO[[#This Row],[Costo Unitario (USD)]]+INVENTARIO[[#This Row],[Costo Envío (USD)]])*1.5)</f>
        <v>117</v>
      </c>
      <c r="V800" s="43">
        <v>90</v>
      </c>
      <c r="W800" s="43">
        <f>INVENTARIO[[#This Row],[Precio Final]]-(INVENTARIO[[#This Row],[Comisión 10%]]+INVENTARIO[[#This Row],[Costo total]])</f>
        <v>3</v>
      </c>
      <c r="X800" s="184">
        <f>INVENTARIO[[#This Row],[Ganancia Unitaria]]*INVENTARIO[[#This Row],[Salidas]]</f>
        <v>3</v>
      </c>
      <c r="Y800" s="43"/>
      <c r="Z800" s="20"/>
    </row>
    <row r="801" spans="1:26" ht="55" hidden="1" customHeight="1" x14ac:dyDescent="0.15">
      <c r="A801" s="42" t="s">
        <v>2219</v>
      </c>
      <c r="B801" s="185"/>
      <c r="C801" s="186" t="s">
        <v>12</v>
      </c>
      <c r="D801" s="78" t="s">
        <v>52</v>
      </c>
      <c r="E801" s="78" t="s">
        <v>2240</v>
      </c>
      <c r="F801" s="78" t="s">
        <v>692</v>
      </c>
      <c r="G801" s="78" t="s">
        <v>426</v>
      </c>
      <c r="H801" s="187">
        <f>INVENTARIO[[#This Row],[Precio Final]]</f>
        <v>20</v>
      </c>
      <c r="I801" s="78"/>
      <c r="J801" s="78">
        <v>1</v>
      </c>
      <c r="K801" s="110">
        <f>SUMIFS(VENTAS[Cantidad],VENTAS[Código del producto Vendido],INVENTARIO[[#This Row],[Code]])</f>
        <v>0</v>
      </c>
      <c r="L801" s="121">
        <f>INVENTARIO[[#This Row],[Entradas]]-INVENTARIO[[#This Row],[Salidas]]</f>
        <v>1</v>
      </c>
      <c r="M801" s="187">
        <f>INVENTARIO[[#This Row],[Precio Final]]*10%</f>
        <v>2</v>
      </c>
      <c r="N801" s="42"/>
      <c r="O801" s="42"/>
      <c r="P801" s="42">
        <v>12.45</v>
      </c>
      <c r="Q801" s="110"/>
      <c r="R801" s="42"/>
      <c r="S801" s="190">
        <v>2</v>
      </c>
      <c r="T801" s="42">
        <f t="shared" si="114"/>
        <v>14.45</v>
      </c>
      <c r="U801" s="42">
        <f>((INVENTARIO[[#This Row],[Costo Unitario (USD)]]+INVENTARIO[[#This Row],[Costo Envío (USD)]])*1.5)</f>
        <v>21.674999999999997</v>
      </c>
      <c r="V801" s="42">
        <v>20</v>
      </c>
      <c r="W801" s="42">
        <f>INVENTARIO[[#This Row],[Precio Final]]-(INVENTARIO[[#This Row],[Comisión 10%]]+INVENTARIO[[#This Row],[Costo total]])</f>
        <v>3.5500000000000007</v>
      </c>
      <c r="X801" s="188">
        <f>INVENTARIO[[#This Row],[Ganancia Unitaria]]*INVENTARIO[[#This Row],[Salidas]]</f>
        <v>0</v>
      </c>
      <c r="Y801" s="42"/>
      <c r="Z801" s="20"/>
    </row>
    <row r="802" spans="1:26" ht="55" customHeight="1" x14ac:dyDescent="0.15">
      <c r="A802" s="43" t="s">
        <v>2241</v>
      </c>
      <c r="B802" s="181"/>
      <c r="C802" s="182" t="s">
        <v>12</v>
      </c>
      <c r="D802" s="83" t="s">
        <v>2417</v>
      </c>
      <c r="E802" s="83" t="s">
        <v>2259</v>
      </c>
      <c r="F802" s="83" t="s">
        <v>692</v>
      </c>
      <c r="G802" s="83" t="s">
        <v>426</v>
      </c>
      <c r="H802" s="183">
        <f>INVENTARIO[[#This Row],[Precio Final]]</f>
        <v>40</v>
      </c>
      <c r="I802" s="83"/>
      <c r="J802" s="83">
        <v>1</v>
      </c>
      <c r="K802" s="112">
        <f>SUMIFS(VENTAS[Cantidad],VENTAS[Código del producto Vendido],INVENTARIO[[#This Row],[Code]])</f>
        <v>0</v>
      </c>
      <c r="L802" s="122">
        <f>INVENTARIO[[#This Row],[Entradas]]-INVENTARIO[[#This Row],[Salidas]]</f>
        <v>1</v>
      </c>
      <c r="M802" s="183">
        <f>INVENTARIO[[#This Row],[Precio Final]]*10%</f>
        <v>4</v>
      </c>
      <c r="N802" s="43"/>
      <c r="O802" s="43"/>
      <c r="P802" s="43">
        <v>35</v>
      </c>
      <c r="Q802" s="112"/>
      <c r="R802" s="43"/>
      <c r="S802" s="189">
        <v>0</v>
      </c>
      <c r="T802" s="180">
        <f t="shared" si="114"/>
        <v>35</v>
      </c>
      <c r="U802" s="180">
        <f>((INVENTARIO[[#This Row],[Costo Unitario (USD)]]+INVENTARIO[[#This Row],[Costo Envío (USD)]])*1.5)</f>
        <v>52.5</v>
      </c>
      <c r="V802" s="43">
        <v>40</v>
      </c>
      <c r="W802" s="43">
        <f>INVENTARIO[[#This Row],[Precio Final]]-(INVENTARIO[[#This Row],[Comisión 10%]]+INVENTARIO[[#This Row],[Costo total]])</f>
        <v>1</v>
      </c>
      <c r="X802" s="184">
        <f>INVENTARIO[[#This Row],[Ganancia Unitaria]]*INVENTARIO[[#This Row],[Salidas]]</f>
        <v>0</v>
      </c>
      <c r="Y802" s="43"/>
      <c r="Z802" s="20"/>
    </row>
    <row r="803" spans="1:26" ht="55" hidden="1" customHeight="1" x14ac:dyDescent="0.15">
      <c r="A803" s="42" t="s">
        <v>2242</v>
      </c>
      <c r="B803" s="185"/>
      <c r="C803" s="186" t="s">
        <v>12</v>
      </c>
      <c r="D803" s="78" t="s">
        <v>50</v>
      </c>
      <c r="E803" s="78" t="s">
        <v>2253</v>
      </c>
      <c r="F803" s="78" t="s">
        <v>692</v>
      </c>
      <c r="G803" s="78" t="s">
        <v>426</v>
      </c>
      <c r="H803" s="187">
        <f>INVENTARIO[[#This Row],[Precio Final]]</f>
        <v>35</v>
      </c>
      <c r="I803" s="78"/>
      <c r="J803" s="78">
        <v>1</v>
      </c>
      <c r="K803" s="110">
        <f>SUMIFS(VENTAS[Cantidad],VENTAS[Código del producto Vendido],INVENTARIO[[#This Row],[Code]])</f>
        <v>0</v>
      </c>
      <c r="L803" s="121">
        <f>INVENTARIO[[#This Row],[Entradas]]-INVENTARIO[[#This Row],[Salidas]]</f>
        <v>1</v>
      </c>
      <c r="M803" s="187">
        <f>INVENTARIO[[#This Row],[Precio Final]]*10%</f>
        <v>3.5</v>
      </c>
      <c r="N803" s="42"/>
      <c r="O803" s="42"/>
      <c r="P803" s="42">
        <v>22</v>
      </c>
      <c r="Q803" s="110"/>
      <c r="R803" s="42"/>
      <c r="S803" s="190">
        <v>2</v>
      </c>
      <c r="T803" s="42">
        <f t="shared" si="114"/>
        <v>24</v>
      </c>
      <c r="U803" s="42">
        <f>((INVENTARIO[[#This Row],[Costo Unitario (USD)]]+INVENTARIO[[#This Row],[Costo Envío (USD)]])*1.5)</f>
        <v>36</v>
      </c>
      <c r="V803" s="42">
        <v>35</v>
      </c>
      <c r="W803" s="42">
        <f>INVENTARIO[[#This Row],[Precio Final]]-(INVENTARIO[[#This Row],[Comisión 10%]]+INVENTARIO[[#This Row],[Costo total]])</f>
        <v>7.5</v>
      </c>
      <c r="X803" s="188">
        <f>INVENTARIO[[#This Row],[Ganancia Unitaria]]*INVENTARIO[[#This Row],[Salidas]]</f>
        <v>0</v>
      </c>
      <c r="Y803" s="42"/>
      <c r="Z803" s="20"/>
    </row>
    <row r="804" spans="1:26" ht="55" customHeight="1" x14ac:dyDescent="0.15">
      <c r="A804" s="43" t="s">
        <v>2243</v>
      </c>
      <c r="B804" s="181"/>
      <c r="C804" s="182" t="s">
        <v>12</v>
      </c>
      <c r="D804" s="83" t="s">
        <v>2417</v>
      </c>
      <c r="E804" s="83" t="s">
        <v>2265</v>
      </c>
      <c r="F804" s="83" t="s">
        <v>695</v>
      </c>
      <c r="G804" s="83" t="s">
        <v>426</v>
      </c>
      <c r="H804" s="183">
        <f>INVENTARIO[[#This Row],[Precio Final]]</f>
        <v>45</v>
      </c>
      <c r="I804" s="83"/>
      <c r="J804" s="83">
        <v>1</v>
      </c>
      <c r="K804" s="112">
        <f>SUMIFS(VENTAS[Cantidad],VENTAS[Código del producto Vendido],INVENTARIO[[#This Row],[Code]])</f>
        <v>0</v>
      </c>
      <c r="L804" s="122">
        <f>INVENTARIO[[#This Row],[Entradas]]-INVENTARIO[[#This Row],[Salidas]]</f>
        <v>1</v>
      </c>
      <c r="M804" s="183">
        <f>INVENTARIO[[#This Row],[Precio Final]]*10%</f>
        <v>4.5</v>
      </c>
      <c r="N804" s="43"/>
      <c r="O804" s="43"/>
      <c r="P804" s="43">
        <v>26.85</v>
      </c>
      <c r="Q804" s="112"/>
      <c r="R804" s="43"/>
      <c r="S804" s="189">
        <v>7</v>
      </c>
      <c r="T804" s="180">
        <f t="shared" si="114"/>
        <v>33.85</v>
      </c>
      <c r="U804" s="180">
        <f>((INVENTARIO[[#This Row],[Costo Unitario (USD)]]+INVENTARIO[[#This Row],[Costo Envío (USD)]])*1.5)</f>
        <v>50.775000000000006</v>
      </c>
      <c r="V804" s="43">
        <v>45</v>
      </c>
      <c r="W804" s="43">
        <f>INVENTARIO[[#This Row],[Precio Final]]-(INVENTARIO[[#This Row],[Comisión 10%]]+INVENTARIO[[#This Row],[Costo total]])</f>
        <v>6.6499999999999986</v>
      </c>
      <c r="X804" s="184">
        <f>INVENTARIO[[#This Row],[Ganancia Unitaria]]*INVENTARIO[[#This Row],[Salidas]]</f>
        <v>0</v>
      </c>
      <c r="Y804" s="43"/>
      <c r="Z804" s="20"/>
    </row>
    <row r="805" spans="1:26" ht="55" customHeight="1" x14ac:dyDescent="0.15">
      <c r="A805" s="42" t="s">
        <v>2244</v>
      </c>
      <c r="B805" s="185"/>
      <c r="C805" s="186" t="s">
        <v>12</v>
      </c>
      <c r="D805" s="78" t="s">
        <v>2417</v>
      </c>
      <c r="E805" s="78" t="s">
        <v>2254</v>
      </c>
      <c r="F805" s="78" t="s">
        <v>1345</v>
      </c>
      <c r="G805" s="78" t="s">
        <v>426</v>
      </c>
      <c r="H805" s="187">
        <f>INVENTARIO[[#This Row],[Precio Final]]</f>
        <v>15</v>
      </c>
      <c r="I805" s="78"/>
      <c r="J805" s="78">
        <v>3</v>
      </c>
      <c r="K805" s="110">
        <f>SUMIFS(VENTAS[Cantidad],VENTAS[Código del producto Vendido],INVENTARIO[[#This Row],[Code]])</f>
        <v>0</v>
      </c>
      <c r="L805" s="121">
        <f>INVENTARIO[[#This Row],[Entradas]]-INVENTARIO[[#This Row],[Salidas]]</f>
        <v>3</v>
      </c>
      <c r="M805" s="187">
        <f>INVENTARIO[[#This Row],[Precio Final]]*10%</f>
        <v>1.5</v>
      </c>
      <c r="N805" s="42"/>
      <c r="O805" s="42"/>
      <c r="P805" s="42">
        <v>8.8800000000000008</v>
      </c>
      <c r="Q805" s="110"/>
      <c r="R805" s="42"/>
      <c r="S805" s="190">
        <v>2</v>
      </c>
      <c r="T805" s="42">
        <f t="shared" si="114"/>
        <v>10.88</v>
      </c>
      <c r="U805" s="42">
        <f>((INVENTARIO[[#This Row],[Costo Unitario (USD)]]+INVENTARIO[[#This Row],[Costo Envío (USD)]])*1.5)</f>
        <v>16.32</v>
      </c>
      <c r="V805" s="42">
        <v>15</v>
      </c>
      <c r="W805" s="42">
        <f>INVENTARIO[[#This Row],[Precio Final]]-(INVENTARIO[[#This Row],[Comisión 10%]]+INVENTARIO[[#This Row],[Costo total]])</f>
        <v>2.6199999999999992</v>
      </c>
      <c r="X805" s="188">
        <f>INVENTARIO[[#This Row],[Ganancia Unitaria]]*INVENTARIO[[#This Row],[Salidas]]</f>
        <v>0</v>
      </c>
      <c r="Y805" s="42"/>
      <c r="Z805" s="20"/>
    </row>
    <row r="806" spans="1:26" ht="55" hidden="1" customHeight="1" x14ac:dyDescent="0.15">
      <c r="A806" s="43" t="s">
        <v>2245</v>
      </c>
      <c r="B806" s="181"/>
      <c r="C806" s="182" t="s">
        <v>12</v>
      </c>
      <c r="D806" s="83" t="s">
        <v>2389</v>
      </c>
      <c r="E806" s="83" t="s">
        <v>2255</v>
      </c>
      <c r="F806" s="83" t="s">
        <v>714</v>
      </c>
      <c r="G806" s="83" t="s">
        <v>1958</v>
      </c>
      <c r="H806" s="183">
        <f>INVENTARIO[[#This Row],[Precio Final]]</f>
        <v>40</v>
      </c>
      <c r="I806" s="83"/>
      <c r="J806" s="83">
        <v>2</v>
      </c>
      <c r="K806" s="112">
        <v>1</v>
      </c>
      <c r="L806" s="122">
        <f>INVENTARIO[[#This Row],[Entradas]]-INVENTARIO[[#This Row],[Salidas]]</f>
        <v>1</v>
      </c>
      <c r="M806" s="183">
        <f>INVENTARIO[[#This Row],[Precio Final]]*10%</f>
        <v>4</v>
      </c>
      <c r="N806" s="43"/>
      <c r="O806" s="43"/>
      <c r="P806" s="43">
        <v>15</v>
      </c>
      <c r="Q806" s="112"/>
      <c r="R806" s="43"/>
      <c r="S806" s="189">
        <v>5</v>
      </c>
      <c r="T806" s="180">
        <f t="shared" si="114"/>
        <v>20</v>
      </c>
      <c r="U806" s="180">
        <f>((INVENTARIO[[#This Row],[Costo Unitario (USD)]]+INVENTARIO[[#This Row],[Costo Envío (USD)]])*1.5)</f>
        <v>30</v>
      </c>
      <c r="V806" s="43">
        <v>40</v>
      </c>
      <c r="W806" s="43">
        <f>INVENTARIO[[#This Row],[Precio Final]]-(INVENTARIO[[#This Row],[Comisión 10%]]+INVENTARIO[[#This Row],[Costo total]])</f>
        <v>16</v>
      </c>
      <c r="X806" s="184">
        <f>INVENTARIO[[#This Row],[Ganancia Unitaria]]*INVENTARIO[[#This Row],[Salidas]]</f>
        <v>16</v>
      </c>
      <c r="Y806" s="43"/>
      <c r="Z806" s="20"/>
    </row>
    <row r="807" spans="1:26" ht="55" hidden="1" customHeight="1" x14ac:dyDescent="0.15">
      <c r="A807" s="42" t="s">
        <v>2246</v>
      </c>
      <c r="B807" s="185"/>
      <c r="C807" s="186" t="s">
        <v>12</v>
      </c>
      <c r="D807" s="78" t="s">
        <v>215</v>
      </c>
      <c r="E807" s="78" t="s">
        <v>2260</v>
      </c>
      <c r="F807" s="78" t="s">
        <v>714</v>
      </c>
      <c r="G807" s="78" t="s">
        <v>1958</v>
      </c>
      <c r="H807" s="187">
        <f>INVENTARIO[[#This Row],[Precio Final]]</f>
        <v>25</v>
      </c>
      <c r="I807" s="78"/>
      <c r="J807" s="78">
        <v>1</v>
      </c>
      <c r="K807" s="110">
        <f>SUMIFS(VENTAS[Cantidad],VENTAS[Código del producto Vendido],INVENTARIO[[#This Row],[Code]])</f>
        <v>0</v>
      </c>
      <c r="L807" s="121">
        <f>INVENTARIO[[#This Row],[Entradas]]-INVENTARIO[[#This Row],[Salidas]]</f>
        <v>1</v>
      </c>
      <c r="M807" s="187">
        <f>INVENTARIO[[#This Row],[Precio Final]]*10%</f>
        <v>2.5</v>
      </c>
      <c r="N807" s="42"/>
      <c r="O807" s="42"/>
      <c r="P807" s="42">
        <v>9</v>
      </c>
      <c r="Q807" s="110"/>
      <c r="R807" s="42"/>
      <c r="S807" s="190">
        <v>5</v>
      </c>
      <c r="T807" s="42">
        <f t="shared" si="114"/>
        <v>14</v>
      </c>
      <c r="U807" s="42">
        <f>((INVENTARIO[[#This Row],[Costo Unitario (USD)]]+INVENTARIO[[#This Row],[Costo Envío (USD)]])*1.5)</f>
        <v>21</v>
      </c>
      <c r="V807" s="42">
        <v>25</v>
      </c>
      <c r="W807" s="42">
        <f>INVENTARIO[[#This Row],[Precio Final]]-(INVENTARIO[[#This Row],[Comisión 10%]]+INVENTARIO[[#This Row],[Costo total]])</f>
        <v>8.5</v>
      </c>
      <c r="X807" s="188">
        <f>INVENTARIO[[#This Row],[Ganancia Unitaria]]*INVENTARIO[[#This Row],[Salidas]]</f>
        <v>0</v>
      </c>
      <c r="Y807" s="42"/>
      <c r="Z807" s="20"/>
    </row>
    <row r="808" spans="1:26" ht="55" hidden="1" customHeight="1" x14ac:dyDescent="0.15">
      <c r="A808" s="43" t="s">
        <v>2247</v>
      </c>
      <c r="B808" s="181"/>
      <c r="C808" s="182" t="s">
        <v>12</v>
      </c>
      <c r="D808" s="83" t="s">
        <v>215</v>
      </c>
      <c r="E808" s="83" t="s">
        <v>2261</v>
      </c>
      <c r="F808" s="83" t="s">
        <v>2412</v>
      </c>
      <c r="G808" s="83" t="s">
        <v>1958</v>
      </c>
      <c r="H808" s="183">
        <f>INVENTARIO[[#This Row],[Precio Final]]</f>
        <v>25</v>
      </c>
      <c r="I808" s="83"/>
      <c r="J808" s="83">
        <v>1</v>
      </c>
      <c r="K808" s="112">
        <f>SUMIFS(VENTAS[Cantidad],VENTAS[Código del producto Vendido],INVENTARIO[[#This Row],[Code]])</f>
        <v>0</v>
      </c>
      <c r="L808" s="122">
        <f>INVENTARIO[[#This Row],[Entradas]]-INVENTARIO[[#This Row],[Salidas]]</f>
        <v>1</v>
      </c>
      <c r="M808" s="183">
        <f>INVENTARIO[[#This Row],[Precio Final]]*10%</f>
        <v>2.5</v>
      </c>
      <c r="N808" s="43"/>
      <c r="O808" s="43"/>
      <c r="P808" s="43">
        <v>9</v>
      </c>
      <c r="Q808" s="112"/>
      <c r="R808" s="43"/>
      <c r="S808" s="189">
        <v>5</v>
      </c>
      <c r="T808" s="180">
        <f>(P808+S808)</f>
        <v>14</v>
      </c>
      <c r="U808" s="180">
        <f>((INVENTARIO[[#This Row],[Costo Unitario (USD)]]+INVENTARIO[[#This Row],[Costo Envío (USD)]])*1.5)</f>
        <v>21</v>
      </c>
      <c r="V808" s="43">
        <v>25</v>
      </c>
      <c r="W808" s="43">
        <f>INVENTARIO[[#This Row],[Precio Final]]-(INVENTARIO[[#This Row],[Comisión 10%]]+INVENTARIO[[#This Row],[Costo total]])</f>
        <v>8.5</v>
      </c>
      <c r="X808" s="184">
        <f>INVENTARIO[[#This Row],[Ganancia Unitaria]]*INVENTARIO[[#This Row],[Salidas]]</f>
        <v>0</v>
      </c>
      <c r="Y808" s="43"/>
      <c r="Z808" s="20"/>
    </row>
    <row r="809" spans="1:26" ht="55" hidden="1" customHeight="1" x14ac:dyDescent="0.15">
      <c r="A809" s="42" t="s">
        <v>2248</v>
      </c>
      <c r="B809" s="185"/>
      <c r="C809" s="186" t="s">
        <v>12</v>
      </c>
      <c r="D809" s="78" t="s">
        <v>215</v>
      </c>
      <c r="E809" s="78" t="s">
        <v>2262</v>
      </c>
      <c r="F809" s="78" t="s">
        <v>2412</v>
      </c>
      <c r="G809" s="78" t="s">
        <v>1958</v>
      </c>
      <c r="H809" s="187">
        <f>INVENTARIO[[#This Row],[Precio Final]]</f>
        <v>20</v>
      </c>
      <c r="I809" s="78"/>
      <c r="J809" s="78">
        <v>1</v>
      </c>
      <c r="K809" s="110">
        <f>SUMIFS(VENTAS[Cantidad],VENTAS[Código del producto Vendido],INVENTARIO[[#This Row],[Code]])</f>
        <v>0</v>
      </c>
      <c r="L809" s="121">
        <f>INVENTARIO[[#This Row],[Entradas]]-INVENTARIO[[#This Row],[Salidas]]</f>
        <v>1</v>
      </c>
      <c r="M809" s="187">
        <f>INVENTARIO[[#This Row],[Precio Final]]*10%</f>
        <v>2</v>
      </c>
      <c r="N809" s="42"/>
      <c r="O809" s="42"/>
      <c r="P809" s="42">
        <v>7</v>
      </c>
      <c r="Q809" s="110"/>
      <c r="R809" s="42"/>
      <c r="S809" s="190">
        <v>4</v>
      </c>
      <c r="T809" s="42">
        <f>(P809+S809)</f>
        <v>11</v>
      </c>
      <c r="U809" s="42">
        <f>((INVENTARIO[[#This Row],[Costo Unitario (USD)]]+INVENTARIO[[#This Row],[Costo Envío (USD)]])*1.5)</f>
        <v>16.5</v>
      </c>
      <c r="V809" s="42">
        <v>20</v>
      </c>
      <c r="W809" s="42">
        <f>INVENTARIO[[#This Row],[Precio Final]]-(INVENTARIO[[#This Row],[Comisión 10%]]+INVENTARIO[[#This Row],[Costo total]])</f>
        <v>7</v>
      </c>
      <c r="X809" s="188">
        <f>INVENTARIO[[#This Row],[Ganancia Unitaria]]*INVENTARIO[[#This Row],[Salidas]]</f>
        <v>0</v>
      </c>
      <c r="Y809" s="42"/>
      <c r="Z809" s="20"/>
    </row>
    <row r="810" spans="1:26" ht="55" hidden="1" customHeight="1" x14ac:dyDescent="0.15">
      <c r="A810" s="43" t="s">
        <v>2249</v>
      </c>
      <c r="B810" s="181"/>
      <c r="C810" s="182" t="s">
        <v>12</v>
      </c>
      <c r="D810" s="83" t="s">
        <v>215</v>
      </c>
      <c r="E810" s="83" t="s">
        <v>2262</v>
      </c>
      <c r="F810" s="83" t="s">
        <v>714</v>
      </c>
      <c r="G810" s="83" t="s">
        <v>1958</v>
      </c>
      <c r="H810" s="183">
        <f>INVENTARIO[[#This Row],[Precio Final]]</f>
        <v>20</v>
      </c>
      <c r="I810" s="83"/>
      <c r="J810" s="83">
        <v>2</v>
      </c>
      <c r="K810" s="112">
        <f>SUMIFS(VENTAS[Cantidad],VENTAS[Código del producto Vendido],INVENTARIO[[#This Row],[Code]])</f>
        <v>0</v>
      </c>
      <c r="L810" s="122">
        <f>INVENTARIO[[#This Row],[Entradas]]-INVENTARIO[[#This Row],[Salidas]]</f>
        <v>2</v>
      </c>
      <c r="M810" s="183">
        <f>INVENTARIO[[#This Row],[Precio Final]]*10%</f>
        <v>2</v>
      </c>
      <c r="N810" s="43"/>
      <c r="O810" s="43"/>
      <c r="P810" s="43">
        <v>7</v>
      </c>
      <c r="Q810" s="112"/>
      <c r="R810" s="43"/>
      <c r="S810" s="189">
        <v>4</v>
      </c>
      <c r="T810" s="180">
        <f>(P810+S810)-INVENTARIO[[#This Row],[Comisión 10%]]</f>
        <v>9</v>
      </c>
      <c r="U810" s="180">
        <f>((INVENTARIO[[#This Row],[Costo Unitario (USD)]]+INVENTARIO[[#This Row],[Costo Envío (USD)]])*1.5)+10%</f>
        <v>16.600000000000001</v>
      </c>
      <c r="V810" s="43">
        <v>20</v>
      </c>
      <c r="W810" s="43">
        <f>INVENTARIO[[#This Row],[Precio Final]]-(INVENTARIO[[#This Row],[Comisión 10%]]+INVENTARIO[[#This Row],[Costo total]])</f>
        <v>9</v>
      </c>
      <c r="X810" s="184">
        <f>INVENTARIO[[#This Row],[Ganancia Unitaria]]*INVENTARIO[[#This Row],[Salidas]]</f>
        <v>0</v>
      </c>
      <c r="Y810" s="43"/>
      <c r="Z810" s="20"/>
    </row>
    <row r="811" spans="1:26" ht="55" hidden="1" customHeight="1" x14ac:dyDescent="0.15">
      <c r="A811" s="42" t="s">
        <v>2250</v>
      </c>
      <c r="B811" s="185"/>
      <c r="C811" s="186" t="s">
        <v>12</v>
      </c>
      <c r="D811" s="78" t="s">
        <v>215</v>
      </c>
      <c r="E811" s="78" t="s">
        <v>2263</v>
      </c>
      <c r="F811" s="78" t="s">
        <v>2412</v>
      </c>
      <c r="G811" s="78" t="s">
        <v>1958</v>
      </c>
      <c r="H811" s="187">
        <f>INVENTARIO[[#This Row],[Precio Final]]</f>
        <v>55</v>
      </c>
      <c r="I811" s="78"/>
      <c r="J811" s="78">
        <v>2</v>
      </c>
      <c r="K811" s="110">
        <f>SUMIFS(VENTAS[Cantidad],VENTAS[Código del producto Vendido],INVENTARIO[[#This Row],[Code]])</f>
        <v>0</v>
      </c>
      <c r="L811" s="121">
        <f>INVENTARIO[[#This Row],[Entradas]]-INVENTARIO[[#This Row],[Salidas]]</f>
        <v>2</v>
      </c>
      <c r="M811" s="187">
        <f>INVENTARIO[[#This Row],[Precio Final]]*10%</f>
        <v>5.5</v>
      </c>
      <c r="N811" s="42"/>
      <c r="O811" s="42"/>
      <c r="P811" s="42">
        <v>18</v>
      </c>
      <c r="Q811" s="110"/>
      <c r="R811" s="42"/>
      <c r="S811" s="190">
        <v>10</v>
      </c>
      <c r="T811" s="42">
        <f>(P811+S811)-INVENTARIO[[#This Row],[Comisión 10%]]</f>
        <v>22.5</v>
      </c>
      <c r="U811" s="42">
        <f>((INVENTARIO[[#This Row],[Costo Unitario (USD)]]+INVENTARIO[[#This Row],[Costo Envío (USD)]])*1.5)+10%</f>
        <v>42.1</v>
      </c>
      <c r="V811" s="42">
        <v>55</v>
      </c>
      <c r="W811" s="42">
        <f>INVENTARIO[[#This Row],[Precio Final]]-(INVENTARIO[[#This Row],[Comisión 10%]]+INVENTARIO[[#This Row],[Costo total]])</f>
        <v>27</v>
      </c>
      <c r="X811" s="188">
        <f>INVENTARIO[[#This Row],[Ganancia Unitaria]]*INVENTARIO[[#This Row],[Salidas]]</f>
        <v>0</v>
      </c>
      <c r="Y811" s="42"/>
      <c r="Z811" s="20"/>
    </row>
    <row r="812" spans="1:26" ht="55" hidden="1" customHeight="1" x14ac:dyDescent="0.15">
      <c r="A812" s="43" t="s">
        <v>2251</v>
      </c>
      <c r="B812" s="181"/>
      <c r="C812" s="182" t="s">
        <v>12</v>
      </c>
      <c r="D812" s="83" t="s">
        <v>215</v>
      </c>
      <c r="E812" s="83" t="s">
        <v>2263</v>
      </c>
      <c r="F812" s="83" t="s">
        <v>714</v>
      </c>
      <c r="G812" s="83" t="s">
        <v>1958</v>
      </c>
      <c r="H812" s="183">
        <f>INVENTARIO[[#This Row],[Precio Final]]</f>
        <v>55</v>
      </c>
      <c r="I812" s="83"/>
      <c r="J812" s="83">
        <v>1</v>
      </c>
      <c r="K812" s="112">
        <f>SUMIFS(VENTAS[Cantidad],VENTAS[Código del producto Vendido],INVENTARIO[[#This Row],[Code]])</f>
        <v>0</v>
      </c>
      <c r="L812" s="122">
        <f>INVENTARIO[[#This Row],[Entradas]]-INVENTARIO[[#This Row],[Salidas]]</f>
        <v>1</v>
      </c>
      <c r="M812" s="183">
        <f>INVENTARIO[[#This Row],[Precio Final]]*10%</f>
        <v>5.5</v>
      </c>
      <c r="N812" s="43"/>
      <c r="O812" s="43"/>
      <c r="P812" s="43">
        <v>18</v>
      </c>
      <c r="Q812" s="112"/>
      <c r="R812" s="43"/>
      <c r="S812" s="189">
        <v>10</v>
      </c>
      <c r="T812" s="180">
        <f>(P812+S812)</f>
        <v>28</v>
      </c>
      <c r="U812" s="180">
        <f>((INVENTARIO[[#This Row],[Costo Unitario (USD)]]+INVENTARIO[[#This Row],[Costo Envío (USD)]])*1.5)</f>
        <v>42</v>
      </c>
      <c r="V812" s="43">
        <v>55</v>
      </c>
      <c r="W812" s="43">
        <f>INVENTARIO[[#This Row],[Precio Final]]-(INVENTARIO[[#This Row],[Comisión 10%]]+INVENTARIO[[#This Row],[Costo total]])</f>
        <v>21.5</v>
      </c>
      <c r="X812" s="184">
        <f>INVENTARIO[[#This Row],[Ganancia Unitaria]]*INVENTARIO[[#This Row],[Salidas]]</f>
        <v>0</v>
      </c>
      <c r="Y812" s="43"/>
      <c r="Z812" s="20"/>
    </row>
    <row r="813" spans="1:26" ht="55" hidden="1" customHeight="1" x14ac:dyDescent="0.15">
      <c r="A813" s="42" t="s">
        <v>2252</v>
      </c>
      <c r="B813" s="185"/>
      <c r="C813" s="186" t="s">
        <v>12</v>
      </c>
      <c r="D813" s="78" t="s">
        <v>215</v>
      </c>
      <c r="E813" s="78" t="s">
        <v>2264</v>
      </c>
      <c r="F813" s="78" t="s">
        <v>714</v>
      </c>
      <c r="G813" s="78" t="s">
        <v>1958</v>
      </c>
      <c r="H813" s="187">
        <f>INVENTARIO[[#This Row],[Precio Final]]</f>
        <v>18</v>
      </c>
      <c r="I813" s="78"/>
      <c r="J813" s="78">
        <v>2</v>
      </c>
      <c r="K813" s="110">
        <f>SUMIFS(VENTAS[Cantidad],VENTAS[Código del producto Vendido],INVENTARIO[[#This Row],[Code]])</f>
        <v>0</v>
      </c>
      <c r="L813" s="121">
        <f>INVENTARIO[[#This Row],[Entradas]]-INVENTARIO[[#This Row],[Salidas]]</f>
        <v>2</v>
      </c>
      <c r="M813" s="187">
        <f>INVENTARIO[[#This Row],[Precio Final]]*10%</f>
        <v>1.8</v>
      </c>
      <c r="N813" s="42"/>
      <c r="O813" s="42"/>
      <c r="P813" s="42">
        <v>7</v>
      </c>
      <c r="Q813" s="110"/>
      <c r="R813" s="42"/>
      <c r="S813" s="190">
        <v>4</v>
      </c>
      <c r="T813" s="42">
        <f>(P813+S813)-INVENTARIO[[#This Row],[Comisión 10%]]</f>
        <v>9.1999999999999993</v>
      </c>
      <c r="U813" s="42">
        <f>((INVENTARIO[[#This Row],[Costo Unitario (USD)]]+INVENTARIO[[#This Row],[Costo Envío (USD)]])*1.5)+10%</f>
        <v>16.600000000000001</v>
      </c>
      <c r="V813" s="42">
        <v>18</v>
      </c>
      <c r="W813" s="42">
        <f>INVENTARIO[[#This Row],[Precio Final]]-(INVENTARIO[[#This Row],[Comisión 10%]]+INVENTARIO[[#This Row],[Costo total]])</f>
        <v>7</v>
      </c>
      <c r="X813" s="188">
        <f>INVENTARIO[[#This Row],[Ganancia Unitaria]]*INVENTARIO[[#This Row],[Salidas]]</f>
        <v>0</v>
      </c>
      <c r="Y813" s="42"/>
      <c r="Z813" s="20"/>
    </row>
    <row r="814" spans="1:26" ht="55" hidden="1" customHeight="1" x14ac:dyDescent="0.15">
      <c r="A814" s="43" t="s">
        <v>2266</v>
      </c>
      <c r="B814" s="181"/>
      <c r="C814" s="182" t="s">
        <v>12</v>
      </c>
      <c r="D814" s="83" t="s">
        <v>215</v>
      </c>
      <c r="E814" s="83" t="s">
        <v>2264</v>
      </c>
      <c r="F814" s="83" t="s">
        <v>2412</v>
      </c>
      <c r="G814" s="83" t="s">
        <v>1958</v>
      </c>
      <c r="H814" s="183">
        <f>INVENTARIO[[#This Row],[Precio Final]]</f>
        <v>18</v>
      </c>
      <c r="I814" s="83"/>
      <c r="J814" s="83">
        <v>1</v>
      </c>
      <c r="K814" s="112">
        <f>SUMIFS(VENTAS[Cantidad],VENTAS[Código del producto Vendido],INVENTARIO[[#This Row],[Code]])</f>
        <v>0</v>
      </c>
      <c r="L814" s="122">
        <f>INVENTARIO[[#This Row],[Entradas]]-INVENTARIO[[#This Row],[Salidas]]</f>
        <v>1</v>
      </c>
      <c r="M814" s="183">
        <f>INVENTARIO[[#This Row],[Precio Final]]*10%</f>
        <v>1.8</v>
      </c>
      <c r="N814" s="43"/>
      <c r="O814" s="43"/>
      <c r="P814" s="43">
        <v>7</v>
      </c>
      <c r="Q814" s="112"/>
      <c r="R814" s="43"/>
      <c r="S814" s="189">
        <v>4</v>
      </c>
      <c r="T814" s="180">
        <f t="shared" ref="T814:T846" si="115">(P814+S814)</f>
        <v>11</v>
      </c>
      <c r="U814" s="180">
        <f>((INVENTARIO[[#This Row],[Costo Unitario (USD)]]+INVENTARIO[[#This Row],[Costo Envío (USD)]])*1.5)</f>
        <v>16.5</v>
      </c>
      <c r="V814" s="43">
        <v>18</v>
      </c>
      <c r="W814" s="43">
        <f>INVENTARIO[[#This Row],[Precio Final]]-(INVENTARIO[[#This Row],[Comisión 10%]]+INVENTARIO[[#This Row],[Costo total]])</f>
        <v>5.1999999999999993</v>
      </c>
      <c r="X814" s="184">
        <f>INVENTARIO[[#This Row],[Ganancia Unitaria]]*INVENTARIO[[#This Row],[Salidas]]</f>
        <v>0</v>
      </c>
      <c r="Y814" s="43"/>
      <c r="Z814" s="20"/>
    </row>
    <row r="815" spans="1:26" ht="55" hidden="1" customHeight="1" x14ac:dyDescent="0.15">
      <c r="A815" s="42" t="s">
        <v>2267</v>
      </c>
      <c r="B815" s="185"/>
      <c r="C815" s="186" t="s">
        <v>12</v>
      </c>
      <c r="D815" s="78" t="s">
        <v>215</v>
      </c>
      <c r="E815" s="78" t="s">
        <v>2339</v>
      </c>
      <c r="F815" s="78" t="s">
        <v>1345</v>
      </c>
      <c r="G815" s="78" t="s">
        <v>1958</v>
      </c>
      <c r="H815" s="187">
        <f>INVENTARIO[[#This Row],[Precio Final]]</f>
        <v>15</v>
      </c>
      <c r="I815" s="78"/>
      <c r="J815" s="78">
        <v>1</v>
      </c>
      <c r="K815" s="110">
        <f>SUMIFS(VENTAS[Cantidad],VENTAS[Código del producto Vendido],INVENTARIO[[#This Row],[Code]])</f>
        <v>0</v>
      </c>
      <c r="L815" s="121">
        <f>INVENTARIO[[#This Row],[Entradas]]-INVENTARIO[[#This Row],[Salidas]]</f>
        <v>1</v>
      </c>
      <c r="M815" s="187">
        <f>INVENTARIO[[#This Row],[Precio Final]]*10%</f>
        <v>1.5</v>
      </c>
      <c r="N815" s="42"/>
      <c r="O815" s="42"/>
      <c r="P815" s="42">
        <v>6.49</v>
      </c>
      <c r="Q815" s="110"/>
      <c r="R815" s="42"/>
      <c r="S815" s="190">
        <v>3</v>
      </c>
      <c r="T815" s="42">
        <f t="shared" si="115"/>
        <v>9.49</v>
      </c>
      <c r="U815" s="42">
        <f>((INVENTARIO[[#This Row],[Costo Unitario (USD)]]+INVENTARIO[[#This Row],[Costo Envío (USD)]])*1.5)</f>
        <v>14.234999999999999</v>
      </c>
      <c r="V815" s="42">
        <v>15</v>
      </c>
      <c r="W815" s="42">
        <f>INVENTARIO[[#This Row],[Precio Final]]-(INVENTARIO[[#This Row],[Comisión 10%]]+INVENTARIO[[#This Row],[Costo total]])</f>
        <v>4.01</v>
      </c>
      <c r="X815" s="188">
        <f>INVENTARIO[[#This Row],[Ganancia Unitaria]]*INVENTARIO[[#This Row],[Salidas]]</f>
        <v>0</v>
      </c>
      <c r="Y815" s="42"/>
      <c r="Z815" s="20"/>
    </row>
    <row r="816" spans="1:26" ht="55" hidden="1" customHeight="1" x14ac:dyDescent="0.15">
      <c r="A816" s="43" t="s">
        <v>2268</v>
      </c>
      <c r="B816" s="181"/>
      <c r="C816" s="182" t="s">
        <v>12</v>
      </c>
      <c r="D816" s="83" t="s">
        <v>215</v>
      </c>
      <c r="E816" s="83" t="s">
        <v>2339</v>
      </c>
      <c r="F816" s="83" t="s">
        <v>1345</v>
      </c>
      <c r="G816" s="83" t="s">
        <v>1958</v>
      </c>
      <c r="H816" s="183">
        <f>INVENTARIO[[#This Row],[Precio Final]]</f>
        <v>15</v>
      </c>
      <c r="I816" s="83"/>
      <c r="J816" s="83">
        <v>1</v>
      </c>
      <c r="K816" s="112">
        <f>SUMIFS(VENTAS[Cantidad],VENTAS[Código del producto Vendido],INVENTARIO[[#This Row],[Code]])</f>
        <v>0</v>
      </c>
      <c r="L816" s="122">
        <f>INVENTARIO[[#This Row],[Entradas]]-INVENTARIO[[#This Row],[Salidas]]</f>
        <v>1</v>
      </c>
      <c r="M816" s="183">
        <f>INVENTARIO[[#This Row],[Precio Final]]*10%</f>
        <v>1.5</v>
      </c>
      <c r="N816" s="43"/>
      <c r="O816" s="43"/>
      <c r="P816" s="43">
        <v>6.49</v>
      </c>
      <c r="Q816" s="112"/>
      <c r="R816" s="43"/>
      <c r="S816" s="189">
        <v>3</v>
      </c>
      <c r="T816" s="180">
        <f t="shared" si="115"/>
        <v>9.49</v>
      </c>
      <c r="U816" s="180">
        <f>((INVENTARIO[[#This Row],[Costo Unitario (USD)]]+INVENTARIO[[#This Row],[Costo Envío (USD)]])*1.5)</f>
        <v>14.234999999999999</v>
      </c>
      <c r="V816" s="43">
        <v>15</v>
      </c>
      <c r="W816" s="43">
        <f>INVENTARIO[[#This Row],[Precio Final]]-(INVENTARIO[[#This Row],[Comisión 10%]]+INVENTARIO[[#This Row],[Costo total]])</f>
        <v>4.01</v>
      </c>
      <c r="X816" s="184">
        <f>INVENTARIO[[#This Row],[Ganancia Unitaria]]*INVENTARIO[[#This Row],[Salidas]]</f>
        <v>0</v>
      </c>
      <c r="Y816" s="43"/>
      <c r="Z816" s="20"/>
    </row>
    <row r="817" spans="1:26" ht="55" hidden="1" customHeight="1" x14ac:dyDescent="0.15">
      <c r="A817" s="42" t="s">
        <v>2269</v>
      </c>
      <c r="B817" s="185"/>
      <c r="C817" s="186" t="s">
        <v>12</v>
      </c>
      <c r="D817" s="78" t="s">
        <v>215</v>
      </c>
      <c r="E817" s="78" t="s">
        <v>2340</v>
      </c>
      <c r="F817" s="78" t="s">
        <v>714</v>
      </c>
      <c r="G817" s="78" t="s">
        <v>1958</v>
      </c>
      <c r="H817" s="187">
        <f>INVENTARIO[[#This Row],[Precio Final]]</f>
        <v>15</v>
      </c>
      <c r="I817" s="78"/>
      <c r="J817" s="78">
        <v>1</v>
      </c>
      <c r="K817" s="110">
        <f>SUMIFS(VENTAS[Cantidad],VENTAS[Código del producto Vendido],INVENTARIO[[#This Row],[Code]])</f>
        <v>0</v>
      </c>
      <c r="L817" s="121">
        <f>INVENTARIO[[#This Row],[Entradas]]-INVENTARIO[[#This Row],[Salidas]]</f>
        <v>1</v>
      </c>
      <c r="M817" s="187">
        <f>INVENTARIO[[#This Row],[Precio Final]]*10%</f>
        <v>1.5</v>
      </c>
      <c r="N817" s="42"/>
      <c r="O817" s="42"/>
      <c r="P817" s="42">
        <v>6.49</v>
      </c>
      <c r="Q817" s="110"/>
      <c r="R817" s="42"/>
      <c r="S817" s="190">
        <v>3</v>
      </c>
      <c r="T817" s="42">
        <f t="shared" si="115"/>
        <v>9.49</v>
      </c>
      <c r="U817" s="42">
        <f>((INVENTARIO[[#This Row],[Costo Unitario (USD)]]+INVENTARIO[[#This Row],[Costo Envío (USD)]])*1.5)</f>
        <v>14.234999999999999</v>
      </c>
      <c r="V817" s="42">
        <v>15</v>
      </c>
      <c r="W817" s="42">
        <f>INVENTARIO[[#This Row],[Precio Final]]-(INVENTARIO[[#This Row],[Comisión 10%]]+INVENTARIO[[#This Row],[Costo total]])</f>
        <v>4.01</v>
      </c>
      <c r="X817" s="188">
        <f>INVENTARIO[[#This Row],[Ganancia Unitaria]]*INVENTARIO[[#This Row],[Salidas]]</f>
        <v>0</v>
      </c>
      <c r="Y817" s="42"/>
      <c r="Z817" s="20"/>
    </row>
    <row r="818" spans="1:26" ht="55" hidden="1" customHeight="1" x14ac:dyDescent="0.15">
      <c r="A818" s="23" t="s">
        <v>2270</v>
      </c>
      <c r="B818" s="172"/>
      <c r="C818" s="22" t="s">
        <v>12</v>
      </c>
      <c r="D818" s="83" t="s">
        <v>215</v>
      </c>
      <c r="E818" s="83" t="s">
        <v>2341</v>
      </c>
      <c r="F818" s="83" t="s">
        <v>693</v>
      </c>
      <c r="G818" s="83" t="s">
        <v>1958</v>
      </c>
      <c r="H818" s="154">
        <f>INVENTARIO[[#This Row],[Precio Final]]</f>
        <v>15</v>
      </c>
      <c r="I818" s="83"/>
      <c r="J818" s="83">
        <v>1</v>
      </c>
      <c r="K818" s="21">
        <f>SUMIFS(VENTAS[Cantidad],VENTAS[Código del producto Vendido],INVENTARIO[[#This Row],[Code]])</f>
        <v>0</v>
      </c>
      <c r="L818" s="155">
        <f>INVENTARIO[[#This Row],[Entradas]]-INVENTARIO[[#This Row],[Salidas]]</f>
        <v>1</v>
      </c>
      <c r="M818" s="154">
        <f>INVENTARIO[[#This Row],[Precio Final]]*10%</f>
        <v>1.5</v>
      </c>
      <c r="N818" s="20"/>
      <c r="O818" s="20"/>
      <c r="P818" s="20">
        <v>6.49</v>
      </c>
      <c r="Q818" s="21"/>
      <c r="R818" s="20"/>
      <c r="S818" s="191">
        <v>3</v>
      </c>
      <c r="T818" s="20">
        <f t="shared" si="115"/>
        <v>9.49</v>
      </c>
      <c r="U818" s="20">
        <f>((INVENTARIO[[#This Row],[Costo Unitario (USD)]]+INVENTARIO[[#This Row],[Costo Envío (USD)]])*1.5)</f>
        <v>14.234999999999999</v>
      </c>
      <c r="V818" s="20">
        <v>15</v>
      </c>
      <c r="W818" s="20">
        <f>INVENTARIO[[#This Row],[Precio Final]]-(INVENTARIO[[#This Row],[Comisión 10%]]+INVENTARIO[[#This Row],[Costo total]])</f>
        <v>4.01</v>
      </c>
      <c r="X818" s="50">
        <f>INVENTARIO[[#This Row],[Ganancia Unitaria]]*INVENTARIO[[#This Row],[Salidas]]</f>
        <v>0</v>
      </c>
      <c r="Y818" s="20"/>
      <c r="Z818" s="20"/>
    </row>
    <row r="819" spans="1:26" ht="55" hidden="1" customHeight="1" x14ac:dyDescent="0.15">
      <c r="A819" s="23" t="s">
        <v>2271</v>
      </c>
      <c r="B819" s="172"/>
      <c r="C819" s="22" t="s">
        <v>12</v>
      </c>
      <c r="D819" s="78" t="s">
        <v>215</v>
      </c>
      <c r="E819" s="78" t="s">
        <v>2342</v>
      </c>
      <c r="F819" s="78" t="s">
        <v>2415</v>
      </c>
      <c r="G819" s="78" t="s">
        <v>1958</v>
      </c>
      <c r="H819" s="154">
        <f>INVENTARIO[[#This Row],[Precio Final]]</f>
        <v>15</v>
      </c>
      <c r="I819" s="78"/>
      <c r="J819" s="78">
        <v>1</v>
      </c>
      <c r="K819" s="21">
        <f>SUMIFS(VENTAS[Cantidad],VENTAS[Código del producto Vendido],INVENTARIO[[#This Row],[Code]])</f>
        <v>0</v>
      </c>
      <c r="L819" s="155">
        <f>INVENTARIO[[#This Row],[Entradas]]-INVENTARIO[[#This Row],[Salidas]]</f>
        <v>1</v>
      </c>
      <c r="M819" s="154">
        <f>INVENTARIO[[#This Row],[Precio Final]]*10%</f>
        <v>1.5</v>
      </c>
      <c r="N819" s="20"/>
      <c r="O819" s="20"/>
      <c r="P819" s="20">
        <v>6.49</v>
      </c>
      <c r="Q819" s="21"/>
      <c r="R819" s="20"/>
      <c r="S819" s="191">
        <v>3</v>
      </c>
      <c r="T819" s="179">
        <f t="shared" si="115"/>
        <v>9.49</v>
      </c>
      <c r="U819" s="179">
        <f>((INVENTARIO[[#This Row],[Costo Unitario (USD)]]+INVENTARIO[[#This Row],[Costo Envío (USD)]])*1.5)</f>
        <v>14.234999999999999</v>
      </c>
      <c r="V819" s="20">
        <v>15</v>
      </c>
      <c r="W819" s="20">
        <f>INVENTARIO[[#This Row],[Precio Final]]-(INVENTARIO[[#This Row],[Comisión 10%]]+INVENTARIO[[#This Row],[Costo total]])</f>
        <v>4.01</v>
      </c>
      <c r="X819" s="50">
        <f>INVENTARIO[[#This Row],[Ganancia Unitaria]]*INVENTARIO[[#This Row],[Salidas]]</f>
        <v>0</v>
      </c>
      <c r="Y819" s="20"/>
      <c r="Z819" s="20"/>
    </row>
    <row r="820" spans="1:26" ht="55" hidden="1" customHeight="1" x14ac:dyDescent="0.15">
      <c r="A820" s="23" t="s">
        <v>2272</v>
      </c>
      <c r="B820" s="172"/>
      <c r="C820" s="22" t="s">
        <v>12</v>
      </c>
      <c r="D820" s="83" t="s">
        <v>52</v>
      </c>
      <c r="E820" s="83" t="s">
        <v>2345</v>
      </c>
      <c r="F820" s="83" t="s">
        <v>693</v>
      </c>
      <c r="G820" s="83" t="s">
        <v>2346</v>
      </c>
      <c r="H820" s="173">
        <f>INVENTARIO[[#This Row],[Precio Final]]</f>
        <v>20</v>
      </c>
      <c r="I820" s="83"/>
      <c r="J820" s="83">
        <v>3</v>
      </c>
      <c r="K820" s="83">
        <f>SUMIFS(VENTAS[Cantidad],VENTAS[Código del producto Vendido],INVENTARIO[[#This Row],[Code]])</f>
        <v>2</v>
      </c>
      <c r="L820" s="83">
        <f>INVENTARIO[[#This Row],[Entradas]]-INVENTARIO[[#This Row],[Salidas]]</f>
        <v>1</v>
      </c>
      <c r="M820" s="83">
        <f>INVENTARIO[[#This Row],[Precio Final]]*10%</f>
        <v>2</v>
      </c>
      <c r="N820" s="83"/>
      <c r="O820" s="83"/>
      <c r="P820" s="83">
        <v>10.3</v>
      </c>
      <c r="Q820" s="83"/>
      <c r="R820" s="83"/>
      <c r="S820" s="192">
        <v>1.5</v>
      </c>
      <c r="T820" s="179">
        <f>(P820+S820)</f>
        <v>11.8</v>
      </c>
      <c r="U820" s="179">
        <f>((INVENTARIO[[#This Row],[Costo Unitario (USD)]]+INVENTARIO[[#This Row],[Costo Envío (USD)]])*1.5)</f>
        <v>17.700000000000003</v>
      </c>
      <c r="V820" s="20">
        <v>20</v>
      </c>
      <c r="W820" s="20">
        <f>INVENTARIO[[#This Row],[Precio Final]]-(INVENTARIO[[#This Row],[Comisión 10%]]+INVENTARIO[[#This Row],[Costo total]])</f>
        <v>6.1999999999999993</v>
      </c>
      <c r="X820" s="50">
        <f>INVENTARIO[[#This Row],[Ganancia Unitaria]]*INVENTARIO[[#This Row],[Salidas]]</f>
        <v>12.399999999999999</v>
      </c>
      <c r="Y820" s="20" t="s">
        <v>2344</v>
      </c>
      <c r="Z820" s="20"/>
    </row>
    <row r="821" spans="1:26" ht="55" hidden="1" customHeight="1" x14ac:dyDescent="0.15">
      <c r="A821" s="23" t="s">
        <v>2273</v>
      </c>
      <c r="B821" s="172"/>
      <c r="C821" s="22" t="s">
        <v>12</v>
      </c>
      <c r="D821" s="78" t="s">
        <v>215</v>
      </c>
      <c r="E821" s="78" t="s">
        <v>2347</v>
      </c>
      <c r="F821" s="78" t="s">
        <v>2415</v>
      </c>
      <c r="G821" s="78" t="s">
        <v>164</v>
      </c>
      <c r="H821" s="174">
        <f>INVENTARIO[[#This Row],[Precio Final]]</f>
        <v>39</v>
      </c>
      <c r="I821" s="78"/>
      <c r="J821" s="78">
        <v>1</v>
      </c>
      <c r="K821" s="78">
        <f>SUMIFS(VENTAS[Cantidad],VENTAS[Código del producto Vendido],INVENTARIO[[#This Row],[Code]])</f>
        <v>0</v>
      </c>
      <c r="L821" s="78">
        <f>INVENTARIO[[#This Row],[Entradas]]-INVENTARIO[[#This Row],[Salidas]]</f>
        <v>1</v>
      </c>
      <c r="M821" s="78">
        <f>INVENTARIO[[#This Row],[Precio Final]]*10%</f>
        <v>3.9000000000000004</v>
      </c>
      <c r="N821" s="78"/>
      <c r="O821" s="78"/>
      <c r="P821" s="78">
        <v>15.86</v>
      </c>
      <c r="Q821" s="78"/>
      <c r="R821" s="78"/>
      <c r="S821" s="193">
        <v>1.5</v>
      </c>
      <c r="T821" s="179">
        <f t="shared" si="115"/>
        <v>17.36</v>
      </c>
      <c r="U821" s="179">
        <f>((INVENTARIO[[#This Row],[Costo Unitario (USD)]]+INVENTARIO[[#This Row],[Costo Envío (USD)]])*1.5)</f>
        <v>26.04</v>
      </c>
      <c r="V821" s="20">
        <v>39</v>
      </c>
      <c r="W821" s="20">
        <f>INVENTARIO[[#This Row],[Precio Final]]-(INVENTARIO[[#This Row],[Comisión 10%]]+INVENTARIO[[#This Row],[Costo total]])</f>
        <v>17.740000000000002</v>
      </c>
      <c r="X821" s="50">
        <f>INVENTARIO[[#This Row],[Ganancia Unitaria]]*INVENTARIO[[#This Row],[Salidas]]</f>
        <v>0</v>
      </c>
      <c r="Y821" s="20" t="s">
        <v>2344</v>
      </c>
      <c r="Z821" s="20"/>
    </row>
    <row r="822" spans="1:26" ht="55" hidden="1" customHeight="1" x14ac:dyDescent="0.15">
      <c r="A822" s="23" t="s">
        <v>2274</v>
      </c>
      <c r="B822" s="172"/>
      <c r="C822" s="22" t="s">
        <v>12</v>
      </c>
      <c r="D822" s="83" t="s">
        <v>50</v>
      </c>
      <c r="E822" s="83" t="s">
        <v>2348</v>
      </c>
      <c r="F822" s="83" t="s">
        <v>697</v>
      </c>
      <c r="G822" s="83" t="s">
        <v>164</v>
      </c>
      <c r="H822" s="173">
        <f>INVENTARIO[[#This Row],[Precio Final]]</f>
        <v>30</v>
      </c>
      <c r="I822" s="83"/>
      <c r="J822" s="83">
        <v>1</v>
      </c>
      <c r="K822" s="83">
        <f>SUMIFS(VENTAS[Cantidad],VENTAS[Código del producto Vendido],INVENTARIO[[#This Row],[Code]])</f>
        <v>0</v>
      </c>
      <c r="L822" s="83">
        <f>INVENTARIO[[#This Row],[Entradas]]-INVENTARIO[[#This Row],[Salidas]]</f>
        <v>1</v>
      </c>
      <c r="M822" s="83">
        <f>INVENTARIO[[#This Row],[Precio Final]]*10%</f>
        <v>3</v>
      </c>
      <c r="N822" s="83"/>
      <c r="O822" s="83"/>
      <c r="P822" s="83">
        <v>13.34</v>
      </c>
      <c r="Q822" s="83"/>
      <c r="R822" s="83"/>
      <c r="S822" s="192">
        <v>1.5</v>
      </c>
      <c r="T822" s="83">
        <f t="shared" si="115"/>
        <v>14.84</v>
      </c>
      <c r="U822" s="83">
        <f>((INVENTARIO[[#This Row],[Costo Unitario (USD)]]+INVENTARIO[[#This Row],[Costo Envío (USD)]])*1.5)</f>
        <v>22.259999999999998</v>
      </c>
      <c r="V822" s="20">
        <v>30</v>
      </c>
      <c r="W822" s="20">
        <f>INVENTARIO[[#This Row],[Precio Final]]-(INVENTARIO[[#This Row],[Comisión 10%]]+INVENTARIO[[#This Row],[Costo total]])</f>
        <v>12.16</v>
      </c>
      <c r="X822" s="50">
        <f>INVENTARIO[[#This Row],[Ganancia Unitaria]]*INVENTARIO[[#This Row],[Salidas]]</f>
        <v>0</v>
      </c>
      <c r="Y822" s="20" t="s">
        <v>2344</v>
      </c>
      <c r="Z822" s="20"/>
    </row>
    <row r="823" spans="1:26" ht="55" hidden="1" customHeight="1" x14ac:dyDescent="0.15">
      <c r="A823" s="23" t="s">
        <v>2275</v>
      </c>
      <c r="B823" s="172"/>
      <c r="C823" s="22" t="s">
        <v>12</v>
      </c>
      <c r="D823" s="78" t="s">
        <v>50</v>
      </c>
      <c r="E823" s="78" t="s">
        <v>2348</v>
      </c>
      <c r="F823" s="78" t="s">
        <v>695</v>
      </c>
      <c r="G823" s="78" t="s">
        <v>164</v>
      </c>
      <c r="H823" s="174">
        <f>INVENTARIO[[#This Row],[Precio Final]]</f>
        <v>30</v>
      </c>
      <c r="I823" s="78"/>
      <c r="J823" s="78">
        <v>1</v>
      </c>
      <c r="K823" s="78">
        <f>SUMIFS(VENTAS[Cantidad],VENTAS[Código del producto Vendido],INVENTARIO[[#This Row],[Code]])</f>
        <v>0</v>
      </c>
      <c r="L823" s="78">
        <f>INVENTARIO[[#This Row],[Entradas]]-INVENTARIO[[#This Row],[Salidas]]</f>
        <v>1</v>
      </c>
      <c r="M823" s="78">
        <f>INVENTARIO[[#This Row],[Precio Final]]*10%</f>
        <v>3</v>
      </c>
      <c r="N823" s="78"/>
      <c r="O823" s="78"/>
      <c r="P823" s="78">
        <v>13.34</v>
      </c>
      <c r="Q823" s="78"/>
      <c r="R823" s="78"/>
      <c r="S823" s="193">
        <v>1.5</v>
      </c>
      <c r="T823" s="179">
        <f t="shared" si="115"/>
        <v>14.84</v>
      </c>
      <c r="U823" s="179">
        <f>((INVENTARIO[[#This Row],[Costo Unitario (USD)]]+INVENTARIO[[#This Row],[Costo Envío (USD)]])*1.5)</f>
        <v>22.259999999999998</v>
      </c>
      <c r="V823" s="20">
        <v>30</v>
      </c>
      <c r="W823" s="20">
        <f>INVENTARIO[[#This Row],[Precio Final]]-(INVENTARIO[[#This Row],[Comisión 10%]]+INVENTARIO[[#This Row],[Costo total]])</f>
        <v>12.16</v>
      </c>
      <c r="X823" s="50">
        <f>INVENTARIO[[#This Row],[Ganancia Unitaria]]*INVENTARIO[[#This Row],[Salidas]]</f>
        <v>0</v>
      </c>
      <c r="Y823" s="20" t="s">
        <v>2344</v>
      </c>
      <c r="Z823" s="20"/>
    </row>
    <row r="824" spans="1:26" ht="55" hidden="1" customHeight="1" x14ac:dyDescent="0.15">
      <c r="A824" s="23" t="s">
        <v>2276</v>
      </c>
      <c r="B824" s="172"/>
      <c r="C824" s="22" t="s">
        <v>12</v>
      </c>
      <c r="D824" s="83" t="s">
        <v>50</v>
      </c>
      <c r="E824" s="83" t="s">
        <v>2348</v>
      </c>
      <c r="F824" s="83" t="s">
        <v>693</v>
      </c>
      <c r="G824" s="83" t="s">
        <v>164</v>
      </c>
      <c r="H824" s="173">
        <f>INVENTARIO[[#This Row],[Precio Final]]</f>
        <v>30</v>
      </c>
      <c r="I824" s="83"/>
      <c r="J824" s="83">
        <v>1</v>
      </c>
      <c r="K824" s="83">
        <f>SUMIFS(VENTAS[Cantidad],VENTAS[Código del producto Vendido],INVENTARIO[[#This Row],[Code]])</f>
        <v>0</v>
      </c>
      <c r="L824" s="83">
        <f>INVENTARIO[[#This Row],[Entradas]]-INVENTARIO[[#This Row],[Salidas]]</f>
        <v>1</v>
      </c>
      <c r="M824" s="83">
        <f>INVENTARIO[[#This Row],[Precio Final]]*10%</f>
        <v>3</v>
      </c>
      <c r="N824" s="83"/>
      <c r="O824" s="83"/>
      <c r="P824" s="83">
        <v>13.34</v>
      </c>
      <c r="Q824" s="83"/>
      <c r="R824" s="83"/>
      <c r="S824" s="192">
        <v>1.5</v>
      </c>
      <c r="T824" s="83">
        <f t="shared" si="115"/>
        <v>14.84</v>
      </c>
      <c r="U824" s="173">
        <f>((INVENTARIO[[#This Row],[Costo Unitario (USD)]]+INVENTARIO[[#This Row],[Costo Envío (USD)]])*1.5)</f>
        <v>22.259999999999998</v>
      </c>
      <c r="V824" s="20">
        <v>30</v>
      </c>
      <c r="W824" s="20">
        <f>INVENTARIO[[#This Row],[Precio Final]]-(INVENTARIO[[#This Row],[Comisión 10%]]+INVENTARIO[[#This Row],[Costo total]])</f>
        <v>12.16</v>
      </c>
      <c r="X824" s="50">
        <f>INVENTARIO[[#This Row],[Ganancia Unitaria]]*INVENTARIO[[#This Row],[Salidas]]</f>
        <v>0</v>
      </c>
      <c r="Y824" s="20" t="s">
        <v>2344</v>
      </c>
      <c r="Z824" s="20"/>
    </row>
    <row r="825" spans="1:26" ht="55" hidden="1" customHeight="1" x14ac:dyDescent="0.15">
      <c r="A825" s="23" t="s">
        <v>2277</v>
      </c>
      <c r="B825" s="172"/>
      <c r="C825" s="22" t="s">
        <v>12</v>
      </c>
      <c r="D825" s="78" t="s">
        <v>52</v>
      </c>
      <c r="E825" s="78" t="s">
        <v>2349</v>
      </c>
      <c r="F825" s="78" t="s">
        <v>698</v>
      </c>
      <c r="G825" s="78" t="s">
        <v>164</v>
      </c>
      <c r="H825" s="174">
        <f>INVENTARIO[[#This Row],[Precio Final]]</f>
        <v>22</v>
      </c>
      <c r="I825" s="78"/>
      <c r="J825" s="78">
        <v>3</v>
      </c>
      <c r="K825" s="78">
        <f>SUMIFS(VENTAS[Cantidad],VENTAS[Código del producto Vendido],INVENTARIO[[#This Row],[Code]])</f>
        <v>1</v>
      </c>
      <c r="L825" s="78">
        <f>INVENTARIO[[#This Row],[Entradas]]-INVENTARIO[[#This Row],[Salidas]]</f>
        <v>2</v>
      </c>
      <c r="M825" s="78">
        <f>INVENTARIO[[#This Row],[Precio Final]]*10%</f>
        <v>2.2000000000000002</v>
      </c>
      <c r="N825" s="78"/>
      <c r="O825" s="78"/>
      <c r="P825" s="78">
        <v>8.24</v>
      </c>
      <c r="Q825" s="78"/>
      <c r="R825" s="78"/>
      <c r="S825" s="193">
        <v>1.5</v>
      </c>
      <c r="T825" s="179">
        <f t="shared" si="115"/>
        <v>9.74</v>
      </c>
      <c r="U825" s="179">
        <f>((INVENTARIO[[#This Row],[Costo Unitario (USD)]]+INVENTARIO[[#This Row],[Costo Envío (USD)]])*1.5)</f>
        <v>14.61</v>
      </c>
      <c r="V825" s="20">
        <v>22</v>
      </c>
      <c r="W825" s="20">
        <f>INVENTARIO[[#This Row],[Precio Final]]-(INVENTARIO[[#This Row],[Comisión 10%]]+INVENTARIO[[#This Row],[Costo total]])</f>
        <v>10.059999999999999</v>
      </c>
      <c r="X825" s="50">
        <f>INVENTARIO[[#This Row],[Ganancia Unitaria]]*INVENTARIO[[#This Row],[Salidas]]</f>
        <v>10.059999999999999</v>
      </c>
      <c r="Y825" s="20" t="s">
        <v>2344</v>
      </c>
      <c r="Z825" s="20"/>
    </row>
    <row r="826" spans="1:26" ht="55" hidden="1" customHeight="1" x14ac:dyDescent="0.15">
      <c r="A826" s="23" t="s">
        <v>2278</v>
      </c>
      <c r="B826" s="172"/>
      <c r="C826" s="22" t="s">
        <v>12</v>
      </c>
      <c r="D826" s="83" t="s">
        <v>52</v>
      </c>
      <c r="E826" s="83" t="s">
        <v>2349</v>
      </c>
      <c r="F826" s="83" t="s">
        <v>697</v>
      </c>
      <c r="G826" s="83" t="s">
        <v>164</v>
      </c>
      <c r="H826" s="173">
        <f>INVENTARIO[[#This Row],[Precio Final]]</f>
        <v>22</v>
      </c>
      <c r="I826" s="83"/>
      <c r="J826" s="83">
        <v>3</v>
      </c>
      <c r="K826" s="83">
        <f>SUMIFS(VENTAS[Cantidad],VENTAS[Código del producto Vendido],INVENTARIO[[#This Row],[Code]])</f>
        <v>0</v>
      </c>
      <c r="L826" s="83">
        <f>INVENTARIO[[#This Row],[Entradas]]-INVENTARIO[[#This Row],[Salidas]]</f>
        <v>3</v>
      </c>
      <c r="M826" s="83">
        <f>INVENTARIO[[#This Row],[Precio Final]]*10%</f>
        <v>2.2000000000000002</v>
      </c>
      <c r="N826" s="83"/>
      <c r="O826" s="83"/>
      <c r="P826" s="83">
        <v>8.24</v>
      </c>
      <c r="Q826" s="83"/>
      <c r="R826" s="83"/>
      <c r="S826" s="192">
        <v>1.5</v>
      </c>
      <c r="T826" s="83">
        <f t="shared" si="115"/>
        <v>9.74</v>
      </c>
      <c r="U826" s="83">
        <f>((INVENTARIO[[#This Row],[Costo Unitario (USD)]]+INVENTARIO[[#This Row],[Costo Envío (USD)]])*1.5)</f>
        <v>14.61</v>
      </c>
      <c r="V826" s="20">
        <v>22</v>
      </c>
      <c r="W826" s="20">
        <f>INVENTARIO[[#This Row],[Precio Final]]-(INVENTARIO[[#This Row],[Comisión 10%]]+INVENTARIO[[#This Row],[Costo total]])</f>
        <v>10.059999999999999</v>
      </c>
      <c r="X826" s="50">
        <f>INVENTARIO[[#This Row],[Ganancia Unitaria]]*INVENTARIO[[#This Row],[Salidas]]</f>
        <v>0</v>
      </c>
      <c r="Y826" s="20" t="s">
        <v>2344</v>
      </c>
      <c r="Z826" s="20"/>
    </row>
    <row r="827" spans="1:26" ht="55" customHeight="1" x14ac:dyDescent="0.15">
      <c r="A827" s="23" t="s">
        <v>2279</v>
      </c>
      <c r="B827" s="172"/>
      <c r="C827" s="22" t="s">
        <v>12</v>
      </c>
      <c r="D827" s="78" t="s">
        <v>2417</v>
      </c>
      <c r="E827" s="78" t="s">
        <v>2349</v>
      </c>
      <c r="F827" s="78" t="s">
        <v>695</v>
      </c>
      <c r="G827" s="78" t="s">
        <v>164</v>
      </c>
      <c r="H827" s="174">
        <f>INVENTARIO[[#This Row],[Precio Final]]</f>
        <v>22</v>
      </c>
      <c r="I827" s="78"/>
      <c r="J827" s="78">
        <v>1</v>
      </c>
      <c r="K827" s="78">
        <f>SUMIFS(VENTAS[Cantidad],VENTAS[Código del producto Vendido],INVENTARIO[[#This Row],[Code]])</f>
        <v>1</v>
      </c>
      <c r="L827" s="78">
        <f>INVENTARIO[[#This Row],[Entradas]]-INVENTARIO[[#This Row],[Salidas]]</f>
        <v>0</v>
      </c>
      <c r="M827" s="78">
        <f>INVENTARIO[[#This Row],[Precio Final]]*10%</f>
        <v>2.2000000000000002</v>
      </c>
      <c r="N827" s="78"/>
      <c r="O827" s="78"/>
      <c r="P827" s="78">
        <v>8.24</v>
      </c>
      <c r="Q827" s="78"/>
      <c r="R827" s="78"/>
      <c r="S827" s="193">
        <v>1.5</v>
      </c>
      <c r="T827" s="179">
        <f t="shared" si="115"/>
        <v>9.74</v>
      </c>
      <c r="U827" s="179">
        <f>((INVENTARIO[[#This Row],[Costo Unitario (USD)]]+INVENTARIO[[#This Row],[Costo Envío (USD)]])*1.5)</f>
        <v>14.61</v>
      </c>
      <c r="V827" s="20">
        <v>22</v>
      </c>
      <c r="W827" s="20">
        <f>INVENTARIO[[#This Row],[Precio Final]]-(INVENTARIO[[#This Row],[Comisión 10%]]+INVENTARIO[[#This Row],[Costo total]])</f>
        <v>10.059999999999999</v>
      </c>
      <c r="X827" s="50">
        <f>INVENTARIO[[#This Row],[Ganancia Unitaria]]*INVENTARIO[[#This Row],[Salidas]]</f>
        <v>10.059999999999999</v>
      </c>
      <c r="Y827" s="20" t="s">
        <v>2344</v>
      </c>
      <c r="Z827" s="20"/>
    </row>
    <row r="828" spans="1:26" ht="55" hidden="1" customHeight="1" x14ac:dyDescent="0.15">
      <c r="A828" s="23" t="s">
        <v>2280</v>
      </c>
      <c r="B828" s="172"/>
      <c r="C828" s="22" t="s">
        <v>12</v>
      </c>
      <c r="D828" s="83" t="s">
        <v>50</v>
      </c>
      <c r="E828" s="83" t="s">
        <v>2350</v>
      </c>
      <c r="F828" s="83" t="s">
        <v>698</v>
      </c>
      <c r="G828" s="83" t="s">
        <v>164</v>
      </c>
      <c r="H828" s="173">
        <f>INVENTARIO[[#This Row],[Precio Final]]</f>
        <v>30</v>
      </c>
      <c r="I828" s="83"/>
      <c r="J828" s="83">
        <v>1</v>
      </c>
      <c r="K828" s="83">
        <f>SUMIFS(VENTAS[Cantidad],VENTAS[Código del producto Vendido],INVENTARIO[[#This Row],[Code]])</f>
        <v>0</v>
      </c>
      <c r="L828" s="83">
        <f>INVENTARIO[[#This Row],[Entradas]]-INVENTARIO[[#This Row],[Salidas]]</f>
        <v>1</v>
      </c>
      <c r="M828" s="83">
        <f>INVENTARIO[[#This Row],[Precio Final]]*10%</f>
        <v>3</v>
      </c>
      <c r="N828" s="83"/>
      <c r="O828" s="83"/>
      <c r="P828" s="83">
        <v>13.59</v>
      </c>
      <c r="Q828" s="83"/>
      <c r="R828" s="83"/>
      <c r="S828" s="192">
        <v>1.5</v>
      </c>
      <c r="T828" s="83">
        <f t="shared" si="115"/>
        <v>15.09</v>
      </c>
      <c r="U828" s="83">
        <f>((INVENTARIO[[#This Row],[Costo Unitario (USD)]]+INVENTARIO[[#This Row],[Costo Envío (USD)]])*1.5)</f>
        <v>22.634999999999998</v>
      </c>
      <c r="V828" s="20">
        <v>30</v>
      </c>
      <c r="W828" s="20">
        <f>INVENTARIO[[#This Row],[Precio Final]]-(INVENTARIO[[#This Row],[Comisión 10%]]+INVENTARIO[[#This Row],[Costo total]])</f>
        <v>11.91</v>
      </c>
      <c r="X828" s="50">
        <f>INVENTARIO[[#This Row],[Ganancia Unitaria]]*INVENTARIO[[#This Row],[Salidas]]</f>
        <v>0</v>
      </c>
      <c r="Y828" s="20" t="s">
        <v>2344</v>
      </c>
      <c r="Z828" s="20"/>
    </row>
    <row r="829" spans="1:26" ht="55" hidden="1" customHeight="1" x14ac:dyDescent="0.15">
      <c r="A829" s="23" t="s">
        <v>2281</v>
      </c>
      <c r="B829" s="172"/>
      <c r="C829" s="22" t="s">
        <v>12</v>
      </c>
      <c r="D829" s="78" t="s">
        <v>50</v>
      </c>
      <c r="E829" s="78" t="s">
        <v>2350</v>
      </c>
      <c r="F829" s="78" t="s">
        <v>695</v>
      </c>
      <c r="G829" s="78" t="s">
        <v>164</v>
      </c>
      <c r="H829" s="174">
        <f>INVENTARIO[[#This Row],[Precio Final]]</f>
        <v>30</v>
      </c>
      <c r="I829" s="78"/>
      <c r="J829" s="78">
        <v>1</v>
      </c>
      <c r="K829" s="78">
        <f>SUMIFS(VENTAS[Cantidad],VENTAS[Código del producto Vendido],INVENTARIO[[#This Row],[Code]])</f>
        <v>0</v>
      </c>
      <c r="L829" s="78">
        <f>INVENTARIO[[#This Row],[Entradas]]-INVENTARIO[[#This Row],[Salidas]]</f>
        <v>1</v>
      </c>
      <c r="M829" s="78">
        <f>INVENTARIO[[#This Row],[Precio Final]]*10%</f>
        <v>3</v>
      </c>
      <c r="N829" s="78"/>
      <c r="O829" s="78"/>
      <c r="P829" s="78">
        <v>13.59</v>
      </c>
      <c r="Q829" s="78"/>
      <c r="R829" s="78"/>
      <c r="S829" s="193">
        <v>1.5</v>
      </c>
      <c r="T829" s="179">
        <f t="shared" si="115"/>
        <v>15.09</v>
      </c>
      <c r="U829" s="179">
        <f>((INVENTARIO[[#This Row],[Costo Unitario (USD)]]+INVENTARIO[[#This Row],[Costo Envío (USD)]])*1.5)</f>
        <v>22.634999999999998</v>
      </c>
      <c r="V829" s="20">
        <v>30</v>
      </c>
      <c r="W829" s="20">
        <f>INVENTARIO[[#This Row],[Precio Final]]-(INVENTARIO[[#This Row],[Comisión 10%]]+INVENTARIO[[#This Row],[Costo total]])</f>
        <v>11.91</v>
      </c>
      <c r="X829" s="50">
        <f>INVENTARIO[[#This Row],[Ganancia Unitaria]]*INVENTARIO[[#This Row],[Salidas]]</f>
        <v>0</v>
      </c>
      <c r="Y829" s="20" t="s">
        <v>2344</v>
      </c>
      <c r="Z829" s="20"/>
    </row>
    <row r="830" spans="1:26" ht="55" hidden="1" customHeight="1" x14ac:dyDescent="0.15">
      <c r="A830" s="23" t="s">
        <v>2282</v>
      </c>
      <c r="B830" s="172"/>
      <c r="C830" s="22" t="s">
        <v>12</v>
      </c>
      <c r="D830" s="83" t="s">
        <v>50</v>
      </c>
      <c r="E830" s="83" t="s">
        <v>2439</v>
      </c>
      <c r="F830" s="83" t="s">
        <v>697</v>
      </c>
      <c r="G830" s="83" t="s">
        <v>164</v>
      </c>
      <c r="H830" s="173">
        <f>INVENTARIO[[#This Row],[Precio Final]]</f>
        <v>25</v>
      </c>
      <c r="I830" s="83"/>
      <c r="J830" s="83">
        <v>1</v>
      </c>
      <c r="K830" s="83">
        <f>SUMIFS(VENTAS[Cantidad],VENTAS[Código del producto Vendido],INVENTARIO[[#This Row],[Code]])</f>
        <v>0</v>
      </c>
      <c r="L830" s="83">
        <f>INVENTARIO[[#This Row],[Entradas]]-INVENTARIO[[#This Row],[Salidas]]</f>
        <v>1</v>
      </c>
      <c r="M830" s="83">
        <f>INVENTARIO[[#This Row],[Precio Final]]*10%</f>
        <v>2.5</v>
      </c>
      <c r="N830" s="83"/>
      <c r="O830" s="83"/>
      <c r="P830" s="83">
        <v>10.9</v>
      </c>
      <c r="Q830" s="83"/>
      <c r="R830" s="83"/>
      <c r="S830" s="192">
        <v>1.5</v>
      </c>
      <c r="T830" s="179">
        <f t="shared" si="115"/>
        <v>12.4</v>
      </c>
      <c r="U830" s="179">
        <f>((INVENTARIO[[#This Row],[Costo Unitario (USD)]]+INVENTARIO[[#This Row],[Costo Envío (USD)]])*1.5)</f>
        <v>18.600000000000001</v>
      </c>
      <c r="V830" s="20">
        <v>25</v>
      </c>
      <c r="W830" s="20">
        <f>INVENTARIO[[#This Row],[Precio Final]]-(INVENTARIO[[#This Row],[Comisión 10%]]+INVENTARIO[[#This Row],[Costo total]])</f>
        <v>10.1</v>
      </c>
      <c r="X830" s="50">
        <f>INVENTARIO[[#This Row],[Ganancia Unitaria]]*INVENTARIO[[#This Row],[Salidas]]</f>
        <v>0</v>
      </c>
      <c r="Y830" s="20" t="s">
        <v>2344</v>
      </c>
      <c r="Z830" s="20"/>
    </row>
    <row r="831" spans="1:26" ht="55" hidden="1" customHeight="1" x14ac:dyDescent="0.15">
      <c r="A831" s="23" t="s">
        <v>2283</v>
      </c>
      <c r="B831" s="172"/>
      <c r="C831" s="22" t="s">
        <v>12</v>
      </c>
      <c r="D831" s="78" t="s">
        <v>50</v>
      </c>
      <c r="E831" s="78" t="s">
        <v>2439</v>
      </c>
      <c r="F831" s="78" t="s">
        <v>714</v>
      </c>
      <c r="G831" s="78" t="s">
        <v>164</v>
      </c>
      <c r="H831" s="174">
        <f>INVENTARIO[[#This Row],[Precio Final]]</f>
        <v>25</v>
      </c>
      <c r="I831" s="78"/>
      <c r="J831" s="78">
        <v>2</v>
      </c>
      <c r="K831" s="78">
        <f>SUMIFS(VENTAS[Cantidad],VENTAS[Código del producto Vendido],INVENTARIO[[#This Row],[Code]])</f>
        <v>0</v>
      </c>
      <c r="L831" s="78">
        <f>INVENTARIO[[#This Row],[Entradas]]-INVENTARIO[[#This Row],[Salidas]]</f>
        <v>2</v>
      </c>
      <c r="M831" s="78">
        <f>INVENTARIO[[#This Row],[Precio Final]]*10%</f>
        <v>2.5</v>
      </c>
      <c r="N831" s="78"/>
      <c r="O831" s="78"/>
      <c r="P831" s="78">
        <v>10.9</v>
      </c>
      <c r="Q831" s="78"/>
      <c r="R831" s="78"/>
      <c r="S831" s="192">
        <v>1.5</v>
      </c>
      <c r="T831" s="179">
        <f t="shared" si="115"/>
        <v>12.4</v>
      </c>
      <c r="U831" s="179">
        <f>((INVENTARIO[[#This Row],[Costo Unitario (USD)]]+INVENTARIO[[#This Row],[Costo Envío (USD)]])*1.5)</f>
        <v>18.600000000000001</v>
      </c>
      <c r="V831" s="20">
        <v>25</v>
      </c>
      <c r="W831" s="20">
        <f>INVENTARIO[[#This Row],[Precio Final]]-(INVENTARIO[[#This Row],[Comisión 10%]]+INVENTARIO[[#This Row],[Costo total]])</f>
        <v>10.1</v>
      </c>
      <c r="X831" s="50">
        <f>INVENTARIO[[#This Row],[Ganancia Unitaria]]*INVENTARIO[[#This Row],[Salidas]]</f>
        <v>0</v>
      </c>
      <c r="Y831" s="20" t="s">
        <v>2344</v>
      </c>
      <c r="Z831" s="20"/>
    </row>
    <row r="832" spans="1:26" ht="55" hidden="1" customHeight="1" x14ac:dyDescent="0.15">
      <c r="A832" s="23" t="s">
        <v>2284</v>
      </c>
      <c r="B832" s="172"/>
      <c r="C832" s="22" t="s">
        <v>12</v>
      </c>
      <c r="D832" s="83" t="s">
        <v>50</v>
      </c>
      <c r="E832" s="83" t="s">
        <v>2439</v>
      </c>
      <c r="F832" s="83" t="s">
        <v>698</v>
      </c>
      <c r="G832" s="83" t="s">
        <v>164</v>
      </c>
      <c r="H832" s="173">
        <f>INVENTARIO[[#This Row],[Precio Final]]</f>
        <v>25</v>
      </c>
      <c r="I832" s="83"/>
      <c r="J832" s="83">
        <v>1</v>
      </c>
      <c r="K832" s="83">
        <f>SUMIFS(VENTAS[Cantidad],VENTAS[Código del producto Vendido],INVENTARIO[[#This Row],[Code]])</f>
        <v>0</v>
      </c>
      <c r="L832" s="83">
        <f>INVENTARIO[[#This Row],[Entradas]]-INVENTARIO[[#This Row],[Salidas]]</f>
        <v>1</v>
      </c>
      <c r="M832" s="83">
        <f>INVENTARIO[[#This Row],[Precio Final]]*10%</f>
        <v>2.5</v>
      </c>
      <c r="N832" s="83"/>
      <c r="O832" s="83"/>
      <c r="P832" s="83">
        <v>10.9</v>
      </c>
      <c r="Q832" s="83"/>
      <c r="R832" s="83"/>
      <c r="S832" s="192">
        <v>1.5</v>
      </c>
      <c r="T832" s="179">
        <f t="shared" si="115"/>
        <v>12.4</v>
      </c>
      <c r="U832" s="179">
        <f>((INVENTARIO[[#This Row],[Costo Unitario (USD)]]+INVENTARIO[[#This Row],[Costo Envío (USD)]])*1.5)</f>
        <v>18.600000000000001</v>
      </c>
      <c r="V832" s="20">
        <v>25</v>
      </c>
      <c r="W832" s="20">
        <f>INVENTARIO[[#This Row],[Precio Final]]-(INVENTARIO[[#This Row],[Comisión 10%]]+INVENTARIO[[#This Row],[Costo total]])</f>
        <v>10.1</v>
      </c>
      <c r="X832" s="50">
        <f>INVENTARIO[[#This Row],[Ganancia Unitaria]]*INVENTARIO[[#This Row],[Salidas]]</f>
        <v>0</v>
      </c>
      <c r="Y832" s="20" t="s">
        <v>2344</v>
      </c>
      <c r="Z832" s="20"/>
    </row>
    <row r="833" spans="1:26" ht="55" hidden="1" customHeight="1" x14ac:dyDescent="0.15">
      <c r="A833" s="23" t="s">
        <v>2285</v>
      </c>
      <c r="B833" s="172"/>
      <c r="C833" s="22" t="s">
        <v>12</v>
      </c>
      <c r="D833" s="78" t="s">
        <v>215</v>
      </c>
      <c r="E833" s="78" t="s">
        <v>2347</v>
      </c>
      <c r="F833" s="78" t="s">
        <v>714</v>
      </c>
      <c r="G833" s="78" t="s">
        <v>164</v>
      </c>
      <c r="H833" s="174">
        <f>INVENTARIO[[#This Row],[Precio Final]]</f>
        <v>0</v>
      </c>
      <c r="I833" s="78"/>
      <c r="J833" s="78">
        <v>1</v>
      </c>
      <c r="K833" s="78">
        <f>SUMIFS(VENTAS[Cantidad],VENTAS[Código del producto Vendido],INVENTARIO[[#This Row],[Code]])</f>
        <v>0</v>
      </c>
      <c r="L833" s="78">
        <f>INVENTARIO[[#This Row],[Entradas]]-INVENTARIO[[#This Row],[Salidas]]</f>
        <v>1</v>
      </c>
      <c r="M833" s="78">
        <f>INVENTARIO[[#This Row],[Precio Final]]*10%</f>
        <v>0</v>
      </c>
      <c r="N833" s="78"/>
      <c r="O833" s="78"/>
      <c r="P833" s="78">
        <v>15.86</v>
      </c>
      <c r="Q833" s="78"/>
      <c r="R833" s="78"/>
      <c r="S833" s="192">
        <v>1.5</v>
      </c>
      <c r="T833" s="179">
        <f t="shared" si="115"/>
        <v>17.36</v>
      </c>
      <c r="U833" s="179">
        <f>((INVENTARIO[[#This Row],[Costo Unitario (USD)]]+INVENTARIO[[#This Row],[Costo Envío (USD)]])*1.5)</f>
        <v>26.04</v>
      </c>
      <c r="V833" s="20"/>
      <c r="W833" s="20">
        <f>INVENTARIO[[#This Row],[Precio Final]]-(INVENTARIO[[#This Row],[Comisión 10%]]+INVENTARIO[[#This Row],[Costo total]])</f>
        <v>-17.36</v>
      </c>
      <c r="X833" s="50">
        <f>INVENTARIO[[#This Row],[Ganancia Unitaria]]*INVENTARIO[[#This Row],[Salidas]]</f>
        <v>0</v>
      </c>
      <c r="Y833" s="20" t="s">
        <v>2344</v>
      </c>
      <c r="Z833" s="20"/>
    </row>
    <row r="834" spans="1:26" ht="55" hidden="1" customHeight="1" x14ac:dyDescent="0.15">
      <c r="A834" s="23" t="s">
        <v>2286</v>
      </c>
      <c r="B834" s="172"/>
      <c r="C834" s="22" t="s">
        <v>12</v>
      </c>
      <c r="D834" s="83" t="s">
        <v>50</v>
      </c>
      <c r="E834" s="83" t="s">
        <v>2351</v>
      </c>
      <c r="F834" s="83" t="s">
        <v>695</v>
      </c>
      <c r="G834" s="83" t="s">
        <v>164</v>
      </c>
      <c r="H834" s="173">
        <f>INVENTARIO[[#This Row],[Precio Final]]</f>
        <v>27</v>
      </c>
      <c r="I834" s="83">
        <f t="shared" ref="I834:I893" si="116">U834</f>
        <v>20.955000000000002</v>
      </c>
      <c r="J834" s="83">
        <v>1</v>
      </c>
      <c r="K834" s="83">
        <f>SUMIFS(VENTAS[Cantidad],VENTAS[Código del producto Vendido],INVENTARIO[[#This Row],[Code]])</f>
        <v>0</v>
      </c>
      <c r="L834" s="83">
        <f>INVENTARIO[[#This Row],[Entradas]]-INVENTARIO[[#This Row],[Salidas]]</f>
        <v>1</v>
      </c>
      <c r="M834" s="83">
        <f>INVENTARIO[[#This Row],[Precio Final]]*10%</f>
        <v>2.7</v>
      </c>
      <c r="N834" s="83"/>
      <c r="O834" s="83"/>
      <c r="P834" s="83">
        <v>12.47</v>
      </c>
      <c r="Q834" s="83"/>
      <c r="R834" s="83"/>
      <c r="S834" s="192">
        <v>1.5</v>
      </c>
      <c r="T834" s="179">
        <f t="shared" si="115"/>
        <v>13.97</v>
      </c>
      <c r="U834" s="179">
        <f>((INVENTARIO[[#This Row],[Costo Unitario (USD)]]+INVENTARIO[[#This Row],[Costo Envío (USD)]])*1.5)</f>
        <v>20.955000000000002</v>
      </c>
      <c r="V834" s="20">
        <v>27</v>
      </c>
      <c r="W834" s="20">
        <f>INVENTARIO[[#This Row],[Precio Final]]-(INVENTARIO[[#This Row],[Comisión 10%]]+INVENTARIO[[#This Row],[Costo total]])</f>
        <v>10.329999999999998</v>
      </c>
      <c r="X834" s="50">
        <f>INVENTARIO[[#This Row],[Ganancia Unitaria]]*INVENTARIO[[#This Row],[Salidas]]</f>
        <v>0</v>
      </c>
      <c r="Y834" s="20" t="s">
        <v>2344</v>
      </c>
      <c r="Z834" s="20"/>
    </row>
    <row r="835" spans="1:26" ht="55" hidden="1" customHeight="1" x14ac:dyDescent="0.15">
      <c r="A835" s="23" t="s">
        <v>2287</v>
      </c>
      <c r="B835" s="172"/>
      <c r="C835" s="22" t="s">
        <v>12</v>
      </c>
      <c r="D835" s="78" t="s">
        <v>50</v>
      </c>
      <c r="E835" s="78" t="s">
        <v>2351</v>
      </c>
      <c r="F835" s="78" t="s">
        <v>697</v>
      </c>
      <c r="G835" s="78" t="s">
        <v>164</v>
      </c>
      <c r="H835" s="174">
        <f>INVENTARIO[[#This Row],[Precio Final]]</f>
        <v>27</v>
      </c>
      <c r="I835" s="78">
        <f t="shared" si="116"/>
        <v>20.955000000000002</v>
      </c>
      <c r="J835" s="78">
        <v>2</v>
      </c>
      <c r="K835" s="78">
        <f>SUMIFS(VENTAS[Cantidad],VENTAS[Código del producto Vendido],INVENTARIO[[#This Row],[Code]])</f>
        <v>0</v>
      </c>
      <c r="L835" s="78">
        <f>INVENTARIO[[#This Row],[Entradas]]-INVENTARIO[[#This Row],[Salidas]]</f>
        <v>2</v>
      </c>
      <c r="M835" s="78">
        <f>INVENTARIO[[#This Row],[Precio Final]]*10%</f>
        <v>2.7</v>
      </c>
      <c r="N835" s="78"/>
      <c r="O835" s="78"/>
      <c r="P835" s="78">
        <v>12.47</v>
      </c>
      <c r="Q835" s="78"/>
      <c r="R835" s="78"/>
      <c r="S835" s="192">
        <v>1.5</v>
      </c>
      <c r="T835" s="179">
        <f t="shared" si="115"/>
        <v>13.97</v>
      </c>
      <c r="U835" s="179">
        <f>((INVENTARIO[[#This Row],[Costo Unitario (USD)]]+INVENTARIO[[#This Row],[Costo Envío (USD)]])*1.5)</f>
        <v>20.955000000000002</v>
      </c>
      <c r="V835" s="20">
        <v>27</v>
      </c>
      <c r="W835" s="20">
        <f>INVENTARIO[[#This Row],[Precio Final]]-(INVENTARIO[[#This Row],[Comisión 10%]]+INVENTARIO[[#This Row],[Costo total]])</f>
        <v>10.329999999999998</v>
      </c>
      <c r="X835" s="50">
        <f>INVENTARIO[[#This Row],[Ganancia Unitaria]]*INVENTARIO[[#This Row],[Salidas]]</f>
        <v>0</v>
      </c>
      <c r="Y835" s="20" t="s">
        <v>2344</v>
      </c>
      <c r="Z835" s="20"/>
    </row>
    <row r="836" spans="1:26" ht="55" hidden="1" customHeight="1" x14ac:dyDescent="0.15">
      <c r="A836" s="23" t="s">
        <v>2288</v>
      </c>
      <c r="B836" s="172"/>
      <c r="C836" s="22" t="s">
        <v>12</v>
      </c>
      <c r="D836" s="83" t="s">
        <v>50</v>
      </c>
      <c r="E836" s="83" t="s">
        <v>2351</v>
      </c>
      <c r="F836" s="83" t="s">
        <v>692</v>
      </c>
      <c r="G836" s="83" t="s">
        <v>164</v>
      </c>
      <c r="H836" s="173">
        <f>INVENTARIO[[#This Row],[Precio Final]]</f>
        <v>27</v>
      </c>
      <c r="I836" s="83">
        <f t="shared" si="116"/>
        <v>20.955000000000002</v>
      </c>
      <c r="J836" s="83">
        <v>2</v>
      </c>
      <c r="K836" s="83">
        <f>SUMIFS(VENTAS[Cantidad],VENTAS[Código del producto Vendido],INVENTARIO[[#This Row],[Code]])</f>
        <v>1</v>
      </c>
      <c r="L836" s="83">
        <f>INVENTARIO[[#This Row],[Entradas]]-INVENTARIO[[#This Row],[Salidas]]</f>
        <v>1</v>
      </c>
      <c r="M836" s="83">
        <f>INVENTARIO[[#This Row],[Precio Final]]*10%</f>
        <v>2.7</v>
      </c>
      <c r="N836" s="83"/>
      <c r="O836" s="83"/>
      <c r="P836" s="83">
        <v>12.47</v>
      </c>
      <c r="Q836" s="83"/>
      <c r="R836" s="83"/>
      <c r="S836" s="192">
        <v>1.5</v>
      </c>
      <c r="T836" s="179">
        <f t="shared" si="115"/>
        <v>13.97</v>
      </c>
      <c r="U836" s="179">
        <f>((INVENTARIO[[#This Row],[Costo Unitario (USD)]]+INVENTARIO[[#This Row],[Costo Envío (USD)]])*1.5)</f>
        <v>20.955000000000002</v>
      </c>
      <c r="V836" s="20">
        <v>27</v>
      </c>
      <c r="W836" s="20">
        <f>INVENTARIO[[#This Row],[Precio Final]]-(INVENTARIO[[#This Row],[Comisión 10%]]+INVENTARIO[[#This Row],[Costo total]])</f>
        <v>10.329999999999998</v>
      </c>
      <c r="X836" s="50">
        <f>INVENTARIO[[#This Row],[Ganancia Unitaria]]*INVENTARIO[[#This Row],[Salidas]]</f>
        <v>10.329999999999998</v>
      </c>
      <c r="Y836" s="20" t="s">
        <v>2344</v>
      </c>
      <c r="Z836" s="20"/>
    </row>
    <row r="837" spans="1:26" ht="55" hidden="1" customHeight="1" x14ac:dyDescent="0.15">
      <c r="A837" s="23" t="s">
        <v>2289</v>
      </c>
      <c r="B837" s="172"/>
      <c r="C837" s="22" t="s">
        <v>12</v>
      </c>
      <c r="D837" s="78" t="s">
        <v>50</v>
      </c>
      <c r="E837" s="78" t="s">
        <v>2421</v>
      </c>
      <c r="F837" s="78" t="s">
        <v>692</v>
      </c>
      <c r="G837" s="78" t="s">
        <v>164</v>
      </c>
      <c r="H837" s="174">
        <f>INVENTARIO[[#This Row],[Precio Final]]</f>
        <v>30</v>
      </c>
      <c r="I837" s="78">
        <f t="shared" si="116"/>
        <v>21.495000000000001</v>
      </c>
      <c r="J837" s="78">
        <v>1</v>
      </c>
      <c r="K837" s="78">
        <f>SUMIFS(VENTAS[Cantidad],VENTAS[Código del producto Vendido],INVENTARIO[[#This Row],[Code]])</f>
        <v>0</v>
      </c>
      <c r="L837" s="78">
        <f>INVENTARIO[[#This Row],[Entradas]]-INVENTARIO[[#This Row],[Salidas]]</f>
        <v>1</v>
      </c>
      <c r="M837" s="78">
        <f>INVENTARIO[[#This Row],[Precio Final]]*10%</f>
        <v>3</v>
      </c>
      <c r="N837" s="78"/>
      <c r="O837" s="78"/>
      <c r="P837" s="78">
        <v>12.83</v>
      </c>
      <c r="Q837" s="78"/>
      <c r="R837" s="78"/>
      <c r="S837" s="192">
        <v>1.5</v>
      </c>
      <c r="T837" s="179">
        <f t="shared" si="115"/>
        <v>14.33</v>
      </c>
      <c r="U837" s="179">
        <f>((INVENTARIO[[#This Row],[Costo Unitario (USD)]]+INVENTARIO[[#This Row],[Costo Envío (USD)]])*1.5)</f>
        <v>21.495000000000001</v>
      </c>
      <c r="V837" s="20">
        <v>30</v>
      </c>
      <c r="W837" s="20">
        <f>INVENTARIO[[#This Row],[Precio Final]]-(INVENTARIO[[#This Row],[Comisión 10%]]+INVENTARIO[[#This Row],[Costo total]])</f>
        <v>12.670000000000002</v>
      </c>
      <c r="X837" s="50">
        <f>INVENTARIO[[#This Row],[Ganancia Unitaria]]*INVENTARIO[[#This Row],[Salidas]]</f>
        <v>0</v>
      </c>
      <c r="Y837" s="20" t="s">
        <v>2344</v>
      </c>
      <c r="Z837" s="20"/>
    </row>
    <row r="838" spans="1:26" ht="55" hidden="1" customHeight="1" x14ac:dyDescent="0.15">
      <c r="A838" s="23" t="s">
        <v>2290</v>
      </c>
      <c r="B838" s="172"/>
      <c r="C838" s="22" t="s">
        <v>12</v>
      </c>
      <c r="D838" s="83" t="s">
        <v>50</v>
      </c>
      <c r="E838" s="83" t="s">
        <v>2422</v>
      </c>
      <c r="F838" s="83" t="s">
        <v>695</v>
      </c>
      <c r="G838" s="83" t="s">
        <v>164</v>
      </c>
      <c r="H838" s="173">
        <f>INVENTARIO[[#This Row],[Precio Final]]</f>
        <v>30</v>
      </c>
      <c r="I838" s="83">
        <f t="shared" si="116"/>
        <v>21.495000000000001</v>
      </c>
      <c r="J838" s="83">
        <v>1</v>
      </c>
      <c r="K838" s="83">
        <f>SUMIFS(VENTAS[Cantidad],VENTAS[Código del producto Vendido],INVENTARIO[[#This Row],[Code]])</f>
        <v>0</v>
      </c>
      <c r="L838" s="83">
        <f>INVENTARIO[[#This Row],[Entradas]]-INVENTARIO[[#This Row],[Salidas]]</f>
        <v>1</v>
      </c>
      <c r="M838" s="83">
        <f>INVENTARIO[[#This Row],[Precio Final]]*10%</f>
        <v>3</v>
      </c>
      <c r="N838" s="83"/>
      <c r="O838" s="83"/>
      <c r="P838" s="83">
        <v>12.83</v>
      </c>
      <c r="Q838" s="83"/>
      <c r="R838" s="83"/>
      <c r="S838" s="192">
        <v>1.5</v>
      </c>
      <c r="T838" s="179">
        <f t="shared" si="115"/>
        <v>14.33</v>
      </c>
      <c r="U838" s="179">
        <f>((INVENTARIO[[#This Row],[Costo Unitario (USD)]]+INVENTARIO[[#This Row],[Costo Envío (USD)]])*1.5)</f>
        <v>21.495000000000001</v>
      </c>
      <c r="V838" s="20">
        <v>30</v>
      </c>
      <c r="W838" s="20">
        <f>INVENTARIO[[#This Row],[Precio Final]]-(INVENTARIO[[#This Row],[Comisión 10%]]+INVENTARIO[[#This Row],[Costo total]])</f>
        <v>12.670000000000002</v>
      </c>
      <c r="X838" s="50">
        <f>INVENTARIO[[#This Row],[Ganancia Unitaria]]*INVENTARIO[[#This Row],[Salidas]]</f>
        <v>0</v>
      </c>
      <c r="Y838" s="20" t="s">
        <v>2344</v>
      </c>
      <c r="Z838" s="20"/>
    </row>
    <row r="839" spans="1:26" ht="55" hidden="1" customHeight="1" x14ac:dyDescent="0.15">
      <c r="A839" s="23" t="s">
        <v>2291</v>
      </c>
      <c r="B839" s="172"/>
      <c r="C839" s="22" t="s">
        <v>12</v>
      </c>
      <c r="D839" s="78" t="s">
        <v>50</v>
      </c>
      <c r="E839" s="78" t="s">
        <v>2423</v>
      </c>
      <c r="F839" s="78" t="s">
        <v>697</v>
      </c>
      <c r="G839" s="78" t="s">
        <v>164</v>
      </c>
      <c r="H839" s="174">
        <f>INVENTARIO[[#This Row],[Precio Final]]</f>
        <v>25</v>
      </c>
      <c r="I839" s="78">
        <f t="shared" si="116"/>
        <v>16.649999999999999</v>
      </c>
      <c r="J839" s="78">
        <v>1</v>
      </c>
      <c r="K839" s="78">
        <f>SUMIFS(VENTAS[Cantidad],VENTAS[Código del producto Vendido],INVENTARIO[[#This Row],[Code]])</f>
        <v>0</v>
      </c>
      <c r="L839" s="78">
        <f>INVENTARIO[[#This Row],[Entradas]]-INVENTARIO[[#This Row],[Salidas]]</f>
        <v>1</v>
      </c>
      <c r="M839" s="78">
        <f>INVENTARIO[[#This Row],[Precio Final]]*10%</f>
        <v>2.5</v>
      </c>
      <c r="N839" s="78"/>
      <c r="O839" s="78"/>
      <c r="P839" s="78">
        <v>9.6</v>
      </c>
      <c r="Q839" s="78"/>
      <c r="R839" s="78"/>
      <c r="S839" s="192">
        <v>1.5</v>
      </c>
      <c r="T839" s="179">
        <f t="shared" si="115"/>
        <v>11.1</v>
      </c>
      <c r="U839" s="179">
        <f>((INVENTARIO[[#This Row],[Costo Unitario (USD)]]+INVENTARIO[[#This Row],[Costo Envío (USD)]])*1.5)</f>
        <v>16.649999999999999</v>
      </c>
      <c r="V839" s="20">
        <v>25</v>
      </c>
      <c r="W839" s="20">
        <f>INVENTARIO[[#This Row],[Precio Final]]-(INVENTARIO[[#This Row],[Comisión 10%]]+INVENTARIO[[#This Row],[Costo total]])</f>
        <v>11.4</v>
      </c>
      <c r="X839" s="50">
        <f>INVENTARIO[[#This Row],[Ganancia Unitaria]]*INVENTARIO[[#This Row],[Salidas]]</f>
        <v>0</v>
      </c>
      <c r="Y839" s="20" t="s">
        <v>2344</v>
      </c>
      <c r="Z839" s="20"/>
    </row>
    <row r="840" spans="1:26" ht="55" hidden="1" customHeight="1" x14ac:dyDescent="0.15">
      <c r="A840" s="23" t="s">
        <v>2292</v>
      </c>
      <c r="B840" s="172"/>
      <c r="C840" s="22" t="s">
        <v>12</v>
      </c>
      <c r="D840" s="83" t="s">
        <v>50</v>
      </c>
      <c r="E840" s="83" t="s">
        <v>2423</v>
      </c>
      <c r="F840" s="83" t="s">
        <v>698</v>
      </c>
      <c r="G840" s="83" t="s">
        <v>164</v>
      </c>
      <c r="H840" s="173">
        <f>INVENTARIO[[#This Row],[Precio Final]]</f>
        <v>25</v>
      </c>
      <c r="I840" s="83">
        <f t="shared" si="116"/>
        <v>16.649999999999999</v>
      </c>
      <c r="J840" s="83">
        <v>1</v>
      </c>
      <c r="K840" s="83">
        <f>SUMIFS(VENTAS[Cantidad],VENTAS[Código del producto Vendido],INVENTARIO[[#This Row],[Code]])</f>
        <v>0</v>
      </c>
      <c r="L840" s="83">
        <f>INVENTARIO[[#This Row],[Entradas]]-INVENTARIO[[#This Row],[Salidas]]</f>
        <v>1</v>
      </c>
      <c r="M840" s="83">
        <f>INVENTARIO[[#This Row],[Precio Final]]*10%</f>
        <v>2.5</v>
      </c>
      <c r="N840" s="83"/>
      <c r="O840" s="83"/>
      <c r="P840" s="83">
        <v>9.6</v>
      </c>
      <c r="Q840" s="83"/>
      <c r="R840" s="83"/>
      <c r="S840" s="192">
        <v>1.5</v>
      </c>
      <c r="T840" s="179">
        <f t="shared" si="115"/>
        <v>11.1</v>
      </c>
      <c r="U840" s="179">
        <f>((INVENTARIO[[#This Row],[Costo Unitario (USD)]]+INVENTARIO[[#This Row],[Costo Envío (USD)]])*1.5)</f>
        <v>16.649999999999999</v>
      </c>
      <c r="V840" s="20">
        <v>25</v>
      </c>
      <c r="W840" s="20">
        <f>INVENTARIO[[#This Row],[Precio Final]]-(INVENTARIO[[#This Row],[Comisión 10%]]+INVENTARIO[[#This Row],[Costo total]])</f>
        <v>11.4</v>
      </c>
      <c r="X840" s="50">
        <f>INVENTARIO[[#This Row],[Ganancia Unitaria]]*INVENTARIO[[#This Row],[Salidas]]</f>
        <v>0</v>
      </c>
      <c r="Y840" s="20" t="s">
        <v>2344</v>
      </c>
      <c r="Z840" s="20"/>
    </row>
    <row r="841" spans="1:26" ht="55" hidden="1" customHeight="1" x14ac:dyDescent="0.15">
      <c r="A841" s="23" t="s">
        <v>2293</v>
      </c>
      <c r="B841" s="172"/>
      <c r="C841" s="22" t="s">
        <v>12</v>
      </c>
      <c r="D841" s="78" t="s">
        <v>50</v>
      </c>
      <c r="E841" s="78" t="s">
        <v>2423</v>
      </c>
      <c r="F841" s="78" t="s">
        <v>697</v>
      </c>
      <c r="G841" s="78" t="s">
        <v>164</v>
      </c>
      <c r="H841" s="174">
        <f>INVENTARIO[[#This Row],[Precio Final]]</f>
        <v>25</v>
      </c>
      <c r="I841" s="78">
        <f t="shared" si="116"/>
        <v>16.649999999999999</v>
      </c>
      <c r="J841" s="78">
        <v>1</v>
      </c>
      <c r="K841" s="78">
        <f>SUMIFS(VENTAS[Cantidad],VENTAS[Código del producto Vendido],INVENTARIO[[#This Row],[Code]])</f>
        <v>0</v>
      </c>
      <c r="L841" s="78">
        <f>INVENTARIO[[#This Row],[Entradas]]-INVENTARIO[[#This Row],[Salidas]]</f>
        <v>1</v>
      </c>
      <c r="M841" s="78">
        <f>INVENTARIO[[#This Row],[Precio Final]]*10%</f>
        <v>2.5</v>
      </c>
      <c r="N841" s="78"/>
      <c r="O841" s="78"/>
      <c r="P841" s="78">
        <v>9.6</v>
      </c>
      <c r="Q841" s="78"/>
      <c r="R841" s="78"/>
      <c r="S841" s="192">
        <v>1.5</v>
      </c>
      <c r="T841" s="179">
        <f t="shared" si="115"/>
        <v>11.1</v>
      </c>
      <c r="U841" s="179">
        <f>((INVENTARIO[[#This Row],[Costo Unitario (USD)]]+INVENTARIO[[#This Row],[Costo Envío (USD)]])*1.5)</f>
        <v>16.649999999999999</v>
      </c>
      <c r="V841" s="20">
        <v>25</v>
      </c>
      <c r="W841" s="20">
        <f>INVENTARIO[[#This Row],[Precio Final]]-(INVENTARIO[[#This Row],[Comisión 10%]]+INVENTARIO[[#This Row],[Costo total]])</f>
        <v>11.4</v>
      </c>
      <c r="X841" s="50">
        <f>INVENTARIO[[#This Row],[Ganancia Unitaria]]*INVENTARIO[[#This Row],[Salidas]]</f>
        <v>0</v>
      </c>
      <c r="Y841" s="20" t="s">
        <v>2344</v>
      </c>
      <c r="Z841" s="20"/>
    </row>
    <row r="842" spans="1:26" ht="55" hidden="1" customHeight="1" x14ac:dyDescent="0.15">
      <c r="A842" s="23" t="s">
        <v>2294</v>
      </c>
      <c r="B842" s="172"/>
      <c r="C842" s="22" t="s">
        <v>12</v>
      </c>
      <c r="D842" s="83" t="s">
        <v>50</v>
      </c>
      <c r="E842" s="83" t="s">
        <v>2424</v>
      </c>
      <c r="F842" s="83" t="s">
        <v>695</v>
      </c>
      <c r="G842" s="83" t="s">
        <v>164</v>
      </c>
      <c r="H842" s="173">
        <f>INVENTARIO[[#This Row],[Precio Final]]</f>
        <v>25</v>
      </c>
      <c r="I842" s="83">
        <f t="shared" si="116"/>
        <v>16.649999999999999</v>
      </c>
      <c r="J842" s="83">
        <v>1</v>
      </c>
      <c r="K842" s="83">
        <f>SUMIFS(VENTAS[Cantidad],VENTAS[Código del producto Vendido],INVENTARIO[[#This Row],[Code]])</f>
        <v>0</v>
      </c>
      <c r="L842" s="83">
        <f>INVENTARIO[[#This Row],[Entradas]]-INVENTARIO[[#This Row],[Salidas]]</f>
        <v>1</v>
      </c>
      <c r="M842" s="83">
        <f>INVENTARIO[[#This Row],[Precio Final]]*10%</f>
        <v>2.5</v>
      </c>
      <c r="N842" s="83"/>
      <c r="O842" s="83"/>
      <c r="P842" s="83">
        <v>9.6</v>
      </c>
      <c r="Q842" s="83"/>
      <c r="R842" s="83"/>
      <c r="S842" s="192">
        <v>1.5</v>
      </c>
      <c r="T842" s="179">
        <f t="shared" si="115"/>
        <v>11.1</v>
      </c>
      <c r="U842" s="179">
        <f>((INVENTARIO[[#This Row],[Costo Unitario (USD)]]+INVENTARIO[[#This Row],[Costo Envío (USD)]])*1.5)</f>
        <v>16.649999999999999</v>
      </c>
      <c r="V842" s="20">
        <v>25</v>
      </c>
      <c r="W842" s="20">
        <f>INVENTARIO[[#This Row],[Precio Final]]-(INVENTARIO[[#This Row],[Comisión 10%]]+INVENTARIO[[#This Row],[Costo total]])</f>
        <v>11.4</v>
      </c>
      <c r="X842" s="50">
        <f>INVENTARIO[[#This Row],[Ganancia Unitaria]]*INVENTARIO[[#This Row],[Salidas]]</f>
        <v>0</v>
      </c>
      <c r="Y842" s="20" t="s">
        <v>2344</v>
      </c>
      <c r="Z842" s="20"/>
    </row>
    <row r="843" spans="1:26" ht="55" hidden="1" customHeight="1" x14ac:dyDescent="0.15">
      <c r="A843" s="23" t="s">
        <v>2295</v>
      </c>
      <c r="B843" s="172"/>
      <c r="C843" s="22" t="s">
        <v>12</v>
      </c>
      <c r="D843" s="78" t="s">
        <v>52</v>
      </c>
      <c r="E843" s="78" t="s">
        <v>2352</v>
      </c>
      <c r="F843" s="78" t="s">
        <v>698</v>
      </c>
      <c r="G843" s="78" t="s">
        <v>164</v>
      </c>
      <c r="H843" s="174">
        <f>INVENTARIO[[#This Row],[Precio Final]]</f>
        <v>12</v>
      </c>
      <c r="I843" s="78">
        <f t="shared" si="116"/>
        <v>8.5500000000000007</v>
      </c>
      <c r="J843" s="78">
        <v>1</v>
      </c>
      <c r="K843" s="78">
        <f>SUMIFS(VENTAS[Cantidad],VENTAS[Código del producto Vendido],INVENTARIO[[#This Row],[Code]])</f>
        <v>1</v>
      </c>
      <c r="L843" s="78">
        <f>INVENTARIO[[#This Row],[Entradas]]-INVENTARIO[[#This Row],[Salidas]]</f>
        <v>0</v>
      </c>
      <c r="M843" s="78">
        <f>INVENTARIO[[#This Row],[Precio Final]]*10%</f>
        <v>1.2000000000000002</v>
      </c>
      <c r="N843" s="78"/>
      <c r="O843" s="78"/>
      <c r="P843" s="78">
        <v>4.2</v>
      </c>
      <c r="Q843" s="78"/>
      <c r="R843" s="78"/>
      <c r="S843" s="192">
        <v>1.5</v>
      </c>
      <c r="T843" s="179">
        <f t="shared" si="115"/>
        <v>5.7</v>
      </c>
      <c r="U843" s="179">
        <f>((INVENTARIO[[#This Row],[Costo Unitario (USD)]]+INVENTARIO[[#This Row],[Costo Envío (USD)]])*1.5)</f>
        <v>8.5500000000000007</v>
      </c>
      <c r="V843" s="20">
        <v>12</v>
      </c>
      <c r="W843" s="20">
        <f>INVENTARIO[[#This Row],[Precio Final]]-(INVENTARIO[[#This Row],[Comisión 10%]]+INVENTARIO[[#This Row],[Costo total]])</f>
        <v>5.0999999999999996</v>
      </c>
      <c r="X843" s="50">
        <f>INVENTARIO[[#This Row],[Ganancia Unitaria]]*INVENTARIO[[#This Row],[Salidas]]</f>
        <v>5.0999999999999996</v>
      </c>
      <c r="Y843" s="20" t="s">
        <v>2344</v>
      </c>
      <c r="Z843" s="20"/>
    </row>
    <row r="844" spans="1:26" ht="55" hidden="1" customHeight="1" x14ac:dyDescent="0.15">
      <c r="A844" s="23" t="s">
        <v>2296</v>
      </c>
      <c r="B844" s="172"/>
      <c r="C844" s="22" t="s">
        <v>12</v>
      </c>
      <c r="D844" s="83" t="s">
        <v>52</v>
      </c>
      <c r="E844" s="83" t="s">
        <v>2352</v>
      </c>
      <c r="F844" s="83" t="s">
        <v>695</v>
      </c>
      <c r="G844" s="83" t="s">
        <v>164</v>
      </c>
      <c r="H844" s="173">
        <f>INVENTARIO[[#This Row],[Precio Final]]</f>
        <v>12</v>
      </c>
      <c r="I844" s="83">
        <f t="shared" si="116"/>
        <v>8.5500000000000007</v>
      </c>
      <c r="J844" s="83">
        <v>1</v>
      </c>
      <c r="K844" s="83">
        <f>SUMIFS(VENTAS[Cantidad],VENTAS[Código del producto Vendido],INVENTARIO[[#This Row],[Code]])</f>
        <v>1</v>
      </c>
      <c r="L844" s="83">
        <f>INVENTARIO[[#This Row],[Entradas]]-INVENTARIO[[#This Row],[Salidas]]</f>
        <v>0</v>
      </c>
      <c r="M844" s="83">
        <f>INVENTARIO[[#This Row],[Precio Final]]*10%</f>
        <v>1.2000000000000002</v>
      </c>
      <c r="N844" s="83"/>
      <c r="O844" s="83"/>
      <c r="P844" s="83">
        <v>4.2</v>
      </c>
      <c r="Q844" s="83"/>
      <c r="R844" s="83"/>
      <c r="S844" s="192">
        <v>1.5</v>
      </c>
      <c r="T844" s="179">
        <f t="shared" si="115"/>
        <v>5.7</v>
      </c>
      <c r="U844" s="179">
        <f>((INVENTARIO[[#This Row],[Costo Unitario (USD)]]+INVENTARIO[[#This Row],[Costo Envío (USD)]])*1.5)</f>
        <v>8.5500000000000007</v>
      </c>
      <c r="V844" s="20">
        <v>12</v>
      </c>
      <c r="W844" s="20">
        <f>INVENTARIO[[#This Row],[Precio Final]]-(INVENTARIO[[#This Row],[Comisión 10%]]+INVENTARIO[[#This Row],[Costo total]])</f>
        <v>5.0999999999999996</v>
      </c>
      <c r="X844" s="50">
        <f>INVENTARIO[[#This Row],[Ganancia Unitaria]]*INVENTARIO[[#This Row],[Salidas]]</f>
        <v>5.0999999999999996</v>
      </c>
      <c r="Y844" s="20" t="s">
        <v>2344</v>
      </c>
      <c r="Z844" s="20"/>
    </row>
    <row r="845" spans="1:26" ht="55" hidden="1" customHeight="1" x14ac:dyDescent="0.15">
      <c r="A845" s="23" t="s">
        <v>2297</v>
      </c>
      <c r="B845" s="172"/>
      <c r="C845" s="22" t="s">
        <v>12</v>
      </c>
      <c r="D845" s="78" t="s">
        <v>52</v>
      </c>
      <c r="E845" s="78" t="s">
        <v>2353</v>
      </c>
      <c r="F845" s="78" t="s">
        <v>697</v>
      </c>
      <c r="G845" s="78" t="s">
        <v>164</v>
      </c>
      <c r="H845" s="174">
        <f>INVENTARIO[[#This Row],[Precio Final]]</f>
        <v>16</v>
      </c>
      <c r="I845" s="78">
        <f t="shared" si="116"/>
        <v>12.99</v>
      </c>
      <c r="J845" s="78">
        <v>1</v>
      </c>
      <c r="K845" s="78">
        <f>SUMIFS(VENTAS[Cantidad],VENTAS[Código del producto Vendido],INVENTARIO[[#This Row],[Code]])</f>
        <v>0</v>
      </c>
      <c r="L845" s="78">
        <f>INVENTARIO[[#This Row],[Entradas]]-INVENTARIO[[#This Row],[Salidas]]</f>
        <v>1</v>
      </c>
      <c r="M845" s="78">
        <f>INVENTARIO[[#This Row],[Precio Final]]*10%</f>
        <v>1.6</v>
      </c>
      <c r="N845" s="78"/>
      <c r="O845" s="78"/>
      <c r="P845" s="78">
        <v>7.16</v>
      </c>
      <c r="Q845" s="78"/>
      <c r="R845" s="78"/>
      <c r="S845" s="192">
        <v>1.5</v>
      </c>
      <c r="T845" s="179">
        <f t="shared" si="115"/>
        <v>8.66</v>
      </c>
      <c r="U845" s="179">
        <f>((INVENTARIO[[#This Row],[Costo Unitario (USD)]]+INVENTARIO[[#This Row],[Costo Envío (USD)]])*1.5)</f>
        <v>12.99</v>
      </c>
      <c r="V845" s="20">
        <v>16</v>
      </c>
      <c r="W845" s="20">
        <f>INVENTARIO[[#This Row],[Precio Final]]-(INVENTARIO[[#This Row],[Comisión 10%]]+INVENTARIO[[#This Row],[Costo total]])</f>
        <v>5.74</v>
      </c>
      <c r="X845" s="50">
        <f>INVENTARIO[[#This Row],[Ganancia Unitaria]]*INVENTARIO[[#This Row],[Salidas]]</f>
        <v>0</v>
      </c>
      <c r="Y845" s="20" t="s">
        <v>2344</v>
      </c>
      <c r="Z845" s="20"/>
    </row>
    <row r="846" spans="1:26" ht="55" hidden="1" customHeight="1" x14ac:dyDescent="0.15">
      <c r="A846" s="23" t="s">
        <v>2298</v>
      </c>
      <c r="B846" s="172"/>
      <c r="C846" s="22" t="s">
        <v>12</v>
      </c>
      <c r="D846" s="83" t="s">
        <v>52</v>
      </c>
      <c r="E846" s="83" t="s">
        <v>2354</v>
      </c>
      <c r="F846" s="83" t="s">
        <v>695</v>
      </c>
      <c r="G846" s="83" t="s">
        <v>164</v>
      </c>
      <c r="H846" s="173">
        <f>INVENTARIO[[#This Row],[Precio Final]]</f>
        <v>16</v>
      </c>
      <c r="I846" s="83">
        <f t="shared" si="116"/>
        <v>12.99</v>
      </c>
      <c r="J846" s="83">
        <v>1</v>
      </c>
      <c r="K846" s="83">
        <f>SUMIFS(VENTAS[Cantidad],VENTAS[Código del producto Vendido],INVENTARIO[[#This Row],[Code]])</f>
        <v>0</v>
      </c>
      <c r="L846" s="83">
        <f>INVENTARIO[[#This Row],[Entradas]]-INVENTARIO[[#This Row],[Salidas]]</f>
        <v>1</v>
      </c>
      <c r="M846" s="83">
        <f>INVENTARIO[[#This Row],[Precio Final]]*10%</f>
        <v>1.6</v>
      </c>
      <c r="N846" s="83"/>
      <c r="O846" s="83"/>
      <c r="P846" s="83">
        <v>7.16</v>
      </c>
      <c r="Q846" s="83"/>
      <c r="R846" s="83"/>
      <c r="S846" s="192">
        <v>1.5</v>
      </c>
      <c r="T846" s="179">
        <f t="shared" si="115"/>
        <v>8.66</v>
      </c>
      <c r="U846" s="179">
        <f>((INVENTARIO[[#This Row],[Costo Unitario (USD)]]+INVENTARIO[[#This Row],[Costo Envío (USD)]])*1.5)</f>
        <v>12.99</v>
      </c>
      <c r="V846" s="20">
        <v>16</v>
      </c>
      <c r="W846" s="20">
        <f>INVENTARIO[[#This Row],[Precio Final]]-(INVENTARIO[[#This Row],[Comisión 10%]]+INVENTARIO[[#This Row],[Costo total]])</f>
        <v>5.74</v>
      </c>
      <c r="X846" s="50">
        <f>INVENTARIO[[#This Row],[Ganancia Unitaria]]*INVENTARIO[[#This Row],[Salidas]]</f>
        <v>0</v>
      </c>
      <c r="Y846" s="20" t="s">
        <v>2344</v>
      </c>
      <c r="Z846" s="20"/>
    </row>
    <row r="847" spans="1:26" ht="55" hidden="1" customHeight="1" x14ac:dyDescent="0.15">
      <c r="A847" s="23" t="s">
        <v>2299</v>
      </c>
      <c r="B847" s="172"/>
      <c r="C847" s="22" t="s">
        <v>12</v>
      </c>
      <c r="D847" s="78" t="s">
        <v>1209</v>
      </c>
      <c r="E847" s="78" t="s">
        <v>2355</v>
      </c>
      <c r="F847" s="78" t="s">
        <v>697</v>
      </c>
      <c r="G847" s="78" t="s">
        <v>164</v>
      </c>
      <c r="H847" s="174">
        <f>INVENTARIO[[#This Row],[Precio Final]]</f>
        <v>30</v>
      </c>
      <c r="I847" s="78">
        <f t="shared" si="116"/>
        <v>26.805</v>
      </c>
      <c r="J847" s="78">
        <v>1</v>
      </c>
      <c r="K847" s="78">
        <f>SUMIFS(VENTAS[Cantidad],VENTAS[Código del producto Vendido],INVENTARIO[[#This Row],[Code]])</f>
        <v>0</v>
      </c>
      <c r="L847" s="78">
        <f>INVENTARIO[[#This Row],[Entradas]]-INVENTARIO[[#This Row],[Salidas]]</f>
        <v>1</v>
      </c>
      <c r="M847" s="78">
        <f>INVENTARIO[[#This Row],[Precio Final]]*10%</f>
        <v>3</v>
      </c>
      <c r="N847" s="78"/>
      <c r="O847" s="78"/>
      <c r="P847" s="78">
        <v>16.37</v>
      </c>
      <c r="Q847" s="78"/>
      <c r="R847" s="78"/>
      <c r="S847" s="192">
        <v>1.5</v>
      </c>
      <c r="T847" s="179">
        <f>(P847+S847)</f>
        <v>17.87</v>
      </c>
      <c r="U847" s="179">
        <f>((INVENTARIO[[#This Row],[Costo Unitario (USD)]]+INVENTARIO[[#This Row],[Costo Envío (USD)]])*1.5)</f>
        <v>26.805</v>
      </c>
      <c r="V847" s="20">
        <v>30</v>
      </c>
      <c r="W847" s="20">
        <f>INVENTARIO[[#This Row],[Precio Final]]-(INVENTARIO[[#This Row],[Comisión 10%]]+INVENTARIO[[#This Row],[Costo total]])</f>
        <v>9.129999999999999</v>
      </c>
      <c r="X847" s="50">
        <f>INVENTARIO[[#This Row],[Ganancia Unitaria]]*INVENTARIO[[#This Row],[Salidas]]</f>
        <v>0</v>
      </c>
      <c r="Y847" s="20" t="s">
        <v>2344</v>
      </c>
      <c r="Z847" s="20"/>
    </row>
    <row r="848" spans="1:26" ht="55" hidden="1" customHeight="1" x14ac:dyDescent="0.15">
      <c r="A848" s="23" t="s">
        <v>2300</v>
      </c>
      <c r="B848" s="172"/>
      <c r="C848" s="22" t="s">
        <v>12</v>
      </c>
      <c r="D848" s="83" t="s">
        <v>1209</v>
      </c>
      <c r="E848" s="83" t="s">
        <v>2355</v>
      </c>
      <c r="F848" s="83" t="s">
        <v>695</v>
      </c>
      <c r="G848" s="83" t="s">
        <v>164</v>
      </c>
      <c r="H848" s="173">
        <f>INVENTARIO[[#This Row],[Precio Final]]</f>
        <v>30</v>
      </c>
      <c r="I848" s="83">
        <f t="shared" si="116"/>
        <v>26.805</v>
      </c>
      <c r="J848" s="83">
        <v>1</v>
      </c>
      <c r="K848" s="83">
        <f>SUMIFS(VENTAS[Cantidad],VENTAS[Código del producto Vendido],INVENTARIO[[#This Row],[Code]])</f>
        <v>0</v>
      </c>
      <c r="L848" s="83">
        <f>INVENTARIO[[#This Row],[Entradas]]-INVENTARIO[[#This Row],[Salidas]]</f>
        <v>1</v>
      </c>
      <c r="M848" s="83">
        <f>INVENTARIO[[#This Row],[Precio Final]]*10%</f>
        <v>3</v>
      </c>
      <c r="N848" s="83"/>
      <c r="O848" s="83"/>
      <c r="P848" s="83">
        <v>16.37</v>
      </c>
      <c r="Q848" s="83"/>
      <c r="R848" s="83"/>
      <c r="S848" s="192">
        <v>1.5</v>
      </c>
      <c r="T848" s="179">
        <f>(P848+S848)-INVENTARIO[[#This Row],[Comisión 10%]]</f>
        <v>14.870000000000001</v>
      </c>
      <c r="U848" s="179">
        <f>((INVENTARIO[[#This Row],[Costo Unitario (USD)]]+INVENTARIO[[#This Row],[Costo Envío (USD)]])*1.5)</f>
        <v>26.805</v>
      </c>
      <c r="V848" s="20">
        <v>30</v>
      </c>
      <c r="W848" s="20">
        <f>INVENTARIO[[#This Row],[Precio Final]]-(INVENTARIO[[#This Row],[Comisión 10%]]+INVENTARIO[[#This Row],[Costo total]])</f>
        <v>12.129999999999999</v>
      </c>
      <c r="X848" s="50">
        <f>INVENTARIO[[#This Row],[Ganancia Unitaria]]*INVENTARIO[[#This Row],[Salidas]]</f>
        <v>0</v>
      </c>
      <c r="Y848" s="20" t="s">
        <v>2344</v>
      </c>
      <c r="Z848" s="20"/>
    </row>
    <row r="849" spans="1:26" ht="55" hidden="1" customHeight="1" x14ac:dyDescent="0.15">
      <c r="A849" s="23" t="s">
        <v>2301</v>
      </c>
      <c r="B849" s="172"/>
      <c r="C849" s="22" t="s">
        <v>12</v>
      </c>
      <c r="D849" s="78" t="s">
        <v>50</v>
      </c>
      <c r="E849" s="78" t="s">
        <v>2425</v>
      </c>
      <c r="F849" s="78" t="s">
        <v>695</v>
      </c>
      <c r="G849" s="78" t="s">
        <v>2346</v>
      </c>
      <c r="H849" s="174">
        <f>INVENTARIO[[#This Row],[Precio Final]]</f>
        <v>20</v>
      </c>
      <c r="I849" s="78">
        <f t="shared" si="116"/>
        <v>17.34</v>
      </c>
      <c r="J849" s="78">
        <v>1</v>
      </c>
      <c r="K849" s="78">
        <f>SUMIFS(VENTAS[Cantidad],VENTAS[Código del producto Vendido],INVENTARIO[[#This Row],[Code]])</f>
        <v>0</v>
      </c>
      <c r="L849" s="78">
        <f>INVENTARIO[[#This Row],[Entradas]]-INVENTARIO[[#This Row],[Salidas]]</f>
        <v>1</v>
      </c>
      <c r="M849" s="78">
        <f>INVENTARIO[[#This Row],[Precio Final]]*10%</f>
        <v>2</v>
      </c>
      <c r="N849" s="78"/>
      <c r="O849" s="78"/>
      <c r="P849" s="78">
        <v>10.06</v>
      </c>
      <c r="Q849" s="78"/>
      <c r="R849" s="78"/>
      <c r="S849" s="192">
        <v>1.5</v>
      </c>
      <c r="T849" s="179">
        <f>(P849+S849)-INVENTARIO[[#This Row],[Comisión 10%]]</f>
        <v>9.56</v>
      </c>
      <c r="U849" s="179">
        <f>((INVENTARIO[[#This Row],[Costo Unitario (USD)]]+INVENTARIO[[#This Row],[Costo Envío (USD)]])*1.5)</f>
        <v>17.34</v>
      </c>
      <c r="V849" s="20">
        <v>20</v>
      </c>
      <c r="W849" s="20">
        <f>INVENTARIO[[#This Row],[Precio Final]]-(INVENTARIO[[#This Row],[Comisión 10%]]+INVENTARIO[[#This Row],[Costo total]])</f>
        <v>8.44</v>
      </c>
      <c r="X849" s="50">
        <f>INVENTARIO[[#This Row],[Ganancia Unitaria]]*INVENTARIO[[#This Row],[Salidas]]</f>
        <v>0</v>
      </c>
      <c r="Y849" s="20" t="s">
        <v>2344</v>
      </c>
      <c r="Z849" s="20"/>
    </row>
    <row r="850" spans="1:26" ht="55" hidden="1" customHeight="1" x14ac:dyDescent="0.15">
      <c r="A850" s="23" t="s">
        <v>2302</v>
      </c>
      <c r="B850" s="172"/>
      <c r="C850" s="22" t="s">
        <v>12</v>
      </c>
      <c r="D850" s="83" t="s">
        <v>50</v>
      </c>
      <c r="E850" s="83" t="s">
        <v>2425</v>
      </c>
      <c r="F850" s="83" t="s">
        <v>697</v>
      </c>
      <c r="G850" s="83" t="s">
        <v>2346</v>
      </c>
      <c r="H850" s="173">
        <f>INVENTARIO[[#This Row],[Precio Final]]</f>
        <v>20</v>
      </c>
      <c r="I850" s="83">
        <f t="shared" si="116"/>
        <v>17.34</v>
      </c>
      <c r="J850" s="83">
        <v>1</v>
      </c>
      <c r="K850" s="83">
        <f>SUMIFS(VENTAS[Cantidad],VENTAS[Código del producto Vendido],INVENTARIO[[#This Row],[Code]])</f>
        <v>0</v>
      </c>
      <c r="L850" s="83">
        <f>INVENTARIO[[#This Row],[Entradas]]-INVENTARIO[[#This Row],[Salidas]]</f>
        <v>1</v>
      </c>
      <c r="M850" s="83">
        <f>INVENTARIO[[#This Row],[Precio Final]]*10%</f>
        <v>2</v>
      </c>
      <c r="N850" s="83"/>
      <c r="O850" s="83"/>
      <c r="P850" s="83">
        <v>10.06</v>
      </c>
      <c r="Q850" s="83"/>
      <c r="R850" s="83"/>
      <c r="S850" s="192">
        <v>1.5</v>
      </c>
      <c r="T850" s="179">
        <f>(P850+S850)-INVENTARIO[[#This Row],[Comisión 10%]]</f>
        <v>9.56</v>
      </c>
      <c r="U850" s="179">
        <f>((INVENTARIO[[#This Row],[Costo Unitario (USD)]]+INVENTARIO[[#This Row],[Costo Envío (USD)]])*1.5)</f>
        <v>17.34</v>
      </c>
      <c r="V850" s="20">
        <v>20</v>
      </c>
      <c r="W850" s="20">
        <f>INVENTARIO[[#This Row],[Precio Final]]-(INVENTARIO[[#This Row],[Comisión 10%]]+INVENTARIO[[#This Row],[Costo total]])</f>
        <v>8.44</v>
      </c>
      <c r="X850" s="50">
        <f>INVENTARIO[[#This Row],[Ganancia Unitaria]]*INVENTARIO[[#This Row],[Salidas]]</f>
        <v>0</v>
      </c>
      <c r="Y850" s="20" t="s">
        <v>2344</v>
      </c>
      <c r="Z850" s="20"/>
    </row>
    <row r="851" spans="1:26" ht="55" hidden="1" customHeight="1" x14ac:dyDescent="0.15">
      <c r="A851" s="23" t="s">
        <v>2303</v>
      </c>
      <c r="B851" s="172"/>
      <c r="C851" s="22" t="s">
        <v>12</v>
      </c>
      <c r="D851" s="78" t="s">
        <v>50</v>
      </c>
      <c r="E851" s="78" t="s">
        <v>2426</v>
      </c>
      <c r="F851" s="78" t="s">
        <v>695</v>
      </c>
      <c r="G851" s="78" t="s">
        <v>2346</v>
      </c>
      <c r="H851" s="174">
        <f>INVENTARIO[[#This Row],[Precio Final]]</f>
        <v>28</v>
      </c>
      <c r="I851" s="78">
        <f t="shared" si="116"/>
        <v>22.575000000000003</v>
      </c>
      <c r="J851" s="78">
        <v>1</v>
      </c>
      <c r="K851" s="78">
        <f>SUMIFS(VENTAS[Cantidad],VENTAS[Código del producto Vendido],INVENTARIO[[#This Row],[Code]])</f>
        <v>1</v>
      </c>
      <c r="L851" s="78">
        <f>INVENTARIO[[#This Row],[Entradas]]-INVENTARIO[[#This Row],[Salidas]]</f>
        <v>0</v>
      </c>
      <c r="M851" s="78">
        <f>INVENTARIO[[#This Row],[Precio Final]]*10%</f>
        <v>2.8000000000000003</v>
      </c>
      <c r="N851" s="78"/>
      <c r="O851" s="78"/>
      <c r="P851" s="78">
        <v>13.55</v>
      </c>
      <c r="Q851" s="78"/>
      <c r="R851" s="78"/>
      <c r="S851" s="192">
        <v>1.5</v>
      </c>
      <c r="T851" s="179">
        <f>(P851+S851)-INVENTARIO[[#This Row],[Comisión 10%]]</f>
        <v>12.25</v>
      </c>
      <c r="U851" s="179">
        <f>((INVENTARIO[[#This Row],[Costo Unitario (USD)]]+INVENTARIO[[#This Row],[Costo Envío (USD)]])*1.5)</f>
        <v>22.575000000000003</v>
      </c>
      <c r="V851" s="20">
        <v>28</v>
      </c>
      <c r="W851" s="20">
        <f>INVENTARIO[[#This Row],[Precio Final]]-(INVENTARIO[[#This Row],[Comisión 10%]]+INVENTARIO[[#This Row],[Costo total]])</f>
        <v>12.95</v>
      </c>
      <c r="X851" s="50">
        <f>INVENTARIO[[#This Row],[Ganancia Unitaria]]*INVENTARIO[[#This Row],[Salidas]]</f>
        <v>12.95</v>
      </c>
      <c r="Y851" s="20" t="s">
        <v>2344</v>
      </c>
      <c r="Z851" s="20"/>
    </row>
    <row r="852" spans="1:26" ht="55" hidden="1" customHeight="1" x14ac:dyDescent="0.15">
      <c r="A852" s="23" t="s">
        <v>2304</v>
      </c>
      <c r="B852" s="172"/>
      <c r="C852" s="22" t="s">
        <v>12</v>
      </c>
      <c r="D852" s="83" t="s">
        <v>50</v>
      </c>
      <c r="E852" s="83" t="s">
        <v>2426</v>
      </c>
      <c r="F852" s="83" t="s">
        <v>692</v>
      </c>
      <c r="G852" s="83" t="s">
        <v>2346</v>
      </c>
      <c r="H852" s="173">
        <f>INVENTARIO[[#This Row],[Precio Final]]</f>
        <v>28</v>
      </c>
      <c r="I852" s="83">
        <f t="shared" si="116"/>
        <v>22.575000000000003</v>
      </c>
      <c r="J852" s="83">
        <v>1</v>
      </c>
      <c r="K852" s="83">
        <f>SUMIFS(VENTAS[Cantidad],VENTAS[Código del producto Vendido],INVENTARIO[[#This Row],[Code]])</f>
        <v>0</v>
      </c>
      <c r="L852" s="83">
        <f>INVENTARIO[[#This Row],[Entradas]]-INVENTARIO[[#This Row],[Salidas]]</f>
        <v>1</v>
      </c>
      <c r="M852" s="83">
        <f>INVENTARIO[[#This Row],[Precio Final]]*10%</f>
        <v>2.8000000000000003</v>
      </c>
      <c r="N852" s="83"/>
      <c r="O852" s="83"/>
      <c r="P852" s="83">
        <v>13.55</v>
      </c>
      <c r="Q852" s="83"/>
      <c r="R852" s="83"/>
      <c r="S852" s="192">
        <v>1.5</v>
      </c>
      <c r="T852" s="179">
        <f>(P852+S852)-INVENTARIO[[#This Row],[Comisión 10%]]</f>
        <v>12.25</v>
      </c>
      <c r="U852" s="179">
        <f>((INVENTARIO[[#This Row],[Costo Unitario (USD)]]+INVENTARIO[[#This Row],[Costo Envío (USD)]])*1.5)</f>
        <v>22.575000000000003</v>
      </c>
      <c r="V852" s="20">
        <v>28</v>
      </c>
      <c r="W852" s="20">
        <f>INVENTARIO[[#This Row],[Precio Final]]-(INVENTARIO[[#This Row],[Comisión 10%]]+INVENTARIO[[#This Row],[Costo total]])</f>
        <v>12.95</v>
      </c>
      <c r="X852" s="50">
        <f>INVENTARIO[[#This Row],[Ganancia Unitaria]]*INVENTARIO[[#This Row],[Salidas]]</f>
        <v>0</v>
      </c>
      <c r="Y852" s="20" t="s">
        <v>2344</v>
      </c>
      <c r="Z852" s="20"/>
    </row>
    <row r="853" spans="1:26" ht="55" hidden="1" customHeight="1" x14ac:dyDescent="0.15">
      <c r="A853" s="23" t="s">
        <v>2305</v>
      </c>
      <c r="B853" s="172"/>
      <c r="C853" s="22" t="s">
        <v>12</v>
      </c>
      <c r="D853" s="78" t="s">
        <v>50</v>
      </c>
      <c r="E853" s="78" t="s">
        <v>2356</v>
      </c>
      <c r="F853" s="78" t="s">
        <v>695</v>
      </c>
      <c r="G853" s="78" t="s">
        <v>2346</v>
      </c>
      <c r="H853" s="174">
        <f>INVENTARIO[[#This Row],[Precio Final]]</f>
        <v>20</v>
      </c>
      <c r="I853" s="78">
        <f t="shared" si="116"/>
        <v>17.34</v>
      </c>
      <c r="J853" s="78">
        <v>1</v>
      </c>
      <c r="K853" s="78">
        <f>SUMIFS(VENTAS[Cantidad],VENTAS[Código del producto Vendido],INVENTARIO[[#This Row],[Code]])</f>
        <v>0</v>
      </c>
      <c r="L853" s="78">
        <f>INVENTARIO[[#This Row],[Entradas]]-INVENTARIO[[#This Row],[Salidas]]</f>
        <v>1</v>
      </c>
      <c r="M853" s="78">
        <f>INVENTARIO[[#This Row],[Precio Final]]*10%</f>
        <v>2</v>
      </c>
      <c r="N853" s="78"/>
      <c r="O853" s="78"/>
      <c r="P853" s="78">
        <v>10.06</v>
      </c>
      <c r="Q853" s="78"/>
      <c r="R853" s="78"/>
      <c r="S853" s="192">
        <v>1.5</v>
      </c>
      <c r="T853" s="179">
        <f>(P853+S853)-INVENTARIO[[#This Row],[Comisión 10%]]</f>
        <v>9.56</v>
      </c>
      <c r="U853" s="179">
        <f>((INVENTARIO[[#This Row],[Costo Unitario (USD)]]+INVENTARIO[[#This Row],[Costo Envío (USD)]])*1.5)</f>
        <v>17.34</v>
      </c>
      <c r="V853" s="20">
        <v>20</v>
      </c>
      <c r="W853" s="20">
        <f>INVENTARIO[[#This Row],[Precio Final]]-(INVENTARIO[[#This Row],[Comisión 10%]]+INVENTARIO[[#This Row],[Costo total]])</f>
        <v>8.44</v>
      </c>
      <c r="X853" s="50">
        <f>INVENTARIO[[#This Row],[Ganancia Unitaria]]*INVENTARIO[[#This Row],[Salidas]]</f>
        <v>0</v>
      </c>
      <c r="Y853" s="20" t="s">
        <v>2344</v>
      </c>
      <c r="Z853" s="20"/>
    </row>
    <row r="854" spans="1:26" ht="55" hidden="1" customHeight="1" x14ac:dyDescent="0.15">
      <c r="A854" s="23" t="s">
        <v>2306</v>
      </c>
      <c r="B854" s="172"/>
      <c r="C854" s="22" t="s">
        <v>12</v>
      </c>
      <c r="D854" s="83" t="s">
        <v>52</v>
      </c>
      <c r="E854" s="83" t="s">
        <v>2357</v>
      </c>
      <c r="F854" s="83" t="s">
        <v>697</v>
      </c>
      <c r="G854" s="83" t="s">
        <v>2346</v>
      </c>
      <c r="H854" s="173">
        <f>INVENTARIO[[#This Row],[Precio Final]]</f>
        <v>15</v>
      </c>
      <c r="I854" s="83">
        <f t="shared" si="116"/>
        <v>8.67</v>
      </c>
      <c r="J854" s="83">
        <v>1</v>
      </c>
      <c r="K854" s="83">
        <f>SUMIFS(VENTAS[Cantidad],VENTAS[Código del producto Vendido],INVENTARIO[[#This Row],[Code]])</f>
        <v>0</v>
      </c>
      <c r="L854" s="83">
        <f>INVENTARIO[[#This Row],[Entradas]]-INVENTARIO[[#This Row],[Salidas]]</f>
        <v>1</v>
      </c>
      <c r="M854" s="83">
        <f>INVENTARIO[[#This Row],[Precio Final]]*10%</f>
        <v>1.5</v>
      </c>
      <c r="N854" s="83"/>
      <c r="O854" s="83"/>
      <c r="P854" s="83">
        <v>4.28</v>
      </c>
      <c r="Q854" s="83"/>
      <c r="R854" s="83"/>
      <c r="S854" s="192">
        <v>1.5</v>
      </c>
      <c r="T854" s="179">
        <f>(P854+S854)-INVENTARIO[[#This Row],[Comisión 10%]]</f>
        <v>4.28</v>
      </c>
      <c r="U854" s="179">
        <f>((INVENTARIO[[#This Row],[Costo Unitario (USD)]]+INVENTARIO[[#This Row],[Costo Envío (USD)]])*1.5)</f>
        <v>8.67</v>
      </c>
      <c r="V854" s="20">
        <v>15</v>
      </c>
      <c r="W854" s="20">
        <f>INVENTARIO[[#This Row],[Precio Final]]-(INVENTARIO[[#This Row],[Comisión 10%]]+INVENTARIO[[#This Row],[Costo total]])</f>
        <v>9.2199999999999989</v>
      </c>
      <c r="X854" s="50">
        <f>INVENTARIO[[#This Row],[Ganancia Unitaria]]*INVENTARIO[[#This Row],[Salidas]]</f>
        <v>0</v>
      </c>
      <c r="Y854" s="20" t="s">
        <v>2344</v>
      </c>
      <c r="Z854" s="20"/>
    </row>
    <row r="855" spans="1:26" ht="55" hidden="1" customHeight="1" x14ac:dyDescent="0.15">
      <c r="A855" s="23" t="s">
        <v>2307</v>
      </c>
      <c r="B855" s="172"/>
      <c r="C855" s="22" t="s">
        <v>12</v>
      </c>
      <c r="D855" s="78" t="s">
        <v>52</v>
      </c>
      <c r="E855" s="78" t="s">
        <v>2357</v>
      </c>
      <c r="F855" s="78" t="s">
        <v>697</v>
      </c>
      <c r="G855" s="78" t="s">
        <v>2346</v>
      </c>
      <c r="H855" s="174">
        <f>INVENTARIO[[#This Row],[Precio Final]]</f>
        <v>15</v>
      </c>
      <c r="I855" s="78">
        <f t="shared" si="116"/>
        <v>8.67</v>
      </c>
      <c r="J855" s="78">
        <v>1</v>
      </c>
      <c r="K855" s="78">
        <f>SUMIFS(VENTAS[Cantidad],VENTAS[Código del producto Vendido],INVENTARIO[[#This Row],[Code]])</f>
        <v>1</v>
      </c>
      <c r="L855" s="78">
        <f>INVENTARIO[[#This Row],[Entradas]]-INVENTARIO[[#This Row],[Salidas]]</f>
        <v>0</v>
      </c>
      <c r="M855" s="78">
        <f>INVENTARIO[[#This Row],[Precio Final]]*10%</f>
        <v>1.5</v>
      </c>
      <c r="N855" s="78"/>
      <c r="O855" s="78"/>
      <c r="P855" s="78">
        <v>4.28</v>
      </c>
      <c r="Q855" s="78"/>
      <c r="R855" s="78"/>
      <c r="S855" s="192">
        <v>1.5</v>
      </c>
      <c r="T855" s="179">
        <f>(P855+S855)-INVENTARIO[[#This Row],[Comisión 10%]]</f>
        <v>4.28</v>
      </c>
      <c r="U855" s="179">
        <f>((INVENTARIO[[#This Row],[Costo Unitario (USD)]]+INVENTARIO[[#This Row],[Costo Envío (USD)]])*1.5)</f>
        <v>8.67</v>
      </c>
      <c r="V855" s="20">
        <v>15</v>
      </c>
      <c r="W855" s="20">
        <f>INVENTARIO[[#This Row],[Precio Final]]-(INVENTARIO[[#This Row],[Comisión 10%]]+INVENTARIO[[#This Row],[Costo total]])</f>
        <v>9.2199999999999989</v>
      </c>
      <c r="X855" s="50">
        <f>INVENTARIO[[#This Row],[Ganancia Unitaria]]*INVENTARIO[[#This Row],[Salidas]]</f>
        <v>9.2199999999999989</v>
      </c>
      <c r="Y855" s="20" t="s">
        <v>2344</v>
      </c>
      <c r="Z855" s="20"/>
    </row>
    <row r="856" spans="1:26" ht="55" hidden="1" customHeight="1" x14ac:dyDescent="0.15">
      <c r="A856" s="23" t="s">
        <v>2308</v>
      </c>
      <c r="B856" s="172"/>
      <c r="C856" s="22" t="s">
        <v>12</v>
      </c>
      <c r="D856" s="83" t="s">
        <v>52</v>
      </c>
      <c r="E856" s="83" t="s">
        <v>2357</v>
      </c>
      <c r="F856" s="83" t="s">
        <v>695</v>
      </c>
      <c r="G856" s="83" t="s">
        <v>2346</v>
      </c>
      <c r="H856" s="173">
        <f>INVENTARIO[[#This Row],[Precio Final]]</f>
        <v>15</v>
      </c>
      <c r="I856" s="83">
        <f t="shared" si="116"/>
        <v>8.67</v>
      </c>
      <c r="J856" s="83">
        <v>1</v>
      </c>
      <c r="K856" s="83">
        <f>SUMIFS(VENTAS[Cantidad],VENTAS[Código del producto Vendido],INVENTARIO[[#This Row],[Code]])</f>
        <v>0</v>
      </c>
      <c r="L856" s="83">
        <f>INVENTARIO[[#This Row],[Entradas]]-INVENTARIO[[#This Row],[Salidas]]</f>
        <v>1</v>
      </c>
      <c r="M856" s="83">
        <f>INVENTARIO[[#This Row],[Precio Final]]*10%</f>
        <v>1.5</v>
      </c>
      <c r="N856" s="83"/>
      <c r="O856" s="83"/>
      <c r="P856" s="83">
        <v>4.28</v>
      </c>
      <c r="Q856" s="83"/>
      <c r="R856" s="83"/>
      <c r="S856" s="192">
        <v>1.5</v>
      </c>
      <c r="T856" s="179">
        <f>(P856+S856)-INVENTARIO[[#This Row],[Comisión 10%]]</f>
        <v>4.28</v>
      </c>
      <c r="U856" s="179">
        <f>((INVENTARIO[[#This Row],[Costo Unitario (USD)]]+INVENTARIO[[#This Row],[Costo Envío (USD)]])*1.5)</f>
        <v>8.67</v>
      </c>
      <c r="V856" s="20">
        <v>15</v>
      </c>
      <c r="W856" s="20">
        <f>INVENTARIO[[#This Row],[Precio Final]]-(INVENTARIO[[#This Row],[Comisión 10%]]+INVENTARIO[[#This Row],[Costo total]])</f>
        <v>9.2199999999999989</v>
      </c>
      <c r="X856" s="50">
        <f>INVENTARIO[[#This Row],[Ganancia Unitaria]]*INVENTARIO[[#This Row],[Salidas]]</f>
        <v>0</v>
      </c>
      <c r="Y856" s="20" t="s">
        <v>2344</v>
      </c>
      <c r="Z856" s="20"/>
    </row>
    <row r="857" spans="1:26" ht="55" hidden="1" customHeight="1" x14ac:dyDescent="0.15">
      <c r="A857" s="23" t="s">
        <v>2309</v>
      </c>
      <c r="B857" s="172"/>
      <c r="C857" s="22" t="s">
        <v>12</v>
      </c>
      <c r="D857" s="78" t="s">
        <v>52</v>
      </c>
      <c r="E857" s="78" t="s">
        <v>2358</v>
      </c>
      <c r="F857" s="78" t="s">
        <v>692</v>
      </c>
      <c r="G857" s="78" t="s">
        <v>2346</v>
      </c>
      <c r="H857" s="174">
        <f>INVENTARIO[[#This Row],[Precio Final]]</f>
        <v>12</v>
      </c>
      <c r="I857" s="78">
        <f t="shared" si="116"/>
        <v>9.5549999999999997</v>
      </c>
      <c r="J857" s="78"/>
      <c r="K857" s="78">
        <f>SUMIFS(VENTAS[Cantidad],VENTAS[Código del producto Vendido],INVENTARIO[[#This Row],[Code]])</f>
        <v>0</v>
      </c>
      <c r="L857" s="78">
        <f>INVENTARIO[[#This Row],[Entradas]]-INVENTARIO[[#This Row],[Salidas]]</f>
        <v>0</v>
      </c>
      <c r="M857" s="78">
        <f>INVENTARIO[[#This Row],[Precio Final]]*10%</f>
        <v>1.2000000000000002</v>
      </c>
      <c r="N857" s="78"/>
      <c r="O857" s="78"/>
      <c r="P857" s="78">
        <v>4.87</v>
      </c>
      <c r="Q857" s="78"/>
      <c r="R857" s="78"/>
      <c r="S857" s="192">
        <v>1.5</v>
      </c>
      <c r="T857" s="179">
        <f>(P857+S857)-INVENTARIO[[#This Row],[Comisión 10%]]</f>
        <v>5.17</v>
      </c>
      <c r="U857" s="179">
        <f>((INVENTARIO[[#This Row],[Costo Unitario (USD)]]+INVENTARIO[[#This Row],[Costo Envío (USD)]])*1.5)</f>
        <v>9.5549999999999997</v>
      </c>
      <c r="V857" s="20">
        <v>12</v>
      </c>
      <c r="W857" s="20">
        <f>INVENTARIO[[#This Row],[Precio Final]]-(INVENTARIO[[#This Row],[Comisión 10%]]+INVENTARIO[[#This Row],[Costo total]])</f>
        <v>5.63</v>
      </c>
      <c r="X857" s="50">
        <f>INVENTARIO[[#This Row],[Ganancia Unitaria]]*INVENTARIO[[#This Row],[Salidas]]</f>
        <v>0</v>
      </c>
      <c r="Y857" s="20" t="s">
        <v>2344</v>
      </c>
      <c r="Z857" s="20"/>
    </row>
    <row r="858" spans="1:26" ht="55" hidden="1" customHeight="1" x14ac:dyDescent="0.15">
      <c r="A858" s="23" t="s">
        <v>2310</v>
      </c>
      <c r="B858" s="172"/>
      <c r="C858" s="22" t="s">
        <v>12</v>
      </c>
      <c r="D858" s="83" t="s">
        <v>52</v>
      </c>
      <c r="E858" s="83" t="s">
        <v>2359</v>
      </c>
      <c r="F858" s="83" t="s">
        <v>693</v>
      </c>
      <c r="G858" s="83" t="s">
        <v>2346</v>
      </c>
      <c r="H858" s="173">
        <f>INVENTARIO[[#This Row],[Precio Final]]</f>
        <v>12</v>
      </c>
      <c r="I858" s="83">
        <f t="shared" si="116"/>
        <v>9.5549999999999997</v>
      </c>
      <c r="J858" s="83"/>
      <c r="K858" s="83">
        <f>SUMIFS(VENTAS[Cantidad],VENTAS[Código del producto Vendido],INVENTARIO[[#This Row],[Code]])</f>
        <v>0</v>
      </c>
      <c r="L858" s="83">
        <f>INVENTARIO[[#This Row],[Entradas]]-INVENTARIO[[#This Row],[Salidas]]</f>
        <v>0</v>
      </c>
      <c r="M858" s="83">
        <f>INVENTARIO[[#This Row],[Precio Final]]*10%</f>
        <v>1.2000000000000002</v>
      </c>
      <c r="N858" s="83"/>
      <c r="O858" s="83"/>
      <c r="P858" s="83">
        <v>4.87</v>
      </c>
      <c r="Q858" s="83"/>
      <c r="R858" s="83"/>
      <c r="S858" s="192">
        <v>1.5</v>
      </c>
      <c r="T858" s="179">
        <f>(P858+S858)-INVENTARIO[[#This Row],[Comisión 10%]]</f>
        <v>5.17</v>
      </c>
      <c r="U858" s="179">
        <f>((INVENTARIO[[#This Row],[Costo Unitario (USD)]]+INVENTARIO[[#This Row],[Costo Envío (USD)]])*1.5)</f>
        <v>9.5549999999999997</v>
      </c>
      <c r="V858" s="20">
        <v>12</v>
      </c>
      <c r="W858" s="20">
        <f>INVENTARIO[[#This Row],[Precio Final]]-(INVENTARIO[[#This Row],[Comisión 10%]]+INVENTARIO[[#This Row],[Costo total]])</f>
        <v>5.63</v>
      </c>
      <c r="X858" s="50">
        <f>INVENTARIO[[#This Row],[Ganancia Unitaria]]*INVENTARIO[[#This Row],[Salidas]]</f>
        <v>0</v>
      </c>
      <c r="Y858" s="20" t="s">
        <v>2344</v>
      </c>
      <c r="Z858" s="20"/>
    </row>
    <row r="859" spans="1:26" ht="55" hidden="1" customHeight="1" x14ac:dyDescent="0.15">
      <c r="A859" s="23" t="s">
        <v>2311</v>
      </c>
      <c r="B859" s="172"/>
      <c r="C859" s="22" t="s">
        <v>12</v>
      </c>
      <c r="D859" s="78" t="s">
        <v>1209</v>
      </c>
      <c r="E859" s="78" t="s">
        <v>2360</v>
      </c>
      <c r="F859" s="78" t="s">
        <v>697</v>
      </c>
      <c r="G859" s="78" t="s">
        <v>2346</v>
      </c>
      <c r="H859" s="174">
        <f>INVENTARIO[[#This Row],[Precio Final]]</f>
        <v>28</v>
      </c>
      <c r="I859" s="78">
        <f t="shared" si="116"/>
        <v>28.049999999999997</v>
      </c>
      <c r="J859" s="78">
        <v>1</v>
      </c>
      <c r="K859" s="78">
        <f>SUMIFS(VENTAS[Cantidad],VENTAS[Código del producto Vendido],INVENTARIO[[#This Row],[Code]])</f>
        <v>1</v>
      </c>
      <c r="L859" s="78">
        <f>INVENTARIO[[#This Row],[Entradas]]-INVENTARIO[[#This Row],[Salidas]]</f>
        <v>0</v>
      </c>
      <c r="M859" s="78">
        <f>INVENTARIO[[#This Row],[Precio Final]]*10%</f>
        <v>2.8000000000000003</v>
      </c>
      <c r="N859" s="78"/>
      <c r="O859" s="78"/>
      <c r="P859" s="78">
        <v>17.2</v>
      </c>
      <c r="Q859" s="78"/>
      <c r="R859" s="78"/>
      <c r="S859" s="192">
        <v>1.5</v>
      </c>
      <c r="T859" s="179">
        <f>(P859+S859)-INVENTARIO[[#This Row],[Comisión 10%]]</f>
        <v>15.899999999999999</v>
      </c>
      <c r="U859" s="179">
        <f>((INVENTARIO[[#This Row],[Costo Unitario (USD)]]+INVENTARIO[[#This Row],[Costo Envío (USD)]])*1.5)</f>
        <v>28.049999999999997</v>
      </c>
      <c r="V859" s="20">
        <v>28</v>
      </c>
      <c r="W859" s="20">
        <f>INVENTARIO[[#This Row],[Precio Final]]-(INVENTARIO[[#This Row],[Comisión 10%]]+INVENTARIO[[#This Row],[Costo total]])</f>
        <v>9.3000000000000007</v>
      </c>
      <c r="X859" s="50">
        <f>INVENTARIO[[#This Row],[Ganancia Unitaria]]*INVENTARIO[[#This Row],[Salidas]]</f>
        <v>9.3000000000000007</v>
      </c>
      <c r="Y859" s="20" t="s">
        <v>2344</v>
      </c>
      <c r="Z859" s="20"/>
    </row>
    <row r="860" spans="1:26" ht="55" hidden="1" customHeight="1" x14ac:dyDescent="0.15">
      <c r="A860" s="23" t="s">
        <v>2312</v>
      </c>
      <c r="B860" s="172"/>
      <c r="C860" s="22" t="s">
        <v>12</v>
      </c>
      <c r="D860" s="83" t="s">
        <v>50</v>
      </c>
      <c r="E860" s="83" t="s">
        <v>2361</v>
      </c>
      <c r="F860" s="83" t="s">
        <v>692</v>
      </c>
      <c r="G860" s="83" t="s">
        <v>2346</v>
      </c>
      <c r="H860" s="173">
        <f>INVENTARIO[[#This Row],[Precio Final]]</f>
        <v>23</v>
      </c>
      <c r="I860" s="83">
        <f t="shared" si="116"/>
        <v>21.975000000000001</v>
      </c>
      <c r="J860" s="83">
        <v>1</v>
      </c>
      <c r="K860" s="83">
        <f>SUMIFS(VENTAS[Cantidad],VENTAS[Código del producto Vendido],INVENTARIO[[#This Row],[Code]])</f>
        <v>0</v>
      </c>
      <c r="L860" s="83">
        <f>INVENTARIO[[#This Row],[Entradas]]-INVENTARIO[[#This Row],[Salidas]]</f>
        <v>1</v>
      </c>
      <c r="M860" s="83">
        <f>INVENTARIO[[#This Row],[Precio Final]]*10%</f>
        <v>2.3000000000000003</v>
      </c>
      <c r="N860" s="83"/>
      <c r="O860" s="83"/>
      <c r="P860" s="83">
        <v>13.15</v>
      </c>
      <c r="Q860" s="83"/>
      <c r="R860" s="83"/>
      <c r="S860" s="192">
        <v>1.5</v>
      </c>
      <c r="T860" s="179">
        <f>(P860+S860)-INVENTARIO[[#This Row],[Comisión 10%]]</f>
        <v>12.35</v>
      </c>
      <c r="U860" s="179">
        <f>((INVENTARIO[[#This Row],[Costo Unitario (USD)]]+INVENTARIO[[#This Row],[Costo Envío (USD)]])*1.5)</f>
        <v>21.975000000000001</v>
      </c>
      <c r="V860" s="20">
        <v>23</v>
      </c>
      <c r="W860" s="20">
        <f>INVENTARIO[[#This Row],[Precio Final]]-(INVENTARIO[[#This Row],[Comisión 10%]]+INVENTARIO[[#This Row],[Costo total]])</f>
        <v>8.35</v>
      </c>
      <c r="X860" s="50">
        <f>INVENTARIO[[#This Row],[Ganancia Unitaria]]*INVENTARIO[[#This Row],[Salidas]]</f>
        <v>0</v>
      </c>
      <c r="Y860" s="20" t="s">
        <v>2344</v>
      </c>
      <c r="Z860" s="20"/>
    </row>
    <row r="861" spans="1:26" ht="55" hidden="1" customHeight="1" x14ac:dyDescent="0.15">
      <c r="A861" s="23" t="s">
        <v>2313</v>
      </c>
      <c r="B861" s="172"/>
      <c r="C861" s="22" t="s">
        <v>12</v>
      </c>
      <c r="D861" s="78" t="s">
        <v>53</v>
      </c>
      <c r="E861" s="78" t="s">
        <v>2362</v>
      </c>
      <c r="F861" s="78" t="s">
        <v>692</v>
      </c>
      <c r="G861" s="78" t="s">
        <v>2346</v>
      </c>
      <c r="H861" s="174">
        <f>INVENTARIO[[#This Row],[Precio Final]]</f>
        <v>25</v>
      </c>
      <c r="I861" s="78">
        <f t="shared" si="116"/>
        <v>20.955000000000002</v>
      </c>
      <c r="J861" s="78">
        <v>1</v>
      </c>
      <c r="K861" s="78">
        <v>1</v>
      </c>
      <c r="L861" s="78">
        <f>INVENTARIO[[#This Row],[Entradas]]-INVENTARIO[[#This Row],[Salidas]]</f>
        <v>0</v>
      </c>
      <c r="M861" s="78">
        <f>INVENTARIO[[#This Row],[Precio Final]]*10%</f>
        <v>2.5</v>
      </c>
      <c r="N861" s="78"/>
      <c r="O861" s="78"/>
      <c r="P861" s="78">
        <v>12.47</v>
      </c>
      <c r="Q861" s="78"/>
      <c r="R861" s="78"/>
      <c r="S861" s="192">
        <v>1.5</v>
      </c>
      <c r="T861" s="179">
        <f>(P861+S861)-INVENTARIO[[#This Row],[Comisión 10%]]</f>
        <v>11.47</v>
      </c>
      <c r="U861" s="179">
        <f>((INVENTARIO[[#This Row],[Costo Unitario (USD)]]+INVENTARIO[[#This Row],[Costo Envío (USD)]])*1.5)</f>
        <v>20.955000000000002</v>
      </c>
      <c r="V861" s="20">
        <v>25</v>
      </c>
      <c r="W861" s="20">
        <f>INVENTARIO[[#This Row],[Precio Final]]-(INVENTARIO[[#This Row],[Comisión 10%]]+INVENTARIO[[#This Row],[Costo total]])</f>
        <v>11.03</v>
      </c>
      <c r="X861" s="50">
        <f>INVENTARIO[[#This Row],[Ganancia Unitaria]]*INVENTARIO[[#This Row],[Salidas]]</f>
        <v>11.03</v>
      </c>
      <c r="Y861" s="20" t="s">
        <v>2344</v>
      </c>
      <c r="Z861" s="20"/>
    </row>
    <row r="862" spans="1:26" ht="55" hidden="1" customHeight="1" x14ac:dyDescent="0.15">
      <c r="A862" s="23" t="s">
        <v>2314</v>
      </c>
      <c r="B862" s="172"/>
      <c r="C862" s="22" t="s">
        <v>12</v>
      </c>
      <c r="D862" s="83" t="s">
        <v>53</v>
      </c>
      <c r="E862" s="83" t="s">
        <v>2362</v>
      </c>
      <c r="F862" s="83" t="s">
        <v>697</v>
      </c>
      <c r="G862" s="83" t="s">
        <v>2346</v>
      </c>
      <c r="H862" s="173">
        <f>INVENTARIO[[#This Row],[Precio Final]]</f>
        <v>28</v>
      </c>
      <c r="I862" s="83">
        <f t="shared" si="116"/>
        <v>20.955000000000002</v>
      </c>
      <c r="J862" s="83">
        <v>1</v>
      </c>
      <c r="K862" s="83">
        <v>1</v>
      </c>
      <c r="L862" s="83">
        <f>INVENTARIO[[#This Row],[Entradas]]-INVENTARIO[[#This Row],[Salidas]]</f>
        <v>0</v>
      </c>
      <c r="M862" s="83">
        <f>INVENTARIO[[#This Row],[Precio Final]]*10%</f>
        <v>2.8000000000000003</v>
      </c>
      <c r="N862" s="83"/>
      <c r="O862" s="83"/>
      <c r="P862" s="83">
        <v>12.47</v>
      </c>
      <c r="Q862" s="83"/>
      <c r="R862" s="83"/>
      <c r="S862" s="192">
        <v>1.5</v>
      </c>
      <c r="T862" s="179">
        <f>(P862+S862)-INVENTARIO[[#This Row],[Comisión 10%]]</f>
        <v>11.17</v>
      </c>
      <c r="U862" s="179">
        <f>((INVENTARIO[[#This Row],[Costo Unitario (USD)]]+INVENTARIO[[#This Row],[Costo Envío (USD)]])*1.5)</f>
        <v>20.955000000000002</v>
      </c>
      <c r="V862" s="20">
        <v>28</v>
      </c>
      <c r="W862" s="20">
        <f>INVENTARIO[[#This Row],[Precio Final]]-(INVENTARIO[[#This Row],[Comisión 10%]]+INVENTARIO[[#This Row],[Costo total]])</f>
        <v>14.03</v>
      </c>
      <c r="X862" s="50">
        <f>INVENTARIO[[#This Row],[Ganancia Unitaria]]*INVENTARIO[[#This Row],[Salidas]]</f>
        <v>14.03</v>
      </c>
      <c r="Y862" s="20" t="s">
        <v>2344</v>
      </c>
      <c r="Z862" s="20"/>
    </row>
    <row r="863" spans="1:26" ht="55" hidden="1" customHeight="1" x14ac:dyDescent="0.15">
      <c r="A863" s="23" t="s">
        <v>2315</v>
      </c>
      <c r="B863" s="172"/>
      <c r="C863" s="22" t="s">
        <v>12</v>
      </c>
      <c r="D863" s="78" t="s">
        <v>53</v>
      </c>
      <c r="E863" s="78" t="s">
        <v>2363</v>
      </c>
      <c r="F863" s="78" t="s">
        <v>714</v>
      </c>
      <c r="G863" s="78" t="s">
        <v>2346</v>
      </c>
      <c r="H863" s="174">
        <f>INVENTARIO[[#This Row],[Precio Final]]</f>
        <v>28</v>
      </c>
      <c r="I863" s="78">
        <f t="shared" si="116"/>
        <v>25.049999999999997</v>
      </c>
      <c r="J863" s="78">
        <v>1</v>
      </c>
      <c r="K863" s="78">
        <v>0</v>
      </c>
      <c r="L863" s="78">
        <f>INVENTARIO[[#This Row],[Entradas]]-INVENTARIO[[#This Row],[Salidas]]</f>
        <v>1</v>
      </c>
      <c r="M863" s="78">
        <f>INVENTARIO[[#This Row],[Precio Final]]*10%</f>
        <v>2.8000000000000003</v>
      </c>
      <c r="N863" s="78"/>
      <c r="O863" s="78"/>
      <c r="P863" s="78">
        <v>15.2</v>
      </c>
      <c r="Q863" s="78"/>
      <c r="R863" s="78"/>
      <c r="S863" s="192">
        <v>1.5</v>
      </c>
      <c r="T863" s="179">
        <f>(P863+S863)-INVENTARIO[[#This Row],[Comisión 10%]]</f>
        <v>13.899999999999999</v>
      </c>
      <c r="U863" s="179">
        <f>((INVENTARIO[[#This Row],[Costo Unitario (USD)]]+INVENTARIO[[#This Row],[Costo Envío (USD)]])*1.5)</f>
        <v>25.049999999999997</v>
      </c>
      <c r="V863" s="20">
        <v>28</v>
      </c>
      <c r="W863" s="20">
        <f>INVENTARIO[[#This Row],[Precio Final]]-(INVENTARIO[[#This Row],[Comisión 10%]]+INVENTARIO[[#This Row],[Costo total]])</f>
        <v>11.3</v>
      </c>
      <c r="X863" s="50">
        <f>INVENTARIO[[#This Row],[Ganancia Unitaria]]*INVENTARIO[[#This Row],[Salidas]]</f>
        <v>0</v>
      </c>
      <c r="Y863" s="20" t="s">
        <v>2344</v>
      </c>
      <c r="Z863" s="20"/>
    </row>
    <row r="864" spans="1:26" ht="55" hidden="1" customHeight="1" x14ac:dyDescent="0.15">
      <c r="A864" s="23" t="s">
        <v>2316</v>
      </c>
      <c r="B864" s="172"/>
      <c r="C864" s="22" t="s">
        <v>12</v>
      </c>
      <c r="D864" s="83" t="s">
        <v>53</v>
      </c>
      <c r="E864" s="83" t="s">
        <v>2363</v>
      </c>
      <c r="F864" s="83" t="s">
        <v>2412</v>
      </c>
      <c r="G864" s="83" t="s">
        <v>2346</v>
      </c>
      <c r="H864" s="173">
        <f>INVENTARIO[[#This Row],[Precio Final]]</f>
        <v>28</v>
      </c>
      <c r="I864" s="83">
        <f t="shared" si="116"/>
        <v>25.049999999999997</v>
      </c>
      <c r="J864" s="83">
        <v>1</v>
      </c>
      <c r="K864" s="83">
        <v>1</v>
      </c>
      <c r="L864" s="83">
        <f>INVENTARIO[[#This Row],[Entradas]]-INVENTARIO[[#This Row],[Salidas]]</f>
        <v>0</v>
      </c>
      <c r="M864" s="83">
        <f>INVENTARIO[[#This Row],[Precio Final]]*10%</f>
        <v>2.8000000000000003</v>
      </c>
      <c r="N864" s="83"/>
      <c r="O864" s="83"/>
      <c r="P864" s="83">
        <v>15.2</v>
      </c>
      <c r="Q864" s="83"/>
      <c r="R864" s="83"/>
      <c r="S864" s="192">
        <v>1.5</v>
      </c>
      <c r="T864" s="179">
        <f>(P864+S864)-INVENTARIO[[#This Row],[Comisión 10%]]</f>
        <v>13.899999999999999</v>
      </c>
      <c r="U864" s="179">
        <f>((INVENTARIO[[#This Row],[Costo Unitario (USD)]]+INVENTARIO[[#This Row],[Costo Envío (USD)]])*1.5)</f>
        <v>25.049999999999997</v>
      </c>
      <c r="V864" s="20">
        <v>28</v>
      </c>
      <c r="W864" s="20">
        <f>INVENTARIO[[#This Row],[Precio Final]]-(INVENTARIO[[#This Row],[Comisión 10%]]+INVENTARIO[[#This Row],[Costo total]])</f>
        <v>11.3</v>
      </c>
      <c r="X864" s="50">
        <f>INVENTARIO[[#This Row],[Ganancia Unitaria]]*INVENTARIO[[#This Row],[Salidas]]</f>
        <v>11.3</v>
      </c>
      <c r="Y864" s="20" t="s">
        <v>2344</v>
      </c>
      <c r="Z864" s="20"/>
    </row>
    <row r="865" spans="1:26" ht="55" hidden="1" customHeight="1" x14ac:dyDescent="0.15">
      <c r="A865" s="23" t="s">
        <v>2317</v>
      </c>
      <c r="B865" s="172"/>
      <c r="C865" s="22" t="s">
        <v>12</v>
      </c>
      <c r="D865" s="78" t="s">
        <v>215</v>
      </c>
      <c r="E865" s="78" t="s">
        <v>2149</v>
      </c>
      <c r="F865" s="78" t="s">
        <v>695</v>
      </c>
      <c r="G865" s="78" t="s">
        <v>2346</v>
      </c>
      <c r="H865" s="174">
        <f>INVENTARIO[[#This Row],[Precio Final]]</f>
        <v>40</v>
      </c>
      <c r="I865" s="78">
        <f t="shared" si="116"/>
        <v>33.630000000000003</v>
      </c>
      <c r="J865" s="78">
        <v>1</v>
      </c>
      <c r="K865" s="78">
        <f>SUMIFS(VENTAS[Cantidad],VENTAS[Código del producto Vendido],INVENTARIO[[#This Row],[Code]])</f>
        <v>0</v>
      </c>
      <c r="L865" s="78">
        <f>INVENTARIO[[#This Row],[Entradas]]-INVENTARIO[[#This Row],[Salidas]]</f>
        <v>1</v>
      </c>
      <c r="M865" s="78">
        <f>INVENTARIO[[#This Row],[Precio Final]]*10%</f>
        <v>4</v>
      </c>
      <c r="N865" s="78"/>
      <c r="O865" s="78"/>
      <c r="P865" s="78">
        <v>20.92</v>
      </c>
      <c r="Q865" s="78"/>
      <c r="R865" s="78"/>
      <c r="S865" s="192">
        <v>1.5</v>
      </c>
      <c r="T865" s="179">
        <f>(P865+S865)-INVENTARIO[[#This Row],[Comisión 10%]]</f>
        <v>18.420000000000002</v>
      </c>
      <c r="U865" s="179">
        <f>((INVENTARIO[[#This Row],[Costo Unitario (USD)]]+INVENTARIO[[#This Row],[Costo Envío (USD)]])*1.5)</f>
        <v>33.630000000000003</v>
      </c>
      <c r="V865" s="20">
        <v>40</v>
      </c>
      <c r="W865" s="20">
        <f>INVENTARIO[[#This Row],[Precio Final]]-(INVENTARIO[[#This Row],[Comisión 10%]]+INVENTARIO[[#This Row],[Costo total]])</f>
        <v>17.579999999999998</v>
      </c>
      <c r="X865" s="50">
        <f>INVENTARIO[[#This Row],[Ganancia Unitaria]]*INVENTARIO[[#This Row],[Salidas]]</f>
        <v>0</v>
      </c>
      <c r="Y865" s="20" t="s">
        <v>2344</v>
      </c>
      <c r="Z865" s="20"/>
    </row>
    <row r="866" spans="1:26" ht="55" hidden="1" customHeight="1" x14ac:dyDescent="0.15">
      <c r="A866" s="23" t="s">
        <v>2318</v>
      </c>
      <c r="B866" s="172"/>
      <c r="C866" s="22" t="s">
        <v>12</v>
      </c>
      <c r="D866" s="83" t="s">
        <v>215</v>
      </c>
      <c r="E866" s="83" t="s">
        <v>2149</v>
      </c>
      <c r="F866" s="83" t="s">
        <v>697</v>
      </c>
      <c r="G866" s="83" t="s">
        <v>2346</v>
      </c>
      <c r="H866" s="173">
        <f>INVENTARIO[[#This Row],[Precio Final]]</f>
        <v>40</v>
      </c>
      <c r="I866" s="83">
        <f t="shared" si="116"/>
        <v>33.630000000000003</v>
      </c>
      <c r="J866" s="83">
        <v>1</v>
      </c>
      <c r="K866" s="83">
        <f>SUMIFS(VENTAS[Cantidad],VENTAS[Código del producto Vendido],INVENTARIO[[#This Row],[Code]])</f>
        <v>1</v>
      </c>
      <c r="L866" s="83">
        <f>INVENTARIO[[#This Row],[Entradas]]-INVENTARIO[[#This Row],[Salidas]]</f>
        <v>0</v>
      </c>
      <c r="M866" s="83">
        <f>INVENTARIO[[#This Row],[Precio Final]]*10%</f>
        <v>4</v>
      </c>
      <c r="N866" s="83"/>
      <c r="O866" s="83"/>
      <c r="P866" s="83">
        <v>20.92</v>
      </c>
      <c r="Q866" s="83"/>
      <c r="R866" s="83"/>
      <c r="S866" s="192">
        <v>1.5</v>
      </c>
      <c r="T866" s="179">
        <f>(P866+S866)-INVENTARIO[[#This Row],[Comisión 10%]]</f>
        <v>18.420000000000002</v>
      </c>
      <c r="U866" s="179">
        <f>((INVENTARIO[[#This Row],[Costo Unitario (USD)]]+INVENTARIO[[#This Row],[Costo Envío (USD)]])*1.5)</f>
        <v>33.630000000000003</v>
      </c>
      <c r="V866" s="20">
        <v>40</v>
      </c>
      <c r="W866" s="20">
        <f>INVENTARIO[[#This Row],[Precio Final]]-(INVENTARIO[[#This Row],[Comisión 10%]]+INVENTARIO[[#This Row],[Costo total]])</f>
        <v>17.579999999999998</v>
      </c>
      <c r="X866" s="50">
        <f>INVENTARIO[[#This Row],[Ganancia Unitaria]]*INVENTARIO[[#This Row],[Salidas]]</f>
        <v>17.579999999999998</v>
      </c>
      <c r="Y866" s="20" t="s">
        <v>2344</v>
      </c>
      <c r="Z866" s="20"/>
    </row>
    <row r="867" spans="1:26" ht="55" hidden="1" customHeight="1" x14ac:dyDescent="0.15">
      <c r="A867" s="23"/>
      <c r="B867" s="172"/>
      <c r="C867" s="22"/>
      <c r="D867" s="78"/>
      <c r="E867" s="78"/>
      <c r="F867" s="78"/>
      <c r="G867" s="78"/>
      <c r="H867" s="174"/>
      <c r="I867" s="78">
        <v>19</v>
      </c>
      <c r="J867" s="78"/>
      <c r="K867" s="78"/>
      <c r="L867" s="78"/>
      <c r="M867" s="78"/>
      <c r="N867" s="78"/>
      <c r="O867" s="78"/>
      <c r="P867" s="78"/>
      <c r="Q867" s="78"/>
      <c r="R867" s="78"/>
      <c r="S867" s="192"/>
      <c r="T867" s="179"/>
      <c r="U867" s="179"/>
      <c r="V867" s="20"/>
      <c r="W867" s="20"/>
      <c r="X867" s="50"/>
      <c r="Y867" s="20"/>
      <c r="Z867" s="20"/>
    </row>
    <row r="868" spans="1:26" ht="55" hidden="1" customHeight="1" x14ac:dyDescent="0.15">
      <c r="A868" s="23"/>
      <c r="B868" s="172"/>
      <c r="C868" s="22"/>
      <c r="D868" s="83"/>
      <c r="E868" s="83"/>
      <c r="F868" s="83"/>
      <c r="G868" s="83"/>
      <c r="H868" s="173"/>
      <c r="I868" s="83">
        <f t="shared" si="116"/>
        <v>0</v>
      </c>
      <c r="J868" s="83"/>
      <c r="K868" s="83"/>
      <c r="L868" s="83"/>
      <c r="M868" s="83"/>
      <c r="N868" s="83"/>
      <c r="O868" s="83"/>
      <c r="P868" s="83"/>
      <c r="Q868" s="83"/>
      <c r="R868" s="83"/>
      <c r="S868" s="192"/>
      <c r="T868" s="179"/>
      <c r="U868" s="179"/>
      <c r="V868" s="20"/>
      <c r="W868" s="20"/>
      <c r="X868" s="50"/>
      <c r="Y868" s="20"/>
      <c r="Z868" s="20"/>
    </row>
    <row r="869" spans="1:26" ht="55" hidden="1" customHeight="1" x14ac:dyDescent="0.15">
      <c r="A869" s="23" t="s">
        <v>2319</v>
      </c>
      <c r="B869" s="172"/>
      <c r="C869" s="22" t="s">
        <v>12</v>
      </c>
      <c r="D869" s="78" t="s">
        <v>50</v>
      </c>
      <c r="E869" s="78" t="s">
        <v>2373</v>
      </c>
      <c r="F869" s="78" t="s">
        <v>698</v>
      </c>
      <c r="G869" s="78" t="s">
        <v>2346</v>
      </c>
      <c r="H869" s="174">
        <f>INVENTARIO[[#This Row],[Precio Final]]</f>
        <v>28</v>
      </c>
      <c r="I869" s="78">
        <f t="shared" si="116"/>
        <v>25.875</v>
      </c>
      <c r="J869" s="78">
        <v>2</v>
      </c>
      <c r="K869" s="78">
        <f>SUMIFS(VENTAS[Cantidad],VENTAS[Código del producto Vendido],INVENTARIO[[#This Row],[Code]])</f>
        <v>1</v>
      </c>
      <c r="L869" s="78">
        <f>INVENTARIO[[#This Row],[Entradas]]-INVENTARIO[[#This Row],[Salidas]]</f>
        <v>1</v>
      </c>
      <c r="M869" s="78">
        <f>INVENTARIO[[#This Row],[Precio Final]]*10%</f>
        <v>2.8000000000000003</v>
      </c>
      <c r="N869" s="78"/>
      <c r="O869" s="78"/>
      <c r="P869" s="78">
        <v>15.75</v>
      </c>
      <c r="Q869" s="78"/>
      <c r="R869" s="78"/>
      <c r="S869" s="192">
        <v>1.5</v>
      </c>
      <c r="T869" s="179">
        <f>(P869+S869)-INVENTARIO[[#This Row],[Comisión 10%]]</f>
        <v>14.45</v>
      </c>
      <c r="U869" s="179">
        <f>((INVENTARIO[[#This Row],[Costo Unitario (USD)]]+INVENTARIO[[#This Row],[Costo Envío (USD)]])*1.5)</f>
        <v>25.875</v>
      </c>
      <c r="V869" s="20">
        <v>28</v>
      </c>
      <c r="W869" s="20">
        <f>INVENTARIO[[#This Row],[Precio Final]]-(INVENTARIO[[#This Row],[Comisión 10%]]+INVENTARIO[[#This Row],[Costo total]])</f>
        <v>10.75</v>
      </c>
      <c r="X869" s="50">
        <f>INVENTARIO[[#This Row],[Ganancia Unitaria]]*INVENTARIO[[#This Row],[Salidas]]</f>
        <v>10.75</v>
      </c>
      <c r="Y869" s="20" t="s">
        <v>2344</v>
      </c>
      <c r="Z869" s="20"/>
    </row>
    <row r="870" spans="1:26" ht="55" hidden="1" customHeight="1" x14ac:dyDescent="0.15">
      <c r="A870" s="23" t="s">
        <v>2320</v>
      </c>
      <c r="B870" s="172"/>
      <c r="C870" s="22" t="s">
        <v>12</v>
      </c>
      <c r="D870" s="83" t="s">
        <v>1209</v>
      </c>
      <c r="E870" s="83" t="s">
        <v>2385</v>
      </c>
      <c r="F870" s="83" t="s">
        <v>692</v>
      </c>
      <c r="G870" s="83" t="s">
        <v>2346</v>
      </c>
      <c r="H870" s="173">
        <f>INVENTARIO[[#This Row],[Precio Final]]</f>
        <v>28</v>
      </c>
      <c r="I870" s="83">
        <f t="shared" si="116"/>
        <v>26.700000000000003</v>
      </c>
      <c r="J870" s="83">
        <v>1</v>
      </c>
      <c r="K870" s="83">
        <f>SUMIFS(VENTAS[Cantidad],VENTAS[Código del producto Vendido],INVENTARIO[[#This Row],[Code]])</f>
        <v>0</v>
      </c>
      <c r="L870" s="83">
        <f>INVENTARIO[[#This Row],[Entradas]]-INVENTARIO[[#This Row],[Salidas]]</f>
        <v>1</v>
      </c>
      <c r="M870" s="83">
        <f>INVENTARIO[[#This Row],[Precio Final]]*10%</f>
        <v>2.8000000000000003</v>
      </c>
      <c r="N870" s="83"/>
      <c r="O870" s="83"/>
      <c r="P870" s="83">
        <v>16.3</v>
      </c>
      <c r="Q870" s="83"/>
      <c r="R870" s="83"/>
      <c r="S870" s="192">
        <v>1.5</v>
      </c>
      <c r="T870" s="179">
        <f>(P870+S870)-INVENTARIO[[#This Row],[Comisión 10%]]</f>
        <v>15</v>
      </c>
      <c r="U870" s="179">
        <f>((INVENTARIO[[#This Row],[Costo Unitario (USD)]]+INVENTARIO[[#This Row],[Costo Envío (USD)]])*1.5)</f>
        <v>26.700000000000003</v>
      </c>
      <c r="V870" s="20">
        <v>28</v>
      </c>
      <c r="W870" s="20">
        <f>INVENTARIO[[#This Row],[Precio Final]]-(INVENTARIO[[#This Row],[Comisión 10%]]+INVENTARIO[[#This Row],[Costo total]])</f>
        <v>10.199999999999999</v>
      </c>
      <c r="X870" s="50">
        <f>INVENTARIO[[#This Row],[Ganancia Unitaria]]*INVENTARIO[[#This Row],[Salidas]]</f>
        <v>0</v>
      </c>
      <c r="Y870" s="20"/>
      <c r="Z870" s="20"/>
    </row>
    <row r="871" spans="1:26" ht="55" hidden="1" customHeight="1" x14ac:dyDescent="0.15">
      <c r="A871" s="23" t="s">
        <v>2321</v>
      </c>
      <c r="B871" s="172"/>
      <c r="C871" s="22" t="s">
        <v>12</v>
      </c>
      <c r="D871" s="78" t="s">
        <v>1209</v>
      </c>
      <c r="E871" s="78" t="s">
        <v>2385</v>
      </c>
      <c r="F871" s="78" t="s">
        <v>695</v>
      </c>
      <c r="G871" s="78" t="s">
        <v>164</v>
      </c>
      <c r="H871" s="174">
        <f>INVENTARIO[[#This Row],[Precio Final]]</f>
        <v>28</v>
      </c>
      <c r="I871" s="78">
        <f t="shared" si="116"/>
        <v>26.700000000000003</v>
      </c>
      <c r="J871" s="78">
        <v>1</v>
      </c>
      <c r="K871" s="78">
        <f>SUMIFS(VENTAS[Cantidad],VENTAS[Código del producto Vendido],INVENTARIO[[#This Row],[Code]])</f>
        <v>0</v>
      </c>
      <c r="L871" s="78">
        <f>INVENTARIO[[#This Row],[Entradas]]-INVENTARIO[[#This Row],[Salidas]]</f>
        <v>1</v>
      </c>
      <c r="M871" s="78">
        <f>INVENTARIO[[#This Row],[Precio Final]]*10%</f>
        <v>2.8000000000000003</v>
      </c>
      <c r="N871" s="78"/>
      <c r="O871" s="78"/>
      <c r="P871" s="78">
        <v>16.3</v>
      </c>
      <c r="Q871" s="78"/>
      <c r="R871" s="78"/>
      <c r="S871" s="192">
        <v>1.5</v>
      </c>
      <c r="T871" s="179">
        <f>(P871+S871)-INVENTARIO[[#This Row],[Comisión 10%]]</f>
        <v>15</v>
      </c>
      <c r="U871" s="179">
        <f>((INVENTARIO[[#This Row],[Costo Unitario (USD)]]+INVENTARIO[[#This Row],[Costo Envío (USD)]])*1.5)</f>
        <v>26.700000000000003</v>
      </c>
      <c r="V871" s="20">
        <v>28</v>
      </c>
      <c r="W871" s="20">
        <f>INVENTARIO[[#This Row],[Precio Final]]-(INVENTARIO[[#This Row],[Comisión 10%]]+INVENTARIO[[#This Row],[Costo total]])</f>
        <v>10.199999999999999</v>
      </c>
      <c r="X871" s="50">
        <f>INVENTARIO[[#This Row],[Ganancia Unitaria]]*INVENTARIO[[#This Row],[Salidas]]</f>
        <v>0</v>
      </c>
      <c r="Y871" s="20"/>
      <c r="Z871" s="20"/>
    </row>
    <row r="872" spans="1:26" ht="55" hidden="1" customHeight="1" x14ac:dyDescent="0.15">
      <c r="A872" s="23" t="s">
        <v>2322</v>
      </c>
      <c r="B872" s="172"/>
      <c r="C872" s="22" t="s">
        <v>12</v>
      </c>
      <c r="D872" s="83" t="s">
        <v>52</v>
      </c>
      <c r="E872" s="83" t="s">
        <v>2395</v>
      </c>
      <c r="F872" s="83" t="s">
        <v>697</v>
      </c>
      <c r="G872" s="83" t="s">
        <v>426</v>
      </c>
      <c r="H872" s="173">
        <f>INVENTARIO[[#This Row],[Precio Final]]</f>
        <v>12</v>
      </c>
      <c r="I872" s="83">
        <f t="shared" si="116"/>
        <v>13.5</v>
      </c>
      <c r="J872" s="83">
        <v>4</v>
      </c>
      <c r="K872" s="83">
        <f>SUMIFS(VENTAS[Cantidad],VENTAS[Código del producto Vendido],INVENTARIO[[#This Row],[Code]])</f>
        <v>0</v>
      </c>
      <c r="L872" s="83">
        <f>INVENTARIO[[#This Row],[Entradas]]-INVENTARIO[[#This Row],[Salidas]]</f>
        <v>4</v>
      </c>
      <c r="M872" s="83">
        <f>INVENTARIO[[#This Row],[Precio Final]]*10%</f>
        <v>1.2000000000000002</v>
      </c>
      <c r="N872" s="83"/>
      <c r="O872" s="83"/>
      <c r="P872" s="83">
        <v>7.5</v>
      </c>
      <c r="Q872" s="83"/>
      <c r="R872" s="83"/>
      <c r="S872" s="192">
        <v>1.5</v>
      </c>
      <c r="T872" s="179">
        <f>(P872+S872)-INVENTARIO[[#This Row],[Comisión 10%]]</f>
        <v>7.8</v>
      </c>
      <c r="U872" s="179">
        <f>((INVENTARIO[[#This Row],[Costo Unitario (USD)]]+INVENTARIO[[#This Row],[Costo Envío (USD)]])*1.5)</f>
        <v>13.5</v>
      </c>
      <c r="V872" s="20">
        <v>12</v>
      </c>
      <c r="W872" s="20">
        <f>INVENTARIO[[#This Row],[Precio Final]]-(INVENTARIO[[#This Row],[Comisión 10%]]+INVENTARIO[[#This Row],[Costo total]])</f>
        <v>3</v>
      </c>
      <c r="X872" s="50">
        <f>INVENTARIO[[#This Row],[Ganancia Unitaria]]*INVENTARIO[[#This Row],[Salidas]]</f>
        <v>0</v>
      </c>
      <c r="Y872" s="20"/>
      <c r="Z872" s="20"/>
    </row>
    <row r="873" spans="1:26" ht="55" hidden="1" customHeight="1" x14ac:dyDescent="0.15">
      <c r="A873" s="23" t="s">
        <v>2323</v>
      </c>
      <c r="B873" s="172"/>
      <c r="C873" s="22" t="s">
        <v>12</v>
      </c>
      <c r="D873" s="78" t="s">
        <v>2389</v>
      </c>
      <c r="E873" s="78" t="s">
        <v>2396</v>
      </c>
      <c r="F873" s="78" t="s">
        <v>695</v>
      </c>
      <c r="G873" s="78" t="s">
        <v>1958</v>
      </c>
      <c r="H873" s="174">
        <f>INVENTARIO[[#This Row],[Precio Final]]</f>
        <v>38</v>
      </c>
      <c r="I873" s="78">
        <f t="shared" si="116"/>
        <v>36</v>
      </c>
      <c r="J873" s="78">
        <v>2</v>
      </c>
      <c r="K873" s="78">
        <f>SUMIFS(VENTAS[Cantidad],VENTAS[Código del producto Vendido],INVENTARIO[[#This Row],[Code]])</f>
        <v>0</v>
      </c>
      <c r="L873" s="78">
        <f>INVENTARIO[[#This Row],[Entradas]]-INVENTARIO[[#This Row],[Salidas]]</f>
        <v>2</v>
      </c>
      <c r="M873" s="78">
        <f>INVENTARIO[[#This Row],[Precio Final]]*10%</f>
        <v>3.8000000000000003</v>
      </c>
      <c r="N873" s="78"/>
      <c r="O873" s="78"/>
      <c r="P873" s="78">
        <v>20</v>
      </c>
      <c r="Q873" s="78"/>
      <c r="R873" s="78"/>
      <c r="S873" s="192">
        <v>4</v>
      </c>
      <c r="T873" s="179">
        <f>(P873+S873)-INVENTARIO[[#This Row],[Comisión 10%]]</f>
        <v>20.2</v>
      </c>
      <c r="U873" s="179">
        <f>((INVENTARIO[[#This Row],[Costo Unitario (USD)]]+INVENTARIO[[#This Row],[Costo Envío (USD)]])*1.5)</f>
        <v>36</v>
      </c>
      <c r="V873" s="20">
        <v>38</v>
      </c>
      <c r="W873" s="20">
        <f>INVENTARIO[[#This Row],[Precio Final]]-(INVENTARIO[[#This Row],[Comisión 10%]]+INVENTARIO[[#This Row],[Costo total]])</f>
        <v>14</v>
      </c>
      <c r="X873" s="50">
        <f>INVENTARIO[[#This Row],[Ganancia Unitaria]]*INVENTARIO[[#This Row],[Salidas]]</f>
        <v>0</v>
      </c>
      <c r="Y873" s="20"/>
      <c r="Z873" s="20"/>
    </row>
    <row r="874" spans="1:26" ht="55" customHeight="1" x14ac:dyDescent="0.15">
      <c r="A874" s="23" t="s">
        <v>2324</v>
      </c>
      <c r="B874" s="172"/>
      <c r="C874" s="22" t="s">
        <v>12</v>
      </c>
      <c r="D874" s="83" t="s">
        <v>2417</v>
      </c>
      <c r="E874" s="83" t="s">
        <v>2399</v>
      </c>
      <c r="F874" s="83" t="s">
        <v>697</v>
      </c>
      <c r="G874" s="83" t="s">
        <v>1958</v>
      </c>
      <c r="H874" s="173">
        <f>INVENTARIO[[#This Row],[Precio Final]]</f>
        <v>30</v>
      </c>
      <c r="I874" s="83">
        <f t="shared" si="116"/>
        <v>30.85</v>
      </c>
      <c r="J874" s="83">
        <v>1</v>
      </c>
      <c r="K874" s="83">
        <f>SUMIFS(VENTAS[Cantidad],VENTAS[Código del producto Vendido],INVENTARIO[[#This Row],[Code]])</f>
        <v>0</v>
      </c>
      <c r="L874" s="83">
        <f>INVENTARIO[[#This Row],[Entradas]]-INVENTARIO[[#This Row],[Salidas]]</f>
        <v>1</v>
      </c>
      <c r="M874" s="83">
        <f>INVENTARIO[[#This Row],[Precio Final]]*10%</f>
        <v>3</v>
      </c>
      <c r="N874" s="83"/>
      <c r="O874" s="83"/>
      <c r="P874" s="83">
        <v>15.5</v>
      </c>
      <c r="Q874" s="83"/>
      <c r="R874" s="83"/>
      <c r="S874" s="192">
        <v>5</v>
      </c>
      <c r="T874" s="179">
        <f>(P874+S874)-INVENTARIO[[#This Row],[Comisión 10%]]</f>
        <v>17.5</v>
      </c>
      <c r="U874" s="179">
        <f>((INVENTARIO[[#This Row],[Costo Unitario (USD)]]+INVENTARIO[[#This Row],[Costo Envío (USD)]])*1.5)+10%</f>
        <v>30.85</v>
      </c>
      <c r="V874" s="20">
        <v>30</v>
      </c>
      <c r="W874" s="20">
        <f>INVENTARIO[[#This Row],[Precio Final]]-(INVENTARIO[[#This Row],[Comisión 10%]]+INVENTARIO[[#This Row],[Costo total]])</f>
        <v>9.5</v>
      </c>
      <c r="X874" s="50">
        <f>INVENTARIO[[#This Row],[Ganancia Unitaria]]*INVENTARIO[[#This Row],[Salidas]]</f>
        <v>0</v>
      </c>
      <c r="Y874" s="20"/>
      <c r="Z874" s="20"/>
    </row>
    <row r="875" spans="1:26" ht="55" customHeight="1" x14ac:dyDescent="0.15">
      <c r="A875" s="23" t="s">
        <v>2325</v>
      </c>
      <c r="B875" s="172"/>
      <c r="C875" s="22" t="s">
        <v>12</v>
      </c>
      <c r="D875" s="78" t="s">
        <v>2417</v>
      </c>
      <c r="E875" s="78" t="s">
        <v>2399</v>
      </c>
      <c r="F875" s="78" t="s">
        <v>695</v>
      </c>
      <c r="G875" s="78" t="s">
        <v>1958</v>
      </c>
      <c r="H875" s="174">
        <f>INVENTARIO[[#This Row],[Precio Final]]</f>
        <v>30</v>
      </c>
      <c r="I875" s="78">
        <f t="shared" si="116"/>
        <v>30.85</v>
      </c>
      <c r="J875" s="78">
        <v>1</v>
      </c>
      <c r="K875" s="78">
        <f>SUMIFS(VENTAS[Cantidad],VENTAS[Código del producto Vendido],INVENTARIO[[#This Row],[Code]])</f>
        <v>0</v>
      </c>
      <c r="L875" s="78">
        <f>INVENTARIO[[#This Row],[Entradas]]-INVENTARIO[[#This Row],[Salidas]]</f>
        <v>1</v>
      </c>
      <c r="M875" s="78">
        <f>INVENTARIO[[#This Row],[Precio Final]]*10%</f>
        <v>3</v>
      </c>
      <c r="N875" s="78"/>
      <c r="O875" s="78"/>
      <c r="P875" s="78">
        <v>15.5</v>
      </c>
      <c r="Q875" s="78"/>
      <c r="R875" s="78"/>
      <c r="S875" s="192">
        <v>5</v>
      </c>
      <c r="T875" s="179">
        <f>(P875+S875)-INVENTARIO[[#This Row],[Comisión 10%]]</f>
        <v>17.5</v>
      </c>
      <c r="U875" s="179">
        <f>((INVENTARIO[[#This Row],[Costo Unitario (USD)]]+INVENTARIO[[#This Row],[Costo Envío (USD)]])*1.5)+10%</f>
        <v>30.85</v>
      </c>
      <c r="V875" s="20">
        <v>30</v>
      </c>
      <c r="W875" s="20">
        <f>INVENTARIO[[#This Row],[Precio Final]]-(INVENTARIO[[#This Row],[Comisión 10%]]+INVENTARIO[[#This Row],[Costo total]])</f>
        <v>9.5</v>
      </c>
      <c r="X875" s="50">
        <f>INVENTARIO[[#This Row],[Ganancia Unitaria]]*INVENTARIO[[#This Row],[Salidas]]</f>
        <v>0</v>
      </c>
      <c r="Y875" s="20"/>
      <c r="Z875" s="20"/>
    </row>
    <row r="876" spans="1:26" ht="61" customHeight="1" x14ac:dyDescent="0.15">
      <c r="A876" s="23" t="s">
        <v>2326</v>
      </c>
      <c r="B876" s="172"/>
      <c r="C876" s="22" t="s">
        <v>12</v>
      </c>
      <c r="D876" s="83" t="s">
        <v>2417</v>
      </c>
      <c r="E876" s="83" t="s">
        <v>2400</v>
      </c>
      <c r="F876" s="83" t="s">
        <v>697</v>
      </c>
      <c r="G876" s="83" t="s">
        <v>1958</v>
      </c>
      <c r="H876" s="173">
        <f>INVENTARIO[[#This Row],[Precio Final]]</f>
        <v>20</v>
      </c>
      <c r="I876" s="83">
        <f t="shared" si="116"/>
        <v>16.600000000000001</v>
      </c>
      <c r="J876" s="83">
        <v>3</v>
      </c>
      <c r="K876" s="83">
        <f>SUMIFS(VENTAS[Cantidad],VENTAS[Código del producto Vendido],INVENTARIO[[#This Row],[Code]])</f>
        <v>0</v>
      </c>
      <c r="L876" s="83">
        <f>INVENTARIO[[#This Row],[Entradas]]-INVENTARIO[[#This Row],[Salidas]]</f>
        <v>3</v>
      </c>
      <c r="M876" s="83">
        <f>INVENTARIO[[#This Row],[Precio Final]]*10%</f>
        <v>2</v>
      </c>
      <c r="N876" s="83"/>
      <c r="O876" s="83"/>
      <c r="P876" s="83">
        <v>6</v>
      </c>
      <c r="Q876" s="83"/>
      <c r="R876" s="83"/>
      <c r="S876" s="192">
        <v>5</v>
      </c>
      <c r="T876" s="179">
        <f>(P876+S876)-INVENTARIO[[#This Row],[Comisión 10%]]</f>
        <v>9</v>
      </c>
      <c r="U876" s="179">
        <f>((INVENTARIO[[#This Row],[Costo Unitario (USD)]]+INVENTARIO[[#This Row],[Costo Envío (USD)]])*1.5)+10%</f>
        <v>16.600000000000001</v>
      </c>
      <c r="V876" s="20">
        <v>20</v>
      </c>
      <c r="W876" s="20">
        <f>INVENTARIO[[#This Row],[Precio Final]]-(INVENTARIO[[#This Row],[Comisión 10%]]+INVENTARIO[[#This Row],[Costo total]])</f>
        <v>9</v>
      </c>
      <c r="X876" s="50">
        <f>INVENTARIO[[#This Row],[Ganancia Unitaria]]*INVENTARIO[[#This Row],[Salidas]]</f>
        <v>0</v>
      </c>
      <c r="Y876" s="20"/>
      <c r="Z876" s="20"/>
    </row>
    <row r="877" spans="1:26" ht="55" hidden="1" customHeight="1" x14ac:dyDescent="0.15">
      <c r="A877" s="23" t="s">
        <v>2327</v>
      </c>
      <c r="B877" s="172"/>
      <c r="C877" s="22" t="s">
        <v>12</v>
      </c>
      <c r="D877" s="78" t="s">
        <v>50</v>
      </c>
      <c r="E877" s="78" t="s">
        <v>2440</v>
      </c>
      <c r="F877" s="78" t="s">
        <v>695</v>
      </c>
      <c r="G877" s="78" t="s">
        <v>164</v>
      </c>
      <c r="H877" s="174">
        <f>INVENTARIO[[#This Row],[Precio Final]]</f>
        <v>25</v>
      </c>
      <c r="I877" s="78">
        <f t="shared" si="116"/>
        <v>0.1</v>
      </c>
      <c r="J877" s="78">
        <v>1</v>
      </c>
      <c r="K877" s="78">
        <f>SUMIFS(VENTAS[Cantidad],VENTAS[Código del producto Vendido],INVENTARIO[[#This Row],[Code]])</f>
        <v>0</v>
      </c>
      <c r="L877" s="78">
        <f>INVENTARIO[[#This Row],[Entradas]]-INVENTARIO[[#This Row],[Salidas]]</f>
        <v>1</v>
      </c>
      <c r="M877" s="78">
        <f>INVENTARIO[[#This Row],[Precio Final]]*10%</f>
        <v>2.5</v>
      </c>
      <c r="N877" s="78"/>
      <c r="O877" s="78"/>
      <c r="P877" s="78"/>
      <c r="Q877" s="78"/>
      <c r="R877" s="78"/>
      <c r="S877" s="192"/>
      <c r="T877" s="179">
        <f>(P877+S877)-INVENTARIO[[#This Row],[Comisión 10%]]</f>
        <v>-2.5</v>
      </c>
      <c r="U877" s="179">
        <f>((INVENTARIO[[#This Row],[Costo Unitario (USD)]]+INVENTARIO[[#This Row],[Costo Envío (USD)]])*1.5)+10%</f>
        <v>0.1</v>
      </c>
      <c r="V877" s="20">
        <v>25</v>
      </c>
      <c r="W877" s="20">
        <f>INVENTARIO[[#This Row],[Precio Final]]-(INVENTARIO[[#This Row],[Comisión 10%]]+INVENTARIO[[#This Row],[Costo total]])</f>
        <v>25</v>
      </c>
      <c r="X877" s="50">
        <f>INVENTARIO[[#This Row],[Ganancia Unitaria]]*INVENTARIO[[#This Row],[Salidas]]</f>
        <v>0</v>
      </c>
      <c r="Y877" s="20"/>
      <c r="Z877" s="20"/>
    </row>
    <row r="878" spans="1:26" ht="55" hidden="1" customHeight="1" x14ac:dyDescent="0.15">
      <c r="A878" s="23" t="s">
        <v>2328</v>
      </c>
      <c r="B878" s="172"/>
      <c r="C878" s="22" t="s">
        <v>12</v>
      </c>
      <c r="D878" s="83" t="s">
        <v>50</v>
      </c>
      <c r="E878" s="83" t="s">
        <v>2440</v>
      </c>
      <c r="F878" s="83" t="s">
        <v>697</v>
      </c>
      <c r="G878" s="83" t="s">
        <v>164</v>
      </c>
      <c r="H878" s="173">
        <f>INVENTARIO[[#This Row],[Precio Final]]</f>
        <v>25</v>
      </c>
      <c r="I878" s="83">
        <f t="shared" si="116"/>
        <v>0.1</v>
      </c>
      <c r="J878" s="83">
        <v>1</v>
      </c>
      <c r="K878" s="83">
        <f>SUMIFS(VENTAS[Cantidad],VENTAS[Código del producto Vendido],INVENTARIO[[#This Row],[Code]])</f>
        <v>0</v>
      </c>
      <c r="L878" s="83">
        <f>INVENTARIO[[#This Row],[Entradas]]-INVENTARIO[[#This Row],[Salidas]]</f>
        <v>1</v>
      </c>
      <c r="M878" s="83">
        <f>INVENTARIO[[#This Row],[Precio Final]]*10%</f>
        <v>2.5</v>
      </c>
      <c r="N878" s="83"/>
      <c r="O878" s="83"/>
      <c r="P878" s="83"/>
      <c r="Q878" s="83"/>
      <c r="R878" s="83"/>
      <c r="S878" s="192"/>
      <c r="T878" s="179">
        <f>(P878+S878)-INVENTARIO[[#This Row],[Comisión 10%]]</f>
        <v>-2.5</v>
      </c>
      <c r="U878" s="179">
        <f>((INVENTARIO[[#This Row],[Costo Unitario (USD)]]+INVENTARIO[[#This Row],[Costo Envío (USD)]])*1.5)+10%</f>
        <v>0.1</v>
      </c>
      <c r="V878" s="20">
        <v>25</v>
      </c>
      <c r="W878" s="20">
        <f>INVENTARIO[[#This Row],[Precio Final]]-(INVENTARIO[[#This Row],[Comisión 10%]]+INVENTARIO[[#This Row],[Costo total]])</f>
        <v>25</v>
      </c>
      <c r="X878" s="50">
        <f>INVENTARIO[[#This Row],[Ganancia Unitaria]]*INVENTARIO[[#This Row],[Salidas]]</f>
        <v>0</v>
      </c>
      <c r="Y878" s="20"/>
      <c r="Z878" s="20"/>
    </row>
    <row r="879" spans="1:26" ht="55" hidden="1" customHeight="1" x14ac:dyDescent="0.15">
      <c r="A879" s="23" t="s">
        <v>2329</v>
      </c>
      <c r="B879" s="172"/>
      <c r="C879" s="22" t="s">
        <v>12</v>
      </c>
      <c r="D879" s="78" t="s">
        <v>50</v>
      </c>
      <c r="E879" s="78" t="s">
        <v>2440</v>
      </c>
      <c r="F879" s="78" t="s">
        <v>698</v>
      </c>
      <c r="G879" s="78" t="s">
        <v>164</v>
      </c>
      <c r="H879" s="174">
        <f>INVENTARIO[[#This Row],[Precio Final]]</f>
        <v>25</v>
      </c>
      <c r="I879" s="78">
        <f t="shared" si="116"/>
        <v>0.1</v>
      </c>
      <c r="J879" s="78">
        <v>1</v>
      </c>
      <c r="K879" s="78">
        <f>SUMIFS(VENTAS[Cantidad],VENTAS[Código del producto Vendido],INVENTARIO[[#This Row],[Code]])</f>
        <v>0</v>
      </c>
      <c r="L879" s="78">
        <f>INVENTARIO[[#This Row],[Entradas]]-INVENTARIO[[#This Row],[Salidas]]</f>
        <v>1</v>
      </c>
      <c r="M879" s="78">
        <f>INVENTARIO[[#This Row],[Precio Final]]*10%</f>
        <v>2.5</v>
      </c>
      <c r="N879" s="78"/>
      <c r="O879" s="78"/>
      <c r="P879" s="78"/>
      <c r="Q879" s="78"/>
      <c r="R879" s="78"/>
      <c r="S879" s="192"/>
      <c r="T879" s="179">
        <f>(P879+S879)-INVENTARIO[[#This Row],[Comisión 10%]]</f>
        <v>-2.5</v>
      </c>
      <c r="U879" s="179">
        <f>((INVENTARIO[[#This Row],[Costo Unitario (USD)]]+INVENTARIO[[#This Row],[Costo Envío (USD)]])*1.5)+10%</f>
        <v>0.1</v>
      </c>
      <c r="V879" s="20">
        <v>25</v>
      </c>
      <c r="W879" s="20">
        <f>INVENTARIO[[#This Row],[Precio Final]]-(INVENTARIO[[#This Row],[Comisión 10%]]+INVENTARIO[[#This Row],[Costo total]])</f>
        <v>25</v>
      </c>
      <c r="X879" s="50">
        <f>INVENTARIO[[#This Row],[Ganancia Unitaria]]*INVENTARIO[[#This Row],[Salidas]]</f>
        <v>0</v>
      </c>
      <c r="Y879" s="20"/>
      <c r="Z879" s="20"/>
    </row>
    <row r="880" spans="1:26" ht="55" hidden="1" customHeight="1" x14ac:dyDescent="0.15">
      <c r="A880" s="23" t="s">
        <v>2330</v>
      </c>
      <c r="B880" s="172"/>
      <c r="C880" s="22" t="s">
        <v>12</v>
      </c>
      <c r="D880" s="83" t="s">
        <v>50</v>
      </c>
      <c r="E880" s="83" t="s">
        <v>2441</v>
      </c>
      <c r="F880" s="83" t="s">
        <v>695</v>
      </c>
      <c r="G880" s="83" t="s">
        <v>164</v>
      </c>
      <c r="H880" s="173">
        <f>INVENTARIO[[#This Row],[Precio Final]]</f>
        <v>20</v>
      </c>
      <c r="I880" s="83">
        <f t="shared" si="116"/>
        <v>0.1</v>
      </c>
      <c r="J880" s="83">
        <v>2</v>
      </c>
      <c r="K880" s="83">
        <f>SUMIFS(VENTAS[Cantidad],VENTAS[Código del producto Vendido],INVENTARIO[[#This Row],[Code]])</f>
        <v>0</v>
      </c>
      <c r="L880" s="83">
        <f>INVENTARIO[[#This Row],[Entradas]]-INVENTARIO[[#This Row],[Salidas]]</f>
        <v>2</v>
      </c>
      <c r="M880" s="83">
        <f>INVENTARIO[[#This Row],[Precio Final]]*10%</f>
        <v>2</v>
      </c>
      <c r="N880" s="83"/>
      <c r="O880" s="83"/>
      <c r="P880" s="83"/>
      <c r="Q880" s="83"/>
      <c r="R880" s="83"/>
      <c r="S880" s="192"/>
      <c r="T880" s="179">
        <f>(P880+S880)-INVENTARIO[[#This Row],[Comisión 10%]]</f>
        <v>-2</v>
      </c>
      <c r="U880" s="179">
        <f>((INVENTARIO[[#This Row],[Costo Unitario (USD)]]+INVENTARIO[[#This Row],[Costo Envío (USD)]])*1.5)+10%</f>
        <v>0.1</v>
      </c>
      <c r="V880" s="20">
        <v>20</v>
      </c>
      <c r="W880" s="20">
        <f>INVENTARIO[[#This Row],[Precio Final]]-(INVENTARIO[[#This Row],[Comisión 10%]]+INVENTARIO[[#This Row],[Costo total]])</f>
        <v>20</v>
      </c>
      <c r="X880" s="50">
        <f>INVENTARIO[[#This Row],[Ganancia Unitaria]]*INVENTARIO[[#This Row],[Salidas]]</f>
        <v>0</v>
      </c>
      <c r="Y880" s="20"/>
      <c r="Z880" s="20"/>
    </row>
    <row r="881" spans="1:26" ht="55" hidden="1" customHeight="1" x14ac:dyDescent="0.15">
      <c r="A881" s="23" t="s">
        <v>2331</v>
      </c>
      <c r="B881" s="172"/>
      <c r="C881" s="22" t="s">
        <v>12</v>
      </c>
      <c r="D881" s="78" t="s">
        <v>50</v>
      </c>
      <c r="E881" s="78" t="s">
        <v>2441</v>
      </c>
      <c r="F881" s="78" t="s">
        <v>2442</v>
      </c>
      <c r="G881" s="78" t="s">
        <v>164</v>
      </c>
      <c r="H881" s="174">
        <f>INVENTARIO[[#This Row],[Precio Final]]</f>
        <v>20</v>
      </c>
      <c r="I881" s="78">
        <f t="shared" si="116"/>
        <v>0.1</v>
      </c>
      <c r="J881" s="78">
        <v>2</v>
      </c>
      <c r="K881" s="78">
        <f>SUMIFS(VENTAS[Cantidad],VENTAS[Código del producto Vendido],INVENTARIO[[#This Row],[Code]])</f>
        <v>0</v>
      </c>
      <c r="L881" s="78">
        <f>INVENTARIO[[#This Row],[Entradas]]-INVENTARIO[[#This Row],[Salidas]]</f>
        <v>2</v>
      </c>
      <c r="M881" s="78">
        <f>INVENTARIO[[#This Row],[Precio Final]]*10%</f>
        <v>2</v>
      </c>
      <c r="N881" s="78"/>
      <c r="O881" s="78"/>
      <c r="P881" s="78"/>
      <c r="Q881" s="78"/>
      <c r="R881" s="78"/>
      <c r="S881" s="192"/>
      <c r="T881" s="179">
        <f>(P881+S881)-INVENTARIO[[#This Row],[Comisión 10%]]</f>
        <v>-2</v>
      </c>
      <c r="U881" s="179">
        <f>((INVENTARIO[[#This Row],[Costo Unitario (USD)]]+INVENTARIO[[#This Row],[Costo Envío (USD)]])*1.5)+10%</f>
        <v>0.1</v>
      </c>
      <c r="V881" s="20">
        <v>20</v>
      </c>
      <c r="W881" s="20">
        <f>INVENTARIO[[#This Row],[Precio Final]]-(INVENTARIO[[#This Row],[Comisión 10%]]+INVENTARIO[[#This Row],[Costo total]])</f>
        <v>20</v>
      </c>
      <c r="X881" s="50">
        <f>INVENTARIO[[#This Row],[Ganancia Unitaria]]*INVENTARIO[[#This Row],[Salidas]]</f>
        <v>0</v>
      </c>
      <c r="Y881" s="20"/>
      <c r="Z881" s="20"/>
    </row>
    <row r="882" spans="1:26" ht="55" hidden="1" customHeight="1" x14ac:dyDescent="0.15">
      <c r="A882" s="23" t="s">
        <v>2332</v>
      </c>
      <c r="B882" s="172"/>
      <c r="C882" s="22" t="s">
        <v>12</v>
      </c>
      <c r="D882" s="83" t="s">
        <v>50</v>
      </c>
      <c r="E882" s="83" t="s">
        <v>2443</v>
      </c>
      <c r="F882" s="83" t="s">
        <v>695</v>
      </c>
      <c r="G882" s="83" t="s">
        <v>164</v>
      </c>
      <c r="H882" s="173">
        <f>INVENTARIO[[#This Row],[Precio Final]]</f>
        <v>20</v>
      </c>
      <c r="I882" s="83">
        <f t="shared" si="116"/>
        <v>0.1</v>
      </c>
      <c r="J882" s="83">
        <v>2</v>
      </c>
      <c r="K882" s="83">
        <f>SUMIFS(VENTAS[Cantidad],VENTAS[Código del producto Vendido],INVENTARIO[[#This Row],[Code]])</f>
        <v>0</v>
      </c>
      <c r="L882" s="83">
        <f>INVENTARIO[[#This Row],[Entradas]]-INVENTARIO[[#This Row],[Salidas]]</f>
        <v>2</v>
      </c>
      <c r="M882" s="83">
        <f>INVENTARIO[[#This Row],[Precio Final]]*10%</f>
        <v>2</v>
      </c>
      <c r="N882" s="83"/>
      <c r="O882" s="83"/>
      <c r="P882" s="83"/>
      <c r="Q882" s="83"/>
      <c r="R882" s="83"/>
      <c r="S882" s="192"/>
      <c r="T882" s="179">
        <f>(P882+S882)-INVENTARIO[[#This Row],[Comisión 10%]]</f>
        <v>-2</v>
      </c>
      <c r="U882" s="179">
        <f>((INVENTARIO[[#This Row],[Costo Unitario (USD)]]+INVENTARIO[[#This Row],[Costo Envío (USD)]])*1.5)+10%</f>
        <v>0.1</v>
      </c>
      <c r="V882" s="20">
        <v>20</v>
      </c>
      <c r="W882" s="20">
        <f>INVENTARIO[[#This Row],[Precio Final]]-(INVENTARIO[[#This Row],[Comisión 10%]]+INVENTARIO[[#This Row],[Costo total]])</f>
        <v>20</v>
      </c>
      <c r="X882" s="50">
        <f>INVENTARIO[[#This Row],[Ganancia Unitaria]]*INVENTARIO[[#This Row],[Salidas]]</f>
        <v>0</v>
      </c>
      <c r="Y882" s="20"/>
      <c r="Z882" s="20"/>
    </row>
    <row r="883" spans="1:26" ht="55" hidden="1" customHeight="1" x14ac:dyDescent="0.15">
      <c r="A883" s="23" t="s">
        <v>2333</v>
      </c>
      <c r="B883" s="172"/>
      <c r="C883" s="22" t="s">
        <v>12</v>
      </c>
      <c r="D883" s="78" t="s">
        <v>50</v>
      </c>
      <c r="E883" s="78" t="s">
        <v>2444</v>
      </c>
      <c r="F883" s="78" t="s">
        <v>695</v>
      </c>
      <c r="G883" s="78" t="s">
        <v>164</v>
      </c>
      <c r="H883" s="174">
        <f>INVENTARIO[[#This Row],[Precio Final]]</f>
        <v>0</v>
      </c>
      <c r="I883" s="78">
        <f t="shared" si="116"/>
        <v>0.1</v>
      </c>
      <c r="J883" s="78"/>
      <c r="K883" s="78">
        <f>SUMIFS(VENTAS[Cantidad],VENTAS[Código del producto Vendido],INVENTARIO[[#This Row],[Code]])</f>
        <v>0</v>
      </c>
      <c r="L883" s="78">
        <f>INVENTARIO[[#This Row],[Entradas]]-INVENTARIO[[#This Row],[Salidas]]</f>
        <v>0</v>
      </c>
      <c r="M883" s="78">
        <f>INVENTARIO[[#This Row],[Precio Final]]*10%</f>
        <v>0</v>
      </c>
      <c r="N883" s="78"/>
      <c r="O883" s="78"/>
      <c r="P883" s="78"/>
      <c r="Q883" s="78"/>
      <c r="R883" s="78"/>
      <c r="S883" s="192"/>
      <c r="T883" s="179">
        <f>(P883+S883)-INVENTARIO[[#This Row],[Comisión 10%]]</f>
        <v>0</v>
      </c>
      <c r="U883" s="179">
        <f>((INVENTARIO[[#This Row],[Costo Unitario (USD)]]+INVENTARIO[[#This Row],[Costo Envío (USD)]])*1.5)+10%</f>
        <v>0.1</v>
      </c>
      <c r="V883" s="20"/>
      <c r="W883" s="20">
        <f>INVENTARIO[[#This Row],[Precio Final]]-(INVENTARIO[[#This Row],[Comisión 10%]]+INVENTARIO[[#This Row],[Costo total]])</f>
        <v>0</v>
      </c>
      <c r="X883" s="50">
        <f>INVENTARIO[[#This Row],[Ganancia Unitaria]]*INVENTARIO[[#This Row],[Salidas]]</f>
        <v>0</v>
      </c>
      <c r="Y883" s="20"/>
      <c r="Z883" s="20"/>
    </row>
    <row r="884" spans="1:26" ht="55" hidden="1" customHeight="1" x14ac:dyDescent="0.15">
      <c r="A884" s="23" t="s">
        <v>2334</v>
      </c>
      <c r="B884" s="172"/>
      <c r="C884" s="22" t="s">
        <v>12</v>
      </c>
      <c r="D884" s="83" t="s">
        <v>50</v>
      </c>
      <c r="E884" s="83" t="s">
        <v>2444</v>
      </c>
      <c r="F884" s="83" t="s">
        <v>697</v>
      </c>
      <c r="G884" s="83" t="s">
        <v>164</v>
      </c>
      <c r="H884" s="173">
        <f>INVENTARIO[[#This Row],[Precio Final]]</f>
        <v>0</v>
      </c>
      <c r="I884" s="83">
        <f t="shared" si="116"/>
        <v>0.1</v>
      </c>
      <c r="J884" s="83"/>
      <c r="K884" s="83">
        <f>SUMIFS(VENTAS[Cantidad],VENTAS[Código del producto Vendido],INVENTARIO[[#This Row],[Code]])</f>
        <v>0</v>
      </c>
      <c r="L884" s="83">
        <f>INVENTARIO[[#This Row],[Entradas]]-INVENTARIO[[#This Row],[Salidas]]</f>
        <v>0</v>
      </c>
      <c r="M884" s="83">
        <f>INVENTARIO[[#This Row],[Precio Final]]*10%</f>
        <v>0</v>
      </c>
      <c r="N884" s="83"/>
      <c r="O884" s="83"/>
      <c r="P884" s="83"/>
      <c r="Q884" s="83"/>
      <c r="R884" s="83"/>
      <c r="S884" s="192"/>
      <c r="T884" s="179">
        <f>(P884+S884)-INVENTARIO[[#This Row],[Comisión 10%]]</f>
        <v>0</v>
      </c>
      <c r="U884" s="179">
        <f>((INVENTARIO[[#This Row],[Costo Unitario (USD)]]+INVENTARIO[[#This Row],[Costo Envío (USD)]])*1.5)+10%</f>
        <v>0.1</v>
      </c>
      <c r="V884" s="20"/>
      <c r="W884" s="20">
        <f>INVENTARIO[[#This Row],[Precio Final]]-(INVENTARIO[[#This Row],[Comisión 10%]]+INVENTARIO[[#This Row],[Costo total]])</f>
        <v>0</v>
      </c>
      <c r="X884" s="50">
        <f>INVENTARIO[[#This Row],[Ganancia Unitaria]]*INVENTARIO[[#This Row],[Salidas]]</f>
        <v>0</v>
      </c>
      <c r="Y884" s="20"/>
      <c r="Z884" s="20"/>
    </row>
    <row r="885" spans="1:26" ht="55" hidden="1" customHeight="1" x14ac:dyDescent="0.15">
      <c r="A885" s="23" t="s">
        <v>2335</v>
      </c>
      <c r="B885" s="172"/>
      <c r="C885" s="22" t="s">
        <v>12</v>
      </c>
      <c r="D885" s="78" t="s">
        <v>50</v>
      </c>
      <c r="E885" s="78" t="s">
        <v>2434</v>
      </c>
      <c r="F885" s="78" t="s">
        <v>697</v>
      </c>
      <c r="G885" s="78" t="s">
        <v>164</v>
      </c>
      <c r="H885" s="174">
        <f>INVENTARIO[[#This Row],[Precio Final]]</f>
        <v>20</v>
      </c>
      <c r="I885" s="78">
        <f t="shared" si="116"/>
        <v>0.1</v>
      </c>
      <c r="J885" s="78">
        <v>1</v>
      </c>
      <c r="K885" s="78">
        <f>SUMIFS(VENTAS[Cantidad],VENTAS[Código del producto Vendido],INVENTARIO[[#This Row],[Code]])</f>
        <v>0</v>
      </c>
      <c r="L885" s="78">
        <f>INVENTARIO[[#This Row],[Entradas]]-INVENTARIO[[#This Row],[Salidas]]</f>
        <v>1</v>
      </c>
      <c r="M885" s="78">
        <f>INVENTARIO[[#This Row],[Precio Final]]*10%</f>
        <v>2</v>
      </c>
      <c r="N885" s="78"/>
      <c r="O885" s="78"/>
      <c r="P885" s="78"/>
      <c r="Q885" s="78"/>
      <c r="R885" s="78"/>
      <c r="S885" s="192"/>
      <c r="T885" s="179">
        <f>(P885+S885)-INVENTARIO[[#This Row],[Comisión 10%]]</f>
        <v>-2</v>
      </c>
      <c r="U885" s="179">
        <f>((INVENTARIO[[#This Row],[Costo Unitario (USD)]]+INVENTARIO[[#This Row],[Costo Envío (USD)]])*1.5)+10%</f>
        <v>0.1</v>
      </c>
      <c r="V885" s="20">
        <v>20</v>
      </c>
      <c r="W885" s="20">
        <f>INVENTARIO[[#This Row],[Precio Final]]-(INVENTARIO[[#This Row],[Comisión 10%]]+INVENTARIO[[#This Row],[Costo total]])</f>
        <v>20</v>
      </c>
      <c r="X885" s="50">
        <f>INVENTARIO[[#This Row],[Ganancia Unitaria]]*INVENTARIO[[#This Row],[Salidas]]</f>
        <v>0</v>
      </c>
      <c r="Y885" s="20"/>
      <c r="Z885" s="20"/>
    </row>
    <row r="886" spans="1:26" ht="55" hidden="1" customHeight="1" x14ac:dyDescent="0.15">
      <c r="A886" s="23" t="s">
        <v>2336</v>
      </c>
      <c r="B886" s="172"/>
      <c r="C886" s="22" t="s">
        <v>12</v>
      </c>
      <c r="D886" s="83" t="s">
        <v>50</v>
      </c>
      <c r="E886" s="83" t="s">
        <v>2445</v>
      </c>
      <c r="F886" s="83" t="s">
        <v>692</v>
      </c>
      <c r="G886" s="83" t="s">
        <v>426</v>
      </c>
      <c r="H886" s="173">
        <f>INVENTARIO[[#This Row],[Precio Final]]</f>
        <v>28</v>
      </c>
      <c r="I886" s="83">
        <f t="shared" si="116"/>
        <v>0.1</v>
      </c>
      <c r="J886" s="83">
        <v>1</v>
      </c>
      <c r="K886" s="83">
        <f>SUMIFS(VENTAS[Cantidad],VENTAS[Código del producto Vendido],INVENTARIO[[#This Row],[Code]])</f>
        <v>0</v>
      </c>
      <c r="L886" s="83">
        <f>INVENTARIO[[#This Row],[Entradas]]-INVENTARIO[[#This Row],[Salidas]]</f>
        <v>1</v>
      </c>
      <c r="M886" s="83">
        <f>INVENTARIO[[#This Row],[Precio Final]]*10%</f>
        <v>2.8000000000000003</v>
      </c>
      <c r="N886" s="83"/>
      <c r="O886" s="83"/>
      <c r="P886" s="83"/>
      <c r="Q886" s="83"/>
      <c r="R886" s="83"/>
      <c r="S886" s="192"/>
      <c r="T886" s="179">
        <f>(P886+S886)-INVENTARIO[[#This Row],[Comisión 10%]]</f>
        <v>-2.8000000000000003</v>
      </c>
      <c r="U886" s="179">
        <f>((INVENTARIO[[#This Row],[Costo Unitario (USD)]]+INVENTARIO[[#This Row],[Costo Envío (USD)]])*1.5)+10%</f>
        <v>0.1</v>
      </c>
      <c r="V886" s="20">
        <v>28</v>
      </c>
      <c r="W886" s="20">
        <f>INVENTARIO[[#This Row],[Precio Final]]-(INVENTARIO[[#This Row],[Comisión 10%]]+INVENTARIO[[#This Row],[Costo total]])</f>
        <v>28</v>
      </c>
      <c r="X886" s="50">
        <f>INVENTARIO[[#This Row],[Ganancia Unitaria]]*INVENTARIO[[#This Row],[Salidas]]</f>
        <v>0</v>
      </c>
      <c r="Y886" s="20"/>
      <c r="Z886" s="20"/>
    </row>
    <row r="887" spans="1:26" ht="55" hidden="1" customHeight="1" x14ac:dyDescent="0.15">
      <c r="A887" s="23" t="s">
        <v>2337</v>
      </c>
      <c r="B887" s="172"/>
      <c r="C887" s="22" t="s">
        <v>12</v>
      </c>
      <c r="D887" s="78" t="s">
        <v>50</v>
      </c>
      <c r="E887" s="78" t="s">
        <v>2446</v>
      </c>
      <c r="F887" s="78" t="s">
        <v>1208</v>
      </c>
      <c r="G887" s="78" t="s">
        <v>426</v>
      </c>
      <c r="H887" s="174">
        <f>INVENTARIO[[#This Row],[Precio Final]]</f>
        <v>20</v>
      </c>
      <c r="I887" s="78">
        <f t="shared" si="116"/>
        <v>0.1</v>
      </c>
      <c r="J887" s="78">
        <v>1</v>
      </c>
      <c r="K887" s="78">
        <f>SUMIFS(VENTAS[Cantidad],VENTAS[Código del producto Vendido],INVENTARIO[[#This Row],[Code]])</f>
        <v>0</v>
      </c>
      <c r="L887" s="78">
        <f>INVENTARIO[[#This Row],[Entradas]]-INVENTARIO[[#This Row],[Salidas]]</f>
        <v>1</v>
      </c>
      <c r="M887" s="78">
        <f>INVENTARIO[[#This Row],[Precio Final]]*10%</f>
        <v>2</v>
      </c>
      <c r="N887" s="78"/>
      <c r="O887" s="78"/>
      <c r="P887" s="78"/>
      <c r="Q887" s="78"/>
      <c r="R887" s="78"/>
      <c r="S887" s="192"/>
      <c r="T887" s="179">
        <f>(P887+S887)-INVENTARIO[[#This Row],[Comisión 10%]]</f>
        <v>-2</v>
      </c>
      <c r="U887" s="179">
        <f>((INVENTARIO[[#This Row],[Costo Unitario (USD)]]+INVENTARIO[[#This Row],[Costo Envío (USD)]])*1.5)+10%</f>
        <v>0.1</v>
      </c>
      <c r="V887" s="20">
        <v>20</v>
      </c>
      <c r="W887" s="20">
        <f>INVENTARIO[[#This Row],[Precio Final]]-(INVENTARIO[[#This Row],[Comisión 10%]]+INVENTARIO[[#This Row],[Costo total]])</f>
        <v>20</v>
      </c>
      <c r="X887" s="50">
        <f>INVENTARIO[[#This Row],[Ganancia Unitaria]]*INVENTARIO[[#This Row],[Salidas]]</f>
        <v>0</v>
      </c>
      <c r="Y887" s="20"/>
      <c r="Z887" s="20"/>
    </row>
    <row r="888" spans="1:26" ht="55" hidden="1" customHeight="1" x14ac:dyDescent="0.15">
      <c r="A888" s="23" t="s">
        <v>2338</v>
      </c>
      <c r="B888" s="172"/>
      <c r="C888" s="22" t="s">
        <v>12</v>
      </c>
      <c r="D888" s="83" t="s">
        <v>50</v>
      </c>
      <c r="E888" s="83" t="s">
        <v>2450</v>
      </c>
      <c r="F888" s="83" t="s">
        <v>1208</v>
      </c>
      <c r="G888" s="83" t="s">
        <v>426</v>
      </c>
      <c r="H888" s="173">
        <f>INVENTARIO[[#This Row],[Precio Final]]</f>
        <v>20</v>
      </c>
      <c r="I888" s="83">
        <f t="shared" si="116"/>
        <v>0.1</v>
      </c>
      <c r="J888" s="83">
        <v>1</v>
      </c>
      <c r="K888" s="83">
        <f>SUMIFS(VENTAS[Cantidad],VENTAS[Código del producto Vendido],INVENTARIO[[#This Row],[Code]])</f>
        <v>0</v>
      </c>
      <c r="L888" s="83">
        <f>INVENTARIO[[#This Row],[Entradas]]-INVENTARIO[[#This Row],[Salidas]]</f>
        <v>1</v>
      </c>
      <c r="M888" s="83">
        <f>INVENTARIO[[#This Row],[Precio Final]]*10%</f>
        <v>2</v>
      </c>
      <c r="N888" s="83"/>
      <c r="O888" s="83"/>
      <c r="P888" s="83"/>
      <c r="Q888" s="83"/>
      <c r="R888" s="83"/>
      <c r="S888" s="192"/>
      <c r="T888" s="179">
        <f>(P888+S888)-INVENTARIO[[#This Row],[Comisión 10%]]</f>
        <v>-2</v>
      </c>
      <c r="U888" s="179">
        <f>((INVENTARIO[[#This Row],[Costo Unitario (USD)]]+INVENTARIO[[#This Row],[Costo Envío (USD)]])*1.5)+10%</f>
        <v>0.1</v>
      </c>
      <c r="V888" s="20">
        <v>20</v>
      </c>
      <c r="W888" s="20">
        <f>INVENTARIO[[#This Row],[Precio Final]]-(INVENTARIO[[#This Row],[Comisión 10%]]+INVENTARIO[[#This Row],[Costo total]])</f>
        <v>20</v>
      </c>
      <c r="X888" s="50">
        <f>INVENTARIO[[#This Row],[Ganancia Unitaria]]*INVENTARIO[[#This Row],[Salidas]]</f>
        <v>0</v>
      </c>
      <c r="Y888" s="20"/>
      <c r="Z888" s="20"/>
    </row>
    <row r="889" spans="1:26" ht="55" hidden="1" customHeight="1" x14ac:dyDescent="0.15">
      <c r="A889" s="23" t="s">
        <v>2447</v>
      </c>
      <c r="B889" s="172"/>
      <c r="C889" s="22" t="s">
        <v>12</v>
      </c>
      <c r="D889" s="78" t="s">
        <v>50</v>
      </c>
      <c r="E889" s="78" t="s">
        <v>2451</v>
      </c>
      <c r="F889" s="78" t="s">
        <v>697</v>
      </c>
      <c r="G889" s="78" t="s">
        <v>1958</v>
      </c>
      <c r="H889" s="174">
        <f>INVENTARIO[[#This Row],[Precio Final]]</f>
        <v>19</v>
      </c>
      <c r="I889" s="78">
        <f t="shared" si="116"/>
        <v>12.1</v>
      </c>
      <c r="J889" s="78">
        <v>1</v>
      </c>
      <c r="K889" s="78">
        <f>SUMIFS(VENTAS[Cantidad],VENTAS[Código del producto Vendido],INVENTARIO[[#This Row],[Code]])</f>
        <v>0</v>
      </c>
      <c r="L889" s="78">
        <f>INVENTARIO[[#This Row],[Entradas]]-INVENTARIO[[#This Row],[Salidas]]</f>
        <v>1</v>
      </c>
      <c r="M889" s="78">
        <f>INVENTARIO[[#This Row],[Precio Final]]*10%</f>
        <v>1.9000000000000001</v>
      </c>
      <c r="N889" s="78"/>
      <c r="O889" s="78"/>
      <c r="P889" s="78">
        <v>5</v>
      </c>
      <c r="Q889" s="78"/>
      <c r="R889" s="78"/>
      <c r="S889" s="192">
        <v>3</v>
      </c>
      <c r="T889" s="179">
        <f>(P889+S889)-INVENTARIO[[#This Row],[Comisión 10%]]</f>
        <v>6.1</v>
      </c>
      <c r="U889" s="179">
        <f>((INVENTARIO[[#This Row],[Costo Unitario (USD)]]+INVENTARIO[[#This Row],[Costo Envío (USD)]])*1.5)+10%</f>
        <v>12.1</v>
      </c>
      <c r="V889" s="20">
        <v>19</v>
      </c>
      <c r="W889" s="20">
        <f>INVENTARIO[[#This Row],[Precio Final]]-(INVENTARIO[[#This Row],[Comisión 10%]]+INVENTARIO[[#This Row],[Costo total]])</f>
        <v>11</v>
      </c>
      <c r="X889" s="50">
        <f>INVENTARIO[[#This Row],[Ganancia Unitaria]]*INVENTARIO[[#This Row],[Salidas]]</f>
        <v>0</v>
      </c>
      <c r="Y889" s="20"/>
      <c r="Z889" s="20"/>
    </row>
    <row r="890" spans="1:26" ht="55" hidden="1" customHeight="1" x14ac:dyDescent="0.15">
      <c r="A890" s="23" t="s">
        <v>2448</v>
      </c>
      <c r="B890" s="172"/>
      <c r="C890" s="22" t="s">
        <v>12</v>
      </c>
      <c r="D890" s="83" t="s">
        <v>50</v>
      </c>
      <c r="E890" s="83" t="s">
        <v>2452</v>
      </c>
      <c r="F890" s="83" t="s">
        <v>697</v>
      </c>
      <c r="G890" s="83" t="s">
        <v>164</v>
      </c>
      <c r="H890" s="173">
        <f>INVENTARIO[[#This Row],[Precio Final]]</f>
        <v>16</v>
      </c>
      <c r="I890" s="83">
        <f t="shared" si="116"/>
        <v>0.1</v>
      </c>
      <c r="J890" s="83">
        <v>1</v>
      </c>
      <c r="K890" s="83">
        <f>SUMIFS(VENTAS[Cantidad],VENTAS[Código del producto Vendido],INVENTARIO[[#This Row],[Code]])</f>
        <v>0</v>
      </c>
      <c r="L890" s="83">
        <f>INVENTARIO[[#This Row],[Entradas]]-INVENTARIO[[#This Row],[Salidas]]</f>
        <v>1</v>
      </c>
      <c r="M890" s="83">
        <f>INVENTARIO[[#This Row],[Precio Final]]*10%</f>
        <v>1.6</v>
      </c>
      <c r="N890" s="83"/>
      <c r="O890" s="83"/>
      <c r="P890" s="83"/>
      <c r="Q890" s="83"/>
      <c r="R890" s="83"/>
      <c r="S890" s="192"/>
      <c r="T890" s="179">
        <f>(P890+S890)-INVENTARIO[[#This Row],[Comisión 10%]]</f>
        <v>-1.6</v>
      </c>
      <c r="U890" s="179">
        <f>((INVENTARIO[[#This Row],[Costo Unitario (USD)]]+INVENTARIO[[#This Row],[Costo Envío (USD)]])*1.5)+10%</f>
        <v>0.1</v>
      </c>
      <c r="V890" s="20">
        <v>16</v>
      </c>
      <c r="W890" s="20">
        <f>INVENTARIO[[#This Row],[Precio Final]]-(INVENTARIO[[#This Row],[Comisión 10%]]+INVENTARIO[[#This Row],[Costo total]])</f>
        <v>16</v>
      </c>
      <c r="X890" s="50">
        <f>INVENTARIO[[#This Row],[Ganancia Unitaria]]*INVENTARIO[[#This Row],[Salidas]]</f>
        <v>0</v>
      </c>
      <c r="Y890" s="20"/>
      <c r="Z890" s="20"/>
    </row>
    <row r="891" spans="1:26" ht="55" customHeight="1" x14ac:dyDescent="0.15">
      <c r="A891" s="23" t="s">
        <v>2449</v>
      </c>
      <c r="B891" s="172"/>
      <c r="C891" s="22" t="s">
        <v>12</v>
      </c>
      <c r="D891" s="78" t="s">
        <v>2417</v>
      </c>
      <c r="E891" s="78"/>
      <c r="F891" s="78"/>
      <c r="G891" s="78"/>
      <c r="H891" s="174">
        <f>INVENTARIO[[#This Row],[Precio Final]]</f>
        <v>0</v>
      </c>
      <c r="I891" s="78">
        <f t="shared" si="116"/>
        <v>0.1</v>
      </c>
      <c r="J891" s="78"/>
      <c r="K891" s="78">
        <f>SUMIFS(VENTAS[Cantidad],VENTAS[Código del producto Vendido],INVENTARIO[[#This Row],[Code]])</f>
        <v>0</v>
      </c>
      <c r="L891" s="78">
        <f>INVENTARIO[[#This Row],[Entradas]]-INVENTARIO[[#This Row],[Salidas]]</f>
        <v>0</v>
      </c>
      <c r="M891" s="78">
        <f>INVENTARIO[[#This Row],[Precio Final]]*10%</f>
        <v>0</v>
      </c>
      <c r="N891" s="78"/>
      <c r="O891" s="78"/>
      <c r="P891" s="78"/>
      <c r="Q891" s="78"/>
      <c r="R891" s="78"/>
      <c r="S891" s="192"/>
      <c r="T891" s="179">
        <f>(P891+S891)-INVENTARIO[[#This Row],[Comisión 10%]]</f>
        <v>0</v>
      </c>
      <c r="U891" s="179">
        <f>((INVENTARIO[[#This Row],[Costo Unitario (USD)]]+INVENTARIO[[#This Row],[Costo Envío (USD)]])*1.5)+10%</f>
        <v>0.1</v>
      </c>
      <c r="V891" s="20"/>
      <c r="W891" s="20">
        <f>INVENTARIO[[#This Row],[Precio Final]]-(INVENTARIO[[#This Row],[Comisión 10%]]+INVENTARIO[[#This Row],[Costo total]])</f>
        <v>0</v>
      </c>
      <c r="X891" s="50">
        <f>INVENTARIO[[#This Row],[Ganancia Unitaria]]*INVENTARIO[[#This Row],[Salidas]]</f>
        <v>0</v>
      </c>
      <c r="Y891" s="20"/>
      <c r="Z891" s="20"/>
    </row>
    <row r="892" spans="1:26" ht="55" hidden="1" customHeight="1" x14ac:dyDescent="0.15">
      <c r="A892" s="23"/>
      <c r="B892" s="172"/>
      <c r="C892" s="22"/>
      <c r="D892" s="83"/>
      <c r="E892" s="83"/>
      <c r="F892" s="83"/>
      <c r="G892" s="83"/>
      <c r="H892" s="173">
        <f>INVENTARIO[[#This Row],[Precio Final]]</f>
        <v>0</v>
      </c>
      <c r="I892" s="83">
        <f t="shared" si="116"/>
        <v>0.1</v>
      </c>
      <c r="J892" s="83"/>
      <c r="K892" s="83">
        <f>SUMIFS(VENTAS[Cantidad],VENTAS[Código del producto Vendido],INVENTARIO[[#This Row],[Code]])</f>
        <v>0</v>
      </c>
      <c r="L892" s="83">
        <f>INVENTARIO[[#This Row],[Entradas]]-INVENTARIO[[#This Row],[Salidas]]</f>
        <v>0</v>
      </c>
      <c r="M892" s="83">
        <f>INVENTARIO[[#This Row],[Precio Final]]*10%</f>
        <v>0</v>
      </c>
      <c r="N892" s="83"/>
      <c r="O892" s="83"/>
      <c r="P892" s="83"/>
      <c r="Q892" s="83"/>
      <c r="R892" s="83"/>
      <c r="S892" s="192"/>
      <c r="T892" s="179">
        <f>(P892+S892)-INVENTARIO[[#This Row],[Comisión 10%]]</f>
        <v>0</v>
      </c>
      <c r="U892" s="179">
        <f>((INVENTARIO[[#This Row],[Costo Unitario (USD)]]+INVENTARIO[[#This Row],[Costo Envío (USD)]])*1.5)+10%</f>
        <v>0.1</v>
      </c>
      <c r="V892" s="20"/>
      <c r="W892" s="20">
        <f>INVENTARIO[[#This Row],[Precio Final]]-(INVENTARIO[[#This Row],[Comisión 10%]]+INVENTARIO[[#This Row],[Costo total]])</f>
        <v>0</v>
      </c>
      <c r="X892" s="50">
        <f>INVENTARIO[[#This Row],[Ganancia Unitaria]]*INVENTARIO[[#This Row],[Salidas]]</f>
        <v>0</v>
      </c>
      <c r="Y892" s="20"/>
      <c r="Z892" s="20"/>
    </row>
    <row r="893" spans="1:26" ht="55" hidden="1" customHeight="1" x14ac:dyDescent="0.15">
      <c r="A893" s="23"/>
      <c r="B893" s="172"/>
      <c r="C893" s="22"/>
      <c r="D893" s="78"/>
      <c r="E893" s="78"/>
      <c r="F893" s="78"/>
      <c r="G893" s="78"/>
      <c r="H893" s="174">
        <f>INVENTARIO[[#This Row],[Precio Final]]</f>
        <v>0</v>
      </c>
      <c r="I893" s="78">
        <f t="shared" si="116"/>
        <v>0.1</v>
      </c>
      <c r="J893" s="78"/>
      <c r="K893" s="78">
        <f>SUMIFS(VENTAS[Cantidad],VENTAS[Código del producto Vendido],INVENTARIO[[#This Row],[Code]])</f>
        <v>0</v>
      </c>
      <c r="L893" s="78">
        <f>INVENTARIO[[#This Row],[Entradas]]-INVENTARIO[[#This Row],[Salidas]]</f>
        <v>0</v>
      </c>
      <c r="M893" s="78">
        <f>INVENTARIO[[#This Row],[Precio Final]]*10%</f>
        <v>0</v>
      </c>
      <c r="N893" s="78"/>
      <c r="O893" s="78"/>
      <c r="P893" s="78"/>
      <c r="Q893" s="78"/>
      <c r="R893" s="78"/>
      <c r="S893" s="192"/>
      <c r="T893" s="179">
        <f>(P893+S893)-INVENTARIO[[#This Row],[Comisión 10%]]</f>
        <v>0</v>
      </c>
      <c r="U893" s="179">
        <f>((INVENTARIO[[#This Row],[Costo Unitario (USD)]]+INVENTARIO[[#This Row],[Costo Envío (USD)]])*1.5)+10%</f>
        <v>0.1</v>
      </c>
      <c r="V893" s="20"/>
      <c r="W893" s="20">
        <f>INVENTARIO[[#This Row],[Precio Final]]-(INVENTARIO[[#This Row],[Comisión 10%]]+INVENTARIO[[#This Row],[Costo total]])</f>
        <v>0</v>
      </c>
      <c r="X893" s="50">
        <f>INVENTARIO[[#This Row],[Ganancia Unitaria]]*INVENTARIO[[#This Row],[Salidas]]</f>
        <v>0</v>
      </c>
      <c r="Y893" s="20"/>
      <c r="Z893" s="20"/>
    </row>
    <row r="894" spans="1:26" ht="55" hidden="1" customHeight="1" x14ac:dyDescent="0.15">
      <c r="A894" s="23"/>
      <c r="B894" s="172"/>
      <c r="C894" s="22"/>
      <c r="D894" s="83"/>
      <c r="E894" s="83"/>
      <c r="F894" s="83"/>
      <c r="G894" s="83"/>
      <c r="H894" s="173">
        <f>INVENTARIO[[#This Row],[Precio Final]]</f>
        <v>0</v>
      </c>
      <c r="I894" s="83">
        <f t="shared" ref="I894:I957" si="117">U894</f>
        <v>0.1</v>
      </c>
      <c r="J894" s="83"/>
      <c r="K894" s="83">
        <f>SUMIFS(VENTAS[Cantidad],VENTAS[Código del producto Vendido],INVENTARIO[[#This Row],[Code]])</f>
        <v>0</v>
      </c>
      <c r="L894" s="83">
        <f>INVENTARIO[[#This Row],[Entradas]]-INVENTARIO[[#This Row],[Salidas]]</f>
        <v>0</v>
      </c>
      <c r="M894" s="83">
        <f>INVENTARIO[[#This Row],[Precio Final]]*10%</f>
        <v>0</v>
      </c>
      <c r="N894" s="83"/>
      <c r="O894" s="83"/>
      <c r="P894" s="83"/>
      <c r="Q894" s="83"/>
      <c r="R894" s="83"/>
      <c r="S894" s="192"/>
      <c r="T894" s="179">
        <f>(P894+S894)-INVENTARIO[[#This Row],[Comisión 10%]]</f>
        <v>0</v>
      </c>
      <c r="U894" s="179">
        <f>((INVENTARIO[[#This Row],[Costo Unitario (USD)]]+INVENTARIO[[#This Row],[Costo Envío (USD)]])*1.5)+10%</f>
        <v>0.1</v>
      </c>
      <c r="V894" s="20"/>
      <c r="W894" s="20">
        <f>INVENTARIO[[#This Row],[Precio Final]]-(INVENTARIO[[#This Row],[Comisión 10%]]+INVENTARIO[[#This Row],[Costo total]])</f>
        <v>0</v>
      </c>
      <c r="X894" s="50">
        <f>INVENTARIO[[#This Row],[Ganancia Unitaria]]*INVENTARIO[[#This Row],[Salidas]]</f>
        <v>0</v>
      </c>
      <c r="Y894" s="20"/>
      <c r="Z894" s="20"/>
    </row>
    <row r="895" spans="1:26" ht="55" hidden="1" customHeight="1" x14ac:dyDescent="0.15">
      <c r="A895" s="23"/>
      <c r="B895" s="172"/>
      <c r="C895" s="22"/>
      <c r="D895" s="78"/>
      <c r="E895" s="78"/>
      <c r="F895" s="78"/>
      <c r="G895" s="78"/>
      <c r="H895" s="174">
        <f>INVENTARIO[[#This Row],[Precio Final]]</f>
        <v>0</v>
      </c>
      <c r="I895" s="78">
        <f t="shared" si="117"/>
        <v>0.1</v>
      </c>
      <c r="J895" s="78"/>
      <c r="K895" s="78">
        <f>SUMIFS(VENTAS[Cantidad],VENTAS[Código del producto Vendido],INVENTARIO[[#This Row],[Code]])</f>
        <v>0</v>
      </c>
      <c r="L895" s="78">
        <f>INVENTARIO[[#This Row],[Entradas]]-INVENTARIO[[#This Row],[Salidas]]</f>
        <v>0</v>
      </c>
      <c r="M895" s="78">
        <f>INVENTARIO[[#This Row],[Precio Final]]*10%</f>
        <v>0</v>
      </c>
      <c r="N895" s="78"/>
      <c r="O895" s="78"/>
      <c r="P895" s="78"/>
      <c r="Q895" s="78"/>
      <c r="R895" s="78"/>
      <c r="S895" s="192"/>
      <c r="T895" s="179">
        <f>(P895+S895)-INVENTARIO[[#This Row],[Comisión 10%]]</f>
        <v>0</v>
      </c>
      <c r="U895" s="179">
        <f>((INVENTARIO[[#This Row],[Costo Unitario (USD)]]+INVENTARIO[[#This Row],[Costo Envío (USD)]])*1.5)+10%</f>
        <v>0.1</v>
      </c>
      <c r="V895" s="20"/>
      <c r="W895" s="20">
        <f>INVENTARIO[[#This Row],[Precio Final]]-(INVENTARIO[[#This Row],[Comisión 10%]]+INVENTARIO[[#This Row],[Costo total]])</f>
        <v>0</v>
      </c>
      <c r="X895" s="50">
        <f>INVENTARIO[[#This Row],[Ganancia Unitaria]]*INVENTARIO[[#This Row],[Salidas]]</f>
        <v>0</v>
      </c>
      <c r="Y895" s="20"/>
      <c r="Z895" s="20"/>
    </row>
    <row r="896" spans="1:26" ht="55" hidden="1" customHeight="1" x14ac:dyDescent="0.15">
      <c r="A896" s="23"/>
      <c r="B896" s="172"/>
      <c r="C896" s="22"/>
      <c r="D896" s="83"/>
      <c r="E896" s="83"/>
      <c r="F896" s="83"/>
      <c r="G896" s="83"/>
      <c r="H896" s="173">
        <f>INVENTARIO[[#This Row],[Precio Final]]</f>
        <v>0</v>
      </c>
      <c r="I896" s="83">
        <f t="shared" si="117"/>
        <v>0.1</v>
      </c>
      <c r="J896" s="83"/>
      <c r="K896" s="83">
        <f>SUMIFS(VENTAS[Cantidad],VENTAS[Código del producto Vendido],INVENTARIO[[#This Row],[Code]])</f>
        <v>0</v>
      </c>
      <c r="L896" s="83">
        <f>INVENTARIO[[#This Row],[Entradas]]-INVENTARIO[[#This Row],[Salidas]]</f>
        <v>0</v>
      </c>
      <c r="M896" s="83">
        <f>INVENTARIO[[#This Row],[Precio Final]]*10%</f>
        <v>0</v>
      </c>
      <c r="N896" s="83"/>
      <c r="O896" s="83"/>
      <c r="P896" s="83"/>
      <c r="Q896" s="83"/>
      <c r="R896" s="83"/>
      <c r="S896" s="192"/>
      <c r="T896" s="179">
        <f>(P896+S896)-INVENTARIO[[#This Row],[Comisión 10%]]</f>
        <v>0</v>
      </c>
      <c r="U896" s="179">
        <f>((INVENTARIO[[#This Row],[Costo Unitario (USD)]]+INVENTARIO[[#This Row],[Costo Envío (USD)]])*1.5)+10%</f>
        <v>0.1</v>
      </c>
      <c r="V896" s="20"/>
      <c r="W896" s="20">
        <f>INVENTARIO[[#This Row],[Precio Final]]-(INVENTARIO[[#This Row],[Comisión 10%]]+INVENTARIO[[#This Row],[Costo total]])</f>
        <v>0</v>
      </c>
      <c r="X896" s="50">
        <f>INVENTARIO[[#This Row],[Ganancia Unitaria]]*INVENTARIO[[#This Row],[Salidas]]</f>
        <v>0</v>
      </c>
      <c r="Y896" s="20"/>
      <c r="Z896" s="20"/>
    </row>
    <row r="897" spans="1:26" ht="55" hidden="1" customHeight="1" x14ac:dyDescent="0.15">
      <c r="A897" s="23"/>
      <c r="B897" s="172"/>
      <c r="C897" s="22"/>
      <c r="D897" s="78"/>
      <c r="E897" s="78"/>
      <c r="F897" s="78"/>
      <c r="G897" s="78"/>
      <c r="H897" s="174">
        <f>INVENTARIO[[#This Row],[Precio Final]]</f>
        <v>0</v>
      </c>
      <c r="I897" s="78">
        <f t="shared" si="117"/>
        <v>0.1</v>
      </c>
      <c r="J897" s="78"/>
      <c r="K897" s="78">
        <f>SUMIFS(VENTAS[Cantidad],VENTAS[Código del producto Vendido],INVENTARIO[[#This Row],[Code]])</f>
        <v>0</v>
      </c>
      <c r="L897" s="78">
        <f>INVENTARIO[[#This Row],[Entradas]]-INVENTARIO[[#This Row],[Salidas]]</f>
        <v>0</v>
      </c>
      <c r="M897" s="78">
        <f>INVENTARIO[[#This Row],[Precio Final]]*10%</f>
        <v>0</v>
      </c>
      <c r="N897" s="78"/>
      <c r="O897" s="78"/>
      <c r="P897" s="78"/>
      <c r="Q897" s="78"/>
      <c r="R897" s="78"/>
      <c r="S897" s="192"/>
      <c r="T897" s="179">
        <f>(P897+S897)-INVENTARIO[[#This Row],[Comisión 10%]]</f>
        <v>0</v>
      </c>
      <c r="U897" s="179">
        <f>((INVENTARIO[[#This Row],[Costo Unitario (USD)]]+INVENTARIO[[#This Row],[Costo Envío (USD)]])*1.5)+10%</f>
        <v>0.1</v>
      </c>
      <c r="V897" s="20"/>
      <c r="W897" s="20">
        <f>INVENTARIO[[#This Row],[Precio Final]]-(INVENTARIO[[#This Row],[Comisión 10%]]+INVENTARIO[[#This Row],[Costo total]])</f>
        <v>0</v>
      </c>
      <c r="X897" s="50">
        <f>INVENTARIO[[#This Row],[Ganancia Unitaria]]*INVENTARIO[[#This Row],[Salidas]]</f>
        <v>0</v>
      </c>
      <c r="Y897" s="20"/>
      <c r="Z897" s="20"/>
    </row>
    <row r="898" spans="1:26" ht="55" hidden="1" customHeight="1" x14ac:dyDescent="0.15">
      <c r="A898" s="23"/>
      <c r="B898" s="172"/>
      <c r="C898" s="22"/>
      <c r="D898" s="83"/>
      <c r="E898" s="83"/>
      <c r="F898" s="83"/>
      <c r="G898" s="83"/>
      <c r="H898" s="173">
        <f>INVENTARIO[[#This Row],[Precio Final]]</f>
        <v>0</v>
      </c>
      <c r="I898" s="83">
        <f t="shared" si="117"/>
        <v>0.1</v>
      </c>
      <c r="J898" s="83"/>
      <c r="K898" s="83">
        <f>SUMIFS(VENTAS[Cantidad],VENTAS[Código del producto Vendido],INVENTARIO[[#This Row],[Code]])</f>
        <v>0</v>
      </c>
      <c r="L898" s="83">
        <f>INVENTARIO[[#This Row],[Entradas]]-INVENTARIO[[#This Row],[Salidas]]</f>
        <v>0</v>
      </c>
      <c r="M898" s="83">
        <f>INVENTARIO[[#This Row],[Precio Final]]*10%</f>
        <v>0</v>
      </c>
      <c r="N898" s="83"/>
      <c r="O898" s="83"/>
      <c r="P898" s="83"/>
      <c r="Q898" s="83"/>
      <c r="R898" s="83"/>
      <c r="S898" s="192"/>
      <c r="T898" s="179">
        <f>(P898+S898)-INVENTARIO[[#This Row],[Comisión 10%]]</f>
        <v>0</v>
      </c>
      <c r="U898" s="179">
        <f>((INVENTARIO[[#This Row],[Costo Unitario (USD)]]+INVENTARIO[[#This Row],[Costo Envío (USD)]])*1.5)+10%</f>
        <v>0.1</v>
      </c>
      <c r="V898" s="20"/>
      <c r="W898" s="20">
        <f>INVENTARIO[[#This Row],[Precio Final]]-(INVENTARIO[[#This Row],[Comisión 10%]]+INVENTARIO[[#This Row],[Costo total]])</f>
        <v>0</v>
      </c>
      <c r="X898" s="50">
        <f>INVENTARIO[[#This Row],[Ganancia Unitaria]]*INVENTARIO[[#This Row],[Salidas]]</f>
        <v>0</v>
      </c>
      <c r="Y898" s="20"/>
      <c r="Z898" s="20"/>
    </row>
    <row r="899" spans="1:26" ht="55" hidden="1" customHeight="1" x14ac:dyDescent="0.15">
      <c r="A899" s="23"/>
      <c r="B899" s="172"/>
      <c r="C899" s="22"/>
      <c r="D899" s="78"/>
      <c r="E899" s="78"/>
      <c r="F899" s="78"/>
      <c r="G899" s="78"/>
      <c r="H899" s="174">
        <f>INVENTARIO[[#This Row],[Precio Final]]</f>
        <v>0</v>
      </c>
      <c r="I899" s="78">
        <f t="shared" si="117"/>
        <v>0.1</v>
      </c>
      <c r="J899" s="78"/>
      <c r="K899" s="78">
        <f>SUMIFS(VENTAS[Cantidad],VENTAS[Código del producto Vendido],INVENTARIO[[#This Row],[Code]])</f>
        <v>0</v>
      </c>
      <c r="L899" s="78">
        <f>INVENTARIO[[#This Row],[Entradas]]-INVENTARIO[[#This Row],[Salidas]]</f>
        <v>0</v>
      </c>
      <c r="M899" s="78">
        <f>INVENTARIO[[#This Row],[Precio Final]]*10%</f>
        <v>0</v>
      </c>
      <c r="N899" s="78"/>
      <c r="O899" s="78"/>
      <c r="P899" s="78"/>
      <c r="Q899" s="78"/>
      <c r="R899" s="78"/>
      <c r="S899" s="192"/>
      <c r="T899" s="179">
        <f>(P899+S899)-INVENTARIO[[#This Row],[Comisión 10%]]</f>
        <v>0</v>
      </c>
      <c r="U899" s="179">
        <f>((INVENTARIO[[#This Row],[Costo Unitario (USD)]]+INVENTARIO[[#This Row],[Costo Envío (USD)]])*1.5)+10%</f>
        <v>0.1</v>
      </c>
      <c r="V899" s="20"/>
      <c r="W899" s="20">
        <f>INVENTARIO[[#This Row],[Precio Final]]-(INVENTARIO[[#This Row],[Comisión 10%]]+INVENTARIO[[#This Row],[Costo total]])</f>
        <v>0</v>
      </c>
      <c r="X899" s="50">
        <f>INVENTARIO[[#This Row],[Ganancia Unitaria]]*INVENTARIO[[#This Row],[Salidas]]</f>
        <v>0</v>
      </c>
      <c r="Y899" s="20"/>
      <c r="Z899" s="20"/>
    </row>
    <row r="900" spans="1:26" ht="55" hidden="1" customHeight="1" x14ac:dyDescent="0.15">
      <c r="A900" s="23"/>
      <c r="B900" s="172"/>
      <c r="C900" s="22"/>
      <c r="D900" s="83"/>
      <c r="E900" s="83"/>
      <c r="F900" s="83"/>
      <c r="G900" s="83"/>
      <c r="H900" s="173">
        <f>INVENTARIO[[#This Row],[Precio Final]]</f>
        <v>0</v>
      </c>
      <c r="I900" s="83">
        <f t="shared" si="117"/>
        <v>0.1</v>
      </c>
      <c r="J900" s="83"/>
      <c r="K900" s="83">
        <f>SUMIFS(VENTAS[Cantidad],VENTAS[Código del producto Vendido],INVENTARIO[[#This Row],[Code]])</f>
        <v>0</v>
      </c>
      <c r="L900" s="83">
        <f>INVENTARIO[[#This Row],[Entradas]]-INVENTARIO[[#This Row],[Salidas]]</f>
        <v>0</v>
      </c>
      <c r="M900" s="83">
        <f>INVENTARIO[[#This Row],[Precio Final]]*10%</f>
        <v>0</v>
      </c>
      <c r="N900" s="83"/>
      <c r="O900" s="83"/>
      <c r="P900" s="83"/>
      <c r="Q900" s="83"/>
      <c r="R900" s="83"/>
      <c r="S900" s="192"/>
      <c r="T900" s="179">
        <f>(P900+S900)-INVENTARIO[[#This Row],[Comisión 10%]]</f>
        <v>0</v>
      </c>
      <c r="U900" s="179">
        <f>((INVENTARIO[[#This Row],[Costo Unitario (USD)]]+INVENTARIO[[#This Row],[Costo Envío (USD)]])*1.5)+10%</f>
        <v>0.1</v>
      </c>
      <c r="V900" s="20"/>
      <c r="W900" s="20">
        <f>INVENTARIO[[#This Row],[Precio Final]]-(INVENTARIO[[#This Row],[Comisión 10%]]+INVENTARIO[[#This Row],[Costo total]])</f>
        <v>0</v>
      </c>
      <c r="X900" s="50">
        <f>INVENTARIO[[#This Row],[Ganancia Unitaria]]*INVENTARIO[[#This Row],[Salidas]]</f>
        <v>0</v>
      </c>
      <c r="Y900" s="20"/>
      <c r="Z900" s="20"/>
    </row>
    <row r="901" spans="1:26" ht="55" hidden="1" customHeight="1" x14ac:dyDescent="0.15">
      <c r="A901" s="23"/>
      <c r="B901" s="172"/>
      <c r="C901" s="22"/>
      <c r="D901" s="78"/>
      <c r="E901" s="78"/>
      <c r="F901" s="78"/>
      <c r="G901" s="78"/>
      <c r="H901" s="174">
        <f>INVENTARIO[[#This Row],[Precio Final]]</f>
        <v>0</v>
      </c>
      <c r="I901" s="78">
        <f t="shared" si="117"/>
        <v>0.1</v>
      </c>
      <c r="J901" s="78"/>
      <c r="K901" s="78">
        <f>SUMIFS(VENTAS[Cantidad],VENTAS[Código del producto Vendido],INVENTARIO[[#This Row],[Code]])</f>
        <v>0</v>
      </c>
      <c r="L901" s="78">
        <f>INVENTARIO[[#This Row],[Entradas]]-INVENTARIO[[#This Row],[Salidas]]</f>
        <v>0</v>
      </c>
      <c r="M901" s="78">
        <f>INVENTARIO[[#This Row],[Precio Final]]*10%</f>
        <v>0</v>
      </c>
      <c r="N901" s="78"/>
      <c r="O901" s="78"/>
      <c r="P901" s="78"/>
      <c r="Q901" s="78"/>
      <c r="R901" s="78"/>
      <c r="S901" s="192"/>
      <c r="T901" s="179">
        <f>(P901+S901)-INVENTARIO[[#This Row],[Comisión 10%]]</f>
        <v>0</v>
      </c>
      <c r="U901" s="179">
        <f>((INVENTARIO[[#This Row],[Costo Unitario (USD)]]+INVENTARIO[[#This Row],[Costo Envío (USD)]])*1.5)+10%</f>
        <v>0.1</v>
      </c>
      <c r="V901" s="20"/>
      <c r="W901" s="20">
        <f>INVENTARIO[[#This Row],[Precio Final]]-(INVENTARIO[[#This Row],[Comisión 10%]]+INVENTARIO[[#This Row],[Costo total]])</f>
        <v>0</v>
      </c>
      <c r="X901" s="50">
        <f>INVENTARIO[[#This Row],[Ganancia Unitaria]]*INVENTARIO[[#This Row],[Salidas]]</f>
        <v>0</v>
      </c>
      <c r="Y901" s="20"/>
      <c r="Z901" s="20"/>
    </row>
    <row r="902" spans="1:26" ht="55" hidden="1" customHeight="1" x14ac:dyDescent="0.15">
      <c r="A902" s="23"/>
      <c r="B902" s="172"/>
      <c r="C902" s="22"/>
      <c r="D902" s="83"/>
      <c r="E902" s="83"/>
      <c r="F902" s="83"/>
      <c r="G902" s="83"/>
      <c r="H902" s="173">
        <f>INVENTARIO[[#This Row],[Precio Final]]</f>
        <v>0</v>
      </c>
      <c r="I902" s="83">
        <f t="shared" si="117"/>
        <v>0.1</v>
      </c>
      <c r="J902" s="83"/>
      <c r="K902" s="83">
        <f>SUMIFS(VENTAS[Cantidad],VENTAS[Código del producto Vendido],INVENTARIO[[#This Row],[Code]])</f>
        <v>0</v>
      </c>
      <c r="L902" s="83">
        <f>INVENTARIO[[#This Row],[Entradas]]-INVENTARIO[[#This Row],[Salidas]]</f>
        <v>0</v>
      </c>
      <c r="M902" s="83">
        <f>INVENTARIO[[#This Row],[Precio Final]]*10%</f>
        <v>0</v>
      </c>
      <c r="N902" s="83"/>
      <c r="O902" s="83"/>
      <c r="P902" s="83"/>
      <c r="Q902" s="83"/>
      <c r="R902" s="83"/>
      <c r="S902" s="192"/>
      <c r="T902" s="179">
        <f>(P902+S902)-INVENTARIO[[#This Row],[Comisión 10%]]</f>
        <v>0</v>
      </c>
      <c r="U902" s="179">
        <f>((INVENTARIO[[#This Row],[Costo Unitario (USD)]]+INVENTARIO[[#This Row],[Costo Envío (USD)]])*1.5)+10%</f>
        <v>0.1</v>
      </c>
      <c r="V902" s="20"/>
      <c r="W902" s="20">
        <f>INVENTARIO[[#This Row],[Precio Final]]-(INVENTARIO[[#This Row],[Comisión 10%]]+INVENTARIO[[#This Row],[Costo total]])</f>
        <v>0</v>
      </c>
      <c r="X902" s="50">
        <f>INVENTARIO[[#This Row],[Ganancia Unitaria]]*INVENTARIO[[#This Row],[Salidas]]</f>
        <v>0</v>
      </c>
      <c r="Y902" s="20"/>
      <c r="Z902" s="20"/>
    </row>
    <row r="903" spans="1:26" ht="55" hidden="1" customHeight="1" x14ac:dyDescent="0.15">
      <c r="A903" s="23"/>
      <c r="B903" s="172"/>
      <c r="C903" s="22"/>
      <c r="D903" s="78"/>
      <c r="E903" s="78"/>
      <c r="F903" s="78"/>
      <c r="G903" s="78"/>
      <c r="H903" s="174">
        <f>INVENTARIO[[#This Row],[Precio Final]]</f>
        <v>0</v>
      </c>
      <c r="I903" s="78">
        <f t="shared" si="117"/>
        <v>0.1</v>
      </c>
      <c r="J903" s="78"/>
      <c r="K903" s="78">
        <f>SUMIFS(VENTAS[Cantidad],VENTAS[Código del producto Vendido],INVENTARIO[[#This Row],[Code]])</f>
        <v>0</v>
      </c>
      <c r="L903" s="78">
        <f>INVENTARIO[[#This Row],[Entradas]]-INVENTARIO[[#This Row],[Salidas]]</f>
        <v>0</v>
      </c>
      <c r="M903" s="78">
        <f>INVENTARIO[[#This Row],[Precio Final]]*10%</f>
        <v>0</v>
      </c>
      <c r="N903" s="78"/>
      <c r="O903" s="78"/>
      <c r="P903" s="78"/>
      <c r="Q903" s="78"/>
      <c r="R903" s="78"/>
      <c r="S903" s="192"/>
      <c r="T903" s="179">
        <f>(P903+S903)-INVENTARIO[[#This Row],[Comisión 10%]]</f>
        <v>0</v>
      </c>
      <c r="U903" s="179">
        <f>((INVENTARIO[[#This Row],[Costo Unitario (USD)]]+INVENTARIO[[#This Row],[Costo Envío (USD)]])*1.5)+10%</f>
        <v>0.1</v>
      </c>
      <c r="V903" s="20"/>
      <c r="W903" s="20">
        <f>INVENTARIO[[#This Row],[Precio Final]]-(INVENTARIO[[#This Row],[Comisión 10%]]+INVENTARIO[[#This Row],[Costo total]])</f>
        <v>0</v>
      </c>
      <c r="X903" s="50">
        <f>INVENTARIO[[#This Row],[Ganancia Unitaria]]*INVENTARIO[[#This Row],[Salidas]]</f>
        <v>0</v>
      </c>
      <c r="Y903" s="20"/>
      <c r="Z903" s="20"/>
    </row>
    <row r="904" spans="1:26" ht="55" hidden="1" customHeight="1" x14ac:dyDescent="0.15">
      <c r="A904" s="23"/>
      <c r="B904" s="172"/>
      <c r="C904" s="22"/>
      <c r="D904" s="83"/>
      <c r="E904" s="83"/>
      <c r="F904" s="83"/>
      <c r="G904" s="83"/>
      <c r="H904" s="173">
        <f>INVENTARIO[[#This Row],[Precio Final]]</f>
        <v>0</v>
      </c>
      <c r="I904" s="83">
        <f t="shared" si="117"/>
        <v>0.1</v>
      </c>
      <c r="J904" s="83"/>
      <c r="K904" s="83">
        <f>SUMIFS(VENTAS[Cantidad],VENTAS[Código del producto Vendido],INVENTARIO[[#This Row],[Code]])</f>
        <v>0</v>
      </c>
      <c r="L904" s="83">
        <f>INVENTARIO[[#This Row],[Entradas]]-INVENTARIO[[#This Row],[Salidas]]</f>
        <v>0</v>
      </c>
      <c r="M904" s="83">
        <f>INVENTARIO[[#This Row],[Precio Final]]*10%</f>
        <v>0</v>
      </c>
      <c r="N904" s="83"/>
      <c r="O904" s="83"/>
      <c r="P904" s="83"/>
      <c r="Q904" s="83"/>
      <c r="R904" s="83"/>
      <c r="S904" s="192"/>
      <c r="T904" s="179">
        <f>(P904+S904)-INVENTARIO[[#This Row],[Comisión 10%]]</f>
        <v>0</v>
      </c>
      <c r="U904" s="179">
        <f>((INVENTARIO[[#This Row],[Costo Unitario (USD)]]+INVENTARIO[[#This Row],[Costo Envío (USD)]])*1.5)+10%</f>
        <v>0.1</v>
      </c>
      <c r="V904" s="20"/>
      <c r="W904" s="20">
        <f>INVENTARIO[[#This Row],[Precio Final]]-(INVENTARIO[[#This Row],[Comisión 10%]]+INVENTARIO[[#This Row],[Costo total]])</f>
        <v>0</v>
      </c>
      <c r="X904" s="50">
        <f>INVENTARIO[[#This Row],[Ganancia Unitaria]]*INVENTARIO[[#This Row],[Salidas]]</f>
        <v>0</v>
      </c>
      <c r="Y904" s="20"/>
      <c r="Z904" s="20"/>
    </row>
    <row r="905" spans="1:26" ht="55" hidden="1" customHeight="1" x14ac:dyDescent="0.15">
      <c r="A905" s="23"/>
      <c r="B905" s="172"/>
      <c r="C905" s="22"/>
      <c r="D905" s="78"/>
      <c r="E905" s="78"/>
      <c r="F905" s="78"/>
      <c r="G905" s="78"/>
      <c r="H905" s="174">
        <f>INVENTARIO[[#This Row],[Precio Final]]</f>
        <v>0</v>
      </c>
      <c r="I905" s="78">
        <f t="shared" si="117"/>
        <v>0.1</v>
      </c>
      <c r="J905" s="78"/>
      <c r="K905" s="78">
        <f>SUMIFS(VENTAS[Cantidad],VENTAS[Código del producto Vendido],INVENTARIO[[#This Row],[Code]])</f>
        <v>0</v>
      </c>
      <c r="L905" s="78">
        <f>INVENTARIO[[#This Row],[Entradas]]-INVENTARIO[[#This Row],[Salidas]]</f>
        <v>0</v>
      </c>
      <c r="M905" s="78">
        <f>INVENTARIO[[#This Row],[Precio Final]]*10%</f>
        <v>0</v>
      </c>
      <c r="N905" s="78"/>
      <c r="O905" s="78"/>
      <c r="P905" s="78"/>
      <c r="Q905" s="78"/>
      <c r="R905" s="78"/>
      <c r="S905" s="192"/>
      <c r="T905" s="179">
        <f>(P905+S905)-INVENTARIO[[#This Row],[Comisión 10%]]</f>
        <v>0</v>
      </c>
      <c r="U905" s="179">
        <f>((INVENTARIO[[#This Row],[Costo Unitario (USD)]]+INVENTARIO[[#This Row],[Costo Envío (USD)]])*1.5)+10%</f>
        <v>0.1</v>
      </c>
      <c r="V905" s="20"/>
      <c r="W905" s="20">
        <f>INVENTARIO[[#This Row],[Precio Final]]-(INVENTARIO[[#This Row],[Comisión 10%]]+INVENTARIO[[#This Row],[Costo total]])</f>
        <v>0</v>
      </c>
      <c r="X905" s="50">
        <f>INVENTARIO[[#This Row],[Ganancia Unitaria]]*INVENTARIO[[#This Row],[Salidas]]</f>
        <v>0</v>
      </c>
      <c r="Y905" s="20"/>
      <c r="Z905" s="20"/>
    </row>
    <row r="906" spans="1:26" ht="55" hidden="1" customHeight="1" x14ac:dyDescent="0.15">
      <c r="A906" s="23"/>
      <c r="B906" s="172"/>
      <c r="C906" s="22"/>
      <c r="D906" s="83"/>
      <c r="E906" s="83"/>
      <c r="F906" s="83"/>
      <c r="G906" s="83"/>
      <c r="H906" s="173">
        <f>INVENTARIO[[#This Row],[Precio Final]]</f>
        <v>0</v>
      </c>
      <c r="I906" s="83">
        <f t="shared" si="117"/>
        <v>0.1</v>
      </c>
      <c r="J906" s="83"/>
      <c r="K906" s="83">
        <f>SUMIFS(VENTAS[Cantidad],VENTAS[Código del producto Vendido],INVENTARIO[[#This Row],[Code]])</f>
        <v>0</v>
      </c>
      <c r="L906" s="83">
        <f>INVENTARIO[[#This Row],[Entradas]]-INVENTARIO[[#This Row],[Salidas]]</f>
        <v>0</v>
      </c>
      <c r="M906" s="83">
        <f>INVENTARIO[[#This Row],[Precio Final]]*10%</f>
        <v>0</v>
      </c>
      <c r="N906" s="83"/>
      <c r="O906" s="83"/>
      <c r="P906" s="83"/>
      <c r="Q906" s="83"/>
      <c r="R906" s="83"/>
      <c r="S906" s="192"/>
      <c r="T906" s="179">
        <f>(P906+S906)-INVENTARIO[[#This Row],[Comisión 10%]]</f>
        <v>0</v>
      </c>
      <c r="U906" s="179">
        <f>((INVENTARIO[[#This Row],[Costo Unitario (USD)]]+INVENTARIO[[#This Row],[Costo Envío (USD)]])*1.5)+10%</f>
        <v>0.1</v>
      </c>
      <c r="V906" s="20"/>
      <c r="W906" s="20">
        <f>INVENTARIO[[#This Row],[Precio Final]]-(INVENTARIO[[#This Row],[Comisión 10%]]+INVENTARIO[[#This Row],[Costo total]])</f>
        <v>0</v>
      </c>
      <c r="X906" s="50">
        <f>INVENTARIO[[#This Row],[Ganancia Unitaria]]*INVENTARIO[[#This Row],[Salidas]]</f>
        <v>0</v>
      </c>
      <c r="Y906" s="20"/>
      <c r="Z906" s="20"/>
    </row>
    <row r="907" spans="1:26" ht="55" hidden="1" customHeight="1" x14ac:dyDescent="0.15">
      <c r="A907" s="23"/>
      <c r="B907" s="172"/>
      <c r="C907" s="22"/>
      <c r="D907" s="78"/>
      <c r="E907" s="78"/>
      <c r="F907" s="78"/>
      <c r="G907" s="78"/>
      <c r="H907" s="174">
        <f>INVENTARIO[[#This Row],[Precio Final]]</f>
        <v>0</v>
      </c>
      <c r="I907" s="78">
        <f t="shared" si="117"/>
        <v>0.1</v>
      </c>
      <c r="J907" s="78"/>
      <c r="K907" s="78">
        <f>SUMIFS(VENTAS[Cantidad],VENTAS[Código del producto Vendido],INVENTARIO[[#This Row],[Code]])</f>
        <v>0</v>
      </c>
      <c r="L907" s="78">
        <f>INVENTARIO[[#This Row],[Entradas]]-INVENTARIO[[#This Row],[Salidas]]</f>
        <v>0</v>
      </c>
      <c r="M907" s="78">
        <f>INVENTARIO[[#This Row],[Precio Final]]*10%</f>
        <v>0</v>
      </c>
      <c r="N907" s="78"/>
      <c r="O907" s="78"/>
      <c r="P907" s="78"/>
      <c r="Q907" s="78"/>
      <c r="R907" s="78"/>
      <c r="S907" s="192"/>
      <c r="T907" s="179">
        <f>(P907+S907)-INVENTARIO[[#This Row],[Comisión 10%]]</f>
        <v>0</v>
      </c>
      <c r="U907" s="179">
        <f>((INVENTARIO[[#This Row],[Costo Unitario (USD)]]+INVENTARIO[[#This Row],[Costo Envío (USD)]])*1.5)+10%</f>
        <v>0.1</v>
      </c>
      <c r="V907" s="20"/>
      <c r="W907" s="20">
        <f>INVENTARIO[[#This Row],[Precio Final]]-(INVENTARIO[[#This Row],[Comisión 10%]]+INVENTARIO[[#This Row],[Costo total]])</f>
        <v>0</v>
      </c>
      <c r="X907" s="50">
        <f>INVENTARIO[[#This Row],[Ganancia Unitaria]]*INVENTARIO[[#This Row],[Salidas]]</f>
        <v>0</v>
      </c>
      <c r="Y907" s="20"/>
      <c r="Z907" s="20"/>
    </row>
    <row r="908" spans="1:26" ht="55" hidden="1" customHeight="1" x14ac:dyDescent="0.15">
      <c r="A908" s="23"/>
      <c r="B908" s="172"/>
      <c r="C908" s="22"/>
      <c r="D908" s="83"/>
      <c r="E908" s="83"/>
      <c r="F908" s="83"/>
      <c r="G908" s="83"/>
      <c r="H908" s="173">
        <f>INVENTARIO[[#This Row],[Precio Final]]</f>
        <v>0</v>
      </c>
      <c r="I908" s="83">
        <f t="shared" si="117"/>
        <v>0.1</v>
      </c>
      <c r="J908" s="83"/>
      <c r="K908" s="83">
        <f>SUMIFS(VENTAS[Cantidad],VENTAS[Código del producto Vendido],INVENTARIO[[#This Row],[Code]])</f>
        <v>0</v>
      </c>
      <c r="L908" s="83">
        <f>INVENTARIO[[#This Row],[Entradas]]-INVENTARIO[[#This Row],[Salidas]]</f>
        <v>0</v>
      </c>
      <c r="M908" s="83">
        <f>INVENTARIO[[#This Row],[Precio Final]]*10%</f>
        <v>0</v>
      </c>
      <c r="N908" s="83"/>
      <c r="O908" s="83"/>
      <c r="P908" s="83"/>
      <c r="Q908" s="83"/>
      <c r="R908" s="83"/>
      <c r="S908" s="192"/>
      <c r="T908" s="179">
        <f>(P908+S908)-INVENTARIO[[#This Row],[Comisión 10%]]</f>
        <v>0</v>
      </c>
      <c r="U908" s="179">
        <f>((INVENTARIO[[#This Row],[Costo Unitario (USD)]]+INVENTARIO[[#This Row],[Costo Envío (USD)]])*1.5)+10%</f>
        <v>0.1</v>
      </c>
      <c r="V908" s="20"/>
      <c r="W908" s="20">
        <f>INVENTARIO[[#This Row],[Precio Final]]-(INVENTARIO[[#This Row],[Comisión 10%]]+INVENTARIO[[#This Row],[Costo total]])</f>
        <v>0</v>
      </c>
      <c r="X908" s="50">
        <f>INVENTARIO[[#This Row],[Ganancia Unitaria]]*INVENTARIO[[#This Row],[Salidas]]</f>
        <v>0</v>
      </c>
      <c r="Y908" s="20"/>
      <c r="Z908" s="20"/>
    </row>
    <row r="909" spans="1:26" ht="55" hidden="1" customHeight="1" x14ac:dyDescent="0.15">
      <c r="A909" s="23"/>
      <c r="B909" s="172"/>
      <c r="C909" s="22"/>
      <c r="D909" s="78"/>
      <c r="E909" s="78"/>
      <c r="F909" s="78"/>
      <c r="G909" s="78"/>
      <c r="H909" s="174">
        <f>INVENTARIO[[#This Row],[Precio Final]]</f>
        <v>0</v>
      </c>
      <c r="I909" s="78">
        <f t="shared" si="117"/>
        <v>0.1</v>
      </c>
      <c r="J909" s="78"/>
      <c r="K909" s="78">
        <f>SUMIFS(VENTAS[Cantidad],VENTAS[Código del producto Vendido],INVENTARIO[[#This Row],[Code]])</f>
        <v>0</v>
      </c>
      <c r="L909" s="78">
        <f>INVENTARIO[[#This Row],[Entradas]]-INVENTARIO[[#This Row],[Salidas]]</f>
        <v>0</v>
      </c>
      <c r="M909" s="78">
        <f>INVENTARIO[[#This Row],[Precio Final]]*10%</f>
        <v>0</v>
      </c>
      <c r="N909" s="78"/>
      <c r="O909" s="78"/>
      <c r="P909" s="78"/>
      <c r="Q909" s="78"/>
      <c r="R909" s="78"/>
      <c r="S909" s="192"/>
      <c r="T909" s="179">
        <f>(P909+S909)-INVENTARIO[[#This Row],[Comisión 10%]]</f>
        <v>0</v>
      </c>
      <c r="U909" s="179">
        <f>((INVENTARIO[[#This Row],[Costo Unitario (USD)]]+INVENTARIO[[#This Row],[Costo Envío (USD)]])*1.5)+10%</f>
        <v>0.1</v>
      </c>
      <c r="V909" s="20"/>
      <c r="W909" s="20">
        <f>INVENTARIO[[#This Row],[Precio Final]]-(INVENTARIO[[#This Row],[Comisión 10%]]+INVENTARIO[[#This Row],[Costo total]])</f>
        <v>0</v>
      </c>
      <c r="X909" s="50">
        <f>INVENTARIO[[#This Row],[Ganancia Unitaria]]*INVENTARIO[[#This Row],[Salidas]]</f>
        <v>0</v>
      </c>
      <c r="Y909" s="20"/>
      <c r="Z909" s="20"/>
    </row>
    <row r="910" spans="1:26" ht="55" hidden="1" customHeight="1" x14ac:dyDescent="0.15">
      <c r="A910" s="23"/>
      <c r="B910" s="172"/>
      <c r="C910" s="22"/>
      <c r="D910" s="83"/>
      <c r="E910" s="83"/>
      <c r="F910" s="83"/>
      <c r="G910" s="83"/>
      <c r="H910" s="173">
        <f>INVENTARIO[[#This Row],[Precio Final]]</f>
        <v>0</v>
      </c>
      <c r="I910" s="83">
        <f t="shared" si="117"/>
        <v>0.1</v>
      </c>
      <c r="J910" s="83"/>
      <c r="K910" s="83">
        <f>SUMIFS(VENTAS[Cantidad],VENTAS[Código del producto Vendido],INVENTARIO[[#This Row],[Code]])</f>
        <v>0</v>
      </c>
      <c r="L910" s="83">
        <f>INVENTARIO[[#This Row],[Entradas]]-INVENTARIO[[#This Row],[Salidas]]</f>
        <v>0</v>
      </c>
      <c r="M910" s="83">
        <f>INVENTARIO[[#This Row],[Precio Final]]*10%</f>
        <v>0</v>
      </c>
      <c r="N910" s="83"/>
      <c r="O910" s="83"/>
      <c r="P910" s="83"/>
      <c r="Q910" s="83"/>
      <c r="R910" s="83"/>
      <c r="S910" s="192"/>
      <c r="T910" s="179">
        <f>(P910+S910)-INVENTARIO[[#This Row],[Comisión 10%]]</f>
        <v>0</v>
      </c>
      <c r="U910" s="179">
        <f>((INVENTARIO[[#This Row],[Costo Unitario (USD)]]+INVENTARIO[[#This Row],[Costo Envío (USD)]])*1.5)+10%</f>
        <v>0.1</v>
      </c>
      <c r="V910" s="20"/>
      <c r="W910" s="20">
        <f>INVENTARIO[[#This Row],[Precio Final]]-(INVENTARIO[[#This Row],[Comisión 10%]]+INVENTARIO[[#This Row],[Costo total]])</f>
        <v>0</v>
      </c>
      <c r="X910" s="50">
        <f>INVENTARIO[[#This Row],[Ganancia Unitaria]]*INVENTARIO[[#This Row],[Salidas]]</f>
        <v>0</v>
      </c>
      <c r="Y910" s="20"/>
      <c r="Z910" s="20"/>
    </row>
    <row r="911" spans="1:26" ht="55" hidden="1" customHeight="1" x14ac:dyDescent="0.15">
      <c r="A911" s="23"/>
      <c r="B911" s="172"/>
      <c r="C911" s="22"/>
      <c r="D911" s="78"/>
      <c r="E911" s="78"/>
      <c r="F911" s="78"/>
      <c r="G911" s="78"/>
      <c r="H911" s="174">
        <f>INVENTARIO[[#This Row],[Precio Final]]</f>
        <v>0</v>
      </c>
      <c r="I911" s="78">
        <f t="shared" si="117"/>
        <v>0.1</v>
      </c>
      <c r="J911" s="78"/>
      <c r="K911" s="78">
        <f>SUMIFS(VENTAS[Cantidad],VENTAS[Código del producto Vendido],INVENTARIO[[#This Row],[Code]])</f>
        <v>0</v>
      </c>
      <c r="L911" s="78">
        <f>INVENTARIO[[#This Row],[Entradas]]-INVENTARIO[[#This Row],[Salidas]]</f>
        <v>0</v>
      </c>
      <c r="M911" s="78">
        <f>INVENTARIO[[#This Row],[Precio Final]]*10%</f>
        <v>0</v>
      </c>
      <c r="N911" s="78"/>
      <c r="O911" s="78"/>
      <c r="P911" s="78"/>
      <c r="Q911" s="78"/>
      <c r="R911" s="78"/>
      <c r="S911" s="192"/>
      <c r="T911" s="179">
        <f>(P911+S911)-INVENTARIO[[#This Row],[Comisión 10%]]</f>
        <v>0</v>
      </c>
      <c r="U911" s="179">
        <f>((INVENTARIO[[#This Row],[Costo Unitario (USD)]]+INVENTARIO[[#This Row],[Costo Envío (USD)]])*1.5)+10%</f>
        <v>0.1</v>
      </c>
      <c r="V911" s="20"/>
      <c r="W911" s="20">
        <f>INVENTARIO[[#This Row],[Precio Final]]-(INVENTARIO[[#This Row],[Comisión 10%]]+INVENTARIO[[#This Row],[Costo total]])</f>
        <v>0</v>
      </c>
      <c r="X911" s="50">
        <f>INVENTARIO[[#This Row],[Ganancia Unitaria]]*INVENTARIO[[#This Row],[Salidas]]</f>
        <v>0</v>
      </c>
      <c r="Y911" s="20"/>
      <c r="Z911" s="20"/>
    </row>
    <row r="912" spans="1:26" ht="55" hidden="1" customHeight="1" x14ac:dyDescent="0.15">
      <c r="A912" s="23"/>
      <c r="B912" s="172"/>
      <c r="C912" s="22"/>
      <c r="D912" s="83"/>
      <c r="E912" s="83"/>
      <c r="F912" s="83"/>
      <c r="G912" s="83"/>
      <c r="H912" s="173">
        <f>INVENTARIO[[#This Row],[Precio Final]]</f>
        <v>0</v>
      </c>
      <c r="I912" s="83">
        <f t="shared" si="117"/>
        <v>0.1</v>
      </c>
      <c r="J912" s="83"/>
      <c r="K912" s="83">
        <f>SUMIFS(VENTAS[Cantidad],VENTAS[Código del producto Vendido],INVENTARIO[[#This Row],[Code]])</f>
        <v>0</v>
      </c>
      <c r="L912" s="83">
        <f>INVENTARIO[[#This Row],[Entradas]]-INVENTARIO[[#This Row],[Salidas]]</f>
        <v>0</v>
      </c>
      <c r="M912" s="83">
        <f>INVENTARIO[[#This Row],[Precio Final]]*10%</f>
        <v>0</v>
      </c>
      <c r="N912" s="83"/>
      <c r="O912" s="83"/>
      <c r="P912" s="83"/>
      <c r="Q912" s="83"/>
      <c r="R912" s="83"/>
      <c r="S912" s="192"/>
      <c r="T912" s="179">
        <f>(P912+S912)-INVENTARIO[[#This Row],[Comisión 10%]]</f>
        <v>0</v>
      </c>
      <c r="U912" s="179">
        <f>((INVENTARIO[[#This Row],[Costo Unitario (USD)]]+INVENTARIO[[#This Row],[Costo Envío (USD)]])*1.5)+10%</f>
        <v>0.1</v>
      </c>
      <c r="V912" s="20"/>
      <c r="W912" s="20">
        <f>INVENTARIO[[#This Row],[Precio Final]]-(INVENTARIO[[#This Row],[Comisión 10%]]+INVENTARIO[[#This Row],[Costo total]])</f>
        <v>0</v>
      </c>
      <c r="X912" s="50">
        <f>INVENTARIO[[#This Row],[Ganancia Unitaria]]*INVENTARIO[[#This Row],[Salidas]]</f>
        <v>0</v>
      </c>
      <c r="Y912" s="20"/>
      <c r="Z912" s="20"/>
    </row>
    <row r="913" spans="1:26" ht="55" hidden="1" customHeight="1" x14ac:dyDescent="0.15">
      <c r="A913" s="23"/>
      <c r="B913" s="172"/>
      <c r="C913" s="22"/>
      <c r="D913" s="78"/>
      <c r="E913" s="78"/>
      <c r="F913" s="78"/>
      <c r="G913" s="78"/>
      <c r="H913" s="174">
        <f>INVENTARIO[[#This Row],[Precio Final]]</f>
        <v>0</v>
      </c>
      <c r="I913" s="78">
        <f t="shared" si="117"/>
        <v>0.1</v>
      </c>
      <c r="J913" s="78"/>
      <c r="K913" s="78">
        <f>SUMIFS(VENTAS[Cantidad],VENTAS[Código del producto Vendido],INVENTARIO[[#This Row],[Code]])</f>
        <v>0</v>
      </c>
      <c r="L913" s="78">
        <f>INVENTARIO[[#This Row],[Entradas]]-INVENTARIO[[#This Row],[Salidas]]</f>
        <v>0</v>
      </c>
      <c r="M913" s="78">
        <f>INVENTARIO[[#This Row],[Precio Final]]*10%</f>
        <v>0</v>
      </c>
      <c r="N913" s="78"/>
      <c r="O913" s="78"/>
      <c r="P913" s="78"/>
      <c r="Q913" s="78"/>
      <c r="R913" s="78"/>
      <c r="S913" s="192"/>
      <c r="T913" s="179">
        <f>(P913+S913)-INVENTARIO[[#This Row],[Comisión 10%]]</f>
        <v>0</v>
      </c>
      <c r="U913" s="179">
        <f>((INVENTARIO[[#This Row],[Costo Unitario (USD)]]+INVENTARIO[[#This Row],[Costo Envío (USD)]])*1.5)+10%</f>
        <v>0.1</v>
      </c>
      <c r="V913" s="20"/>
      <c r="W913" s="20">
        <f>INVENTARIO[[#This Row],[Precio Final]]-(INVENTARIO[[#This Row],[Comisión 10%]]+INVENTARIO[[#This Row],[Costo total]])</f>
        <v>0</v>
      </c>
      <c r="X913" s="50">
        <f>INVENTARIO[[#This Row],[Ganancia Unitaria]]*INVENTARIO[[#This Row],[Salidas]]</f>
        <v>0</v>
      </c>
      <c r="Y913" s="20"/>
      <c r="Z913" s="20"/>
    </row>
    <row r="914" spans="1:26" ht="55" hidden="1" customHeight="1" x14ac:dyDescent="0.15">
      <c r="A914" s="23"/>
      <c r="B914" s="172"/>
      <c r="C914" s="22"/>
      <c r="D914" s="83"/>
      <c r="E914" s="83"/>
      <c r="F914" s="83"/>
      <c r="G914" s="83"/>
      <c r="H914" s="173">
        <f>INVENTARIO[[#This Row],[Precio Final]]</f>
        <v>0</v>
      </c>
      <c r="I914" s="83">
        <f t="shared" si="117"/>
        <v>0.1</v>
      </c>
      <c r="J914" s="83"/>
      <c r="K914" s="83">
        <f>SUMIFS(VENTAS[Cantidad],VENTAS[Código del producto Vendido],INVENTARIO[[#This Row],[Code]])</f>
        <v>0</v>
      </c>
      <c r="L914" s="83">
        <f>INVENTARIO[[#This Row],[Entradas]]-INVENTARIO[[#This Row],[Salidas]]</f>
        <v>0</v>
      </c>
      <c r="M914" s="83">
        <f>INVENTARIO[[#This Row],[Precio Final]]*10%</f>
        <v>0</v>
      </c>
      <c r="N914" s="83"/>
      <c r="O914" s="83"/>
      <c r="P914" s="83"/>
      <c r="Q914" s="83"/>
      <c r="R914" s="83"/>
      <c r="S914" s="192"/>
      <c r="T914" s="179">
        <f>(P914+S914)-INVENTARIO[[#This Row],[Comisión 10%]]</f>
        <v>0</v>
      </c>
      <c r="U914" s="179">
        <f>((INVENTARIO[[#This Row],[Costo Unitario (USD)]]+INVENTARIO[[#This Row],[Costo Envío (USD)]])*1.5)+10%</f>
        <v>0.1</v>
      </c>
      <c r="V914" s="20"/>
      <c r="W914" s="20">
        <f>INVENTARIO[[#This Row],[Precio Final]]-(INVENTARIO[[#This Row],[Comisión 10%]]+INVENTARIO[[#This Row],[Costo total]])</f>
        <v>0</v>
      </c>
      <c r="X914" s="50">
        <f>INVENTARIO[[#This Row],[Ganancia Unitaria]]*INVENTARIO[[#This Row],[Salidas]]</f>
        <v>0</v>
      </c>
      <c r="Y914" s="20"/>
      <c r="Z914" s="20"/>
    </row>
    <row r="915" spans="1:26" ht="55" hidden="1" customHeight="1" x14ac:dyDescent="0.15">
      <c r="A915" s="23"/>
      <c r="B915" s="172"/>
      <c r="C915" s="22"/>
      <c r="D915" s="78"/>
      <c r="E915" s="78"/>
      <c r="F915" s="78"/>
      <c r="G915" s="78"/>
      <c r="H915" s="174">
        <f>INVENTARIO[[#This Row],[Precio Final]]</f>
        <v>0</v>
      </c>
      <c r="I915" s="78">
        <f t="shared" si="117"/>
        <v>0.1</v>
      </c>
      <c r="J915" s="78"/>
      <c r="K915" s="78">
        <f>SUMIFS(VENTAS[Cantidad],VENTAS[Código del producto Vendido],INVENTARIO[[#This Row],[Code]])</f>
        <v>0</v>
      </c>
      <c r="L915" s="78">
        <f>INVENTARIO[[#This Row],[Entradas]]-INVENTARIO[[#This Row],[Salidas]]</f>
        <v>0</v>
      </c>
      <c r="M915" s="78">
        <f>INVENTARIO[[#This Row],[Precio Final]]*10%</f>
        <v>0</v>
      </c>
      <c r="N915" s="78"/>
      <c r="O915" s="78"/>
      <c r="P915" s="78"/>
      <c r="Q915" s="78"/>
      <c r="R915" s="78"/>
      <c r="S915" s="192"/>
      <c r="T915" s="179">
        <f>(P915+S915)-INVENTARIO[[#This Row],[Comisión 10%]]</f>
        <v>0</v>
      </c>
      <c r="U915" s="179">
        <f>((INVENTARIO[[#This Row],[Costo Unitario (USD)]]+INVENTARIO[[#This Row],[Costo Envío (USD)]])*1.5)+10%</f>
        <v>0.1</v>
      </c>
      <c r="V915" s="20"/>
      <c r="W915" s="20">
        <f>INVENTARIO[[#This Row],[Precio Final]]-(INVENTARIO[[#This Row],[Comisión 10%]]+INVENTARIO[[#This Row],[Costo total]])</f>
        <v>0</v>
      </c>
      <c r="X915" s="50">
        <f>INVENTARIO[[#This Row],[Ganancia Unitaria]]*INVENTARIO[[#This Row],[Salidas]]</f>
        <v>0</v>
      </c>
      <c r="Y915" s="20"/>
      <c r="Z915" s="20"/>
    </row>
    <row r="916" spans="1:26" ht="55" hidden="1" customHeight="1" x14ac:dyDescent="0.15">
      <c r="A916" s="23"/>
      <c r="B916" s="172"/>
      <c r="C916" s="22"/>
      <c r="D916" s="83"/>
      <c r="E916" s="83"/>
      <c r="F916" s="83"/>
      <c r="G916" s="83"/>
      <c r="H916" s="173">
        <f>INVENTARIO[[#This Row],[Precio Final]]</f>
        <v>0</v>
      </c>
      <c r="I916" s="83">
        <f t="shared" si="117"/>
        <v>0.1</v>
      </c>
      <c r="J916" s="83"/>
      <c r="K916" s="83">
        <f>SUMIFS(VENTAS[Cantidad],VENTAS[Código del producto Vendido],INVENTARIO[[#This Row],[Code]])</f>
        <v>0</v>
      </c>
      <c r="L916" s="83">
        <f>INVENTARIO[[#This Row],[Entradas]]-INVENTARIO[[#This Row],[Salidas]]</f>
        <v>0</v>
      </c>
      <c r="M916" s="83">
        <f>INVENTARIO[[#This Row],[Precio Final]]*10%</f>
        <v>0</v>
      </c>
      <c r="N916" s="83"/>
      <c r="O916" s="83"/>
      <c r="P916" s="83"/>
      <c r="Q916" s="83"/>
      <c r="R916" s="83"/>
      <c r="S916" s="192"/>
      <c r="T916" s="179">
        <f>(P916+S916)-INVENTARIO[[#This Row],[Comisión 10%]]</f>
        <v>0</v>
      </c>
      <c r="U916" s="179">
        <f>((INVENTARIO[[#This Row],[Costo Unitario (USD)]]+INVENTARIO[[#This Row],[Costo Envío (USD)]])*1.5)+10%</f>
        <v>0.1</v>
      </c>
      <c r="V916" s="20"/>
      <c r="W916" s="20">
        <f>INVENTARIO[[#This Row],[Precio Final]]-(INVENTARIO[[#This Row],[Comisión 10%]]+INVENTARIO[[#This Row],[Costo total]])</f>
        <v>0</v>
      </c>
      <c r="X916" s="50">
        <f>INVENTARIO[[#This Row],[Ganancia Unitaria]]*INVENTARIO[[#This Row],[Salidas]]</f>
        <v>0</v>
      </c>
      <c r="Y916" s="20"/>
      <c r="Z916" s="20"/>
    </row>
    <row r="917" spans="1:26" ht="55" hidden="1" customHeight="1" x14ac:dyDescent="0.15">
      <c r="A917" s="23"/>
      <c r="B917" s="172"/>
      <c r="C917" s="22"/>
      <c r="D917" s="78"/>
      <c r="E917" s="78"/>
      <c r="F917" s="78"/>
      <c r="G917" s="78"/>
      <c r="H917" s="174">
        <f>INVENTARIO[[#This Row],[Precio Final]]</f>
        <v>0</v>
      </c>
      <c r="I917" s="78">
        <f t="shared" si="117"/>
        <v>0.1</v>
      </c>
      <c r="J917" s="78"/>
      <c r="K917" s="78">
        <f>SUMIFS(VENTAS[Cantidad],VENTAS[Código del producto Vendido],INVENTARIO[[#This Row],[Code]])</f>
        <v>0</v>
      </c>
      <c r="L917" s="78">
        <f>INVENTARIO[[#This Row],[Entradas]]-INVENTARIO[[#This Row],[Salidas]]</f>
        <v>0</v>
      </c>
      <c r="M917" s="78">
        <f>INVENTARIO[[#This Row],[Precio Final]]*10%</f>
        <v>0</v>
      </c>
      <c r="N917" s="78"/>
      <c r="O917" s="78"/>
      <c r="P917" s="78"/>
      <c r="Q917" s="78"/>
      <c r="R917" s="78"/>
      <c r="S917" s="192"/>
      <c r="T917" s="179">
        <f>(P917+S917)-INVENTARIO[[#This Row],[Comisión 10%]]</f>
        <v>0</v>
      </c>
      <c r="U917" s="179">
        <f>((INVENTARIO[[#This Row],[Costo Unitario (USD)]]+INVENTARIO[[#This Row],[Costo Envío (USD)]])*1.5)+10%</f>
        <v>0.1</v>
      </c>
      <c r="V917" s="20"/>
      <c r="W917" s="20">
        <f>INVENTARIO[[#This Row],[Precio Final]]-(INVENTARIO[[#This Row],[Comisión 10%]]+INVENTARIO[[#This Row],[Costo total]])</f>
        <v>0</v>
      </c>
      <c r="X917" s="50">
        <f>INVENTARIO[[#This Row],[Ganancia Unitaria]]*INVENTARIO[[#This Row],[Salidas]]</f>
        <v>0</v>
      </c>
      <c r="Y917" s="20"/>
      <c r="Z917" s="20"/>
    </row>
    <row r="918" spans="1:26" ht="55" hidden="1" customHeight="1" x14ac:dyDescent="0.15">
      <c r="A918" s="23"/>
      <c r="B918" s="172"/>
      <c r="C918" s="22"/>
      <c r="D918" s="83"/>
      <c r="E918" s="83"/>
      <c r="F918" s="83"/>
      <c r="G918" s="83"/>
      <c r="H918" s="173">
        <f>INVENTARIO[[#This Row],[Precio Final]]</f>
        <v>0</v>
      </c>
      <c r="I918" s="83">
        <f t="shared" si="117"/>
        <v>0.1</v>
      </c>
      <c r="J918" s="83"/>
      <c r="K918" s="83">
        <f>SUMIFS(VENTAS[Cantidad],VENTAS[Código del producto Vendido],INVENTARIO[[#This Row],[Code]])</f>
        <v>0</v>
      </c>
      <c r="L918" s="83">
        <f>INVENTARIO[[#This Row],[Entradas]]-INVENTARIO[[#This Row],[Salidas]]</f>
        <v>0</v>
      </c>
      <c r="M918" s="83">
        <f>INVENTARIO[[#This Row],[Precio Final]]*10%</f>
        <v>0</v>
      </c>
      <c r="N918" s="83"/>
      <c r="O918" s="83"/>
      <c r="P918" s="83"/>
      <c r="Q918" s="83"/>
      <c r="R918" s="83"/>
      <c r="S918" s="192"/>
      <c r="T918" s="179">
        <f>(P918+S918)-INVENTARIO[[#This Row],[Comisión 10%]]</f>
        <v>0</v>
      </c>
      <c r="U918" s="179">
        <f>((INVENTARIO[[#This Row],[Costo Unitario (USD)]]+INVENTARIO[[#This Row],[Costo Envío (USD)]])*1.5)+10%</f>
        <v>0.1</v>
      </c>
      <c r="V918" s="20"/>
      <c r="W918" s="20">
        <f>INVENTARIO[[#This Row],[Precio Final]]-(INVENTARIO[[#This Row],[Comisión 10%]]+INVENTARIO[[#This Row],[Costo total]])</f>
        <v>0</v>
      </c>
      <c r="X918" s="50">
        <f>INVENTARIO[[#This Row],[Ganancia Unitaria]]*INVENTARIO[[#This Row],[Salidas]]</f>
        <v>0</v>
      </c>
      <c r="Y918" s="20"/>
      <c r="Z918" s="20"/>
    </row>
    <row r="919" spans="1:26" ht="55" hidden="1" customHeight="1" x14ac:dyDescent="0.15">
      <c r="A919" s="23"/>
      <c r="B919" s="172"/>
      <c r="C919" s="22"/>
      <c r="D919" s="78"/>
      <c r="E919" s="78"/>
      <c r="F919" s="78"/>
      <c r="G919" s="78"/>
      <c r="H919" s="174">
        <f>INVENTARIO[[#This Row],[Precio Final]]</f>
        <v>0</v>
      </c>
      <c r="I919" s="78">
        <f t="shared" si="117"/>
        <v>0.1</v>
      </c>
      <c r="J919" s="78"/>
      <c r="K919" s="78">
        <f>SUMIFS(VENTAS[Cantidad],VENTAS[Código del producto Vendido],INVENTARIO[[#This Row],[Code]])</f>
        <v>0</v>
      </c>
      <c r="L919" s="78">
        <f>INVENTARIO[[#This Row],[Entradas]]-INVENTARIO[[#This Row],[Salidas]]</f>
        <v>0</v>
      </c>
      <c r="M919" s="78">
        <f>INVENTARIO[[#This Row],[Precio Final]]*10%</f>
        <v>0</v>
      </c>
      <c r="N919" s="78"/>
      <c r="O919" s="78"/>
      <c r="P919" s="78"/>
      <c r="Q919" s="78"/>
      <c r="R919" s="78"/>
      <c r="S919" s="192"/>
      <c r="T919" s="179">
        <f>(P919+S919)-INVENTARIO[[#This Row],[Comisión 10%]]</f>
        <v>0</v>
      </c>
      <c r="U919" s="179">
        <f>((INVENTARIO[[#This Row],[Costo Unitario (USD)]]+INVENTARIO[[#This Row],[Costo Envío (USD)]])*1.5)+10%</f>
        <v>0.1</v>
      </c>
      <c r="V919" s="20"/>
      <c r="W919" s="20">
        <f>INVENTARIO[[#This Row],[Precio Final]]-(INVENTARIO[[#This Row],[Comisión 10%]]+INVENTARIO[[#This Row],[Costo total]])</f>
        <v>0</v>
      </c>
      <c r="X919" s="50">
        <f>INVENTARIO[[#This Row],[Ganancia Unitaria]]*INVENTARIO[[#This Row],[Salidas]]</f>
        <v>0</v>
      </c>
      <c r="Y919" s="20"/>
      <c r="Z919" s="20"/>
    </row>
    <row r="920" spans="1:26" ht="55" hidden="1" customHeight="1" x14ac:dyDescent="0.15">
      <c r="A920" s="23"/>
      <c r="B920" s="172"/>
      <c r="C920" s="22"/>
      <c r="D920" s="83"/>
      <c r="E920" s="83"/>
      <c r="F920" s="83"/>
      <c r="G920" s="83"/>
      <c r="H920" s="173">
        <f>INVENTARIO[[#This Row],[Precio Final]]</f>
        <v>0</v>
      </c>
      <c r="I920" s="83">
        <f t="shared" si="117"/>
        <v>0.1</v>
      </c>
      <c r="J920" s="83"/>
      <c r="K920" s="83">
        <f>SUMIFS(VENTAS[Cantidad],VENTAS[Código del producto Vendido],INVENTARIO[[#This Row],[Code]])</f>
        <v>0</v>
      </c>
      <c r="L920" s="83">
        <f>INVENTARIO[[#This Row],[Entradas]]-INVENTARIO[[#This Row],[Salidas]]</f>
        <v>0</v>
      </c>
      <c r="M920" s="83">
        <f>INVENTARIO[[#This Row],[Precio Final]]*10%</f>
        <v>0</v>
      </c>
      <c r="N920" s="83"/>
      <c r="O920" s="83"/>
      <c r="P920" s="83"/>
      <c r="Q920" s="83"/>
      <c r="R920" s="83"/>
      <c r="S920" s="192"/>
      <c r="T920" s="179">
        <f>(P920+S920)-INVENTARIO[[#This Row],[Comisión 10%]]</f>
        <v>0</v>
      </c>
      <c r="U920" s="179">
        <f>((INVENTARIO[[#This Row],[Costo Unitario (USD)]]+INVENTARIO[[#This Row],[Costo Envío (USD)]])*1.5)+10%</f>
        <v>0.1</v>
      </c>
      <c r="V920" s="20"/>
      <c r="W920" s="20">
        <f>INVENTARIO[[#This Row],[Precio Final]]-(INVENTARIO[[#This Row],[Comisión 10%]]+INVENTARIO[[#This Row],[Costo total]])</f>
        <v>0</v>
      </c>
      <c r="X920" s="50">
        <f>INVENTARIO[[#This Row],[Ganancia Unitaria]]*INVENTARIO[[#This Row],[Salidas]]</f>
        <v>0</v>
      </c>
      <c r="Y920" s="20"/>
      <c r="Z920" s="20"/>
    </row>
    <row r="921" spans="1:26" ht="55" hidden="1" customHeight="1" x14ac:dyDescent="0.15">
      <c r="A921" s="23"/>
      <c r="B921" s="172"/>
      <c r="C921" s="22"/>
      <c r="D921" s="78"/>
      <c r="E921" s="78"/>
      <c r="F921" s="78"/>
      <c r="G921" s="78"/>
      <c r="H921" s="174">
        <f>INVENTARIO[[#This Row],[Precio Final]]</f>
        <v>0</v>
      </c>
      <c r="I921" s="78">
        <f t="shared" si="117"/>
        <v>0.1</v>
      </c>
      <c r="J921" s="78"/>
      <c r="K921" s="78">
        <f>SUMIFS(VENTAS[Cantidad],VENTAS[Código del producto Vendido],INVENTARIO[[#This Row],[Code]])</f>
        <v>0</v>
      </c>
      <c r="L921" s="78">
        <f>INVENTARIO[[#This Row],[Entradas]]-INVENTARIO[[#This Row],[Salidas]]</f>
        <v>0</v>
      </c>
      <c r="M921" s="78">
        <f>INVENTARIO[[#This Row],[Precio Final]]*10%</f>
        <v>0</v>
      </c>
      <c r="N921" s="78"/>
      <c r="O921" s="78"/>
      <c r="P921" s="78"/>
      <c r="Q921" s="78"/>
      <c r="R921" s="78"/>
      <c r="S921" s="192"/>
      <c r="T921" s="179">
        <f>(P921+S921)-INVENTARIO[[#This Row],[Comisión 10%]]</f>
        <v>0</v>
      </c>
      <c r="U921" s="179">
        <f>((INVENTARIO[[#This Row],[Costo Unitario (USD)]]+INVENTARIO[[#This Row],[Costo Envío (USD)]])*1.5)+10%</f>
        <v>0.1</v>
      </c>
      <c r="V921" s="20"/>
      <c r="W921" s="20">
        <f>INVENTARIO[[#This Row],[Precio Final]]-(INVENTARIO[[#This Row],[Comisión 10%]]+INVENTARIO[[#This Row],[Costo total]])</f>
        <v>0</v>
      </c>
      <c r="X921" s="50">
        <f>INVENTARIO[[#This Row],[Ganancia Unitaria]]*INVENTARIO[[#This Row],[Salidas]]</f>
        <v>0</v>
      </c>
      <c r="Y921" s="20"/>
      <c r="Z921" s="20"/>
    </row>
    <row r="922" spans="1:26" ht="55" hidden="1" customHeight="1" x14ac:dyDescent="0.15">
      <c r="A922" s="23"/>
      <c r="B922" s="172"/>
      <c r="C922" s="22"/>
      <c r="D922" s="83"/>
      <c r="E922" s="83"/>
      <c r="F922" s="83"/>
      <c r="G922" s="83"/>
      <c r="H922" s="173">
        <f>INVENTARIO[[#This Row],[Precio Final]]</f>
        <v>0</v>
      </c>
      <c r="I922" s="83">
        <f t="shared" si="117"/>
        <v>0.1</v>
      </c>
      <c r="J922" s="83"/>
      <c r="K922" s="83">
        <f>SUMIFS(VENTAS[Cantidad],VENTAS[Código del producto Vendido],INVENTARIO[[#This Row],[Code]])</f>
        <v>0</v>
      </c>
      <c r="L922" s="83">
        <f>INVENTARIO[[#This Row],[Entradas]]-INVENTARIO[[#This Row],[Salidas]]</f>
        <v>0</v>
      </c>
      <c r="M922" s="83">
        <f>INVENTARIO[[#This Row],[Precio Final]]*10%</f>
        <v>0</v>
      </c>
      <c r="N922" s="83"/>
      <c r="O922" s="83"/>
      <c r="P922" s="83"/>
      <c r="Q922" s="83"/>
      <c r="R922" s="83"/>
      <c r="S922" s="192"/>
      <c r="T922" s="179">
        <f>(P922+S922)-INVENTARIO[[#This Row],[Comisión 10%]]</f>
        <v>0</v>
      </c>
      <c r="U922" s="179">
        <f>((INVENTARIO[[#This Row],[Costo Unitario (USD)]]+INVENTARIO[[#This Row],[Costo Envío (USD)]])*1.5)+10%</f>
        <v>0.1</v>
      </c>
      <c r="V922" s="20"/>
      <c r="W922" s="20">
        <f>INVENTARIO[[#This Row],[Precio Final]]-(INVENTARIO[[#This Row],[Comisión 10%]]+INVENTARIO[[#This Row],[Costo total]])</f>
        <v>0</v>
      </c>
      <c r="X922" s="50">
        <f>INVENTARIO[[#This Row],[Ganancia Unitaria]]*INVENTARIO[[#This Row],[Salidas]]</f>
        <v>0</v>
      </c>
      <c r="Y922" s="20"/>
      <c r="Z922" s="20"/>
    </row>
    <row r="923" spans="1:26" ht="55" hidden="1" customHeight="1" x14ac:dyDescent="0.15">
      <c r="A923" s="23"/>
      <c r="B923" s="172"/>
      <c r="C923" s="22"/>
      <c r="D923" s="78"/>
      <c r="E923" s="78"/>
      <c r="F923" s="78"/>
      <c r="G923" s="78"/>
      <c r="H923" s="174">
        <f>INVENTARIO[[#This Row],[Precio Final]]</f>
        <v>0</v>
      </c>
      <c r="I923" s="78">
        <f t="shared" si="117"/>
        <v>0.1</v>
      </c>
      <c r="J923" s="78"/>
      <c r="K923" s="78">
        <f>SUMIFS(VENTAS[Cantidad],VENTAS[Código del producto Vendido],INVENTARIO[[#This Row],[Code]])</f>
        <v>0</v>
      </c>
      <c r="L923" s="78">
        <f>INVENTARIO[[#This Row],[Entradas]]-INVENTARIO[[#This Row],[Salidas]]</f>
        <v>0</v>
      </c>
      <c r="M923" s="78">
        <f>INVENTARIO[[#This Row],[Precio Final]]*10%</f>
        <v>0</v>
      </c>
      <c r="N923" s="78"/>
      <c r="O923" s="78"/>
      <c r="P923" s="78"/>
      <c r="Q923" s="78"/>
      <c r="R923" s="78"/>
      <c r="S923" s="192"/>
      <c r="T923" s="179">
        <f>(P923+S923)-INVENTARIO[[#This Row],[Comisión 10%]]</f>
        <v>0</v>
      </c>
      <c r="U923" s="179">
        <f>((INVENTARIO[[#This Row],[Costo Unitario (USD)]]+INVENTARIO[[#This Row],[Costo Envío (USD)]])*1.5)+10%</f>
        <v>0.1</v>
      </c>
      <c r="V923" s="20"/>
      <c r="W923" s="20">
        <f>INVENTARIO[[#This Row],[Precio Final]]-(INVENTARIO[[#This Row],[Comisión 10%]]+INVENTARIO[[#This Row],[Costo total]])</f>
        <v>0</v>
      </c>
      <c r="X923" s="50">
        <f>INVENTARIO[[#This Row],[Ganancia Unitaria]]*INVENTARIO[[#This Row],[Salidas]]</f>
        <v>0</v>
      </c>
      <c r="Y923" s="20"/>
      <c r="Z923" s="20"/>
    </row>
    <row r="924" spans="1:26" ht="55" hidden="1" customHeight="1" x14ac:dyDescent="0.15">
      <c r="A924" s="23"/>
      <c r="B924" s="172"/>
      <c r="C924" s="22"/>
      <c r="D924" s="83"/>
      <c r="E924" s="83"/>
      <c r="F924" s="83"/>
      <c r="G924" s="83"/>
      <c r="H924" s="173">
        <f>INVENTARIO[[#This Row],[Precio Final]]</f>
        <v>0</v>
      </c>
      <c r="I924" s="83">
        <f t="shared" si="117"/>
        <v>0.1</v>
      </c>
      <c r="J924" s="83"/>
      <c r="K924" s="83">
        <f>SUMIFS(VENTAS[Cantidad],VENTAS[Código del producto Vendido],INVENTARIO[[#This Row],[Code]])</f>
        <v>0</v>
      </c>
      <c r="L924" s="83">
        <f>INVENTARIO[[#This Row],[Entradas]]-INVENTARIO[[#This Row],[Salidas]]</f>
        <v>0</v>
      </c>
      <c r="M924" s="83">
        <f>INVENTARIO[[#This Row],[Precio Final]]*10%</f>
        <v>0</v>
      </c>
      <c r="N924" s="83"/>
      <c r="O924" s="83"/>
      <c r="P924" s="83"/>
      <c r="Q924" s="83"/>
      <c r="R924" s="83"/>
      <c r="S924" s="192"/>
      <c r="T924" s="179">
        <f>(P924+S924)-INVENTARIO[[#This Row],[Comisión 10%]]</f>
        <v>0</v>
      </c>
      <c r="U924" s="179">
        <f>((INVENTARIO[[#This Row],[Costo Unitario (USD)]]+INVENTARIO[[#This Row],[Costo Envío (USD)]])*1.5)+10%</f>
        <v>0.1</v>
      </c>
      <c r="V924" s="20"/>
      <c r="W924" s="20">
        <f>INVENTARIO[[#This Row],[Precio Final]]-(INVENTARIO[[#This Row],[Comisión 10%]]+INVENTARIO[[#This Row],[Costo total]])</f>
        <v>0</v>
      </c>
      <c r="X924" s="50">
        <f>INVENTARIO[[#This Row],[Ganancia Unitaria]]*INVENTARIO[[#This Row],[Salidas]]</f>
        <v>0</v>
      </c>
      <c r="Y924" s="20"/>
      <c r="Z924" s="20"/>
    </row>
    <row r="925" spans="1:26" ht="55" hidden="1" customHeight="1" x14ac:dyDescent="0.15">
      <c r="A925" s="23"/>
      <c r="B925" s="172"/>
      <c r="C925" s="22"/>
      <c r="D925" s="78"/>
      <c r="E925" s="78"/>
      <c r="F925" s="78"/>
      <c r="G925" s="78"/>
      <c r="H925" s="174">
        <f>INVENTARIO[[#This Row],[Precio Final]]</f>
        <v>0</v>
      </c>
      <c r="I925" s="78">
        <f t="shared" si="117"/>
        <v>0.1</v>
      </c>
      <c r="J925" s="78"/>
      <c r="K925" s="78">
        <f>SUMIFS(VENTAS[Cantidad],VENTAS[Código del producto Vendido],INVENTARIO[[#This Row],[Code]])</f>
        <v>0</v>
      </c>
      <c r="L925" s="78">
        <f>INVENTARIO[[#This Row],[Entradas]]-INVENTARIO[[#This Row],[Salidas]]</f>
        <v>0</v>
      </c>
      <c r="M925" s="78">
        <f>INVENTARIO[[#This Row],[Precio Final]]*10%</f>
        <v>0</v>
      </c>
      <c r="N925" s="78"/>
      <c r="O925" s="78"/>
      <c r="P925" s="78"/>
      <c r="Q925" s="78"/>
      <c r="R925" s="78"/>
      <c r="S925" s="193"/>
      <c r="T925" s="179">
        <f>(P925+S925)-INVENTARIO[[#This Row],[Comisión 10%]]</f>
        <v>0</v>
      </c>
      <c r="U925" s="179">
        <f>((INVENTARIO[[#This Row],[Costo Unitario (USD)]]+INVENTARIO[[#This Row],[Costo Envío (USD)]])*1.5)+10%</f>
        <v>0.1</v>
      </c>
      <c r="V925" s="23"/>
      <c r="W925" s="23">
        <f>INVENTARIO[[#This Row],[Precio Final]]-(INVENTARIO[[#This Row],[Comisión 10%]]+INVENTARIO[[#This Row],[Costo total]])</f>
        <v>0</v>
      </c>
      <c r="X925" s="23">
        <f>INVENTARIO[[#This Row],[Ganancia Unitaria]]*INVENTARIO[[#This Row],[Salidas]]</f>
        <v>0</v>
      </c>
      <c r="Y925" s="20"/>
      <c r="Z925" s="20"/>
    </row>
    <row r="926" spans="1:26" ht="55" hidden="1" customHeight="1" x14ac:dyDescent="0.15">
      <c r="A926" s="23"/>
      <c r="B926" s="172"/>
      <c r="C926" s="22"/>
      <c r="D926" s="83"/>
      <c r="E926" s="83"/>
      <c r="F926" s="83"/>
      <c r="G926" s="83"/>
      <c r="H926" s="173">
        <f>INVENTARIO[[#This Row],[Precio Final]]</f>
        <v>0</v>
      </c>
      <c r="I926" s="83">
        <f t="shared" si="117"/>
        <v>0.1</v>
      </c>
      <c r="J926" s="83"/>
      <c r="K926" s="83">
        <f>SUMIFS(VENTAS[Cantidad],VENTAS[Código del producto Vendido],INVENTARIO[[#This Row],[Code]])</f>
        <v>0</v>
      </c>
      <c r="L926" s="83">
        <f>INVENTARIO[[#This Row],[Entradas]]-INVENTARIO[[#This Row],[Salidas]]</f>
        <v>0</v>
      </c>
      <c r="M926" s="83">
        <f>INVENTARIO[[#This Row],[Precio Final]]*10%</f>
        <v>0</v>
      </c>
      <c r="N926" s="83"/>
      <c r="O926" s="83"/>
      <c r="P926" s="83"/>
      <c r="Q926" s="83"/>
      <c r="R926" s="83"/>
      <c r="S926" s="192"/>
      <c r="T926" s="179">
        <f>(P926+S926)-INVENTARIO[[#This Row],[Comisión 10%]]</f>
        <v>0</v>
      </c>
      <c r="U926" s="179">
        <f>((INVENTARIO[[#This Row],[Costo Unitario (USD)]]+INVENTARIO[[#This Row],[Costo Envío (USD)]])*1.5)+10%</f>
        <v>0.1</v>
      </c>
      <c r="V926" s="23"/>
      <c r="W926" s="23">
        <f>INVENTARIO[[#This Row],[Precio Final]]-(INVENTARIO[[#This Row],[Comisión 10%]]+INVENTARIO[[#This Row],[Costo total]])</f>
        <v>0</v>
      </c>
      <c r="X926" s="23">
        <f>INVENTARIO[[#This Row],[Ganancia Unitaria]]*INVENTARIO[[#This Row],[Salidas]]</f>
        <v>0</v>
      </c>
      <c r="Y926" s="20"/>
      <c r="Z926" s="20"/>
    </row>
    <row r="927" spans="1:26" ht="55" hidden="1" customHeight="1" x14ac:dyDescent="0.15">
      <c r="A927" s="23"/>
      <c r="B927" s="172"/>
      <c r="C927" s="22"/>
      <c r="D927" s="78"/>
      <c r="E927" s="78"/>
      <c r="F927" s="78"/>
      <c r="G927" s="78"/>
      <c r="H927" s="174">
        <f>INVENTARIO[[#This Row],[Precio Final]]</f>
        <v>0</v>
      </c>
      <c r="I927" s="78">
        <f t="shared" si="117"/>
        <v>0.1</v>
      </c>
      <c r="J927" s="78"/>
      <c r="K927" s="78">
        <f>SUMIFS(VENTAS[Cantidad],VENTAS[Código del producto Vendido],INVENTARIO[[#This Row],[Code]])</f>
        <v>0</v>
      </c>
      <c r="L927" s="78">
        <f>INVENTARIO[[#This Row],[Entradas]]-INVENTARIO[[#This Row],[Salidas]]</f>
        <v>0</v>
      </c>
      <c r="M927" s="78">
        <f>INVENTARIO[[#This Row],[Precio Final]]*10%</f>
        <v>0</v>
      </c>
      <c r="N927" s="78"/>
      <c r="O927" s="78"/>
      <c r="P927" s="78"/>
      <c r="Q927" s="78"/>
      <c r="R927" s="78"/>
      <c r="S927" s="193"/>
      <c r="T927" s="179">
        <f>(P927+S927)-INVENTARIO[[#This Row],[Comisión 10%]]</f>
        <v>0</v>
      </c>
      <c r="U927" s="179">
        <f>((INVENTARIO[[#This Row],[Costo Unitario (USD)]]+INVENTARIO[[#This Row],[Costo Envío (USD)]])*1.5)+10%</f>
        <v>0.1</v>
      </c>
      <c r="V927" s="23"/>
      <c r="W927" s="23">
        <f>INVENTARIO[[#This Row],[Precio Final]]-(INVENTARIO[[#This Row],[Comisión 10%]]+INVENTARIO[[#This Row],[Costo total]])</f>
        <v>0</v>
      </c>
      <c r="X927" s="23">
        <f>INVENTARIO[[#This Row],[Ganancia Unitaria]]*INVENTARIO[[#This Row],[Salidas]]</f>
        <v>0</v>
      </c>
      <c r="Y927" s="20"/>
      <c r="Z927" s="20"/>
    </row>
    <row r="928" spans="1:26" ht="55" hidden="1" customHeight="1" x14ac:dyDescent="0.15">
      <c r="A928" s="23"/>
      <c r="B928" s="172"/>
      <c r="C928" s="22"/>
      <c r="D928" s="83"/>
      <c r="E928" s="83"/>
      <c r="F928" s="83"/>
      <c r="G928" s="83"/>
      <c r="H928" s="173">
        <f>INVENTARIO[[#This Row],[Precio Final]]</f>
        <v>0</v>
      </c>
      <c r="I928" s="83">
        <f t="shared" si="117"/>
        <v>0.1</v>
      </c>
      <c r="J928" s="83"/>
      <c r="K928" s="83">
        <f>SUMIFS(VENTAS[Cantidad],VENTAS[Código del producto Vendido],INVENTARIO[[#This Row],[Code]])</f>
        <v>0</v>
      </c>
      <c r="L928" s="83">
        <f>INVENTARIO[[#This Row],[Entradas]]-INVENTARIO[[#This Row],[Salidas]]</f>
        <v>0</v>
      </c>
      <c r="M928" s="83">
        <f>INVENTARIO[[#This Row],[Precio Final]]*10%</f>
        <v>0</v>
      </c>
      <c r="N928" s="83"/>
      <c r="O928" s="83"/>
      <c r="P928" s="83"/>
      <c r="Q928" s="83"/>
      <c r="R928" s="83"/>
      <c r="S928" s="192"/>
      <c r="T928" s="179">
        <f>(P928+S928)-INVENTARIO[[#This Row],[Comisión 10%]]</f>
        <v>0</v>
      </c>
      <c r="U928" s="179">
        <f>((INVENTARIO[[#This Row],[Costo Unitario (USD)]]+INVENTARIO[[#This Row],[Costo Envío (USD)]])*1.5)+10%</f>
        <v>0.1</v>
      </c>
      <c r="V928" s="23"/>
      <c r="W928" s="23">
        <f>INVENTARIO[[#This Row],[Precio Final]]-(INVENTARIO[[#This Row],[Comisión 10%]]+INVENTARIO[[#This Row],[Costo total]])</f>
        <v>0</v>
      </c>
      <c r="X928" s="23">
        <f>INVENTARIO[[#This Row],[Ganancia Unitaria]]*INVENTARIO[[#This Row],[Salidas]]</f>
        <v>0</v>
      </c>
      <c r="Y928" s="20"/>
      <c r="Z928" s="20"/>
    </row>
    <row r="929" spans="1:26" ht="55" hidden="1" customHeight="1" x14ac:dyDescent="0.15">
      <c r="A929" s="23"/>
      <c r="B929" s="172"/>
      <c r="C929" s="22"/>
      <c r="D929" s="78"/>
      <c r="E929" s="78"/>
      <c r="F929" s="78"/>
      <c r="G929" s="78"/>
      <c r="H929" s="174">
        <f>INVENTARIO[[#This Row],[Precio Final]]</f>
        <v>0</v>
      </c>
      <c r="I929" s="78">
        <f t="shared" si="117"/>
        <v>0.1</v>
      </c>
      <c r="J929" s="78"/>
      <c r="K929" s="78">
        <f>SUMIFS(VENTAS[Cantidad],VENTAS[Código del producto Vendido],INVENTARIO[[#This Row],[Code]])</f>
        <v>0</v>
      </c>
      <c r="L929" s="78">
        <f>INVENTARIO[[#This Row],[Entradas]]-INVENTARIO[[#This Row],[Salidas]]</f>
        <v>0</v>
      </c>
      <c r="M929" s="78">
        <f>INVENTARIO[[#This Row],[Precio Final]]*10%</f>
        <v>0</v>
      </c>
      <c r="N929" s="78"/>
      <c r="O929" s="78"/>
      <c r="P929" s="78"/>
      <c r="Q929" s="78"/>
      <c r="R929" s="78"/>
      <c r="S929" s="193"/>
      <c r="T929" s="179">
        <f>(P929+S929)-INVENTARIO[[#This Row],[Comisión 10%]]</f>
        <v>0</v>
      </c>
      <c r="U929" s="179">
        <f>((INVENTARIO[[#This Row],[Costo Unitario (USD)]]+INVENTARIO[[#This Row],[Costo Envío (USD)]])*1.5)+10%</f>
        <v>0.1</v>
      </c>
      <c r="V929" s="23"/>
      <c r="W929" s="23">
        <f>INVENTARIO[[#This Row],[Precio Final]]-(INVENTARIO[[#This Row],[Comisión 10%]]+INVENTARIO[[#This Row],[Costo total]])</f>
        <v>0</v>
      </c>
      <c r="X929" s="23">
        <f>INVENTARIO[[#This Row],[Ganancia Unitaria]]*INVENTARIO[[#This Row],[Salidas]]</f>
        <v>0</v>
      </c>
      <c r="Y929" s="20"/>
      <c r="Z929" s="20"/>
    </row>
    <row r="930" spans="1:26" ht="55" hidden="1" customHeight="1" x14ac:dyDescent="0.15">
      <c r="A930" s="23"/>
      <c r="B930" s="172"/>
      <c r="C930" s="22"/>
      <c r="D930" s="83"/>
      <c r="E930" s="83"/>
      <c r="F930" s="83"/>
      <c r="G930" s="83"/>
      <c r="H930" s="173">
        <f>INVENTARIO[[#This Row],[Precio Final]]</f>
        <v>0</v>
      </c>
      <c r="I930" s="83">
        <f t="shared" si="117"/>
        <v>0.1</v>
      </c>
      <c r="J930" s="83"/>
      <c r="K930" s="83">
        <f>SUMIFS(VENTAS[Cantidad],VENTAS[Código del producto Vendido],INVENTARIO[[#This Row],[Code]])</f>
        <v>0</v>
      </c>
      <c r="L930" s="83">
        <f>INVENTARIO[[#This Row],[Entradas]]-INVENTARIO[[#This Row],[Salidas]]</f>
        <v>0</v>
      </c>
      <c r="M930" s="83">
        <f>INVENTARIO[[#This Row],[Precio Final]]*10%</f>
        <v>0</v>
      </c>
      <c r="N930" s="83"/>
      <c r="O930" s="83"/>
      <c r="P930" s="83"/>
      <c r="Q930" s="83"/>
      <c r="R930" s="83"/>
      <c r="S930" s="192"/>
      <c r="T930" s="179">
        <f>(P930+S930)-INVENTARIO[[#This Row],[Comisión 10%]]</f>
        <v>0</v>
      </c>
      <c r="U930" s="179">
        <f>((INVENTARIO[[#This Row],[Costo Unitario (USD)]]+INVENTARIO[[#This Row],[Costo Envío (USD)]])*1.5)+10%</f>
        <v>0.1</v>
      </c>
      <c r="V930" s="23"/>
      <c r="W930" s="23">
        <f>INVENTARIO[[#This Row],[Precio Final]]-(INVENTARIO[[#This Row],[Comisión 10%]]+INVENTARIO[[#This Row],[Costo total]])</f>
        <v>0</v>
      </c>
      <c r="X930" s="23">
        <f>INVENTARIO[[#This Row],[Ganancia Unitaria]]*INVENTARIO[[#This Row],[Salidas]]</f>
        <v>0</v>
      </c>
      <c r="Y930" s="20"/>
      <c r="Z930" s="20"/>
    </row>
    <row r="931" spans="1:26" ht="55" hidden="1" customHeight="1" x14ac:dyDescent="0.15">
      <c r="A931" s="23"/>
      <c r="B931" s="172"/>
      <c r="C931" s="22"/>
      <c r="D931" s="78"/>
      <c r="E931" s="78"/>
      <c r="F931" s="78"/>
      <c r="G931" s="78"/>
      <c r="H931" s="174">
        <f>INVENTARIO[[#This Row],[Precio Final]]</f>
        <v>0</v>
      </c>
      <c r="I931" s="78">
        <f t="shared" si="117"/>
        <v>0.1</v>
      </c>
      <c r="J931" s="78"/>
      <c r="K931" s="78">
        <f>SUMIFS(VENTAS[Cantidad],VENTAS[Código del producto Vendido],INVENTARIO[[#This Row],[Code]])</f>
        <v>0</v>
      </c>
      <c r="L931" s="78">
        <f>INVENTARIO[[#This Row],[Entradas]]-INVENTARIO[[#This Row],[Salidas]]</f>
        <v>0</v>
      </c>
      <c r="M931" s="78">
        <f>INVENTARIO[[#This Row],[Precio Final]]*10%</f>
        <v>0</v>
      </c>
      <c r="N931" s="78"/>
      <c r="O931" s="78"/>
      <c r="P931" s="78"/>
      <c r="Q931" s="78"/>
      <c r="R931" s="78"/>
      <c r="S931" s="193"/>
      <c r="T931" s="179">
        <f>(P931+S931)-INVENTARIO[[#This Row],[Comisión 10%]]</f>
        <v>0</v>
      </c>
      <c r="U931" s="179">
        <f>((INVENTARIO[[#This Row],[Costo Unitario (USD)]]+INVENTARIO[[#This Row],[Costo Envío (USD)]])*1.5)+10%</f>
        <v>0.1</v>
      </c>
      <c r="V931" s="23"/>
      <c r="W931" s="23">
        <f>INVENTARIO[[#This Row],[Precio Final]]-(INVENTARIO[[#This Row],[Comisión 10%]]+INVENTARIO[[#This Row],[Costo total]])</f>
        <v>0</v>
      </c>
      <c r="X931" s="23">
        <f>INVENTARIO[[#This Row],[Ganancia Unitaria]]*INVENTARIO[[#This Row],[Salidas]]</f>
        <v>0</v>
      </c>
      <c r="Y931" s="20"/>
      <c r="Z931" s="20"/>
    </row>
    <row r="932" spans="1:26" ht="55" hidden="1" customHeight="1" x14ac:dyDescent="0.15">
      <c r="A932" s="23"/>
      <c r="B932" s="172"/>
      <c r="C932" s="22"/>
      <c r="D932" s="83"/>
      <c r="E932" s="83"/>
      <c r="F932" s="83"/>
      <c r="G932" s="83"/>
      <c r="H932" s="173">
        <f>INVENTARIO[[#This Row],[Precio Final]]</f>
        <v>0</v>
      </c>
      <c r="I932" s="83">
        <f t="shared" si="117"/>
        <v>0.1</v>
      </c>
      <c r="J932" s="83"/>
      <c r="K932" s="83">
        <f>SUMIFS(VENTAS[Cantidad],VENTAS[Código del producto Vendido],INVENTARIO[[#This Row],[Code]])</f>
        <v>0</v>
      </c>
      <c r="L932" s="83">
        <f>INVENTARIO[[#This Row],[Entradas]]-INVENTARIO[[#This Row],[Salidas]]</f>
        <v>0</v>
      </c>
      <c r="M932" s="83">
        <f>INVENTARIO[[#This Row],[Precio Final]]*10%</f>
        <v>0</v>
      </c>
      <c r="N932" s="83"/>
      <c r="O932" s="83"/>
      <c r="P932" s="83"/>
      <c r="Q932" s="83"/>
      <c r="R932" s="83"/>
      <c r="S932" s="192"/>
      <c r="T932" s="179">
        <f>(P932+S932)-INVENTARIO[[#This Row],[Comisión 10%]]</f>
        <v>0</v>
      </c>
      <c r="U932" s="179">
        <f>((INVENTARIO[[#This Row],[Costo Unitario (USD)]]+INVENTARIO[[#This Row],[Costo Envío (USD)]])*1.5)+10%</f>
        <v>0.1</v>
      </c>
      <c r="V932" s="23"/>
      <c r="W932" s="23">
        <f>INVENTARIO[[#This Row],[Precio Final]]-(INVENTARIO[[#This Row],[Comisión 10%]]+INVENTARIO[[#This Row],[Costo total]])</f>
        <v>0</v>
      </c>
      <c r="X932" s="23">
        <f>INVENTARIO[[#This Row],[Ganancia Unitaria]]*INVENTARIO[[#This Row],[Salidas]]</f>
        <v>0</v>
      </c>
      <c r="Y932" s="20"/>
      <c r="Z932" s="20"/>
    </row>
    <row r="933" spans="1:26" ht="55" hidden="1" customHeight="1" x14ac:dyDescent="0.15">
      <c r="A933" s="23"/>
      <c r="B933" s="172"/>
      <c r="C933" s="22"/>
      <c r="D933" s="78"/>
      <c r="E933" s="78"/>
      <c r="F933" s="78"/>
      <c r="G933" s="78"/>
      <c r="H933" s="174">
        <f>INVENTARIO[[#This Row],[Precio Final]]</f>
        <v>0</v>
      </c>
      <c r="I933" s="78">
        <f t="shared" si="117"/>
        <v>0.1</v>
      </c>
      <c r="J933" s="78"/>
      <c r="K933" s="78">
        <f>SUMIFS(VENTAS[Cantidad],VENTAS[Código del producto Vendido],INVENTARIO[[#This Row],[Code]])</f>
        <v>0</v>
      </c>
      <c r="L933" s="78">
        <f>INVENTARIO[[#This Row],[Entradas]]-INVENTARIO[[#This Row],[Salidas]]</f>
        <v>0</v>
      </c>
      <c r="M933" s="78">
        <f>INVENTARIO[[#This Row],[Precio Final]]*10%</f>
        <v>0</v>
      </c>
      <c r="N933" s="78"/>
      <c r="O933" s="78"/>
      <c r="P933" s="78"/>
      <c r="Q933" s="78"/>
      <c r="R933" s="78"/>
      <c r="S933" s="193"/>
      <c r="T933" s="179">
        <f>(P933+S933)-INVENTARIO[[#This Row],[Comisión 10%]]</f>
        <v>0</v>
      </c>
      <c r="U933" s="179">
        <f>((INVENTARIO[[#This Row],[Costo Unitario (USD)]]+INVENTARIO[[#This Row],[Costo Envío (USD)]])*1.5)+10%</f>
        <v>0.1</v>
      </c>
      <c r="V933" s="23"/>
      <c r="W933" s="23">
        <f>INVENTARIO[[#This Row],[Precio Final]]-(INVENTARIO[[#This Row],[Comisión 10%]]+INVENTARIO[[#This Row],[Costo total]])</f>
        <v>0</v>
      </c>
      <c r="X933" s="23">
        <f>INVENTARIO[[#This Row],[Ganancia Unitaria]]*INVENTARIO[[#This Row],[Salidas]]</f>
        <v>0</v>
      </c>
      <c r="Y933" s="20"/>
      <c r="Z933" s="20"/>
    </row>
    <row r="934" spans="1:26" ht="55" hidden="1" customHeight="1" x14ac:dyDescent="0.15">
      <c r="A934" s="23"/>
      <c r="B934" s="172"/>
      <c r="C934" s="22"/>
      <c r="D934" s="83"/>
      <c r="E934" s="83"/>
      <c r="F934" s="83"/>
      <c r="G934" s="83"/>
      <c r="H934" s="173">
        <f>INVENTARIO[[#This Row],[Precio Final]]</f>
        <v>0</v>
      </c>
      <c r="I934" s="83">
        <f t="shared" si="117"/>
        <v>0.1</v>
      </c>
      <c r="J934" s="83"/>
      <c r="K934" s="83">
        <f>SUMIFS(VENTAS[Cantidad],VENTAS[Código del producto Vendido],INVENTARIO[[#This Row],[Code]])</f>
        <v>0</v>
      </c>
      <c r="L934" s="83">
        <f>INVENTARIO[[#This Row],[Entradas]]-INVENTARIO[[#This Row],[Salidas]]</f>
        <v>0</v>
      </c>
      <c r="M934" s="83">
        <f>INVENTARIO[[#This Row],[Precio Final]]*10%</f>
        <v>0</v>
      </c>
      <c r="N934" s="83"/>
      <c r="O934" s="83"/>
      <c r="P934" s="83"/>
      <c r="Q934" s="83"/>
      <c r="R934" s="83"/>
      <c r="S934" s="192"/>
      <c r="T934" s="179">
        <f>(P934+S934)-INVENTARIO[[#This Row],[Comisión 10%]]</f>
        <v>0</v>
      </c>
      <c r="U934" s="179">
        <f>((INVENTARIO[[#This Row],[Costo Unitario (USD)]]+INVENTARIO[[#This Row],[Costo Envío (USD)]])*1.5)+10%</f>
        <v>0.1</v>
      </c>
      <c r="V934" s="23"/>
      <c r="W934" s="23">
        <f>INVENTARIO[[#This Row],[Precio Final]]-(INVENTARIO[[#This Row],[Comisión 10%]]+INVENTARIO[[#This Row],[Costo total]])</f>
        <v>0</v>
      </c>
      <c r="X934" s="23">
        <f>INVENTARIO[[#This Row],[Ganancia Unitaria]]*INVENTARIO[[#This Row],[Salidas]]</f>
        <v>0</v>
      </c>
      <c r="Y934" s="20"/>
      <c r="Z934" s="20"/>
    </row>
    <row r="935" spans="1:26" ht="55" hidden="1" customHeight="1" x14ac:dyDescent="0.15">
      <c r="A935" s="23"/>
      <c r="B935" s="172"/>
      <c r="C935" s="22"/>
      <c r="D935" s="78"/>
      <c r="E935" s="78"/>
      <c r="F935" s="78"/>
      <c r="G935" s="78"/>
      <c r="H935" s="174">
        <f>INVENTARIO[[#This Row],[Precio Final]]</f>
        <v>0</v>
      </c>
      <c r="I935" s="78">
        <f t="shared" si="117"/>
        <v>0.1</v>
      </c>
      <c r="J935" s="78"/>
      <c r="K935" s="78">
        <f>SUMIFS(VENTAS[Cantidad],VENTAS[Código del producto Vendido],INVENTARIO[[#This Row],[Code]])</f>
        <v>0</v>
      </c>
      <c r="L935" s="78">
        <f>INVENTARIO[[#This Row],[Entradas]]-INVENTARIO[[#This Row],[Salidas]]</f>
        <v>0</v>
      </c>
      <c r="M935" s="78">
        <f>INVENTARIO[[#This Row],[Precio Final]]*10%</f>
        <v>0</v>
      </c>
      <c r="N935" s="78"/>
      <c r="O935" s="78"/>
      <c r="P935" s="78"/>
      <c r="Q935" s="78"/>
      <c r="R935" s="78"/>
      <c r="S935" s="193"/>
      <c r="T935" s="179">
        <f>(P935+S935)-INVENTARIO[[#This Row],[Comisión 10%]]</f>
        <v>0</v>
      </c>
      <c r="U935" s="179">
        <f>((INVENTARIO[[#This Row],[Costo Unitario (USD)]]+INVENTARIO[[#This Row],[Costo Envío (USD)]])*1.5)+10%</f>
        <v>0.1</v>
      </c>
      <c r="V935" s="23"/>
      <c r="W935" s="23">
        <f>INVENTARIO[[#This Row],[Precio Final]]-(INVENTARIO[[#This Row],[Comisión 10%]]+INVENTARIO[[#This Row],[Costo total]])</f>
        <v>0</v>
      </c>
      <c r="X935" s="23">
        <f>INVENTARIO[[#This Row],[Ganancia Unitaria]]*INVENTARIO[[#This Row],[Salidas]]</f>
        <v>0</v>
      </c>
      <c r="Y935" s="20"/>
      <c r="Z935" s="20"/>
    </row>
    <row r="936" spans="1:26" ht="55" hidden="1" customHeight="1" x14ac:dyDescent="0.15">
      <c r="A936" s="23"/>
      <c r="B936" s="172"/>
      <c r="C936" s="22"/>
      <c r="D936" s="83"/>
      <c r="E936" s="83"/>
      <c r="F936" s="83"/>
      <c r="G936" s="83"/>
      <c r="H936" s="173">
        <f>INVENTARIO[[#This Row],[Precio Final]]</f>
        <v>0</v>
      </c>
      <c r="I936" s="83">
        <f t="shared" si="117"/>
        <v>0.1</v>
      </c>
      <c r="J936" s="83"/>
      <c r="K936" s="83">
        <f>SUMIFS(VENTAS[Cantidad],VENTAS[Código del producto Vendido],INVENTARIO[[#This Row],[Code]])</f>
        <v>0</v>
      </c>
      <c r="L936" s="83">
        <f>INVENTARIO[[#This Row],[Entradas]]-INVENTARIO[[#This Row],[Salidas]]</f>
        <v>0</v>
      </c>
      <c r="M936" s="83">
        <f>INVENTARIO[[#This Row],[Precio Final]]*10%</f>
        <v>0</v>
      </c>
      <c r="N936" s="83"/>
      <c r="O936" s="83"/>
      <c r="P936" s="83"/>
      <c r="Q936" s="83"/>
      <c r="R936" s="83"/>
      <c r="S936" s="192"/>
      <c r="T936" s="179">
        <f>(P936+S936)-INVENTARIO[[#This Row],[Comisión 10%]]</f>
        <v>0</v>
      </c>
      <c r="U936" s="179">
        <f>((INVENTARIO[[#This Row],[Costo Unitario (USD)]]+INVENTARIO[[#This Row],[Costo Envío (USD)]])*1.5)+10%</f>
        <v>0.1</v>
      </c>
      <c r="V936" s="23"/>
      <c r="W936" s="23">
        <f>INVENTARIO[[#This Row],[Precio Final]]-(INVENTARIO[[#This Row],[Comisión 10%]]+INVENTARIO[[#This Row],[Costo total]])</f>
        <v>0</v>
      </c>
      <c r="X936" s="23">
        <f>INVENTARIO[[#This Row],[Ganancia Unitaria]]*INVENTARIO[[#This Row],[Salidas]]</f>
        <v>0</v>
      </c>
      <c r="Y936" s="20"/>
      <c r="Z936" s="20"/>
    </row>
    <row r="937" spans="1:26" ht="55" hidden="1" customHeight="1" x14ac:dyDescent="0.15">
      <c r="A937" s="23"/>
      <c r="B937" s="172"/>
      <c r="C937" s="22"/>
      <c r="D937" s="78"/>
      <c r="E937" s="78"/>
      <c r="F937" s="78"/>
      <c r="G937" s="78"/>
      <c r="H937" s="174">
        <f>INVENTARIO[[#This Row],[Precio Final]]</f>
        <v>0</v>
      </c>
      <c r="I937" s="78">
        <f t="shared" si="117"/>
        <v>0.1</v>
      </c>
      <c r="J937" s="78"/>
      <c r="K937" s="78">
        <f>SUMIFS(VENTAS[Cantidad],VENTAS[Código del producto Vendido],INVENTARIO[[#This Row],[Code]])</f>
        <v>0</v>
      </c>
      <c r="L937" s="78">
        <f>INVENTARIO[[#This Row],[Entradas]]-INVENTARIO[[#This Row],[Salidas]]</f>
        <v>0</v>
      </c>
      <c r="M937" s="78">
        <f>INVENTARIO[[#This Row],[Precio Final]]*10%</f>
        <v>0</v>
      </c>
      <c r="N937" s="78"/>
      <c r="O937" s="78"/>
      <c r="P937" s="78"/>
      <c r="Q937" s="78"/>
      <c r="R937" s="78"/>
      <c r="S937" s="193"/>
      <c r="T937" s="179">
        <f>(P937+S937)-INVENTARIO[[#This Row],[Comisión 10%]]</f>
        <v>0</v>
      </c>
      <c r="U937" s="179">
        <f>((INVENTARIO[[#This Row],[Costo Unitario (USD)]]+INVENTARIO[[#This Row],[Costo Envío (USD)]])*1.5)+10%</f>
        <v>0.1</v>
      </c>
      <c r="V937" s="23"/>
      <c r="W937" s="23">
        <f>INVENTARIO[[#This Row],[Precio Final]]-(INVENTARIO[[#This Row],[Comisión 10%]]+INVENTARIO[[#This Row],[Costo total]])</f>
        <v>0</v>
      </c>
      <c r="X937" s="23">
        <f>INVENTARIO[[#This Row],[Ganancia Unitaria]]*INVENTARIO[[#This Row],[Salidas]]</f>
        <v>0</v>
      </c>
      <c r="Y937" s="20"/>
      <c r="Z937" s="20"/>
    </row>
    <row r="938" spans="1:26" ht="55" hidden="1" customHeight="1" x14ac:dyDescent="0.15">
      <c r="A938" s="23"/>
      <c r="B938" s="172"/>
      <c r="C938" s="22"/>
      <c r="D938" s="83"/>
      <c r="E938" s="83"/>
      <c r="F938" s="83"/>
      <c r="G938" s="83"/>
      <c r="H938" s="173">
        <f>INVENTARIO[[#This Row],[Precio Final]]</f>
        <v>0</v>
      </c>
      <c r="I938" s="83">
        <f t="shared" si="117"/>
        <v>0.1</v>
      </c>
      <c r="J938" s="83"/>
      <c r="K938" s="83">
        <f>SUMIFS(VENTAS[Cantidad],VENTAS[Código del producto Vendido],INVENTARIO[[#This Row],[Code]])</f>
        <v>0</v>
      </c>
      <c r="L938" s="83">
        <f>INVENTARIO[[#This Row],[Entradas]]-INVENTARIO[[#This Row],[Salidas]]</f>
        <v>0</v>
      </c>
      <c r="M938" s="83">
        <f>INVENTARIO[[#This Row],[Precio Final]]*10%</f>
        <v>0</v>
      </c>
      <c r="N938" s="83"/>
      <c r="O938" s="83"/>
      <c r="P938" s="83"/>
      <c r="Q938" s="83"/>
      <c r="R938" s="83"/>
      <c r="S938" s="192"/>
      <c r="T938" s="179">
        <f>(P938+S938)-INVENTARIO[[#This Row],[Comisión 10%]]</f>
        <v>0</v>
      </c>
      <c r="U938" s="179">
        <f>((INVENTARIO[[#This Row],[Costo Unitario (USD)]]+INVENTARIO[[#This Row],[Costo Envío (USD)]])*1.5)+10%</f>
        <v>0.1</v>
      </c>
      <c r="V938" s="23"/>
      <c r="W938" s="23">
        <f>INVENTARIO[[#This Row],[Precio Final]]-(INVENTARIO[[#This Row],[Comisión 10%]]+INVENTARIO[[#This Row],[Costo total]])</f>
        <v>0</v>
      </c>
      <c r="X938" s="23">
        <f>INVENTARIO[[#This Row],[Ganancia Unitaria]]*INVENTARIO[[#This Row],[Salidas]]</f>
        <v>0</v>
      </c>
      <c r="Y938" s="20"/>
      <c r="Z938" s="20"/>
    </row>
    <row r="939" spans="1:26" ht="55" hidden="1" customHeight="1" x14ac:dyDescent="0.15">
      <c r="A939" s="23"/>
      <c r="B939" s="171"/>
      <c r="C939" s="22"/>
      <c r="D939" s="78"/>
      <c r="E939" s="78"/>
      <c r="F939" s="78"/>
      <c r="G939" s="78"/>
      <c r="H939" s="174">
        <f>INVENTARIO[[#This Row],[Precio Final]]</f>
        <v>0</v>
      </c>
      <c r="I939" s="78">
        <f t="shared" si="117"/>
        <v>0.1</v>
      </c>
      <c r="J939" s="78"/>
      <c r="K939" s="78">
        <f>SUMIFS(VENTAS[Cantidad],VENTAS[Código del producto Vendido],INVENTARIO[[#This Row],[Code]])</f>
        <v>0</v>
      </c>
      <c r="L939" s="78">
        <f>INVENTARIO[[#This Row],[Entradas]]-INVENTARIO[[#This Row],[Salidas]]</f>
        <v>0</v>
      </c>
      <c r="M939" s="78">
        <f>INVENTARIO[[#This Row],[Precio Final]]*10%</f>
        <v>0</v>
      </c>
      <c r="N939" s="78"/>
      <c r="O939" s="78"/>
      <c r="P939" s="78"/>
      <c r="Q939" s="78"/>
      <c r="R939" s="78"/>
      <c r="S939" s="193"/>
      <c r="T939" s="179">
        <f>(P939+S939)-INVENTARIO[[#This Row],[Comisión 10%]]</f>
        <v>0</v>
      </c>
      <c r="U939" s="179">
        <f>((INVENTARIO[[#This Row],[Costo Unitario (USD)]]+INVENTARIO[[#This Row],[Costo Envío (USD)]])*1.5)+10%</f>
        <v>0.1</v>
      </c>
      <c r="V939" s="20"/>
      <c r="W939" s="20">
        <f>INVENTARIO[[#This Row],[Precio Final]]-(INVENTARIO[[#This Row],[Comisión 10%]]+INVENTARIO[[#This Row],[Costo total]])</f>
        <v>0</v>
      </c>
      <c r="X939" s="20">
        <f>INVENTARIO[[#This Row],[Ganancia Unitaria]]*INVENTARIO[[#This Row],[Salidas]]</f>
        <v>0</v>
      </c>
      <c r="Y939" s="20"/>
      <c r="Z939" s="20"/>
    </row>
    <row r="940" spans="1:26" ht="55" hidden="1" customHeight="1" x14ac:dyDescent="0.15">
      <c r="A940" s="23"/>
      <c r="B940" s="171"/>
      <c r="C940" s="22"/>
      <c r="D940" s="83"/>
      <c r="E940" s="83"/>
      <c r="F940" s="83"/>
      <c r="G940" s="83"/>
      <c r="H940" s="173">
        <f>INVENTARIO[[#This Row],[Precio Final]]</f>
        <v>0</v>
      </c>
      <c r="I940" s="83">
        <f t="shared" si="117"/>
        <v>0.1</v>
      </c>
      <c r="J940" s="83"/>
      <c r="K940" s="83">
        <f>SUMIFS(VENTAS[Cantidad],VENTAS[Código del producto Vendido],INVENTARIO[[#This Row],[Code]])</f>
        <v>0</v>
      </c>
      <c r="L940" s="83">
        <f>INVENTARIO[[#This Row],[Entradas]]-INVENTARIO[[#This Row],[Salidas]]</f>
        <v>0</v>
      </c>
      <c r="M940" s="83">
        <f>INVENTARIO[[#This Row],[Precio Final]]*10%</f>
        <v>0</v>
      </c>
      <c r="N940" s="83"/>
      <c r="O940" s="83"/>
      <c r="P940" s="83"/>
      <c r="Q940" s="83"/>
      <c r="R940" s="83"/>
      <c r="S940" s="192"/>
      <c r="T940" s="179">
        <f>(P940+S940)-INVENTARIO[[#This Row],[Comisión 10%]]</f>
        <v>0</v>
      </c>
      <c r="U940" s="179">
        <f>((INVENTARIO[[#This Row],[Costo Unitario (USD)]]+INVENTARIO[[#This Row],[Costo Envío (USD)]])*1.5)+10%</f>
        <v>0.1</v>
      </c>
      <c r="V940" s="20"/>
      <c r="W940" s="20">
        <f>INVENTARIO[[#This Row],[Precio Final]]-(INVENTARIO[[#This Row],[Comisión 10%]]+INVENTARIO[[#This Row],[Costo total]])</f>
        <v>0</v>
      </c>
      <c r="X940" s="20">
        <f>INVENTARIO[[#This Row],[Ganancia Unitaria]]*INVENTARIO[[#This Row],[Salidas]]</f>
        <v>0</v>
      </c>
      <c r="Y940" s="20"/>
      <c r="Z940" s="20"/>
    </row>
    <row r="941" spans="1:26" ht="55" hidden="1" customHeight="1" x14ac:dyDescent="0.15">
      <c r="A941" s="23"/>
      <c r="B941" s="171"/>
      <c r="C941" s="22"/>
      <c r="D941" s="78"/>
      <c r="E941" s="78"/>
      <c r="F941" s="78"/>
      <c r="G941" s="78"/>
      <c r="H941" s="174">
        <f>INVENTARIO[[#This Row],[Precio Final]]</f>
        <v>0</v>
      </c>
      <c r="I941" s="78">
        <f t="shared" si="117"/>
        <v>0.1</v>
      </c>
      <c r="J941" s="78"/>
      <c r="K941" s="78">
        <f>SUMIFS(VENTAS[Cantidad],VENTAS[Código del producto Vendido],INVENTARIO[[#This Row],[Code]])</f>
        <v>0</v>
      </c>
      <c r="L941" s="78">
        <f>INVENTARIO[[#This Row],[Entradas]]-INVENTARIO[[#This Row],[Salidas]]</f>
        <v>0</v>
      </c>
      <c r="M941" s="78">
        <f>INVENTARIO[[#This Row],[Precio Final]]*10%</f>
        <v>0</v>
      </c>
      <c r="N941" s="78"/>
      <c r="O941" s="78"/>
      <c r="P941" s="78"/>
      <c r="Q941" s="78"/>
      <c r="R941" s="78"/>
      <c r="S941" s="193"/>
      <c r="T941" s="179">
        <f>(P941+S941)-INVENTARIO[[#This Row],[Comisión 10%]]</f>
        <v>0</v>
      </c>
      <c r="U941" s="179">
        <f>((INVENTARIO[[#This Row],[Costo Unitario (USD)]]+INVENTARIO[[#This Row],[Costo Envío (USD)]])*1.5)+10%</f>
        <v>0.1</v>
      </c>
      <c r="V941" s="20"/>
      <c r="W941" s="20">
        <f>INVENTARIO[[#This Row],[Precio Final]]-(INVENTARIO[[#This Row],[Comisión 10%]]+INVENTARIO[[#This Row],[Costo total]])</f>
        <v>0</v>
      </c>
      <c r="X941" s="20">
        <f>INVENTARIO[[#This Row],[Ganancia Unitaria]]*INVENTARIO[[#This Row],[Salidas]]</f>
        <v>0</v>
      </c>
      <c r="Y941" s="20"/>
      <c r="Z941" s="20"/>
    </row>
    <row r="942" spans="1:26" ht="55" hidden="1" customHeight="1" x14ac:dyDescent="0.15">
      <c r="A942" s="23"/>
      <c r="B942" s="171"/>
      <c r="C942" s="22"/>
      <c r="D942" s="83"/>
      <c r="E942" s="83"/>
      <c r="F942" s="83"/>
      <c r="G942" s="83"/>
      <c r="H942" s="173">
        <f>INVENTARIO[[#This Row],[Precio Final]]</f>
        <v>0</v>
      </c>
      <c r="I942" s="83">
        <f t="shared" si="117"/>
        <v>0.1</v>
      </c>
      <c r="J942" s="83"/>
      <c r="K942" s="83">
        <f>SUMIFS(VENTAS[Cantidad],VENTAS[Código del producto Vendido],INVENTARIO[[#This Row],[Code]])</f>
        <v>0</v>
      </c>
      <c r="L942" s="83">
        <f>INVENTARIO[[#This Row],[Entradas]]-INVENTARIO[[#This Row],[Salidas]]</f>
        <v>0</v>
      </c>
      <c r="M942" s="83">
        <f>INVENTARIO[[#This Row],[Precio Final]]*10%</f>
        <v>0</v>
      </c>
      <c r="N942" s="83"/>
      <c r="O942" s="83"/>
      <c r="P942" s="83"/>
      <c r="Q942" s="83"/>
      <c r="R942" s="83"/>
      <c r="S942" s="192"/>
      <c r="T942" s="179">
        <f>(P942+S942)-INVENTARIO[[#This Row],[Comisión 10%]]</f>
        <v>0</v>
      </c>
      <c r="U942" s="179">
        <f>((INVENTARIO[[#This Row],[Costo Unitario (USD)]]+INVENTARIO[[#This Row],[Costo Envío (USD)]])*1.5)+10%</f>
        <v>0.1</v>
      </c>
      <c r="V942" s="20"/>
      <c r="W942" s="20">
        <f>INVENTARIO[[#This Row],[Precio Final]]-(INVENTARIO[[#This Row],[Comisión 10%]]+INVENTARIO[[#This Row],[Costo total]])</f>
        <v>0</v>
      </c>
      <c r="X942" s="20">
        <f>INVENTARIO[[#This Row],[Ganancia Unitaria]]*INVENTARIO[[#This Row],[Salidas]]</f>
        <v>0</v>
      </c>
      <c r="Y942" s="20"/>
      <c r="Z942" s="20"/>
    </row>
    <row r="943" spans="1:26" ht="55" hidden="1" customHeight="1" x14ac:dyDescent="0.15">
      <c r="A943" s="23"/>
      <c r="B943" s="171"/>
      <c r="C943" s="22"/>
      <c r="D943" s="78"/>
      <c r="E943" s="78"/>
      <c r="F943" s="78"/>
      <c r="G943" s="78"/>
      <c r="H943" s="174">
        <f>INVENTARIO[[#This Row],[Precio Final]]</f>
        <v>0</v>
      </c>
      <c r="I943" s="78">
        <f t="shared" si="117"/>
        <v>0.1</v>
      </c>
      <c r="J943" s="78"/>
      <c r="K943" s="78">
        <f>SUMIFS(VENTAS[Cantidad],VENTAS[Código del producto Vendido],INVENTARIO[[#This Row],[Code]])</f>
        <v>0</v>
      </c>
      <c r="L943" s="78">
        <f>INVENTARIO[[#This Row],[Entradas]]-INVENTARIO[[#This Row],[Salidas]]</f>
        <v>0</v>
      </c>
      <c r="M943" s="78">
        <f>INVENTARIO[[#This Row],[Precio Final]]*10%</f>
        <v>0</v>
      </c>
      <c r="N943" s="78"/>
      <c r="O943" s="78"/>
      <c r="P943" s="78"/>
      <c r="Q943" s="78"/>
      <c r="R943" s="78"/>
      <c r="S943" s="193"/>
      <c r="T943" s="179">
        <f>(P943+S943)-INVENTARIO[[#This Row],[Comisión 10%]]</f>
        <v>0</v>
      </c>
      <c r="U943" s="179">
        <f>((INVENTARIO[[#This Row],[Costo Unitario (USD)]]+INVENTARIO[[#This Row],[Costo Envío (USD)]])*1.5)+10%</f>
        <v>0.1</v>
      </c>
      <c r="V943" s="20"/>
      <c r="W943" s="20">
        <f>INVENTARIO[[#This Row],[Precio Final]]-(INVENTARIO[[#This Row],[Comisión 10%]]+INVENTARIO[[#This Row],[Costo total]])</f>
        <v>0</v>
      </c>
      <c r="X943" s="20">
        <f>INVENTARIO[[#This Row],[Ganancia Unitaria]]*INVENTARIO[[#This Row],[Salidas]]</f>
        <v>0</v>
      </c>
      <c r="Y943" s="20"/>
      <c r="Z943" s="20"/>
    </row>
    <row r="944" spans="1:26" ht="55" hidden="1" customHeight="1" x14ac:dyDescent="0.15">
      <c r="A944" s="23"/>
      <c r="B944" s="171"/>
      <c r="C944" s="22"/>
      <c r="D944" s="83"/>
      <c r="E944" s="83"/>
      <c r="F944" s="83"/>
      <c r="G944" s="83"/>
      <c r="H944" s="173">
        <f>INVENTARIO[[#This Row],[Precio Final]]</f>
        <v>0</v>
      </c>
      <c r="I944" s="83">
        <f t="shared" si="117"/>
        <v>0.1</v>
      </c>
      <c r="J944" s="83"/>
      <c r="K944" s="83">
        <f>SUMIFS(VENTAS[Cantidad],VENTAS[Código del producto Vendido],INVENTARIO[[#This Row],[Code]])</f>
        <v>0</v>
      </c>
      <c r="L944" s="83">
        <f>INVENTARIO[[#This Row],[Entradas]]-INVENTARIO[[#This Row],[Salidas]]</f>
        <v>0</v>
      </c>
      <c r="M944" s="83">
        <f>INVENTARIO[[#This Row],[Precio Final]]*10%</f>
        <v>0</v>
      </c>
      <c r="N944" s="83"/>
      <c r="O944" s="83"/>
      <c r="P944" s="83"/>
      <c r="Q944" s="83"/>
      <c r="R944" s="83"/>
      <c r="S944" s="192"/>
      <c r="T944" s="179">
        <f>(P944+S944)-INVENTARIO[[#This Row],[Comisión 10%]]</f>
        <v>0</v>
      </c>
      <c r="U944" s="179">
        <f>((INVENTARIO[[#This Row],[Costo Unitario (USD)]]+INVENTARIO[[#This Row],[Costo Envío (USD)]])*1.5)+10%</f>
        <v>0.1</v>
      </c>
      <c r="V944" s="20"/>
      <c r="W944" s="20">
        <f>INVENTARIO[[#This Row],[Precio Final]]-(INVENTARIO[[#This Row],[Comisión 10%]]+INVENTARIO[[#This Row],[Costo total]])</f>
        <v>0</v>
      </c>
      <c r="X944" s="20">
        <f>INVENTARIO[[#This Row],[Ganancia Unitaria]]*INVENTARIO[[#This Row],[Salidas]]</f>
        <v>0</v>
      </c>
      <c r="Y944" s="20"/>
      <c r="Z944" s="20"/>
    </row>
    <row r="945" spans="1:26" ht="55" hidden="1" customHeight="1" x14ac:dyDescent="0.15">
      <c r="A945" s="23"/>
      <c r="B945" s="171"/>
      <c r="C945" s="22"/>
      <c r="D945" s="78"/>
      <c r="E945" s="78"/>
      <c r="F945" s="78"/>
      <c r="G945" s="78"/>
      <c r="H945" s="174">
        <f>INVENTARIO[[#This Row],[Precio Final]]</f>
        <v>0</v>
      </c>
      <c r="I945" s="78">
        <f t="shared" si="117"/>
        <v>0.1</v>
      </c>
      <c r="J945" s="78"/>
      <c r="K945" s="78">
        <f>SUMIFS(VENTAS[Cantidad],VENTAS[Código del producto Vendido],INVENTARIO[[#This Row],[Code]])</f>
        <v>0</v>
      </c>
      <c r="L945" s="78">
        <f>INVENTARIO[[#This Row],[Entradas]]-INVENTARIO[[#This Row],[Salidas]]</f>
        <v>0</v>
      </c>
      <c r="M945" s="78">
        <f>INVENTARIO[[#This Row],[Precio Final]]*10%</f>
        <v>0</v>
      </c>
      <c r="N945" s="78"/>
      <c r="O945" s="78"/>
      <c r="P945" s="78"/>
      <c r="Q945" s="78"/>
      <c r="R945" s="78"/>
      <c r="S945" s="193"/>
      <c r="T945" s="179">
        <f>(P945+S945)-INVENTARIO[[#This Row],[Comisión 10%]]</f>
        <v>0</v>
      </c>
      <c r="U945" s="179">
        <f>((INVENTARIO[[#This Row],[Costo Unitario (USD)]]+INVENTARIO[[#This Row],[Costo Envío (USD)]])*1.5)+10%</f>
        <v>0.1</v>
      </c>
      <c r="V945" s="20"/>
      <c r="W945" s="20">
        <f>INVENTARIO[[#This Row],[Precio Final]]-(INVENTARIO[[#This Row],[Comisión 10%]]+INVENTARIO[[#This Row],[Costo total]])</f>
        <v>0</v>
      </c>
      <c r="X945" s="20">
        <f>INVENTARIO[[#This Row],[Ganancia Unitaria]]*INVENTARIO[[#This Row],[Salidas]]</f>
        <v>0</v>
      </c>
      <c r="Y945" s="20"/>
      <c r="Z945" s="20"/>
    </row>
    <row r="946" spans="1:26" ht="55" hidden="1" customHeight="1" x14ac:dyDescent="0.15">
      <c r="A946" s="23"/>
      <c r="B946" s="171"/>
      <c r="C946" s="22"/>
      <c r="D946" s="83"/>
      <c r="E946" s="83"/>
      <c r="F946" s="83"/>
      <c r="G946" s="83"/>
      <c r="H946" s="173">
        <f>INVENTARIO[[#This Row],[Precio Final]]</f>
        <v>0</v>
      </c>
      <c r="I946" s="83">
        <f t="shared" si="117"/>
        <v>0.1</v>
      </c>
      <c r="J946" s="83"/>
      <c r="K946" s="83">
        <f>SUMIFS(VENTAS[Cantidad],VENTAS[Código del producto Vendido],INVENTARIO[[#This Row],[Code]])</f>
        <v>0</v>
      </c>
      <c r="L946" s="83">
        <f>INVENTARIO[[#This Row],[Entradas]]-INVENTARIO[[#This Row],[Salidas]]</f>
        <v>0</v>
      </c>
      <c r="M946" s="83">
        <f>INVENTARIO[[#This Row],[Precio Final]]*10%</f>
        <v>0</v>
      </c>
      <c r="N946" s="83"/>
      <c r="O946" s="83"/>
      <c r="P946" s="83"/>
      <c r="Q946" s="83"/>
      <c r="R946" s="83"/>
      <c r="S946" s="192"/>
      <c r="T946" s="179">
        <f>(P946+S946)-INVENTARIO[[#This Row],[Comisión 10%]]</f>
        <v>0</v>
      </c>
      <c r="U946" s="179">
        <f>((INVENTARIO[[#This Row],[Costo Unitario (USD)]]+INVENTARIO[[#This Row],[Costo Envío (USD)]])*1.5)+10%</f>
        <v>0.1</v>
      </c>
      <c r="V946" s="20"/>
      <c r="W946" s="20">
        <f>INVENTARIO[[#This Row],[Precio Final]]-(INVENTARIO[[#This Row],[Comisión 10%]]+INVENTARIO[[#This Row],[Costo total]])</f>
        <v>0</v>
      </c>
      <c r="X946" s="20">
        <f>INVENTARIO[[#This Row],[Ganancia Unitaria]]*INVENTARIO[[#This Row],[Salidas]]</f>
        <v>0</v>
      </c>
      <c r="Y946" s="20"/>
      <c r="Z946" s="20"/>
    </row>
    <row r="947" spans="1:26" ht="55" hidden="1" customHeight="1" x14ac:dyDescent="0.15">
      <c r="A947" s="23"/>
      <c r="B947" s="171"/>
      <c r="C947" s="22"/>
      <c r="D947" s="78"/>
      <c r="E947" s="78"/>
      <c r="F947" s="78"/>
      <c r="G947" s="78"/>
      <c r="H947" s="174">
        <f>INVENTARIO[[#This Row],[Precio Final]]</f>
        <v>0</v>
      </c>
      <c r="I947" s="78">
        <f t="shared" si="117"/>
        <v>0.1</v>
      </c>
      <c r="J947" s="78"/>
      <c r="K947" s="78">
        <f>SUMIFS(VENTAS[Cantidad],VENTAS[Código del producto Vendido],INVENTARIO[[#This Row],[Code]])</f>
        <v>0</v>
      </c>
      <c r="L947" s="78">
        <f>INVENTARIO[[#This Row],[Entradas]]-INVENTARIO[[#This Row],[Salidas]]</f>
        <v>0</v>
      </c>
      <c r="M947" s="78">
        <f>INVENTARIO[[#This Row],[Precio Final]]*10%</f>
        <v>0</v>
      </c>
      <c r="N947" s="78"/>
      <c r="O947" s="78"/>
      <c r="P947" s="78"/>
      <c r="Q947" s="78"/>
      <c r="R947" s="78"/>
      <c r="S947" s="193"/>
      <c r="T947" s="179">
        <f>(P947+S947)-INVENTARIO[[#This Row],[Comisión 10%]]</f>
        <v>0</v>
      </c>
      <c r="U947" s="179">
        <f>((INVENTARIO[[#This Row],[Costo Unitario (USD)]]+INVENTARIO[[#This Row],[Costo Envío (USD)]])*1.5)+10%</f>
        <v>0.1</v>
      </c>
      <c r="V947" s="20"/>
      <c r="W947" s="20">
        <f>INVENTARIO[[#This Row],[Precio Final]]-(INVENTARIO[[#This Row],[Comisión 10%]]+INVENTARIO[[#This Row],[Costo total]])</f>
        <v>0</v>
      </c>
      <c r="X947" s="20">
        <f>INVENTARIO[[#This Row],[Ganancia Unitaria]]*INVENTARIO[[#This Row],[Salidas]]</f>
        <v>0</v>
      </c>
      <c r="Y947" s="20"/>
      <c r="Z947" s="20"/>
    </row>
    <row r="948" spans="1:26" ht="55" hidden="1" customHeight="1" x14ac:dyDescent="0.15">
      <c r="A948" s="23"/>
      <c r="B948" s="171"/>
      <c r="C948" s="22"/>
      <c r="D948" s="83"/>
      <c r="E948" s="83"/>
      <c r="F948" s="83"/>
      <c r="G948" s="83"/>
      <c r="H948" s="173">
        <f>INVENTARIO[[#This Row],[Precio Final]]</f>
        <v>0</v>
      </c>
      <c r="I948" s="83">
        <f t="shared" si="117"/>
        <v>0.1</v>
      </c>
      <c r="J948" s="83"/>
      <c r="K948" s="83">
        <f>SUMIFS(VENTAS[Cantidad],VENTAS[Código del producto Vendido],INVENTARIO[[#This Row],[Code]])</f>
        <v>0</v>
      </c>
      <c r="L948" s="83">
        <f>INVENTARIO[[#This Row],[Entradas]]-INVENTARIO[[#This Row],[Salidas]]</f>
        <v>0</v>
      </c>
      <c r="M948" s="83">
        <f>INVENTARIO[[#This Row],[Precio Final]]*10%</f>
        <v>0</v>
      </c>
      <c r="N948" s="83"/>
      <c r="O948" s="83"/>
      <c r="P948" s="83"/>
      <c r="Q948" s="83"/>
      <c r="R948" s="83"/>
      <c r="S948" s="192"/>
      <c r="T948" s="179">
        <f>(P948+S948)-INVENTARIO[[#This Row],[Comisión 10%]]</f>
        <v>0</v>
      </c>
      <c r="U948" s="179">
        <f>((INVENTARIO[[#This Row],[Costo Unitario (USD)]]+INVENTARIO[[#This Row],[Costo Envío (USD)]])*1.5)+10%</f>
        <v>0.1</v>
      </c>
      <c r="V948" s="20"/>
      <c r="W948" s="20">
        <f>INVENTARIO[[#This Row],[Precio Final]]-(INVENTARIO[[#This Row],[Comisión 10%]]+INVENTARIO[[#This Row],[Costo total]])</f>
        <v>0</v>
      </c>
      <c r="X948" s="20">
        <f>INVENTARIO[[#This Row],[Ganancia Unitaria]]*INVENTARIO[[#This Row],[Salidas]]</f>
        <v>0</v>
      </c>
      <c r="Y948" s="20"/>
      <c r="Z948" s="20"/>
    </row>
    <row r="949" spans="1:26" ht="55" hidden="1" customHeight="1" x14ac:dyDescent="0.15">
      <c r="A949" s="23"/>
      <c r="B949" s="171"/>
      <c r="C949" s="22"/>
      <c r="D949" s="78"/>
      <c r="E949" s="78"/>
      <c r="F949" s="78"/>
      <c r="G949" s="78"/>
      <c r="H949" s="174">
        <f>INVENTARIO[[#This Row],[Precio Final]]</f>
        <v>0</v>
      </c>
      <c r="I949" s="78">
        <f t="shared" si="117"/>
        <v>0.1</v>
      </c>
      <c r="J949" s="78"/>
      <c r="K949" s="78">
        <f>SUMIFS(VENTAS[Cantidad],VENTAS[Código del producto Vendido],INVENTARIO[[#This Row],[Code]])</f>
        <v>0</v>
      </c>
      <c r="L949" s="78">
        <f>INVENTARIO[[#This Row],[Entradas]]-INVENTARIO[[#This Row],[Salidas]]</f>
        <v>0</v>
      </c>
      <c r="M949" s="78">
        <f>INVENTARIO[[#This Row],[Precio Final]]*10%</f>
        <v>0</v>
      </c>
      <c r="N949" s="78"/>
      <c r="O949" s="78"/>
      <c r="P949" s="78"/>
      <c r="Q949" s="78"/>
      <c r="R949" s="78"/>
      <c r="S949" s="193"/>
      <c r="T949" s="179">
        <f>(P949+S949)-INVENTARIO[[#This Row],[Comisión 10%]]</f>
        <v>0</v>
      </c>
      <c r="U949" s="179">
        <f>((INVENTARIO[[#This Row],[Costo Unitario (USD)]]+INVENTARIO[[#This Row],[Costo Envío (USD)]])*1.5)+10%</f>
        <v>0.1</v>
      </c>
      <c r="V949" s="20"/>
      <c r="W949" s="20">
        <f>INVENTARIO[[#This Row],[Precio Final]]-(INVENTARIO[[#This Row],[Comisión 10%]]+INVENTARIO[[#This Row],[Costo total]])</f>
        <v>0</v>
      </c>
      <c r="X949" s="20">
        <f>INVENTARIO[[#This Row],[Ganancia Unitaria]]*INVENTARIO[[#This Row],[Salidas]]</f>
        <v>0</v>
      </c>
      <c r="Y949" s="20"/>
      <c r="Z949" s="20"/>
    </row>
    <row r="950" spans="1:26" ht="55" hidden="1" customHeight="1" x14ac:dyDescent="0.15">
      <c r="A950" s="23"/>
      <c r="B950" s="171"/>
      <c r="C950" s="113"/>
      <c r="D950" s="83"/>
      <c r="E950" s="83"/>
      <c r="F950" s="83"/>
      <c r="G950" s="83"/>
      <c r="H950" s="173">
        <f>INVENTARIO[[#This Row],[Precio Final]]</f>
        <v>0</v>
      </c>
      <c r="I950" s="83">
        <f t="shared" si="117"/>
        <v>0.1</v>
      </c>
      <c r="J950" s="83"/>
      <c r="K950" s="83">
        <f>SUMIFS(VENTAS[Cantidad],VENTAS[Código del producto Vendido],INVENTARIO[[#This Row],[Code]])</f>
        <v>0</v>
      </c>
      <c r="L950" s="83">
        <f>INVENTARIO[[#This Row],[Entradas]]-INVENTARIO[[#This Row],[Salidas]]</f>
        <v>0</v>
      </c>
      <c r="M950" s="83">
        <f>INVENTARIO[[#This Row],[Precio Final]]*10%</f>
        <v>0</v>
      </c>
      <c r="N950" s="83"/>
      <c r="O950" s="83"/>
      <c r="P950" s="83"/>
      <c r="Q950" s="83"/>
      <c r="R950" s="83"/>
      <c r="S950" s="192"/>
      <c r="T950" s="179">
        <f>(P950+S950)-INVENTARIO[[#This Row],[Comisión 10%]]</f>
        <v>0</v>
      </c>
      <c r="U950" s="179">
        <f>((INVENTARIO[[#This Row],[Costo Unitario (USD)]]+INVENTARIO[[#This Row],[Costo Envío (USD)]])*1.5)+10%</f>
        <v>0.1</v>
      </c>
      <c r="V950" s="20"/>
      <c r="W950" s="20">
        <f>INVENTARIO[[#This Row],[Precio Final]]-(INVENTARIO[[#This Row],[Comisión 10%]]+INVENTARIO[[#This Row],[Costo total]])</f>
        <v>0</v>
      </c>
      <c r="X950" s="20">
        <f>INVENTARIO[[#This Row],[Ganancia Unitaria]]*INVENTARIO[[#This Row],[Salidas]]</f>
        <v>0</v>
      </c>
      <c r="Y950" s="20"/>
      <c r="Z950" s="20"/>
    </row>
    <row r="951" spans="1:26" ht="55" hidden="1" customHeight="1" x14ac:dyDescent="0.15">
      <c r="A951" s="23"/>
      <c r="B951" s="171"/>
      <c r="C951" s="113"/>
      <c r="D951" s="78"/>
      <c r="E951" s="78"/>
      <c r="F951" s="78"/>
      <c r="G951" s="78"/>
      <c r="H951" s="174">
        <f>INVENTARIO[[#This Row],[Precio Final]]</f>
        <v>0</v>
      </c>
      <c r="I951" s="78">
        <f t="shared" si="117"/>
        <v>0</v>
      </c>
      <c r="J951" s="78"/>
      <c r="K951" s="78">
        <f>SUMIFS(VENTAS[Cantidad],VENTAS[Código del producto Vendido],INVENTARIO[[#This Row],[Code]])</f>
        <v>0</v>
      </c>
      <c r="L951" s="78">
        <f>INVENTARIO[[#This Row],[Entradas]]-INVENTARIO[[#This Row],[Salidas]]</f>
        <v>0</v>
      </c>
      <c r="M951" s="78">
        <f>INVENTARIO[[#This Row],[Precio Final]]*10%</f>
        <v>0</v>
      </c>
      <c r="N951" s="78"/>
      <c r="O951" s="78"/>
      <c r="P951" s="78"/>
      <c r="Q951" s="78"/>
      <c r="R951" s="78"/>
      <c r="S951" s="193"/>
      <c r="T951" s="179">
        <f>(P951+S951)-INVENTARIO[[#This Row],[Comisión 10%]]</f>
        <v>0</v>
      </c>
      <c r="U951" s="179"/>
      <c r="V951" s="20"/>
      <c r="W951" s="20">
        <f>INVENTARIO[[#This Row],[Precio Final]]-(INVENTARIO[[#This Row],[Comisión 10%]]+INVENTARIO[[#This Row],[Costo total]])</f>
        <v>0</v>
      </c>
      <c r="X951" s="20">
        <f>INVENTARIO[[#This Row],[Ganancia Unitaria]]*INVENTARIO[[#This Row],[Salidas]]</f>
        <v>0</v>
      </c>
      <c r="Y951" s="20"/>
      <c r="Z951" s="20"/>
    </row>
    <row r="952" spans="1:26" ht="55" hidden="1" customHeight="1" x14ac:dyDescent="0.15">
      <c r="A952" s="23"/>
      <c r="B952" s="171"/>
      <c r="C952" s="113"/>
      <c r="D952" s="83"/>
      <c r="E952" s="83"/>
      <c r="F952" s="83"/>
      <c r="G952" s="83"/>
      <c r="H952" s="173">
        <f>INVENTARIO[[#This Row],[Precio Final]]</f>
        <v>0</v>
      </c>
      <c r="I952" s="83">
        <f t="shared" si="117"/>
        <v>0</v>
      </c>
      <c r="J952" s="83"/>
      <c r="K952" s="83">
        <f>SUMIFS(VENTAS[Cantidad],VENTAS[Código del producto Vendido],INVENTARIO[[#This Row],[Code]])</f>
        <v>0</v>
      </c>
      <c r="L952" s="83">
        <f>INVENTARIO[[#This Row],[Entradas]]-INVENTARIO[[#This Row],[Salidas]]</f>
        <v>0</v>
      </c>
      <c r="M952" s="83">
        <f>INVENTARIO[[#This Row],[Precio Final]]*10%</f>
        <v>0</v>
      </c>
      <c r="N952" s="83"/>
      <c r="O952" s="83"/>
      <c r="P952" s="83"/>
      <c r="Q952" s="83"/>
      <c r="R952" s="83"/>
      <c r="S952" s="192"/>
      <c r="T952" s="179">
        <f>(P952+S952)-INVENTARIO[[#This Row],[Comisión 10%]]</f>
        <v>0</v>
      </c>
      <c r="U952" s="179"/>
      <c r="V952" s="20"/>
      <c r="W952" s="20">
        <f>INVENTARIO[[#This Row],[Precio Final]]-(INVENTARIO[[#This Row],[Comisión 10%]]+INVENTARIO[[#This Row],[Costo total]])</f>
        <v>0</v>
      </c>
      <c r="X952" s="20">
        <f>INVENTARIO[[#This Row],[Ganancia Unitaria]]*INVENTARIO[[#This Row],[Salidas]]</f>
        <v>0</v>
      </c>
      <c r="Y952" s="20"/>
      <c r="Z952" s="20"/>
    </row>
    <row r="953" spans="1:26" ht="55" hidden="1" customHeight="1" x14ac:dyDescent="0.15">
      <c r="A953" s="23"/>
      <c r="B953" s="171"/>
      <c r="C953" s="113"/>
      <c r="D953" s="78"/>
      <c r="E953" s="78"/>
      <c r="F953" s="78"/>
      <c r="G953" s="78"/>
      <c r="H953" s="174">
        <f>INVENTARIO[[#This Row],[Precio Final]]</f>
        <v>0</v>
      </c>
      <c r="I953" s="78">
        <f t="shared" si="117"/>
        <v>0</v>
      </c>
      <c r="J953" s="78"/>
      <c r="K953" s="78">
        <f>SUMIFS(VENTAS[Cantidad],VENTAS[Código del producto Vendido],INVENTARIO[[#This Row],[Code]])</f>
        <v>0</v>
      </c>
      <c r="L953" s="78">
        <f>INVENTARIO[[#This Row],[Entradas]]-INVENTARIO[[#This Row],[Salidas]]</f>
        <v>0</v>
      </c>
      <c r="M953" s="78">
        <f>INVENTARIO[[#This Row],[Precio Final]]*10%</f>
        <v>0</v>
      </c>
      <c r="N953" s="78"/>
      <c r="O953" s="78"/>
      <c r="P953" s="78"/>
      <c r="Q953" s="78"/>
      <c r="R953" s="78"/>
      <c r="S953" s="193"/>
      <c r="T953" s="179">
        <f>(P953+S953)-INVENTARIO[[#This Row],[Comisión 10%]]</f>
        <v>0</v>
      </c>
      <c r="U953" s="179"/>
      <c r="V953" s="20"/>
      <c r="W953" s="20">
        <f>INVENTARIO[[#This Row],[Precio Final]]-(INVENTARIO[[#This Row],[Comisión 10%]]+INVENTARIO[[#This Row],[Costo total]])</f>
        <v>0</v>
      </c>
      <c r="X953" s="20">
        <f>INVENTARIO[[#This Row],[Ganancia Unitaria]]*INVENTARIO[[#This Row],[Salidas]]</f>
        <v>0</v>
      </c>
      <c r="Y953" s="20"/>
      <c r="Z953" s="20"/>
    </row>
    <row r="954" spans="1:26" ht="55" hidden="1" customHeight="1" x14ac:dyDescent="0.15">
      <c r="A954" s="23"/>
      <c r="B954" s="171"/>
      <c r="C954" s="113"/>
      <c r="D954" s="83"/>
      <c r="E954" s="83"/>
      <c r="F954" s="83"/>
      <c r="G954" s="83"/>
      <c r="H954" s="173">
        <f>INVENTARIO[[#This Row],[Precio Final]]</f>
        <v>0</v>
      </c>
      <c r="I954" s="83">
        <f t="shared" si="117"/>
        <v>0</v>
      </c>
      <c r="J954" s="83"/>
      <c r="K954" s="83">
        <f>SUMIFS(VENTAS[Cantidad],VENTAS[Código del producto Vendido],INVENTARIO[[#This Row],[Code]])</f>
        <v>0</v>
      </c>
      <c r="L954" s="83">
        <f>INVENTARIO[[#This Row],[Entradas]]-INVENTARIO[[#This Row],[Salidas]]</f>
        <v>0</v>
      </c>
      <c r="M954" s="83">
        <f>INVENTARIO[[#This Row],[Precio Final]]*10%</f>
        <v>0</v>
      </c>
      <c r="N954" s="83"/>
      <c r="O954" s="83"/>
      <c r="P954" s="83"/>
      <c r="Q954" s="83"/>
      <c r="R954" s="83"/>
      <c r="S954" s="192"/>
      <c r="T954" s="179">
        <f>(P954+S954)-INVENTARIO[[#This Row],[Comisión 10%]]</f>
        <v>0</v>
      </c>
      <c r="U954" s="179"/>
      <c r="V954" s="20"/>
      <c r="W954" s="20">
        <f>INVENTARIO[[#This Row],[Precio Final]]-(INVENTARIO[[#This Row],[Comisión 10%]]+INVENTARIO[[#This Row],[Costo total]])</f>
        <v>0</v>
      </c>
      <c r="X954" s="20">
        <f>INVENTARIO[[#This Row],[Ganancia Unitaria]]*INVENTARIO[[#This Row],[Salidas]]</f>
        <v>0</v>
      </c>
      <c r="Y954" s="20"/>
      <c r="Z954" s="20"/>
    </row>
    <row r="955" spans="1:26" ht="55" hidden="1" customHeight="1" x14ac:dyDescent="0.15">
      <c r="A955" s="23"/>
      <c r="B955" s="171"/>
      <c r="C955" s="113"/>
      <c r="D955" s="78"/>
      <c r="E955" s="78"/>
      <c r="F955" s="78"/>
      <c r="G955" s="78"/>
      <c r="H955" s="174">
        <f>INVENTARIO[[#This Row],[Precio Final]]</f>
        <v>0</v>
      </c>
      <c r="I955" s="78">
        <f t="shared" si="117"/>
        <v>0</v>
      </c>
      <c r="J955" s="78"/>
      <c r="K955" s="78">
        <f>SUMIFS(VENTAS[Cantidad],VENTAS[Código del producto Vendido],INVENTARIO[[#This Row],[Code]])</f>
        <v>0</v>
      </c>
      <c r="L955" s="78">
        <f>INVENTARIO[[#This Row],[Entradas]]-INVENTARIO[[#This Row],[Salidas]]</f>
        <v>0</v>
      </c>
      <c r="M955" s="78">
        <f>INVENTARIO[[#This Row],[Precio Final]]*10%</f>
        <v>0</v>
      </c>
      <c r="N955" s="78"/>
      <c r="O955" s="78"/>
      <c r="P955" s="78"/>
      <c r="Q955" s="78"/>
      <c r="R955" s="78"/>
      <c r="S955" s="193"/>
      <c r="T955" s="179">
        <f>(P955+S955)-INVENTARIO[[#This Row],[Comisión 10%]]</f>
        <v>0</v>
      </c>
      <c r="U955" s="179"/>
      <c r="V955" s="20"/>
      <c r="W955" s="20">
        <f>INVENTARIO[[#This Row],[Precio Final]]-(INVENTARIO[[#This Row],[Comisión 10%]]+INVENTARIO[[#This Row],[Costo total]])</f>
        <v>0</v>
      </c>
      <c r="X955" s="20">
        <f>INVENTARIO[[#This Row],[Ganancia Unitaria]]*INVENTARIO[[#This Row],[Salidas]]</f>
        <v>0</v>
      </c>
      <c r="Y955" s="20"/>
      <c r="Z955" s="20"/>
    </row>
    <row r="956" spans="1:26" ht="55" hidden="1" customHeight="1" x14ac:dyDescent="0.15">
      <c r="A956" s="23"/>
      <c r="B956" s="171"/>
      <c r="C956" s="113"/>
      <c r="D956" s="83"/>
      <c r="E956" s="83"/>
      <c r="F956" s="83"/>
      <c r="G956" s="83"/>
      <c r="H956" s="173">
        <f>INVENTARIO[[#This Row],[Precio Final]]</f>
        <v>0</v>
      </c>
      <c r="I956" s="83">
        <f t="shared" si="117"/>
        <v>0</v>
      </c>
      <c r="J956" s="83"/>
      <c r="K956" s="83">
        <f>SUMIFS(VENTAS[Cantidad],VENTAS[Código del producto Vendido],INVENTARIO[[#This Row],[Code]])</f>
        <v>0</v>
      </c>
      <c r="L956" s="83">
        <f>INVENTARIO[[#This Row],[Entradas]]-INVENTARIO[[#This Row],[Salidas]]</f>
        <v>0</v>
      </c>
      <c r="M956" s="83">
        <f>INVENTARIO[[#This Row],[Precio Final]]*10%</f>
        <v>0</v>
      </c>
      <c r="N956" s="83"/>
      <c r="O956" s="83"/>
      <c r="P956" s="83"/>
      <c r="Q956" s="83"/>
      <c r="R956" s="83"/>
      <c r="S956" s="192"/>
      <c r="T956" s="179">
        <f>(P956+S956)-INVENTARIO[[#This Row],[Comisión 10%]]</f>
        <v>0</v>
      </c>
      <c r="U956" s="179"/>
      <c r="V956" s="20"/>
      <c r="W956" s="20">
        <f>INVENTARIO[[#This Row],[Precio Final]]-(INVENTARIO[[#This Row],[Comisión 10%]]+INVENTARIO[[#This Row],[Costo total]])</f>
        <v>0</v>
      </c>
      <c r="X956" s="20">
        <f>INVENTARIO[[#This Row],[Ganancia Unitaria]]*INVENTARIO[[#This Row],[Salidas]]</f>
        <v>0</v>
      </c>
      <c r="Y956" s="20"/>
      <c r="Z956" s="20"/>
    </row>
    <row r="957" spans="1:26" ht="55" hidden="1" customHeight="1" x14ac:dyDescent="0.15">
      <c r="A957" s="23"/>
      <c r="B957" s="171"/>
      <c r="C957" s="113"/>
      <c r="D957" s="78"/>
      <c r="E957" s="78"/>
      <c r="F957" s="78"/>
      <c r="G957" s="78"/>
      <c r="H957" s="174">
        <f>INVENTARIO[[#This Row],[Precio Final]]</f>
        <v>0</v>
      </c>
      <c r="I957" s="78">
        <f t="shared" si="117"/>
        <v>0</v>
      </c>
      <c r="J957" s="78"/>
      <c r="K957" s="78">
        <f>SUMIFS(VENTAS[Cantidad],VENTAS[Código del producto Vendido],INVENTARIO[[#This Row],[Code]])</f>
        <v>0</v>
      </c>
      <c r="L957" s="78">
        <f>INVENTARIO[[#This Row],[Entradas]]-INVENTARIO[[#This Row],[Salidas]]</f>
        <v>0</v>
      </c>
      <c r="M957" s="78">
        <f>INVENTARIO[[#This Row],[Precio Final]]*10%</f>
        <v>0</v>
      </c>
      <c r="N957" s="78"/>
      <c r="O957" s="78"/>
      <c r="P957" s="78"/>
      <c r="Q957" s="78"/>
      <c r="R957" s="78"/>
      <c r="S957" s="193"/>
      <c r="T957" s="179">
        <f>(P957+S957)-INVENTARIO[[#This Row],[Comisión 10%]]</f>
        <v>0</v>
      </c>
      <c r="U957" s="179"/>
      <c r="V957" s="20"/>
      <c r="W957" s="20">
        <f>INVENTARIO[[#This Row],[Precio Final]]-(INVENTARIO[[#This Row],[Comisión 10%]]+INVENTARIO[[#This Row],[Costo total]])</f>
        <v>0</v>
      </c>
      <c r="X957" s="20">
        <f>INVENTARIO[[#This Row],[Ganancia Unitaria]]*INVENTARIO[[#This Row],[Salidas]]</f>
        <v>0</v>
      </c>
      <c r="Y957" s="20"/>
      <c r="Z957" s="20"/>
    </row>
    <row r="958" spans="1:26" ht="55" hidden="1" customHeight="1" x14ac:dyDescent="0.15">
      <c r="A958" s="23"/>
      <c r="B958" s="171"/>
      <c r="C958" s="113"/>
      <c r="D958" s="83"/>
      <c r="E958" s="83"/>
      <c r="F958" s="83"/>
      <c r="G958" s="83"/>
      <c r="H958" s="173">
        <f>INVENTARIO[[#This Row],[Precio Final]]</f>
        <v>0</v>
      </c>
      <c r="I958" s="83">
        <f t="shared" ref="I958:I1021" si="118">U958</f>
        <v>0</v>
      </c>
      <c r="J958" s="83"/>
      <c r="K958" s="83">
        <f>SUMIFS(VENTAS[Cantidad],VENTAS[Código del producto Vendido],INVENTARIO[[#This Row],[Code]])</f>
        <v>0</v>
      </c>
      <c r="L958" s="83">
        <f>INVENTARIO[[#This Row],[Entradas]]-INVENTARIO[[#This Row],[Salidas]]</f>
        <v>0</v>
      </c>
      <c r="M958" s="83">
        <f>INVENTARIO[[#This Row],[Precio Final]]*10%</f>
        <v>0</v>
      </c>
      <c r="N958" s="83"/>
      <c r="O958" s="83"/>
      <c r="P958" s="83"/>
      <c r="Q958" s="83"/>
      <c r="R958" s="83"/>
      <c r="S958" s="192"/>
      <c r="T958" s="179">
        <f>(P958+S958)-INVENTARIO[[#This Row],[Comisión 10%]]</f>
        <v>0</v>
      </c>
      <c r="U958" s="179"/>
      <c r="V958" s="20"/>
      <c r="W958" s="20">
        <f>INVENTARIO[[#This Row],[Precio Final]]-(INVENTARIO[[#This Row],[Comisión 10%]]+INVENTARIO[[#This Row],[Costo total]])</f>
        <v>0</v>
      </c>
      <c r="X958" s="20">
        <f>INVENTARIO[[#This Row],[Ganancia Unitaria]]*INVENTARIO[[#This Row],[Salidas]]</f>
        <v>0</v>
      </c>
      <c r="Y958" s="20"/>
      <c r="Z958" s="20"/>
    </row>
    <row r="959" spans="1:26" ht="55" hidden="1" customHeight="1" x14ac:dyDescent="0.15">
      <c r="A959" s="23"/>
      <c r="B959" s="171"/>
      <c r="C959" s="113"/>
      <c r="D959" s="78"/>
      <c r="E959" s="78"/>
      <c r="F959" s="78"/>
      <c r="G959" s="78"/>
      <c r="H959" s="174">
        <f>INVENTARIO[[#This Row],[Precio Final]]</f>
        <v>0</v>
      </c>
      <c r="I959" s="78">
        <f t="shared" si="118"/>
        <v>0</v>
      </c>
      <c r="J959" s="78"/>
      <c r="K959" s="78">
        <f>SUMIFS(VENTAS[Cantidad],VENTAS[Código del producto Vendido],INVENTARIO[[#This Row],[Code]])</f>
        <v>0</v>
      </c>
      <c r="L959" s="78">
        <f>INVENTARIO[[#This Row],[Entradas]]-INVENTARIO[[#This Row],[Salidas]]</f>
        <v>0</v>
      </c>
      <c r="M959" s="78">
        <f>INVENTARIO[[#This Row],[Precio Final]]*10%</f>
        <v>0</v>
      </c>
      <c r="N959" s="78"/>
      <c r="O959" s="78"/>
      <c r="P959" s="78"/>
      <c r="Q959" s="78"/>
      <c r="R959" s="78"/>
      <c r="S959" s="193"/>
      <c r="T959" s="179">
        <f>(P959+S959)-INVENTARIO[[#This Row],[Comisión 10%]]</f>
        <v>0</v>
      </c>
      <c r="U959" s="179"/>
      <c r="V959" s="20"/>
      <c r="W959" s="20">
        <f>INVENTARIO[[#This Row],[Precio Final]]-(INVENTARIO[[#This Row],[Comisión 10%]]+INVENTARIO[[#This Row],[Costo total]])</f>
        <v>0</v>
      </c>
      <c r="X959" s="20">
        <f>INVENTARIO[[#This Row],[Ganancia Unitaria]]*INVENTARIO[[#This Row],[Salidas]]</f>
        <v>0</v>
      </c>
      <c r="Y959" s="20"/>
      <c r="Z959" s="20"/>
    </row>
    <row r="960" spans="1:26" ht="55" hidden="1" customHeight="1" x14ac:dyDescent="0.15">
      <c r="A960" s="23"/>
      <c r="B960" s="171"/>
      <c r="C960" s="113"/>
      <c r="D960" s="83"/>
      <c r="E960" s="83"/>
      <c r="F960" s="83"/>
      <c r="G960" s="83"/>
      <c r="H960" s="173">
        <f>INVENTARIO[[#This Row],[Precio Final]]</f>
        <v>0</v>
      </c>
      <c r="I960" s="83">
        <f t="shared" si="118"/>
        <v>0</v>
      </c>
      <c r="J960" s="83"/>
      <c r="K960" s="83">
        <f>SUMIFS(VENTAS[Cantidad],VENTAS[Código del producto Vendido],INVENTARIO[[#This Row],[Code]])</f>
        <v>0</v>
      </c>
      <c r="L960" s="83">
        <f>INVENTARIO[[#This Row],[Entradas]]-INVENTARIO[[#This Row],[Salidas]]</f>
        <v>0</v>
      </c>
      <c r="M960" s="83">
        <f>INVENTARIO[[#This Row],[Precio Final]]*10%</f>
        <v>0</v>
      </c>
      <c r="N960" s="83"/>
      <c r="O960" s="83"/>
      <c r="P960" s="83"/>
      <c r="Q960" s="83"/>
      <c r="R960" s="83"/>
      <c r="S960" s="192"/>
      <c r="T960" s="179">
        <f>(P960+S960)-INVENTARIO[[#This Row],[Comisión 10%]]</f>
        <v>0</v>
      </c>
      <c r="U960" s="179"/>
      <c r="V960" s="20"/>
      <c r="W960" s="20">
        <f>INVENTARIO[[#This Row],[Precio Final]]-(INVENTARIO[[#This Row],[Comisión 10%]]+INVENTARIO[[#This Row],[Costo total]])</f>
        <v>0</v>
      </c>
      <c r="X960" s="20">
        <f>INVENTARIO[[#This Row],[Ganancia Unitaria]]*INVENTARIO[[#This Row],[Salidas]]</f>
        <v>0</v>
      </c>
      <c r="Y960" s="20"/>
      <c r="Z960" s="20"/>
    </row>
    <row r="961" spans="1:26" ht="55" hidden="1" customHeight="1" x14ac:dyDescent="0.15">
      <c r="A961" s="23"/>
      <c r="B961" s="171"/>
      <c r="C961" s="113"/>
      <c r="D961" s="78"/>
      <c r="E961" s="78"/>
      <c r="F961" s="78"/>
      <c r="G961" s="78"/>
      <c r="H961" s="174">
        <f>INVENTARIO[[#This Row],[Precio Final]]</f>
        <v>0</v>
      </c>
      <c r="I961" s="78">
        <f t="shared" si="118"/>
        <v>0</v>
      </c>
      <c r="J961" s="78"/>
      <c r="K961" s="78">
        <f>SUMIFS(VENTAS[Cantidad],VENTAS[Código del producto Vendido],INVENTARIO[[#This Row],[Code]])</f>
        <v>0</v>
      </c>
      <c r="L961" s="78">
        <f>INVENTARIO[[#This Row],[Entradas]]-INVENTARIO[[#This Row],[Salidas]]</f>
        <v>0</v>
      </c>
      <c r="M961" s="78">
        <f>INVENTARIO[[#This Row],[Precio Final]]*10%</f>
        <v>0</v>
      </c>
      <c r="N961" s="78"/>
      <c r="O961" s="78"/>
      <c r="P961" s="78"/>
      <c r="Q961" s="78"/>
      <c r="R961" s="78"/>
      <c r="S961" s="193"/>
      <c r="T961" s="179">
        <f>(P961+S961)-INVENTARIO[[#This Row],[Comisión 10%]]</f>
        <v>0</v>
      </c>
      <c r="U961" s="179"/>
      <c r="V961" s="20"/>
      <c r="W961" s="20">
        <f>INVENTARIO[[#This Row],[Precio Final]]-(INVENTARIO[[#This Row],[Comisión 10%]]+INVENTARIO[[#This Row],[Costo total]])</f>
        <v>0</v>
      </c>
      <c r="X961" s="20">
        <f>INVENTARIO[[#This Row],[Ganancia Unitaria]]*INVENTARIO[[#This Row],[Salidas]]</f>
        <v>0</v>
      </c>
      <c r="Y961" s="20"/>
      <c r="Z961" s="20"/>
    </row>
    <row r="962" spans="1:26" ht="55" hidden="1" customHeight="1" x14ac:dyDescent="0.15">
      <c r="A962" s="23"/>
      <c r="B962" s="171"/>
      <c r="C962" s="113"/>
      <c r="D962" s="83"/>
      <c r="E962" s="83"/>
      <c r="F962" s="83"/>
      <c r="G962" s="83"/>
      <c r="H962" s="173">
        <f>INVENTARIO[[#This Row],[Precio Final]]</f>
        <v>0</v>
      </c>
      <c r="I962" s="83">
        <f t="shared" si="118"/>
        <v>0</v>
      </c>
      <c r="J962" s="83"/>
      <c r="K962" s="83">
        <f>SUMIFS(VENTAS[Cantidad],VENTAS[Código del producto Vendido],INVENTARIO[[#This Row],[Code]])</f>
        <v>0</v>
      </c>
      <c r="L962" s="83">
        <f>INVENTARIO[[#This Row],[Entradas]]-INVENTARIO[[#This Row],[Salidas]]</f>
        <v>0</v>
      </c>
      <c r="M962" s="83">
        <f>INVENTARIO[[#This Row],[Precio Final]]*10%</f>
        <v>0</v>
      </c>
      <c r="N962" s="83"/>
      <c r="O962" s="83"/>
      <c r="P962" s="83"/>
      <c r="Q962" s="83"/>
      <c r="R962" s="83"/>
      <c r="S962" s="192"/>
      <c r="T962" s="179">
        <f>(P962+S962)-INVENTARIO[[#This Row],[Comisión 10%]]</f>
        <v>0</v>
      </c>
      <c r="U962" s="179"/>
      <c r="V962" s="20"/>
      <c r="W962" s="20">
        <f>INVENTARIO[[#This Row],[Precio Final]]-(INVENTARIO[[#This Row],[Comisión 10%]]+INVENTARIO[[#This Row],[Costo total]])</f>
        <v>0</v>
      </c>
      <c r="X962" s="20">
        <f>INVENTARIO[[#This Row],[Ganancia Unitaria]]*INVENTARIO[[#This Row],[Salidas]]</f>
        <v>0</v>
      </c>
      <c r="Y962" s="20"/>
      <c r="Z962" s="20"/>
    </row>
    <row r="963" spans="1:26" ht="55" hidden="1" customHeight="1" x14ac:dyDescent="0.15">
      <c r="A963" s="23"/>
      <c r="B963" s="171"/>
      <c r="C963" s="113"/>
      <c r="D963" s="78"/>
      <c r="E963" s="78"/>
      <c r="F963" s="78"/>
      <c r="G963" s="78"/>
      <c r="H963" s="174">
        <f>INVENTARIO[[#This Row],[Precio Final]]</f>
        <v>0</v>
      </c>
      <c r="I963" s="78">
        <f t="shared" si="118"/>
        <v>0</v>
      </c>
      <c r="J963" s="78"/>
      <c r="K963" s="78">
        <f>SUMIFS(VENTAS[Cantidad],VENTAS[Código del producto Vendido],INVENTARIO[[#This Row],[Code]])</f>
        <v>0</v>
      </c>
      <c r="L963" s="78">
        <f>INVENTARIO[[#This Row],[Entradas]]-INVENTARIO[[#This Row],[Salidas]]</f>
        <v>0</v>
      </c>
      <c r="M963" s="78">
        <f>INVENTARIO[[#This Row],[Precio Final]]*10%</f>
        <v>0</v>
      </c>
      <c r="N963" s="78"/>
      <c r="O963" s="78"/>
      <c r="P963" s="78"/>
      <c r="Q963" s="78"/>
      <c r="R963" s="78"/>
      <c r="S963" s="193"/>
      <c r="T963" s="179">
        <f>(P963+S963)-INVENTARIO[[#This Row],[Comisión 10%]]</f>
        <v>0</v>
      </c>
      <c r="U963" s="179"/>
      <c r="V963" s="20"/>
      <c r="W963" s="20">
        <f>INVENTARIO[[#This Row],[Precio Final]]-(INVENTARIO[[#This Row],[Comisión 10%]]+INVENTARIO[[#This Row],[Costo total]])</f>
        <v>0</v>
      </c>
      <c r="X963" s="20">
        <f>INVENTARIO[[#This Row],[Ganancia Unitaria]]*INVENTARIO[[#This Row],[Salidas]]</f>
        <v>0</v>
      </c>
      <c r="Y963" s="20"/>
      <c r="Z963" s="20"/>
    </row>
    <row r="964" spans="1:26" ht="55" hidden="1" customHeight="1" x14ac:dyDescent="0.15">
      <c r="A964" s="23"/>
      <c r="B964" s="171"/>
      <c r="C964" s="113"/>
      <c r="D964" s="83"/>
      <c r="E964" s="83"/>
      <c r="F964" s="83"/>
      <c r="G964" s="83"/>
      <c r="H964" s="173">
        <f>INVENTARIO[[#This Row],[Precio Final]]</f>
        <v>0</v>
      </c>
      <c r="I964" s="83">
        <f t="shared" si="118"/>
        <v>0</v>
      </c>
      <c r="J964" s="83"/>
      <c r="K964" s="83">
        <f>SUMIFS(VENTAS[Cantidad],VENTAS[Código del producto Vendido],INVENTARIO[[#This Row],[Code]])</f>
        <v>0</v>
      </c>
      <c r="L964" s="83">
        <f>INVENTARIO[[#This Row],[Entradas]]-INVENTARIO[[#This Row],[Salidas]]</f>
        <v>0</v>
      </c>
      <c r="M964" s="83">
        <f>INVENTARIO[[#This Row],[Precio Final]]*10%</f>
        <v>0</v>
      </c>
      <c r="N964" s="83"/>
      <c r="O964" s="83"/>
      <c r="P964" s="83"/>
      <c r="Q964" s="83"/>
      <c r="R964" s="83"/>
      <c r="S964" s="192"/>
      <c r="T964" s="179">
        <f>(P964+S964)-INVENTARIO[[#This Row],[Comisión 10%]]</f>
        <v>0</v>
      </c>
      <c r="U964" s="179"/>
      <c r="V964" s="20"/>
      <c r="W964" s="20">
        <f>INVENTARIO[[#This Row],[Precio Final]]-(INVENTARIO[[#This Row],[Comisión 10%]]+INVENTARIO[[#This Row],[Costo total]])</f>
        <v>0</v>
      </c>
      <c r="X964" s="20">
        <f>INVENTARIO[[#This Row],[Ganancia Unitaria]]*INVENTARIO[[#This Row],[Salidas]]</f>
        <v>0</v>
      </c>
      <c r="Y964" s="20"/>
      <c r="Z964" s="20"/>
    </row>
    <row r="965" spans="1:26" ht="55" hidden="1" customHeight="1" x14ac:dyDescent="0.15">
      <c r="A965" s="23"/>
      <c r="B965" s="171"/>
      <c r="C965" s="113"/>
      <c r="D965" s="78"/>
      <c r="E965" s="78"/>
      <c r="F965" s="78"/>
      <c r="G965" s="78"/>
      <c r="H965" s="174">
        <f>INVENTARIO[[#This Row],[Precio Final]]</f>
        <v>0</v>
      </c>
      <c r="I965" s="78">
        <f t="shared" si="118"/>
        <v>0</v>
      </c>
      <c r="J965" s="78"/>
      <c r="K965" s="78">
        <f>SUMIFS(VENTAS[Cantidad],VENTAS[Código del producto Vendido],INVENTARIO[[#This Row],[Code]])</f>
        <v>0</v>
      </c>
      <c r="L965" s="78">
        <f>INVENTARIO[[#This Row],[Entradas]]-INVENTARIO[[#This Row],[Salidas]]</f>
        <v>0</v>
      </c>
      <c r="M965" s="78">
        <f>INVENTARIO[[#This Row],[Precio Final]]*10%</f>
        <v>0</v>
      </c>
      <c r="N965" s="78"/>
      <c r="O965" s="78"/>
      <c r="P965" s="78"/>
      <c r="Q965" s="78"/>
      <c r="R965" s="78"/>
      <c r="S965" s="193"/>
      <c r="T965" s="179">
        <f>(P965+S965)-INVENTARIO[[#This Row],[Comisión 10%]]</f>
        <v>0</v>
      </c>
      <c r="U965" s="179"/>
      <c r="V965" s="20"/>
      <c r="W965" s="20">
        <f>INVENTARIO[[#This Row],[Precio Final]]-(INVENTARIO[[#This Row],[Comisión 10%]]+INVENTARIO[[#This Row],[Costo total]])</f>
        <v>0</v>
      </c>
      <c r="X965" s="20">
        <f>INVENTARIO[[#This Row],[Ganancia Unitaria]]*INVENTARIO[[#This Row],[Salidas]]</f>
        <v>0</v>
      </c>
      <c r="Y965" s="20"/>
      <c r="Z965" s="20"/>
    </row>
    <row r="966" spans="1:26" ht="55" hidden="1" customHeight="1" x14ac:dyDescent="0.15">
      <c r="A966" s="23"/>
      <c r="B966" s="171"/>
      <c r="C966" s="113"/>
      <c r="D966" s="83"/>
      <c r="E966" s="83"/>
      <c r="F966" s="83"/>
      <c r="G966" s="83"/>
      <c r="H966" s="173">
        <f>INVENTARIO[[#This Row],[Precio Final]]</f>
        <v>0</v>
      </c>
      <c r="I966" s="83">
        <f t="shared" si="118"/>
        <v>0</v>
      </c>
      <c r="J966" s="83"/>
      <c r="K966" s="83">
        <f>SUMIFS(VENTAS[Cantidad],VENTAS[Código del producto Vendido],INVENTARIO[[#This Row],[Code]])</f>
        <v>0</v>
      </c>
      <c r="L966" s="83">
        <f>INVENTARIO[[#This Row],[Entradas]]-INVENTARIO[[#This Row],[Salidas]]</f>
        <v>0</v>
      </c>
      <c r="M966" s="83">
        <f>INVENTARIO[[#This Row],[Precio Final]]*10%</f>
        <v>0</v>
      </c>
      <c r="N966" s="83"/>
      <c r="O966" s="83"/>
      <c r="P966" s="83"/>
      <c r="Q966" s="83"/>
      <c r="R966" s="83"/>
      <c r="S966" s="192"/>
      <c r="T966" s="179">
        <f>(P966+S966)-INVENTARIO[[#This Row],[Comisión 10%]]</f>
        <v>0</v>
      </c>
      <c r="U966" s="179"/>
      <c r="V966" s="20"/>
      <c r="W966" s="20">
        <f>INVENTARIO[[#This Row],[Precio Final]]-(INVENTARIO[[#This Row],[Comisión 10%]]+INVENTARIO[[#This Row],[Costo total]])</f>
        <v>0</v>
      </c>
      <c r="X966" s="20">
        <f>INVENTARIO[[#This Row],[Ganancia Unitaria]]*INVENTARIO[[#This Row],[Salidas]]</f>
        <v>0</v>
      </c>
      <c r="Y966" s="20"/>
      <c r="Z966" s="20"/>
    </row>
    <row r="967" spans="1:26" ht="55" hidden="1" customHeight="1" x14ac:dyDescent="0.15">
      <c r="A967" s="23"/>
      <c r="B967" s="171"/>
      <c r="C967" s="113"/>
      <c r="D967" s="78"/>
      <c r="E967" s="78"/>
      <c r="F967" s="78"/>
      <c r="G967" s="78"/>
      <c r="H967" s="174">
        <f>INVENTARIO[[#This Row],[Precio Final]]</f>
        <v>0</v>
      </c>
      <c r="I967" s="78">
        <f t="shared" si="118"/>
        <v>0</v>
      </c>
      <c r="J967" s="78"/>
      <c r="K967" s="78">
        <f>SUMIFS(VENTAS[Cantidad],VENTAS[Código del producto Vendido],INVENTARIO[[#This Row],[Code]])</f>
        <v>0</v>
      </c>
      <c r="L967" s="78">
        <f>INVENTARIO[[#This Row],[Entradas]]-INVENTARIO[[#This Row],[Salidas]]</f>
        <v>0</v>
      </c>
      <c r="M967" s="78">
        <f>INVENTARIO[[#This Row],[Precio Final]]*10%</f>
        <v>0</v>
      </c>
      <c r="N967" s="78"/>
      <c r="O967" s="78"/>
      <c r="P967" s="78"/>
      <c r="Q967" s="78"/>
      <c r="R967" s="78"/>
      <c r="S967" s="193"/>
      <c r="T967" s="179">
        <f>(P967+S967)-INVENTARIO[[#This Row],[Comisión 10%]]</f>
        <v>0</v>
      </c>
      <c r="U967" s="179"/>
      <c r="V967" s="20"/>
      <c r="W967" s="20">
        <f>INVENTARIO[[#This Row],[Precio Final]]-(INVENTARIO[[#This Row],[Comisión 10%]]+INVENTARIO[[#This Row],[Costo total]])</f>
        <v>0</v>
      </c>
      <c r="X967" s="20">
        <f>INVENTARIO[[#This Row],[Ganancia Unitaria]]*INVENTARIO[[#This Row],[Salidas]]</f>
        <v>0</v>
      </c>
      <c r="Y967" s="20"/>
      <c r="Z967" s="20"/>
    </row>
    <row r="968" spans="1:26" ht="55" hidden="1" customHeight="1" x14ac:dyDescent="0.15">
      <c r="A968" s="23"/>
      <c r="B968" s="171"/>
      <c r="C968" s="113"/>
      <c r="D968" s="83"/>
      <c r="E968" s="83"/>
      <c r="F968" s="83"/>
      <c r="G968" s="83"/>
      <c r="H968" s="173">
        <f>INVENTARIO[[#This Row],[Precio Final]]</f>
        <v>0</v>
      </c>
      <c r="I968" s="83">
        <f t="shared" si="118"/>
        <v>0</v>
      </c>
      <c r="J968" s="83"/>
      <c r="K968" s="83">
        <f>SUMIFS(VENTAS[Cantidad],VENTAS[Código del producto Vendido],INVENTARIO[[#This Row],[Code]])</f>
        <v>0</v>
      </c>
      <c r="L968" s="83">
        <f>INVENTARIO[[#This Row],[Entradas]]-INVENTARIO[[#This Row],[Salidas]]</f>
        <v>0</v>
      </c>
      <c r="M968" s="83">
        <f>INVENTARIO[[#This Row],[Precio Final]]*10%</f>
        <v>0</v>
      </c>
      <c r="N968" s="83"/>
      <c r="O968" s="83"/>
      <c r="P968" s="83"/>
      <c r="Q968" s="83"/>
      <c r="R968" s="83"/>
      <c r="S968" s="192"/>
      <c r="T968" s="179">
        <f>(P968+S968)-INVENTARIO[[#This Row],[Comisión 10%]]</f>
        <v>0</v>
      </c>
      <c r="U968" s="179"/>
      <c r="V968" s="20"/>
      <c r="W968" s="20">
        <f>INVENTARIO[[#This Row],[Precio Final]]-(INVENTARIO[[#This Row],[Comisión 10%]]+INVENTARIO[[#This Row],[Costo total]])</f>
        <v>0</v>
      </c>
      <c r="X968" s="20">
        <f>INVENTARIO[[#This Row],[Ganancia Unitaria]]*INVENTARIO[[#This Row],[Salidas]]</f>
        <v>0</v>
      </c>
      <c r="Y968" s="20"/>
      <c r="Z968" s="20"/>
    </row>
    <row r="969" spans="1:26" ht="55" hidden="1" customHeight="1" x14ac:dyDescent="0.15">
      <c r="A969" s="23"/>
      <c r="B969" s="171"/>
      <c r="C969" s="113"/>
      <c r="D969" s="78"/>
      <c r="E969" s="78"/>
      <c r="F969" s="78"/>
      <c r="G969" s="78"/>
      <c r="H969" s="174">
        <f>INVENTARIO[[#This Row],[Precio Final]]</f>
        <v>0</v>
      </c>
      <c r="I969" s="78">
        <f t="shared" si="118"/>
        <v>0</v>
      </c>
      <c r="J969" s="78"/>
      <c r="K969" s="78">
        <f>SUMIFS(VENTAS[Cantidad],VENTAS[Código del producto Vendido],INVENTARIO[[#This Row],[Code]])</f>
        <v>0</v>
      </c>
      <c r="L969" s="78">
        <f>INVENTARIO[[#This Row],[Entradas]]-INVENTARIO[[#This Row],[Salidas]]</f>
        <v>0</v>
      </c>
      <c r="M969" s="78">
        <f>INVENTARIO[[#This Row],[Precio Final]]*10%</f>
        <v>0</v>
      </c>
      <c r="N969" s="78"/>
      <c r="O969" s="78"/>
      <c r="P969" s="78"/>
      <c r="Q969" s="78"/>
      <c r="R969" s="78"/>
      <c r="S969" s="193"/>
      <c r="T969" s="179">
        <f>(P969+S969)-INVENTARIO[[#This Row],[Comisión 10%]]</f>
        <v>0</v>
      </c>
      <c r="U969" s="179"/>
      <c r="V969" s="20"/>
      <c r="W969" s="20">
        <f>INVENTARIO[[#This Row],[Precio Final]]-(INVENTARIO[[#This Row],[Comisión 10%]]+INVENTARIO[[#This Row],[Costo total]])</f>
        <v>0</v>
      </c>
      <c r="X969" s="20">
        <f>INVENTARIO[[#This Row],[Ganancia Unitaria]]*INVENTARIO[[#This Row],[Salidas]]</f>
        <v>0</v>
      </c>
      <c r="Y969" s="20"/>
      <c r="Z969" s="20"/>
    </row>
    <row r="970" spans="1:26" ht="55" hidden="1" customHeight="1" x14ac:dyDescent="0.15">
      <c r="A970" s="23"/>
      <c r="B970" s="171"/>
      <c r="C970" s="113"/>
      <c r="D970" s="83"/>
      <c r="E970" s="83"/>
      <c r="F970" s="83"/>
      <c r="G970" s="83"/>
      <c r="H970" s="173">
        <f>INVENTARIO[[#This Row],[Precio Final]]</f>
        <v>0</v>
      </c>
      <c r="I970" s="83">
        <f t="shared" si="118"/>
        <v>0</v>
      </c>
      <c r="J970" s="83"/>
      <c r="K970" s="83">
        <f>SUMIFS(VENTAS[Cantidad],VENTAS[Código del producto Vendido],INVENTARIO[[#This Row],[Code]])</f>
        <v>0</v>
      </c>
      <c r="L970" s="83">
        <f>INVENTARIO[[#This Row],[Entradas]]-INVENTARIO[[#This Row],[Salidas]]</f>
        <v>0</v>
      </c>
      <c r="M970" s="83">
        <f>INVENTARIO[[#This Row],[Precio Final]]*10%</f>
        <v>0</v>
      </c>
      <c r="N970" s="83"/>
      <c r="O970" s="83"/>
      <c r="P970" s="83"/>
      <c r="Q970" s="83"/>
      <c r="R970" s="83"/>
      <c r="S970" s="192"/>
      <c r="T970" s="179">
        <f>(P970+S970)-INVENTARIO[[#This Row],[Comisión 10%]]</f>
        <v>0</v>
      </c>
      <c r="U970" s="179"/>
      <c r="V970" s="20"/>
      <c r="W970" s="20">
        <f>INVENTARIO[[#This Row],[Precio Final]]-(INVENTARIO[[#This Row],[Comisión 10%]]+INVENTARIO[[#This Row],[Costo total]])</f>
        <v>0</v>
      </c>
      <c r="X970" s="20">
        <f>INVENTARIO[[#This Row],[Ganancia Unitaria]]*INVENTARIO[[#This Row],[Salidas]]</f>
        <v>0</v>
      </c>
      <c r="Y970" s="20"/>
      <c r="Z970" s="20"/>
    </row>
    <row r="971" spans="1:26" ht="55" hidden="1" customHeight="1" x14ac:dyDescent="0.15">
      <c r="A971" s="23"/>
      <c r="B971" s="171"/>
      <c r="C971" s="113"/>
      <c r="D971" s="120"/>
      <c r="E971" s="78"/>
      <c r="F971" s="78"/>
      <c r="G971" s="78"/>
      <c r="H971" s="174">
        <f>INVENTARIO[[#This Row],[Precio Final]]</f>
        <v>0</v>
      </c>
      <c r="I971" s="78">
        <f t="shared" si="118"/>
        <v>0</v>
      </c>
      <c r="J971" s="78"/>
      <c r="K971" s="78">
        <f>SUMIFS(VENTAS[Cantidad],VENTAS[Código del producto Vendido],INVENTARIO[[#This Row],[Code]])</f>
        <v>0</v>
      </c>
      <c r="L971" s="78">
        <f>INVENTARIO[[#This Row],[Entradas]]-INVENTARIO[[#This Row],[Salidas]]</f>
        <v>0</v>
      </c>
      <c r="M971" s="78">
        <f>INVENTARIO[[#This Row],[Precio Final]]*10%</f>
        <v>0</v>
      </c>
      <c r="N971" s="78"/>
      <c r="O971" s="78"/>
      <c r="P971" s="78"/>
      <c r="Q971" s="78"/>
      <c r="R971" s="78"/>
      <c r="S971" s="193"/>
      <c r="T971" s="179">
        <f>(P971+S971)-INVENTARIO[[#This Row],[Comisión 10%]]</f>
        <v>0</v>
      </c>
      <c r="U971" s="179"/>
      <c r="V971" s="20"/>
      <c r="W971" s="20">
        <f>INVENTARIO[[#This Row],[Precio Final]]-(INVENTARIO[[#This Row],[Comisión 10%]]+INVENTARIO[[#This Row],[Costo total]])</f>
        <v>0</v>
      </c>
      <c r="X971" s="20">
        <f>INVENTARIO[[#This Row],[Ganancia Unitaria]]*INVENTARIO[[#This Row],[Salidas]]</f>
        <v>0</v>
      </c>
      <c r="Y971" s="20"/>
      <c r="Z971" s="20"/>
    </row>
    <row r="972" spans="1:26" ht="55" hidden="1" customHeight="1" x14ac:dyDescent="0.15">
      <c r="A972" s="23"/>
      <c r="B972" s="171"/>
      <c r="C972" s="113"/>
      <c r="D972" s="120"/>
      <c r="E972" s="83"/>
      <c r="F972" s="83"/>
      <c r="G972" s="83"/>
      <c r="H972" s="173">
        <f>INVENTARIO[[#This Row],[Precio Final]]</f>
        <v>0</v>
      </c>
      <c r="I972" s="83">
        <f t="shared" si="118"/>
        <v>0</v>
      </c>
      <c r="J972" s="83"/>
      <c r="K972" s="83">
        <f>SUMIFS(VENTAS[Cantidad],VENTAS[Código del producto Vendido],INVENTARIO[[#This Row],[Code]])</f>
        <v>0</v>
      </c>
      <c r="L972" s="83">
        <f>INVENTARIO[[#This Row],[Entradas]]-INVENTARIO[[#This Row],[Salidas]]</f>
        <v>0</v>
      </c>
      <c r="M972" s="83">
        <f>INVENTARIO[[#This Row],[Precio Final]]*10%</f>
        <v>0</v>
      </c>
      <c r="N972" s="83"/>
      <c r="O972" s="83"/>
      <c r="P972" s="83"/>
      <c r="Q972" s="83"/>
      <c r="R972" s="83"/>
      <c r="S972" s="192"/>
      <c r="T972" s="179">
        <f>(P972+S972)-INVENTARIO[[#This Row],[Comisión 10%]]</f>
        <v>0</v>
      </c>
      <c r="U972" s="179"/>
      <c r="V972" s="20"/>
      <c r="W972" s="20">
        <f>INVENTARIO[[#This Row],[Precio Final]]-(INVENTARIO[[#This Row],[Comisión 10%]]+INVENTARIO[[#This Row],[Costo total]])</f>
        <v>0</v>
      </c>
      <c r="X972" s="20">
        <f>INVENTARIO[[#This Row],[Ganancia Unitaria]]*INVENTARIO[[#This Row],[Salidas]]</f>
        <v>0</v>
      </c>
      <c r="Y972" s="20"/>
      <c r="Z972" s="20"/>
    </row>
    <row r="973" spans="1:26" ht="55" hidden="1" customHeight="1" x14ac:dyDescent="0.15">
      <c r="A973" s="23"/>
      <c r="B973" s="171"/>
      <c r="C973" s="113"/>
      <c r="D973" s="120"/>
      <c r="E973" s="78"/>
      <c r="F973" s="78"/>
      <c r="G973" s="78"/>
      <c r="H973" s="174">
        <f>INVENTARIO[[#This Row],[Precio Final]]</f>
        <v>0</v>
      </c>
      <c r="I973" s="78">
        <f t="shared" si="118"/>
        <v>0</v>
      </c>
      <c r="J973" s="78"/>
      <c r="K973" s="78">
        <f>SUMIFS(VENTAS[Cantidad],VENTAS[Código del producto Vendido],INVENTARIO[[#This Row],[Code]])</f>
        <v>0</v>
      </c>
      <c r="L973" s="78">
        <f>INVENTARIO[[#This Row],[Entradas]]-INVENTARIO[[#This Row],[Salidas]]</f>
        <v>0</v>
      </c>
      <c r="M973" s="78">
        <f>INVENTARIO[[#This Row],[Precio Final]]*10%</f>
        <v>0</v>
      </c>
      <c r="N973" s="78"/>
      <c r="O973" s="78"/>
      <c r="P973" s="78"/>
      <c r="Q973" s="78"/>
      <c r="R973" s="78"/>
      <c r="S973" s="193"/>
      <c r="T973" s="179">
        <f>(P973+S973)-INVENTARIO[[#This Row],[Comisión 10%]]</f>
        <v>0</v>
      </c>
      <c r="U973" s="179"/>
      <c r="V973" s="20"/>
      <c r="W973" s="20">
        <f>INVENTARIO[[#This Row],[Precio Final]]-(INVENTARIO[[#This Row],[Comisión 10%]]+INVENTARIO[[#This Row],[Costo total]])</f>
        <v>0</v>
      </c>
      <c r="X973" s="20">
        <f>INVENTARIO[[#This Row],[Ganancia Unitaria]]*INVENTARIO[[#This Row],[Salidas]]</f>
        <v>0</v>
      </c>
      <c r="Y973" s="20"/>
      <c r="Z973" s="20"/>
    </row>
    <row r="974" spans="1:26" ht="55" hidden="1" customHeight="1" x14ac:dyDescent="0.15">
      <c r="A974" s="23"/>
      <c r="B974" s="171"/>
      <c r="C974" s="113"/>
      <c r="D974" s="120"/>
      <c r="E974" s="83"/>
      <c r="F974" s="83"/>
      <c r="G974" s="83"/>
      <c r="H974" s="173">
        <f>INVENTARIO[[#This Row],[Precio Final]]</f>
        <v>0</v>
      </c>
      <c r="I974" s="83">
        <f t="shared" si="118"/>
        <v>0</v>
      </c>
      <c r="J974" s="83"/>
      <c r="K974" s="83">
        <f>SUMIFS(VENTAS[Cantidad],VENTAS[Código del producto Vendido],INVENTARIO[[#This Row],[Code]])</f>
        <v>0</v>
      </c>
      <c r="L974" s="83">
        <f>INVENTARIO[[#This Row],[Entradas]]-INVENTARIO[[#This Row],[Salidas]]</f>
        <v>0</v>
      </c>
      <c r="M974" s="83">
        <f>INVENTARIO[[#This Row],[Precio Final]]*10%</f>
        <v>0</v>
      </c>
      <c r="N974" s="83"/>
      <c r="O974" s="83"/>
      <c r="P974" s="83"/>
      <c r="Q974" s="83"/>
      <c r="R974" s="83"/>
      <c r="S974" s="192"/>
      <c r="T974" s="179">
        <f>(P974+S974)-INVENTARIO[[#This Row],[Comisión 10%]]</f>
        <v>0</v>
      </c>
      <c r="U974" s="179"/>
      <c r="V974" s="20"/>
      <c r="W974" s="20">
        <f>INVENTARIO[[#This Row],[Precio Final]]-(INVENTARIO[[#This Row],[Comisión 10%]]+INVENTARIO[[#This Row],[Costo total]])</f>
        <v>0</v>
      </c>
      <c r="X974" s="20">
        <f>INVENTARIO[[#This Row],[Ganancia Unitaria]]*INVENTARIO[[#This Row],[Salidas]]</f>
        <v>0</v>
      </c>
      <c r="Y974" s="20"/>
      <c r="Z974" s="20"/>
    </row>
    <row r="975" spans="1:26" ht="55" hidden="1" customHeight="1" x14ac:dyDescent="0.15">
      <c r="A975" s="23"/>
      <c r="B975" s="171"/>
      <c r="C975" s="113"/>
      <c r="D975" s="120"/>
      <c r="E975" s="78"/>
      <c r="F975" s="78"/>
      <c r="G975" s="78"/>
      <c r="H975" s="174">
        <f>INVENTARIO[[#This Row],[Precio Final]]</f>
        <v>0</v>
      </c>
      <c r="I975" s="78">
        <f t="shared" si="118"/>
        <v>0</v>
      </c>
      <c r="J975" s="78"/>
      <c r="K975" s="78"/>
      <c r="L975" s="78">
        <f>INVENTARIO[[#This Row],[Entradas]]-INVENTARIO[[#This Row],[Salidas]]</f>
        <v>0</v>
      </c>
      <c r="M975" s="78">
        <f>INVENTARIO[[#This Row],[Precio Final]]*10%</f>
        <v>0</v>
      </c>
      <c r="N975" s="78"/>
      <c r="O975" s="78"/>
      <c r="P975" s="78"/>
      <c r="Q975" s="78"/>
      <c r="R975" s="78"/>
      <c r="S975" s="193"/>
      <c r="T975" s="179">
        <f>(P975+S975)-INVENTARIO[[#This Row],[Comisión 10%]]</f>
        <v>0</v>
      </c>
      <c r="U975" s="179"/>
      <c r="V975" s="20"/>
      <c r="W975" s="20">
        <f>INVENTARIO[[#This Row],[Precio Final]]-(INVENTARIO[[#This Row],[Comisión 10%]]+INVENTARIO[[#This Row],[Costo total]])</f>
        <v>0</v>
      </c>
      <c r="X975" s="20">
        <f>INVENTARIO[[#This Row],[Ganancia Unitaria]]*INVENTARIO[[#This Row],[Salidas]]</f>
        <v>0</v>
      </c>
      <c r="Y975" s="20"/>
      <c r="Z975" s="20"/>
    </row>
    <row r="976" spans="1:26" ht="55" hidden="1" customHeight="1" x14ac:dyDescent="0.15">
      <c r="A976" s="23"/>
      <c r="B976" s="171"/>
      <c r="C976" s="113"/>
      <c r="D976" s="120"/>
      <c r="E976" s="83"/>
      <c r="F976" s="83"/>
      <c r="G976" s="83"/>
      <c r="H976" s="173">
        <f>INVENTARIO[[#This Row],[Precio Final]]</f>
        <v>0</v>
      </c>
      <c r="I976" s="83">
        <f t="shared" si="118"/>
        <v>0</v>
      </c>
      <c r="J976" s="83"/>
      <c r="K976" s="83"/>
      <c r="L976" s="83">
        <f>INVENTARIO[[#This Row],[Entradas]]-INVENTARIO[[#This Row],[Salidas]]</f>
        <v>0</v>
      </c>
      <c r="M976" s="83">
        <f>INVENTARIO[[#This Row],[Precio Final]]*10%</f>
        <v>0</v>
      </c>
      <c r="N976" s="83"/>
      <c r="O976" s="83"/>
      <c r="P976" s="83"/>
      <c r="Q976" s="83"/>
      <c r="R976" s="83"/>
      <c r="S976" s="192"/>
      <c r="T976" s="179">
        <f>(P976+S976)-INVENTARIO[[#This Row],[Comisión 10%]]</f>
        <v>0</v>
      </c>
      <c r="U976" s="179"/>
      <c r="V976" s="20"/>
      <c r="W976" s="20">
        <f>INVENTARIO[[#This Row],[Precio Final]]-(INVENTARIO[[#This Row],[Comisión 10%]]+INVENTARIO[[#This Row],[Costo total]])</f>
        <v>0</v>
      </c>
      <c r="X976" s="20">
        <f>INVENTARIO[[#This Row],[Ganancia Unitaria]]*INVENTARIO[[#This Row],[Salidas]]</f>
        <v>0</v>
      </c>
      <c r="Y976" s="20"/>
      <c r="Z976" s="20"/>
    </row>
    <row r="977" spans="1:26" ht="55" hidden="1" customHeight="1" x14ac:dyDescent="0.15">
      <c r="A977" s="23"/>
      <c r="B977" s="171"/>
      <c r="C977" s="113"/>
      <c r="D977" s="120"/>
      <c r="E977" s="78"/>
      <c r="F977" s="78"/>
      <c r="G977" s="78"/>
      <c r="H977" s="174">
        <f>INVENTARIO[[#This Row],[Precio Final]]</f>
        <v>0</v>
      </c>
      <c r="I977" s="78">
        <f t="shared" si="118"/>
        <v>0</v>
      </c>
      <c r="J977" s="78"/>
      <c r="K977" s="78"/>
      <c r="L977" s="78">
        <f>INVENTARIO[[#This Row],[Entradas]]-INVENTARIO[[#This Row],[Salidas]]</f>
        <v>0</v>
      </c>
      <c r="M977" s="78">
        <f>INVENTARIO[[#This Row],[Precio Final]]*10%</f>
        <v>0</v>
      </c>
      <c r="N977" s="78"/>
      <c r="O977" s="78"/>
      <c r="P977" s="78"/>
      <c r="Q977" s="78"/>
      <c r="R977" s="78"/>
      <c r="S977" s="193"/>
      <c r="T977" s="179">
        <f>(P977+S977)-INVENTARIO[[#This Row],[Comisión 10%]]</f>
        <v>0</v>
      </c>
      <c r="U977" s="179"/>
      <c r="V977" s="20"/>
      <c r="W977" s="20">
        <f>INVENTARIO[[#This Row],[Precio Final]]-(INVENTARIO[[#This Row],[Comisión 10%]]+INVENTARIO[[#This Row],[Costo total]])</f>
        <v>0</v>
      </c>
      <c r="X977" s="20">
        <f>INVENTARIO[[#This Row],[Ganancia Unitaria]]*INVENTARIO[[#This Row],[Salidas]]</f>
        <v>0</v>
      </c>
      <c r="Y977" s="20"/>
      <c r="Z977" s="20"/>
    </row>
    <row r="978" spans="1:26" ht="55" hidden="1" customHeight="1" x14ac:dyDescent="0.15">
      <c r="A978" s="23"/>
      <c r="B978" s="171"/>
      <c r="C978" s="113"/>
      <c r="D978" s="120"/>
      <c r="E978" s="83"/>
      <c r="F978" s="83"/>
      <c r="G978" s="83"/>
      <c r="H978" s="173">
        <f>INVENTARIO[[#This Row],[Precio Final]]</f>
        <v>0</v>
      </c>
      <c r="I978" s="83">
        <f t="shared" si="118"/>
        <v>0</v>
      </c>
      <c r="J978" s="83"/>
      <c r="K978" s="83"/>
      <c r="L978" s="83">
        <f>INVENTARIO[[#This Row],[Entradas]]-INVENTARIO[[#This Row],[Salidas]]</f>
        <v>0</v>
      </c>
      <c r="M978" s="83">
        <f>INVENTARIO[[#This Row],[Precio Final]]*10%</f>
        <v>0</v>
      </c>
      <c r="N978" s="83"/>
      <c r="O978" s="83"/>
      <c r="P978" s="83"/>
      <c r="Q978" s="83"/>
      <c r="R978" s="83"/>
      <c r="S978" s="192"/>
      <c r="T978" s="179">
        <f>(P978+S978)-INVENTARIO[[#This Row],[Comisión 10%]]</f>
        <v>0</v>
      </c>
      <c r="U978" s="179"/>
      <c r="V978" s="20"/>
      <c r="W978" s="20">
        <f>INVENTARIO[[#This Row],[Precio Final]]-(INVENTARIO[[#This Row],[Comisión 10%]]+INVENTARIO[[#This Row],[Costo total]])</f>
        <v>0</v>
      </c>
      <c r="X978" s="20">
        <f>INVENTARIO[[#This Row],[Ganancia Unitaria]]*INVENTARIO[[#This Row],[Salidas]]</f>
        <v>0</v>
      </c>
      <c r="Y978" s="20"/>
      <c r="Z978" s="20"/>
    </row>
    <row r="979" spans="1:26" ht="55" hidden="1" customHeight="1" x14ac:dyDescent="0.15">
      <c r="A979" s="23"/>
      <c r="B979" s="171"/>
      <c r="C979" s="113"/>
      <c r="D979" s="120"/>
      <c r="E979" s="78"/>
      <c r="F979" s="78"/>
      <c r="G979" s="78"/>
      <c r="H979" s="174">
        <f>INVENTARIO[[#This Row],[Precio Final]]</f>
        <v>0</v>
      </c>
      <c r="I979" s="78">
        <f t="shared" si="118"/>
        <v>0</v>
      </c>
      <c r="J979" s="78"/>
      <c r="K979" s="78"/>
      <c r="L979" s="78">
        <f>INVENTARIO[[#This Row],[Entradas]]-INVENTARIO[[#This Row],[Salidas]]</f>
        <v>0</v>
      </c>
      <c r="M979" s="78">
        <f>INVENTARIO[[#This Row],[Precio Final]]*10%</f>
        <v>0</v>
      </c>
      <c r="N979" s="78"/>
      <c r="O979" s="78"/>
      <c r="P979" s="78"/>
      <c r="Q979" s="78"/>
      <c r="R979" s="78"/>
      <c r="S979" s="193"/>
      <c r="T979" s="179">
        <f>(P979+S979)-INVENTARIO[[#This Row],[Comisión 10%]]</f>
        <v>0</v>
      </c>
      <c r="U979" s="179"/>
      <c r="V979" s="20"/>
      <c r="W979" s="20">
        <f>INVENTARIO[[#This Row],[Precio Final]]-(INVENTARIO[[#This Row],[Comisión 10%]]+INVENTARIO[[#This Row],[Costo total]])</f>
        <v>0</v>
      </c>
      <c r="X979" s="20">
        <f>INVENTARIO[[#This Row],[Ganancia Unitaria]]*INVENTARIO[[#This Row],[Salidas]]</f>
        <v>0</v>
      </c>
      <c r="Y979" s="20"/>
      <c r="Z979" s="20"/>
    </row>
    <row r="980" spans="1:26" ht="55" hidden="1" customHeight="1" x14ac:dyDescent="0.15">
      <c r="A980" s="23"/>
      <c r="B980" s="171"/>
      <c r="C980" s="113"/>
      <c r="D980" s="120"/>
      <c r="E980" s="83"/>
      <c r="F980" s="83"/>
      <c r="G980" s="83"/>
      <c r="H980" s="173">
        <f>INVENTARIO[[#This Row],[Precio Final]]</f>
        <v>0</v>
      </c>
      <c r="I980" s="83">
        <f t="shared" si="118"/>
        <v>0</v>
      </c>
      <c r="J980" s="83"/>
      <c r="K980" s="83"/>
      <c r="L980" s="83">
        <f>INVENTARIO[[#This Row],[Entradas]]-INVENTARIO[[#This Row],[Salidas]]</f>
        <v>0</v>
      </c>
      <c r="M980" s="83">
        <f>INVENTARIO[[#This Row],[Precio Final]]*10%</f>
        <v>0</v>
      </c>
      <c r="N980" s="83"/>
      <c r="O980" s="83"/>
      <c r="P980" s="83"/>
      <c r="Q980" s="83"/>
      <c r="R980" s="83"/>
      <c r="S980" s="192"/>
      <c r="T980" s="179">
        <f>(P980+S980)-INVENTARIO[[#This Row],[Comisión 10%]]</f>
        <v>0</v>
      </c>
      <c r="U980" s="179"/>
      <c r="V980" s="20"/>
      <c r="W980" s="20">
        <f>INVENTARIO[[#This Row],[Precio Final]]-(INVENTARIO[[#This Row],[Comisión 10%]]+INVENTARIO[[#This Row],[Costo total]])</f>
        <v>0</v>
      </c>
      <c r="X980" s="20">
        <f>INVENTARIO[[#This Row],[Ganancia Unitaria]]*INVENTARIO[[#This Row],[Salidas]]</f>
        <v>0</v>
      </c>
      <c r="Y980" s="20"/>
      <c r="Z980" s="20"/>
    </row>
    <row r="981" spans="1:26" ht="55" hidden="1" customHeight="1" x14ac:dyDescent="0.15">
      <c r="A981" s="23"/>
      <c r="B981" s="171"/>
      <c r="C981" s="113"/>
      <c r="D981" s="120"/>
      <c r="E981" s="78"/>
      <c r="F981" s="78"/>
      <c r="G981" s="78"/>
      <c r="H981" s="174">
        <f>INVENTARIO[[#This Row],[Precio Final]]</f>
        <v>0</v>
      </c>
      <c r="I981" s="78">
        <f t="shared" si="118"/>
        <v>0</v>
      </c>
      <c r="J981" s="78"/>
      <c r="K981" s="78"/>
      <c r="L981" s="78">
        <f>INVENTARIO[[#This Row],[Entradas]]-INVENTARIO[[#This Row],[Salidas]]</f>
        <v>0</v>
      </c>
      <c r="M981" s="78">
        <f>INVENTARIO[[#This Row],[Precio Final]]*10%</f>
        <v>0</v>
      </c>
      <c r="N981" s="78"/>
      <c r="O981" s="78"/>
      <c r="P981" s="78"/>
      <c r="Q981" s="78"/>
      <c r="R981" s="78"/>
      <c r="S981" s="193"/>
      <c r="T981" s="179">
        <f>(P981+S981)-INVENTARIO[[#This Row],[Comisión 10%]]</f>
        <v>0</v>
      </c>
      <c r="U981" s="179"/>
      <c r="V981" s="20"/>
      <c r="W981" s="20">
        <f>INVENTARIO[[#This Row],[Precio Final]]-(INVENTARIO[[#This Row],[Comisión 10%]]+INVENTARIO[[#This Row],[Costo total]])</f>
        <v>0</v>
      </c>
      <c r="X981" s="20">
        <f>INVENTARIO[[#This Row],[Ganancia Unitaria]]*INVENTARIO[[#This Row],[Salidas]]</f>
        <v>0</v>
      </c>
      <c r="Y981" s="20"/>
      <c r="Z981" s="20"/>
    </row>
    <row r="982" spans="1:26" ht="55" hidden="1" customHeight="1" x14ac:dyDescent="0.15">
      <c r="A982" s="23"/>
      <c r="B982" s="171"/>
      <c r="C982" s="113"/>
      <c r="D982" s="120"/>
      <c r="E982" s="83"/>
      <c r="F982" s="83"/>
      <c r="G982" s="83"/>
      <c r="H982" s="173">
        <f>INVENTARIO[[#This Row],[Precio Final]]</f>
        <v>0</v>
      </c>
      <c r="I982" s="83">
        <f t="shared" si="118"/>
        <v>0</v>
      </c>
      <c r="J982" s="83"/>
      <c r="K982" s="83"/>
      <c r="L982" s="83">
        <f>INVENTARIO[[#This Row],[Entradas]]-INVENTARIO[[#This Row],[Salidas]]</f>
        <v>0</v>
      </c>
      <c r="M982" s="83">
        <f>INVENTARIO[[#This Row],[Precio Final]]*10%</f>
        <v>0</v>
      </c>
      <c r="N982" s="83"/>
      <c r="O982" s="83"/>
      <c r="P982" s="83"/>
      <c r="Q982" s="83"/>
      <c r="R982" s="83"/>
      <c r="S982" s="192"/>
      <c r="T982" s="179">
        <f>(P982+S982)-INVENTARIO[[#This Row],[Comisión 10%]]</f>
        <v>0</v>
      </c>
      <c r="U982" s="179"/>
      <c r="V982" s="20"/>
      <c r="W982" s="20">
        <f>INVENTARIO[[#This Row],[Precio Final]]-(INVENTARIO[[#This Row],[Comisión 10%]]+INVENTARIO[[#This Row],[Costo total]])</f>
        <v>0</v>
      </c>
      <c r="X982" s="20">
        <f>INVENTARIO[[#This Row],[Ganancia Unitaria]]*INVENTARIO[[#This Row],[Salidas]]</f>
        <v>0</v>
      </c>
      <c r="Y982" s="20"/>
      <c r="Z982" s="20"/>
    </row>
    <row r="983" spans="1:26" ht="55" hidden="1" customHeight="1" x14ac:dyDescent="0.15">
      <c r="A983" s="23"/>
      <c r="B983" s="171"/>
      <c r="C983" s="113"/>
      <c r="D983" s="120"/>
      <c r="E983" s="78"/>
      <c r="F983" s="78"/>
      <c r="G983" s="78"/>
      <c r="H983" s="174">
        <f>INVENTARIO[[#This Row],[Precio Final]]</f>
        <v>0</v>
      </c>
      <c r="I983" s="78">
        <f t="shared" si="118"/>
        <v>0</v>
      </c>
      <c r="J983" s="78"/>
      <c r="K983" s="78"/>
      <c r="L983" s="78">
        <f>INVENTARIO[[#This Row],[Entradas]]-INVENTARIO[[#This Row],[Salidas]]</f>
        <v>0</v>
      </c>
      <c r="M983" s="78">
        <f>INVENTARIO[[#This Row],[Precio Final]]*10%</f>
        <v>0</v>
      </c>
      <c r="N983" s="78"/>
      <c r="O983" s="78"/>
      <c r="P983" s="78"/>
      <c r="Q983" s="78"/>
      <c r="R983" s="78"/>
      <c r="S983" s="193"/>
      <c r="T983" s="179">
        <f>(P983+S983)-INVENTARIO[[#This Row],[Comisión 10%]]</f>
        <v>0</v>
      </c>
      <c r="U983" s="179"/>
      <c r="V983" s="20"/>
      <c r="W983" s="20">
        <f>INVENTARIO[[#This Row],[Precio Final]]-(INVENTARIO[[#This Row],[Comisión 10%]]+INVENTARIO[[#This Row],[Costo total]])</f>
        <v>0</v>
      </c>
      <c r="X983" s="20">
        <f>INVENTARIO[[#This Row],[Ganancia Unitaria]]*INVENTARIO[[#This Row],[Salidas]]</f>
        <v>0</v>
      </c>
      <c r="Y983" s="20"/>
      <c r="Z983" s="20"/>
    </row>
    <row r="984" spans="1:26" ht="55" hidden="1" customHeight="1" x14ac:dyDescent="0.15">
      <c r="A984" s="23"/>
      <c r="B984" s="171"/>
      <c r="C984" s="113"/>
      <c r="D984" s="120"/>
      <c r="E984" s="83"/>
      <c r="F984" s="83"/>
      <c r="G984" s="83"/>
      <c r="H984" s="173">
        <f>INVENTARIO[[#This Row],[Precio Final]]</f>
        <v>0</v>
      </c>
      <c r="I984" s="83">
        <f t="shared" si="118"/>
        <v>0</v>
      </c>
      <c r="J984" s="83"/>
      <c r="K984" s="83"/>
      <c r="L984" s="83">
        <f>INVENTARIO[[#This Row],[Entradas]]-INVENTARIO[[#This Row],[Salidas]]</f>
        <v>0</v>
      </c>
      <c r="M984" s="83">
        <f>INVENTARIO[[#This Row],[Precio Final]]*10%</f>
        <v>0</v>
      </c>
      <c r="N984" s="83"/>
      <c r="O984" s="83"/>
      <c r="P984" s="83"/>
      <c r="Q984" s="83"/>
      <c r="R984" s="83"/>
      <c r="S984" s="192"/>
      <c r="T984" s="179">
        <f>(P984+S984)-INVENTARIO[[#This Row],[Comisión 10%]]</f>
        <v>0</v>
      </c>
      <c r="U984" s="179"/>
      <c r="V984" s="20"/>
      <c r="W984" s="20">
        <f>INVENTARIO[[#This Row],[Precio Final]]-(INVENTARIO[[#This Row],[Comisión 10%]]+INVENTARIO[[#This Row],[Costo total]])</f>
        <v>0</v>
      </c>
      <c r="X984" s="20">
        <f>INVENTARIO[[#This Row],[Ganancia Unitaria]]*INVENTARIO[[#This Row],[Salidas]]</f>
        <v>0</v>
      </c>
      <c r="Y984" s="20"/>
      <c r="Z984" s="20"/>
    </row>
    <row r="985" spans="1:26" ht="55" hidden="1" customHeight="1" x14ac:dyDescent="0.15">
      <c r="A985" s="23"/>
      <c r="B985" s="171"/>
      <c r="C985" s="113"/>
      <c r="D985" s="120"/>
      <c r="E985" s="78"/>
      <c r="F985" s="78"/>
      <c r="G985" s="78"/>
      <c r="H985" s="174">
        <f>INVENTARIO[[#This Row],[Precio Final]]</f>
        <v>0</v>
      </c>
      <c r="I985" s="78">
        <f t="shared" si="118"/>
        <v>0</v>
      </c>
      <c r="J985" s="78"/>
      <c r="K985" s="78"/>
      <c r="L985" s="78">
        <f>INVENTARIO[[#This Row],[Entradas]]-INVENTARIO[[#This Row],[Salidas]]</f>
        <v>0</v>
      </c>
      <c r="M985" s="78">
        <f>INVENTARIO[[#This Row],[Precio Final]]*10%</f>
        <v>0</v>
      </c>
      <c r="N985" s="78"/>
      <c r="O985" s="78"/>
      <c r="P985" s="78"/>
      <c r="Q985" s="78"/>
      <c r="R985" s="78"/>
      <c r="S985" s="193"/>
      <c r="T985" s="179">
        <f>(P985+S985)-INVENTARIO[[#This Row],[Comisión 10%]]</f>
        <v>0</v>
      </c>
      <c r="U985" s="179"/>
      <c r="V985" s="20"/>
      <c r="W985" s="20">
        <f>INVENTARIO[[#This Row],[Precio Final]]-(INVENTARIO[[#This Row],[Comisión 10%]]+INVENTARIO[[#This Row],[Costo total]])</f>
        <v>0</v>
      </c>
      <c r="X985" s="20">
        <f>INVENTARIO[[#This Row],[Ganancia Unitaria]]*INVENTARIO[[#This Row],[Salidas]]</f>
        <v>0</v>
      </c>
      <c r="Y985" s="20"/>
      <c r="Z985" s="20"/>
    </row>
    <row r="986" spans="1:26" ht="55" hidden="1" customHeight="1" x14ac:dyDescent="0.15">
      <c r="A986" s="23"/>
      <c r="B986" s="171"/>
      <c r="C986" s="113"/>
      <c r="D986" s="120"/>
      <c r="E986" s="83"/>
      <c r="F986" s="83"/>
      <c r="G986" s="83"/>
      <c r="H986" s="173">
        <f>INVENTARIO[[#This Row],[Precio Final]]</f>
        <v>0</v>
      </c>
      <c r="I986" s="83">
        <f t="shared" si="118"/>
        <v>0</v>
      </c>
      <c r="J986" s="83"/>
      <c r="K986" s="83"/>
      <c r="L986" s="83">
        <f>INVENTARIO[[#This Row],[Entradas]]-INVENTARIO[[#This Row],[Salidas]]</f>
        <v>0</v>
      </c>
      <c r="M986" s="83">
        <f>INVENTARIO[[#This Row],[Precio Final]]*10%</f>
        <v>0</v>
      </c>
      <c r="N986" s="83"/>
      <c r="O986" s="83"/>
      <c r="P986" s="83"/>
      <c r="Q986" s="83"/>
      <c r="R986" s="83"/>
      <c r="S986" s="192"/>
      <c r="T986" s="179">
        <f>(P986+S986)-INVENTARIO[[#This Row],[Comisión 10%]]</f>
        <v>0</v>
      </c>
      <c r="U986" s="179"/>
      <c r="V986" s="20"/>
      <c r="W986" s="20">
        <f>INVENTARIO[[#This Row],[Precio Final]]-(INVENTARIO[[#This Row],[Comisión 10%]]+INVENTARIO[[#This Row],[Costo total]])</f>
        <v>0</v>
      </c>
      <c r="X986" s="20">
        <f>INVENTARIO[[#This Row],[Ganancia Unitaria]]*INVENTARIO[[#This Row],[Salidas]]</f>
        <v>0</v>
      </c>
      <c r="Y986" s="20"/>
      <c r="Z986" s="20"/>
    </row>
    <row r="987" spans="1:26" ht="55" hidden="1" customHeight="1" x14ac:dyDescent="0.15">
      <c r="A987" s="23"/>
      <c r="B987" s="171"/>
      <c r="C987" s="113"/>
      <c r="D987" s="120"/>
      <c r="E987" s="78"/>
      <c r="F987" s="78"/>
      <c r="G987" s="78"/>
      <c r="H987" s="174">
        <f>INVENTARIO[[#This Row],[Precio Final]]</f>
        <v>0</v>
      </c>
      <c r="I987" s="78">
        <f t="shared" si="118"/>
        <v>0</v>
      </c>
      <c r="J987" s="78"/>
      <c r="K987" s="78"/>
      <c r="L987" s="78">
        <f>INVENTARIO[[#This Row],[Entradas]]-INVENTARIO[[#This Row],[Salidas]]</f>
        <v>0</v>
      </c>
      <c r="M987" s="78">
        <f>INVENTARIO[[#This Row],[Precio Final]]*10%</f>
        <v>0</v>
      </c>
      <c r="N987" s="78"/>
      <c r="O987" s="78"/>
      <c r="P987" s="78"/>
      <c r="Q987" s="78"/>
      <c r="R987" s="78"/>
      <c r="S987" s="193"/>
      <c r="T987" s="179">
        <f>(P987+S987)-INVENTARIO[[#This Row],[Comisión 10%]]</f>
        <v>0</v>
      </c>
      <c r="U987" s="179"/>
      <c r="V987" s="20"/>
      <c r="W987" s="20">
        <f>INVENTARIO[[#This Row],[Precio Final]]-(INVENTARIO[[#This Row],[Comisión 10%]]+INVENTARIO[[#This Row],[Costo total]])</f>
        <v>0</v>
      </c>
      <c r="X987" s="20">
        <f>INVENTARIO[[#This Row],[Ganancia Unitaria]]*INVENTARIO[[#This Row],[Salidas]]</f>
        <v>0</v>
      </c>
      <c r="Y987" s="20"/>
      <c r="Z987" s="20"/>
    </row>
    <row r="988" spans="1:26" ht="55" hidden="1" customHeight="1" x14ac:dyDescent="0.15">
      <c r="A988" s="23"/>
      <c r="B988" s="171"/>
      <c r="C988" s="113"/>
      <c r="D988" s="120"/>
      <c r="E988" s="83"/>
      <c r="F988" s="83"/>
      <c r="G988" s="83"/>
      <c r="H988" s="173">
        <f>INVENTARIO[[#This Row],[Precio Final]]</f>
        <v>0</v>
      </c>
      <c r="I988" s="83">
        <f t="shared" si="118"/>
        <v>0</v>
      </c>
      <c r="J988" s="83"/>
      <c r="K988" s="83"/>
      <c r="L988" s="83">
        <f>INVENTARIO[[#This Row],[Entradas]]-INVENTARIO[[#This Row],[Salidas]]</f>
        <v>0</v>
      </c>
      <c r="M988" s="83">
        <f>INVENTARIO[[#This Row],[Precio Final]]*10%</f>
        <v>0</v>
      </c>
      <c r="N988" s="83"/>
      <c r="O988" s="83"/>
      <c r="P988" s="83"/>
      <c r="Q988" s="83"/>
      <c r="R988" s="83"/>
      <c r="S988" s="192"/>
      <c r="T988" s="179">
        <f>(P988+S988)-INVENTARIO[[#This Row],[Comisión 10%]]</f>
        <v>0</v>
      </c>
      <c r="U988" s="179"/>
      <c r="V988" s="20"/>
      <c r="W988" s="20">
        <f>INVENTARIO[[#This Row],[Precio Final]]-(INVENTARIO[[#This Row],[Comisión 10%]]+INVENTARIO[[#This Row],[Costo total]])</f>
        <v>0</v>
      </c>
      <c r="X988" s="20">
        <f>INVENTARIO[[#This Row],[Ganancia Unitaria]]*INVENTARIO[[#This Row],[Salidas]]</f>
        <v>0</v>
      </c>
      <c r="Y988" s="20"/>
      <c r="Z988" s="20"/>
    </row>
    <row r="989" spans="1:26" ht="55" hidden="1" customHeight="1" x14ac:dyDescent="0.15">
      <c r="A989" s="23"/>
      <c r="B989" s="171"/>
      <c r="C989" s="113"/>
      <c r="D989" s="120"/>
      <c r="E989" s="78"/>
      <c r="F989" s="78"/>
      <c r="G989" s="78"/>
      <c r="H989" s="174">
        <f>INVENTARIO[[#This Row],[Precio Final]]</f>
        <v>0</v>
      </c>
      <c r="I989" s="78">
        <f t="shared" si="118"/>
        <v>0</v>
      </c>
      <c r="J989" s="78"/>
      <c r="K989" s="78"/>
      <c r="L989" s="78">
        <f>INVENTARIO[[#This Row],[Entradas]]-INVENTARIO[[#This Row],[Salidas]]</f>
        <v>0</v>
      </c>
      <c r="M989" s="78">
        <f>INVENTARIO[[#This Row],[Precio Final]]*10%</f>
        <v>0</v>
      </c>
      <c r="N989" s="78"/>
      <c r="O989" s="78"/>
      <c r="P989" s="78"/>
      <c r="Q989" s="78"/>
      <c r="R989" s="78"/>
      <c r="S989" s="193"/>
      <c r="T989" s="179">
        <f>(P989+S989)-INVENTARIO[[#This Row],[Comisión 10%]]</f>
        <v>0</v>
      </c>
      <c r="U989" s="179"/>
      <c r="V989" s="20"/>
      <c r="W989" s="20">
        <f>INVENTARIO[[#This Row],[Precio Final]]-(INVENTARIO[[#This Row],[Comisión 10%]]+INVENTARIO[[#This Row],[Costo total]])</f>
        <v>0</v>
      </c>
      <c r="X989" s="20">
        <f>INVENTARIO[[#This Row],[Ganancia Unitaria]]*INVENTARIO[[#This Row],[Salidas]]</f>
        <v>0</v>
      </c>
      <c r="Y989" s="20"/>
      <c r="Z989" s="20"/>
    </row>
    <row r="990" spans="1:26" ht="55" hidden="1" customHeight="1" x14ac:dyDescent="0.15">
      <c r="A990" s="23"/>
      <c r="B990" s="171"/>
      <c r="C990" s="113"/>
      <c r="D990" s="120"/>
      <c r="E990" s="83"/>
      <c r="F990" s="83"/>
      <c r="G990" s="83"/>
      <c r="H990" s="173">
        <f>INVENTARIO[[#This Row],[Precio Final]]</f>
        <v>0</v>
      </c>
      <c r="I990" s="83">
        <f t="shared" si="118"/>
        <v>0</v>
      </c>
      <c r="J990" s="83"/>
      <c r="K990" s="83"/>
      <c r="L990" s="83">
        <f>INVENTARIO[[#This Row],[Entradas]]-INVENTARIO[[#This Row],[Salidas]]</f>
        <v>0</v>
      </c>
      <c r="M990" s="83">
        <f>INVENTARIO[[#This Row],[Precio Final]]*10%</f>
        <v>0</v>
      </c>
      <c r="N990" s="83"/>
      <c r="O990" s="83"/>
      <c r="P990" s="83"/>
      <c r="Q990" s="83"/>
      <c r="R990" s="83"/>
      <c r="S990" s="192"/>
      <c r="T990" s="179">
        <f>(P990+S990)-INVENTARIO[[#This Row],[Comisión 10%]]</f>
        <v>0</v>
      </c>
      <c r="U990" s="179"/>
      <c r="V990" s="20"/>
      <c r="W990" s="20">
        <f>INVENTARIO[[#This Row],[Precio Final]]-(INVENTARIO[[#This Row],[Comisión 10%]]+INVENTARIO[[#This Row],[Costo total]])</f>
        <v>0</v>
      </c>
      <c r="X990" s="20">
        <f>INVENTARIO[[#This Row],[Ganancia Unitaria]]*INVENTARIO[[#This Row],[Salidas]]</f>
        <v>0</v>
      </c>
      <c r="Y990" s="20"/>
      <c r="Z990" s="20"/>
    </row>
    <row r="991" spans="1:26" ht="55" hidden="1" customHeight="1" x14ac:dyDescent="0.15">
      <c r="A991" s="23"/>
      <c r="B991" s="171"/>
      <c r="C991" s="113"/>
      <c r="D991" s="120"/>
      <c r="E991" s="78"/>
      <c r="F991" s="78"/>
      <c r="G991" s="78"/>
      <c r="H991" s="174">
        <f>INVENTARIO[[#This Row],[Precio Final]]</f>
        <v>0</v>
      </c>
      <c r="I991" s="78">
        <f t="shared" si="118"/>
        <v>0</v>
      </c>
      <c r="J991" s="78"/>
      <c r="K991" s="78"/>
      <c r="L991" s="78">
        <f>INVENTARIO[[#This Row],[Entradas]]-INVENTARIO[[#This Row],[Salidas]]</f>
        <v>0</v>
      </c>
      <c r="M991" s="78">
        <f>INVENTARIO[[#This Row],[Precio Final]]*10%</f>
        <v>0</v>
      </c>
      <c r="N991" s="78"/>
      <c r="O991" s="78"/>
      <c r="P991" s="78"/>
      <c r="Q991" s="78"/>
      <c r="R991" s="78"/>
      <c r="S991" s="193"/>
      <c r="T991" s="179">
        <f>(P991+S991)-INVENTARIO[[#This Row],[Comisión 10%]]</f>
        <v>0</v>
      </c>
      <c r="U991" s="179"/>
      <c r="V991" s="20"/>
      <c r="W991" s="20">
        <f>INVENTARIO[[#This Row],[Precio Final]]-(INVENTARIO[[#This Row],[Comisión 10%]]+INVENTARIO[[#This Row],[Costo total]])</f>
        <v>0</v>
      </c>
      <c r="X991" s="20">
        <f>INVENTARIO[[#This Row],[Ganancia Unitaria]]*INVENTARIO[[#This Row],[Salidas]]</f>
        <v>0</v>
      </c>
      <c r="Y991" s="20"/>
      <c r="Z991" s="20"/>
    </row>
    <row r="992" spans="1:26" ht="55" hidden="1" customHeight="1" x14ac:dyDescent="0.15">
      <c r="A992" s="23"/>
      <c r="B992" s="171"/>
      <c r="C992" s="113"/>
      <c r="D992" s="120"/>
      <c r="E992" s="83"/>
      <c r="F992" s="83"/>
      <c r="G992" s="83"/>
      <c r="H992" s="173">
        <f>INVENTARIO[[#This Row],[Precio Final]]</f>
        <v>0</v>
      </c>
      <c r="I992" s="83">
        <f t="shared" si="118"/>
        <v>0</v>
      </c>
      <c r="J992" s="83"/>
      <c r="K992" s="83"/>
      <c r="L992" s="83"/>
      <c r="M992" s="83">
        <f>INVENTARIO[[#This Row],[Precio Final]]*10%</f>
        <v>0</v>
      </c>
      <c r="N992" s="83"/>
      <c r="O992" s="83"/>
      <c r="P992" s="83"/>
      <c r="Q992" s="83"/>
      <c r="R992" s="83"/>
      <c r="S992" s="192"/>
      <c r="T992" s="179">
        <f>(P992+S992)-INVENTARIO[[#This Row],[Comisión 10%]]</f>
        <v>0</v>
      </c>
      <c r="U992" s="179"/>
      <c r="V992" s="20"/>
      <c r="W992" s="20">
        <f>INVENTARIO[[#This Row],[Precio Final]]-(INVENTARIO[[#This Row],[Comisión 10%]]+INVENTARIO[[#This Row],[Costo total]])</f>
        <v>0</v>
      </c>
      <c r="X992" s="20">
        <f>INVENTARIO[[#This Row],[Ganancia Unitaria]]*INVENTARIO[[#This Row],[Salidas]]</f>
        <v>0</v>
      </c>
      <c r="Y992" s="20"/>
      <c r="Z992" s="20"/>
    </row>
    <row r="993" spans="1:26" ht="55" hidden="1" customHeight="1" x14ac:dyDescent="0.15">
      <c r="A993" s="23"/>
      <c r="B993" s="171"/>
      <c r="C993" s="113"/>
      <c r="D993" s="120"/>
      <c r="E993" s="78"/>
      <c r="F993" s="78"/>
      <c r="G993" s="78"/>
      <c r="H993" s="174">
        <f>INVENTARIO[[#This Row],[Precio Final]]</f>
        <v>0</v>
      </c>
      <c r="I993" s="78">
        <f t="shared" si="118"/>
        <v>0</v>
      </c>
      <c r="J993" s="78"/>
      <c r="K993" s="78"/>
      <c r="L993" s="78"/>
      <c r="M993" s="78">
        <f>INVENTARIO[[#This Row],[Precio Final]]*10%</f>
        <v>0</v>
      </c>
      <c r="N993" s="78"/>
      <c r="O993" s="78"/>
      <c r="P993" s="78"/>
      <c r="Q993" s="78"/>
      <c r="R993" s="78"/>
      <c r="S993" s="193"/>
      <c r="T993" s="179">
        <f>(P993+S993)-INVENTARIO[[#This Row],[Comisión 10%]]</f>
        <v>0</v>
      </c>
      <c r="U993" s="179"/>
      <c r="V993" s="20"/>
      <c r="W993" s="20">
        <f>INVENTARIO[[#This Row],[Precio Final]]-(INVENTARIO[[#This Row],[Comisión 10%]]+INVENTARIO[[#This Row],[Costo total]])</f>
        <v>0</v>
      </c>
      <c r="X993" s="20">
        <f>INVENTARIO[[#This Row],[Ganancia Unitaria]]*INVENTARIO[[#This Row],[Salidas]]</f>
        <v>0</v>
      </c>
      <c r="Y993" s="20"/>
      <c r="Z993" s="20"/>
    </row>
    <row r="994" spans="1:26" ht="55" hidden="1" customHeight="1" x14ac:dyDescent="0.15">
      <c r="A994" s="23"/>
      <c r="B994" s="171"/>
      <c r="C994" s="113"/>
      <c r="D994" s="120"/>
      <c r="E994" s="83"/>
      <c r="F994" s="83"/>
      <c r="G994" s="83"/>
      <c r="H994" s="173">
        <f>INVENTARIO[[#This Row],[Precio Final]]</f>
        <v>0</v>
      </c>
      <c r="I994" s="83">
        <f t="shared" si="118"/>
        <v>0</v>
      </c>
      <c r="J994" s="83"/>
      <c r="K994" s="83"/>
      <c r="L994" s="83"/>
      <c r="M994" s="83">
        <f>INVENTARIO[[#This Row],[Precio Final]]*10%</f>
        <v>0</v>
      </c>
      <c r="N994" s="83"/>
      <c r="O994" s="83"/>
      <c r="P994" s="83"/>
      <c r="Q994" s="83"/>
      <c r="R994" s="83"/>
      <c r="S994" s="192"/>
      <c r="T994" s="180">
        <f>(P994+S994)-INVENTARIO[[#This Row],[Comisión 10%]]</f>
        <v>0</v>
      </c>
      <c r="U994" s="173"/>
      <c r="V994" s="20"/>
      <c r="W994" s="20">
        <f>INVENTARIO[[#This Row],[Precio Final]]-(INVENTARIO[[#This Row],[Comisión 10%]]+INVENTARIO[[#This Row],[Costo total]])</f>
        <v>0</v>
      </c>
      <c r="X994" s="20">
        <f>INVENTARIO[[#This Row],[Ganancia Unitaria]]*INVENTARIO[[#This Row],[Salidas]]</f>
        <v>0</v>
      </c>
      <c r="Y994" s="20"/>
      <c r="Z994" s="20"/>
    </row>
    <row r="995" spans="1:26" ht="55" hidden="1" customHeight="1" x14ac:dyDescent="0.15">
      <c r="A995" s="23"/>
      <c r="B995" s="171"/>
      <c r="C995" s="113"/>
      <c r="D995" s="120"/>
      <c r="E995" s="78"/>
      <c r="F995" s="78"/>
      <c r="G995" s="78"/>
      <c r="H995" s="174">
        <f>INVENTARIO[[#This Row],[Precio Final]]</f>
        <v>0</v>
      </c>
      <c r="I995" s="78">
        <f t="shared" si="118"/>
        <v>0</v>
      </c>
      <c r="J995" s="78"/>
      <c r="K995" s="78"/>
      <c r="L995" s="78"/>
      <c r="M995" s="78">
        <f>INVENTARIO[[#This Row],[Precio Final]]*10%</f>
        <v>0</v>
      </c>
      <c r="N995" s="78"/>
      <c r="O995" s="78"/>
      <c r="P995" s="78"/>
      <c r="Q995" s="78"/>
      <c r="R995" s="78"/>
      <c r="S995" s="193"/>
      <c r="T995" s="180">
        <f>(P995+S995)-INVENTARIO[[#This Row],[Comisión 10%]]</f>
        <v>0</v>
      </c>
      <c r="U995" s="174"/>
      <c r="V995" s="20"/>
      <c r="W995" s="20">
        <f>INVENTARIO[[#This Row],[Precio Final]]-(INVENTARIO[[#This Row],[Comisión 10%]]+INVENTARIO[[#This Row],[Costo total]])</f>
        <v>0</v>
      </c>
      <c r="X995" s="20">
        <f>INVENTARIO[[#This Row],[Ganancia Unitaria]]*INVENTARIO[[#This Row],[Salidas]]</f>
        <v>0</v>
      </c>
      <c r="Y995" s="20"/>
      <c r="Z995" s="20"/>
    </row>
    <row r="996" spans="1:26" ht="55" hidden="1" customHeight="1" x14ac:dyDescent="0.15">
      <c r="A996" s="23"/>
      <c r="B996" s="171"/>
      <c r="C996" s="113"/>
      <c r="D996" s="120"/>
      <c r="E996" s="83"/>
      <c r="F996" s="83"/>
      <c r="G996" s="83"/>
      <c r="H996" s="173">
        <f>INVENTARIO[[#This Row],[Precio Final]]</f>
        <v>0</v>
      </c>
      <c r="I996" s="83">
        <f t="shared" si="118"/>
        <v>0</v>
      </c>
      <c r="J996" s="83"/>
      <c r="K996" s="83"/>
      <c r="L996" s="83"/>
      <c r="M996" s="83">
        <f>INVENTARIO[[#This Row],[Precio Final]]*10%</f>
        <v>0</v>
      </c>
      <c r="N996" s="83"/>
      <c r="O996" s="83"/>
      <c r="P996" s="83"/>
      <c r="Q996" s="83"/>
      <c r="R996" s="83"/>
      <c r="S996" s="192"/>
      <c r="T996" s="180">
        <f>(P996+S996)-INVENTARIO[[#This Row],[Comisión 10%]]</f>
        <v>0</v>
      </c>
      <c r="U996" s="173"/>
      <c r="V996" s="20"/>
      <c r="W996" s="20">
        <f>INVENTARIO[[#This Row],[Precio Final]]-(INVENTARIO[[#This Row],[Comisión 10%]]+INVENTARIO[[#This Row],[Costo total]])</f>
        <v>0</v>
      </c>
      <c r="X996" s="20">
        <f>INVENTARIO[[#This Row],[Ganancia Unitaria]]*INVENTARIO[[#This Row],[Salidas]]</f>
        <v>0</v>
      </c>
      <c r="Y996" s="20"/>
      <c r="Z996" s="20"/>
    </row>
    <row r="997" spans="1:26" ht="55" hidden="1" customHeight="1" x14ac:dyDescent="0.15">
      <c r="A997" s="23"/>
      <c r="B997" s="171"/>
      <c r="C997" s="113"/>
      <c r="D997" s="120"/>
      <c r="E997" s="78"/>
      <c r="F997" s="78"/>
      <c r="G997" s="78"/>
      <c r="H997" s="174">
        <f>INVENTARIO[[#This Row],[Precio Final]]</f>
        <v>0</v>
      </c>
      <c r="I997" s="78">
        <f t="shared" si="118"/>
        <v>0</v>
      </c>
      <c r="J997" s="78"/>
      <c r="K997" s="78"/>
      <c r="L997" s="78"/>
      <c r="M997" s="78">
        <f>INVENTARIO[[#This Row],[Precio Final]]*10%</f>
        <v>0</v>
      </c>
      <c r="N997" s="78"/>
      <c r="O997" s="78"/>
      <c r="P997" s="78"/>
      <c r="Q997" s="78"/>
      <c r="R997" s="78"/>
      <c r="S997" s="193"/>
      <c r="T997" s="180">
        <f>(P997+S997)-INVENTARIO[[#This Row],[Comisión 10%]]</f>
        <v>0</v>
      </c>
      <c r="U997" s="174"/>
      <c r="V997" s="20"/>
      <c r="W997" s="20">
        <f>INVENTARIO[[#This Row],[Precio Final]]-(INVENTARIO[[#This Row],[Comisión 10%]]+INVENTARIO[[#This Row],[Costo total]])</f>
        <v>0</v>
      </c>
      <c r="X997" s="20">
        <f>INVENTARIO[[#This Row],[Ganancia Unitaria]]*INVENTARIO[[#This Row],[Salidas]]</f>
        <v>0</v>
      </c>
      <c r="Y997" s="20"/>
      <c r="Z997" s="20"/>
    </row>
    <row r="998" spans="1:26" ht="55" hidden="1" customHeight="1" x14ac:dyDescent="0.15">
      <c r="A998" s="23"/>
      <c r="B998" s="171"/>
      <c r="C998" s="113"/>
      <c r="D998" s="120"/>
      <c r="E998" s="83"/>
      <c r="F998" s="83"/>
      <c r="G998" s="83"/>
      <c r="H998" s="173">
        <f>INVENTARIO[[#This Row],[Precio Final]]</f>
        <v>0</v>
      </c>
      <c r="I998" s="83">
        <f t="shared" si="118"/>
        <v>0</v>
      </c>
      <c r="J998" s="83"/>
      <c r="K998" s="83"/>
      <c r="L998" s="83"/>
      <c r="M998" s="83">
        <f>INVENTARIO[[#This Row],[Precio Final]]*10%</f>
        <v>0</v>
      </c>
      <c r="N998" s="83"/>
      <c r="O998" s="83"/>
      <c r="P998" s="83"/>
      <c r="Q998" s="83"/>
      <c r="R998" s="83"/>
      <c r="S998" s="192"/>
      <c r="T998" s="180">
        <f>(P998+S998)-INVENTARIO[[#This Row],[Comisión 10%]]</f>
        <v>0</v>
      </c>
      <c r="U998" s="173"/>
      <c r="V998" s="20"/>
      <c r="W998" s="20">
        <f>INVENTARIO[[#This Row],[Precio Final]]-(INVENTARIO[[#This Row],[Comisión 10%]]+INVENTARIO[[#This Row],[Costo total]])</f>
        <v>0</v>
      </c>
      <c r="X998" s="20">
        <f>INVENTARIO[[#This Row],[Ganancia Unitaria]]*INVENTARIO[[#This Row],[Salidas]]</f>
        <v>0</v>
      </c>
      <c r="Y998" s="20"/>
      <c r="Z998" s="20"/>
    </row>
    <row r="999" spans="1:26" ht="55" hidden="1" customHeight="1" x14ac:dyDescent="0.15">
      <c r="A999" s="23"/>
      <c r="B999" s="171"/>
      <c r="C999" s="113"/>
      <c r="D999" s="120"/>
      <c r="E999" s="78"/>
      <c r="F999" s="78"/>
      <c r="G999" s="78"/>
      <c r="H999" s="174">
        <f>INVENTARIO[[#This Row],[Precio Final]]</f>
        <v>0</v>
      </c>
      <c r="I999" s="78">
        <f t="shared" si="118"/>
        <v>0</v>
      </c>
      <c r="J999" s="78"/>
      <c r="K999" s="78"/>
      <c r="L999" s="78"/>
      <c r="M999" s="78">
        <f>INVENTARIO[[#This Row],[Precio Final]]*10%</f>
        <v>0</v>
      </c>
      <c r="N999" s="78"/>
      <c r="O999" s="78"/>
      <c r="P999" s="78"/>
      <c r="Q999" s="78"/>
      <c r="R999" s="78"/>
      <c r="S999" s="193"/>
      <c r="T999" s="180">
        <f>(P999+S999)-INVENTARIO[[#This Row],[Comisión 10%]]</f>
        <v>0</v>
      </c>
      <c r="U999" s="174"/>
      <c r="V999" s="20"/>
      <c r="W999" s="20">
        <f>INVENTARIO[[#This Row],[Precio Final]]-(INVENTARIO[[#This Row],[Comisión 10%]]+INVENTARIO[[#This Row],[Costo total]])</f>
        <v>0</v>
      </c>
      <c r="X999" s="20">
        <f>INVENTARIO[[#This Row],[Ganancia Unitaria]]*INVENTARIO[[#This Row],[Salidas]]</f>
        <v>0</v>
      </c>
      <c r="Y999" s="20"/>
      <c r="Z999" s="20"/>
    </row>
    <row r="1000" spans="1:26" ht="55" hidden="1" customHeight="1" x14ac:dyDescent="0.15">
      <c r="A1000" s="23"/>
      <c r="B1000" s="171"/>
      <c r="C1000" s="113"/>
      <c r="D1000" s="120"/>
      <c r="E1000" s="83"/>
      <c r="F1000" s="83"/>
      <c r="G1000" s="83"/>
      <c r="H1000" s="173">
        <f>INVENTARIO[[#This Row],[Precio Final]]</f>
        <v>0</v>
      </c>
      <c r="I1000" s="83">
        <f t="shared" si="118"/>
        <v>0</v>
      </c>
      <c r="J1000" s="83"/>
      <c r="K1000" s="83"/>
      <c r="L1000" s="83"/>
      <c r="M1000" s="83">
        <f>INVENTARIO[[#This Row],[Precio Final]]*10%</f>
        <v>0</v>
      </c>
      <c r="N1000" s="83"/>
      <c r="O1000" s="83"/>
      <c r="P1000" s="83"/>
      <c r="Q1000" s="83"/>
      <c r="R1000" s="83"/>
      <c r="S1000" s="192"/>
      <c r="T1000" s="180">
        <f>(P1000+S1000)-INVENTARIO[[#This Row],[Comisión 10%]]</f>
        <v>0</v>
      </c>
      <c r="U1000" s="173"/>
      <c r="V1000" s="20"/>
      <c r="W1000" s="20">
        <f>INVENTARIO[[#This Row],[Precio Final]]-(INVENTARIO[[#This Row],[Comisión 10%]]+INVENTARIO[[#This Row],[Costo total]])</f>
        <v>0</v>
      </c>
      <c r="X1000" s="20">
        <f>INVENTARIO[[#This Row],[Ganancia Unitaria]]*INVENTARIO[[#This Row],[Salidas]]</f>
        <v>0</v>
      </c>
      <c r="Y1000" s="20"/>
      <c r="Z1000" s="20"/>
    </row>
    <row r="1001" spans="1:26" ht="55" hidden="1" customHeight="1" x14ac:dyDescent="0.15">
      <c r="A1001" s="23"/>
      <c r="B1001" s="171"/>
      <c r="C1001" s="113"/>
      <c r="D1001" s="120"/>
      <c r="E1001" s="78"/>
      <c r="F1001" s="78"/>
      <c r="G1001" s="78"/>
      <c r="H1001" s="174">
        <f>INVENTARIO[[#This Row],[Precio Final]]</f>
        <v>0</v>
      </c>
      <c r="I1001" s="78">
        <f t="shared" si="118"/>
        <v>0</v>
      </c>
      <c r="J1001" s="78"/>
      <c r="K1001" s="78"/>
      <c r="L1001" s="78"/>
      <c r="M1001" s="78">
        <f>INVENTARIO[[#This Row],[Precio Final]]*10%</f>
        <v>0</v>
      </c>
      <c r="N1001" s="78"/>
      <c r="O1001" s="78"/>
      <c r="P1001" s="78"/>
      <c r="Q1001" s="78"/>
      <c r="R1001" s="78"/>
      <c r="S1001" s="193"/>
      <c r="T1001" s="180">
        <f>(P1001+S1001)-INVENTARIO[[#This Row],[Comisión 10%]]</f>
        <v>0</v>
      </c>
      <c r="U1001" s="174"/>
      <c r="V1001" s="20"/>
      <c r="W1001" s="20">
        <f>INVENTARIO[[#This Row],[Precio Final]]-(INVENTARIO[[#This Row],[Comisión 10%]]+INVENTARIO[[#This Row],[Costo total]])</f>
        <v>0</v>
      </c>
      <c r="X1001" s="20">
        <f>INVENTARIO[[#This Row],[Ganancia Unitaria]]*INVENTARIO[[#This Row],[Salidas]]</f>
        <v>0</v>
      </c>
      <c r="Y1001" s="20"/>
      <c r="Z1001" s="20"/>
    </row>
    <row r="1002" spans="1:26" ht="55" hidden="1" customHeight="1" x14ac:dyDescent="0.15">
      <c r="A1002" s="23"/>
      <c r="B1002" s="171"/>
      <c r="C1002" s="113"/>
      <c r="D1002" s="120"/>
      <c r="E1002" s="83"/>
      <c r="F1002" s="83"/>
      <c r="G1002" s="83"/>
      <c r="H1002" s="173">
        <f>INVENTARIO[[#This Row],[Precio Final]]</f>
        <v>0</v>
      </c>
      <c r="I1002" s="83">
        <f t="shared" si="118"/>
        <v>0</v>
      </c>
      <c r="J1002" s="83"/>
      <c r="K1002" s="83"/>
      <c r="L1002" s="83"/>
      <c r="M1002" s="83">
        <f>INVENTARIO[[#This Row],[Precio Final]]*10%</f>
        <v>0</v>
      </c>
      <c r="N1002" s="83"/>
      <c r="O1002" s="83"/>
      <c r="P1002" s="83"/>
      <c r="Q1002" s="83"/>
      <c r="R1002" s="83"/>
      <c r="S1002" s="192"/>
      <c r="T1002" s="180">
        <f>(P1002+S1002)-INVENTARIO[[#This Row],[Comisión 10%]]</f>
        <v>0</v>
      </c>
      <c r="U1002" s="173"/>
      <c r="V1002" s="20"/>
      <c r="W1002" s="20">
        <f>INVENTARIO[[#This Row],[Precio Final]]-(INVENTARIO[[#This Row],[Comisión 10%]]+INVENTARIO[[#This Row],[Costo total]])</f>
        <v>0</v>
      </c>
      <c r="X1002" s="20">
        <f>INVENTARIO[[#This Row],[Ganancia Unitaria]]*INVENTARIO[[#This Row],[Salidas]]</f>
        <v>0</v>
      </c>
      <c r="Y1002" s="20"/>
      <c r="Z1002" s="20"/>
    </row>
    <row r="1003" spans="1:26" ht="55" hidden="1" customHeight="1" x14ac:dyDescent="0.15">
      <c r="A1003" s="23"/>
      <c r="B1003" s="171"/>
      <c r="C1003" s="113"/>
      <c r="D1003" s="120"/>
      <c r="E1003" s="78"/>
      <c r="F1003" s="78"/>
      <c r="G1003" s="78"/>
      <c r="H1003" s="174">
        <f>INVENTARIO[[#This Row],[Precio Final]]</f>
        <v>0</v>
      </c>
      <c r="I1003" s="78">
        <f t="shared" si="118"/>
        <v>0</v>
      </c>
      <c r="J1003" s="78"/>
      <c r="K1003" s="78"/>
      <c r="L1003" s="78"/>
      <c r="M1003" s="78">
        <f>INVENTARIO[[#This Row],[Precio Final]]*10%</f>
        <v>0</v>
      </c>
      <c r="N1003" s="78"/>
      <c r="O1003" s="78"/>
      <c r="P1003" s="78"/>
      <c r="Q1003" s="78"/>
      <c r="R1003" s="78"/>
      <c r="S1003" s="193"/>
      <c r="T1003" s="180">
        <f>(P1003+S1003)-INVENTARIO[[#This Row],[Comisión 10%]]</f>
        <v>0</v>
      </c>
      <c r="U1003" s="174"/>
      <c r="V1003" s="20"/>
      <c r="W1003" s="20">
        <f>INVENTARIO[[#This Row],[Precio Final]]-(INVENTARIO[[#This Row],[Comisión 10%]]+INVENTARIO[[#This Row],[Costo total]])</f>
        <v>0</v>
      </c>
      <c r="X1003" s="20">
        <f>INVENTARIO[[#This Row],[Ganancia Unitaria]]*INVENTARIO[[#This Row],[Salidas]]</f>
        <v>0</v>
      </c>
      <c r="Y1003" s="20"/>
      <c r="Z1003" s="20"/>
    </row>
    <row r="1004" spans="1:26" ht="55" hidden="1" customHeight="1" x14ac:dyDescent="0.15">
      <c r="A1004" s="23"/>
      <c r="B1004" s="171"/>
      <c r="C1004" s="113"/>
      <c r="D1004" s="120"/>
      <c r="E1004" s="83"/>
      <c r="F1004" s="83"/>
      <c r="G1004" s="83"/>
      <c r="H1004" s="173">
        <f>INVENTARIO[[#This Row],[Precio Final]]</f>
        <v>0</v>
      </c>
      <c r="I1004" s="83">
        <f t="shared" si="118"/>
        <v>0</v>
      </c>
      <c r="J1004" s="83"/>
      <c r="K1004" s="83"/>
      <c r="L1004" s="83"/>
      <c r="M1004" s="83">
        <f>INVENTARIO[[#This Row],[Precio Final]]*10%</f>
        <v>0</v>
      </c>
      <c r="N1004" s="83"/>
      <c r="O1004" s="83"/>
      <c r="P1004" s="83"/>
      <c r="Q1004" s="83"/>
      <c r="R1004" s="83"/>
      <c r="S1004" s="192"/>
      <c r="T1004" s="180">
        <f>(P1004+S1004)-INVENTARIO[[#This Row],[Comisión 10%]]</f>
        <v>0</v>
      </c>
      <c r="U1004" s="173"/>
      <c r="V1004" s="20"/>
      <c r="W1004" s="20">
        <f>INVENTARIO[[#This Row],[Precio Final]]-(INVENTARIO[[#This Row],[Comisión 10%]]+INVENTARIO[[#This Row],[Costo total]])</f>
        <v>0</v>
      </c>
      <c r="X1004" s="20">
        <f>INVENTARIO[[#This Row],[Ganancia Unitaria]]*INVENTARIO[[#This Row],[Salidas]]</f>
        <v>0</v>
      </c>
      <c r="Y1004" s="20"/>
      <c r="Z1004" s="20"/>
    </row>
    <row r="1005" spans="1:26" ht="55" hidden="1" customHeight="1" x14ac:dyDescent="0.15">
      <c r="A1005" s="23"/>
      <c r="B1005" s="171"/>
      <c r="C1005" s="113"/>
      <c r="D1005" s="120"/>
      <c r="E1005" s="78"/>
      <c r="F1005" s="78"/>
      <c r="G1005" s="78"/>
      <c r="H1005" s="174">
        <f>INVENTARIO[[#This Row],[Precio Final]]</f>
        <v>0</v>
      </c>
      <c r="I1005" s="78">
        <f t="shared" si="118"/>
        <v>0</v>
      </c>
      <c r="J1005" s="78"/>
      <c r="K1005" s="78"/>
      <c r="L1005" s="78"/>
      <c r="M1005" s="78">
        <f>INVENTARIO[[#This Row],[Precio Final]]*10%</f>
        <v>0</v>
      </c>
      <c r="N1005" s="78"/>
      <c r="O1005" s="78"/>
      <c r="P1005" s="78"/>
      <c r="Q1005" s="78"/>
      <c r="R1005" s="78"/>
      <c r="S1005" s="193"/>
      <c r="T1005" s="180">
        <f>(P1005+S1005)-INVENTARIO[[#This Row],[Comisión 10%]]</f>
        <v>0</v>
      </c>
      <c r="U1005" s="174"/>
      <c r="V1005" s="20"/>
      <c r="W1005" s="20">
        <f>INVENTARIO[[#This Row],[Precio Final]]-(INVENTARIO[[#This Row],[Comisión 10%]]+INVENTARIO[[#This Row],[Costo total]])</f>
        <v>0</v>
      </c>
      <c r="X1005" s="20">
        <f>INVENTARIO[[#This Row],[Ganancia Unitaria]]*INVENTARIO[[#This Row],[Salidas]]</f>
        <v>0</v>
      </c>
      <c r="Y1005" s="20"/>
      <c r="Z1005" s="20"/>
    </row>
    <row r="1006" spans="1:26" ht="55" hidden="1" customHeight="1" x14ac:dyDescent="0.15">
      <c r="A1006" s="23"/>
      <c r="B1006" s="171"/>
      <c r="C1006" s="113"/>
      <c r="D1006" s="120"/>
      <c r="E1006" s="83"/>
      <c r="F1006" s="83"/>
      <c r="G1006" s="83"/>
      <c r="H1006" s="173">
        <f>INVENTARIO[[#This Row],[Precio Final]]</f>
        <v>0</v>
      </c>
      <c r="I1006" s="83">
        <f t="shared" si="118"/>
        <v>0</v>
      </c>
      <c r="J1006" s="83"/>
      <c r="K1006" s="83"/>
      <c r="L1006" s="83"/>
      <c r="M1006" s="83">
        <f>INVENTARIO[[#This Row],[Precio Final]]*10%</f>
        <v>0</v>
      </c>
      <c r="N1006" s="83"/>
      <c r="O1006" s="83"/>
      <c r="P1006" s="83"/>
      <c r="Q1006" s="83"/>
      <c r="R1006" s="83"/>
      <c r="S1006" s="192"/>
      <c r="T1006" s="180">
        <f>(P1006+S1006)-INVENTARIO[[#This Row],[Comisión 10%]]</f>
        <v>0</v>
      </c>
      <c r="U1006" s="173"/>
      <c r="V1006" s="20"/>
      <c r="W1006" s="20">
        <f>INVENTARIO[[#This Row],[Precio Final]]-(INVENTARIO[[#This Row],[Comisión 10%]]+INVENTARIO[[#This Row],[Costo total]])</f>
        <v>0</v>
      </c>
      <c r="X1006" s="20">
        <f>INVENTARIO[[#This Row],[Ganancia Unitaria]]*INVENTARIO[[#This Row],[Salidas]]</f>
        <v>0</v>
      </c>
      <c r="Y1006" s="20"/>
      <c r="Z1006" s="20"/>
    </row>
    <row r="1007" spans="1:26" ht="55" hidden="1" customHeight="1" x14ac:dyDescent="0.15">
      <c r="A1007" s="23"/>
      <c r="B1007" s="171"/>
      <c r="C1007" s="113"/>
      <c r="D1007" s="120"/>
      <c r="E1007" s="78"/>
      <c r="F1007" s="78"/>
      <c r="G1007" s="78"/>
      <c r="H1007" s="174">
        <f>INVENTARIO[[#This Row],[Precio Final]]</f>
        <v>0</v>
      </c>
      <c r="I1007" s="78">
        <f t="shared" si="118"/>
        <v>0</v>
      </c>
      <c r="J1007" s="78"/>
      <c r="K1007" s="78"/>
      <c r="L1007" s="78"/>
      <c r="M1007" s="78">
        <f>INVENTARIO[[#This Row],[Precio Final]]*10%</f>
        <v>0</v>
      </c>
      <c r="N1007" s="78"/>
      <c r="O1007" s="78"/>
      <c r="P1007" s="78"/>
      <c r="Q1007" s="78"/>
      <c r="R1007" s="78"/>
      <c r="S1007" s="193"/>
      <c r="T1007" s="180">
        <f>(P1007+S1007)-INVENTARIO[[#This Row],[Comisión 10%]]</f>
        <v>0</v>
      </c>
      <c r="U1007" s="174"/>
      <c r="V1007" s="20"/>
      <c r="W1007" s="20">
        <f>INVENTARIO[[#This Row],[Precio Final]]-(INVENTARIO[[#This Row],[Comisión 10%]]+INVENTARIO[[#This Row],[Costo total]])</f>
        <v>0</v>
      </c>
      <c r="X1007" s="20">
        <f>INVENTARIO[[#This Row],[Ganancia Unitaria]]*INVENTARIO[[#This Row],[Salidas]]</f>
        <v>0</v>
      </c>
      <c r="Y1007" s="20"/>
      <c r="Z1007" s="20"/>
    </row>
    <row r="1008" spans="1:26" ht="55" hidden="1" customHeight="1" x14ac:dyDescent="0.15">
      <c r="A1008" s="23"/>
      <c r="B1008" s="171"/>
      <c r="C1008" s="113"/>
      <c r="D1008" s="120"/>
      <c r="E1008" s="83"/>
      <c r="F1008" s="83"/>
      <c r="G1008" s="83"/>
      <c r="H1008" s="173">
        <f>INVENTARIO[[#This Row],[Precio Final]]</f>
        <v>0</v>
      </c>
      <c r="I1008" s="83">
        <f t="shared" si="118"/>
        <v>0</v>
      </c>
      <c r="J1008" s="83"/>
      <c r="K1008" s="83"/>
      <c r="L1008" s="83"/>
      <c r="M1008" s="83">
        <f>INVENTARIO[[#This Row],[Precio Final]]*10%</f>
        <v>0</v>
      </c>
      <c r="N1008" s="83"/>
      <c r="O1008" s="83"/>
      <c r="P1008" s="83"/>
      <c r="Q1008" s="83"/>
      <c r="R1008" s="83"/>
      <c r="S1008" s="192"/>
      <c r="T1008" s="180">
        <f>(P1008+S1008)-INVENTARIO[[#This Row],[Comisión 10%]]</f>
        <v>0</v>
      </c>
      <c r="U1008" s="173"/>
      <c r="V1008" s="20"/>
      <c r="W1008" s="20">
        <f>INVENTARIO[[#This Row],[Precio Final]]-(INVENTARIO[[#This Row],[Comisión 10%]]+INVENTARIO[[#This Row],[Costo total]])</f>
        <v>0</v>
      </c>
      <c r="X1008" s="20">
        <f>INVENTARIO[[#This Row],[Ganancia Unitaria]]*INVENTARIO[[#This Row],[Salidas]]</f>
        <v>0</v>
      </c>
      <c r="Y1008" s="20"/>
      <c r="Z1008" s="20"/>
    </row>
    <row r="1009" spans="1:26" ht="55" hidden="1" customHeight="1" x14ac:dyDescent="0.15">
      <c r="A1009" s="23"/>
      <c r="B1009" s="171"/>
      <c r="C1009" s="113"/>
      <c r="D1009" s="120"/>
      <c r="E1009" s="78"/>
      <c r="F1009" s="78"/>
      <c r="G1009" s="78"/>
      <c r="H1009" s="174">
        <f>INVENTARIO[[#This Row],[Precio Final]]</f>
        <v>0</v>
      </c>
      <c r="I1009" s="78">
        <f t="shared" si="118"/>
        <v>0</v>
      </c>
      <c r="J1009" s="78"/>
      <c r="K1009" s="78"/>
      <c r="L1009" s="78"/>
      <c r="M1009" s="78">
        <f>INVENTARIO[[#This Row],[Precio Final]]*10%</f>
        <v>0</v>
      </c>
      <c r="N1009" s="78"/>
      <c r="O1009" s="78"/>
      <c r="P1009" s="78"/>
      <c r="Q1009" s="78"/>
      <c r="R1009" s="78"/>
      <c r="S1009" s="193"/>
      <c r="T1009" s="180">
        <f>(P1009+S1009)-INVENTARIO[[#This Row],[Comisión 10%]]</f>
        <v>0</v>
      </c>
      <c r="U1009" s="174"/>
      <c r="V1009" s="20"/>
      <c r="W1009" s="20">
        <f>INVENTARIO[[#This Row],[Precio Final]]-(INVENTARIO[[#This Row],[Comisión 10%]]+INVENTARIO[[#This Row],[Costo total]])</f>
        <v>0</v>
      </c>
      <c r="X1009" s="20">
        <f>INVENTARIO[[#This Row],[Ganancia Unitaria]]*INVENTARIO[[#This Row],[Salidas]]</f>
        <v>0</v>
      </c>
      <c r="Y1009" s="20"/>
      <c r="Z1009" s="20"/>
    </row>
    <row r="1010" spans="1:26" ht="55" hidden="1" customHeight="1" x14ac:dyDescent="0.15">
      <c r="A1010" s="23"/>
      <c r="B1010" s="171"/>
      <c r="C1010" s="113"/>
      <c r="D1010" s="120"/>
      <c r="E1010" s="83"/>
      <c r="F1010" s="83"/>
      <c r="G1010" s="83"/>
      <c r="H1010" s="173"/>
      <c r="I1010" s="83">
        <f t="shared" si="118"/>
        <v>0</v>
      </c>
      <c r="J1010" s="83"/>
      <c r="K1010" s="83"/>
      <c r="L1010" s="83"/>
      <c r="M1010" s="83">
        <f>INVENTARIO[[#This Row],[Precio Final]]*10%</f>
        <v>0</v>
      </c>
      <c r="N1010" s="83"/>
      <c r="O1010" s="83"/>
      <c r="P1010" s="83"/>
      <c r="Q1010" s="83"/>
      <c r="R1010" s="83"/>
      <c r="S1010" s="192"/>
      <c r="T1010" s="180">
        <f>(P1010+S1010)-INVENTARIO[[#This Row],[Comisión 10%]]</f>
        <v>0</v>
      </c>
      <c r="U1010" s="173"/>
      <c r="V1010" s="20"/>
      <c r="W1010" s="20">
        <f>INVENTARIO[[#This Row],[Precio Final]]-(INVENTARIO[[#This Row],[Comisión 10%]]+INVENTARIO[[#This Row],[Costo total]])</f>
        <v>0</v>
      </c>
      <c r="X1010" s="20">
        <f>INVENTARIO[[#This Row],[Ganancia Unitaria]]*INVENTARIO[[#This Row],[Salidas]]</f>
        <v>0</v>
      </c>
      <c r="Y1010" s="20"/>
      <c r="Z1010" s="20"/>
    </row>
    <row r="1011" spans="1:26" ht="55" hidden="1" customHeight="1" x14ac:dyDescent="0.15">
      <c r="A1011" s="23"/>
      <c r="B1011" s="171"/>
      <c r="C1011" s="113"/>
      <c r="D1011" s="120"/>
      <c r="E1011" s="78"/>
      <c r="F1011" s="78"/>
      <c r="G1011" s="78"/>
      <c r="H1011" s="174"/>
      <c r="I1011" s="78">
        <f t="shared" si="118"/>
        <v>0</v>
      </c>
      <c r="J1011" s="78"/>
      <c r="K1011" s="78"/>
      <c r="L1011" s="78"/>
      <c r="M1011" s="78">
        <f>INVENTARIO[[#This Row],[Precio Final]]*10%</f>
        <v>0</v>
      </c>
      <c r="N1011" s="78"/>
      <c r="O1011" s="78"/>
      <c r="P1011" s="78"/>
      <c r="Q1011" s="78"/>
      <c r="R1011" s="78"/>
      <c r="S1011" s="193"/>
      <c r="T1011" s="180">
        <f>(P1011+S1011)-INVENTARIO[[#This Row],[Comisión 10%]]</f>
        <v>0</v>
      </c>
      <c r="U1011" s="174"/>
      <c r="V1011" s="20"/>
      <c r="W1011" s="20">
        <f>INVENTARIO[[#This Row],[Precio Final]]-(INVENTARIO[[#This Row],[Comisión 10%]]+INVENTARIO[[#This Row],[Costo total]])</f>
        <v>0</v>
      </c>
      <c r="X1011" s="20">
        <f>INVENTARIO[[#This Row],[Ganancia Unitaria]]*INVENTARIO[[#This Row],[Salidas]]</f>
        <v>0</v>
      </c>
      <c r="Y1011" s="20"/>
      <c r="Z1011" s="20"/>
    </row>
    <row r="1012" spans="1:26" ht="55" hidden="1" customHeight="1" x14ac:dyDescent="0.15">
      <c r="A1012" s="23"/>
      <c r="B1012" s="171"/>
      <c r="C1012" s="113"/>
      <c r="D1012" s="120"/>
      <c r="E1012" s="83"/>
      <c r="F1012" s="83"/>
      <c r="G1012" s="83"/>
      <c r="H1012" s="173"/>
      <c r="I1012" s="83">
        <f t="shared" si="118"/>
        <v>0</v>
      </c>
      <c r="J1012" s="83"/>
      <c r="K1012" s="83"/>
      <c r="L1012" s="83"/>
      <c r="M1012" s="83">
        <f>INVENTARIO[[#This Row],[Precio Final]]*10%</f>
        <v>0</v>
      </c>
      <c r="N1012" s="83"/>
      <c r="O1012" s="83"/>
      <c r="P1012" s="83"/>
      <c r="Q1012" s="83"/>
      <c r="R1012" s="83"/>
      <c r="S1012" s="192"/>
      <c r="T1012" s="180">
        <f>(P1012+S1012)-INVENTARIO[[#This Row],[Comisión 10%]]</f>
        <v>0</v>
      </c>
      <c r="U1012" s="173"/>
      <c r="V1012" s="20"/>
      <c r="W1012" s="20">
        <f>INVENTARIO[[#This Row],[Precio Final]]-(INVENTARIO[[#This Row],[Comisión 10%]]+INVENTARIO[[#This Row],[Costo total]])</f>
        <v>0</v>
      </c>
      <c r="X1012" s="20">
        <f>INVENTARIO[[#This Row],[Ganancia Unitaria]]*INVENTARIO[[#This Row],[Salidas]]</f>
        <v>0</v>
      </c>
      <c r="Y1012" s="20"/>
      <c r="Z1012" s="20"/>
    </row>
    <row r="1013" spans="1:26" ht="55" hidden="1" customHeight="1" x14ac:dyDescent="0.15">
      <c r="A1013" s="23"/>
      <c r="B1013" s="171"/>
      <c r="C1013" s="113"/>
      <c r="D1013" s="120"/>
      <c r="E1013" s="78"/>
      <c r="F1013" s="78"/>
      <c r="G1013" s="78"/>
      <c r="H1013" s="174"/>
      <c r="I1013" s="78">
        <f t="shared" si="118"/>
        <v>0</v>
      </c>
      <c r="J1013" s="78"/>
      <c r="K1013" s="78"/>
      <c r="L1013" s="78"/>
      <c r="M1013" s="78">
        <f>INVENTARIO[[#This Row],[Precio Final]]*10%</f>
        <v>0</v>
      </c>
      <c r="N1013" s="78"/>
      <c r="O1013" s="78"/>
      <c r="P1013" s="78"/>
      <c r="Q1013" s="78"/>
      <c r="R1013" s="78"/>
      <c r="S1013" s="193"/>
      <c r="T1013" s="180">
        <f>(P1013+S1013)-INVENTARIO[[#This Row],[Comisión 10%]]</f>
        <v>0</v>
      </c>
      <c r="U1013" s="174"/>
      <c r="V1013" s="20"/>
      <c r="W1013" s="20">
        <f>INVENTARIO[[#This Row],[Precio Final]]-(INVENTARIO[[#This Row],[Comisión 10%]]+INVENTARIO[[#This Row],[Costo total]])</f>
        <v>0</v>
      </c>
      <c r="X1013" s="20">
        <f>INVENTARIO[[#This Row],[Ganancia Unitaria]]*INVENTARIO[[#This Row],[Salidas]]</f>
        <v>0</v>
      </c>
      <c r="Y1013" s="20"/>
      <c r="Z1013" s="20"/>
    </row>
    <row r="1014" spans="1:26" ht="55" hidden="1" customHeight="1" x14ac:dyDescent="0.15">
      <c r="A1014" s="23"/>
      <c r="B1014" s="171"/>
      <c r="C1014" s="113"/>
      <c r="D1014" s="120"/>
      <c r="E1014" s="83"/>
      <c r="F1014" s="83"/>
      <c r="G1014" s="83"/>
      <c r="H1014" s="173"/>
      <c r="I1014" s="83">
        <f t="shared" si="118"/>
        <v>0</v>
      </c>
      <c r="J1014" s="83"/>
      <c r="K1014" s="83"/>
      <c r="L1014" s="83"/>
      <c r="M1014" s="83">
        <f>INVENTARIO[[#This Row],[Precio Final]]*10%</f>
        <v>0</v>
      </c>
      <c r="N1014" s="83"/>
      <c r="O1014" s="83"/>
      <c r="P1014" s="83"/>
      <c r="Q1014" s="83"/>
      <c r="R1014" s="83"/>
      <c r="S1014" s="192"/>
      <c r="T1014" s="180">
        <f>(P1014+S1014)-INVENTARIO[[#This Row],[Comisión 10%]]</f>
        <v>0</v>
      </c>
      <c r="U1014" s="173"/>
      <c r="V1014" s="20"/>
      <c r="W1014" s="20">
        <f>INVENTARIO[[#This Row],[Precio Final]]-(INVENTARIO[[#This Row],[Comisión 10%]]+INVENTARIO[[#This Row],[Costo total]])</f>
        <v>0</v>
      </c>
      <c r="X1014" s="20">
        <f>INVENTARIO[[#This Row],[Ganancia Unitaria]]*INVENTARIO[[#This Row],[Salidas]]</f>
        <v>0</v>
      </c>
      <c r="Y1014" s="20"/>
      <c r="Z1014" s="20"/>
    </row>
    <row r="1015" spans="1:26" ht="55" hidden="1" customHeight="1" x14ac:dyDescent="0.15">
      <c r="A1015" s="23"/>
      <c r="B1015" s="171"/>
      <c r="C1015" s="113"/>
      <c r="D1015" s="120"/>
      <c r="E1015" s="78"/>
      <c r="F1015" s="78"/>
      <c r="G1015" s="78"/>
      <c r="H1015" s="174"/>
      <c r="I1015" s="78">
        <f t="shared" si="118"/>
        <v>0</v>
      </c>
      <c r="J1015" s="78"/>
      <c r="K1015" s="78"/>
      <c r="L1015" s="78"/>
      <c r="M1015" s="78"/>
      <c r="N1015" s="78"/>
      <c r="O1015" s="78"/>
      <c r="P1015" s="78"/>
      <c r="Q1015" s="78"/>
      <c r="R1015" s="78"/>
      <c r="S1015" s="193"/>
      <c r="T1015" s="180">
        <f>(P1015+S1015)-INVENTARIO[[#This Row],[Comisión 10%]]</f>
        <v>0</v>
      </c>
      <c r="U1015" s="174"/>
      <c r="V1015" s="20"/>
      <c r="W1015" s="20">
        <f>INVENTARIO[[#This Row],[Precio Final]]-(INVENTARIO[[#This Row],[Comisión 10%]]+INVENTARIO[[#This Row],[Costo total]])</f>
        <v>0</v>
      </c>
      <c r="X1015" s="20">
        <f>INVENTARIO[[#This Row],[Ganancia Unitaria]]*INVENTARIO[[#This Row],[Salidas]]</f>
        <v>0</v>
      </c>
      <c r="Y1015" s="20"/>
      <c r="Z1015" s="20"/>
    </row>
    <row r="1016" spans="1:26" ht="55" hidden="1" customHeight="1" x14ac:dyDescent="0.15">
      <c r="A1016" s="23"/>
      <c r="B1016" s="171"/>
      <c r="C1016" s="113"/>
      <c r="D1016" s="120"/>
      <c r="E1016" s="83"/>
      <c r="F1016" s="83"/>
      <c r="G1016" s="83"/>
      <c r="H1016" s="173"/>
      <c r="I1016" s="83">
        <f t="shared" si="118"/>
        <v>0</v>
      </c>
      <c r="J1016" s="83"/>
      <c r="K1016" s="83"/>
      <c r="L1016" s="83"/>
      <c r="M1016" s="83"/>
      <c r="N1016" s="83"/>
      <c r="O1016" s="83"/>
      <c r="P1016" s="83"/>
      <c r="Q1016" s="83"/>
      <c r="R1016" s="83"/>
      <c r="S1016" s="192"/>
      <c r="T1016" s="180">
        <f>(P1016+S1016)-INVENTARIO[[#This Row],[Comisión 10%]]</f>
        <v>0</v>
      </c>
      <c r="U1016" s="173"/>
      <c r="V1016" s="20"/>
      <c r="W1016" s="20">
        <f>INVENTARIO[[#This Row],[Precio Final]]-(INVENTARIO[[#This Row],[Comisión 10%]]+INVENTARIO[[#This Row],[Costo total]])</f>
        <v>0</v>
      </c>
      <c r="X1016" s="20">
        <f>INVENTARIO[[#This Row],[Ganancia Unitaria]]*INVENTARIO[[#This Row],[Salidas]]</f>
        <v>0</v>
      </c>
      <c r="Y1016" s="20"/>
      <c r="Z1016" s="20"/>
    </row>
    <row r="1017" spans="1:26" ht="55" hidden="1" customHeight="1" x14ac:dyDescent="0.15">
      <c r="A1017" s="23"/>
      <c r="B1017" s="171"/>
      <c r="C1017" s="113"/>
      <c r="D1017" s="120"/>
      <c r="E1017" s="78"/>
      <c r="F1017" s="78"/>
      <c r="G1017" s="78"/>
      <c r="H1017" s="174"/>
      <c r="I1017" s="78">
        <f t="shared" si="118"/>
        <v>0</v>
      </c>
      <c r="J1017" s="78"/>
      <c r="K1017" s="78"/>
      <c r="L1017" s="78"/>
      <c r="M1017" s="78"/>
      <c r="N1017" s="78"/>
      <c r="O1017" s="78"/>
      <c r="P1017" s="78"/>
      <c r="Q1017" s="78"/>
      <c r="R1017" s="78"/>
      <c r="S1017" s="193"/>
      <c r="T1017" s="180">
        <f>(P1017+S1017)-INVENTARIO[[#This Row],[Comisión 10%]]</f>
        <v>0</v>
      </c>
      <c r="U1017" s="174"/>
      <c r="V1017" s="20"/>
      <c r="W1017" s="20">
        <f>INVENTARIO[[#This Row],[Precio Final]]-(INVENTARIO[[#This Row],[Comisión 10%]]+INVENTARIO[[#This Row],[Costo total]])</f>
        <v>0</v>
      </c>
      <c r="X1017" s="20">
        <f>INVENTARIO[[#This Row],[Ganancia Unitaria]]*INVENTARIO[[#This Row],[Salidas]]</f>
        <v>0</v>
      </c>
      <c r="Y1017" s="20"/>
      <c r="Z1017" s="20"/>
    </row>
    <row r="1018" spans="1:26" ht="55" hidden="1" customHeight="1" x14ac:dyDescent="0.15">
      <c r="A1018" s="23"/>
      <c r="B1018" s="171"/>
      <c r="C1018" s="113"/>
      <c r="D1018" s="120"/>
      <c r="E1018" s="83"/>
      <c r="F1018" s="83"/>
      <c r="G1018" s="83"/>
      <c r="H1018" s="173"/>
      <c r="I1018" s="83">
        <f t="shared" si="118"/>
        <v>0</v>
      </c>
      <c r="J1018" s="83"/>
      <c r="K1018" s="83"/>
      <c r="L1018" s="83"/>
      <c r="M1018" s="83"/>
      <c r="N1018" s="83"/>
      <c r="O1018" s="83"/>
      <c r="P1018" s="83"/>
      <c r="Q1018" s="83"/>
      <c r="R1018" s="83"/>
      <c r="S1018" s="192"/>
      <c r="T1018" s="180"/>
      <c r="U1018" s="173"/>
      <c r="V1018" s="20"/>
      <c r="W1018" s="20">
        <f>INVENTARIO[[#This Row],[Precio Final]]-(INVENTARIO[[#This Row],[Comisión 10%]]+INVENTARIO[[#This Row],[Costo total]])</f>
        <v>0</v>
      </c>
      <c r="X1018" s="20">
        <f>INVENTARIO[[#This Row],[Ganancia Unitaria]]*INVENTARIO[[#This Row],[Salidas]]</f>
        <v>0</v>
      </c>
      <c r="Y1018" s="20"/>
      <c r="Z1018" s="20"/>
    </row>
    <row r="1019" spans="1:26" ht="55" hidden="1" customHeight="1" x14ac:dyDescent="0.15">
      <c r="A1019" s="23"/>
      <c r="B1019" s="171"/>
      <c r="C1019" s="113"/>
      <c r="D1019" s="120"/>
      <c r="E1019" s="78"/>
      <c r="F1019" s="78"/>
      <c r="G1019" s="78"/>
      <c r="H1019" s="174"/>
      <c r="I1019" s="78">
        <f t="shared" si="118"/>
        <v>0</v>
      </c>
      <c r="J1019" s="78"/>
      <c r="K1019" s="78"/>
      <c r="L1019" s="78"/>
      <c r="M1019" s="78"/>
      <c r="N1019" s="78"/>
      <c r="O1019" s="78"/>
      <c r="P1019" s="78"/>
      <c r="Q1019" s="78"/>
      <c r="R1019" s="78"/>
      <c r="S1019" s="193"/>
      <c r="T1019" s="179"/>
      <c r="U1019" s="174"/>
      <c r="V1019" s="20"/>
      <c r="W1019" s="20">
        <f>INVENTARIO[[#This Row],[Precio Final]]-(INVENTARIO[[#This Row],[Comisión 10%]]+INVENTARIO[[#This Row],[Costo total]])</f>
        <v>0</v>
      </c>
      <c r="X1019" s="20">
        <f>INVENTARIO[[#This Row],[Ganancia Unitaria]]*INVENTARIO[[#This Row],[Salidas]]</f>
        <v>0</v>
      </c>
      <c r="Y1019" s="20"/>
      <c r="Z1019" s="20"/>
    </row>
    <row r="1020" spans="1:26" ht="55" hidden="1" customHeight="1" x14ac:dyDescent="0.15">
      <c r="A1020" s="23"/>
      <c r="B1020" s="171"/>
      <c r="C1020" s="113"/>
      <c r="D1020" s="120"/>
      <c r="E1020" s="83"/>
      <c r="F1020" s="83"/>
      <c r="G1020" s="83"/>
      <c r="H1020" s="173"/>
      <c r="I1020" s="83">
        <f t="shared" si="118"/>
        <v>0</v>
      </c>
      <c r="J1020" s="83"/>
      <c r="K1020" s="83"/>
      <c r="L1020" s="83"/>
      <c r="M1020" s="83"/>
      <c r="N1020" s="83"/>
      <c r="O1020" s="83"/>
      <c r="P1020" s="83"/>
      <c r="Q1020" s="83"/>
      <c r="R1020" s="83"/>
      <c r="S1020" s="192"/>
      <c r="T1020" s="180"/>
      <c r="U1020" s="173"/>
      <c r="V1020" s="20"/>
      <c r="W1020" s="20">
        <f>INVENTARIO[[#This Row],[Precio Final]]-(INVENTARIO[[#This Row],[Comisión 10%]]+INVENTARIO[[#This Row],[Costo total]])</f>
        <v>0</v>
      </c>
      <c r="X1020" s="20">
        <f>INVENTARIO[[#This Row],[Ganancia Unitaria]]*INVENTARIO[[#This Row],[Salidas]]</f>
        <v>0</v>
      </c>
      <c r="Y1020" s="20"/>
      <c r="Z1020" s="20"/>
    </row>
    <row r="1021" spans="1:26" ht="55" hidden="1" customHeight="1" x14ac:dyDescent="0.15">
      <c r="A1021" s="23"/>
      <c r="B1021" s="171"/>
      <c r="C1021" s="113"/>
      <c r="D1021" s="120"/>
      <c r="E1021" s="78"/>
      <c r="F1021" s="78"/>
      <c r="G1021" s="78"/>
      <c r="H1021" s="174"/>
      <c r="I1021" s="78">
        <f t="shared" si="118"/>
        <v>0</v>
      </c>
      <c r="J1021" s="78"/>
      <c r="K1021" s="78"/>
      <c r="L1021" s="78"/>
      <c r="M1021" s="78"/>
      <c r="N1021" s="78"/>
      <c r="O1021" s="78"/>
      <c r="P1021" s="78"/>
      <c r="Q1021" s="78"/>
      <c r="R1021" s="78"/>
      <c r="S1021" s="193"/>
      <c r="T1021" s="179"/>
      <c r="U1021" s="174"/>
      <c r="V1021" s="20"/>
      <c r="W1021" s="20">
        <f>INVENTARIO[[#This Row],[Precio Final]]-(INVENTARIO[[#This Row],[Comisión 10%]]+INVENTARIO[[#This Row],[Costo total]])</f>
        <v>0</v>
      </c>
      <c r="X1021" s="20">
        <f>INVENTARIO[[#This Row],[Ganancia Unitaria]]*INVENTARIO[[#This Row],[Salidas]]</f>
        <v>0</v>
      </c>
      <c r="Y1021" s="20"/>
      <c r="Z1021" s="20"/>
    </row>
    <row r="1022" spans="1:26" ht="55" hidden="1" customHeight="1" x14ac:dyDescent="0.15">
      <c r="A1022" s="23"/>
      <c r="B1022" s="171"/>
      <c r="C1022" s="113"/>
      <c r="D1022" s="120"/>
      <c r="E1022" s="83"/>
      <c r="F1022" s="83"/>
      <c r="G1022" s="83"/>
      <c r="H1022" s="173"/>
      <c r="I1022" s="83">
        <f t="shared" ref="I1022:I1085" si="119">U1022</f>
        <v>0</v>
      </c>
      <c r="J1022" s="83"/>
      <c r="K1022" s="83"/>
      <c r="L1022" s="83"/>
      <c r="M1022" s="83"/>
      <c r="N1022" s="83"/>
      <c r="O1022" s="83"/>
      <c r="P1022" s="83"/>
      <c r="Q1022" s="83"/>
      <c r="R1022" s="83"/>
      <c r="S1022" s="192"/>
      <c r="T1022" s="180"/>
      <c r="U1022" s="173"/>
      <c r="V1022" s="20"/>
      <c r="W1022" s="20">
        <f>INVENTARIO[[#This Row],[Precio Final]]-(INVENTARIO[[#This Row],[Comisión 10%]]+INVENTARIO[[#This Row],[Costo total]])</f>
        <v>0</v>
      </c>
      <c r="X1022" s="20">
        <f>INVENTARIO[[#This Row],[Ganancia Unitaria]]*INVENTARIO[[#This Row],[Salidas]]</f>
        <v>0</v>
      </c>
      <c r="Y1022" s="20"/>
      <c r="Z1022" s="20"/>
    </row>
    <row r="1023" spans="1:26" ht="55" hidden="1" customHeight="1" x14ac:dyDescent="0.15">
      <c r="A1023" s="23"/>
      <c r="B1023" s="171"/>
      <c r="C1023" s="113"/>
      <c r="D1023" s="120"/>
      <c r="E1023" s="78"/>
      <c r="F1023" s="78"/>
      <c r="G1023" s="78"/>
      <c r="H1023" s="174"/>
      <c r="I1023" s="78">
        <f t="shared" si="119"/>
        <v>0</v>
      </c>
      <c r="J1023" s="78"/>
      <c r="K1023" s="78"/>
      <c r="L1023" s="78"/>
      <c r="M1023" s="78"/>
      <c r="N1023" s="78"/>
      <c r="O1023" s="78"/>
      <c r="P1023" s="78"/>
      <c r="Q1023" s="78"/>
      <c r="R1023" s="78"/>
      <c r="S1023" s="193"/>
      <c r="T1023" s="179"/>
      <c r="U1023" s="174"/>
      <c r="V1023" s="20"/>
      <c r="W1023" s="20">
        <f>INVENTARIO[[#This Row],[Precio Final]]-(INVENTARIO[[#This Row],[Comisión 10%]]+INVENTARIO[[#This Row],[Costo total]])</f>
        <v>0</v>
      </c>
      <c r="X1023" s="20">
        <f>INVENTARIO[[#This Row],[Ganancia Unitaria]]*INVENTARIO[[#This Row],[Salidas]]</f>
        <v>0</v>
      </c>
      <c r="Y1023" s="20"/>
      <c r="Z1023" s="20"/>
    </row>
    <row r="1024" spans="1:26" ht="55" hidden="1" customHeight="1" x14ac:dyDescent="0.15">
      <c r="A1024" s="23"/>
      <c r="B1024" s="171"/>
      <c r="C1024" s="113"/>
      <c r="D1024" s="120"/>
      <c r="E1024" s="83"/>
      <c r="F1024" s="83"/>
      <c r="G1024" s="83"/>
      <c r="H1024" s="173"/>
      <c r="I1024" s="83">
        <f t="shared" si="119"/>
        <v>0</v>
      </c>
      <c r="J1024" s="83"/>
      <c r="K1024" s="83"/>
      <c r="L1024" s="83"/>
      <c r="M1024" s="83"/>
      <c r="N1024" s="83"/>
      <c r="O1024" s="83"/>
      <c r="P1024" s="83"/>
      <c r="Q1024" s="83"/>
      <c r="R1024" s="83"/>
      <c r="S1024" s="192"/>
      <c r="T1024" s="180"/>
      <c r="U1024" s="173"/>
      <c r="V1024" s="20"/>
      <c r="W1024" s="20">
        <f>INVENTARIO[[#This Row],[Precio Final]]-(INVENTARIO[[#This Row],[Comisión 10%]]+INVENTARIO[[#This Row],[Costo total]])</f>
        <v>0</v>
      </c>
      <c r="X1024" s="20">
        <f>INVENTARIO[[#This Row],[Ganancia Unitaria]]*INVENTARIO[[#This Row],[Salidas]]</f>
        <v>0</v>
      </c>
      <c r="Y1024" s="20"/>
      <c r="Z1024" s="20"/>
    </row>
    <row r="1025" spans="1:26" ht="55" hidden="1" customHeight="1" x14ac:dyDescent="0.15">
      <c r="A1025" s="23"/>
      <c r="B1025" s="171"/>
      <c r="C1025" s="113"/>
      <c r="D1025" s="120"/>
      <c r="E1025" s="78"/>
      <c r="F1025" s="78"/>
      <c r="G1025" s="78"/>
      <c r="H1025" s="174"/>
      <c r="I1025" s="78">
        <f t="shared" si="119"/>
        <v>0</v>
      </c>
      <c r="J1025" s="78"/>
      <c r="K1025" s="78"/>
      <c r="L1025" s="78"/>
      <c r="M1025" s="78"/>
      <c r="N1025" s="78"/>
      <c r="O1025" s="78"/>
      <c r="P1025" s="78"/>
      <c r="Q1025" s="78"/>
      <c r="R1025" s="78"/>
      <c r="S1025" s="193"/>
      <c r="T1025" s="179"/>
      <c r="U1025" s="174"/>
      <c r="V1025" s="20"/>
      <c r="W1025" s="20">
        <f>INVENTARIO[[#This Row],[Precio Final]]-(INVENTARIO[[#This Row],[Comisión 10%]]+INVENTARIO[[#This Row],[Costo total]])</f>
        <v>0</v>
      </c>
      <c r="X1025" s="20">
        <f>INVENTARIO[[#This Row],[Ganancia Unitaria]]*INVENTARIO[[#This Row],[Salidas]]</f>
        <v>0</v>
      </c>
      <c r="Y1025" s="20"/>
      <c r="Z1025" s="20"/>
    </row>
    <row r="1026" spans="1:26" ht="55" hidden="1" customHeight="1" x14ac:dyDescent="0.15">
      <c r="A1026" s="23"/>
      <c r="B1026" s="171"/>
      <c r="C1026" s="113"/>
      <c r="D1026" s="120"/>
      <c r="E1026" s="83"/>
      <c r="F1026" s="83"/>
      <c r="G1026" s="83"/>
      <c r="H1026" s="173"/>
      <c r="I1026" s="83">
        <f t="shared" si="119"/>
        <v>0</v>
      </c>
      <c r="J1026" s="83"/>
      <c r="K1026" s="83"/>
      <c r="L1026" s="83"/>
      <c r="M1026" s="83"/>
      <c r="N1026" s="83"/>
      <c r="O1026" s="83"/>
      <c r="P1026" s="83"/>
      <c r="Q1026" s="83"/>
      <c r="R1026" s="83"/>
      <c r="S1026" s="192"/>
      <c r="T1026" s="180"/>
      <c r="U1026" s="173"/>
      <c r="V1026" s="20"/>
      <c r="W1026" s="20">
        <f>INVENTARIO[[#This Row],[Precio Final]]-(INVENTARIO[[#This Row],[Comisión 10%]]+INVENTARIO[[#This Row],[Costo total]])</f>
        <v>0</v>
      </c>
      <c r="X1026" s="20">
        <f>INVENTARIO[[#This Row],[Ganancia Unitaria]]*INVENTARIO[[#This Row],[Salidas]]</f>
        <v>0</v>
      </c>
      <c r="Y1026" s="20"/>
      <c r="Z1026" s="20"/>
    </row>
    <row r="1027" spans="1:26" ht="55" hidden="1" customHeight="1" x14ac:dyDescent="0.15">
      <c r="A1027" s="23"/>
      <c r="B1027" s="171"/>
      <c r="C1027" s="113"/>
      <c r="D1027" s="120"/>
      <c r="E1027" s="78"/>
      <c r="F1027" s="78"/>
      <c r="G1027" s="78"/>
      <c r="H1027" s="174"/>
      <c r="I1027" s="78">
        <f t="shared" si="119"/>
        <v>0</v>
      </c>
      <c r="J1027" s="78"/>
      <c r="K1027" s="78"/>
      <c r="L1027" s="78"/>
      <c r="M1027" s="78"/>
      <c r="N1027" s="78"/>
      <c r="O1027" s="78"/>
      <c r="P1027" s="78"/>
      <c r="Q1027" s="78"/>
      <c r="R1027" s="78"/>
      <c r="S1027" s="193"/>
      <c r="T1027" s="179"/>
      <c r="U1027" s="174"/>
      <c r="V1027" s="20"/>
      <c r="W1027" s="20">
        <f>INVENTARIO[[#This Row],[Precio Final]]-(INVENTARIO[[#This Row],[Comisión 10%]]+INVENTARIO[[#This Row],[Costo total]])</f>
        <v>0</v>
      </c>
      <c r="X1027" s="20">
        <f>INVENTARIO[[#This Row],[Ganancia Unitaria]]*INVENTARIO[[#This Row],[Salidas]]</f>
        <v>0</v>
      </c>
      <c r="Y1027" s="20"/>
      <c r="Z1027" s="20"/>
    </row>
    <row r="1028" spans="1:26" ht="55" hidden="1" customHeight="1" x14ac:dyDescent="0.15">
      <c r="A1028" s="23"/>
      <c r="B1028" s="171"/>
      <c r="C1028" s="113"/>
      <c r="D1028" s="120"/>
      <c r="E1028" s="83"/>
      <c r="F1028" s="83"/>
      <c r="G1028" s="83"/>
      <c r="H1028" s="173"/>
      <c r="I1028" s="83">
        <f t="shared" si="119"/>
        <v>0</v>
      </c>
      <c r="J1028" s="83"/>
      <c r="K1028" s="83"/>
      <c r="L1028" s="83"/>
      <c r="M1028" s="83"/>
      <c r="N1028" s="83"/>
      <c r="O1028" s="83"/>
      <c r="P1028" s="83"/>
      <c r="Q1028" s="83"/>
      <c r="R1028" s="83"/>
      <c r="S1028" s="192"/>
      <c r="T1028" s="180"/>
      <c r="U1028" s="173"/>
      <c r="V1028" s="20"/>
      <c r="W1028" s="20">
        <f>INVENTARIO[[#This Row],[Precio Final]]-(INVENTARIO[[#This Row],[Comisión 10%]]+INVENTARIO[[#This Row],[Costo total]])</f>
        <v>0</v>
      </c>
      <c r="X1028" s="20">
        <f>INVENTARIO[[#This Row],[Ganancia Unitaria]]*INVENTARIO[[#This Row],[Salidas]]</f>
        <v>0</v>
      </c>
      <c r="Y1028" s="20"/>
      <c r="Z1028" s="20"/>
    </row>
    <row r="1029" spans="1:26" ht="55" hidden="1" customHeight="1" x14ac:dyDescent="0.15">
      <c r="A1029" s="23"/>
      <c r="B1029" s="171"/>
      <c r="C1029" s="113"/>
      <c r="D1029" s="120"/>
      <c r="E1029" s="78"/>
      <c r="F1029" s="78"/>
      <c r="G1029" s="78"/>
      <c r="H1029" s="174"/>
      <c r="I1029" s="78">
        <f t="shared" si="119"/>
        <v>0</v>
      </c>
      <c r="J1029" s="78"/>
      <c r="K1029" s="78"/>
      <c r="L1029" s="78"/>
      <c r="M1029" s="78"/>
      <c r="N1029" s="78"/>
      <c r="O1029" s="78"/>
      <c r="P1029" s="78"/>
      <c r="Q1029" s="78"/>
      <c r="R1029" s="78"/>
      <c r="S1029" s="193"/>
      <c r="T1029" s="179"/>
      <c r="U1029" s="174"/>
      <c r="V1029" s="20"/>
      <c r="W1029" s="20">
        <f>INVENTARIO[[#This Row],[Precio Final]]-(INVENTARIO[[#This Row],[Comisión 10%]]+INVENTARIO[[#This Row],[Costo total]])</f>
        <v>0</v>
      </c>
      <c r="X1029" s="20">
        <f>INVENTARIO[[#This Row],[Ganancia Unitaria]]*INVENTARIO[[#This Row],[Salidas]]</f>
        <v>0</v>
      </c>
      <c r="Y1029" s="20"/>
      <c r="Z1029" s="20"/>
    </row>
    <row r="1030" spans="1:26" ht="55" hidden="1" customHeight="1" x14ac:dyDescent="0.15">
      <c r="A1030" s="23"/>
      <c r="B1030" s="171"/>
      <c r="C1030" s="113"/>
      <c r="D1030" s="120"/>
      <c r="E1030" s="83"/>
      <c r="F1030" s="83"/>
      <c r="G1030" s="83"/>
      <c r="H1030" s="173"/>
      <c r="I1030" s="83">
        <f t="shared" si="119"/>
        <v>0</v>
      </c>
      <c r="J1030" s="83"/>
      <c r="K1030" s="83"/>
      <c r="L1030" s="83"/>
      <c r="M1030" s="83"/>
      <c r="N1030" s="83"/>
      <c r="O1030" s="83"/>
      <c r="P1030" s="83"/>
      <c r="Q1030" s="83"/>
      <c r="R1030" s="83"/>
      <c r="S1030" s="192"/>
      <c r="T1030" s="180"/>
      <c r="U1030" s="173"/>
      <c r="V1030" s="20"/>
      <c r="W1030" s="20">
        <f>INVENTARIO[[#This Row],[Precio Final]]-(INVENTARIO[[#This Row],[Comisión 10%]]+INVENTARIO[[#This Row],[Costo total]])</f>
        <v>0</v>
      </c>
      <c r="X1030" s="20">
        <f>INVENTARIO[[#This Row],[Ganancia Unitaria]]*INVENTARIO[[#This Row],[Salidas]]</f>
        <v>0</v>
      </c>
      <c r="Y1030" s="20"/>
      <c r="Z1030" s="20"/>
    </row>
    <row r="1031" spans="1:26" ht="55" hidden="1" customHeight="1" x14ac:dyDescent="0.15">
      <c r="A1031" s="23"/>
      <c r="B1031" s="171"/>
      <c r="C1031" s="113"/>
      <c r="D1031" s="120"/>
      <c r="E1031" s="78"/>
      <c r="F1031" s="78"/>
      <c r="G1031" s="78"/>
      <c r="H1031" s="174"/>
      <c r="I1031" s="78">
        <f t="shared" si="119"/>
        <v>0</v>
      </c>
      <c r="J1031" s="78"/>
      <c r="K1031" s="78"/>
      <c r="L1031" s="78"/>
      <c r="M1031" s="78"/>
      <c r="N1031" s="78"/>
      <c r="O1031" s="78"/>
      <c r="P1031" s="78"/>
      <c r="Q1031" s="78"/>
      <c r="R1031" s="78"/>
      <c r="S1031" s="193"/>
      <c r="T1031" s="179"/>
      <c r="U1031" s="174"/>
      <c r="V1031" s="20"/>
      <c r="W1031" s="20">
        <f>INVENTARIO[[#This Row],[Precio Final]]-(INVENTARIO[[#This Row],[Comisión 10%]]+INVENTARIO[[#This Row],[Costo total]])</f>
        <v>0</v>
      </c>
      <c r="X1031" s="20">
        <f>INVENTARIO[[#This Row],[Ganancia Unitaria]]*INVENTARIO[[#This Row],[Salidas]]</f>
        <v>0</v>
      </c>
      <c r="Y1031" s="20"/>
      <c r="Z1031" s="20"/>
    </row>
    <row r="1032" spans="1:26" ht="55" hidden="1" customHeight="1" x14ac:dyDescent="0.15">
      <c r="A1032" s="23"/>
      <c r="B1032" s="171"/>
      <c r="C1032" s="113"/>
      <c r="D1032" s="120"/>
      <c r="E1032" s="83"/>
      <c r="F1032" s="83"/>
      <c r="G1032" s="83"/>
      <c r="H1032" s="173"/>
      <c r="I1032" s="83">
        <f t="shared" si="119"/>
        <v>0</v>
      </c>
      <c r="J1032" s="83"/>
      <c r="K1032" s="83"/>
      <c r="L1032" s="83"/>
      <c r="M1032" s="83"/>
      <c r="N1032" s="83"/>
      <c r="O1032" s="83"/>
      <c r="P1032" s="83"/>
      <c r="Q1032" s="83"/>
      <c r="R1032" s="83"/>
      <c r="S1032" s="192"/>
      <c r="T1032" s="180"/>
      <c r="U1032" s="173"/>
      <c r="V1032" s="20"/>
      <c r="W1032" s="20">
        <f>INVENTARIO[[#This Row],[Precio Final]]-(INVENTARIO[[#This Row],[Comisión 10%]]+INVENTARIO[[#This Row],[Costo total]])</f>
        <v>0</v>
      </c>
      <c r="X1032" s="20">
        <f>INVENTARIO[[#This Row],[Ganancia Unitaria]]*INVENTARIO[[#This Row],[Salidas]]</f>
        <v>0</v>
      </c>
      <c r="Y1032" s="20"/>
      <c r="Z1032" s="20"/>
    </row>
    <row r="1033" spans="1:26" ht="55" hidden="1" customHeight="1" x14ac:dyDescent="0.15">
      <c r="A1033" s="23"/>
      <c r="B1033" s="171"/>
      <c r="C1033" s="113"/>
      <c r="D1033" s="120"/>
      <c r="E1033" s="78"/>
      <c r="F1033" s="78"/>
      <c r="G1033" s="78"/>
      <c r="H1033" s="174"/>
      <c r="I1033" s="78">
        <f t="shared" si="119"/>
        <v>0</v>
      </c>
      <c r="J1033" s="78"/>
      <c r="K1033" s="78"/>
      <c r="L1033" s="78"/>
      <c r="M1033" s="78"/>
      <c r="N1033" s="78"/>
      <c r="O1033" s="78"/>
      <c r="P1033" s="78"/>
      <c r="Q1033" s="78"/>
      <c r="R1033" s="78"/>
      <c r="S1033" s="193"/>
      <c r="T1033" s="179"/>
      <c r="U1033" s="174"/>
      <c r="V1033" s="20"/>
      <c r="W1033" s="20">
        <f>INVENTARIO[[#This Row],[Precio Final]]-(INVENTARIO[[#This Row],[Comisión 10%]]+INVENTARIO[[#This Row],[Costo total]])</f>
        <v>0</v>
      </c>
      <c r="X1033" s="20">
        <f>INVENTARIO[[#This Row],[Ganancia Unitaria]]*INVENTARIO[[#This Row],[Salidas]]</f>
        <v>0</v>
      </c>
      <c r="Y1033" s="20"/>
      <c r="Z1033" s="20"/>
    </row>
    <row r="1034" spans="1:26" ht="55" hidden="1" customHeight="1" x14ac:dyDescent="0.15">
      <c r="A1034" s="23"/>
      <c r="B1034" s="171"/>
      <c r="C1034" s="113"/>
      <c r="D1034" s="120"/>
      <c r="E1034" s="83"/>
      <c r="F1034" s="83"/>
      <c r="G1034" s="83"/>
      <c r="H1034" s="173"/>
      <c r="I1034" s="83">
        <f t="shared" si="119"/>
        <v>0</v>
      </c>
      <c r="J1034" s="83"/>
      <c r="K1034" s="83"/>
      <c r="L1034" s="83"/>
      <c r="M1034" s="83"/>
      <c r="N1034" s="83"/>
      <c r="O1034" s="83"/>
      <c r="P1034" s="83"/>
      <c r="Q1034" s="83"/>
      <c r="R1034" s="83"/>
      <c r="S1034" s="192"/>
      <c r="T1034" s="180"/>
      <c r="U1034" s="173"/>
      <c r="V1034" s="20"/>
      <c r="W1034" s="20">
        <f>INVENTARIO[[#This Row],[Precio Final]]-(INVENTARIO[[#This Row],[Comisión 10%]]+INVENTARIO[[#This Row],[Costo total]])</f>
        <v>0</v>
      </c>
      <c r="X1034" s="20">
        <f>INVENTARIO[[#This Row],[Ganancia Unitaria]]*INVENTARIO[[#This Row],[Salidas]]</f>
        <v>0</v>
      </c>
      <c r="Y1034" s="20"/>
      <c r="Z1034" s="20"/>
    </row>
    <row r="1035" spans="1:26" ht="55" hidden="1" customHeight="1" x14ac:dyDescent="0.15">
      <c r="A1035" s="23"/>
      <c r="B1035" s="171"/>
      <c r="C1035" s="113"/>
      <c r="D1035" s="120"/>
      <c r="E1035" s="78"/>
      <c r="F1035" s="78"/>
      <c r="G1035" s="78"/>
      <c r="H1035" s="174"/>
      <c r="I1035" s="78">
        <f t="shared" si="119"/>
        <v>0</v>
      </c>
      <c r="J1035" s="78"/>
      <c r="K1035" s="78"/>
      <c r="L1035" s="78"/>
      <c r="M1035" s="78"/>
      <c r="N1035" s="78"/>
      <c r="O1035" s="78"/>
      <c r="P1035" s="78"/>
      <c r="Q1035" s="78"/>
      <c r="R1035" s="78"/>
      <c r="S1035" s="193"/>
      <c r="T1035" s="179"/>
      <c r="U1035" s="174"/>
      <c r="V1035" s="20"/>
      <c r="W1035" s="20">
        <f>INVENTARIO[[#This Row],[Precio Final]]-(INVENTARIO[[#This Row],[Comisión 10%]]+INVENTARIO[[#This Row],[Costo total]])</f>
        <v>0</v>
      </c>
      <c r="X1035" s="20">
        <f>INVENTARIO[[#This Row],[Ganancia Unitaria]]*INVENTARIO[[#This Row],[Salidas]]</f>
        <v>0</v>
      </c>
      <c r="Y1035" s="20"/>
      <c r="Z1035" s="20"/>
    </row>
    <row r="1036" spans="1:26" ht="55" hidden="1" customHeight="1" x14ac:dyDescent="0.15">
      <c r="A1036" s="23"/>
      <c r="B1036" s="171"/>
      <c r="C1036" s="113"/>
      <c r="D1036" s="120"/>
      <c r="E1036" s="83"/>
      <c r="F1036" s="83"/>
      <c r="G1036" s="83"/>
      <c r="H1036" s="173"/>
      <c r="I1036" s="83">
        <f t="shared" si="119"/>
        <v>0</v>
      </c>
      <c r="J1036" s="83"/>
      <c r="K1036" s="83"/>
      <c r="L1036" s="83"/>
      <c r="M1036" s="83"/>
      <c r="N1036" s="83"/>
      <c r="O1036" s="83"/>
      <c r="P1036" s="83"/>
      <c r="Q1036" s="83"/>
      <c r="R1036" s="83"/>
      <c r="S1036" s="192"/>
      <c r="T1036" s="180"/>
      <c r="U1036" s="173"/>
      <c r="V1036" s="20"/>
      <c r="W1036" s="20">
        <f>INVENTARIO[[#This Row],[Precio Final]]-(INVENTARIO[[#This Row],[Comisión 10%]]+INVENTARIO[[#This Row],[Costo total]])</f>
        <v>0</v>
      </c>
      <c r="X1036" s="20">
        <f>INVENTARIO[[#This Row],[Ganancia Unitaria]]*INVENTARIO[[#This Row],[Salidas]]</f>
        <v>0</v>
      </c>
      <c r="Y1036" s="20"/>
      <c r="Z1036" s="20"/>
    </row>
    <row r="1037" spans="1:26" ht="55" hidden="1" customHeight="1" x14ac:dyDescent="0.15">
      <c r="A1037" s="23"/>
      <c r="B1037" s="171"/>
      <c r="C1037" s="113"/>
      <c r="D1037" s="120"/>
      <c r="E1037" s="78"/>
      <c r="F1037" s="78"/>
      <c r="G1037" s="78"/>
      <c r="H1037" s="174"/>
      <c r="I1037" s="78">
        <f t="shared" si="119"/>
        <v>0</v>
      </c>
      <c r="J1037" s="78"/>
      <c r="K1037" s="78"/>
      <c r="L1037" s="78"/>
      <c r="M1037" s="78"/>
      <c r="N1037" s="78"/>
      <c r="O1037" s="78"/>
      <c r="P1037" s="78"/>
      <c r="Q1037" s="78"/>
      <c r="R1037" s="78"/>
      <c r="S1037" s="193"/>
      <c r="T1037" s="179"/>
      <c r="U1037" s="174"/>
      <c r="V1037" s="20"/>
      <c r="W1037" s="20">
        <f>INVENTARIO[[#This Row],[Precio Final]]-(INVENTARIO[[#This Row],[Comisión 10%]]+INVENTARIO[[#This Row],[Costo total]])</f>
        <v>0</v>
      </c>
      <c r="X1037" s="20">
        <f>INVENTARIO[[#This Row],[Ganancia Unitaria]]*INVENTARIO[[#This Row],[Salidas]]</f>
        <v>0</v>
      </c>
      <c r="Y1037" s="20"/>
      <c r="Z1037" s="20"/>
    </row>
    <row r="1038" spans="1:26" ht="55" hidden="1" customHeight="1" x14ac:dyDescent="0.15">
      <c r="A1038" s="23"/>
      <c r="B1038" s="171"/>
      <c r="C1038" s="113"/>
      <c r="D1038" s="120"/>
      <c r="E1038" s="83"/>
      <c r="F1038" s="83"/>
      <c r="G1038" s="83"/>
      <c r="H1038" s="173"/>
      <c r="I1038" s="83">
        <f t="shared" si="119"/>
        <v>0</v>
      </c>
      <c r="J1038" s="83"/>
      <c r="K1038" s="83"/>
      <c r="L1038" s="83"/>
      <c r="M1038" s="83"/>
      <c r="N1038" s="83"/>
      <c r="O1038" s="83"/>
      <c r="P1038" s="83"/>
      <c r="Q1038" s="83"/>
      <c r="R1038" s="83"/>
      <c r="S1038" s="192"/>
      <c r="T1038" s="180"/>
      <c r="U1038" s="173"/>
      <c r="V1038" s="20"/>
      <c r="W1038" s="20">
        <f>INVENTARIO[[#This Row],[Precio Final]]-(INVENTARIO[[#This Row],[Comisión 10%]]+INVENTARIO[[#This Row],[Costo total]])</f>
        <v>0</v>
      </c>
      <c r="X1038" s="20">
        <f>INVENTARIO[[#This Row],[Ganancia Unitaria]]*INVENTARIO[[#This Row],[Salidas]]</f>
        <v>0</v>
      </c>
      <c r="Y1038" s="20"/>
      <c r="Z1038" s="20"/>
    </row>
    <row r="1039" spans="1:26" ht="55" hidden="1" customHeight="1" x14ac:dyDescent="0.15">
      <c r="A1039" s="23"/>
      <c r="B1039" s="171"/>
      <c r="C1039" s="113"/>
      <c r="D1039" s="120"/>
      <c r="E1039" s="78"/>
      <c r="F1039" s="78"/>
      <c r="G1039" s="78"/>
      <c r="H1039" s="174"/>
      <c r="I1039" s="78">
        <f t="shared" si="119"/>
        <v>0</v>
      </c>
      <c r="J1039" s="78"/>
      <c r="K1039" s="78"/>
      <c r="L1039" s="78"/>
      <c r="M1039" s="78"/>
      <c r="N1039" s="78"/>
      <c r="O1039" s="78"/>
      <c r="P1039" s="78"/>
      <c r="Q1039" s="78"/>
      <c r="R1039" s="78"/>
      <c r="S1039" s="193"/>
      <c r="T1039" s="179"/>
      <c r="U1039" s="174"/>
      <c r="V1039" s="20"/>
      <c r="W1039" s="20">
        <f>INVENTARIO[[#This Row],[Precio Final]]-(INVENTARIO[[#This Row],[Comisión 10%]]+INVENTARIO[[#This Row],[Costo total]])</f>
        <v>0</v>
      </c>
      <c r="X1039" s="20">
        <f>INVENTARIO[[#This Row],[Ganancia Unitaria]]*INVENTARIO[[#This Row],[Salidas]]</f>
        <v>0</v>
      </c>
      <c r="Y1039" s="20"/>
      <c r="Z1039" s="20"/>
    </row>
    <row r="1040" spans="1:26" ht="55" hidden="1" customHeight="1" x14ac:dyDescent="0.15">
      <c r="A1040" s="23"/>
      <c r="B1040" s="171"/>
      <c r="C1040" s="113"/>
      <c r="D1040" s="120"/>
      <c r="E1040" s="83"/>
      <c r="F1040" s="83"/>
      <c r="G1040" s="83"/>
      <c r="H1040" s="173"/>
      <c r="I1040" s="83">
        <f t="shared" si="119"/>
        <v>0</v>
      </c>
      <c r="J1040" s="83"/>
      <c r="K1040" s="83"/>
      <c r="L1040" s="83"/>
      <c r="M1040" s="83"/>
      <c r="N1040" s="83"/>
      <c r="O1040" s="83"/>
      <c r="P1040" s="83"/>
      <c r="Q1040" s="83"/>
      <c r="R1040" s="83"/>
      <c r="S1040" s="192"/>
      <c r="T1040" s="180"/>
      <c r="U1040" s="173"/>
      <c r="V1040" s="20"/>
      <c r="W1040" s="20">
        <f>INVENTARIO[[#This Row],[Precio Final]]-(INVENTARIO[[#This Row],[Comisión 10%]]+INVENTARIO[[#This Row],[Costo total]])</f>
        <v>0</v>
      </c>
      <c r="X1040" s="20">
        <f>INVENTARIO[[#This Row],[Ganancia Unitaria]]*INVENTARIO[[#This Row],[Salidas]]</f>
        <v>0</v>
      </c>
      <c r="Y1040" s="20"/>
      <c r="Z1040" s="20"/>
    </row>
    <row r="1041" spans="1:26" ht="55" hidden="1" customHeight="1" x14ac:dyDescent="0.15">
      <c r="A1041" s="23"/>
      <c r="B1041" s="171"/>
      <c r="C1041" s="113"/>
      <c r="D1041" s="120"/>
      <c r="E1041" s="78"/>
      <c r="F1041" s="78"/>
      <c r="G1041" s="78"/>
      <c r="H1041" s="174"/>
      <c r="I1041" s="78">
        <f t="shared" si="119"/>
        <v>0</v>
      </c>
      <c r="J1041" s="78"/>
      <c r="K1041" s="78"/>
      <c r="L1041" s="78"/>
      <c r="M1041" s="78"/>
      <c r="N1041" s="78"/>
      <c r="O1041" s="78"/>
      <c r="P1041" s="78"/>
      <c r="Q1041" s="78"/>
      <c r="R1041" s="78"/>
      <c r="S1041" s="193"/>
      <c r="T1041" s="179"/>
      <c r="U1041" s="174"/>
      <c r="V1041" s="20"/>
      <c r="W1041" s="20">
        <f>INVENTARIO[[#This Row],[Precio Final]]-(INVENTARIO[[#This Row],[Comisión 10%]]+INVENTARIO[[#This Row],[Costo total]])</f>
        <v>0</v>
      </c>
      <c r="X1041" s="20">
        <f>INVENTARIO[[#This Row],[Ganancia Unitaria]]*INVENTARIO[[#This Row],[Salidas]]</f>
        <v>0</v>
      </c>
      <c r="Y1041" s="20"/>
      <c r="Z1041" s="20"/>
    </row>
    <row r="1042" spans="1:26" ht="55" hidden="1" customHeight="1" x14ac:dyDescent="0.15">
      <c r="A1042" s="23"/>
      <c r="B1042" s="171"/>
      <c r="C1042" s="113"/>
      <c r="D1042" s="120"/>
      <c r="E1042" s="83"/>
      <c r="F1042" s="83"/>
      <c r="G1042" s="83"/>
      <c r="H1042" s="173"/>
      <c r="I1042" s="83">
        <f t="shared" si="119"/>
        <v>0</v>
      </c>
      <c r="J1042" s="83"/>
      <c r="K1042" s="83"/>
      <c r="L1042" s="83"/>
      <c r="M1042" s="83"/>
      <c r="N1042" s="83"/>
      <c r="O1042" s="83"/>
      <c r="P1042" s="83"/>
      <c r="Q1042" s="83"/>
      <c r="R1042" s="83"/>
      <c r="S1042" s="192"/>
      <c r="T1042" s="180"/>
      <c r="U1042" s="173"/>
      <c r="V1042" s="20"/>
      <c r="W1042" s="20">
        <f>INVENTARIO[[#This Row],[Precio Final]]-(INVENTARIO[[#This Row],[Comisión 10%]]+INVENTARIO[[#This Row],[Costo total]])</f>
        <v>0</v>
      </c>
      <c r="X1042" s="20">
        <f>INVENTARIO[[#This Row],[Ganancia Unitaria]]*INVENTARIO[[#This Row],[Salidas]]</f>
        <v>0</v>
      </c>
      <c r="Y1042" s="20"/>
      <c r="Z1042" s="20"/>
    </row>
    <row r="1043" spans="1:26" ht="55" hidden="1" customHeight="1" x14ac:dyDescent="0.15">
      <c r="A1043" s="23"/>
      <c r="B1043" s="171"/>
      <c r="C1043" s="113"/>
      <c r="D1043" s="120"/>
      <c r="E1043" s="78"/>
      <c r="F1043" s="78"/>
      <c r="G1043" s="78"/>
      <c r="H1043" s="174"/>
      <c r="I1043" s="78">
        <f t="shared" si="119"/>
        <v>0</v>
      </c>
      <c r="J1043" s="78"/>
      <c r="K1043" s="78"/>
      <c r="L1043" s="78"/>
      <c r="M1043" s="78"/>
      <c r="N1043" s="78"/>
      <c r="O1043" s="78"/>
      <c r="P1043" s="78"/>
      <c r="Q1043" s="78"/>
      <c r="R1043" s="78"/>
      <c r="S1043" s="193"/>
      <c r="T1043" s="179"/>
      <c r="U1043" s="174"/>
      <c r="V1043" s="20"/>
      <c r="W1043" s="20">
        <f>INVENTARIO[[#This Row],[Precio Final]]-(INVENTARIO[[#This Row],[Comisión 10%]]+INVENTARIO[[#This Row],[Costo total]])</f>
        <v>0</v>
      </c>
      <c r="X1043" s="20">
        <f>INVENTARIO[[#This Row],[Ganancia Unitaria]]*INVENTARIO[[#This Row],[Salidas]]</f>
        <v>0</v>
      </c>
      <c r="Y1043" s="20"/>
      <c r="Z1043" s="20"/>
    </row>
    <row r="1044" spans="1:26" ht="55" hidden="1" customHeight="1" x14ac:dyDescent="0.15">
      <c r="A1044" s="23"/>
      <c r="B1044" s="171"/>
      <c r="C1044" s="113"/>
      <c r="D1044" s="120"/>
      <c r="E1044" s="83"/>
      <c r="F1044" s="83"/>
      <c r="G1044" s="83"/>
      <c r="H1044" s="173"/>
      <c r="I1044" s="83">
        <f t="shared" si="119"/>
        <v>0</v>
      </c>
      <c r="J1044" s="83"/>
      <c r="K1044" s="83"/>
      <c r="L1044" s="83"/>
      <c r="M1044" s="83"/>
      <c r="N1044" s="83"/>
      <c r="O1044" s="83"/>
      <c r="P1044" s="83"/>
      <c r="Q1044" s="83"/>
      <c r="R1044" s="83"/>
      <c r="S1044" s="192"/>
      <c r="T1044" s="180"/>
      <c r="U1044" s="173"/>
      <c r="V1044" s="20"/>
      <c r="W1044" s="20">
        <f>INVENTARIO[[#This Row],[Precio Final]]-(INVENTARIO[[#This Row],[Comisión 10%]]+INVENTARIO[[#This Row],[Costo total]])</f>
        <v>0</v>
      </c>
      <c r="X1044" s="20">
        <f>INVENTARIO[[#This Row],[Ganancia Unitaria]]*INVENTARIO[[#This Row],[Salidas]]</f>
        <v>0</v>
      </c>
      <c r="Y1044" s="20"/>
      <c r="Z1044" s="20"/>
    </row>
    <row r="1045" spans="1:26" ht="55" hidden="1" customHeight="1" x14ac:dyDescent="0.15">
      <c r="A1045" s="23"/>
      <c r="B1045" s="171"/>
      <c r="C1045" s="113"/>
      <c r="D1045" s="120"/>
      <c r="E1045" s="78"/>
      <c r="F1045" s="78"/>
      <c r="G1045" s="78"/>
      <c r="H1045" s="174"/>
      <c r="I1045" s="78">
        <f t="shared" si="119"/>
        <v>0</v>
      </c>
      <c r="J1045" s="78"/>
      <c r="K1045" s="78"/>
      <c r="L1045" s="78"/>
      <c r="M1045" s="78"/>
      <c r="N1045" s="78"/>
      <c r="O1045" s="78"/>
      <c r="P1045" s="78"/>
      <c r="Q1045" s="78"/>
      <c r="R1045" s="78"/>
      <c r="S1045" s="193"/>
      <c r="T1045" s="179"/>
      <c r="U1045" s="174"/>
      <c r="V1045" s="20"/>
      <c r="W1045" s="20">
        <f>INVENTARIO[[#This Row],[Precio Final]]-(INVENTARIO[[#This Row],[Comisión 10%]]+INVENTARIO[[#This Row],[Costo total]])</f>
        <v>0</v>
      </c>
      <c r="X1045" s="20">
        <f>INVENTARIO[[#This Row],[Ganancia Unitaria]]*INVENTARIO[[#This Row],[Salidas]]</f>
        <v>0</v>
      </c>
      <c r="Y1045" s="20"/>
      <c r="Z1045" s="20"/>
    </row>
    <row r="1046" spans="1:26" ht="55" hidden="1" customHeight="1" x14ac:dyDescent="0.15">
      <c r="A1046" s="23"/>
      <c r="B1046" s="171"/>
      <c r="C1046" s="113"/>
      <c r="D1046" s="120"/>
      <c r="E1046" s="83"/>
      <c r="F1046" s="83"/>
      <c r="G1046" s="83"/>
      <c r="H1046" s="173"/>
      <c r="I1046" s="83">
        <f t="shared" si="119"/>
        <v>0</v>
      </c>
      <c r="J1046" s="83"/>
      <c r="K1046" s="83"/>
      <c r="L1046" s="83"/>
      <c r="M1046" s="83"/>
      <c r="N1046" s="83"/>
      <c r="O1046" s="83"/>
      <c r="P1046" s="83"/>
      <c r="Q1046" s="83"/>
      <c r="R1046" s="83"/>
      <c r="S1046" s="192"/>
      <c r="T1046" s="180"/>
      <c r="U1046" s="173"/>
      <c r="V1046" s="20"/>
      <c r="W1046" s="20">
        <f>INVENTARIO[[#This Row],[Precio Final]]-(INVENTARIO[[#This Row],[Comisión 10%]]+INVENTARIO[[#This Row],[Costo total]])</f>
        <v>0</v>
      </c>
      <c r="X1046" s="20">
        <f>INVENTARIO[[#This Row],[Ganancia Unitaria]]*INVENTARIO[[#This Row],[Salidas]]</f>
        <v>0</v>
      </c>
      <c r="Y1046" s="20"/>
      <c r="Z1046" s="20"/>
    </row>
    <row r="1047" spans="1:26" ht="55" hidden="1" customHeight="1" x14ac:dyDescent="0.15">
      <c r="A1047" s="23"/>
      <c r="B1047" s="171"/>
      <c r="C1047" s="113"/>
      <c r="D1047" s="120"/>
      <c r="E1047" s="78"/>
      <c r="F1047" s="78"/>
      <c r="G1047" s="78"/>
      <c r="H1047" s="174"/>
      <c r="I1047" s="78">
        <f t="shared" si="119"/>
        <v>0</v>
      </c>
      <c r="J1047" s="78"/>
      <c r="K1047" s="78"/>
      <c r="L1047" s="78"/>
      <c r="M1047" s="78"/>
      <c r="N1047" s="78"/>
      <c r="O1047" s="78"/>
      <c r="P1047" s="78"/>
      <c r="Q1047" s="78"/>
      <c r="R1047" s="78"/>
      <c r="S1047" s="193"/>
      <c r="T1047" s="179"/>
      <c r="U1047" s="174"/>
      <c r="V1047" s="20"/>
      <c r="W1047" s="20">
        <f>INVENTARIO[[#This Row],[Precio Final]]-(INVENTARIO[[#This Row],[Comisión 10%]]+INVENTARIO[[#This Row],[Costo total]])</f>
        <v>0</v>
      </c>
      <c r="X1047" s="20">
        <f>INVENTARIO[[#This Row],[Ganancia Unitaria]]*INVENTARIO[[#This Row],[Salidas]]</f>
        <v>0</v>
      </c>
      <c r="Y1047" s="20"/>
      <c r="Z1047" s="20"/>
    </row>
    <row r="1048" spans="1:26" ht="55" hidden="1" customHeight="1" x14ac:dyDescent="0.15">
      <c r="A1048" s="23"/>
      <c r="B1048" s="171"/>
      <c r="C1048" s="113"/>
      <c r="D1048" s="120"/>
      <c r="E1048" s="83"/>
      <c r="F1048" s="83"/>
      <c r="G1048" s="83"/>
      <c r="H1048" s="173"/>
      <c r="I1048" s="83">
        <f t="shared" si="119"/>
        <v>0</v>
      </c>
      <c r="J1048" s="83"/>
      <c r="K1048" s="83"/>
      <c r="L1048" s="83"/>
      <c r="M1048" s="83"/>
      <c r="N1048" s="83"/>
      <c r="O1048" s="83"/>
      <c r="P1048" s="83"/>
      <c r="Q1048" s="83"/>
      <c r="R1048" s="83"/>
      <c r="S1048" s="192"/>
      <c r="T1048" s="180"/>
      <c r="U1048" s="173"/>
      <c r="V1048" s="20"/>
      <c r="W1048" s="20">
        <f>INVENTARIO[[#This Row],[Precio Final]]-(INVENTARIO[[#This Row],[Comisión 10%]]+INVENTARIO[[#This Row],[Costo total]])</f>
        <v>0</v>
      </c>
      <c r="X1048" s="20">
        <f>INVENTARIO[[#This Row],[Ganancia Unitaria]]*INVENTARIO[[#This Row],[Salidas]]</f>
        <v>0</v>
      </c>
      <c r="Y1048" s="20"/>
      <c r="Z1048" s="20"/>
    </row>
    <row r="1049" spans="1:26" ht="55" hidden="1" customHeight="1" x14ac:dyDescent="0.15">
      <c r="A1049" s="23"/>
      <c r="B1049" s="171"/>
      <c r="C1049" s="113"/>
      <c r="D1049" s="120"/>
      <c r="E1049" s="78"/>
      <c r="F1049" s="78"/>
      <c r="G1049" s="78"/>
      <c r="H1049" s="174"/>
      <c r="I1049" s="78">
        <f t="shared" si="119"/>
        <v>0</v>
      </c>
      <c r="J1049" s="78"/>
      <c r="K1049" s="78"/>
      <c r="L1049" s="78"/>
      <c r="M1049" s="78"/>
      <c r="N1049" s="78"/>
      <c r="O1049" s="78"/>
      <c r="P1049" s="78"/>
      <c r="Q1049" s="78"/>
      <c r="R1049" s="78"/>
      <c r="S1049" s="193"/>
      <c r="T1049" s="179"/>
      <c r="U1049" s="174"/>
      <c r="V1049" s="20"/>
      <c r="W1049" s="20">
        <f>INVENTARIO[[#This Row],[Precio Final]]-(INVENTARIO[[#This Row],[Comisión 10%]]+INVENTARIO[[#This Row],[Costo total]])</f>
        <v>0</v>
      </c>
      <c r="X1049" s="20">
        <f>INVENTARIO[[#This Row],[Ganancia Unitaria]]*INVENTARIO[[#This Row],[Salidas]]</f>
        <v>0</v>
      </c>
      <c r="Y1049" s="20"/>
      <c r="Z1049" s="20"/>
    </row>
    <row r="1050" spans="1:26" ht="55" hidden="1" customHeight="1" x14ac:dyDescent="0.15">
      <c r="A1050" s="23"/>
      <c r="B1050" s="171"/>
      <c r="C1050" s="113"/>
      <c r="D1050" s="120"/>
      <c r="E1050" s="83"/>
      <c r="F1050" s="83"/>
      <c r="G1050" s="83"/>
      <c r="H1050" s="173"/>
      <c r="I1050" s="83">
        <f t="shared" si="119"/>
        <v>0</v>
      </c>
      <c r="J1050" s="83"/>
      <c r="K1050" s="83"/>
      <c r="L1050" s="83"/>
      <c r="M1050" s="83"/>
      <c r="N1050" s="83"/>
      <c r="O1050" s="83"/>
      <c r="P1050" s="83"/>
      <c r="Q1050" s="83"/>
      <c r="R1050" s="83"/>
      <c r="S1050" s="192"/>
      <c r="T1050" s="180"/>
      <c r="U1050" s="173"/>
      <c r="V1050" s="20"/>
      <c r="W1050" s="20">
        <f>INVENTARIO[[#This Row],[Precio Final]]-(INVENTARIO[[#This Row],[Comisión 10%]]+INVENTARIO[[#This Row],[Costo total]])</f>
        <v>0</v>
      </c>
      <c r="X1050" s="20">
        <f>INVENTARIO[[#This Row],[Ganancia Unitaria]]*INVENTARIO[[#This Row],[Salidas]]</f>
        <v>0</v>
      </c>
      <c r="Y1050" s="20"/>
      <c r="Z1050" s="20"/>
    </row>
    <row r="1051" spans="1:26" ht="55" hidden="1" customHeight="1" x14ac:dyDescent="0.15">
      <c r="A1051" s="23"/>
      <c r="B1051" s="171"/>
      <c r="C1051" s="113"/>
      <c r="D1051" s="120"/>
      <c r="E1051" s="78"/>
      <c r="F1051" s="78"/>
      <c r="G1051" s="78"/>
      <c r="H1051" s="174"/>
      <c r="I1051" s="78">
        <f t="shared" si="119"/>
        <v>0</v>
      </c>
      <c r="J1051" s="78"/>
      <c r="K1051" s="78"/>
      <c r="L1051" s="78"/>
      <c r="M1051" s="78"/>
      <c r="N1051" s="78"/>
      <c r="O1051" s="78"/>
      <c r="P1051" s="78"/>
      <c r="Q1051" s="78"/>
      <c r="R1051" s="78"/>
      <c r="S1051" s="193"/>
      <c r="T1051" s="179"/>
      <c r="U1051" s="174"/>
      <c r="V1051" s="20"/>
      <c r="W1051" s="20">
        <f>INVENTARIO[[#This Row],[Precio Final]]-(INVENTARIO[[#This Row],[Comisión 10%]]+INVENTARIO[[#This Row],[Costo total]])</f>
        <v>0</v>
      </c>
      <c r="X1051" s="20">
        <f>INVENTARIO[[#This Row],[Ganancia Unitaria]]*INVENTARIO[[#This Row],[Salidas]]</f>
        <v>0</v>
      </c>
      <c r="Y1051" s="20"/>
      <c r="Z1051" s="20"/>
    </row>
    <row r="1052" spans="1:26" ht="55" hidden="1" customHeight="1" x14ac:dyDescent="0.15">
      <c r="A1052" s="23"/>
      <c r="B1052" s="171"/>
      <c r="C1052" s="113"/>
      <c r="D1052" s="120"/>
      <c r="E1052" s="83"/>
      <c r="F1052" s="83"/>
      <c r="G1052" s="83"/>
      <c r="H1052" s="173"/>
      <c r="I1052" s="83">
        <f t="shared" si="119"/>
        <v>0</v>
      </c>
      <c r="J1052" s="83"/>
      <c r="K1052" s="83"/>
      <c r="L1052" s="83"/>
      <c r="M1052" s="83"/>
      <c r="N1052" s="83"/>
      <c r="O1052" s="83"/>
      <c r="P1052" s="83"/>
      <c r="Q1052" s="83"/>
      <c r="R1052" s="83"/>
      <c r="S1052" s="192"/>
      <c r="T1052" s="180"/>
      <c r="U1052" s="173"/>
      <c r="V1052" s="20"/>
      <c r="W1052" s="20">
        <f>INVENTARIO[[#This Row],[Precio Final]]-(INVENTARIO[[#This Row],[Comisión 10%]]+INVENTARIO[[#This Row],[Costo total]])</f>
        <v>0</v>
      </c>
      <c r="X1052" s="20">
        <f>INVENTARIO[[#This Row],[Ganancia Unitaria]]*INVENTARIO[[#This Row],[Salidas]]</f>
        <v>0</v>
      </c>
      <c r="Y1052" s="20"/>
      <c r="Z1052" s="20"/>
    </row>
    <row r="1053" spans="1:26" ht="55" hidden="1" customHeight="1" x14ac:dyDescent="0.15">
      <c r="A1053" s="23"/>
      <c r="B1053" s="171"/>
      <c r="C1053" s="113"/>
      <c r="D1053" s="120"/>
      <c r="E1053" s="78"/>
      <c r="F1053" s="78"/>
      <c r="G1053" s="78"/>
      <c r="H1053" s="174"/>
      <c r="I1053" s="78">
        <f t="shared" si="119"/>
        <v>0</v>
      </c>
      <c r="J1053" s="78"/>
      <c r="K1053" s="78"/>
      <c r="L1053" s="78"/>
      <c r="M1053" s="78"/>
      <c r="N1053" s="78"/>
      <c r="O1053" s="78"/>
      <c r="P1053" s="78"/>
      <c r="Q1053" s="78"/>
      <c r="R1053" s="78"/>
      <c r="S1053" s="193"/>
      <c r="T1053" s="179"/>
      <c r="U1053" s="174"/>
      <c r="V1053" s="20"/>
      <c r="W1053" s="20">
        <f>INVENTARIO[[#This Row],[Precio Final]]-(INVENTARIO[[#This Row],[Comisión 10%]]+INVENTARIO[[#This Row],[Costo total]])</f>
        <v>0</v>
      </c>
      <c r="X1053" s="20">
        <f>INVENTARIO[[#This Row],[Ganancia Unitaria]]*INVENTARIO[[#This Row],[Salidas]]</f>
        <v>0</v>
      </c>
      <c r="Y1053" s="20"/>
      <c r="Z1053" s="20"/>
    </row>
    <row r="1054" spans="1:26" ht="55" hidden="1" customHeight="1" x14ac:dyDescent="0.15">
      <c r="A1054" s="23"/>
      <c r="B1054" s="171"/>
      <c r="C1054" s="113"/>
      <c r="D1054" s="120"/>
      <c r="E1054" s="83"/>
      <c r="F1054" s="83"/>
      <c r="G1054" s="83"/>
      <c r="H1054" s="173"/>
      <c r="I1054" s="83">
        <f t="shared" si="119"/>
        <v>0</v>
      </c>
      <c r="J1054" s="83"/>
      <c r="K1054" s="83"/>
      <c r="L1054" s="83"/>
      <c r="M1054" s="83"/>
      <c r="N1054" s="83"/>
      <c r="O1054" s="83"/>
      <c r="P1054" s="83"/>
      <c r="Q1054" s="83"/>
      <c r="R1054" s="83"/>
      <c r="S1054" s="192"/>
      <c r="T1054" s="180"/>
      <c r="U1054" s="173"/>
      <c r="V1054" s="20"/>
      <c r="W1054" s="20">
        <f>INVENTARIO[[#This Row],[Precio Final]]-(INVENTARIO[[#This Row],[Comisión 10%]]+INVENTARIO[[#This Row],[Costo total]])</f>
        <v>0</v>
      </c>
      <c r="X1054" s="20">
        <f>INVENTARIO[[#This Row],[Ganancia Unitaria]]*INVENTARIO[[#This Row],[Salidas]]</f>
        <v>0</v>
      </c>
      <c r="Y1054" s="20"/>
      <c r="Z1054" s="20"/>
    </row>
    <row r="1055" spans="1:26" ht="55" hidden="1" customHeight="1" x14ac:dyDescent="0.15">
      <c r="A1055" s="23"/>
      <c r="B1055" s="171"/>
      <c r="C1055" s="113"/>
      <c r="D1055" s="120"/>
      <c r="E1055" s="78"/>
      <c r="F1055" s="78"/>
      <c r="G1055" s="78"/>
      <c r="H1055" s="174"/>
      <c r="I1055" s="78">
        <f t="shared" si="119"/>
        <v>0</v>
      </c>
      <c r="J1055" s="78"/>
      <c r="K1055" s="78"/>
      <c r="L1055" s="78"/>
      <c r="M1055" s="78"/>
      <c r="N1055" s="78"/>
      <c r="O1055" s="78"/>
      <c r="P1055" s="78"/>
      <c r="Q1055" s="78"/>
      <c r="R1055" s="78"/>
      <c r="S1055" s="193"/>
      <c r="T1055" s="179"/>
      <c r="U1055" s="174"/>
      <c r="V1055" s="20"/>
      <c r="W1055" s="20">
        <f>INVENTARIO[[#This Row],[Precio Final]]-(INVENTARIO[[#This Row],[Comisión 10%]]+INVENTARIO[[#This Row],[Costo total]])</f>
        <v>0</v>
      </c>
      <c r="X1055" s="20">
        <f>INVENTARIO[[#This Row],[Ganancia Unitaria]]*INVENTARIO[[#This Row],[Salidas]]</f>
        <v>0</v>
      </c>
      <c r="Y1055" s="20"/>
      <c r="Z1055" s="20"/>
    </row>
    <row r="1056" spans="1:26" ht="55" hidden="1" customHeight="1" x14ac:dyDescent="0.15">
      <c r="A1056" s="23"/>
      <c r="B1056" s="171"/>
      <c r="C1056" s="113"/>
      <c r="D1056" s="120"/>
      <c r="E1056" s="83"/>
      <c r="F1056" s="83"/>
      <c r="G1056" s="83"/>
      <c r="H1056" s="173"/>
      <c r="I1056" s="83">
        <f t="shared" si="119"/>
        <v>0</v>
      </c>
      <c r="J1056" s="83"/>
      <c r="K1056" s="83"/>
      <c r="L1056" s="83"/>
      <c r="M1056" s="83"/>
      <c r="N1056" s="83"/>
      <c r="O1056" s="83"/>
      <c r="P1056" s="83"/>
      <c r="Q1056" s="83"/>
      <c r="R1056" s="83"/>
      <c r="S1056" s="192"/>
      <c r="T1056" s="180"/>
      <c r="U1056" s="173"/>
      <c r="V1056" s="20"/>
      <c r="W1056" s="20">
        <f>INVENTARIO[[#This Row],[Precio Final]]-(INVENTARIO[[#This Row],[Comisión 10%]]+INVENTARIO[[#This Row],[Costo total]])</f>
        <v>0</v>
      </c>
      <c r="X1056" s="20">
        <f>INVENTARIO[[#This Row],[Ganancia Unitaria]]*INVENTARIO[[#This Row],[Salidas]]</f>
        <v>0</v>
      </c>
      <c r="Y1056" s="20"/>
      <c r="Z1056" s="20"/>
    </row>
    <row r="1057" spans="1:26" ht="55" hidden="1" customHeight="1" x14ac:dyDescent="0.15">
      <c r="A1057" s="23"/>
      <c r="B1057" s="171"/>
      <c r="C1057" s="113"/>
      <c r="D1057" s="120"/>
      <c r="E1057" s="78"/>
      <c r="F1057" s="78"/>
      <c r="G1057" s="78"/>
      <c r="H1057" s="174"/>
      <c r="I1057" s="78">
        <f t="shared" si="119"/>
        <v>0</v>
      </c>
      <c r="J1057" s="78"/>
      <c r="K1057" s="78"/>
      <c r="L1057" s="78"/>
      <c r="M1057" s="78"/>
      <c r="N1057" s="78"/>
      <c r="O1057" s="78"/>
      <c r="P1057" s="78"/>
      <c r="Q1057" s="78"/>
      <c r="R1057" s="78"/>
      <c r="S1057" s="193"/>
      <c r="T1057" s="179"/>
      <c r="U1057" s="174"/>
      <c r="V1057" s="20"/>
      <c r="W1057" s="20">
        <f>INVENTARIO[[#This Row],[Precio Final]]-(INVENTARIO[[#This Row],[Comisión 10%]]+INVENTARIO[[#This Row],[Costo total]])</f>
        <v>0</v>
      </c>
      <c r="X1057" s="20">
        <f>INVENTARIO[[#This Row],[Ganancia Unitaria]]*INVENTARIO[[#This Row],[Salidas]]</f>
        <v>0</v>
      </c>
      <c r="Y1057" s="20"/>
      <c r="Z1057" s="20"/>
    </row>
    <row r="1058" spans="1:26" ht="55" hidden="1" customHeight="1" x14ac:dyDescent="0.15">
      <c r="A1058" s="23"/>
      <c r="B1058" s="171"/>
      <c r="C1058" s="113"/>
      <c r="D1058" s="120"/>
      <c r="E1058" s="83"/>
      <c r="F1058" s="83"/>
      <c r="G1058" s="83"/>
      <c r="H1058" s="173"/>
      <c r="I1058" s="83">
        <f t="shared" si="119"/>
        <v>0</v>
      </c>
      <c r="J1058" s="83"/>
      <c r="K1058" s="83"/>
      <c r="L1058" s="83"/>
      <c r="M1058" s="83"/>
      <c r="N1058" s="83"/>
      <c r="O1058" s="83"/>
      <c r="P1058" s="83"/>
      <c r="Q1058" s="83"/>
      <c r="R1058" s="83"/>
      <c r="S1058" s="192"/>
      <c r="T1058" s="180"/>
      <c r="U1058" s="173"/>
      <c r="V1058" s="20"/>
      <c r="W1058" s="20">
        <f>INVENTARIO[[#This Row],[Precio Final]]-(INVENTARIO[[#This Row],[Comisión 10%]]+INVENTARIO[[#This Row],[Costo total]])</f>
        <v>0</v>
      </c>
      <c r="X1058" s="20">
        <f>INVENTARIO[[#This Row],[Ganancia Unitaria]]*INVENTARIO[[#This Row],[Salidas]]</f>
        <v>0</v>
      </c>
      <c r="Y1058" s="20"/>
      <c r="Z1058" s="20"/>
    </row>
    <row r="1059" spans="1:26" ht="55" hidden="1" customHeight="1" x14ac:dyDescent="0.15">
      <c r="A1059" s="23"/>
      <c r="B1059" s="171"/>
      <c r="C1059" s="113"/>
      <c r="D1059" s="120"/>
      <c r="E1059" s="78"/>
      <c r="F1059" s="78"/>
      <c r="G1059" s="78"/>
      <c r="H1059" s="174"/>
      <c r="I1059" s="78">
        <f t="shared" si="119"/>
        <v>0</v>
      </c>
      <c r="J1059" s="78"/>
      <c r="K1059" s="78"/>
      <c r="L1059" s="78"/>
      <c r="M1059" s="78"/>
      <c r="N1059" s="78"/>
      <c r="O1059" s="78"/>
      <c r="P1059" s="78"/>
      <c r="Q1059" s="78"/>
      <c r="R1059" s="78"/>
      <c r="S1059" s="193"/>
      <c r="T1059" s="179"/>
      <c r="U1059" s="174"/>
      <c r="V1059" s="20"/>
      <c r="W1059" s="20">
        <f>INVENTARIO[[#This Row],[Precio Final]]-(INVENTARIO[[#This Row],[Comisión 10%]]+INVENTARIO[[#This Row],[Costo total]])</f>
        <v>0</v>
      </c>
      <c r="X1059" s="20">
        <f>INVENTARIO[[#This Row],[Ganancia Unitaria]]*INVENTARIO[[#This Row],[Salidas]]</f>
        <v>0</v>
      </c>
      <c r="Y1059" s="20"/>
      <c r="Z1059" s="20"/>
    </row>
    <row r="1060" spans="1:26" ht="55" hidden="1" customHeight="1" x14ac:dyDescent="0.15">
      <c r="A1060" s="23"/>
      <c r="B1060" s="171"/>
      <c r="C1060" s="113"/>
      <c r="D1060" s="120"/>
      <c r="E1060" s="83"/>
      <c r="F1060" s="83"/>
      <c r="G1060" s="83"/>
      <c r="H1060" s="173"/>
      <c r="I1060" s="83">
        <f t="shared" si="119"/>
        <v>0</v>
      </c>
      <c r="J1060" s="83"/>
      <c r="K1060" s="83"/>
      <c r="L1060" s="83"/>
      <c r="M1060" s="83"/>
      <c r="N1060" s="83"/>
      <c r="O1060" s="83"/>
      <c r="P1060" s="83"/>
      <c r="Q1060" s="83"/>
      <c r="R1060" s="83"/>
      <c r="S1060" s="192"/>
      <c r="T1060" s="180"/>
      <c r="U1060" s="173"/>
      <c r="V1060" s="20"/>
      <c r="W1060" s="20">
        <f>INVENTARIO[[#This Row],[Precio Final]]-(INVENTARIO[[#This Row],[Comisión 10%]]+INVENTARIO[[#This Row],[Costo total]])</f>
        <v>0</v>
      </c>
      <c r="X1060" s="20">
        <f>INVENTARIO[[#This Row],[Ganancia Unitaria]]*INVENTARIO[[#This Row],[Salidas]]</f>
        <v>0</v>
      </c>
      <c r="Y1060" s="20"/>
      <c r="Z1060" s="20"/>
    </row>
    <row r="1061" spans="1:26" ht="55" hidden="1" customHeight="1" x14ac:dyDescent="0.15">
      <c r="A1061" s="23"/>
      <c r="B1061" s="171"/>
      <c r="C1061" s="113"/>
      <c r="D1061" s="120"/>
      <c r="E1061" s="78"/>
      <c r="F1061" s="78"/>
      <c r="G1061" s="78"/>
      <c r="H1061" s="174"/>
      <c r="I1061" s="78">
        <f t="shared" si="119"/>
        <v>0</v>
      </c>
      <c r="J1061" s="78"/>
      <c r="K1061" s="78"/>
      <c r="L1061" s="78"/>
      <c r="M1061" s="78"/>
      <c r="N1061" s="78"/>
      <c r="O1061" s="78"/>
      <c r="P1061" s="78"/>
      <c r="Q1061" s="78"/>
      <c r="R1061" s="78"/>
      <c r="S1061" s="193"/>
      <c r="T1061" s="179"/>
      <c r="U1061" s="174"/>
      <c r="V1061" s="20"/>
      <c r="W1061" s="20">
        <f>INVENTARIO[[#This Row],[Precio Final]]-(INVENTARIO[[#This Row],[Comisión 10%]]+INVENTARIO[[#This Row],[Costo total]])</f>
        <v>0</v>
      </c>
      <c r="X1061" s="20">
        <f>INVENTARIO[[#This Row],[Ganancia Unitaria]]*INVENTARIO[[#This Row],[Salidas]]</f>
        <v>0</v>
      </c>
      <c r="Y1061" s="20"/>
      <c r="Z1061" s="20"/>
    </row>
    <row r="1062" spans="1:26" ht="55" hidden="1" customHeight="1" x14ac:dyDescent="0.15">
      <c r="A1062" s="23"/>
      <c r="B1062" s="171"/>
      <c r="C1062" s="113"/>
      <c r="D1062" s="120"/>
      <c r="E1062" s="83"/>
      <c r="F1062" s="83"/>
      <c r="G1062" s="83"/>
      <c r="H1062" s="173"/>
      <c r="I1062" s="83">
        <f t="shared" si="119"/>
        <v>0</v>
      </c>
      <c r="J1062" s="83"/>
      <c r="K1062" s="83"/>
      <c r="L1062" s="83"/>
      <c r="M1062" s="83"/>
      <c r="N1062" s="83"/>
      <c r="O1062" s="83"/>
      <c r="P1062" s="83"/>
      <c r="Q1062" s="83"/>
      <c r="R1062" s="83"/>
      <c r="S1062" s="192"/>
      <c r="T1062" s="180"/>
      <c r="U1062" s="173"/>
      <c r="V1062" s="20"/>
      <c r="W1062" s="20">
        <f>INVENTARIO[[#This Row],[Precio Final]]-(INVENTARIO[[#This Row],[Comisión 10%]]+INVENTARIO[[#This Row],[Costo total]])</f>
        <v>0</v>
      </c>
      <c r="X1062" s="20">
        <f>INVENTARIO[[#This Row],[Ganancia Unitaria]]*INVENTARIO[[#This Row],[Salidas]]</f>
        <v>0</v>
      </c>
      <c r="Y1062" s="20"/>
      <c r="Z1062" s="20"/>
    </row>
    <row r="1063" spans="1:26" ht="55" hidden="1" customHeight="1" x14ac:dyDescent="0.15">
      <c r="A1063" s="23"/>
      <c r="B1063" s="171"/>
      <c r="C1063" s="113"/>
      <c r="D1063" s="120"/>
      <c r="E1063" s="78"/>
      <c r="F1063" s="78"/>
      <c r="G1063" s="78"/>
      <c r="H1063" s="174"/>
      <c r="I1063" s="78">
        <f t="shared" si="119"/>
        <v>0</v>
      </c>
      <c r="J1063" s="78"/>
      <c r="K1063" s="78"/>
      <c r="L1063" s="78"/>
      <c r="M1063" s="78"/>
      <c r="N1063" s="78"/>
      <c r="O1063" s="78"/>
      <c r="P1063" s="78"/>
      <c r="Q1063" s="78"/>
      <c r="R1063" s="78"/>
      <c r="S1063" s="193"/>
      <c r="T1063" s="179"/>
      <c r="U1063" s="174"/>
      <c r="V1063" s="20"/>
      <c r="W1063" s="20">
        <f>INVENTARIO[[#This Row],[Precio Final]]-(INVENTARIO[[#This Row],[Comisión 10%]]+INVENTARIO[[#This Row],[Costo total]])</f>
        <v>0</v>
      </c>
      <c r="X1063" s="20">
        <f>INVENTARIO[[#This Row],[Ganancia Unitaria]]*INVENTARIO[[#This Row],[Salidas]]</f>
        <v>0</v>
      </c>
      <c r="Y1063" s="20"/>
      <c r="Z1063" s="20"/>
    </row>
    <row r="1064" spans="1:26" ht="55" hidden="1" customHeight="1" x14ac:dyDescent="0.15">
      <c r="A1064" s="23"/>
      <c r="B1064" s="171"/>
      <c r="C1064" s="113"/>
      <c r="D1064" s="120"/>
      <c r="E1064" s="83"/>
      <c r="F1064" s="83"/>
      <c r="G1064" s="83"/>
      <c r="H1064" s="173"/>
      <c r="I1064" s="83">
        <f t="shared" si="119"/>
        <v>0</v>
      </c>
      <c r="J1064" s="83"/>
      <c r="K1064" s="83"/>
      <c r="L1064" s="83"/>
      <c r="M1064" s="83"/>
      <c r="N1064" s="83"/>
      <c r="O1064" s="83"/>
      <c r="P1064" s="83"/>
      <c r="Q1064" s="83"/>
      <c r="R1064" s="83"/>
      <c r="S1064" s="192"/>
      <c r="T1064" s="180"/>
      <c r="U1064" s="173"/>
      <c r="V1064" s="20"/>
      <c r="W1064" s="20">
        <f>INVENTARIO[[#This Row],[Precio Final]]-(INVENTARIO[[#This Row],[Comisión 10%]]+INVENTARIO[[#This Row],[Costo total]])</f>
        <v>0</v>
      </c>
      <c r="X1064" s="20">
        <f>INVENTARIO[[#This Row],[Ganancia Unitaria]]*INVENTARIO[[#This Row],[Salidas]]</f>
        <v>0</v>
      </c>
      <c r="Y1064" s="20"/>
      <c r="Z1064" s="20"/>
    </row>
    <row r="1065" spans="1:26" ht="55" hidden="1" customHeight="1" x14ac:dyDescent="0.15">
      <c r="A1065" s="23"/>
      <c r="B1065" s="171"/>
      <c r="C1065" s="113"/>
      <c r="D1065" s="120"/>
      <c r="E1065" s="78"/>
      <c r="F1065" s="78"/>
      <c r="G1065" s="78"/>
      <c r="H1065" s="174"/>
      <c r="I1065" s="78">
        <f t="shared" si="119"/>
        <v>0</v>
      </c>
      <c r="J1065" s="78"/>
      <c r="K1065" s="78"/>
      <c r="L1065" s="78"/>
      <c r="M1065" s="78"/>
      <c r="N1065" s="78"/>
      <c r="O1065" s="78"/>
      <c r="P1065" s="78"/>
      <c r="Q1065" s="78"/>
      <c r="R1065" s="78"/>
      <c r="S1065" s="193"/>
      <c r="T1065" s="179"/>
      <c r="U1065" s="174"/>
      <c r="V1065" s="20"/>
      <c r="W1065" s="20">
        <f>INVENTARIO[[#This Row],[Precio Final]]-(INVENTARIO[[#This Row],[Comisión 10%]]+INVENTARIO[[#This Row],[Costo total]])</f>
        <v>0</v>
      </c>
      <c r="X1065" s="20">
        <f>INVENTARIO[[#This Row],[Ganancia Unitaria]]*INVENTARIO[[#This Row],[Salidas]]</f>
        <v>0</v>
      </c>
      <c r="Y1065" s="20"/>
      <c r="Z1065" s="20"/>
    </row>
    <row r="1066" spans="1:26" ht="55" hidden="1" customHeight="1" x14ac:dyDescent="0.15">
      <c r="A1066" s="23"/>
      <c r="B1066" s="171"/>
      <c r="C1066" s="113"/>
      <c r="D1066" s="120"/>
      <c r="E1066" s="83"/>
      <c r="F1066" s="83"/>
      <c r="G1066" s="83"/>
      <c r="H1066" s="173"/>
      <c r="I1066" s="83">
        <f t="shared" si="119"/>
        <v>0</v>
      </c>
      <c r="J1066" s="83"/>
      <c r="K1066" s="83"/>
      <c r="L1066" s="83"/>
      <c r="M1066" s="83"/>
      <c r="N1066" s="83"/>
      <c r="O1066" s="83"/>
      <c r="P1066" s="83"/>
      <c r="Q1066" s="83"/>
      <c r="R1066" s="83"/>
      <c r="S1066" s="192"/>
      <c r="T1066" s="180"/>
      <c r="U1066" s="173"/>
      <c r="V1066" s="20"/>
      <c r="W1066" s="20">
        <f>INVENTARIO[[#This Row],[Precio Final]]-(INVENTARIO[[#This Row],[Comisión 10%]]+INVENTARIO[[#This Row],[Costo total]])</f>
        <v>0</v>
      </c>
      <c r="X1066" s="20">
        <f>INVENTARIO[[#This Row],[Ganancia Unitaria]]*INVENTARIO[[#This Row],[Salidas]]</f>
        <v>0</v>
      </c>
      <c r="Y1066" s="20"/>
      <c r="Z1066" s="20"/>
    </row>
    <row r="1067" spans="1:26" ht="55" hidden="1" customHeight="1" x14ac:dyDescent="0.15">
      <c r="A1067" s="23"/>
      <c r="B1067" s="171"/>
      <c r="C1067" s="113"/>
      <c r="D1067" s="120"/>
      <c r="E1067" s="78"/>
      <c r="F1067" s="78"/>
      <c r="G1067" s="78"/>
      <c r="H1067" s="174"/>
      <c r="I1067" s="78">
        <f t="shared" si="119"/>
        <v>0</v>
      </c>
      <c r="J1067" s="78"/>
      <c r="K1067" s="78"/>
      <c r="L1067" s="78"/>
      <c r="M1067" s="78"/>
      <c r="N1067" s="78"/>
      <c r="O1067" s="78"/>
      <c r="P1067" s="78"/>
      <c r="Q1067" s="78"/>
      <c r="R1067" s="78"/>
      <c r="S1067" s="193"/>
      <c r="T1067" s="179"/>
      <c r="U1067" s="174"/>
      <c r="V1067" s="20"/>
      <c r="W1067" s="20">
        <f>INVENTARIO[[#This Row],[Precio Final]]-(INVENTARIO[[#This Row],[Comisión 10%]]+INVENTARIO[[#This Row],[Costo total]])</f>
        <v>0</v>
      </c>
      <c r="X1067" s="20">
        <f>INVENTARIO[[#This Row],[Ganancia Unitaria]]*INVENTARIO[[#This Row],[Salidas]]</f>
        <v>0</v>
      </c>
      <c r="Y1067" s="20"/>
      <c r="Z1067" s="20"/>
    </row>
    <row r="1068" spans="1:26" ht="55" hidden="1" customHeight="1" x14ac:dyDescent="0.15">
      <c r="A1068" s="23"/>
      <c r="B1068" s="171"/>
      <c r="C1068" s="113"/>
      <c r="D1068" s="120"/>
      <c r="E1068" s="83"/>
      <c r="F1068" s="83"/>
      <c r="G1068" s="83"/>
      <c r="H1068" s="173"/>
      <c r="I1068" s="83">
        <f t="shared" si="119"/>
        <v>0</v>
      </c>
      <c r="J1068" s="83"/>
      <c r="K1068" s="83"/>
      <c r="L1068" s="83"/>
      <c r="M1068" s="83"/>
      <c r="N1068" s="83"/>
      <c r="O1068" s="83"/>
      <c r="P1068" s="83"/>
      <c r="Q1068" s="83"/>
      <c r="R1068" s="83"/>
      <c r="S1068" s="192"/>
      <c r="T1068" s="180"/>
      <c r="U1068" s="173"/>
      <c r="V1068" s="20"/>
      <c r="W1068" s="20">
        <f>INVENTARIO[[#This Row],[Precio Final]]-(INVENTARIO[[#This Row],[Comisión 10%]]+INVENTARIO[[#This Row],[Costo total]])</f>
        <v>0</v>
      </c>
      <c r="X1068" s="20">
        <f>INVENTARIO[[#This Row],[Ganancia Unitaria]]*INVENTARIO[[#This Row],[Salidas]]</f>
        <v>0</v>
      </c>
      <c r="Y1068" s="20"/>
      <c r="Z1068" s="20"/>
    </row>
    <row r="1069" spans="1:26" ht="55" hidden="1" customHeight="1" x14ac:dyDescent="0.15">
      <c r="A1069" s="23"/>
      <c r="B1069" s="171"/>
      <c r="C1069" s="113"/>
      <c r="D1069" s="120"/>
      <c r="E1069" s="78"/>
      <c r="F1069" s="78"/>
      <c r="G1069" s="78"/>
      <c r="H1069" s="174"/>
      <c r="I1069" s="78">
        <f t="shared" si="119"/>
        <v>0</v>
      </c>
      <c r="J1069" s="78"/>
      <c r="K1069" s="78"/>
      <c r="L1069" s="78"/>
      <c r="M1069" s="78"/>
      <c r="N1069" s="78"/>
      <c r="O1069" s="78"/>
      <c r="P1069" s="78"/>
      <c r="Q1069" s="78"/>
      <c r="R1069" s="78"/>
      <c r="S1069" s="193"/>
      <c r="T1069" s="179"/>
      <c r="U1069" s="174"/>
      <c r="V1069" s="20"/>
      <c r="W1069" s="20">
        <f>INVENTARIO[[#This Row],[Precio Final]]-(INVENTARIO[[#This Row],[Comisión 10%]]+INVENTARIO[[#This Row],[Costo total]])</f>
        <v>0</v>
      </c>
      <c r="X1069" s="20">
        <f>INVENTARIO[[#This Row],[Ganancia Unitaria]]*INVENTARIO[[#This Row],[Salidas]]</f>
        <v>0</v>
      </c>
      <c r="Y1069" s="20"/>
      <c r="Z1069" s="20"/>
    </row>
    <row r="1070" spans="1:26" ht="55" hidden="1" customHeight="1" x14ac:dyDescent="0.15">
      <c r="A1070" s="23"/>
      <c r="B1070" s="171"/>
      <c r="C1070" s="113"/>
      <c r="D1070" s="120"/>
      <c r="E1070" s="83"/>
      <c r="F1070" s="83"/>
      <c r="G1070" s="83"/>
      <c r="H1070" s="173"/>
      <c r="I1070" s="83">
        <f t="shared" si="119"/>
        <v>0</v>
      </c>
      <c r="J1070" s="83"/>
      <c r="K1070" s="83"/>
      <c r="L1070" s="83"/>
      <c r="M1070" s="83"/>
      <c r="N1070" s="83"/>
      <c r="O1070" s="83"/>
      <c r="P1070" s="83"/>
      <c r="Q1070" s="83"/>
      <c r="R1070" s="83"/>
      <c r="S1070" s="192"/>
      <c r="T1070" s="180"/>
      <c r="U1070" s="173"/>
      <c r="V1070" s="20"/>
      <c r="W1070" s="20">
        <f>INVENTARIO[[#This Row],[Precio Final]]-(INVENTARIO[[#This Row],[Comisión 10%]]+INVENTARIO[[#This Row],[Costo total]])</f>
        <v>0</v>
      </c>
      <c r="X1070" s="20">
        <f>INVENTARIO[[#This Row],[Ganancia Unitaria]]*INVENTARIO[[#This Row],[Salidas]]</f>
        <v>0</v>
      </c>
      <c r="Y1070" s="20"/>
      <c r="Z1070" s="20"/>
    </row>
    <row r="1071" spans="1:26" ht="55" hidden="1" customHeight="1" x14ac:dyDescent="0.15">
      <c r="A1071" s="23"/>
      <c r="B1071" s="171"/>
      <c r="C1071" s="113"/>
      <c r="D1071" s="120"/>
      <c r="E1071" s="78"/>
      <c r="F1071" s="78"/>
      <c r="G1071" s="78"/>
      <c r="H1071" s="174"/>
      <c r="I1071" s="78">
        <f t="shared" si="119"/>
        <v>0</v>
      </c>
      <c r="J1071" s="78"/>
      <c r="K1071" s="78"/>
      <c r="L1071" s="78"/>
      <c r="M1071" s="78"/>
      <c r="N1071" s="78"/>
      <c r="O1071" s="78"/>
      <c r="P1071" s="78"/>
      <c r="Q1071" s="78"/>
      <c r="R1071" s="78"/>
      <c r="S1071" s="193"/>
      <c r="T1071" s="179"/>
      <c r="U1071" s="174"/>
      <c r="V1071" s="20"/>
      <c r="W1071" s="20">
        <f>INVENTARIO[[#This Row],[Precio Final]]-(INVENTARIO[[#This Row],[Comisión 10%]]+INVENTARIO[[#This Row],[Costo total]])</f>
        <v>0</v>
      </c>
      <c r="X1071" s="20">
        <f>INVENTARIO[[#This Row],[Ganancia Unitaria]]*INVENTARIO[[#This Row],[Salidas]]</f>
        <v>0</v>
      </c>
      <c r="Y1071" s="20"/>
      <c r="Z1071" s="20"/>
    </row>
    <row r="1072" spans="1:26" ht="55" hidden="1" customHeight="1" x14ac:dyDescent="0.15">
      <c r="A1072" s="23"/>
      <c r="B1072" s="171"/>
      <c r="C1072" s="113"/>
      <c r="D1072" s="120"/>
      <c r="E1072" s="83"/>
      <c r="F1072" s="83"/>
      <c r="G1072" s="83"/>
      <c r="H1072" s="173"/>
      <c r="I1072" s="83">
        <f t="shared" si="119"/>
        <v>0</v>
      </c>
      <c r="J1072" s="83"/>
      <c r="K1072" s="83"/>
      <c r="L1072" s="83"/>
      <c r="M1072" s="83"/>
      <c r="N1072" s="83"/>
      <c r="O1072" s="83"/>
      <c r="P1072" s="83"/>
      <c r="Q1072" s="83"/>
      <c r="R1072" s="83"/>
      <c r="S1072" s="192"/>
      <c r="T1072" s="180"/>
      <c r="U1072" s="173"/>
      <c r="V1072" s="20"/>
      <c r="W1072" s="20">
        <f>INVENTARIO[[#This Row],[Precio Final]]-(INVENTARIO[[#This Row],[Comisión 10%]]+INVENTARIO[[#This Row],[Costo total]])</f>
        <v>0</v>
      </c>
      <c r="X1072" s="20">
        <f>INVENTARIO[[#This Row],[Ganancia Unitaria]]*INVENTARIO[[#This Row],[Salidas]]</f>
        <v>0</v>
      </c>
      <c r="Y1072" s="20"/>
      <c r="Z1072" s="20"/>
    </row>
    <row r="1073" spans="1:26" ht="55" hidden="1" customHeight="1" x14ac:dyDescent="0.15">
      <c r="A1073" s="23"/>
      <c r="B1073" s="171"/>
      <c r="C1073" s="113"/>
      <c r="D1073" s="120"/>
      <c r="E1073" s="78"/>
      <c r="F1073" s="78"/>
      <c r="G1073" s="78"/>
      <c r="H1073" s="174"/>
      <c r="I1073" s="78">
        <f t="shared" si="119"/>
        <v>0</v>
      </c>
      <c r="J1073" s="78"/>
      <c r="K1073" s="78"/>
      <c r="L1073" s="78"/>
      <c r="M1073" s="78"/>
      <c r="N1073" s="78"/>
      <c r="O1073" s="78"/>
      <c r="P1073" s="78"/>
      <c r="Q1073" s="78"/>
      <c r="R1073" s="78"/>
      <c r="S1073" s="193"/>
      <c r="T1073" s="179"/>
      <c r="U1073" s="174"/>
      <c r="V1073" s="20"/>
      <c r="W1073" s="20">
        <f>INVENTARIO[[#This Row],[Precio Final]]-(INVENTARIO[[#This Row],[Comisión 10%]]+INVENTARIO[[#This Row],[Costo total]])</f>
        <v>0</v>
      </c>
      <c r="X1073" s="20">
        <f>INVENTARIO[[#This Row],[Ganancia Unitaria]]*INVENTARIO[[#This Row],[Salidas]]</f>
        <v>0</v>
      </c>
      <c r="Y1073" s="20"/>
      <c r="Z1073" s="20"/>
    </row>
    <row r="1074" spans="1:26" ht="55" hidden="1" customHeight="1" x14ac:dyDescent="0.15">
      <c r="A1074" s="23"/>
      <c r="B1074" s="171"/>
      <c r="C1074" s="113"/>
      <c r="D1074" s="120"/>
      <c r="E1074" s="83"/>
      <c r="F1074" s="83"/>
      <c r="G1074" s="83"/>
      <c r="H1074" s="173"/>
      <c r="I1074" s="83">
        <f t="shared" si="119"/>
        <v>0</v>
      </c>
      <c r="J1074" s="83"/>
      <c r="K1074" s="83"/>
      <c r="L1074" s="83"/>
      <c r="M1074" s="83"/>
      <c r="N1074" s="83"/>
      <c r="O1074" s="83"/>
      <c r="P1074" s="83"/>
      <c r="Q1074" s="83"/>
      <c r="R1074" s="83"/>
      <c r="S1074" s="192"/>
      <c r="T1074" s="180"/>
      <c r="U1074" s="173"/>
      <c r="V1074" s="20"/>
      <c r="W1074" s="20">
        <f>INVENTARIO[[#This Row],[Precio Final]]-(INVENTARIO[[#This Row],[Comisión 10%]]+INVENTARIO[[#This Row],[Costo total]])</f>
        <v>0</v>
      </c>
      <c r="X1074" s="20">
        <f>INVENTARIO[[#This Row],[Ganancia Unitaria]]*INVENTARIO[[#This Row],[Salidas]]</f>
        <v>0</v>
      </c>
      <c r="Y1074" s="20"/>
      <c r="Z1074" s="20"/>
    </row>
    <row r="1075" spans="1:26" ht="55" hidden="1" customHeight="1" x14ac:dyDescent="0.15">
      <c r="A1075" s="23"/>
      <c r="B1075" s="171"/>
      <c r="C1075" s="113"/>
      <c r="D1075" s="120"/>
      <c r="E1075" s="78"/>
      <c r="F1075" s="78"/>
      <c r="G1075" s="78"/>
      <c r="H1075" s="174"/>
      <c r="I1075" s="78">
        <f t="shared" si="119"/>
        <v>0</v>
      </c>
      <c r="J1075" s="78"/>
      <c r="K1075" s="78"/>
      <c r="L1075" s="78"/>
      <c r="M1075" s="78"/>
      <c r="N1075" s="78"/>
      <c r="O1075" s="78"/>
      <c r="P1075" s="78"/>
      <c r="Q1075" s="78"/>
      <c r="R1075" s="78"/>
      <c r="S1075" s="193"/>
      <c r="T1075" s="179"/>
      <c r="U1075" s="174"/>
      <c r="V1075" s="20"/>
      <c r="W1075" s="20">
        <f>INVENTARIO[[#This Row],[Precio Final]]-(INVENTARIO[[#This Row],[Comisión 10%]]+INVENTARIO[[#This Row],[Costo total]])</f>
        <v>0</v>
      </c>
      <c r="X1075" s="20">
        <f>INVENTARIO[[#This Row],[Ganancia Unitaria]]*INVENTARIO[[#This Row],[Salidas]]</f>
        <v>0</v>
      </c>
      <c r="Y1075" s="20"/>
      <c r="Z1075" s="20"/>
    </row>
    <row r="1076" spans="1:26" ht="55" hidden="1" customHeight="1" x14ac:dyDescent="0.15">
      <c r="A1076" s="23"/>
      <c r="B1076" s="171"/>
      <c r="C1076" s="113"/>
      <c r="D1076" s="120"/>
      <c r="E1076" s="83"/>
      <c r="F1076" s="83"/>
      <c r="G1076" s="83"/>
      <c r="H1076" s="173"/>
      <c r="I1076" s="83">
        <f t="shared" si="119"/>
        <v>0</v>
      </c>
      <c r="J1076" s="83"/>
      <c r="K1076" s="83"/>
      <c r="L1076" s="83"/>
      <c r="M1076" s="83"/>
      <c r="N1076" s="83"/>
      <c r="O1076" s="83"/>
      <c r="P1076" s="83"/>
      <c r="Q1076" s="83"/>
      <c r="R1076" s="83"/>
      <c r="S1076" s="192"/>
      <c r="T1076" s="180"/>
      <c r="U1076" s="173"/>
      <c r="V1076" s="20"/>
      <c r="W1076" s="20">
        <f>INVENTARIO[[#This Row],[Precio Final]]-(INVENTARIO[[#This Row],[Comisión 10%]]+INVENTARIO[[#This Row],[Costo total]])</f>
        <v>0</v>
      </c>
      <c r="X1076" s="20">
        <f>INVENTARIO[[#This Row],[Ganancia Unitaria]]*INVENTARIO[[#This Row],[Salidas]]</f>
        <v>0</v>
      </c>
      <c r="Y1076" s="20"/>
      <c r="Z1076" s="20"/>
    </row>
    <row r="1077" spans="1:26" ht="55" hidden="1" customHeight="1" x14ac:dyDescent="0.15">
      <c r="A1077" s="23"/>
      <c r="B1077" s="171"/>
      <c r="C1077" s="113"/>
      <c r="D1077" s="120"/>
      <c r="E1077" s="78"/>
      <c r="F1077" s="78"/>
      <c r="G1077" s="78"/>
      <c r="H1077" s="174"/>
      <c r="I1077" s="78">
        <f t="shared" si="119"/>
        <v>0</v>
      </c>
      <c r="J1077" s="78"/>
      <c r="K1077" s="78"/>
      <c r="L1077" s="78"/>
      <c r="M1077" s="78"/>
      <c r="N1077" s="78"/>
      <c r="O1077" s="78"/>
      <c r="P1077" s="78"/>
      <c r="Q1077" s="78"/>
      <c r="R1077" s="78"/>
      <c r="S1077" s="193"/>
      <c r="T1077" s="179"/>
      <c r="U1077" s="174"/>
      <c r="V1077" s="20"/>
      <c r="W1077" s="20">
        <f>INVENTARIO[[#This Row],[Precio Final]]-(INVENTARIO[[#This Row],[Comisión 10%]]+INVENTARIO[[#This Row],[Costo total]])</f>
        <v>0</v>
      </c>
      <c r="X1077" s="20">
        <f>INVENTARIO[[#This Row],[Ganancia Unitaria]]*INVENTARIO[[#This Row],[Salidas]]</f>
        <v>0</v>
      </c>
      <c r="Y1077" s="20"/>
      <c r="Z1077" s="20"/>
    </row>
    <row r="1078" spans="1:26" ht="55" hidden="1" customHeight="1" x14ac:dyDescent="0.15">
      <c r="A1078" s="23"/>
      <c r="B1078" s="171"/>
      <c r="C1078" s="113"/>
      <c r="D1078" s="120"/>
      <c r="E1078" s="83"/>
      <c r="F1078" s="83"/>
      <c r="G1078" s="83"/>
      <c r="H1078" s="173"/>
      <c r="I1078" s="83">
        <f t="shared" si="119"/>
        <v>0</v>
      </c>
      <c r="J1078" s="83"/>
      <c r="K1078" s="83"/>
      <c r="L1078" s="83"/>
      <c r="M1078" s="83"/>
      <c r="N1078" s="83"/>
      <c r="O1078" s="83"/>
      <c r="P1078" s="83"/>
      <c r="Q1078" s="83"/>
      <c r="R1078" s="83"/>
      <c r="S1078" s="192"/>
      <c r="T1078" s="180"/>
      <c r="U1078" s="173"/>
      <c r="V1078" s="20"/>
      <c r="W1078" s="20">
        <f>INVENTARIO[[#This Row],[Precio Final]]-(INVENTARIO[[#This Row],[Comisión 10%]]+INVENTARIO[[#This Row],[Costo total]])</f>
        <v>0</v>
      </c>
      <c r="X1078" s="20">
        <f>INVENTARIO[[#This Row],[Ganancia Unitaria]]*INVENTARIO[[#This Row],[Salidas]]</f>
        <v>0</v>
      </c>
      <c r="Y1078" s="20"/>
      <c r="Z1078" s="20"/>
    </row>
    <row r="1079" spans="1:26" ht="55" hidden="1" customHeight="1" x14ac:dyDescent="0.15">
      <c r="A1079" s="23"/>
      <c r="B1079" s="171"/>
      <c r="C1079" s="113"/>
      <c r="D1079" s="120"/>
      <c r="E1079" s="78"/>
      <c r="F1079" s="78"/>
      <c r="G1079" s="78"/>
      <c r="H1079" s="174"/>
      <c r="I1079" s="78">
        <f t="shared" si="119"/>
        <v>0</v>
      </c>
      <c r="J1079" s="78"/>
      <c r="K1079" s="78"/>
      <c r="L1079" s="78"/>
      <c r="M1079" s="78"/>
      <c r="N1079" s="78"/>
      <c r="O1079" s="78"/>
      <c r="P1079" s="78"/>
      <c r="Q1079" s="78"/>
      <c r="R1079" s="78"/>
      <c r="S1079" s="193"/>
      <c r="T1079" s="179"/>
      <c r="U1079" s="174"/>
      <c r="V1079" s="20"/>
      <c r="W1079" s="20">
        <f>INVENTARIO[[#This Row],[Precio Final]]-(INVENTARIO[[#This Row],[Comisión 10%]]+INVENTARIO[[#This Row],[Costo total]])</f>
        <v>0</v>
      </c>
      <c r="X1079" s="20">
        <f>INVENTARIO[[#This Row],[Ganancia Unitaria]]*INVENTARIO[[#This Row],[Salidas]]</f>
        <v>0</v>
      </c>
      <c r="Y1079" s="20"/>
      <c r="Z1079" s="20"/>
    </row>
    <row r="1080" spans="1:26" ht="55" hidden="1" customHeight="1" x14ac:dyDescent="0.15">
      <c r="A1080" s="23"/>
      <c r="B1080" s="171"/>
      <c r="C1080" s="113"/>
      <c r="D1080" s="120"/>
      <c r="E1080" s="83"/>
      <c r="F1080" s="83"/>
      <c r="G1080" s="83"/>
      <c r="H1080" s="173"/>
      <c r="I1080" s="83">
        <f t="shared" si="119"/>
        <v>0</v>
      </c>
      <c r="J1080" s="83"/>
      <c r="K1080" s="83"/>
      <c r="L1080" s="83"/>
      <c r="M1080" s="83"/>
      <c r="N1080" s="83"/>
      <c r="O1080" s="83"/>
      <c r="P1080" s="83"/>
      <c r="Q1080" s="83"/>
      <c r="R1080" s="83"/>
      <c r="S1080" s="192"/>
      <c r="T1080" s="180"/>
      <c r="U1080" s="173"/>
      <c r="V1080" s="20"/>
      <c r="W1080" s="20">
        <f>INVENTARIO[[#This Row],[Precio Final]]-(INVENTARIO[[#This Row],[Comisión 10%]]+INVENTARIO[[#This Row],[Costo total]])</f>
        <v>0</v>
      </c>
      <c r="X1080" s="20">
        <f>INVENTARIO[[#This Row],[Ganancia Unitaria]]*INVENTARIO[[#This Row],[Salidas]]</f>
        <v>0</v>
      </c>
      <c r="Y1080" s="20"/>
      <c r="Z1080" s="20"/>
    </row>
    <row r="1081" spans="1:26" ht="55" hidden="1" customHeight="1" x14ac:dyDescent="0.15">
      <c r="A1081" s="23"/>
      <c r="B1081" s="171"/>
      <c r="C1081" s="113"/>
      <c r="D1081" s="120"/>
      <c r="E1081" s="78"/>
      <c r="F1081" s="78"/>
      <c r="G1081" s="78"/>
      <c r="H1081" s="174"/>
      <c r="I1081" s="78">
        <f t="shared" si="119"/>
        <v>0</v>
      </c>
      <c r="J1081" s="78"/>
      <c r="K1081" s="78"/>
      <c r="L1081" s="78"/>
      <c r="M1081" s="78"/>
      <c r="N1081" s="78"/>
      <c r="O1081" s="78"/>
      <c r="P1081" s="78"/>
      <c r="Q1081" s="78"/>
      <c r="R1081" s="78"/>
      <c r="S1081" s="193"/>
      <c r="T1081" s="179"/>
      <c r="U1081" s="174"/>
      <c r="V1081" s="20"/>
      <c r="W1081" s="20">
        <f>INVENTARIO[[#This Row],[Precio Final]]-(INVENTARIO[[#This Row],[Comisión 10%]]+INVENTARIO[[#This Row],[Costo total]])</f>
        <v>0</v>
      </c>
      <c r="X1081" s="20">
        <f>INVENTARIO[[#This Row],[Ganancia Unitaria]]*INVENTARIO[[#This Row],[Salidas]]</f>
        <v>0</v>
      </c>
      <c r="Y1081" s="20"/>
      <c r="Z1081" s="20"/>
    </row>
    <row r="1082" spans="1:26" ht="55" hidden="1" customHeight="1" x14ac:dyDescent="0.15">
      <c r="A1082" s="23"/>
      <c r="B1082" s="171"/>
      <c r="C1082" s="113"/>
      <c r="D1082" s="120"/>
      <c r="E1082" s="83"/>
      <c r="F1082" s="83"/>
      <c r="G1082" s="83"/>
      <c r="H1082" s="173"/>
      <c r="I1082" s="83">
        <f t="shared" si="119"/>
        <v>0</v>
      </c>
      <c r="J1082" s="83"/>
      <c r="K1082" s="83"/>
      <c r="L1082" s="83"/>
      <c r="M1082" s="83"/>
      <c r="N1082" s="83"/>
      <c r="O1082" s="83"/>
      <c r="P1082" s="83"/>
      <c r="Q1082" s="83"/>
      <c r="R1082" s="83"/>
      <c r="S1082" s="192"/>
      <c r="T1082" s="180"/>
      <c r="U1082" s="173"/>
      <c r="V1082" s="20"/>
      <c r="W1082" s="20">
        <f>INVENTARIO[[#This Row],[Precio Final]]-(INVENTARIO[[#This Row],[Comisión 10%]]+INVENTARIO[[#This Row],[Costo total]])</f>
        <v>0</v>
      </c>
      <c r="X1082" s="20">
        <f>INVENTARIO[[#This Row],[Ganancia Unitaria]]*INVENTARIO[[#This Row],[Salidas]]</f>
        <v>0</v>
      </c>
      <c r="Y1082" s="20"/>
      <c r="Z1082" s="20"/>
    </row>
    <row r="1083" spans="1:26" ht="55" hidden="1" customHeight="1" x14ac:dyDescent="0.15">
      <c r="A1083" s="23"/>
      <c r="B1083" s="171"/>
      <c r="C1083" s="113"/>
      <c r="D1083" s="120"/>
      <c r="E1083" s="78"/>
      <c r="F1083" s="78"/>
      <c r="G1083" s="78"/>
      <c r="H1083" s="174"/>
      <c r="I1083" s="78">
        <f t="shared" si="119"/>
        <v>0</v>
      </c>
      <c r="J1083" s="78"/>
      <c r="K1083" s="78"/>
      <c r="L1083" s="78"/>
      <c r="M1083" s="78"/>
      <c r="N1083" s="78"/>
      <c r="O1083" s="78"/>
      <c r="P1083" s="78"/>
      <c r="Q1083" s="78"/>
      <c r="R1083" s="78"/>
      <c r="S1083" s="193"/>
      <c r="T1083" s="179"/>
      <c r="U1083" s="174"/>
      <c r="V1083" s="20"/>
      <c r="W1083" s="20">
        <f>INVENTARIO[[#This Row],[Precio Final]]-(INVENTARIO[[#This Row],[Comisión 10%]]+INVENTARIO[[#This Row],[Costo total]])</f>
        <v>0</v>
      </c>
      <c r="X1083" s="20">
        <f>INVENTARIO[[#This Row],[Ganancia Unitaria]]*INVENTARIO[[#This Row],[Salidas]]</f>
        <v>0</v>
      </c>
      <c r="Y1083" s="20"/>
      <c r="Z1083" s="20"/>
    </row>
    <row r="1084" spans="1:26" ht="55" hidden="1" customHeight="1" x14ac:dyDescent="0.15">
      <c r="A1084" s="23"/>
      <c r="B1084" s="171"/>
      <c r="C1084" s="113"/>
      <c r="D1084" s="120"/>
      <c r="E1084" s="83"/>
      <c r="F1084" s="83"/>
      <c r="G1084" s="83"/>
      <c r="H1084" s="173"/>
      <c r="I1084" s="83">
        <f t="shared" si="119"/>
        <v>0</v>
      </c>
      <c r="J1084" s="83"/>
      <c r="K1084" s="83"/>
      <c r="L1084" s="83"/>
      <c r="M1084" s="83"/>
      <c r="N1084" s="83"/>
      <c r="O1084" s="83"/>
      <c r="P1084" s="83"/>
      <c r="Q1084" s="83"/>
      <c r="R1084" s="83"/>
      <c r="S1084" s="192"/>
      <c r="T1084" s="180"/>
      <c r="U1084" s="173"/>
      <c r="V1084" s="20"/>
      <c r="W1084" s="20">
        <f>INVENTARIO[[#This Row],[Precio Final]]-(INVENTARIO[[#This Row],[Comisión 10%]]+INVENTARIO[[#This Row],[Costo total]])</f>
        <v>0</v>
      </c>
      <c r="X1084" s="20">
        <f>INVENTARIO[[#This Row],[Ganancia Unitaria]]*INVENTARIO[[#This Row],[Salidas]]</f>
        <v>0</v>
      </c>
      <c r="Y1084" s="20"/>
      <c r="Z1084" s="20"/>
    </row>
    <row r="1085" spans="1:26" ht="55" hidden="1" customHeight="1" x14ac:dyDescent="0.15">
      <c r="A1085" s="23"/>
      <c r="B1085" s="171"/>
      <c r="C1085" s="113"/>
      <c r="D1085" s="120"/>
      <c r="E1085" s="78"/>
      <c r="F1085" s="78"/>
      <c r="G1085" s="78"/>
      <c r="H1085" s="174"/>
      <c r="I1085" s="78">
        <f t="shared" si="119"/>
        <v>0</v>
      </c>
      <c r="J1085" s="78"/>
      <c r="K1085" s="78"/>
      <c r="L1085" s="78"/>
      <c r="M1085" s="78"/>
      <c r="N1085" s="78"/>
      <c r="O1085" s="78"/>
      <c r="P1085" s="78"/>
      <c r="Q1085" s="78"/>
      <c r="R1085" s="78"/>
      <c r="S1085" s="193"/>
      <c r="T1085" s="179"/>
      <c r="U1085" s="174"/>
      <c r="V1085" s="20"/>
      <c r="W1085" s="20">
        <f>INVENTARIO[[#This Row],[Precio Final]]-(INVENTARIO[[#This Row],[Comisión 10%]]+INVENTARIO[[#This Row],[Costo total]])</f>
        <v>0</v>
      </c>
      <c r="X1085" s="20">
        <f>INVENTARIO[[#This Row],[Ganancia Unitaria]]*INVENTARIO[[#This Row],[Salidas]]</f>
        <v>0</v>
      </c>
      <c r="Y1085" s="20"/>
      <c r="Z1085" s="20"/>
    </row>
    <row r="1086" spans="1:26" ht="55" hidden="1" customHeight="1" x14ac:dyDescent="0.15">
      <c r="A1086" s="23"/>
      <c r="B1086" s="171"/>
      <c r="C1086" s="113"/>
      <c r="D1086" s="120"/>
      <c r="E1086" s="83"/>
      <c r="F1086" s="83"/>
      <c r="G1086" s="83"/>
      <c r="H1086" s="173"/>
      <c r="I1086" s="83">
        <f t="shared" ref="I1086:I1100" si="120">U1086</f>
        <v>0</v>
      </c>
      <c r="J1086" s="83"/>
      <c r="K1086" s="83"/>
      <c r="L1086" s="83"/>
      <c r="M1086" s="83"/>
      <c r="N1086" s="83"/>
      <c r="O1086" s="83"/>
      <c r="P1086" s="83"/>
      <c r="Q1086" s="83"/>
      <c r="R1086" s="83"/>
      <c r="S1086" s="192"/>
      <c r="T1086" s="180"/>
      <c r="U1086" s="173"/>
      <c r="V1086" s="20"/>
      <c r="W1086" s="20">
        <f>INVENTARIO[[#This Row],[Precio Final]]-(INVENTARIO[[#This Row],[Comisión 10%]]+INVENTARIO[[#This Row],[Costo total]])</f>
        <v>0</v>
      </c>
      <c r="X1086" s="20">
        <f>INVENTARIO[[#This Row],[Ganancia Unitaria]]*INVENTARIO[[#This Row],[Salidas]]</f>
        <v>0</v>
      </c>
      <c r="Y1086" s="20"/>
      <c r="Z1086" s="20"/>
    </row>
    <row r="1087" spans="1:26" ht="55" hidden="1" customHeight="1" x14ac:dyDescent="0.15">
      <c r="A1087" s="23"/>
      <c r="B1087" s="171"/>
      <c r="C1087" s="113"/>
      <c r="D1087" s="120"/>
      <c r="E1087" s="78"/>
      <c r="F1087" s="78"/>
      <c r="G1087" s="78"/>
      <c r="H1087" s="174"/>
      <c r="I1087" s="78">
        <f t="shared" si="120"/>
        <v>0</v>
      </c>
      <c r="J1087" s="78"/>
      <c r="K1087" s="78"/>
      <c r="L1087" s="78"/>
      <c r="M1087" s="78"/>
      <c r="N1087" s="78"/>
      <c r="O1087" s="78"/>
      <c r="P1087" s="78"/>
      <c r="Q1087" s="78"/>
      <c r="R1087" s="78"/>
      <c r="S1087" s="193"/>
      <c r="T1087" s="179"/>
      <c r="U1087" s="174"/>
      <c r="V1087" s="20"/>
      <c r="W1087" s="20">
        <f>INVENTARIO[[#This Row],[Precio Final]]-(INVENTARIO[[#This Row],[Comisión 10%]]+INVENTARIO[[#This Row],[Costo total]])</f>
        <v>0</v>
      </c>
      <c r="X1087" s="20">
        <f>INVENTARIO[[#This Row],[Ganancia Unitaria]]*INVENTARIO[[#This Row],[Salidas]]</f>
        <v>0</v>
      </c>
      <c r="Y1087" s="20"/>
      <c r="Z1087" s="20"/>
    </row>
    <row r="1088" spans="1:26" ht="55" hidden="1" customHeight="1" x14ac:dyDescent="0.15">
      <c r="A1088" s="23"/>
      <c r="B1088" s="171"/>
      <c r="C1088" s="113"/>
      <c r="D1088" s="120"/>
      <c r="E1088" s="83"/>
      <c r="F1088" s="83"/>
      <c r="G1088" s="83"/>
      <c r="H1088" s="173"/>
      <c r="I1088" s="83">
        <f t="shared" si="120"/>
        <v>0</v>
      </c>
      <c r="J1088" s="83"/>
      <c r="K1088" s="83"/>
      <c r="L1088" s="83"/>
      <c r="M1088" s="83"/>
      <c r="N1088" s="83"/>
      <c r="O1088" s="83"/>
      <c r="P1088" s="83"/>
      <c r="Q1088" s="83"/>
      <c r="R1088" s="83"/>
      <c r="S1088" s="192"/>
      <c r="T1088" s="180"/>
      <c r="U1088" s="173"/>
      <c r="V1088" s="20"/>
      <c r="W1088" s="20">
        <f>INVENTARIO[[#This Row],[Precio Final]]-(INVENTARIO[[#This Row],[Comisión 10%]]+INVENTARIO[[#This Row],[Costo total]])</f>
        <v>0</v>
      </c>
      <c r="X1088" s="20">
        <f>INVENTARIO[[#This Row],[Ganancia Unitaria]]*INVENTARIO[[#This Row],[Salidas]]</f>
        <v>0</v>
      </c>
      <c r="Y1088" s="20"/>
      <c r="Z1088" s="20"/>
    </row>
    <row r="1089" spans="1:26" ht="55" hidden="1" customHeight="1" x14ac:dyDescent="0.15">
      <c r="A1089" s="23"/>
      <c r="B1089" s="171"/>
      <c r="C1089" s="113"/>
      <c r="D1089" s="120"/>
      <c r="E1089" s="78"/>
      <c r="F1089" s="78"/>
      <c r="G1089" s="78"/>
      <c r="H1089" s="174"/>
      <c r="I1089" s="78">
        <f t="shared" si="120"/>
        <v>0</v>
      </c>
      <c r="J1089" s="78"/>
      <c r="K1089" s="78"/>
      <c r="L1089" s="78"/>
      <c r="M1089" s="78"/>
      <c r="N1089" s="78"/>
      <c r="O1089" s="78"/>
      <c r="P1089" s="78"/>
      <c r="Q1089" s="78"/>
      <c r="R1089" s="78"/>
      <c r="S1089" s="193"/>
      <c r="T1089" s="179"/>
      <c r="U1089" s="174"/>
      <c r="V1089" s="20"/>
      <c r="W1089" s="20">
        <f>INVENTARIO[[#This Row],[Precio Final]]-(INVENTARIO[[#This Row],[Comisión 10%]]+INVENTARIO[[#This Row],[Costo total]])</f>
        <v>0</v>
      </c>
      <c r="X1089" s="20">
        <f>INVENTARIO[[#This Row],[Ganancia Unitaria]]*INVENTARIO[[#This Row],[Salidas]]</f>
        <v>0</v>
      </c>
      <c r="Y1089" s="20"/>
      <c r="Z1089" s="20"/>
    </row>
    <row r="1090" spans="1:26" ht="55" hidden="1" customHeight="1" x14ac:dyDescent="0.15">
      <c r="A1090" s="23"/>
      <c r="B1090" s="171"/>
      <c r="C1090" s="113"/>
      <c r="D1090" s="120"/>
      <c r="E1090" s="83"/>
      <c r="F1090" s="83"/>
      <c r="G1090" s="83"/>
      <c r="H1090" s="173"/>
      <c r="I1090" s="83">
        <f t="shared" si="120"/>
        <v>0</v>
      </c>
      <c r="J1090" s="83"/>
      <c r="K1090" s="83"/>
      <c r="L1090" s="83"/>
      <c r="M1090" s="83"/>
      <c r="N1090" s="83"/>
      <c r="O1090" s="83"/>
      <c r="P1090" s="83"/>
      <c r="Q1090" s="83"/>
      <c r="R1090" s="83"/>
      <c r="S1090" s="192"/>
      <c r="T1090" s="180"/>
      <c r="U1090" s="173"/>
      <c r="V1090" s="20"/>
      <c r="W1090" s="20">
        <f>INVENTARIO[[#This Row],[Precio Final]]-(INVENTARIO[[#This Row],[Comisión 10%]]+INVENTARIO[[#This Row],[Costo total]])</f>
        <v>0</v>
      </c>
      <c r="X1090" s="20">
        <f>INVENTARIO[[#This Row],[Ganancia Unitaria]]*INVENTARIO[[#This Row],[Salidas]]</f>
        <v>0</v>
      </c>
      <c r="Y1090" s="20"/>
      <c r="Z1090" s="20"/>
    </row>
    <row r="1091" spans="1:26" ht="55" hidden="1" customHeight="1" x14ac:dyDescent="0.15">
      <c r="A1091" s="23"/>
      <c r="B1091" s="171"/>
      <c r="C1091" s="113"/>
      <c r="D1091" s="120"/>
      <c r="E1091" s="78"/>
      <c r="F1091" s="78"/>
      <c r="G1091" s="78"/>
      <c r="H1091" s="174"/>
      <c r="I1091" s="78">
        <f t="shared" si="120"/>
        <v>0</v>
      </c>
      <c r="J1091" s="78"/>
      <c r="K1091" s="78"/>
      <c r="L1091" s="78"/>
      <c r="M1091" s="78"/>
      <c r="N1091" s="78"/>
      <c r="O1091" s="78"/>
      <c r="P1091" s="78"/>
      <c r="Q1091" s="78"/>
      <c r="R1091" s="78"/>
      <c r="S1091" s="193"/>
      <c r="T1091" s="179"/>
      <c r="U1091" s="174"/>
      <c r="V1091" s="20"/>
      <c r="W1091" s="20">
        <f>INVENTARIO[[#This Row],[Precio Final]]-(INVENTARIO[[#This Row],[Comisión 10%]]+INVENTARIO[[#This Row],[Costo total]])</f>
        <v>0</v>
      </c>
      <c r="X1091" s="20">
        <f>INVENTARIO[[#This Row],[Ganancia Unitaria]]*INVENTARIO[[#This Row],[Salidas]]</f>
        <v>0</v>
      </c>
      <c r="Y1091" s="20"/>
      <c r="Z1091" s="20"/>
    </row>
    <row r="1092" spans="1:26" ht="55" hidden="1" customHeight="1" x14ac:dyDescent="0.15">
      <c r="A1092" s="23"/>
      <c r="B1092" s="171"/>
      <c r="C1092" s="113"/>
      <c r="D1092" s="120"/>
      <c r="E1092" s="83"/>
      <c r="F1092" s="83"/>
      <c r="G1092" s="83"/>
      <c r="H1092" s="173"/>
      <c r="I1092" s="83">
        <f t="shared" si="120"/>
        <v>0</v>
      </c>
      <c r="J1092" s="83"/>
      <c r="K1092" s="83"/>
      <c r="L1092" s="83"/>
      <c r="M1092" s="83"/>
      <c r="N1092" s="83"/>
      <c r="O1092" s="83"/>
      <c r="P1092" s="83"/>
      <c r="Q1092" s="83"/>
      <c r="R1092" s="83"/>
      <c r="S1092" s="192"/>
      <c r="T1092" s="180"/>
      <c r="U1092" s="173"/>
      <c r="V1092" s="20"/>
      <c r="W1092" s="20">
        <f>INVENTARIO[[#This Row],[Precio Final]]-(INVENTARIO[[#This Row],[Comisión 10%]]+INVENTARIO[[#This Row],[Costo total]])</f>
        <v>0</v>
      </c>
      <c r="X1092" s="20">
        <f>INVENTARIO[[#This Row],[Ganancia Unitaria]]*INVENTARIO[[#This Row],[Salidas]]</f>
        <v>0</v>
      </c>
      <c r="Y1092" s="20"/>
      <c r="Z1092" s="20"/>
    </row>
    <row r="1093" spans="1:26" ht="55" hidden="1" customHeight="1" x14ac:dyDescent="0.15">
      <c r="A1093" s="23"/>
      <c r="B1093" s="171"/>
      <c r="C1093" s="113"/>
      <c r="D1093" s="120"/>
      <c r="E1093" s="78"/>
      <c r="F1093" s="78"/>
      <c r="G1093" s="78"/>
      <c r="H1093" s="174"/>
      <c r="I1093" s="78">
        <f t="shared" si="120"/>
        <v>0</v>
      </c>
      <c r="J1093" s="78"/>
      <c r="K1093" s="78"/>
      <c r="L1093" s="78"/>
      <c r="M1093" s="78"/>
      <c r="N1093" s="78"/>
      <c r="O1093" s="78"/>
      <c r="P1093" s="78"/>
      <c r="Q1093" s="78"/>
      <c r="R1093" s="78"/>
      <c r="S1093" s="193"/>
      <c r="T1093" s="179"/>
      <c r="U1093" s="174"/>
      <c r="V1093" s="20"/>
      <c r="W1093" s="20">
        <f>INVENTARIO[[#This Row],[Precio Final]]-(INVENTARIO[[#This Row],[Comisión 10%]]+INVENTARIO[[#This Row],[Costo total]])</f>
        <v>0</v>
      </c>
      <c r="X1093" s="20">
        <f>INVENTARIO[[#This Row],[Ganancia Unitaria]]*INVENTARIO[[#This Row],[Salidas]]</f>
        <v>0</v>
      </c>
      <c r="Y1093" s="20"/>
      <c r="Z1093" s="20"/>
    </row>
    <row r="1094" spans="1:26" ht="55" hidden="1" customHeight="1" x14ac:dyDescent="0.15">
      <c r="A1094" s="23"/>
      <c r="B1094" s="171"/>
      <c r="C1094" s="113"/>
      <c r="D1094" s="120"/>
      <c r="E1094" s="83"/>
      <c r="F1094" s="83"/>
      <c r="G1094" s="83"/>
      <c r="H1094" s="173"/>
      <c r="I1094" s="83">
        <f t="shared" si="120"/>
        <v>0</v>
      </c>
      <c r="J1094" s="83"/>
      <c r="K1094" s="83"/>
      <c r="L1094" s="83"/>
      <c r="M1094" s="83"/>
      <c r="N1094" s="83"/>
      <c r="O1094" s="83"/>
      <c r="P1094" s="83"/>
      <c r="Q1094" s="83"/>
      <c r="R1094" s="83"/>
      <c r="S1094" s="192"/>
      <c r="T1094" s="180"/>
      <c r="U1094" s="173"/>
      <c r="V1094" s="20"/>
      <c r="W1094" s="20">
        <f>INVENTARIO[[#This Row],[Precio Final]]-(INVENTARIO[[#This Row],[Comisión 10%]]+INVENTARIO[[#This Row],[Costo total]])</f>
        <v>0</v>
      </c>
      <c r="X1094" s="20">
        <f>INVENTARIO[[#This Row],[Ganancia Unitaria]]*INVENTARIO[[#This Row],[Salidas]]</f>
        <v>0</v>
      </c>
      <c r="Y1094" s="20"/>
      <c r="Z1094" s="20"/>
    </row>
    <row r="1095" spans="1:26" ht="55" hidden="1" customHeight="1" x14ac:dyDescent="0.15">
      <c r="A1095" s="23"/>
      <c r="B1095" s="171"/>
      <c r="C1095" s="113"/>
      <c r="D1095" s="120"/>
      <c r="E1095" s="78"/>
      <c r="F1095" s="78"/>
      <c r="G1095" s="78"/>
      <c r="H1095" s="174"/>
      <c r="I1095" s="78">
        <f t="shared" si="120"/>
        <v>0</v>
      </c>
      <c r="J1095" s="78"/>
      <c r="K1095" s="78"/>
      <c r="L1095" s="78"/>
      <c r="M1095" s="78"/>
      <c r="N1095" s="78"/>
      <c r="O1095" s="78"/>
      <c r="P1095" s="78"/>
      <c r="Q1095" s="78"/>
      <c r="R1095" s="78"/>
      <c r="S1095" s="193"/>
      <c r="T1095" s="179"/>
      <c r="U1095" s="174"/>
      <c r="V1095" s="20"/>
      <c r="W1095" s="20">
        <f>INVENTARIO[[#This Row],[Precio Final]]-(INVENTARIO[[#This Row],[Comisión 10%]]+INVENTARIO[[#This Row],[Costo total]])</f>
        <v>0</v>
      </c>
      <c r="X1095" s="20">
        <f>INVENTARIO[[#This Row],[Ganancia Unitaria]]*INVENTARIO[[#This Row],[Salidas]]</f>
        <v>0</v>
      </c>
      <c r="Y1095" s="20"/>
      <c r="Z1095" s="20"/>
    </row>
    <row r="1096" spans="1:26" ht="55" hidden="1" customHeight="1" x14ac:dyDescent="0.15">
      <c r="A1096" s="23"/>
      <c r="B1096" s="171"/>
      <c r="C1096" s="113"/>
      <c r="D1096" s="120"/>
      <c r="E1096" s="83"/>
      <c r="F1096" s="83"/>
      <c r="G1096" s="83"/>
      <c r="H1096" s="173"/>
      <c r="I1096" s="83">
        <f t="shared" si="120"/>
        <v>0</v>
      </c>
      <c r="J1096" s="83"/>
      <c r="K1096" s="83"/>
      <c r="L1096" s="83"/>
      <c r="M1096" s="83"/>
      <c r="N1096" s="83"/>
      <c r="O1096" s="83"/>
      <c r="P1096" s="83"/>
      <c r="Q1096" s="83"/>
      <c r="R1096" s="83"/>
      <c r="S1096" s="192"/>
      <c r="T1096" s="180"/>
      <c r="U1096" s="173"/>
      <c r="V1096" s="20"/>
      <c r="W1096" s="20">
        <f>INVENTARIO[[#This Row],[Precio Final]]-(INVENTARIO[[#This Row],[Comisión 10%]]+INVENTARIO[[#This Row],[Costo total]])</f>
        <v>0</v>
      </c>
      <c r="X1096" s="20">
        <f>INVENTARIO[[#This Row],[Ganancia Unitaria]]*INVENTARIO[[#This Row],[Salidas]]</f>
        <v>0</v>
      </c>
      <c r="Y1096" s="20"/>
      <c r="Z1096" s="20"/>
    </row>
    <row r="1097" spans="1:26" ht="55" hidden="1" customHeight="1" x14ac:dyDescent="0.15">
      <c r="A1097" s="23"/>
      <c r="B1097" s="171"/>
      <c r="C1097" s="113"/>
      <c r="D1097" s="120"/>
      <c r="E1097" s="78"/>
      <c r="F1097" s="78"/>
      <c r="G1097" s="78"/>
      <c r="H1097" s="174"/>
      <c r="I1097" s="78">
        <f t="shared" si="120"/>
        <v>0</v>
      </c>
      <c r="J1097" s="78"/>
      <c r="K1097" s="78"/>
      <c r="L1097" s="78"/>
      <c r="M1097" s="78"/>
      <c r="N1097" s="78"/>
      <c r="O1097" s="78"/>
      <c r="P1097" s="78"/>
      <c r="Q1097" s="78"/>
      <c r="R1097" s="78"/>
      <c r="S1097" s="193"/>
      <c r="T1097" s="179"/>
      <c r="U1097" s="174"/>
      <c r="V1097" s="20"/>
      <c r="W1097" s="20">
        <f>INVENTARIO[[#This Row],[Precio Final]]-(INVENTARIO[[#This Row],[Comisión 10%]]+INVENTARIO[[#This Row],[Costo total]])</f>
        <v>0</v>
      </c>
      <c r="X1097" s="20">
        <f>INVENTARIO[[#This Row],[Ganancia Unitaria]]*INVENTARIO[[#This Row],[Salidas]]</f>
        <v>0</v>
      </c>
      <c r="Y1097" s="20"/>
      <c r="Z1097" s="20"/>
    </row>
    <row r="1098" spans="1:26" ht="55" hidden="1" customHeight="1" x14ac:dyDescent="0.15">
      <c r="A1098" s="23"/>
      <c r="B1098" s="171"/>
      <c r="C1098" s="113"/>
      <c r="D1098" s="120"/>
      <c r="E1098" s="83"/>
      <c r="F1098" s="83"/>
      <c r="G1098" s="83"/>
      <c r="H1098" s="173"/>
      <c r="I1098" s="83">
        <f t="shared" si="120"/>
        <v>0</v>
      </c>
      <c r="J1098" s="83"/>
      <c r="K1098" s="83"/>
      <c r="L1098" s="83"/>
      <c r="M1098" s="83"/>
      <c r="N1098" s="83"/>
      <c r="O1098" s="83"/>
      <c r="P1098" s="83"/>
      <c r="Q1098" s="83"/>
      <c r="R1098" s="83"/>
      <c r="S1098" s="192"/>
      <c r="T1098" s="180"/>
      <c r="U1098" s="173"/>
      <c r="V1098" s="20"/>
      <c r="W1098" s="20">
        <f>INVENTARIO[[#This Row],[Precio Final]]-(INVENTARIO[[#This Row],[Comisión 10%]]+INVENTARIO[[#This Row],[Costo total]])</f>
        <v>0</v>
      </c>
      <c r="X1098" s="20">
        <f>INVENTARIO[[#This Row],[Ganancia Unitaria]]*INVENTARIO[[#This Row],[Salidas]]</f>
        <v>0</v>
      </c>
      <c r="Y1098" s="20"/>
      <c r="Z1098" s="20"/>
    </row>
    <row r="1099" spans="1:26" ht="55" hidden="1" customHeight="1" x14ac:dyDescent="0.15">
      <c r="A1099" s="23"/>
      <c r="B1099" s="171"/>
      <c r="C1099" s="113"/>
      <c r="D1099" s="120"/>
      <c r="E1099" s="78"/>
      <c r="F1099" s="78"/>
      <c r="G1099" s="78"/>
      <c r="H1099" s="174"/>
      <c r="I1099" s="78">
        <f t="shared" si="120"/>
        <v>0</v>
      </c>
      <c r="J1099" s="78"/>
      <c r="K1099" s="78"/>
      <c r="L1099" s="78"/>
      <c r="M1099" s="78"/>
      <c r="N1099" s="78"/>
      <c r="O1099" s="78"/>
      <c r="P1099" s="78"/>
      <c r="Q1099" s="78"/>
      <c r="R1099" s="78"/>
      <c r="S1099" s="193"/>
      <c r="T1099" s="179"/>
      <c r="U1099" s="174"/>
      <c r="V1099" s="20"/>
      <c r="W1099" s="20">
        <f>INVENTARIO[[#This Row],[Precio Final]]-(INVENTARIO[[#This Row],[Comisión 10%]]+INVENTARIO[[#This Row],[Costo total]])</f>
        <v>0</v>
      </c>
      <c r="X1099" s="20">
        <f>INVENTARIO[[#This Row],[Ganancia Unitaria]]*INVENTARIO[[#This Row],[Salidas]]</f>
        <v>0</v>
      </c>
      <c r="Y1099" s="20"/>
      <c r="Z1099" s="20"/>
    </row>
    <row r="1100" spans="1:26" ht="55" hidden="1" customHeight="1" x14ac:dyDescent="0.15">
      <c r="A1100" s="23"/>
      <c r="B1100" s="171"/>
      <c r="C1100" s="113"/>
      <c r="D1100" s="120"/>
      <c r="E1100" s="83"/>
      <c r="F1100" s="83"/>
      <c r="G1100" s="83"/>
      <c r="H1100" s="173"/>
      <c r="I1100" s="83">
        <f t="shared" si="120"/>
        <v>0</v>
      </c>
      <c r="J1100" s="83"/>
      <c r="K1100" s="83"/>
      <c r="L1100" s="83"/>
      <c r="M1100" s="83"/>
      <c r="N1100" s="83"/>
      <c r="O1100" s="83"/>
      <c r="P1100" s="83"/>
      <c r="Q1100" s="83"/>
      <c r="R1100" s="83"/>
      <c r="S1100" s="192"/>
      <c r="T1100" s="180"/>
      <c r="U1100" s="173"/>
      <c r="V1100" s="20"/>
      <c r="W1100" s="20">
        <f>INVENTARIO[[#This Row],[Precio Final]]-(INVENTARIO[[#This Row],[Comisión 10%]]+INVENTARIO[[#This Row],[Costo total]])</f>
        <v>0</v>
      </c>
      <c r="X1100" s="20">
        <f>INVENTARIO[[#This Row],[Ganancia Unitaria]]*INVENTARIO[[#This Row],[Salidas]]</f>
        <v>0</v>
      </c>
      <c r="Y1100" s="20"/>
      <c r="Z1100" s="20"/>
    </row>
    <row r="1101" spans="1:26" ht="55" hidden="1" customHeight="1" x14ac:dyDescent="0.15">
      <c r="A1101" s="23"/>
      <c r="B1101" s="171"/>
      <c r="C1101" s="22"/>
      <c r="D1101" s="120"/>
      <c r="E1101" s="78"/>
      <c r="F1101" s="78"/>
      <c r="G1101" s="78"/>
      <c r="H1101" s="174"/>
      <c r="I1101" s="78">
        <f t="shared" ref="I1101:I1141" si="121">U1101</f>
        <v>0</v>
      </c>
      <c r="J1101" s="78"/>
      <c r="K1101" s="78"/>
      <c r="L1101" s="78"/>
      <c r="M1101" s="78"/>
      <c r="N1101" s="78"/>
      <c r="O1101" s="78"/>
      <c r="P1101" s="78"/>
      <c r="Q1101" s="78"/>
      <c r="R1101" s="78"/>
      <c r="S1101" s="193"/>
      <c r="T1101" s="179"/>
      <c r="U1101" s="174"/>
      <c r="V1101" s="20"/>
      <c r="W1101" s="20">
        <f>INVENTARIO[[#This Row],[Precio Final]]-(INVENTARIO[[#This Row],[Comisión 10%]]+INVENTARIO[[#This Row],[Costo total]])</f>
        <v>0</v>
      </c>
      <c r="X1101" s="20">
        <f>INVENTARIO[[#This Row],[Ganancia Unitaria]]*INVENTARIO[[#This Row],[Salidas]]</f>
        <v>0</v>
      </c>
      <c r="Y1101" s="20"/>
      <c r="Z1101" s="20"/>
    </row>
    <row r="1102" spans="1:26" ht="55" hidden="1" customHeight="1" x14ac:dyDescent="0.15">
      <c r="A1102" s="23"/>
      <c r="B1102" s="171"/>
      <c r="C1102" s="22"/>
      <c r="D1102" s="120"/>
      <c r="E1102" s="83"/>
      <c r="F1102" s="83"/>
      <c r="G1102" s="83"/>
      <c r="H1102" s="173"/>
      <c r="I1102" s="83">
        <f t="shared" si="121"/>
        <v>0</v>
      </c>
      <c r="J1102" s="83"/>
      <c r="K1102" s="83"/>
      <c r="L1102" s="83"/>
      <c r="M1102" s="83"/>
      <c r="N1102" s="83"/>
      <c r="O1102" s="83"/>
      <c r="P1102" s="83"/>
      <c r="Q1102" s="83"/>
      <c r="R1102" s="83"/>
      <c r="S1102" s="192"/>
      <c r="T1102" s="180"/>
      <c r="U1102" s="173"/>
      <c r="V1102" s="20"/>
      <c r="W1102" s="20">
        <f>INVENTARIO[[#This Row],[Precio Final]]-(INVENTARIO[[#This Row],[Comisión 10%]]+INVENTARIO[[#This Row],[Costo total]])</f>
        <v>0</v>
      </c>
      <c r="X1102" s="20">
        <f>INVENTARIO[[#This Row],[Ganancia Unitaria]]*INVENTARIO[[#This Row],[Salidas]]</f>
        <v>0</v>
      </c>
      <c r="Y1102" s="20"/>
      <c r="Z1102" s="20"/>
    </row>
    <row r="1103" spans="1:26" ht="55" hidden="1" customHeight="1" x14ac:dyDescent="0.15">
      <c r="A1103" s="23"/>
      <c r="B1103" s="171"/>
      <c r="C1103" s="22"/>
      <c r="D1103" s="120"/>
      <c r="E1103" s="78"/>
      <c r="F1103" s="78"/>
      <c r="G1103" s="78"/>
      <c r="H1103" s="174"/>
      <c r="I1103" s="78">
        <f t="shared" si="121"/>
        <v>0</v>
      </c>
      <c r="J1103" s="78"/>
      <c r="K1103" s="78"/>
      <c r="L1103" s="78"/>
      <c r="M1103" s="78"/>
      <c r="N1103" s="78"/>
      <c r="O1103" s="78"/>
      <c r="P1103" s="78"/>
      <c r="Q1103" s="78"/>
      <c r="R1103" s="78"/>
      <c r="S1103" s="193"/>
      <c r="T1103" s="179"/>
      <c r="U1103" s="174"/>
      <c r="V1103" s="20"/>
      <c r="W1103" s="20">
        <f>INVENTARIO[[#This Row],[Precio Final]]-(INVENTARIO[[#This Row],[Comisión 10%]]+INVENTARIO[[#This Row],[Costo total]])</f>
        <v>0</v>
      </c>
      <c r="X1103" s="20">
        <f>INVENTARIO[[#This Row],[Ganancia Unitaria]]*INVENTARIO[[#This Row],[Salidas]]</f>
        <v>0</v>
      </c>
      <c r="Y1103" s="20"/>
      <c r="Z1103" s="20"/>
    </row>
    <row r="1104" spans="1:26" ht="55" hidden="1" customHeight="1" x14ac:dyDescent="0.15">
      <c r="A1104" s="23"/>
      <c r="B1104" s="171"/>
      <c r="C1104" s="22"/>
      <c r="D1104" s="120"/>
      <c r="E1104" s="83"/>
      <c r="F1104" s="83"/>
      <c r="G1104" s="83"/>
      <c r="H1104" s="173"/>
      <c r="I1104" s="83">
        <f t="shared" si="121"/>
        <v>0</v>
      </c>
      <c r="J1104" s="83"/>
      <c r="K1104" s="83"/>
      <c r="L1104" s="83"/>
      <c r="M1104" s="83"/>
      <c r="N1104" s="83"/>
      <c r="O1104" s="83"/>
      <c r="P1104" s="83"/>
      <c r="Q1104" s="83"/>
      <c r="R1104" s="83"/>
      <c r="S1104" s="192"/>
      <c r="T1104" s="180"/>
      <c r="U1104" s="173"/>
      <c r="V1104" s="20"/>
      <c r="W1104" s="20">
        <f>INVENTARIO[[#This Row],[Precio Final]]-(INVENTARIO[[#This Row],[Comisión 10%]]+INVENTARIO[[#This Row],[Costo total]])</f>
        <v>0</v>
      </c>
      <c r="X1104" s="20">
        <f>INVENTARIO[[#This Row],[Ganancia Unitaria]]*INVENTARIO[[#This Row],[Salidas]]</f>
        <v>0</v>
      </c>
      <c r="Y1104" s="20"/>
      <c r="Z1104" s="20"/>
    </row>
    <row r="1105" spans="1:26" ht="55" hidden="1" customHeight="1" x14ac:dyDescent="0.15">
      <c r="A1105" s="23"/>
      <c r="B1105" s="171"/>
      <c r="C1105" s="22"/>
      <c r="D1105" s="120"/>
      <c r="E1105" s="78"/>
      <c r="F1105" s="78"/>
      <c r="G1105" s="78"/>
      <c r="H1105" s="174"/>
      <c r="I1105" s="78">
        <f t="shared" si="121"/>
        <v>0</v>
      </c>
      <c r="J1105" s="78"/>
      <c r="K1105" s="78"/>
      <c r="L1105" s="78"/>
      <c r="M1105" s="78"/>
      <c r="N1105" s="78"/>
      <c r="O1105" s="78"/>
      <c r="P1105" s="78"/>
      <c r="Q1105" s="78"/>
      <c r="R1105" s="78"/>
      <c r="S1105" s="193"/>
      <c r="T1105" s="179"/>
      <c r="U1105" s="174"/>
      <c r="V1105" s="20"/>
      <c r="W1105" s="20">
        <f>INVENTARIO[[#This Row],[Precio Final]]-(INVENTARIO[[#This Row],[Comisión 10%]]+INVENTARIO[[#This Row],[Costo total]])</f>
        <v>0</v>
      </c>
      <c r="X1105" s="20">
        <f>INVENTARIO[[#This Row],[Ganancia Unitaria]]*INVENTARIO[[#This Row],[Salidas]]</f>
        <v>0</v>
      </c>
      <c r="Y1105" s="20"/>
      <c r="Z1105" s="20"/>
    </row>
    <row r="1106" spans="1:26" ht="55" hidden="1" customHeight="1" x14ac:dyDescent="0.15">
      <c r="A1106" s="23"/>
      <c r="B1106" s="171"/>
      <c r="C1106" s="22"/>
      <c r="D1106" s="120"/>
      <c r="E1106" s="83"/>
      <c r="F1106" s="83"/>
      <c r="G1106" s="83"/>
      <c r="H1106" s="173"/>
      <c r="I1106" s="83">
        <f t="shared" si="121"/>
        <v>0</v>
      </c>
      <c r="J1106" s="83"/>
      <c r="K1106" s="83"/>
      <c r="L1106" s="83"/>
      <c r="M1106" s="83"/>
      <c r="N1106" s="83"/>
      <c r="O1106" s="83"/>
      <c r="P1106" s="83"/>
      <c r="Q1106" s="83"/>
      <c r="R1106" s="83"/>
      <c r="S1106" s="192"/>
      <c r="T1106" s="180"/>
      <c r="U1106" s="173"/>
      <c r="V1106" s="20"/>
      <c r="W1106" s="20">
        <f>INVENTARIO[[#This Row],[Precio Final]]-(INVENTARIO[[#This Row],[Comisión 10%]]+INVENTARIO[[#This Row],[Costo total]])</f>
        <v>0</v>
      </c>
      <c r="X1106" s="20">
        <f>INVENTARIO[[#This Row],[Ganancia Unitaria]]*INVENTARIO[[#This Row],[Salidas]]</f>
        <v>0</v>
      </c>
      <c r="Y1106" s="20"/>
      <c r="Z1106" s="20"/>
    </row>
    <row r="1107" spans="1:26" ht="55" hidden="1" customHeight="1" x14ac:dyDescent="0.15">
      <c r="A1107" s="23"/>
      <c r="B1107" s="171"/>
      <c r="C1107" s="22"/>
      <c r="D1107" s="120"/>
      <c r="E1107" s="78"/>
      <c r="F1107" s="78"/>
      <c r="G1107" s="78"/>
      <c r="H1107" s="174"/>
      <c r="I1107" s="78">
        <f t="shared" si="121"/>
        <v>0</v>
      </c>
      <c r="J1107" s="78"/>
      <c r="K1107" s="78"/>
      <c r="L1107" s="78"/>
      <c r="M1107" s="78"/>
      <c r="N1107" s="78"/>
      <c r="O1107" s="78"/>
      <c r="P1107" s="78"/>
      <c r="Q1107" s="78"/>
      <c r="R1107" s="78"/>
      <c r="S1107" s="193"/>
      <c r="T1107" s="179"/>
      <c r="U1107" s="174"/>
      <c r="V1107" s="20"/>
      <c r="W1107" s="20">
        <f>INVENTARIO[[#This Row],[Precio Final]]-(INVENTARIO[[#This Row],[Comisión 10%]]+INVENTARIO[[#This Row],[Costo total]])</f>
        <v>0</v>
      </c>
      <c r="X1107" s="20">
        <f>INVENTARIO[[#This Row],[Ganancia Unitaria]]*INVENTARIO[[#This Row],[Salidas]]</f>
        <v>0</v>
      </c>
      <c r="Y1107" s="20"/>
      <c r="Z1107" s="20"/>
    </row>
    <row r="1108" spans="1:26" ht="55" hidden="1" customHeight="1" x14ac:dyDescent="0.15">
      <c r="A1108" s="23"/>
      <c r="B1108" s="171"/>
      <c r="C1108" s="22"/>
      <c r="D1108" s="120"/>
      <c r="E1108" s="83"/>
      <c r="F1108" s="83"/>
      <c r="G1108" s="83"/>
      <c r="H1108" s="173"/>
      <c r="I1108" s="83">
        <f t="shared" si="121"/>
        <v>0</v>
      </c>
      <c r="J1108" s="83"/>
      <c r="K1108" s="83"/>
      <c r="L1108" s="83"/>
      <c r="M1108" s="83"/>
      <c r="N1108" s="83"/>
      <c r="O1108" s="83"/>
      <c r="P1108" s="83"/>
      <c r="Q1108" s="83"/>
      <c r="R1108" s="83"/>
      <c r="S1108" s="192"/>
      <c r="T1108" s="180"/>
      <c r="U1108" s="173"/>
      <c r="V1108" s="20"/>
      <c r="W1108" s="20">
        <f>INVENTARIO[[#This Row],[Precio Final]]-(INVENTARIO[[#This Row],[Comisión 10%]]+INVENTARIO[[#This Row],[Costo total]])</f>
        <v>0</v>
      </c>
      <c r="X1108" s="20">
        <f>INVENTARIO[[#This Row],[Ganancia Unitaria]]*INVENTARIO[[#This Row],[Salidas]]</f>
        <v>0</v>
      </c>
      <c r="Y1108" s="20"/>
      <c r="Z1108" s="20"/>
    </row>
    <row r="1109" spans="1:26" ht="55" hidden="1" customHeight="1" x14ac:dyDescent="0.15">
      <c r="A1109" s="23"/>
      <c r="B1109" s="171"/>
      <c r="C1109" s="22"/>
      <c r="D1109" s="120"/>
      <c r="E1109" s="78"/>
      <c r="F1109" s="78"/>
      <c r="G1109" s="78"/>
      <c r="H1109" s="174"/>
      <c r="I1109" s="78">
        <f t="shared" si="121"/>
        <v>0</v>
      </c>
      <c r="J1109" s="78"/>
      <c r="K1109" s="78"/>
      <c r="L1109" s="78"/>
      <c r="M1109" s="78"/>
      <c r="N1109" s="78"/>
      <c r="O1109" s="78"/>
      <c r="P1109" s="78"/>
      <c r="Q1109" s="78"/>
      <c r="R1109" s="78"/>
      <c r="S1109" s="193"/>
      <c r="T1109" s="179"/>
      <c r="U1109" s="174"/>
      <c r="V1109" s="20"/>
      <c r="W1109" s="20">
        <f>INVENTARIO[[#This Row],[Precio Final]]-(INVENTARIO[[#This Row],[Comisión 10%]]+INVENTARIO[[#This Row],[Costo total]])</f>
        <v>0</v>
      </c>
      <c r="X1109" s="20">
        <f>INVENTARIO[[#This Row],[Ganancia Unitaria]]*INVENTARIO[[#This Row],[Salidas]]</f>
        <v>0</v>
      </c>
      <c r="Y1109" s="20"/>
      <c r="Z1109" s="20"/>
    </row>
    <row r="1110" spans="1:26" ht="55" hidden="1" customHeight="1" x14ac:dyDescent="0.15">
      <c r="A1110" s="23"/>
      <c r="B1110" s="171"/>
      <c r="C1110" s="22"/>
      <c r="D1110" s="120"/>
      <c r="E1110" s="83"/>
      <c r="F1110" s="83"/>
      <c r="G1110" s="83"/>
      <c r="H1110" s="173"/>
      <c r="I1110" s="83">
        <f t="shared" si="121"/>
        <v>0</v>
      </c>
      <c r="J1110" s="83"/>
      <c r="K1110" s="83"/>
      <c r="L1110" s="83"/>
      <c r="M1110" s="83"/>
      <c r="N1110" s="83"/>
      <c r="O1110" s="83"/>
      <c r="P1110" s="83"/>
      <c r="Q1110" s="83"/>
      <c r="R1110" s="83"/>
      <c r="S1110" s="192"/>
      <c r="T1110" s="180"/>
      <c r="U1110" s="173"/>
      <c r="V1110" s="20"/>
      <c r="W1110" s="20">
        <f>INVENTARIO[[#This Row],[Precio Final]]-(INVENTARIO[[#This Row],[Comisión 10%]]+INVENTARIO[[#This Row],[Costo total]])</f>
        <v>0</v>
      </c>
      <c r="X1110" s="20">
        <f>INVENTARIO[[#This Row],[Ganancia Unitaria]]*INVENTARIO[[#This Row],[Salidas]]</f>
        <v>0</v>
      </c>
      <c r="Y1110" s="20"/>
      <c r="Z1110" s="20"/>
    </row>
    <row r="1111" spans="1:26" ht="55" hidden="1" customHeight="1" x14ac:dyDescent="0.15">
      <c r="A1111" s="23"/>
      <c r="B1111" s="171"/>
      <c r="C1111" s="22"/>
      <c r="D1111" s="120"/>
      <c r="E1111" s="78"/>
      <c r="F1111" s="78"/>
      <c r="G1111" s="78"/>
      <c r="H1111" s="174"/>
      <c r="I1111" s="78">
        <f t="shared" si="121"/>
        <v>0</v>
      </c>
      <c r="J1111" s="78"/>
      <c r="K1111" s="78"/>
      <c r="L1111" s="78"/>
      <c r="M1111" s="78"/>
      <c r="N1111" s="78"/>
      <c r="O1111" s="78"/>
      <c r="P1111" s="78"/>
      <c r="Q1111" s="78"/>
      <c r="R1111" s="78"/>
      <c r="S1111" s="193"/>
      <c r="T1111" s="179"/>
      <c r="U1111" s="174"/>
      <c r="V1111" s="20"/>
      <c r="W1111" s="20">
        <f>INVENTARIO[[#This Row],[Precio Final]]-(INVENTARIO[[#This Row],[Comisión 10%]]+INVENTARIO[[#This Row],[Costo total]])</f>
        <v>0</v>
      </c>
      <c r="X1111" s="20">
        <f>INVENTARIO[[#This Row],[Ganancia Unitaria]]*INVENTARIO[[#This Row],[Salidas]]</f>
        <v>0</v>
      </c>
      <c r="Y1111" s="20"/>
      <c r="Z1111" s="20"/>
    </row>
    <row r="1112" spans="1:26" ht="55" hidden="1" customHeight="1" x14ac:dyDescent="0.15">
      <c r="A1112" s="23"/>
      <c r="B1112" s="171"/>
      <c r="C1112" s="22"/>
      <c r="D1112" s="120"/>
      <c r="E1112" s="83"/>
      <c r="F1112" s="83"/>
      <c r="G1112" s="83"/>
      <c r="H1112" s="173"/>
      <c r="I1112" s="83">
        <f t="shared" si="121"/>
        <v>0</v>
      </c>
      <c r="J1112" s="83"/>
      <c r="K1112" s="83"/>
      <c r="L1112" s="83"/>
      <c r="M1112" s="83"/>
      <c r="N1112" s="83"/>
      <c r="O1112" s="83"/>
      <c r="P1112" s="83"/>
      <c r="Q1112" s="83"/>
      <c r="R1112" s="83"/>
      <c r="S1112" s="192"/>
      <c r="T1112" s="180"/>
      <c r="U1112" s="173"/>
      <c r="V1112" s="20"/>
      <c r="W1112" s="20">
        <f>INVENTARIO[[#This Row],[Precio Final]]-(INVENTARIO[[#This Row],[Comisión 10%]]+INVENTARIO[[#This Row],[Costo total]])</f>
        <v>0</v>
      </c>
      <c r="X1112" s="20">
        <f>INVENTARIO[[#This Row],[Ganancia Unitaria]]*INVENTARIO[[#This Row],[Salidas]]</f>
        <v>0</v>
      </c>
      <c r="Y1112" s="20"/>
      <c r="Z1112" s="20"/>
    </row>
    <row r="1113" spans="1:26" ht="55" hidden="1" customHeight="1" x14ac:dyDescent="0.15">
      <c r="A1113" s="23"/>
      <c r="B1113" s="171"/>
      <c r="C1113" s="22"/>
      <c r="D1113" s="120"/>
      <c r="E1113" s="78"/>
      <c r="F1113" s="78"/>
      <c r="G1113" s="78"/>
      <c r="H1113" s="174"/>
      <c r="I1113" s="78">
        <f t="shared" si="121"/>
        <v>0</v>
      </c>
      <c r="J1113" s="78"/>
      <c r="K1113" s="78"/>
      <c r="L1113" s="78"/>
      <c r="M1113" s="78"/>
      <c r="N1113" s="78"/>
      <c r="O1113" s="78"/>
      <c r="P1113" s="78"/>
      <c r="Q1113" s="78"/>
      <c r="R1113" s="78"/>
      <c r="S1113" s="193"/>
      <c r="T1113" s="179"/>
      <c r="U1113" s="174"/>
      <c r="V1113" s="20"/>
      <c r="W1113" s="20">
        <f>INVENTARIO[[#This Row],[Precio Final]]-(INVENTARIO[[#This Row],[Comisión 10%]]+INVENTARIO[[#This Row],[Costo total]])</f>
        <v>0</v>
      </c>
      <c r="X1113" s="20">
        <f>INVENTARIO[[#This Row],[Ganancia Unitaria]]*INVENTARIO[[#This Row],[Salidas]]</f>
        <v>0</v>
      </c>
      <c r="Y1113" s="20"/>
      <c r="Z1113" s="20"/>
    </row>
    <row r="1114" spans="1:26" ht="55" hidden="1" customHeight="1" x14ac:dyDescent="0.15">
      <c r="A1114" s="23"/>
      <c r="B1114" s="171"/>
      <c r="C1114" s="22"/>
      <c r="D1114" s="120"/>
      <c r="E1114" s="83"/>
      <c r="F1114" s="83"/>
      <c r="G1114" s="83"/>
      <c r="H1114" s="173"/>
      <c r="I1114" s="83">
        <f t="shared" si="121"/>
        <v>0</v>
      </c>
      <c r="J1114" s="83"/>
      <c r="K1114" s="83"/>
      <c r="L1114" s="83"/>
      <c r="M1114" s="83"/>
      <c r="N1114" s="83"/>
      <c r="O1114" s="83"/>
      <c r="P1114" s="83"/>
      <c r="Q1114" s="83"/>
      <c r="R1114" s="83"/>
      <c r="S1114" s="192"/>
      <c r="T1114" s="180"/>
      <c r="U1114" s="173"/>
      <c r="V1114" s="20"/>
      <c r="W1114" s="20">
        <f>INVENTARIO[[#This Row],[Precio Final]]-(INVENTARIO[[#This Row],[Comisión 10%]]+INVENTARIO[[#This Row],[Costo total]])</f>
        <v>0</v>
      </c>
      <c r="X1114" s="20">
        <f>INVENTARIO[[#This Row],[Ganancia Unitaria]]*INVENTARIO[[#This Row],[Salidas]]</f>
        <v>0</v>
      </c>
      <c r="Y1114" s="20"/>
      <c r="Z1114" s="20"/>
    </row>
    <row r="1115" spans="1:26" ht="55" hidden="1" customHeight="1" x14ac:dyDescent="0.15">
      <c r="A1115" s="23"/>
      <c r="B1115" s="171"/>
      <c r="C1115" s="22"/>
      <c r="D1115" s="120"/>
      <c r="E1115" s="78"/>
      <c r="F1115" s="78"/>
      <c r="G1115" s="78"/>
      <c r="H1115" s="174"/>
      <c r="I1115" s="78">
        <f t="shared" si="121"/>
        <v>0</v>
      </c>
      <c r="J1115" s="78"/>
      <c r="K1115" s="78"/>
      <c r="L1115" s="78"/>
      <c r="M1115" s="78"/>
      <c r="N1115" s="78"/>
      <c r="O1115" s="78"/>
      <c r="P1115" s="78"/>
      <c r="Q1115" s="78"/>
      <c r="R1115" s="78"/>
      <c r="S1115" s="193"/>
      <c r="T1115" s="179"/>
      <c r="U1115" s="174"/>
      <c r="V1115" s="20"/>
      <c r="W1115" s="20">
        <f>INVENTARIO[[#This Row],[Precio Final]]-(INVENTARIO[[#This Row],[Comisión 10%]]+INVENTARIO[[#This Row],[Costo total]])</f>
        <v>0</v>
      </c>
      <c r="X1115" s="20">
        <f>INVENTARIO[[#This Row],[Ganancia Unitaria]]*INVENTARIO[[#This Row],[Salidas]]</f>
        <v>0</v>
      </c>
      <c r="Y1115" s="20"/>
      <c r="Z1115" s="20"/>
    </row>
    <row r="1116" spans="1:26" ht="55" hidden="1" customHeight="1" x14ac:dyDescent="0.15">
      <c r="A1116" s="23"/>
      <c r="B1116" s="171"/>
      <c r="C1116" s="22"/>
      <c r="D1116" s="120"/>
      <c r="E1116" s="83"/>
      <c r="F1116" s="83"/>
      <c r="G1116" s="83"/>
      <c r="H1116" s="173"/>
      <c r="I1116" s="83">
        <f t="shared" si="121"/>
        <v>0</v>
      </c>
      <c r="J1116" s="83"/>
      <c r="K1116" s="83"/>
      <c r="L1116" s="83"/>
      <c r="M1116" s="83"/>
      <c r="N1116" s="83"/>
      <c r="O1116" s="83"/>
      <c r="P1116" s="83"/>
      <c r="Q1116" s="83"/>
      <c r="R1116" s="83"/>
      <c r="S1116" s="192"/>
      <c r="T1116" s="180"/>
      <c r="U1116" s="173"/>
      <c r="V1116" s="20"/>
      <c r="W1116" s="20">
        <f>INVENTARIO[[#This Row],[Precio Final]]-(INVENTARIO[[#This Row],[Comisión 10%]]+INVENTARIO[[#This Row],[Costo total]])</f>
        <v>0</v>
      </c>
      <c r="X1116" s="20">
        <f>INVENTARIO[[#This Row],[Ganancia Unitaria]]*INVENTARIO[[#This Row],[Salidas]]</f>
        <v>0</v>
      </c>
      <c r="Y1116" s="20"/>
      <c r="Z1116" s="20"/>
    </row>
    <row r="1117" spans="1:26" ht="55" hidden="1" customHeight="1" x14ac:dyDescent="0.15">
      <c r="A1117" s="23"/>
      <c r="B1117" s="171"/>
      <c r="C1117" s="22"/>
      <c r="D1117" s="120"/>
      <c r="E1117" s="78"/>
      <c r="F1117" s="78"/>
      <c r="G1117" s="78"/>
      <c r="H1117" s="174"/>
      <c r="I1117" s="78">
        <f t="shared" si="121"/>
        <v>0</v>
      </c>
      <c r="J1117" s="78"/>
      <c r="K1117" s="78"/>
      <c r="L1117" s="78"/>
      <c r="M1117" s="78"/>
      <c r="N1117" s="78"/>
      <c r="O1117" s="78"/>
      <c r="P1117" s="78"/>
      <c r="Q1117" s="78"/>
      <c r="R1117" s="78"/>
      <c r="S1117" s="193"/>
      <c r="T1117" s="179"/>
      <c r="U1117" s="174"/>
      <c r="V1117" s="20"/>
      <c r="W1117" s="20">
        <f>INVENTARIO[[#This Row],[Precio Final]]-(INVENTARIO[[#This Row],[Comisión 10%]]+INVENTARIO[[#This Row],[Costo total]])</f>
        <v>0</v>
      </c>
      <c r="X1117" s="20">
        <f>INVENTARIO[[#This Row],[Ganancia Unitaria]]*INVENTARIO[[#This Row],[Salidas]]</f>
        <v>0</v>
      </c>
      <c r="Y1117" s="20"/>
      <c r="Z1117" s="20"/>
    </row>
    <row r="1118" spans="1:26" ht="55" hidden="1" customHeight="1" x14ac:dyDescent="0.15">
      <c r="A1118" s="23"/>
      <c r="B1118" s="171"/>
      <c r="C1118" s="22"/>
      <c r="D1118" s="120"/>
      <c r="E1118" s="83"/>
      <c r="F1118" s="83"/>
      <c r="G1118" s="83"/>
      <c r="H1118" s="173"/>
      <c r="I1118" s="83">
        <f t="shared" si="121"/>
        <v>0</v>
      </c>
      <c r="J1118" s="83"/>
      <c r="K1118" s="83"/>
      <c r="L1118" s="83"/>
      <c r="M1118" s="83"/>
      <c r="N1118" s="83"/>
      <c r="O1118" s="83"/>
      <c r="P1118" s="83"/>
      <c r="Q1118" s="83"/>
      <c r="R1118" s="83"/>
      <c r="S1118" s="192"/>
      <c r="T1118" s="180"/>
      <c r="U1118" s="173"/>
      <c r="V1118" s="20"/>
      <c r="W1118" s="20">
        <f>INVENTARIO[[#This Row],[Precio Final]]-(INVENTARIO[[#This Row],[Comisión 10%]]+INVENTARIO[[#This Row],[Costo total]])</f>
        <v>0</v>
      </c>
      <c r="X1118" s="20">
        <f>INVENTARIO[[#This Row],[Ganancia Unitaria]]*INVENTARIO[[#This Row],[Salidas]]</f>
        <v>0</v>
      </c>
      <c r="Y1118" s="20"/>
      <c r="Z1118" s="20"/>
    </row>
    <row r="1119" spans="1:26" ht="55" hidden="1" customHeight="1" x14ac:dyDescent="0.15">
      <c r="A1119" s="23"/>
      <c r="B1119" s="171"/>
      <c r="C1119" s="22"/>
      <c r="D1119" s="120"/>
      <c r="E1119" s="78"/>
      <c r="F1119" s="78"/>
      <c r="G1119" s="78"/>
      <c r="H1119" s="174"/>
      <c r="I1119" s="78">
        <f t="shared" si="121"/>
        <v>0</v>
      </c>
      <c r="J1119" s="78"/>
      <c r="K1119" s="78"/>
      <c r="L1119" s="78"/>
      <c r="M1119" s="78"/>
      <c r="N1119" s="78"/>
      <c r="O1119" s="78"/>
      <c r="P1119" s="78"/>
      <c r="Q1119" s="78"/>
      <c r="R1119" s="78"/>
      <c r="S1119" s="193"/>
      <c r="T1119" s="179"/>
      <c r="U1119" s="174"/>
      <c r="V1119" s="20"/>
      <c r="W1119" s="20">
        <f>INVENTARIO[[#This Row],[Precio Final]]-(INVENTARIO[[#This Row],[Comisión 10%]]+INVENTARIO[[#This Row],[Costo total]])</f>
        <v>0</v>
      </c>
      <c r="X1119" s="20">
        <f>INVENTARIO[[#This Row],[Ganancia Unitaria]]*INVENTARIO[[#This Row],[Salidas]]</f>
        <v>0</v>
      </c>
      <c r="Y1119" s="20"/>
      <c r="Z1119" s="20"/>
    </row>
    <row r="1120" spans="1:26" ht="55" hidden="1" customHeight="1" x14ac:dyDescent="0.15">
      <c r="A1120" s="23"/>
      <c r="B1120" s="171"/>
      <c r="C1120" s="22"/>
      <c r="D1120" s="120"/>
      <c r="E1120" s="83"/>
      <c r="F1120" s="83"/>
      <c r="G1120" s="83"/>
      <c r="H1120" s="173"/>
      <c r="I1120" s="83">
        <f t="shared" si="121"/>
        <v>0</v>
      </c>
      <c r="J1120" s="83"/>
      <c r="K1120" s="83"/>
      <c r="L1120" s="83"/>
      <c r="M1120" s="83"/>
      <c r="N1120" s="83"/>
      <c r="O1120" s="83"/>
      <c r="P1120" s="83"/>
      <c r="Q1120" s="83"/>
      <c r="R1120" s="83"/>
      <c r="S1120" s="192"/>
      <c r="T1120" s="180"/>
      <c r="U1120" s="173"/>
      <c r="V1120" s="20"/>
      <c r="W1120" s="20">
        <f>INVENTARIO[[#This Row],[Precio Final]]-(INVENTARIO[[#This Row],[Comisión 10%]]+INVENTARIO[[#This Row],[Costo total]])</f>
        <v>0</v>
      </c>
      <c r="X1120" s="20">
        <f>INVENTARIO[[#This Row],[Ganancia Unitaria]]*INVENTARIO[[#This Row],[Salidas]]</f>
        <v>0</v>
      </c>
      <c r="Y1120" s="20"/>
      <c r="Z1120" s="20"/>
    </row>
    <row r="1121" spans="1:26" ht="55" hidden="1" customHeight="1" x14ac:dyDescent="0.15">
      <c r="A1121" s="23"/>
      <c r="B1121" s="171"/>
      <c r="C1121" s="22"/>
      <c r="D1121" s="120"/>
      <c r="E1121" s="78"/>
      <c r="F1121" s="78"/>
      <c r="G1121" s="78"/>
      <c r="H1121" s="174"/>
      <c r="I1121" s="78">
        <f t="shared" si="121"/>
        <v>0</v>
      </c>
      <c r="J1121" s="78"/>
      <c r="K1121" s="78"/>
      <c r="L1121" s="78"/>
      <c r="M1121" s="78"/>
      <c r="N1121" s="78"/>
      <c r="O1121" s="78"/>
      <c r="P1121" s="78"/>
      <c r="Q1121" s="78"/>
      <c r="R1121" s="78"/>
      <c r="S1121" s="193"/>
      <c r="T1121" s="179"/>
      <c r="U1121" s="174"/>
      <c r="V1121" s="20"/>
      <c r="W1121" s="20">
        <f>INVENTARIO[[#This Row],[Precio Final]]-(INVENTARIO[[#This Row],[Comisión 10%]]+INVENTARIO[[#This Row],[Costo total]])</f>
        <v>0</v>
      </c>
      <c r="X1121" s="20">
        <f>INVENTARIO[[#This Row],[Ganancia Unitaria]]*INVENTARIO[[#This Row],[Salidas]]</f>
        <v>0</v>
      </c>
      <c r="Y1121" s="20"/>
      <c r="Z1121" s="20"/>
    </row>
    <row r="1122" spans="1:26" ht="55" hidden="1" customHeight="1" x14ac:dyDescent="0.15">
      <c r="A1122" s="23"/>
      <c r="B1122" s="171"/>
      <c r="C1122" s="22"/>
      <c r="D1122" s="120"/>
      <c r="E1122" s="83"/>
      <c r="F1122" s="83"/>
      <c r="G1122" s="83"/>
      <c r="H1122" s="173"/>
      <c r="I1122" s="83">
        <f t="shared" si="121"/>
        <v>0</v>
      </c>
      <c r="J1122" s="83"/>
      <c r="K1122" s="83"/>
      <c r="L1122" s="83"/>
      <c r="M1122" s="83"/>
      <c r="N1122" s="83"/>
      <c r="O1122" s="83"/>
      <c r="P1122" s="83"/>
      <c r="Q1122" s="83"/>
      <c r="R1122" s="83"/>
      <c r="S1122" s="192"/>
      <c r="T1122" s="180"/>
      <c r="U1122" s="173"/>
      <c r="V1122" s="20"/>
      <c r="W1122" s="20">
        <f>INVENTARIO[[#This Row],[Precio Final]]-(INVENTARIO[[#This Row],[Comisión 10%]]+INVENTARIO[[#This Row],[Costo total]])</f>
        <v>0</v>
      </c>
      <c r="X1122" s="20">
        <f>INVENTARIO[[#This Row],[Ganancia Unitaria]]*INVENTARIO[[#This Row],[Salidas]]</f>
        <v>0</v>
      </c>
      <c r="Y1122" s="20"/>
      <c r="Z1122" s="20"/>
    </row>
    <row r="1123" spans="1:26" ht="55" hidden="1" customHeight="1" x14ac:dyDescent="0.15">
      <c r="A1123" s="23"/>
      <c r="B1123" s="171"/>
      <c r="C1123" s="22"/>
      <c r="D1123" s="120"/>
      <c r="E1123" s="78"/>
      <c r="F1123" s="78"/>
      <c r="G1123" s="78"/>
      <c r="H1123" s="174"/>
      <c r="I1123" s="78">
        <f t="shared" si="121"/>
        <v>0</v>
      </c>
      <c r="J1123" s="78"/>
      <c r="K1123" s="78"/>
      <c r="L1123" s="78"/>
      <c r="M1123" s="78"/>
      <c r="N1123" s="78"/>
      <c r="O1123" s="78"/>
      <c r="P1123" s="78"/>
      <c r="Q1123" s="78"/>
      <c r="R1123" s="78"/>
      <c r="S1123" s="193"/>
      <c r="T1123" s="179"/>
      <c r="U1123" s="174"/>
      <c r="V1123" s="20"/>
      <c r="W1123" s="20">
        <f>INVENTARIO[[#This Row],[Precio Final]]-(INVENTARIO[[#This Row],[Comisión 10%]]+INVENTARIO[[#This Row],[Costo total]])</f>
        <v>0</v>
      </c>
      <c r="X1123" s="20">
        <f>INVENTARIO[[#This Row],[Ganancia Unitaria]]*INVENTARIO[[#This Row],[Salidas]]</f>
        <v>0</v>
      </c>
      <c r="Y1123" s="20"/>
      <c r="Z1123" s="20"/>
    </row>
    <row r="1124" spans="1:26" ht="55" hidden="1" customHeight="1" x14ac:dyDescent="0.15">
      <c r="A1124" s="23"/>
      <c r="B1124" s="171"/>
      <c r="C1124" s="22"/>
      <c r="D1124" s="120"/>
      <c r="E1124" s="83"/>
      <c r="F1124" s="83"/>
      <c r="G1124" s="83"/>
      <c r="H1124" s="173"/>
      <c r="I1124" s="83">
        <f t="shared" si="121"/>
        <v>0</v>
      </c>
      <c r="J1124" s="83"/>
      <c r="K1124" s="83"/>
      <c r="L1124" s="83"/>
      <c r="M1124" s="83"/>
      <c r="N1124" s="83"/>
      <c r="O1124" s="83"/>
      <c r="P1124" s="83"/>
      <c r="Q1124" s="83"/>
      <c r="R1124" s="83"/>
      <c r="S1124" s="192"/>
      <c r="T1124" s="180"/>
      <c r="U1124" s="173"/>
      <c r="V1124" s="20"/>
      <c r="W1124" s="20">
        <f>INVENTARIO[[#This Row],[Precio Final]]-(INVENTARIO[[#This Row],[Comisión 10%]]+INVENTARIO[[#This Row],[Costo total]])</f>
        <v>0</v>
      </c>
      <c r="X1124" s="20">
        <f>INVENTARIO[[#This Row],[Ganancia Unitaria]]*INVENTARIO[[#This Row],[Salidas]]</f>
        <v>0</v>
      </c>
      <c r="Y1124" s="20"/>
      <c r="Z1124" s="20"/>
    </row>
    <row r="1125" spans="1:26" ht="55" hidden="1" customHeight="1" x14ac:dyDescent="0.15">
      <c r="A1125" s="23"/>
      <c r="B1125" s="171"/>
      <c r="C1125" s="22"/>
      <c r="D1125" s="120"/>
      <c r="E1125" s="78"/>
      <c r="F1125" s="78"/>
      <c r="G1125" s="78"/>
      <c r="H1125" s="174"/>
      <c r="I1125" s="78">
        <f t="shared" si="121"/>
        <v>0</v>
      </c>
      <c r="J1125" s="78"/>
      <c r="K1125" s="78"/>
      <c r="L1125" s="78"/>
      <c r="M1125" s="78"/>
      <c r="N1125" s="78"/>
      <c r="O1125" s="78"/>
      <c r="P1125" s="78"/>
      <c r="Q1125" s="78"/>
      <c r="R1125" s="78"/>
      <c r="S1125" s="193"/>
      <c r="T1125" s="179"/>
      <c r="U1125" s="174"/>
      <c r="V1125" s="20"/>
      <c r="W1125" s="20">
        <f>INVENTARIO[[#This Row],[Precio Final]]-(INVENTARIO[[#This Row],[Comisión 10%]]+INVENTARIO[[#This Row],[Costo total]])</f>
        <v>0</v>
      </c>
      <c r="X1125" s="20">
        <f>INVENTARIO[[#This Row],[Ganancia Unitaria]]*INVENTARIO[[#This Row],[Salidas]]</f>
        <v>0</v>
      </c>
      <c r="Y1125" s="20"/>
      <c r="Z1125" s="20"/>
    </row>
    <row r="1126" spans="1:26" ht="55" hidden="1" customHeight="1" x14ac:dyDescent="0.15">
      <c r="A1126" s="23"/>
      <c r="B1126" s="171"/>
      <c r="C1126" s="22"/>
      <c r="D1126" s="120"/>
      <c r="E1126" s="83"/>
      <c r="F1126" s="83"/>
      <c r="G1126" s="83"/>
      <c r="H1126" s="173"/>
      <c r="I1126" s="83">
        <f t="shared" si="121"/>
        <v>0</v>
      </c>
      <c r="J1126" s="83"/>
      <c r="K1126" s="83"/>
      <c r="L1126" s="83"/>
      <c r="M1126" s="83"/>
      <c r="N1126" s="83"/>
      <c r="O1126" s="83"/>
      <c r="P1126" s="83"/>
      <c r="Q1126" s="83"/>
      <c r="R1126" s="83"/>
      <c r="S1126" s="192"/>
      <c r="T1126" s="180"/>
      <c r="U1126" s="173"/>
      <c r="V1126" s="20"/>
      <c r="W1126" s="20">
        <f>INVENTARIO[[#This Row],[Precio Final]]-(INVENTARIO[[#This Row],[Comisión 10%]]+INVENTARIO[[#This Row],[Costo total]])</f>
        <v>0</v>
      </c>
      <c r="X1126" s="20">
        <f>INVENTARIO[[#This Row],[Ganancia Unitaria]]*INVENTARIO[[#This Row],[Salidas]]</f>
        <v>0</v>
      </c>
      <c r="Y1126" s="20"/>
      <c r="Z1126" s="20"/>
    </row>
    <row r="1127" spans="1:26" ht="55" hidden="1" customHeight="1" x14ac:dyDescent="0.15">
      <c r="A1127" s="23"/>
      <c r="B1127" s="171"/>
      <c r="C1127" s="22"/>
      <c r="D1127" s="120"/>
      <c r="E1127" s="78"/>
      <c r="F1127" s="78"/>
      <c r="G1127" s="78"/>
      <c r="H1127" s="174"/>
      <c r="I1127" s="78">
        <f t="shared" si="121"/>
        <v>0</v>
      </c>
      <c r="J1127" s="78"/>
      <c r="K1127" s="78"/>
      <c r="L1127" s="78"/>
      <c r="M1127" s="78"/>
      <c r="N1127" s="78"/>
      <c r="O1127" s="78"/>
      <c r="P1127" s="78"/>
      <c r="Q1127" s="78"/>
      <c r="R1127" s="78"/>
      <c r="S1127" s="193"/>
      <c r="T1127" s="179"/>
      <c r="U1127" s="174"/>
      <c r="V1127" s="20"/>
      <c r="W1127" s="20">
        <f>INVENTARIO[[#This Row],[Precio Final]]-(INVENTARIO[[#This Row],[Comisión 10%]]+INVENTARIO[[#This Row],[Costo total]])</f>
        <v>0</v>
      </c>
      <c r="X1127" s="20">
        <f>INVENTARIO[[#This Row],[Ganancia Unitaria]]*INVENTARIO[[#This Row],[Salidas]]</f>
        <v>0</v>
      </c>
      <c r="Y1127" s="20"/>
      <c r="Z1127" s="20"/>
    </row>
    <row r="1128" spans="1:26" ht="55" hidden="1" customHeight="1" x14ac:dyDescent="0.15">
      <c r="A1128" s="23"/>
      <c r="B1128" s="171"/>
      <c r="C1128" s="22"/>
      <c r="D1128" s="120"/>
      <c r="E1128" s="83"/>
      <c r="F1128" s="83"/>
      <c r="G1128" s="83"/>
      <c r="H1128" s="173"/>
      <c r="I1128" s="83">
        <f t="shared" si="121"/>
        <v>0</v>
      </c>
      <c r="J1128" s="83"/>
      <c r="K1128" s="83"/>
      <c r="L1128" s="83"/>
      <c r="M1128" s="83"/>
      <c r="N1128" s="83"/>
      <c r="O1128" s="83"/>
      <c r="P1128" s="83"/>
      <c r="Q1128" s="83"/>
      <c r="R1128" s="83"/>
      <c r="S1128" s="192"/>
      <c r="T1128" s="180"/>
      <c r="U1128" s="173"/>
      <c r="V1128" s="20"/>
      <c r="W1128" s="20">
        <f>INVENTARIO[[#This Row],[Precio Final]]-(INVENTARIO[[#This Row],[Comisión 10%]]+INVENTARIO[[#This Row],[Costo total]])</f>
        <v>0</v>
      </c>
      <c r="X1128" s="20">
        <f>INVENTARIO[[#This Row],[Ganancia Unitaria]]*INVENTARIO[[#This Row],[Salidas]]</f>
        <v>0</v>
      </c>
      <c r="Y1128" s="20"/>
      <c r="Z1128" s="20"/>
    </row>
    <row r="1129" spans="1:26" ht="55" hidden="1" customHeight="1" x14ac:dyDescent="0.15">
      <c r="A1129" s="23"/>
      <c r="B1129" s="171"/>
      <c r="C1129" s="22"/>
      <c r="D1129" s="120"/>
      <c r="E1129" s="78"/>
      <c r="F1129" s="78"/>
      <c r="G1129" s="78"/>
      <c r="H1129" s="174"/>
      <c r="I1129" s="78">
        <f t="shared" si="121"/>
        <v>0</v>
      </c>
      <c r="J1129" s="78"/>
      <c r="K1129" s="78"/>
      <c r="L1129" s="78"/>
      <c r="M1129" s="78"/>
      <c r="N1129" s="78"/>
      <c r="O1129" s="78"/>
      <c r="P1129" s="78"/>
      <c r="Q1129" s="78"/>
      <c r="R1129" s="78"/>
      <c r="S1129" s="193"/>
      <c r="T1129" s="179"/>
      <c r="U1129" s="174"/>
      <c r="V1129" s="20"/>
      <c r="W1129" s="20">
        <f>INVENTARIO[[#This Row],[Precio Final]]-(INVENTARIO[[#This Row],[Comisión 10%]]+INVENTARIO[[#This Row],[Costo total]])</f>
        <v>0</v>
      </c>
      <c r="X1129" s="20">
        <f>INVENTARIO[[#This Row],[Ganancia Unitaria]]*INVENTARIO[[#This Row],[Salidas]]</f>
        <v>0</v>
      </c>
      <c r="Y1129" s="20"/>
      <c r="Z1129" s="20"/>
    </row>
    <row r="1130" spans="1:26" ht="55" hidden="1" customHeight="1" x14ac:dyDescent="0.15">
      <c r="A1130" s="23"/>
      <c r="B1130" s="171"/>
      <c r="C1130" s="22"/>
      <c r="D1130" s="120"/>
      <c r="E1130" s="83"/>
      <c r="F1130" s="83"/>
      <c r="G1130" s="83"/>
      <c r="H1130" s="173"/>
      <c r="I1130" s="83">
        <f t="shared" si="121"/>
        <v>0</v>
      </c>
      <c r="J1130" s="83"/>
      <c r="K1130" s="83"/>
      <c r="L1130" s="83"/>
      <c r="M1130" s="83"/>
      <c r="N1130" s="83"/>
      <c r="O1130" s="83"/>
      <c r="P1130" s="83"/>
      <c r="Q1130" s="83"/>
      <c r="R1130" s="83"/>
      <c r="S1130" s="192"/>
      <c r="T1130" s="180"/>
      <c r="U1130" s="173"/>
      <c r="V1130" s="20"/>
      <c r="W1130" s="20">
        <f>INVENTARIO[[#This Row],[Precio Final]]-(INVENTARIO[[#This Row],[Comisión 10%]]+INVENTARIO[[#This Row],[Costo total]])</f>
        <v>0</v>
      </c>
      <c r="X1130" s="20">
        <f>INVENTARIO[[#This Row],[Ganancia Unitaria]]*INVENTARIO[[#This Row],[Salidas]]</f>
        <v>0</v>
      </c>
      <c r="Y1130" s="20"/>
      <c r="Z1130" s="20"/>
    </row>
    <row r="1131" spans="1:26" ht="55" hidden="1" customHeight="1" x14ac:dyDescent="0.15">
      <c r="A1131" s="23"/>
      <c r="B1131" s="171"/>
      <c r="C1131" s="22"/>
      <c r="D1131" s="120"/>
      <c r="E1131" s="78"/>
      <c r="F1131" s="78"/>
      <c r="G1131" s="78"/>
      <c r="H1131" s="174"/>
      <c r="I1131" s="78">
        <f t="shared" si="121"/>
        <v>0</v>
      </c>
      <c r="J1131" s="78"/>
      <c r="K1131" s="78"/>
      <c r="L1131" s="78"/>
      <c r="M1131" s="78"/>
      <c r="N1131" s="78"/>
      <c r="O1131" s="78"/>
      <c r="P1131" s="78"/>
      <c r="Q1131" s="78"/>
      <c r="R1131" s="78"/>
      <c r="S1131" s="193"/>
      <c r="T1131" s="179"/>
      <c r="U1131" s="174"/>
      <c r="V1131" s="20"/>
      <c r="W1131" s="20">
        <f>INVENTARIO[[#This Row],[Precio Final]]-(INVENTARIO[[#This Row],[Comisión 10%]]+INVENTARIO[[#This Row],[Costo total]])</f>
        <v>0</v>
      </c>
      <c r="X1131" s="20">
        <f>INVENTARIO[[#This Row],[Ganancia Unitaria]]*INVENTARIO[[#This Row],[Salidas]]</f>
        <v>0</v>
      </c>
      <c r="Y1131" s="20"/>
      <c r="Z1131" s="20"/>
    </row>
    <row r="1132" spans="1:26" ht="55" hidden="1" customHeight="1" x14ac:dyDescent="0.15">
      <c r="A1132" s="23"/>
      <c r="B1132" s="171"/>
      <c r="C1132" s="22"/>
      <c r="D1132" s="120"/>
      <c r="E1132" s="83"/>
      <c r="F1132" s="83"/>
      <c r="G1132" s="83"/>
      <c r="H1132" s="173"/>
      <c r="I1132" s="83">
        <f t="shared" si="121"/>
        <v>0</v>
      </c>
      <c r="J1132" s="83"/>
      <c r="K1132" s="83"/>
      <c r="L1132" s="83"/>
      <c r="M1132" s="83"/>
      <c r="N1132" s="83"/>
      <c r="O1132" s="83"/>
      <c r="P1132" s="83"/>
      <c r="Q1132" s="83"/>
      <c r="R1132" s="83"/>
      <c r="S1132" s="192"/>
      <c r="T1132" s="180"/>
      <c r="U1132" s="173"/>
      <c r="V1132" s="20"/>
      <c r="W1132" s="20">
        <f>INVENTARIO[[#This Row],[Precio Final]]-(INVENTARIO[[#This Row],[Comisión 10%]]+INVENTARIO[[#This Row],[Costo total]])</f>
        <v>0</v>
      </c>
      <c r="X1132" s="20">
        <f>INVENTARIO[[#This Row],[Ganancia Unitaria]]*INVENTARIO[[#This Row],[Salidas]]</f>
        <v>0</v>
      </c>
      <c r="Y1132" s="20"/>
      <c r="Z1132" s="20"/>
    </row>
    <row r="1133" spans="1:26" ht="55" hidden="1" customHeight="1" x14ac:dyDescent="0.15">
      <c r="A1133" s="23"/>
      <c r="B1133" s="171"/>
      <c r="C1133" s="22"/>
      <c r="D1133" s="120"/>
      <c r="E1133" s="78"/>
      <c r="F1133" s="78"/>
      <c r="G1133" s="78"/>
      <c r="H1133" s="174"/>
      <c r="I1133" s="78">
        <f t="shared" si="121"/>
        <v>0</v>
      </c>
      <c r="J1133" s="78"/>
      <c r="K1133" s="78"/>
      <c r="L1133" s="78"/>
      <c r="M1133" s="78"/>
      <c r="N1133" s="78"/>
      <c r="O1133" s="78"/>
      <c r="P1133" s="78"/>
      <c r="Q1133" s="78"/>
      <c r="R1133" s="78"/>
      <c r="S1133" s="193"/>
      <c r="T1133" s="179"/>
      <c r="U1133" s="174"/>
      <c r="V1133" s="20"/>
      <c r="W1133" s="20">
        <f>INVENTARIO[[#This Row],[Precio Final]]-(INVENTARIO[[#This Row],[Comisión 10%]]+INVENTARIO[[#This Row],[Costo total]])</f>
        <v>0</v>
      </c>
      <c r="X1133" s="20">
        <f>INVENTARIO[[#This Row],[Ganancia Unitaria]]*INVENTARIO[[#This Row],[Salidas]]</f>
        <v>0</v>
      </c>
      <c r="Y1133" s="20"/>
      <c r="Z1133" s="20"/>
    </row>
    <row r="1134" spans="1:26" ht="55" hidden="1" customHeight="1" x14ac:dyDescent="0.15">
      <c r="A1134" s="23"/>
      <c r="B1134" s="171"/>
      <c r="C1134" s="22"/>
      <c r="D1134" s="120"/>
      <c r="E1134" s="83"/>
      <c r="F1134" s="83"/>
      <c r="G1134" s="83"/>
      <c r="H1134" s="173"/>
      <c r="I1134" s="83">
        <f t="shared" si="121"/>
        <v>0</v>
      </c>
      <c r="J1134" s="83"/>
      <c r="K1134" s="83"/>
      <c r="L1134" s="83"/>
      <c r="M1134" s="83"/>
      <c r="N1134" s="83"/>
      <c r="O1134" s="83"/>
      <c r="P1134" s="83"/>
      <c r="Q1134" s="83"/>
      <c r="R1134" s="83"/>
      <c r="S1134" s="192"/>
      <c r="T1134" s="180"/>
      <c r="U1134" s="173"/>
      <c r="V1134" s="20"/>
      <c r="W1134" s="20">
        <f>INVENTARIO[[#This Row],[Precio Final]]-(INVENTARIO[[#This Row],[Comisión 10%]]+INVENTARIO[[#This Row],[Costo total]])</f>
        <v>0</v>
      </c>
      <c r="X1134" s="20">
        <f>INVENTARIO[[#This Row],[Ganancia Unitaria]]*INVENTARIO[[#This Row],[Salidas]]</f>
        <v>0</v>
      </c>
      <c r="Y1134" s="20"/>
      <c r="Z1134" s="20"/>
    </row>
    <row r="1135" spans="1:26" ht="55" hidden="1" customHeight="1" x14ac:dyDescent="0.15">
      <c r="A1135" s="23"/>
      <c r="B1135" s="171"/>
      <c r="C1135" s="22"/>
      <c r="D1135" s="120"/>
      <c r="E1135" s="78"/>
      <c r="F1135" s="78"/>
      <c r="G1135" s="78"/>
      <c r="H1135" s="174"/>
      <c r="I1135" s="78">
        <f t="shared" si="121"/>
        <v>0</v>
      </c>
      <c r="J1135" s="78"/>
      <c r="K1135" s="78"/>
      <c r="L1135" s="78"/>
      <c r="M1135" s="78"/>
      <c r="N1135" s="78"/>
      <c r="O1135" s="78"/>
      <c r="P1135" s="78"/>
      <c r="Q1135" s="78"/>
      <c r="R1135" s="78"/>
      <c r="S1135" s="193"/>
      <c r="T1135" s="179"/>
      <c r="U1135" s="174"/>
      <c r="V1135" s="20"/>
      <c r="W1135" s="20">
        <f>INVENTARIO[[#This Row],[Precio Final]]-(INVENTARIO[[#This Row],[Comisión 10%]]+INVENTARIO[[#This Row],[Costo total]])</f>
        <v>0</v>
      </c>
      <c r="X1135" s="20">
        <f>INVENTARIO[[#This Row],[Ganancia Unitaria]]*INVENTARIO[[#This Row],[Salidas]]</f>
        <v>0</v>
      </c>
      <c r="Y1135" s="20"/>
      <c r="Z1135" s="20"/>
    </row>
    <row r="1136" spans="1:26" ht="55" hidden="1" customHeight="1" x14ac:dyDescent="0.15">
      <c r="A1136" s="23"/>
      <c r="B1136" s="171"/>
      <c r="C1136" s="22"/>
      <c r="D1136" s="120"/>
      <c r="E1136" s="83"/>
      <c r="F1136" s="83"/>
      <c r="G1136" s="83"/>
      <c r="H1136" s="173"/>
      <c r="I1136" s="83">
        <f t="shared" si="121"/>
        <v>0</v>
      </c>
      <c r="J1136" s="83"/>
      <c r="K1136" s="83"/>
      <c r="L1136" s="83"/>
      <c r="M1136" s="83"/>
      <c r="N1136" s="83"/>
      <c r="O1136" s="83"/>
      <c r="P1136" s="83"/>
      <c r="Q1136" s="83"/>
      <c r="R1136" s="83"/>
      <c r="S1136" s="192"/>
      <c r="T1136" s="180"/>
      <c r="U1136" s="173"/>
      <c r="V1136" s="20"/>
      <c r="W1136" s="20">
        <f>INVENTARIO[[#This Row],[Precio Final]]-(INVENTARIO[[#This Row],[Comisión 10%]]+INVENTARIO[[#This Row],[Costo total]])</f>
        <v>0</v>
      </c>
      <c r="X1136" s="20">
        <f>INVENTARIO[[#This Row],[Ganancia Unitaria]]*INVENTARIO[[#This Row],[Salidas]]</f>
        <v>0</v>
      </c>
      <c r="Y1136" s="20"/>
      <c r="Z1136" s="20"/>
    </row>
    <row r="1137" spans="1:26" ht="55" hidden="1" customHeight="1" x14ac:dyDescent="0.15">
      <c r="A1137" s="23"/>
      <c r="B1137" s="171"/>
      <c r="C1137" s="22"/>
      <c r="D1137" s="120"/>
      <c r="E1137" s="78"/>
      <c r="F1137" s="78"/>
      <c r="G1137" s="78"/>
      <c r="H1137" s="174"/>
      <c r="I1137" s="78">
        <f t="shared" si="121"/>
        <v>0</v>
      </c>
      <c r="J1137" s="78"/>
      <c r="K1137" s="78"/>
      <c r="L1137" s="78"/>
      <c r="M1137" s="78"/>
      <c r="N1137" s="78"/>
      <c r="O1137" s="78"/>
      <c r="P1137" s="78"/>
      <c r="Q1137" s="78"/>
      <c r="R1137" s="78"/>
      <c r="S1137" s="193"/>
      <c r="T1137" s="179"/>
      <c r="U1137" s="174"/>
      <c r="V1137" s="20"/>
      <c r="W1137" s="20">
        <f>INVENTARIO[[#This Row],[Precio Final]]-(INVENTARIO[[#This Row],[Comisión 10%]]+INVENTARIO[[#This Row],[Costo total]])</f>
        <v>0</v>
      </c>
      <c r="X1137" s="20">
        <f>INVENTARIO[[#This Row],[Ganancia Unitaria]]*INVENTARIO[[#This Row],[Salidas]]</f>
        <v>0</v>
      </c>
      <c r="Y1137" s="20"/>
      <c r="Z1137" s="20"/>
    </row>
    <row r="1138" spans="1:26" ht="55" hidden="1" customHeight="1" x14ac:dyDescent="0.15">
      <c r="A1138" s="23"/>
      <c r="B1138" s="171"/>
      <c r="C1138" s="22"/>
      <c r="D1138" s="120"/>
      <c r="E1138" s="83"/>
      <c r="F1138" s="83"/>
      <c r="G1138" s="83"/>
      <c r="H1138" s="173"/>
      <c r="I1138" s="83">
        <f t="shared" si="121"/>
        <v>0</v>
      </c>
      <c r="J1138" s="83"/>
      <c r="K1138" s="83"/>
      <c r="L1138" s="83"/>
      <c r="M1138" s="83"/>
      <c r="N1138" s="83"/>
      <c r="O1138" s="83"/>
      <c r="P1138" s="83"/>
      <c r="Q1138" s="83"/>
      <c r="R1138" s="83"/>
      <c r="S1138" s="192"/>
      <c r="T1138" s="180"/>
      <c r="U1138" s="173"/>
      <c r="V1138" s="20"/>
      <c r="W1138" s="20">
        <f>INVENTARIO[[#This Row],[Precio Final]]-(INVENTARIO[[#This Row],[Comisión 10%]]+INVENTARIO[[#This Row],[Costo total]])</f>
        <v>0</v>
      </c>
      <c r="X1138" s="20">
        <f>INVENTARIO[[#This Row],[Ganancia Unitaria]]*INVENTARIO[[#This Row],[Salidas]]</f>
        <v>0</v>
      </c>
      <c r="Y1138" s="20"/>
      <c r="Z1138" s="20"/>
    </row>
    <row r="1139" spans="1:26" ht="55" hidden="1" customHeight="1" x14ac:dyDescent="0.15">
      <c r="A1139" s="23"/>
      <c r="B1139" s="171"/>
      <c r="C1139" s="22"/>
      <c r="D1139" s="120"/>
      <c r="E1139" s="78"/>
      <c r="F1139" s="78"/>
      <c r="G1139" s="78"/>
      <c r="H1139" s="174"/>
      <c r="I1139" s="78">
        <f t="shared" si="121"/>
        <v>0</v>
      </c>
      <c r="J1139" s="78"/>
      <c r="K1139" s="78"/>
      <c r="L1139" s="78"/>
      <c r="M1139" s="78"/>
      <c r="N1139" s="78"/>
      <c r="O1139" s="78"/>
      <c r="P1139" s="78"/>
      <c r="Q1139" s="78"/>
      <c r="R1139" s="78"/>
      <c r="S1139" s="193"/>
      <c r="T1139" s="179"/>
      <c r="U1139" s="174"/>
      <c r="V1139" s="20"/>
      <c r="W1139" s="20">
        <f>INVENTARIO[[#This Row],[Precio Final]]-(INVENTARIO[[#This Row],[Comisión 10%]]+INVENTARIO[[#This Row],[Costo total]])</f>
        <v>0</v>
      </c>
      <c r="X1139" s="20">
        <f>INVENTARIO[[#This Row],[Ganancia Unitaria]]*INVENTARIO[[#This Row],[Salidas]]</f>
        <v>0</v>
      </c>
      <c r="Y1139" s="20"/>
      <c r="Z1139" s="20"/>
    </row>
    <row r="1140" spans="1:26" ht="55" hidden="1" customHeight="1" x14ac:dyDescent="0.15">
      <c r="A1140" s="23"/>
      <c r="B1140" s="171"/>
      <c r="C1140" s="22"/>
      <c r="D1140" s="120"/>
      <c r="E1140" s="83"/>
      <c r="F1140" s="83"/>
      <c r="G1140" s="83"/>
      <c r="H1140" s="173"/>
      <c r="I1140" s="83">
        <f t="shared" si="121"/>
        <v>0</v>
      </c>
      <c r="J1140" s="83"/>
      <c r="K1140" s="83"/>
      <c r="L1140" s="83"/>
      <c r="M1140" s="83"/>
      <c r="N1140" s="83"/>
      <c r="O1140" s="83"/>
      <c r="P1140" s="83"/>
      <c r="Q1140" s="83"/>
      <c r="R1140" s="83"/>
      <c r="S1140" s="192"/>
      <c r="T1140" s="180"/>
      <c r="U1140" s="173"/>
      <c r="V1140" s="20"/>
      <c r="W1140" s="20">
        <f>INVENTARIO[[#This Row],[Precio Final]]-(INVENTARIO[[#This Row],[Comisión 10%]]+INVENTARIO[[#This Row],[Costo total]])</f>
        <v>0</v>
      </c>
      <c r="X1140" s="20">
        <f>INVENTARIO[[#This Row],[Ganancia Unitaria]]*INVENTARIO[[#This Row],[Salidas]]</f>
        <v>0</v>
      </c>
      <c r="Y1140" s="20"/>
      <c r="Z1140" s="20"/>
    </row>
    <row r="1141" spans="1:26" ht="55" hidden="1" customHeight="1" x14ac:dyDescent="0.15">
      <c r="A1141" s="23"/>
      <c r="B1141" s="171"/>
      <c r="C1141" s="22"/>
      <c r="D1141" s="120"/>
      <c r="E1141" s="78"/>
      <c r="F1141" s="78"/>
      <c r="G1141" s="78"/>
      <c r="H1141" s="174"/>
      <c r="I1141" s="78">
        <f t="shared" si="121"/>
        <v>0</v>
      </c>
      <c r="J1141" s="78"/>
      <c r="K1141" s="78"/>
      <c r="L1141" s="78"/>
      <c r="M1141" s="78"/>
      <c r="N1141" s="78"/>
      <c r="O1141" s="78"/>
      <c r="P1141" s="78"/>
      <c r="Q1141" s="78"/>
      <c r="R1141" s="78"/>
      <c r="S1141" s="193"/>
      <c r="T1141" s="179"/>
      <c r="U1141" s="174"/>
      <c r="V1141" s="20"/>
      <c r="W1141" s="20">
        <f>INVENTARIO[[#This Row],[Precio Final]]-(INVENTARIO[[#This Row],[Comisión 10%]]+INVENTARIO[[#This Row],[Costo total]])</f>
        <v>0</v>
      </c>
      <c r="X1141" s="20">
        <f>INVENTARIO[[#This Row],[Ganancia Unitaria]]*INVENTARIO[[#This Row],[Salidas]]</f>
        <v>0</v>
      </c>
      <c r="Y1141" s="20"/>
      <c r="Z1141" s="170"/>
    </row>
    <row r="1142" spans="1:26" ht="55" hidden="1" customHeight="1" x14ac:dyDescent="0.15">
      <c r="A1142" s="23"/>
      <c r="B1142" s="171"/>
      <c r="C1142" s="22"/>
      <c r="D1142" s="120"/>
      <c r="E1142" s="194"/>
      <c r="F1142" s="195"/>
      <c r="G1142" s="196"/>
      <c r="H1142" s="197"/>
      <c r="I1142" s="198">
        <f t="shared" ref="I1142:I1205" ca="1" si="122">U1142</f>
        <v>0</v>
      </c>
      <c r="J1142" s="121"/>
      <c r="K1142" s="196">
        <f>SUMIFS(VENTAS[Cantidad],VENTAS[Código del producto Vendido],INVENTARIO[[#This Row],[Code]])</f>
        <v>0</v>
      </c>
      <c r="L1142" s="196">
        <f>INVENTARIO[[#This Row],[Entradas]]-INVENTARIO[[#This Row],[Salidas]]</f>
        <v>0</v>
      </c>
      <c r="M1142" s="197">
        <f ca="1">INVENTARIO[[#This Row],[Pricing 1]]*10%</f>
        <v>0</v>
      </c>
      <c r="N1142" s="197"/>
      <c r="O1142" s="197"/>
      <c r="P1142" s="197" t="e">
        <f t="shared" ref="P1142:P1205" si="123">N1142/O1142</f>
        <v>#DIV/0!</v>
      </c>
      <c r="Q1142" s="196"/>
      <c r="R1142" s="197"/>
      <c r="S1142" s="199">
        <f t="shared" ref="S1142:S1205" si="124">Q1142*R1142/1000</f>
        <v>0</v>
      </c>
      <c r="T1142" s="200">
        <f ca="1">(P1142+S1142)-INVENTARIO[[#This Row],[Comisión 10%]]</f>
        <v>0</v>
      </c>
      <c r="U1142" s="197">
        <f t="shared" ref="U1142:U1205" ca="1" si="125">ROUNDUP(T1142,0)</f>
        <v>0</v>
      </c>
      <c r="V1142" s="201"/>
      <c r="W1142" s="20">
        <f ca="1">INVENTARIO[[#This Row],[Precio Final]]-(INVENTARIO[[#This Row],[Comisión 10%]]+INVENTARIO[[#This Row],[Costo total]])</f>
        <v>0</v>
      </c>
      <c r="X1142" s="20">
        <f ca="1">INVENTARIO[[#This Row],[Ganancia Unitaria]]*INVENTARIO[[#This Row],[Salidas]]</f>
        <v>0</v>
      </c>
      <c r="Y1142" s="20"/>
      <c r="Z1142" s="20"/>
    </row>
    <row r="1143" spans="1:26" ht="55" hidden="1" customHeight="1" x14ac:dyDescent="0.15">
      <c r="A1143" s="23"/>
      <c r="B1143" s="171"/>
      <c r="C1143" s="22"/>
      <c r="D1143" s="120"/>
      <c r="E1143" s="194"/>
      <c r="F1143" s="195"/>
      <c r="G1143" s="196"/>
      <c r="H1143" s="197"/>
      <c r="I1143" s="198">
        <f t="shared" ca="1" si="122"/>
        <v>0</v>
      </c>
      <c r="J1143" s="121"/>
      <c r="K1143" s="196">
        <f>SUMIFS(VENTAS[Cantidad],VENTAS[Código del producto Vendido],INVENTARIO[[#This Row],[Code]])</f>
        <v>0</v>
      </c>
      <c r="L1143" s="196">
        <f>INVENTARIO[[#This Row],[Entradas]]-INVENTARIO[[#This Row],[Salidas]]</f>
        <v>0</v>
      </c>
      <c r="M1143" s="197">
        <f ca="1">INVENTARIO[[#This Row],[Pricing 1]]*10%</f>
        <v>0</v>
      </c>
      <c r="N1143" s="197"/>
      <c r="O1143" s="197"/>
      <c r="P1143" s="197" t="e">
        <f t="shared" si="123"/>
        <v>#DIV/0!</v>
      </c>
      <c r="Q1143" s="196"/>
      <c r="R1143" s="197"/>
      <c r="S1143" s="199">
        <f t="shared" si="124"/>
        <v>0</v>
      </c>
      <c r="T1143" s="200">
        <f ca="1">(P1143+S1143)-INVENTARIO[[#This Row],[Comisión 10%]]</f>
        <v>0</v>
      </c>
      <c r="U1143" s="197">
        <f t="shared" ca="1" si="125"/>
        <v>0</v>
      </c>
      <c r="V1143" s="201"/>
      <c r="W1143" s="20">
        <f ca="1">INVENTARIO[[#This Row],[Precio Final]]-(INVENTARIO[[#This Row],[Comisión 10%]]+INVENTARIO[[#This Row],[Costo total]])</f>
        <v>0</v>
      </c>
      <c r="X1143" s="20">
        <f ca="1">INVENTARIO[[#This Row],[Ganancia Unitaria]]*INVENTARIO[[#This Row],[Salidas]]</f>
        <v>0</v>
      </c>
      <c r="Y1143" s="20"/>
      <c r="Z1143" s="20"/>
    </row>
    <row r="1144" spans="1:26" ht="55" hidden="1" customHeight="1" x14ac:dyDescent="0.15">
      <c r="A1144" s="23"/>
      <c r="B1144" s="171"/>
      <c r="C1144" s="22"/>
      <c r="D1144" s="120"/>
      <c r="E1144" s="194"/>
      <c r="F1144" s="195"/>
      <c r="G1144" s="196"/>
      <c r="H1144" s="197"/>
      <c r="I1144" s="198">
        <f t="shared" ca="1" si="122"/>
        <v>0</v>
      </c>
      <c r="J1144" s="121"/>
      <c r="K1144" s="196">
        <f>SUMIFS(VENTAS[Cantidad],VENTAS[Código del producto Vendido],INVENTARIO[[#This Row],[Code]])</f>
        <v>0</v>
      </c>
      <c r="L1144" s="196">
        <f>INVENTARIO[[#This Row],[Entradas]]-INVENTARIO[[#This Row],[Salidas]]</f>
        <v>0</v>
      </c>
      <c r="M1144" s="197">
        <f ca="1">INVENTARIO[[#This Row],[Pricing 1]]*10%</f>
        <v>0</v>
      </c>
      <c r="N1144" s="197"/>
      <c r="O1144" s="197"/>
      <c r="P1144" s="197" t="e">
        <f t="shared" si="123"/>
        <v>#DIV/0!</v>
      </c>
      <c r="Q1144" s="196"/>
      <c r="R1144" s="197"/>
      <c r="S1144" s="199">
        <f t="shared" si="124"/>
        <v>0</v>
      </c>
      <c r="T1144" s="200">
        <f ca="1">(P1144+S1144)-INVENTARIO[[#This Row],[Comisión 10%]]</f>
        <v>0</v>
      </c>
      <c r="U1144" s="197">
        <f t="shared" ca="1" si="125"/>
        <v>0</v>
      </c>
      <c r="V1144" s="201"/>
      <c r="W1144" s="20">
        <f ca="1">INVENTARIO[[#This Row],[Precio Final]]-(INVENTARIO[[#This Row],[Comisión 10%]]+INVENTARIO[[#This Row],[Costo total]])</f>
        <v>0</v>
      </c>
      <c r="X1144" s="20">
        <f ca="1">INVENTARIO[[#This Row],[Ganancia Unitaria]]*INVENTARIO[[#This Row],[Salidas]]</f>
        <v>0</v>
      </c>
      <c r="Y1144" s="20"/>
      <c r="Z1144" s="20"/>
    </row>
    <row r="1145" spans="1:26" ht="55" hidden="1" customHeight="1" x14ac:dyDescent="0.15">
      <c r="A1145" s="23"/>
      <c r="B1145" s="171"/>
      <c r="C1145" s="22"/>
      <c r="D1145" s="120"/>
      <c r="E1145" s="194"/>
      <c r="F1145" s="195"/>
      <c r="G1145" s="196"/>
      <c r="H1145" s="197"/>
      <c r="I1145" s="198">
        <f t="shared" ca="1" si="122"/>
        <v>0</v>
      </c>
      <c r="J1145" s="121"/>
      <c r="K1145" s="196">
        <f>SUMIFS(VENTAS[Cantidad],VENTAS[Código del producto Vendido],INVENTARIO[[#This Row],[Code]])</f>
        <v>0</v>
      </c>
      <c r="L1145" s="196">
        <f>INVENTARIO[[#This Row],[Entradas]]-INVENTARIO[[#This Row],[Salidas]]</f>
        <v>0</v>
      </c>
      <c r="M1145" s="197">
        <f ca="1">INVENTARIO[[#This Row],[Pricing 1]]*10%</f>
        <v>0</v>
      </c>
      <c r="N1145" s="197"/>
      <c r="O1145" s="197"/>
      <c r="P1145" s="197" t="e">
        <f t="shared" si="123"/>
        <v>#DIV/0!</v>
      </c>
      <c r="Q1145" s="196"/>
      <c r="R1145" s="197"/>
      <c r="S1145" s="199">
        <f t="shared" si="124"/>
        <v>0</v>
      </c>
      <c r="T1145" s="200">
        <f ca="1">(P1145+S1145)-INVENTARIO[[#This Row],[Comisión 10%]]</f>
        <v>0</v>
      </c>
      <c r="U1145" s="197">
        <f t="shared" ca="1" si="125"/>
        <v>0</v>
      </c>
      <c r="V1145" s="201"/>
      <c r="W1145" s="20">
        <f ca="1">INVENTARIO[[#This Row],[Precio Final]]-(INVENTARIO[[#This Row],[Comisión 10%]]+INVENTARIO[[#This Row],[Costo total]])</f>
        <v>0</v>
      </c>
      <c r="X1145" s="20">
        <f ca="1">INVENTARIO[[#This Row],[Ganancia Unitaria]]*INVENTARIO[[#This Row],[Salidas]]</f>
        <v>0</v>
      </c>
      <c r="Y1145" s="20"/>
      <c r="Z1145" s="20"/>
    </row>
    <row r="1146" spans="1:26" ht="55" hidden="1" customHeight="1" x14ac:dyDescent="0.15">
      <c r="A1146" s="23"/>
      <c r="B1146" s="171"/>
      <c r="C1146" s="22"/>
      <c r="D1146" s="120"/>
      <c r="E1146" s="194"/>
      <c r="F1146" s="195"/>
      <c r="G1146" s="196"/>
      <c r="H1146" s="197"/>
      <c r="I1146" s="198">
        <f t="shared" ca="1" si="122"/>
        <v>0</v>
      </c>
      <c r="J1146" s="121"/>
      <c r="K1146" s="196">
        <f>SUMIFS(VENTAS[Cantidad],VENTAS[Código del producto Vendido],INVENTARIO[[#This Row],[Code]])</f>
        <v>0</v>
      </c>
      <c r="L1146" s="196">
        <f>INVENTARIO[[#This Row],[Entradas]]-INVENTARIO[[#This Row],[Salidas]]</f>
        <v>0</v>
      </c>
      <c r="M1146" s="197">
        <f ca="1">INVENTARIO[[#This Row],[Pricing 1]]*10%</f>
        <v>0</v>
      </c>
      <c r="N1146" s="197"/>
      <c r="O1146" s="197"/>
      <c r="P1146" s="197" t="e">
        <f t="shared" si="123"/>
        <v>#DIV/0!</v>
      </c>
      <c r="Q1146" s="196"/>
      <c r="R1146" s="197"/>
      <c r="S1146" s="199">
        <f t="shared" si="124"/>
        <v>0</v>
      </c>
      <c r="T1146" s="200">
        <f ca="1">(P1146+S1146)-INVENTARIO[[#This Row],[Comisión 10%]]</f>
        <v>0</v>
      </c>
      <c r="U1146" s="197">
        <f t="shared" ca="1" si="125"/>
        <v>0</v>
      </c>
      <c r="V1146" s="201"/>
      <c r="W1146" s="20">
        <f ca="1">INVENTARIO[[#This Row],[Precio Final]]-(INVENTARIO[[#This Row],[Comisión 10%]]+INVENTARIO[[#This Row],[Costo total]])</f>
        <v>0</v>
      </c>
      <c r="X1146" s="20">
        <f ca="1">INVENTARIO[[#This Row],[Ganancia Unitaria]]*INVENTARIO[[#This Row],[Salidas]]</f>
        <v>0</v>
      </c>
      <c r="Y1146" s="20"/>
      <c r="Z1146" s="20"/>
    </row>
    <row r="1147" spans="1:26" ht="55" hidden="1" customHeight="1" x14ac:dyDescent="0.15">
      <c r="A1147" s="23"/>
      <c r="B1147" s="171"/>
      <c r="C1147" s="22"/>
      <c r="D1147" s="120"/>
      <c r="E1147" s="194"/>
      <c r="F1147" s="195"/>
      <c r="G1147" s="196"/>
      <c r="H1147" s="197"/>
      <c r="I1147" s="198">
        <f t="shared" ca="1" si="122"/>
        <v>0</v>
      </c>
      <c r="J1147" s="121"/>
      <c r="K1147" s="196">
        <f>SUMIFS(VENTAS[Cantidad],VENTAS[Código del producto Vendido],INVENTARIO[[#This Row],[Code]])</f>
        <v>0</v>
      </c>
      <c r="L1147" s="196">
        <f>INVENTARIO[[#This Row],[Entradas]]-INVENTARIO[[#This Row],[Salidas]]</f>
        <v>0</v>
      </c>
      <c r="M1147" s="197">
        <f ca="1">INVENTARIO[[#This Row],[Pricing 1]]*10%</f>
        <v>0</v>
      </c>
      <c r="N1147" s="197"/>
      <c r="O1147" s="197"/>
      <c r="P1147" s="197" t="e">
        <f t="shared" si="123"/>
        <v>#DIV/0!</v>
      </c>
      <c r="Q1147" s="196"/>
      <c r="R1147" s="197"/>
      <c r="S1147" s="199">
        <f t="shared" si="124"/>
        <v>0</v>
      </c>
      <c r="T1147" s="200">
        <f ca="1">(P1147+S1147)-INVENTARIO[[#This Row],[Comisión 10%]]</f>
        <v>0</v>
      </c>
      <c r="U1147" s="197">
        <f t="shared" ca="1" si="125"/>
        <v>0</v>
      </c>
      <c r="V1147" s="201"/>
      <c r="W1147" s="20">
        <f ca="1">INVENTARIO[[#This Row],[Precio Final]]-(INVENTARIO[[#This Row],[Comisión 10%]]+INVENTARIO[[#This Row],[Costo total]])</f>
        <v>0</v>
      </c>
      <c r="X1147" s="20">
        <f ca="1">INVENTARIO[[#This Row],[Ganancia Unitaria]]*INVENTARIO[[#This Row],[Salidas]]</f>
        <v>0</v>
      </c>
      <c r="Y1147" s="20"/>
      <c r="Z1147" s="20"/>
    </row>
    <row r="1148" spans="1:26" ht="55" hidden="1" customHeight="1" x14ac:dyDescent="0.15">
      <c r="A1148" s="23"/>
      <c r="B1148" s="171"/>
      <c r="C1148" s="22"/>
      <c r="D1148" s="120"/>
      <c r="E1148" s="194"/>
      <c r="F1148" s="195"/>
      <c r="G1148" s="196"/>
      <c r="H1148" s="197"/>
      <c r="I1148" s="198">
        <f t="shared" ca="1" si="122"/>
        <v>0</v>
      </c>
      <c r="J1148" s="121"/>
      <c r="K1148" s="196">
        <f>SUMIFS(VENTAS[Cantidad],VENTAS[Código del producto Vendido],INVENTARIO[[#This Row],[Code]])</f>
        <v>0</v>
      </c>
      <c r="L1148" s="196">
        <f>INVENTARIO[[#This Row],[Entradas]]-INVENTARIO[[#This Row],[Salidas]]</f>
        <v>0</v>
      </c>
      <c r="M1148" s="197">
        <f ca="1">INVENTARIO[[#This Row],[Pricing 1]]*10%</f>
        <v>0</v>
      </c>
      <c r="N1148" s="197"/>
      <c r="O1148" s="197"/>
      <c r="P1148" s="197" t="e">
        <f t="shared" si="123"/>
        <v>#DIV/0!</v>
      </c>
      <c r="Q1148" s="196"/>
      <c r="R1148" s="197"/>
      <c r="S1148" s="199">
        <f t="shared" si="124"/>
        <v>0</v>
      </c>
      <c r="T1148" s="200">
        <f ca="1">(P1148+S1148)-INVENTARIO[[#This Row],[Comisión 10%]]</f>
        <v>0</v>
      </c>
      <c r="U1148" s="197">
        <f t="shared" ca="1" si="125"/>
        <v>0</v>
      </c>
      <c r="V1148" s="201"/>
      <c r="W1148" s="20">
        <f ca="1">INVENTARIO[[#This Row],[Precio Final]]-(INVENTARIO[[#This Row],[Comisión 10%]]+INVENTARIO[[#This Row],[Costo total]])</f>
        <v>0</v>
      </c>
      <c r="X1148" s="20">
        <f ca="1">INVENTARIO[[#This Row],[Ganancia Unitaria]]*INVENTARIO[[#This Row],[Salidas]]</f>
        <v>0</v>
      </c>
      <c r="Y1148" s="20"/>
      <c r="Z1148" s="20"/>
    </row>
    <row r="1149" spans="1:26" ht="55" hidden="1" customHeight="1" x14ac:dyDescent="0.15">
      <c r="A1149" s="23"/>
      <c r="B1149" s="171"/>
      <c r="C1149" s="22"/>
      <c r="D1149" s="120"/>
      <c r="E1149" s="194"/>
      <c r="F1149" s="195"/>
      <c r="G1149" s="196"/>
      <c r="H1149" s="197"/>
      <c r="I1149" s="198">
        <f t="shared" ca="1" si="122"/>
        <v>0</v>
      </c>
      <c r="J1149" s="121"/>
      <c r="K1149" s="196">
        <f>SUMIFS(VENTAS[Cantidad],VENTAS[Código del producto Vendido],INVENTARIO[[#This Row],[Code]])</f>
        <v>0</v>
      </c>
      <c r="L1149" s="196">
        <f>INVENTARIO[[#This Row],[Entradas]]-INVENTARIO[[#This Row],[Salidas]]</f>
        <v>0</v>
      </c>
      <c r="M1149" s="197">
        <f ca="1">INVENTARIO[[#This Row],[Pricing 1]]*10%</f>
        <v>0</v>
      </c>
      <c r="N1149" s="197"/>
      <c r="O1149" s="197"/>
      <c r="P1149" s="197" t="e">
        <f t="shared" si="123"/>
        <v>#DIV/0!</v>
      </c>
      <c r="Q1149" s="196"/>
      <c r="R1149" s="197"/>
      <c r="S1149" s="199">
        <f t="shared" si="124"/>
        <v>0</v>
      </c>
      <c r="T1149" s="200">
        <f ca="1">(P1149+S1149)-INVENTARIO[[#This Row],[Comisión 10%]]</f>
        <v>0</v>
      </c>
      <c r="U1149" s="197">
        <f t="shared" ca="1" si="125"/>
        <v>0</v>
      </c>
      <c r="V1149" s="201"/>
      <c r="W1149" s="20">
        <f ca="1">INVENTARIO[[#This Row],[Precio Final]]-(INVENTARIO[[#This Row],[Comisión 10%]]+INVENTARIO[[#This Row],[Costo total]])</f>
        <v>0</v>
      </c>
      <c r="X1149" s="20">
        <f ca="1">INVENTARIO[[#This Row],[Ganancia Unitaria]]*INVENTARIO[[#This Row],[Salidas]]</f>
        <v>0</v>
      </c>
      <c r="Y1149" s="20"/>
      <c r="Z1149" s="20"/>
    </row>
    <row r="1150" spans="1:26" ht="55" hidden="1" customHeight="1" x14ac:dyDescent="0.15">
      <c r="A1150" s="23"/>
      <c r="B1150" s="171"/>
      <c r="C1150" s="22"/>
      <c r="D1150" s="120"/>
      <c r="E1150" s="194"/>
      <c r="F1150" s="195"/>
      <c r="G1150" s="196"/>
      <c r="H1150" s="197"/>
      <c r="I1150" s="198">
        <f t="shared" ca="1" si="122"/>
        <v>0</v>
      </c>
      <c r="J1150" s="121"/>
      <c r="K1150" s="196">
        <f>SUMIFS(VENTAS[Cantidad],VENTAS[Código del producto Vendido],INVENTARIO[[#This Row],[Code]])</f>
        <v>0</v>
      </c>
      <c r="L1150" s="196">
        <f>INVENTARIO[[#This Row],[Entradas]]-INVENTARIO[[#This Row],[Salidas]]</f>
        <v>0</v>
      </c>
      <c r="M1150" s="197">
        <f ca="1">INVENTARIO[[#This Row],[Pricing 1]]*10%</f>
        <v>0</v>
      </c>
      <c r="N1150" s="197"/>
      <c r="O1150" s="197"/>
      <c r="P1150" s="197" t="e">
        <f t="shared" si="123"/>
        <v>#DIV/0!</v>
      </c>
      <c r="Q1150" s="196"/>
      <c r="R1150" s="197"/>
      <c r="S1150" s="199">
        <f t="shared" si="124"/>
        <v>0</v>
      </c>
      <c r="T1150" s="200">
        <f ca="1">(P1150+S1150)-INVENTARIO[[#This Row],[Comisión 10%]]</f>
        <v>0</v>
      </c>
      <c r="U1150" s="197">
        <f t="shared" ca="1" si="125"/>
        <v>0</v>
      </c>
      <c r="V1150" s="201"/>
      <c r="W1150" s="20">
        <f ca="1">INVENTARIO[[#This Row],[Precio Final]]-(INVENTARIO[[#This Row],[Comisión 10%]]+INVENTARIO[[#This Row],[Costo total]])</f>
        <v>0</v>
      </c>
      <c r="X1150" s="20">
        <f ca="1">INVENTARIO[[#This Row],[Ganancia Unitaria]]*INVENTARIO[[#This Row],[Salidas]]</f>
        <v>0</v>
      </c>
      <c r="Y1150" s="20"/>
      <c r="Z1150" s="20"/>
    </row>
    <row r="1151" spans="1:26" ht="55" hidden="1" customHeight="1" x14ac:dyDescent="0.15">
      <c r="A1151" s="23"/>
      <c r="B1151" s="171"/>
      <c r="C1151" s="22"/>
      <c r="D1151" s="120"/>
      <c r="E1151" s="194"/>
      <c r="F1151" s="195"/>
      <c r="G1151" s="196"/>
      <c r="H1151" s="197"/>
      <c r="I1151" s="198">
        <f t="shared" ca="1" si="122"/>
        <v>0</v>
      </c>
      <c r="J1151" s="121"/>
      <c r="K1151" s="196">
        <f>SUMIFS(VENTAS[Cantidad],VENTAS[Código del producto Vendido],INVENTARIO[[#This Row],[Code]])</f>
        <v>0</v>
      </c>
      <c r="L1151" s="196">
        <f>INVENTARIO[[#This Row],[Entradas]]-INVENTARIO[[#This Row],[Salidas]]</f>
        <v>0</v>
      </c>
      <c r="M1151" s="197">
        <f ca="1">INVENTARIO[[#This Row],[Pricing 1]]*10%</f>
        <v>0</v>
      </c>
      <c r="N1151" s="197"/>
      <c r="O1151" s="197"/>
      <c r="P1151" s="197" t="e">
        <f t="shared" si="123"/>
        <v>#DIV/0!</v>
      </c>
      <c r="Q1151" s="196"/>
      <c r="R1151" s="197"/>
      <c r="S1151" s="199">
        <f t="shared" si="124"/>
        <v>0</v>
      </c>
      <c r="T1151" s="200">
        <f ca="1">(P1151+S1151)-INVENTARIO[[#This Row],[Comisión 10%]]</f>
        <v>0</v>
      </c>
      <c r="U1151" s="197">
        <f t="shared" ca="1" si="125"/>
        <v>0</v>
      </c>
      <c r="V1151" s="201"/>
      <c r="W1151" s="20">
        <f ca="1">INVENTARIO[[#This Row],[Precio Final]]-(INVENTARIO[[#This Row],[Comisión 10%]]+INVENTARIO[[#This Row],[Costo total]])</f>
        <v>0</v>
      </c>
      <c r="X1151" s="20">
        <f ca="1">INVENTARIO[[#This Row],[Ganancia Unitaria]]*INVENTARIO[[#This Row],[Salidas]]</f>
        <v>0</v>
      </c>
      <c r="Y1151" s="20"/>
      <c r="Z1151" s="20"/>
    </row>
    <row r="1152" spans="1:26" ht="55" hidden="1" customHeight="1" x14ac:dyDescent="0.15">
      <c r="A1152" s="23"/>
      <c r="B1152" s="171"/>
      <c r="C1152" s="22"/>
      <c r="D1152" s="120"/>
      <c r="E1152" s="194"/>
      <c r="F1152" s="195"/>
      <c r="G1152" s="196"/>
      <c r="H1152" s="197"/>
      <c r="I1152" s="198">
        <f t="shared" ca="1" si="122"/>
        <v>0</v>
      </c>
      <c r="J1152" s="121"/>
      <c r="K1152" s="196">
        <f>SUMIFS(VENTAS[Cantidad],VENTAS[Código del producto Vendido],INVENTARIO[[#This Row],[Code]])</f>
        <v>0</v>
      </c>
      <c r="L1152" s="196">
        <f>INVENTARIO[[#This Row],[Entradas]]-INVENTARIO[[#This Row],[Salidas]]</f>
        <v>0</v>
      </c>
      <c r="M1152" s="197">
        <f ca="1">INVENTARIO[[#This Row],[Pricing 1]]*10%</f>
        <v>0</v>
      </c>
      <c r="N1152" s="197"/>
      <c r="O1152" s="197"/>
      <c r="P1152" s="197" t="e">
        <f t="shared" si="123"/>
        <v>#DIV/0!</v>
      </c>
      <c r="Q1152" s="196"/>
      <c r="R1152" s="197"/>
      <c r="S1152" s="199">
        <f t="shared" si="124"/>
        <v>0</v>
      </c>
      <c r="T1152" s="200">
        <f ca="1">(P1152+S1152)-INVENTARIO[[#This Row],[Comisión 10%]]</f>
        <v>0</v>
      </c>
      <c r="U1152" s="197">
        <f t="shared" ca="1" si="125"/>
        <v>0</v>
      </c>
      <c r="V1152" s="201"/>
      <c r="W1152" s="20">
        <f ca="1">INVENTARIO[[#This Row],[Precio Final]]-(INVENTARIO[[#This Row],[Comisión 10%]]+INVENTARIO[[#This Row],[Costo total]])</f>
        <v>0</v>
      </c>
      <c r="X1152" s="20">
        <f ca="1">INVENTARIO[[#This Row],[Ganancia Unitaria]]*INVENTARIO[[#This Row],[Salidas]]</f>
        <v>0</v>
      </c>
      <c r="Y1152" s="20"/>
      <c r="Z1152" s="20"/>
    </row>
    <row r="1153" spans="1:26" ht="55" hidden="1" customHeight="1" x14ac:dyDescent="0.15">
      <c r="A1153" s="23"/>
      <c r="B1153" s="171"/>
      <c r="C1153" s="22"/>
      <c r="D1153" s="120"/>
      <c r="E1153" s="194"/>
      <c r="F1153" s="195"/>
      <c r="G1153" s="196"/>
      <c r="H1153" s="197"/>
      <c r="I1153" s="198">
        <f t="shared" ca="1" si="122"/>
        <v>0</v>
      </c>
      <c r="J1153" s="121"/>
      <c r="K1153" s="196">
        <f>SUMIFS(VENTAS[Cantidad],VENTAS[Código del producto Vendido],INVENTARIO[[#This Row],[Code]])</f>
        <v>0</v>
      </c>
      <c r="L1153" s="196">
        <f>INVENTARIO[[#This Row],[Entradas]]-INVENTARIO[[#This Row],[Salidas]]</f>
        <v>0</v>
      </c>
      <c r="M1153" s="197">
        <f ca="1">INVENTARIO[[#This Row],[Pricing 1]]*10%</f>
        <v>0</v>
      </c>
      <c r="N1153" s="197"/>
      <c r="O1153" s="197"/>
      <c r="P1153" s="197" t="e">
        <f t="shared" si="123"/>
        <v>#DIV/0!</v>
      </c>
      <c r="Q1153" s="196"/>
      <c r="R1153" s="197"/>
      <c r="S1153" s="199">
        <f t="shared" si="124"/>
        <v>0</v>
      </c>
      <c r="T1153" s="200">
        <f ca="1">(P1153+S1153)-INVENTARIO[[#This Row],[Comisión 10%]]</f>
        <v>0</v>
      </c>
      <c r="U1153" s="197">
        <f t="shared" ca="1" si="125"/>
        <v>0</v>
      </c>
      <c r="V1153" s="201"/>
      <c r="W1153" s="20">
        <f ca="1">INVENTARIO[[#This Row],[Precio Final]]-(INVENTARIO[[#This Row],[Comisión 10%]]+INVENTARIO[[#This Row],[Costo total]])</f>
        <v>0</v>
      </c>
      <c r="X1153" s="20">
        <f ca="1">INVENTARIO[[#This Row],[Ganancia Unitaria]]*INVENTARIO[[#This Row],[Salidas]]</f>
        <v>0</v>
      </c>
      <c r="Y1153" s="20"/>
      <c r="Z1153" s="20"/>
    </row>
    <row r="1154" spans="1:26" ht="55" hidden="1" customHeight="1" x14ac:dyDescent="0.15">
      <c r="A1154" s="23"/>
      <c r="B1154" s="171"/>
      <c r="C1154" s="22"/>
      <c r="D1154" s="120"/>
      <c r="E1154" s="194"/>
      <c r="F1154" s="195"/>
      <c r="G1154" s="196"/>
      <c r="H1154" s="197"/>
      <c r="I1154" s="198">
        <f t="shared" ca="1" si="122"/>
        <v>0</v>
      </c>
      <c r="J1154" s="121"/>
      <c r="K1154" s="196">
        <f>SUMIFS(VENTAS[Cantidad],VENTAS[Código del producto Vendido],INVENTARIO[[#This Row],[Code]])</f>
        <v>0</v>
      </c>
      <c r="L1154" s="196">
        <f>INVENTARIO[[#This Row],[Entradas]]-INVENTARIO[[#This Row],[Salidas]]</f>
        <v>0</v>
      </c>
      <c r="M1154" s="197">
        <f ca="1">INVENTARIO[[#This Row],[Pricing 1]]*10%</f>
        <v>0</v>
      </c>
      <c r="N1154" s="197"/>
      <c r="O1154" s="197"/>
      <c r="P1154" s="197" t="e">
        <f t="shared" si="123"/>
        <v>#DIV/0!</v>
      </c>
      <c r="Q1154" s="196"/>
      <c r="R1154" s="197"/>
      <c r="S1154" s="199">
        <f t="shared" si="124"/>
        <v>0</v>
      </c>
      <c r="T1154" s="200">
        <f ca="1">(P1154+S1154)-INVENTARIO[[#This Row],[Comisión 10%]]</f>
        <v>0</v>
      </c>
      <c r="U1154" s="197">
        <f t="shared" ca="1" si="125"/>
        <v>0</v>
      </c>
      <c r="V1154" s="201"/>
      <c r="W1154" s="20">
        <f ca="1">INVENTARIO[[#This Row],[Precio Final]]-(INVENTARIO[[#This Row],[Comisión 10%]]+INVENTARIO[[#This Row],[Costo total]])</f>
        <v>0</v>
      </c>
      <c r="X1154" s="20">
        <f ca="1">INVENTARIO[[#This Row],[Ganancia Unitaria]]*INVENTARIO[[#This Row],[Salidas]]</f>
        <v>0</v>
      </c>
      <c r="Y1154" s="20"/>
      <c r="Z1154" s="20"/>
    </row>
    <row r="1155" spans="1:26" ht="55" hidden="1" customHeight="1" x14ac:dyDescent="0.15">
      <c r="A1155" s="23"/>
      <c r="B1155" s="171"/>
      <c r="C1155" s="22"/>
      <c r="D1155" s="120"/>
      <c r="E1155" s="194"/>
      <c r="F1155" s="195"/>
      <c r="G1155" s="196"/>
      <c r="H1155" s="197"/>
      <c r="I1155" s="198">
        <f t="shared" ca="1" si="122"/>
        <v>0</v>
      </c>
      <c r="J1155" s="121"/>
      <c r="K1155" s="196">
        <f>SUMIFS(VENTAS[Cantidad],VENTAS[Código del producto Vendido],INVENTARIO[[#This Row],[Code]])</f>
        <v>0</v>
      </c>
      <c r="L1155" s="196">
        <f>INVENTARIO[[#This Row],[Entradas]]-INVENTARIO[[#This Row],[Salidas]]</f>
        <v>0</v>
      </c>
      <c r="M1155" s="197">
        <f ca="1">INVENTARIO[[#This Row],[Pricing 1]]*10%</f>
        <v>0</v>
      </c>
      <c r="N1155" s="197"/>
      <c r="O1155" s="197"/>
      <c r="P1155" s="197" t="e">
        <f t="shared" si="123"/>
        <v>#DIV/0!</v>
      </c>
      <c r="Q1155" s="196"/>
      <c r="R1155" s="197"/>
      <c r="S1155" s="199">
        <f t="shared" si="124"/>
        <v>0</v>
      </c>
      <c r="T1155" s="200">
        <f ca="1">(P1155+S1155)-INVENTARIO[[#This Row],[Comisión 10%]]</f>
        <v>0</v>
      </c>
      <c r="U1155" s="197">
        <f t="shared" ca="1" si="125"/>
        <v>0</v>
      </c>
      <c r="V1155" s="201"/>
      <c r="W1155" s="20">
        <f ca="1">INVENTARIO[[#This Row],[Precio Final]]-(INVENTARIO[[#This Row],[Comisión 10%]]+INVENTARIO[[#This Row],[Costo total]])</f>
        <v>0</v>
      </c>
      <c r="X1155" s="20">
        <f ca="1">INVENTARIO[[#This Row],[Ganancia Unitaria]]*INVENTARIO[[#This Row],[Salidas]]</f>
        <v>0</v>
      </c>
      <c r="Y1155" s="20"/>
      <c r="Z1155" s="20"/>
    </row>
    <row r="1156" spans="1:26" ht="55" hidden="1" customHeight="1" x14ac:dyDescent="0.15">
      <c r="A1156" s="23"/>
      <c r="B1156" s="171"/>
      <c r="C1156" s="22"/>
      <c r="D1156" s="120"/>
      <c r="E1156" s="194"/>
      <c r="F1156" s="195"/>
      <c r="G1156" s="196"/>
      <c r="H1156" s="197"/>
      <c r="I1156" s="198">
        <f t="shared" ca="1" si="122"/>
        <v>0</v>
      </c>
      <c r="J1156" s="121"/>
      <c r="K1156" s="196">
        <f>SUMIFS(VENTAS[Cantidad],VENTAS[Código del producto Vendido],INVENTARIO[[#This Row],[Code]])</f>
        <v>0</v>
      </c>
      <c r="L1156" s="196">
        <f>INVENTARIO[[#This Row],[Entradas]]-INVENTARIO[[#This Row],[Salidas]]</f>
        <v>0</v>
      </c>
      <c r="M1156" s="197">
        <f ca="1">INVENTARIO[[#This Row],[Pricing 1]]*10%</f>
        <v>0</v>
      </c>
      <c r="N1156" s="197"/>
      <c r="O1156" s="197"/>
      <c r="P1156" s="197" t="e">
        <f t="shared" si="123"/>
        <v>#DIV/0!</v>
      </c>
      <c r="Q1156" s="196"/>
      <c r="R1156" s="197"/>
      <c r="S1156" s="199">
        <f t="shared" si="124"/>
        <v>0</v>
      </c>
      <c r="T1156" s="200">
        <f ca="1">(P1156+S1156)-INVENTARIO[[#This Row],[Comisión 10%]]</f>
        <v>0</v>
      </c>
      <c r="U1156" s="197">
        <f t="shared" ca="1" si="125"/>
        <v>0</v>
      </c>
      <c r="V1156" s="201"/>
      <c r="W1156" s="20">
        <f ca="1">INVENTARIO[[#This Row],[Precio Final]]-(INVENTARIO[[#This Row],[Comisión 10%]]+INVENTARIO[[#This Row],[Costo total]])</f>
        <v>0</v>
      </c>
      <c r="X1156" s="20">
        <f ca="1">INVENTARIO[[#This Row],[Ganancia Unitaria]]*INVENTARIO[[#This Row],[Salidas]]</f>
        <v>0</v>
      </c>
      <c r="Y1156" s="20"/>
      <c r="Z1156" s="20"/>
    </row>
    <row r="1157" spans="1:26" ht="55" hidden="1" customHeight="1" x14ac:dyDescent="0.15">
      <c r="A1157" s="23"/>
      <c r="B1157" s="171"/>
      <c r="C1157" s="22"/>
      <c r="D1157" s="120"/>
      <c r="E1157" s="194"/>
      <c r="F1157" s="195"/>
      <c r="G1157" s="196"/>
      <c r="H1157" s="197"/>
      <c r="I1157" s="198">
        <f t="shared" ca="1" si="122"/>
        <v>0</v>
      </c>
      <c r="J1157" s="121"/>
      <c r="K1157" s="196">
        <f>SUMIFS(VENTAS[Cantidad],VENTAS[Código del producto Vendido],INVENTARIO[[#This Row],[Code]])</f>
        <v>0</v>
      </c>
      <c r="L1157" s="196">
        <f>INVENTARIO[[#This Row],[Entradas]]-INVENTARIO[[#This Row],[Salidas]]</f>
        <v>0</v>
      </c>
      <c r="M1157" s="197">
        <f ca="1">INVENTARIO[[#This Row],[Pricing 1]]*10%</f>
        <v>0</v>
      </c>
      <c r="N1157" s="197"/>
      <c r="O1157" s="197"/>
      <c r="P1157" s="197" t="e">
        <f t="shared" si="123"/>
        <v>#DIV/0!</v>
      </c>
      <c r="Q1157" s="196"/>
      <c r="R1157" s="197"/>
      <c r="S1157" s="199">
        <f t="shared" si="124"/>
        <v>0</v>
      </c>
      <c r="T1157" s="200">
        <f ca="1">(P1157+S1157)-INVENTARIO[[#This Row],[Comisión 10%]]</f>
        <v>0</v>
      </c>
      <c r="U1157" s="197">
        <f t="shared" ca="1" si="125"/>
        <v>0</v>
      </c>
      <c r="V1157" s="201"/>
      <c r="W1157" s="20">
        <f ca="1">INVENTARIO[[#This Row],[Precio Final]]-(INVENTARIO[[#This Row],[Comisión 10%]]+INVENTARIO[[#This Row],[Costo total]])</f>
        <v>0</v>
      </c>
      <c r="X1157" s="20">
        <f ca="1">INVENTARIO[[#This Row],[Ganancia Unitaria]]*INVENTARIO[[#This Row],[Salidas]]</f>
        <v>0</v>
      </c>
      <c r="Y1157" s="20"/>
      <c r="Z1157" s="20"/>
    </row>
    <row r="1158" spans="1:26" ht="55" hidden="1" customHeight="1" x14ac:dyDescent="0.15">
      <c r="A1158" s="23"/>
      <c r="B1158" s="171"/>
      <c r="C1158" s="22"/>
      <c r="D1158" s="120"/>
      <c r="E1158" s="194"/>
      <c r="F1158" s="195"/>
      <c r="G1158" s="196"/>
      <c r="H1158" s="197"/>
      <c r="I1158" s="198">
        <f t="shared" ca="1" si="122"/>
        <v>0</v>
      </c>
      <c r="J1158" s="121"/>
      <c r="K1158" s="196">
        <f>SUMIFS(VENTAS[Cantidad],VENTAS[Código del producto Vendido],INVENTARIO[[#This Row],[Code]])</f>
        <v>0</v>
      </c>
      <c r="L1158" s="196">
        <f>INVENTARIO[[#This Row],[Entradas]]-INVENTARIO[[#This Row],[Salidas]]</f>
        <v>0</v>
      </c>
      <c r="M1158" s="197">
        <f ca="1">INVENTARIO[[#This Row],[Pricing 1]]*10%</f>
        <v>0</v>
      </c>
      <c r="N1158" s="197"/>
      <c r="O1158" s="197"/>
      <c r="P1158" s="197" t="e">
        <f t="shared" si="123"/>
        <v>#DIV/0!</v>
      </c>
      <c r="Q1158" s="196"/>
      <c r="R1158" s="197"/>
      <c r="S1158" s="199">
        <f t="shared" si="124"/>
        <v>0</v>
      </c>
      <c r="T1158" s="200">
        <f ca="1">(P1158+S1158)-INVENTARIO[[#This Row],[Comisión 10%]]</f>
        <v>0</v>
      </c>
      <c r="U1158" s="197">
        <f t="shared" ca="1" si="125"/>
        <v>0</v>
      </c>
      <c r="V1158" s="201"/>
      <c r="W1158" s="20">
        <f ca="1">INVENTARIO[[#This Row],[Precio Final]]-(INVENTARIO[[#This Row],[Comisión 10%]]+INVENTARIO[[#This Row],[Costo total]])</f>
        <v>0</v>
      </c>
      <c r="X1158" s="20">
        <f ca="1">INVENTARIO[[#This Row],[Ganancia Unitaria]]*INVENTARIO[[#This Row],[Salidas]]</f>
        <v>0</v>
      </c>
      <c r="Y1158" s="20"/>
      <c r="Z1158" s="20"/>
    </row>
    <row r="1159" spans="1:26" ht="55" hidden="1" customHeight="1" x14ac:dyDescent="0.15">
      <c r="A1159" s="23"/>
      <c r="B1159" s="171"/>
      <c r="C1159" s="22"/>
      <c r="D1159" s="120"/>
      <c r="E1159" s="194"/>
      <c r="F1159" s="195"/>
      <c r="G1159" s="196"/>
      <c r="H1159" s="197"/>
      <c r="I1159" s="198">
        <f t="shared" ca="1" si="122"/>
        <v>0</v>
      </c>
      <c r="J1159" s="121"/>
      <c r="K1159" s="196">
        <f>SUMIFS(VENTAS[Cantidad],VENTAS[Código del producto Vendido],INVENTARIO[[#This Row],[Code]])</f>
        <v>0</v>
      </c>
      <c r="L1159" s="196">
        <f>INVENTARIO[[#This Row],[Entradas]]-INVENTARIO[[#This Row],[Salidas]]</f>
        <v>0</v>
      </c>
      <c r="M1159" s="197">
        <f ca="1">INVENTARIO[[#This Row],[Pricing 1]]*10%</f>
        <v>0</v>
      </c>
      <c r="N1159" s="197"/>
      <c r="O1159" s="197"/>
      <c r="P1159" s="197" t="e">
        <f t="shared" si="123"/>
        <v>#DIV/0!</v>
      </c>
      <c r="Q1159" s="196"/>
      <c r="R1159" s="197"/>
      <c r="S1159" s="199">
        <f t="shared" si="124"/>
        <v>0</v>
      </c>
      <c r="T1159" s="200">
        <f ca="1">(P1159+S1159)-INVENTARIO[[#This Row],[Comisión 10%]]</f>
        <v>0</v>
      </c>
      <c r="U1159" s="197">
        <f t="shared" ca="1" si="125"/>
        <v>0</v>
      </c>
      <c r="V1159" s="201"/>
      <c r="W1159" s="20">
        <f ca="1">INVENTARIO[[#This Row],[Precio Final]]-(INVENTARIO[[#This Row],[Comisión 10%]]+INVENTARIO[[#This Row],[Costo total]])</f>
        <v>0</v>
      </c>
      <c r="X1159" s="20">
        <f ca="1">INVENTARIO[[#This Row],[Ganancia Unitaria]]*INVENTARIO[[#This Row],[Salidas]]</f>
        <v>0</v>
      </c>
      <c r="Y1159" s="20"/>
      <c r="Z1159" s="20"/>
    </row>
    <row r="1160" spans="1:26" ht="55" hidden="1" customHeight="1" x14ac:dyDescent="0.15">
      <c r="A1160" s="23"/>
      <c r="B1160" s="171"/>
      <c r="C1160" s="22"/>
      <c r="D1160" s="120"/>
      <c r="E1160" s="194"/>
      <c r="F1160" s="195"/>
      <c r="G1160" s="196"/>
      <c r="H1160" s="197"/>
      <c r="I1160" s="198">
        <f t="shared" ca="1" si="122"/>
        <v>0</v>
      </c>
      <c r="J1160" s="121"/>
      <c r="K1160" s="196">
        <f>SUMIFS(VENTAS[Cantidad],VENTAS[Código del producto Vendido],INVENTARIO[[#This Row],[Code]])</f>
        <v>0</v>
      </c>
      <c r="L1160" s="196">
        <f>INVENTARIO[[#This Row],[Entradas]]-INVENTARIO[[#This Row],[Salidas]]</f>
        <v>0</v>
      </c>
      <c r="M1160" s="197">
        <f ca="1">INVENTARIO[[#This Row],[Pricing 1]]*10%</f>
        <v>0</v>
      </c>
      <c r="N1160" s="197"/>
      <c r="O1160" s="197"/>
      <c r="P1160" s="197" t="e">
        <f t="shared" si="123"/>
        <v>#DIV/0!</v>
      </c>
      <c r="Q1160" s="196"/>
      <c r="R1160" s="197"/>
      <c r="S1160" s="199">
        <f t="shared" si="124"/>
        <v>0</v>
      </c>
      <c r="T1160" s="200">
        <f ca="1">(P1160+S1160)-INVENTARIO[[#This Row],[Comisión 10%]]</f>
        <v>0</v>
      </c>
      <c r="U1160" s="197">
        <f t="shared" ca="1" si="125"/>
        <v>0</v>
      </c>
      <c r="V1160" s="201"/>
      <c r="W1160" s="20">
        <f ca="1">INVENTARIO[[#This Row],[Precio Final]]-(INVENTARIO[[#This Row],[Comisión 10%]]+INVENTARIO[[#This Row],[Costo total]])</f>
        <v>0</v>
      </c>
      <c r="X1160" s="20">
        <f ca="1">INVENTARIO[[#This Row],[Ganancia Unitaria]]*INVENTARIO[[#This Row],[Salidas]]</f>
        <v>0</v>
      </c>
      <c r="Y1160" s="20"/>
      <c r="Z1160" s="20"/>
    </row>
    <row r="1161" spans="1:26" ht="55" hidden="1" customHeight="1" x14ac:dyDescent="0.15">
      <c r="A1161" s="23"/>
      <c r="B1161" s="171"/>
      <c r="C1161" s="22"/>
      <c r="D1161" s="120"/>
      <c r="E1161" s="194"/>
      <c r="F1161" s="195"/>
      <c r="G1161" s="196"/>
      <c r="H1161" s="197"/>
      <c r="I1161" s="198">
        <f t="shared" ca="1" si="122"/>
        <v>0</v>
      </c>
      <c r="J1161" s="121"/>
      <c r="K1161" s="196">
        <f>SUMIFS(VENTAS[Cantidad],VENTAS[Código del producto Vendido],INVENTARIO[[#This Row],[Code]])</f>
        <v>0</v>
      </c>
      <c r="L1161" s="196">
        <f>INVENTARIO[[#This Row],[Entradas]]-INVENTARIO[[#This Row],[Salidas]]</f>
        <v>0</v>
      </c>
      <c r="M1161" s="197">
        <f ca="1">INVENTARIO[[#This Row],[Pricing 1]]*10%</f>
        <v>0</v>
      </c>
      <c r="N1161" s="197"/>
      <c r="O1161" s="197"/>
      <c r="P1161" s="197" t="e">
        <f t="shared" si="123"/>
        <v>#DIV/0!</v>
      </c>
      <c r="Q1161" s="196"/>
      <c r="R1161" s="197"/>
      <c r="S1161" s="199">
        <f t="shared" si="124"/>
        <v>0</v>
      </c>
      <c r="T1161" s="200">
        <f ca="1">(P1161+S1161)-INVENTARIO[[#This Row],[Comisión 10%]]</f>
        <v>0</v>
      </c>
      <c r="U1161" s="197">
        <f t="shared" ca="1" si="125"/>
        <v>0</v>
      </c>
      <c r="V1161" s="201"/>
      <c r="W1161" s="20">
        <f ca="1">INVENTARIO[[#This Row],[Precio Final]]-(INVENTARIO[[#This Row],[Comisión 10%]]+INVENTARIO[[#This Row],[Costo total]])</f>
        <v>0</v>
      </c>
      <c r="X1161" s="20">
        <f ca="1">INVENTARIO[[#This Row],[Ganancia Unitaria]]*INVENTARIO[[#This Row],[Salidas]]</f>
        <v>0</v>
      </c>
      <c r="Y1161" s="20"/>
      <c r="Z1161" s="20"/>
    </row>
    <row r="1162" spans="1:26" ht="55" hidden="1" customHeight="1" x14ac:dyDescent="0.15">
      <c r="A1162" s="23"/>
      <c r="B1162" s="171"/>
      <c r="C1162" s="22"/>
      <c r="D1162" s="120"/>
      <c r="E1162" s="194"/>
      <c r="F1162" s="195"/>
      <c r="G1162" s="196"/>
      <c r="H1162" s="197"/>
      <c r="I1162" s="198">
        <f t="shared" ca="1" si="122"/>
        <v>0</v>
      </c>
      <c r="J1162" s="121"/>
      <c r="K1162" s="196">
        <f>SUMIFS(VENTAS[Cantidad],VENTAS[Código del producto Vendido],INVENTARIO[[#This Row],[Code]])</f>
        <v>0</v>
      </c>
      <c r="L1162" s="196">
        <f>INVENTARIO[[#This Row],[Entradas]]-INVENTARIO[[#This Row],[Salidas]]</f>
        <v>0</v>
      </c>
      <c r="M1162" s="197">
        <f ca="1">INVENTARIO[[#This Row],[Pricing 1]]*10%</f>
        <v>0</v>
      </c>
      <c r="N1162" s="197"/>
      <c r="O1162" s="197"/>
      <c r="P1162" s="197" t="e">
        <f t="shared" si="123"/>
        <v>#DIV/0!</v>
      </c>
      <c r="Q1162" s="196"/>
      <c r="R1162" s="197"/>
      <c r="S1162" s="199">
        <f t="shared" si="124"/>
        <v>0</v>
      </c>
      <c r="T1162" s="200">
        <f ca="1">(P1162+S1162)-INVENTARIO[[#This Row],[Comisión 10%]]</f>
        <v>0</v>
      </c>
      <c r="U1162" s="197">
        <f t="shared" ca="1" si="125"/>
        <v>0</v>
      </c>
      <c r="V1162" s="201"/>
      <c r="W1162" s="20">
        <f ca="1">INVENTARIO[[#This Row],[Precio Final]]-(INVENTARIO[[#This Row],[Comisión 10%]]+INVENTARIO[[#This Row],[Costo total]])</f>
        <v>0</v>
      </c>
      <c r="X1162" s="20">
        <f ca="1">INVENTARIO[[#This Row],[Ganancia Unitaria]]*INVENTARIO[[#This Row],[Salidas]]</f>
        <v>0</v>
      </c>
      <c r="Y1162" s="20"/>
      <c r="Z1162" s="20"/>
    </row>
    <row r="1163" spans="1:26" ht="55" hidden="1" customHeight="1" x14ac:dyDescent="0.15">
      <c r="A1163" s="23"/>
      <c r="B1163" s="171"/>
      <c r="C1163" s="22"/>
      <c r="D1163" s="120"/>
      <c r="E1163" s="194"/>
      <c r="F1163" s="195"/>
      <c r="G1163" s="196"/>
      <c r="H1163" s="197"/>
      <c r="I1163" s="198">
        <f t="shared" ca="1" si="122"/>
        <v>0</v>
      </c>
      <c r="J1163" s="121"/>
      <c r="K1163" s="196">
        <f>SUMIFS(VENTAS[Cantidad],VENTAS[Código del producto Vendido],INVENTARIO[[#This Row],[Code]])</f>
        <v>0</v>
      </c>
      <c r="L1163" s="196">
        <f>INVENTARIO[[#This Row],[Entradas]]-INVENTARIO[[#This Row],[Salidas]]</f>
        <v>0</v>
      </c>
      <c r="M1163" s="197">
        <f ca="1">INVENTARIO[[#This Row],[Pricing 1]]*10%</f>
        <v>0</v>
      </c>
      <c r="N1163" s="197"/>
      <c r="O1163" s="197"/>
      <c r="P1163" s="197" t="e">
        <f t="shared" si="123"/>
        <v>#DIV/0!</v>
      </c>
      <c r="Q1163" s="196"/>
      <c r="R1163" s="197"/>
      <c r="S1163" s="199">
        <f t="shared" si="124"/>
        <v>0</v>
      </c>
      <c r="T1163" s="200">
        <f ca="1">(P1163+S1163)-INVENTARIO[[#This Row],[Comisión 10%]]</f>
        <v>0</v>
      </c>
      <c r="U1163" s="197">
        <f t="shared" ca="1" si="125"/>
        <v>0</v>
      </c>
      <c r="V1163" s="201"/>
      <c r="W1163" s="20">
        <f ca="1">INVENTARIO[[#This Row],[Precio Final]]-(INVENTARIO[[#This Row],[Comisión 10%]]+INVENTARIO[[#This Row],[Costo total]])</f>
        <v>0</v>
      </c>
      <c r="X1163" s="20">
        <f ca="1">INVENTARIO[[#This Row],[Ganancia Unitaria]]*INVENTARIO[[#This Row],[Salidas]]</f>
        <v>0</v>
      </c>
      <c r="Y1163" s="20"/>
      <c r="Z1163" s="20"/>
    </row>
    <row r="1164" spans="1:26" ht="55" hidden="1" customHeight="1" x14ac:dyDescent="0.15">
      <c r="A1164" s="23"/>
      <c r="B1164" s="171"/>
      <c r="C1164" s="22"/>
      <c r="D1164" s="120"/>
      <c r="E1164" s="194"/>
      <c r="F1164" s="195"/>
      <c r="G1164" s="196"/>
      <c r="H1164" s="197"/>
      <c r="I1164" s="198">
        <f t="shared" ca="1" si="122"/>
        <v>0</v>
      </c>
      <c r="J1164" s="121"/>
      <c r="K1164" s="196">
        <f>SUMIFS(VENTAS[Cantidad],VENTAS[Código del producto Vendido],INVENTARIO[[#This Row],[Code]])</f>
        <v>0</v>
      </c>
      <c r="L1164" s="196">
        <f>INVENTARIO[[#This Row],[Entradas]]-INVENTARIO[[#This Row],[Salidas]]</f>
        <v>0</v>
      </c>
      <c r="M1164" s="197">
        <f ca="1">INVENTARIO[[#This Row],[Pricing 1]]*10%</f>
        <v>0</v>
      </c>
      <c r="N1164" s="197"/>
      <c r="O1164" s="197"/>
      <c r="P1164" s="197" t="e">
        <f t="shared" si="123"/>
        <v>#DIV/0!</v>
      </c>
      <c r="Q1164" s="196"/>
      <c r="R1164" s="197"/>
      <c r="S1164" s="199">
        <f t="shared" si="124"/>
        <v>0</v>
      </c>
      <c r="T1164" s="200">
        <f ca="1">(P1164+S1164)-INVENTARIO[[#This Row],[Comisión 10%]]</f>
        <v>0</v>
      </c>
      <c r="U1164" s="197">
        <f t="shared" ca="1" si="125"/>
        <v>0</v>
      </c>
      <c r="V1164" s="201"/>
      <c r="W1164" s="20">
        <f ca="1">INVENTARIO[[#This Row],[Precio Final]]-(INVENTARIO[[#This Row],[Comisión 10%]]+INVENTARIO[[#This Row],[Costo total]])</f>
        <v>0</v>
      </c>
      <c r="X1164" s="20">
        <f ca="1">INVENTARIO[[#This Row],[Ganancia Unitaria]]*INVENTARIO[[#This Row],[Salidas]]</f>
        <v>0</v>
      </c>
      <c r="Y1164" s="20"/>
      <c r="Z1164" s="20"/>
    </row>
    <row r="1165" spans="1:26" ht="55" hidden="1" customHeight="1" x14ac:dyDescent="0.15">
      <c r="A1165" s="23"/>
      <c r="B1165" s="171"/>
      <c r="C1165" s="22"/>
      <c r="D1165" s="120"/>
      <c r="E1165" s="194"/>
      <c r="F1165" s="195"/>
      <c r="G1165" s="196"/>
      <c r="H1165" s="197"/>
      <c r="I1165" s="198">
        <f t="shared" ca="1" si="122"/>
        <v>0</v>
      </c>
      <c r="J1165" s="121"/>
      <c r="K1165" s="196">
        <f>SUMIFS(VENTAS[Cantidad],VENTAS[Código del producto Vendido],INVENTARIO[[#This Row],[Code]])</f>
        <v>0</v>
      </c>
      <c r="L1165" s="196">
        <f>INVENTARIO[[#This Row],[Entradas]]-INVENTARIO[[#This Row],[Salidas]]</f>
        <v>0</v>
      </c>
      <c r="M1165" s="197">
        <f ca="1">INVENTARIO[[#This Row],[Pricing 1]]*10%</f>
        <v>0</v>
      </c>
      <c r="N1165" s="197"/>
      <c r="O1165" s="197"/>
      <c r="P1165" s="197" t="e">
        <f t="shared" si="123"/>
        <v>#DIV/0!</v>
      </c>
      <c r="Q1165" s="196"/>
      <c r="R1165" s="197"/>
      <c r="S1165" s="199">
        <f t="shared" si="124"/>
        <v>0</v>
      </c>
      <c r="T1165" s="200">
        <f ca="1">(P1165+S1165)-INVENTARIO[[#This Row],[Comisión 10%]]</f>
        <v>0</v>
      </c>
      <c r="U1165" s="197">
        <f t="shared" ca="1" si="125"/>
        <v>0</v>
      </c>
      <c r="V1165" s="201"/>
      <c r="W1165" s="20">
        <f ca="1">INVENTARIO[[#This Row],[Precio Final]]-(INVENTARIO[[#This Row],[Comisión 10%]]+INVENTARIO[[#This Row],[Costo total]])</f>
        <v>0</v>
      </c>
      <c r="X1165" s="20">
        <f ca="1">INVENTARIO[[#This Row],[Ganancia Unitaria]]*INVENTARIO[[#This Row],[Salidas]]</f>
        <v>0</v>
      </c>
      <c r="Y1165" s="20"/>
      <c r="Z1165" s="20"/>
    </row>
    <row r="1166" spans="1:26" ht="55" hidden="1" customHeight="1" x14ac:dyDescent="0.15">
      <c r="A1166" s="23"/>
      <c r="B1166" s="171"/>
      <c r="C1166" s="22"/>
      <c r="D1166" s="120"/>
      <c r="E1166" s="194"/>
      <c r="F1166" s="195"/>
      <c r="G1166" s="196"/>
      <c r="H1166" s="197"/>
      <c r="I1166" s="198">
        <f t="shared" ca="1" si="122"/>
        <v>0</v>
      </c>
      <c r="J1166" s="121"/>
      <c r="K1166" s="196">
        <f>SUMIFS(VENTAS[Cantidad],VENTAS[Código del producto Vendido],INVENTARIO[[#This Row],[Code]])</f>
        <v>0</v>
      </c>
      <c r="L1166" s="196">
        <f>INVENTARIO[[#This Row],[Entradas]]-INVENTARIO[[#This Row],[Salidas]]</f>
        <v>0</v>
      </c>
      <c r="M1166" s="197">
        <f ca="1">INVENTARIO[[#This Row],[Pricing 1]]*10%</f>
        <v>0</v>
      </c>
      <c r="N1166" s="197"/>
      <c r="O1166" s="197"/>
      <c r="P1166" s="197" t="e">
        <f t="shared" si="123"/>
        <v>#DIV/0!</v>
      </c>
      <c r="Q1166" s="196"/>
      <c r="R1166" s="197"/>
      <c r="S1166" s="199">
        <f t="shared" si="124"/>
        <v>0</v>
      </c>
      <c r="T1166" s="200">
        <f ca="1">(P1166+S1166)-INVENTARIO[[#This Row],[Comisión 10%]]</f>
        <v>0</v>
      </c>
      <c r="U1166" s="197">
        <f t="shared" ca="1" si="125"/>
        <v>0</v>
      </c>
      <c r="V1166" s="201"/>
      <c r="W1166" s="20">
        <f ca="1">INVENTARIO[[#This Row],[Precio Final]]-(INVENTARIO[[#This Row],[Comisión 10%]]+INVENTARIO[[#This Row],[Costo total]])</f>
        <v>0</v>
      </c>
      <c r="X1166" s="20">
        <f ca="1">INVENTARIO[[#This Row],[Ganancia Unitaria]]*INVENTARIO[[#This Row],[Salidas]]</f>
        <v>0</v>
      </c>
      <c r="Y1166" s="20"/>
      <c r="Z1166" s="20"/>
    </row>
    <row r="1167" spans="1:26" ht="55" hidden="1" customHeight="1" x14ac:dyDescent="0.15">
      <c r="A1167" s="23"/>
      <c r="B1167" s="171"/>
      <c r="C1167" s="22"/>
      <c r="D1167" s="120"/>
      <c r="E1167" s="194"/>
      <c r="F1167" s="195"/>
      <c r="G1167" s="196"/>
      <c r="H1167" s="197"/>
      <c r="I1167" s="198">
        <f t="shared" ca="1" si="122"/>
        <v>0</v>
      </c>
      <c r="J1167" s="121"/>
      <c r="K1167" s="196">
        <f>SUMIFS(VENTAS[Cantidad],VENTAS[Código del producto Vendido],INVENTARIO[[#This Row],[Code]])</f>
        <v>0</v>
      </c>
      <c r="L1167" s="196">
        <f>INVENTARIO[[#This Row],[Entradas]]-INVENTARIO[[#This Row],[Salidas]]</f>
        <v>0</v>
      </c>
      <c r="M1167" s="197">
        <f ca="1">INVENTARIO[[#This Row],[Pricing 1]]*10%</f>
        <v>0</v>
      </c>
      <c r="N1167" s="197"/>
      <c r="O1167" s="197"/>
      <c r="P1167" s="197" t="e">
        <f t="shared" si="123"/>
        <v>#DIV/0!</v>
      </c>
      <c r="Q1167" s="196"/>
      <c r="R1167" s="197"/>
      <c r="S1167" s="199">
        <f t="shared" si="124"/>
        <v>0</v>
      </c>
      <c r="T1167" s="200">
        <f ca="1">(P1167+S1167)-INVENTARIO[[#This Row],[Comisión 10%]]</f>
        <v>0</v>
      </c>
      <c r="U1167" s="197">
        <f t="shared" ca="1" si="125"/>
        <v>0</v>
      </c>
      <c r="V1167" s="201"/>
      <c r="W1167" s="20">
        <f ca="1">INVENTARIO[[#This Row],[Precio Final]]-(INVENTARIO[[#This Row],[Comisión 10%]]+INVENTARIO[[#This Row],[Costo total]])</f>
        <v>0</v>
      </c>
      <c r="X1167" s="20">
        <f ca="1">INVENTARIO[[#This Row],[Ganancia Unitaria]]*INVENTARIO[[#This Row],[Salidas]]</f>
        <v>0</v>
      </c>
      <c r="Y1167" s="20"/>
      <c r="Z1167" s="20"/>
    </row>
    <row r="1168" spans="1:26" ht="55" hidden="1" customHeight="1" x14ac:dyDescent="0.15">
      <c r="A1168" s="23"/>
      <c r="B1168" s="171"/>
      <c r="C1168" s="22"/>
      <c r="D1168" s="120"/>
      <c r="E1168" s="194"/>
      <c r="F1168" s="195"/>
      <c r="G1168" s="196"/>
      <c r="H1168" s="197"/>
      <c r="I1168" s="198">
        <f t="shared" ca="1" si="122"/>
        <v>0</v>
      </c>
      <c r="J1168" s="121"/>
      <c r="K1168" s="196">
        <f>SUMIFS(VENTAS[Cantidad],VENTAS[Código del producto Vendido],INVENTARIO[[#This Row],[Code]])</f>
        <v>0</v>
      </c>
      <c r="L1168" s="196">
        <f>INVENTARIO[[#This Row],[Entradas]]-INVENTARIO[[#This Row],[Salidas]]</f>
        <v>0</v>
      </c>
      <c r="M1168" s="197">
        <f ca="1">INVENTARIO[[#This Row],[Pricing 1]]*10%</f>
        <v>0</v>
      </c>
      <c r="N1168" s="197"/>
      <c r="O1168" s="197"/>
      <c r="P1168" s="197" t="e">
        <f t="shared" si="123"/>
        <v>#DIV/0!</v>
      </c>
      <c r="Q1168" s="196"/>
      <c r="R1168" s="197"/>
      <c r="S1168" s="199">
        <f t="shared" si="124"/>
        <v>0</v>
      </c>
      <c r="T1168" s="200">
        <f ca="1">(P1168+S1168)-INVENTARIO[[#This Row],[Comisión 10%]]</f>
        <v>0</v>
      </c>
      <c r="U1168" s="197">
        <f t="shared" ca="1" si="125"/>
        <v>0</v>
      </c>
      <c r="V1168" s="201"/>
      <c r="W1168" s="20">
        <f ca="1">INVENTARIO[[#This Row],[Precio Final]]-(INVENTARIO[[#This Row],[Comisión 10%]]+INVENTARIO[[#This Row],[Costo total]])</f>
        <v>0</v>
      </c>
      <c r="X1168" s="20">
        <f ca="1">INVENTARIO[[#This Row],[Ganancia Unitaria]]*INVENTARIO[[#This Row],[Salidas]]</f>
        <v>0</v>
      </c>
      <c r="Y1168" s="20"/>
      <c r="Z1168" s="20"/>
    </row>
    <row r="1169" spans="1:26" ht="55" hidden="1" customHeight="1" x14ac:dyDescent="0.15">
      <c r="A1169" s="23"/>
      <c r="B1169" s="171"/>
      <c r="C1169" s="22"/>
      <c r="D1169" s="120"/>
      <c r="E1169" s="194"/>
      <c r="F1169" s="195"/>
      <c r="G1169" s="196"/>
      <c r="H1169" s="197"/>
      <c r="I1169" s="198">
        <f t="shared" ca="1" si="122"/>
        <v>0</v>
      </c>
      <c r="J1169" s="121"/>
      <c r="K1169" s="196">
        <f>SUMIFS(VENTAS[Cantidad],VENTAS[Código del producto Vendido],INVENTARIO[[#This Row],[Code]])</f>
        <v>0</v>
      </c>
      <c r="L1169" s="196">
        <f>INVENTARIO[[#This Row],[Entradas]]-INVENTARIO[[#This Row],[Salidas]]</f>
        <v>0</v>
      </c>
      <c r="M1169" s="197">
        <f ca="1">INVENTARIO[[#This Row],[Pricing 1]]*10%</f>
        <v>0</v>
      </c>
      <c r="N1169" s="197"/>
      <c r="O1169" s="197"/>
      <c r="P1169" s="197" t="e">
        <f t="shared" si="123"/>
        <v>#DIV/0!</v>
      </c>
      <c r="Q1169" s="196"/>
      <c r="R1169" s="197"/>
      <c r="S1169" s="199">
        <f t="shared" si="124"/>
        <v>0</v>
      </c>
      <c r="T1169" s="200">
        <f ca="1">(P1169+S1169)-INVENTARIO[[#This Row],[Comisión 10%]]</f>
        <v>0</v>
      </c>
      <c r="U1169" s="197">
        <f t="shared" ca="1" si="125"/>
        <v>0</v>
      </c>
      <c r="V1169" s="201"/>
      <c r="W1169" s="20">
        <f ca="1">INVENTARIO[[#This Row],[Precio Final]]-(INVENTARIO[[#This Row],[Comisión 10%]]+INVENTARIO[[#This Row],[Costo total]])</f>
        <v>0</v>
      </c>
      <c r="X1169" s="20">
        <f ca="1">INVENTARIO[[#This Row],[Ganancia Unitaria]]*INVENTARIO[[#This Row],[Salidas]]</f>
        <v>0</v>
      </c>
      <c r="Y1169" s="20"/>
      <c r="Z1169" s="20"/>
    </row>
    <row r="1170" spans="1:26" ht="55" hidden="1" customHeight="1" x14ac:dyDescent="0.15">
      <c r="A1170" s="23"/>
      <c r="B1170" s="171"/>
      <c r="C1170" s="22"/>
      <c r="D1170" s="120"/>
      <c r="E1170" s="194"/>
      <c r="F1170" s="195"/>
      <c r="G1170" s="196"/>
      <c r="H1170" s="197"/>
      <c r="I1170" s="198">
        <f t="shared" ca="1" si="122"/>
        <v>0</v>
      </c>
      <c r="J1170" s="121"/>
      <c r="K1170" s="196">
        <f>SUMIFS(VENTAS[Cantidad],VENTAS[Código del producto Vendido],INVENTARIO[[#This Row],[Code]])</f>
        <v>0</v>
      </c>
      <c r="L1170" s="196">
        <f>INVENTARIO[[#This Row],[Entradas]]-INVENTARIO[[#This Row],[Salidas]]</f>
        <v>0</v>
      </c>
      <c r="M1170" s="197">
        <f ca="1">INVENTARIO[[#This Row],[Pricing 1]]*10%</f>
        <v>0</v>
      </c>
      <c r="N1170" s="197"/>
      <c r="O1170" s="197"/>
      <c r="P1170" s="197" t="e">
        <f t="shared" si="123"/>
        <v>#DIV/0!</v>
      </c>
      <c r="Q1170" s="196"/>
      <c r="R1170" s="197"/>
      <c r="S1170" s="199">
        <f t="shared" si="124"/>
        <v>0</v>
      </c>
      <c r="T1170" s="200">
        <f ca="1">(P1170+S1170)-INVENTARIO[[#This Row],[Comisión 10%]]</f>
        <v>0</v>
      </c>
      <c r="U1170" s="197">
        <f t="shared" ca="1" si="125"/>
        <v>0</v>
      </c>
      <c r="V1170" s="201"/>
      <c r="W1170" s="20">
        <f ca="1">INVENTARIO[[#This Row],[Precio Final]]-(INVENTARIO[[#This Row],[Comisión 10%]]+INVENTARIO[[#This Row],[Costo total]])</f>
        <v>0</v>
      </c>
      <c r="X1170" s="20">
        <f ca="1">INVENTARIO[[#This Row],[Ganancia Unitaria]]*INVENTARIO[[#This Row],[Salidas]]</f>
        <v>0</v>
      </c>
      <c r="Y1170" s="20"/>
      <c r="Z1170" s="20"/>
    </row>
    <row r="1171" spans="1:26" ht="55" hidden="1" customHeight="1" x14ac:dyDescent="0.15">
      <c r="A1171" s="23"/>
      <c r="B1171" s="171"/>
      <c r="C1171" s="22"/>
      <c r="D1171" s="120"/>
      <c r="E1171" s="194"/>
      <c r="F1171" s="195"/>
      <c r="G1171" s="196"/>
      <c r="H1171" s="197"/>
      <c r="I1171" s="198">
        <f t="shared" ca="1" si="122"/>
        <v>0</v>
      </c>
      <c r="J1171" s="121"/>
      <c r="K1171" s="196">
        <f>SUMIFS(VENTAS[Cantidad],VENTAS[Código del producto Vendido],INVENTARIO[[#This Row],[Code]])</f>
        <v>0</v>
      </c>
      <c r="L1171" s="196">
        <f>INVENTARIO[[#This Row],[Entradas]]-INVENTARIO[[#This Row],[Salidas]]</f>
        <v>0</v>
      </c>
      <c r="M1171" s="197">
        <f ca="1">INVENTARIO[[#This Row],[Pricing 1]]*10%</f>
        <v>0</v>
      </c>
      <c r="N1171" s="197"/>
      <c r="O1171" s="197"/>
      <c r="P1171" s="197" t="e">
        <f t="shared" si="123"/>
        <v>#DIV/0!</v>
      </c>
      <c r="Q1171" s="196"/>
      <c r="R1171" s="197"/>
      <c r="S1171" s="199">
        <f t="shared" si="124"/>
        <v>0</v>
      </c>
      <c r="T1171" s="200">
        <f ca="1">(P1171+S1171)-INVENTARIO[[#This Row],[Comisión 10%]]</f>
        <v>0</v>
      </c>
      <c r="U1171" s="197">
        <f t="shared" ca="1" si="125"/>
        <v>0</v>
      </c>
      <c r="V1171" s="201"/>
      <c r="W1171" s="20">
        <f ca="1">INVENTARIO[[#This Row],[Precio Final]]-(INVENTARIO[[#This Row],[Comisión 10%]]+INVENTARIO[[#This Row],[Costo total]])</f>
        <v>0</v>
      </c>
      <c r="X1171" s="20">
        <f ca="1">INVENTARIO[[#This Row],[Ganancia Unitaria]]*INVENTARIO[[#This Row],[Salidas]]</f>
        <v>0</v>
      </c>
      <c r="Y1171" s="20"/>
      <c r="Z1171" s="20"/>
    </row>
    <row r="1172" spans="1:26" ht="55" hidden="1" customHeight="1" x14ac:dyDescent="0.15">
      <c r="A1172" s="23"/>
      <c r="B1172" s="171"/>
      <c r="C1172" s="22"/>
      <c r="D1172" s="120"/>
      <c r="E1172" s="194"/>
      <c r="F1172" s="195"/>
      <c r="G1172" s="196"/>
      <c r="H1172" s="197"/>
      <c r="I1172" s="198">
        <f t="shared" ca="1" si="122"/>
        <v>0</v>
      </c>
      <c r="J1172" s="121"/>
      <c r="K1172" s="196">
        <f>SUMIFS(VENTAS[Cantidad],VENTAS[Código del producto Vendido],INVENTARIO[[#This Row],[Code]])</f>
        <v>0</v>
      </c>
      <c r="L1172" s="196">
        <f>INVENTARIO[[#This Row],[Entradas]]-INVENTARIO[[#This Row],[Salidas]]</f>
        <v>0</v>
      </c>
      <c r="M1172" s="197">
        <f ca="1">INVENTARIO[[#This Row],[Pricing 1]]*10%</f>
        <v>0</v>
      </c>
      <c r="N1172" s="197"/>
      <c r="O1172" s="197"/>
      <c r="P1172" s="197" t="e">
        <f t="shared" si="123"/>
        <v>#DIV/0!</v>
      </c>
      <c r="Q1172" s="196"/>
      <c r="R1172" s="197"/>
      <c r="S1172" s="199">
        <f t="shared" si="124"/>
        <v>0</v>
      </c>
      <c r="T1172" s="200">
        <f ca="1">(P1172+S1172)-INVENTARIO[[#This Row],[Comisión 10%]]</f>
        <v>0</v>
      </c>
      <c r="U1172" s="197">
        <f t="shared" ca="1" si="125"/>
        <v>0</v>
      </c>
      <c r="V1172" s="201"/>
      <c r="W1172" s="20">
        <f ca="1">INVENTARIO[[#This Row],[Precio Final]]-(INVENTARIO[[#This Row],[Comisión 10%]]+INVENTARIO[[#This Row],[Costo total]])</f>
        <v>0</v>
      </c>
      <c r="X1172" s="20">
        <f ca="1">INVENTARIO[[#This Row],[Ganancia Unitaria]]*INVENTARIO[[#This Row],[Salidas]]</f>
        <v>0</v>
      </c>
      <c r="Y1172" s="20"/>
      <c r="Z1172" s="20"/>
    </row>
    <row r="1173" spans="1:26" ht="55" hidden="1" customHeight="1" x14ac:dyDescent="0.15">
      <c r="A1173" s="23"/>
      <c r="B1173" s="171"/>
      <c r="C1173" s="22"/>
      <c r="D1173" s="120"/>
      <c r="E1173" s="194"/>
      <c r="F1173" s="195"/>
      <c r="G1173" s="196"/>
      <c r="H1173" s="197"/>
      <c r="I1173" s="198">
        <f t="shared" ca="1" si="122"/>
        <v>0</v>
      </c>
      <c r="J1173" s="121"/>
      <c r="K1173" s="196">
        <f>SUMIFS(VENTAS[Cantidad],VENTAS[Código del producto Vendido],INVENTARIO[[#This Row],[Code]])</f>
        <v>0</v>
      </c>
      <c r="L1173" s="196">
        <f>INVENTARIO[[#This Row],[Entradas]]-INVENTARIO[[#This Row],[Salidas]]</f>
        <v>0</v>
      </c>
      <c r="M1173" s="197">
        <f ca="1">INVENTARIO[[#This Row],[Pricing 1]]*10%</f>
        <v>0</v>
      </c>
      <c r="N1173" s="197"/>
      <c r="O1173" s="197"/>
      <c r="P1173" s="197" t="e">
        <f t="shared" si="123"/>
        <v>#DIV/0!</v>
      </c>
      <c r="Q1173" s="196"/>
      <c r="R1173" s="197"/>
      <c r="S1173" s="199">
        <f t="shared" si="124"/>
        <v>0</v>
      </c>
      <c r="T1173" s="200">
        <f ca="1">(P1173+S1173)-INVENTARIO[[#This Row],[Comisión 10%]]</f>
        <v>0</v>
      </c>
      <c r="U1173" s="197">
        <f t="shared" ca="1" si="125"/>
        <v>0</v>
      </c>
      <c r="V1173" s="201"/>
      <c r="W1173" s="20">
        <f ca="1">INVENTARIO[[#This Row],[Precio Final]]-(INVENTARIO[[#This Row],[Comisión 10%]]+INVENTARIO[[#This Row],[Costo total]])</f>
        <v>0</v>
      </c>
      <c r="X1173" s="20">
        <f ca="1">INVENTARIO[[#This Row],[Ganancia Unitaria]]*INVENTARIO[[#This Row],[Salidas]]</f>
        <v>0</v>
      </c>
      <c r="Y1173" s="20"/>
      <c r="Z1173" s="20"/>
    </row>
    <row r="1174" spans="1:26" ht="55" hidden="1" customHeight="1" x14ac:dyDescent="0.15">
      <c r="A1174" s="23"/>
      <c r="B1174" s="171"/>
      <c r="C1174" s="22"/>
      <c r="D1174" s="120"/>
      <c r="E1174" s="194"/>
      <c r="F1174" s="195"/>
      <c r="G1174" s="196"/>
      <c r="H1174" s="197"/>
      <c r="I1174" s="198">
        <f t="shared" ca="1" si="122"/>
        <v>0</v>
      </c>
      <c r="J1174" s="121"/>
      <c r="K1174" s="196">
        <f>SUMIFS(VENTAS[Cantidad],VENTAS[Código del producto Vendido],INVENTARIO[[#This Row],[Code]])</f>
        <v>0</v>
      </c>
      <c r="L1174" s="196">
        <f>INVENTARIO[[#This Row],[Entradas]]-INVENTARIO[[#This Row],[Salidas]]</f>
        <v>0</v>
      </c>
      <c r="M1174" s="197">
        <f ca="1">INVENTARIO[[#This Row],[Pricing 1]]*10%</f>
        <v>0</v>
      </c>
      <c r="N1174" s="197"/>
      <c r="O1174" s="197"/>
      <c r="P1174" s="197" t="e">
        <f t="shared" si="123"/>
        <v>#DIV/0!</v>
      </c>
      <c r="Q1174" s="196"/>
      <c r="R1174" s="197"/>
      <c r="S1174" s="199">
        <f t="shared" si="124"/>
        <v>0</v>
      </c>
      <c r="T1174" s="200">
        <f ca="1">(P1174+S1174)-INVENTARIO[[#This Row],[Comisión 10%]]</f>
        <v>0</v>
      </c>
      <c r="U1174" s="197">
        <f t="shared" ca="1" si="125"/>
        <v>0</v>
      </c>
      <c r="V1174" s="201"/>
      <c r="W1174" s="20">
        <f ca="1">INVENTARIO[[#This Row],[Precio Final]]-(INVENTARIO[[#This Row],[Comisión 10%]]+INVENTARIO[[#This Row],[Costo total]])</f>
        <v>0</v>
      </c>
      <c r="X1174" s="20">
        <f ca="1">INVENTARIO[[#This Row],[Ganancia Unitaria]]*INVENTARIO[[#This Row],[Salidas]]</f>
        <v>0</v>
      </c>
      <c r="Y1174" s="20"/>
      <c r="Z1174" s="20"/>
    </row>
    <row r="1175" spans="1:26" ht="55" hidden="1" customHeight="1" x14ac:dyDescent="0.15">
      <c r="A1175" s="23"/>
      <c r="B1175" s="171"/>
      <c r="C1175" s="22"/>
      <c r="D1175" s="120"/>
      <c r="E1175" s="194"/>
      <c r="F1175" s="195"/>
      <c r="G1175" s="196"/>
      <c r="H1175" s="197"/>
      <c r="I1175" s="198">
        <f t="shared" ca="1" si="122"/>
        <v>0</v>
      </c>
      <c r="J1175" s="121"/>
      <c r="K1175" s="196">
        <f>SUMIFS(VENTAS[Cantidad],VENTAS[Código del producto Vendido],INVENTARIO[[#This Row],[Code]])</f>
        <v>0</v>
      </c>
      <c r="L1175" s="196">
        <f>INVENTARIO[[#This Row],[Entradas]]-INVENTARIO[[#This Row],[Salidas]]</f>
        <v>0</v>
      </c>
      <c r="M1175" s="197">
        <f ca="1">INVENTARIO[[#This Row],[Pricing 1]]*10%</f>
        <v>0</v>
      </c>
      <c r="N1175" s="197"/>
      <c r="O1175" s="197"/>
      <c r="P1175" s="197" t="e">
        <f t="shared" si="123"/>
        <v>#DIV/0!</v>
      </c>
      <c r="Q1175" s="196"/>
      <c r="R1175" s="197"/>
      <c r="S1175" s="199">
        <f t="shared" si="124"/>
        <v>0</v>
      </c>
      <c r="T1175" s="200">
        <f ca="1">(P1175+S1175)-INVENTARIO[[#This Row],[Comisión 10%]]</f>
        <v>0</v>
      </c>
      <c r="U1175" s="197">
        <f t="shared" ca="1" si="125"/>
        <v>0</v>
      </c>
      <c r="V1175" s="201"/>
      <c r="W1175" s="20">
        <f ca="1">INVENTARIO[[#This Row],[Precio Final]]-(INVENTARIO[[#This Row],[Comisión 10%]]+INVENTARIO[[#This Row],[Costo total]])</f>
        <v>0</v>
      </c>
      <c r="X1175" s="20">
        <f ca="1">INVENTARIO[[#This Row],[Ganancia Unitaria]]*INVENTARIO[[#This Row],[Salidas]]</f>
        <v>0</v>
      </c>
      <c r="Y1175" s="20"/>
      <c r="Z1175" s="20"/>
    </row>
    <row r="1176" spans="1:26" ht="55" hidden="1" customHeight="1" x14ac:dyDescent="0.15">
      <c r="A1176" s="23"/>
      <c r="B1176" s="171"/>
      <c r="C1176" s="22"/>
      <c r="D1176" s="120"/>
      <c r="E1176" s="194"/>
      <c r="F1176" s="195"/>
      <c r="G1176" s="196"/>
      <c r="H1176" s="197"/>
      <c r="I1176" s="198">
        <f t="shared" ca="1" si="122"/>
        <v>0</v>
      </c>
      <c r="J1176" s="121"/>
      <c r="K1176" s="196">
        <f>SUMIFS(VENTAS[Cantidad],VENTAS[Código del producto Vendido],INVENTARIO[[#This Row],[Code]])</f>
        <v>0</v>
      </c>
      <c r="L1176" s="196">
        <f>INVENTARIO[[#This Row],[Entradas]]-INVENTARIO[[#This Row],[Salidas]]</f>
        <v>0</v>
      </c>
      <c r="M1176" s="197">
        <f ca="1">INVENTARIO[[#This Row],[Pricing 1]]*10%</f>
        <v>0</v>
      </c>
      <c r="N1176" s="197"/>
      <c r="O1176" s="197"/>
      <c r="P1176" s="197" t="e">
        <f t="shared" si="123"/>
        <v>#DIV/0!</v>
      </c>
      <c r="Q1176" s="196"/>
      <c r="R1176" s="197"/>
      <c r="S1176" s="199">
        <f t="shared" si="124"/>
        <v>0</v>
      </c>
      <c r="T1176" s="200">
        <f ca="1">(P1176+S1176)-INVENTARIO[[#This Row],[Comisión 10%]]</f>
        <v>0</v>
      </c>
      <c r="U1176" s="197">
        <f t="shared" ca="1" si="125"/>
        <v>0</v>
      </c>
      <c r="V1176" s="201"/>
      <c r="W1176" s="20">
        <f ca="1">INVENTARIO[[#This Row],[Precio Final]]-(INVENTARIO[[#This Row],[Comisión 10%]]+INVENTARIO[[#This Row],[Costo total]])</f>
        <v>0</v>
      </c>
      <c r="X1176" s="20">
        <f ca="1">INVENTARIO[[#This Row],[Ganancia Unitaria]]*INVENTARIO[[#This Row],[Salidas]]</f>
        <v>0</v>
      </c>
      <c r="Y1176" s="20"/>
      <c r="Z1176" s="20"/>
    </row>
    <row r="1177" spans="1:26" ht="55" hidden="1" customHeight="1" x14ac:dyDescent="0.15">
      <c r="A1177" s="23"/>
      <c r="B1177" s="171"/>
      <c r="C1177" s="22"/>
      <c r="D1177" s="120"/>
      <c r="E1177" s="194"/>
      <c r="F1177" s="195"/>
      <c r="G1177" s="196"/>
      <c r="H1177" s="197"/>
      <c r="I1177" s="198">
        <f t="shared" ca="1" si="122"/>
        <v>0</v>
      </c>
      <c r="J1177" s="121"/>
      <c r="K1177" s="196">
        <f>SUMIFS(VENTAS[Cantidad],VENTAS[Código del producto Vendido],INVENTARIO[[#This Row],[Code]])</f>
        <v>0</v>
      </c>
      <c r="L1177" s="196">
        <f>INVENTARIO[[#This Row],[Entradas]]-INVENTARIO[[#This Row],[Salidas]]</f>
        <v>0</v>
      </c>
      <c r="M1177" s="197">
        <f ca="1">INVENTARIO[[#This Row],[Pricing 1]]*10%</f>
        <v>0</v>
      </c>
      <c r="N1177" s="197"/>
      <c r="O1177" s="197"/>
      <c r="P1177" s="197" t="e">
        <f t="shared" si="123"/>
        <v>#DIV/0!</v>
      </c>
      <c r="Q1177" s="196"/>
      <c r="R1177" s="197"/>
      <c r="S1177" s="199">
        <f t="shared" si="124"/>
        <v>0</v>
      </c>
      <c r="T1177" s="200">
        <f ca="1">(P1177+S1177)-INVENTARIO[[#This Row],[Comisión 10%]]</f>
        <v>0</v>
      </c>
      <c r="U1177" s="197">
        <f t="shared" ca="1" si="125"/>
        <v>0</v>
      </c>
      <c r="V1177" s="201"/>
      <c r="W1177" s="20">
        <f ca="1">INVENTARIO[[#This Row],[Precio Final]]-(INVENTARIO[[#This Row],[Comisión 10%]]+INVENTARIO[[#This Row],[Costo total]])</f>
        <v>0</v>
      </c>
      <c r="X1177" s="20">
        <f ca="1">INVENTARIO[[#This Row],[Ganancia Unitaria]]*INVENTARIO[[#This Row],[Salidas]]</f>
        <v>0</v>
      </c>
      <c r="Y1177" s="20"/>
      <c r="Z1177" s="20"/>
    </row>
    <row r="1178" spans="1:26" ht="55" hidden="1" customHeight="1" x14ac:dyDescent="0.15">
      <c r="A1178" s="23"/>
      <c r="B1178" s="171"/>
      <c r="C1178" s="22"/>
      <c r="D1178" s="120"/>
      <c r="E1178" s="194"/>
      <c r="F1178" s="195"/>
      <c r="G1178" s="196"/>
      <c r="H1178" s="197"/>
      <c r="I1178" s="198">
        <f t="shared" ca="1" si="122"/>
        <v>0</v>
      </c>
      <c r="J1178" s="121"/>
      <c r="K1178" s="196">
        <f>SUMIFS(VENTAS[Cantidad],VENTAS[Código del producto Vendido],INVENTARIO[[#This Row],[Code]])</f>
        <v>0</v>
      </c>
      <c r="L1178" s="196">
        <f>INVENTARIO[[#This Row],[Entradas]]-INVENTARIO[[#This Row],[Salidas]]</f>
        <v>0</v>
      </c>
      <c r="M1178" s="197">
        <f ca="1">INVENTARIO[[#This Row],[Pricing 1]]*10%</f>
        <v>0</v>
      </c>
      <c r="N1178" s="197"/>
      <c r="O1178" s="197"/>
      <c r="P1178" s="197" t="e">
        <f t="shared" si="123"/>
        <v>#DIV/0!</v>
      </c>
      <c r="Q1178" s="196"/>
      <c r="R1178" s="197"/>
      <c r="S1178" s="199">
        <f t="shared" si="124"/>
        <v>0</v>
      </c>
      <c r="T1178" s="200">
        <f ca="1">(P1178+S1178)-INVENTARIO[[#This Row],[Comisión 10%]]</f>
        <v>0</v>
      </c>
      <c r="U1178" s="197">
        <f t="shared" ca="1" si="125"/>
        <v>0</v>
      </c>
      <c r="V1178" s="201"/>
      <c r="W1178" s="20">
        <f ca="1">INVENTARIO[[#This Row],[Precio Final]]-(INVENTARIO[[#This Row],[Comisión 10%]]+INVENTARIO[[#This Row],[Costo total]])</f>
        <v>0</v>
      </c>
      <c r="X1178" s="20">
        <f ca="1">INVENTARIO[[#This Row],[Ganancia Unitaria]]*INVENTARIO[[#This Row],[Salidas]]</f>
        <v>0</v>
      </c>
      <c r="Y1178" s="20"/>
      <c r="Z1178" s="20"/>
    </row>
    <row r="1179" spans="1:26" ht="55" hidden="1" customHeight="1" x14ac:dyDescent="0.15">
      <c r="A1179" s="23"/>
      <c r="B1179" s="171"/>
      <c r="C1179" s="22"/>
      <c r="D1179" s="120"/>
      <c r="E1179" s="194"/>
      <c r="F1179" s="195"/>
      <c r="G1179" s="196"/>
      <c r="H1179" s="197"/>
      <c r="I1179" s="198">
        <f t="shared" ca="1" si="122"/>
        <v>0</v>
      </c>
      <c r="J1179" s="121"/>
      <c r="K1179" s="196">
        <f>SUMIFS(VENTAS[Cantidad],VENTAS[Código del producto Vendido],INVENTARIO[[#This Row],[Code]])</f>
        <v>0</v>
      </c>
      <c r="L1179" s="196">
        <f>INVENTARIO[[#This Row],[Entradas]]-INVENTARIO[[#This Row],[Salidas]]</f>
        <v>0</v>
      </c>
      <c r="M1179" s="197">
        <f ca="1">INVENTARIO[[#This Row],[Pricing 1]]*10%</f>
        <v>0</v>
      </c>
      <c r="N1179" s="197"/>
      <c r="O1179" s="197"/>
      <c r="P1179" s="197" t="e">
        <f t="shared" si="123"/>
        <v>#DIV/0!</v>
      </c>
      <c r="Q1179" s="196"/>
      <c r="R1179" s="197"/>
      <c r="S1179" s="199">
        <f t="shared" si="124"/>
        <v>0</v>
      </c>
      <c r="T1179" s="200">
        <f ca="1">(P1179+S1179)-INVENTARIO[[#This Row],[Comisión 10%]]</f>
        <v>0</v>
      </c>
      <c r="U1179" s="197">
        <f t="shared" ca="1" si="125"/>
        <v>0</v>
      </c>
      <c r="V1179" s="201"/>
      <c r="W1179" s="20">
        <f ca="1">INVENTARIO[[#This Row],[Precio Final]]-(INVENTARIO[[#This Row],[Comisión 10%]]+INVENTARIO[[#This Row],[Costo total]])</f>
        <v>0</v>
      </c>
      <c r="X1179" s="20">
        <f ca="1">INVENTARIO[[#This Row],[Ganancia Unitaria]]*INVENTARIO[[#This Row],[Salidas]]</f>
        <v>0</v>
      </c>
      <c r="Y1179" s="20"/>
      <c r="Z1179" s="20"/>
    </row>
    <row r="1180" spans="1:26" ht="55" hidden="1" customHeight="1" x14ac:dyDescent="0.15">
      <c r="A1180" s="23"/>
      <c r="B1180" s="171"/>
      <c r="C1180" s="22"/>
      <c r="D1180" s="120"/>
      <c r="E1180" s="194"/>
      <c r="F1180" s="195"/>
      <c r="G1180" s="196"/>
      <c r="H1180" s="197"/>
      <c r="I1180" s="198">
        <f t="shared" ca="1" si="122"/>
        <v>0</v>
      </c>
      <c r="J1180" s="121"/>
      <c r="K1180" s="196">
        <f>SUMIFS(VENTAS[Cantidad],VENTAS[Código del producto Vendido],INVENTARIO[[#This Row],[Code]])</f>
        <v>0</v>
      </c>
      <c r="L1180" s="196">
        <f>INVENTARIO[[#This Row],[Entradas]]-INVENTARIO[[#This Row],[Salidas]]</f>
        <v>0</v>
      </c>
      <c r="M1180" s="197">
        <f ca="1">INVENTARIO[[#This Row],[Pricing 1]]*10%</f>
        <v>0</v>
      </c>
      <c r="N1180" s="197"/>
      <c r="O1180" s="197"/>
      <c r="P1180" s="197" t="e">
        <f t="shared" si="123"/>
        <v>#DIV/0!</v>
      </c>
      <c r="Q1180" s="196"/>
      <c r="R1180" s="197"/>
      <c r="S1180" s="199">
        <f t="shared" si="124"/>
        <v>0</v>
      </c>
      <c r="T1180" s="200">
        <f ca="1">(P1180+S1180)-INVENTARIO[[#This Row],[Comisión 10%]]</f>
        <v>0</v>
      </c>
      <c r="U1180" s="197">
        <f t="shared" ca="1" si="125"/>
        <v>0</v>
      </c>
      <c r="V1180" s="201"/>
      <c r="W1180" s="20">
        <f ca="1">INVENTARIO[[#This Row],[Precio Final]]-(INVENTARIO[[#This Row],[Comisión 10%]]+INVENTARIO[[#This Row],[Costo total]])</f>
        <v>0</v>
      </c>
      <c r="X1180" s="20">
        <f ca="1">INVENTARIO[[#This Row],[Ganancia Unitaria]]*INVENTARIO[[#This Row],[Salidas]]</f>
        <v>0</v>
      </c>
      <c r="Y1180" s="20"/>
      <c r="Z1180" s="20"/>
    </row>
    <row r="1181" spans="1:26" ht="55" hidden="1" customHeight="1" x14ac:dyDescent="0.15">
      <c r="A1181" s="23"/>
      <c r="B1181" s="171"/>
      <c r="C1181" s="22"/>
      <c r="D1181" s="120"/>
      <c r="E1181" s="194"/>
      <c r="F1181" s="195"/>
      <c r="G1181" s="196"/>
      <c r="H1181" s="197"/>
      <c r="I1181" s="198">
        <f t="shared" ca="1" si="122"/>
        <v>0</v>
      </c>
      <c r="J1181" s="121"/>
      <c r="K1181" s="196">
        <f>SUMIFS(VENTAS[Cantidad],VENTAS[Código del producto Vendido],INVENTARIO[[#This Row],[Code]])</f>
        <v>0</v>
      </c>
      <c r="L1181" s="196">
        <f>INVENTARIO[[#This Row],[Entradas]]-INVENTARIO[[#This Row],[Salidas]]</f>
        <v>0</v>
      </c>
      <c r="M1181" s="197">
        <f ca="1">INVENTARIO[[#This Row],[Pricing 1]]*10%</f>
        <v>0</v>
      </c>
      <c r="N1181" s="197"/>
      <c r="O1181" s="197"/>
      <c r="P1181" s="197" t="e">
        <f t="shared" si="123"/>
        <v>#DIV/0!</v>
      </c>
      <c r="Q1181" s="196"/>
      <c r="R1181" s="197"/>
      <c r="S1181" s="199">
        <f t="shared" si="124"/>
        <v>0</v>
      </c>
      <c r="T1181" s="200">
        <f ca="1">(P1181+S1181)-INVENTARIO[[#This Row],[Comisión 10%]]</f>
        <v>0</v>
      </c>
      <c r="U1181" s="197">
        <f t="shared" ca="1" si="125"/>
        <v>0</v>
      </c>
      <c r="V1181" s="201"/>
      <c r="W1181" s="20">
        <f ca="1">INVENTARIO[[#This Row],[Precio Final]]-(INVENTARIO[[#This Row],[Comisión 10%]]+INVENTARIO[[#This Row],[Costo total]])</f>
        <v>0</v>
      </c>
      <c r="X1181" s="20">
        <f ca="1">INVENTARIO[[#This Row],[Ganancia Unitaria]]*INVENTARIO[[#This Row],[Salidas]]</f>
        <v>0</v>
      </c>
      <c r="Y1181" s="20"/>
      <c r="Z1181" s="20"/>
    </row>
    <row r="1182" spans="1:26" ht="55" hidden="1" customHeight="1" x14ac:dyDescent="0.15">
      <c r="A1182" s="23"/>
      <c r="B1182" s="171"/>
      <c r="C1182" s="22"/>
      <c r="D1182" s="120"/>
      <c r="E1182" s="194"/>
      <c r="F1182" s="195"/>
      <c r="G1182" s="196"/>
      <c r="H1182" s="197"/>
      <c r="I1182" s="198">
        <f t="shared" ca="1" si="122"/>
        <v>0</v>
      </c>
      <c r="J1182" s="121"/>
      <c r="K1182" s="196">
        <f>SUMIFS(VENTAS[Cantidad],VENTAS[Código del producto Vendido],INVENTARIO[[#This Row],[Code]])</f>
        <v>0</v>
      </c>
      <c r="L1182" s="196">
        <f>INVENTARIO[[#This Row],[Entradas]]-INVENTARIO[[#This Row],[Salidas]]</f>
        <v>0</v>
      </c>
      <c r="M1182" s="197">
        <f ca="1">INVENTARIO[[#This Row],[Pricing 1]]*10%</f>
        <v>0</v>
      </c>
      <c r="N1182" s="197"/>
      <c r="O1182" s="197"/>
      <c r="P1182" s="197" t="e">
        <f t="shared" si="123"/>
        <v>#DIV/0!</v>
      </c>
      <c r="Q1182" s="196"/>
      <c r="R1182" s="197"/>
      <c r="S1182" s="199">
        <f t="shared" si="124"/>
        <v>0</v>
      </c>
      <c r="T1182" s="200">
        <f ca="1">(P1182+S1182)-INVENTARIO[[#This Row],[Comisión 10%]]</f>
        <v>0</v>
      </c>
      <c r="U1182" s="197">
        <f t="shared" ca="1" si="125"/>
        <v>0</v>
      </c>
      <c r="V1182" s="201"/>
      <c r="W1182" s="20">
        <f ca="1">INVENTARIO[[#This Row],[Precio Final]]-(INVENTARIO[[#This Row],[Comisión 10%]]+INVENTARIO[[#This Row],[Costo total]])</f>
        <v>0</v>
      </c>
      <c r="X1182" s="20">
        <f ca="1">INVENTARIO[[#This Row],[Ganancia Unitaria]]*INVENTARIO[[#This Row],[Salidas]]</f>
        <v>0</v>
      </c>
      <c r="Y1182" s="20"/>
      <c r="Z1182" s="20"/>
    </row>
    <row r="1183" spans="1:26" ht="55" hidden="1" customHeight="1" x14ac:dyDescent="0.15">
      <c r="A1183" s="23"/>
      <c r="B1183" s="171"/>
      <c r="C1183" s="22"/>
      <c r="D1183" s="120"/>
      <c r="E1183" s="194"/>
      <c r="F1183" s="195"/>
      <c r="G1183" s="196"/>
      <c r="H1183" s="197"/>
      <c r="I1183" s="198">
        <f t="shared" ca="1" si="122"/>
        <v>0</v>
      </c>
      <c r="J1183" s="121"/>
      <c r="K1183" s="196">
        <f>SUMIFS(VENTAS[Cantidad],VENTAS[Código del producto Vendido],INVENTARIO[[#This Row],[Code]])</f>
        <v>0</v>
      </c>
      <c r="L1183" s="196">
        <f>INVENTARIO[[#This Row],[Entradas]]-INVENTARIO[[#This Row],[Salidas]]</f>
        <v>0</v>
      </c>
      <c r="M1183" s="197">
        <f ca="1">INVENTARIO[[#This Row],[Pricing 1]]*10%</f>
        <v>0</v>
      </c>
      <c r="N1183" s="197"/>
      <c r="O1183" s="197"/>
      <c r="P1183" s="197" t="e">
        <f t="shared" si="123"/>
        <v>#DIV/0!</v>
      </c>
      <c r="Q1183" s="196"/>
      <c r="R1183" s="197"/>
      <c r="S1183" s="199">
        <f t="shared" si="124"/>
        <v>0</v>
      </c>
      <c r="T1183" s="200">
        <f ca="1">(P1183+S1183)-INVENTARIO[[#This Row],[Comisión 10%]]</f>
        <v>0</v>
      </c>
      <c r="U1183" s="197">
        <f t="shared" ca="1" si="125"/>
        <v>0</v>
      </c>
      <c r="V1183" s="201"/>
      <c r="W1183" s="20">
        <f ca="1">INVENTARIO[[#This Row],[Precio Final]]-(INVENTARIO[[#This Row],[Comisión 10%]]+INVENTARIO[[#This Row],[Costo total]])</f>
        <v>0</v>
      </c>
      <c r="X1183" s="20">
        <f ca="1">INVENTARIO[[#This Row],[Ganancia Unitaria]]*INVENTARIO[[#This Row],[Salidas]]</f>
        <v>0</v>
      </c>
      <c r="Y1183" s="20"/>
      <c r="Z1183" s="20"/>
    </row>
    <row r="1184" spans="1:26" ht="55" hidden="1" customHeight="1" x14ac:dyDescent="0.15">
      <c r="A1184" s="23"/>
      <c r="B1184" s="171"/>
      <c r="C1184" s="22"/>
      <c r="D1184" s="120"/>
      <c r="E1184" s="194"/>
      <c r="F1184" s="195"/>
      <c r="G1184" s="196"/>
      <c r="H1184" s="197"/>
      <c r="I1184" s="198">
        <f t="shared" ca="1" si="122"/>
        <v>0</v>
      </c>
      <c r="J1184" s="121"/>
      <c r="K1184" s="196">
        <f>SUMIFS(VENTAS[Cantidad],VENTAS[Código del producto Vendido],INVENTARIO[[#This Row],[Code]])</f>
        <v>0</v>
      </c>
      <c r="L1184" s="196">
        <f>INVENTARIO[[#This Row],[Entradas]]-INVENTARIO[[#This Row],[Salidas]]</f>
        <v>0</v>
      </c>
      <c r="M1184" s="197">
        <f ca="1">INVENTARIO[[#This Row],[Pricing 1]]*10%</f>
        <v>0</v>
      </c>
      <c r="N1184" s="197"/>
      <c r="O1184" s="197"/>
      <c r="P1184" s="197" t="e">
        <f t="shared" si="123"/>
        <v>#DIV/0!</v>
      </c>
      <c r="Q1184" s="196"/>
      <c r="R1184" s="197"/>
      <c r="S1184" s="199">
        <f t="shared" si="124"/>
        <v>0</v>
      </c>
      <c r="T1184" s="200">
        <f ca="1">(P1184+S1184)-INVENTARIO[[#This Row],[Comisión 10%]]</f>
        <v>0</v>
      </c>
      <c r="U1184" s="197">
        <f t="shared" ca="1" si="125"/>
        <v>0</v>
      </c>
      <c r="V1184" s="201"/>
      <c r="W1184" s="20">
        <f ca="1">INVENTARIO[[#This Row],[Precio Final]]-(INVENTARIO[[#This Row],[Comisión 10%]]+INVENTARIO[[#This Row],[Costo total]])</f>
        <v>0</v>
      </c>
      <c r="X1184" s="20">
        <f ca="1">INVENTARIO[[#This Row],[Ganancia Unitaria]]*INVENTARIO[[#This Row],[Salidas]]</f>
        <v>0</v>
      </c>
      <c r="Y1184" s="20"/>
      <c r="Z1184" s="20"/>
    </row>
    <row r="1185" spans="1:26" ht="55" hidden="1" customHeight="1" x14ac:dyDescent="0.15">
      <c r="A1185" s="23"/>
      <c r="B1185" s="171"/>
      <c r="C1185" s="22"/>
      <c r="D1185" s="120"/>
      <c r="E1185" s="194"/>
      <c r="F1185" s="195"/>
      <c r="G1185" s="196"/>
      <c r="H1185" s="197"/>
      <c r="I1185" s="198">
        <f t="shared" ca="1" si="122"/>
        <v>0</v>
      </c>
      <c r="J1185" s="121"/>
      <c r="K1185" s="196">
        <f>SUMIFS(VENTAS[Cantidad],VENTAS[Código del producto Vendido],INVENTARIO[[#This Row],[Code]])</f>
        <v>0</v>
      </c>
      <c r="L1185" s="196">
        <f>INVENTARIO[[#This Row],[Entradas]]-INVENTARIO[[#This Row],[Salidas]]</f>
        <v>0</v>
      </c>
      <c r="M1185" s="197">
        <f ca="1">INVENTARIO[[#This Row],[Pricing 1]]*10%</f>
        <v>0</v>
      </c>
      <c r="N1185" s="197"/>
      <c r="O1185" s="197"/>
      <c r="P1185" s="197" t="e">
        <f t="shared" si="123"/>
        <v>#DIV/0!</v>
      </c>
      <c r="Q1185" s="196"/>
      <c r="R1185" s="197"/>
      <c r="S1185" s="199">
        <f t="shared" si="124"/>
        <v>0</v>
      </c>
      <c r="T1185" s="200">
        <f ca="1">(P1185+S1185)-INVENTARIO[[#This Row],[Comisión 10%]]</f>
        <v>0</v>
      </c>
      <c r="U1185" s="197">
        <f t="shared" ca="1" si="125"/>
        <v>0</v>
      </c>
      <c r="V1185" s="201"/>
      <c r="W1185" s="20">
        <f ca="1">INVENTARIO[[#This Row],[Precio Final]]-(INVENTARIO[[#This Row],[Comisión 10%]]+INVENTARIO[[#This Row],[Costo total]])</f>
        <v>0</v>
      </c>
      <c r="X1185" s="20">
        <f ca="1">INVENTARIO[[#This Row],[Ganancia Unitaria]]*INVENTARIO[[#This Row],[Salidas]]</f>
        <v>0</v>
      </c>
      <c r="Y1185" s="20"/>
      <c r="Z1185" s="20"/>
    </row>
    <row r="1186" spans="1:26" ht="55" hidden="1" customHeight="1" x14ac:dyDescent="0.15">
      <c r="A1186" s="23"/>
      <c r="B1186" s="171"/>
      <c r="C1186" s="22"/>
      <c r="D1186" s="120"/>
      <c r="E1186" s="194"/>
      <c r="F1186" s="195"/>
      <c r="G1186" s="196"/>
      <c r="H1186" s="197"/>
      <c r="I1186" s="198">
        <f t="shared" ca="1" si="122"/>
        <v>0</v>
      </c>
      <c r="J1186" s="121"/>
      <c r="K1186" s="196">
        <f>SUMIFS(VENTAS[Cantidad],VENTAS[Código del producto Vendido],INVENTARIO[[#This Row],[Code]])</f>
        <v>0</v>
      </c>
      <c r="L1186" s="196">
        <f>INVENTARIO[[#This Row],[Entradas]]-INVENTARIO[[#This Row],[Salidas]]</f>
        <v>0</v>
      </c>
      <c r="M1186" s="197">
        <f ca="1">INVENTARIO[[#This Row],[Pricing 1]]*10%</f>
        <v>0</v>
      </c>
      <c r="N1186" s="197"/>
      <c r="O1186" s="197"/>
      <c r="P1186" s="197" t="e">
        <f t="shared" si="123"/>
        <v>#DIV/0!</v>
      </c>
      <c r="Q1186" s="196"/>
      <c r="R1186" s="197"/>
      <c r="S1186" s="199">
        <f t="shared" si="124"/>
        <v>0</v>
      </c>
      <c r="T1186" s="200">
        <f ca="1">(P1186+S1186)-INVENTARIO[[#This Row],[Comisión 10%]]</f>
        <v>0</v>
      </c>
      <c r="U1186" s="197">
        <f t="shared" ca="1" si="125"/>
        <v>0</v>
      </c>
      <c r="V1186" s="201"/>
      <c r="W1186" s="20">
        <f ca="1">INVENTARIO[[#This Row],[Precio Final]]-(INVENTARIO[[#This Row],[Comisión 10%]]+INVENTARIO[[#This Row],[Costo total]])</f>
        <v>0</v>
      </c>
      <c r="X1186" s="20">
        <f ca="1">INVENTARIO[[#This Row],[Ganancia Unitaria]]*INVENTARIO[[#This Row],[Salidas]]</f>
        <v>0</v>
      </c>
      <c r="Y1186" s="20"/>
      <c r="Z1186" s="20"/>
    </row>
    <row r="1187" spans="1:26" ht="55" hidden="1" customHeight="1" x14ac:dyDescent="0.15">
      <c r="A1187" s="23"/>
      <c r="B1187" s="171"/>
      <c r="C1187" s="22"/>
      <c r="D1187" s="120"/>
      <c r="E1187" s="194"/>
      <c r="F1187" s="195"/>
      <c r="G1187" s="196"/>
      <c r="H1187" s="197"/>
      <c r="I1187" s="198">
        <f t="shared" ca="1" si="122"/>
        <v>0</v>
      </c>
      <c r="J1187" s="121"/>
      <c r="K1187" s="196">
        <f>SUMIFS(VENTAS[Cantidad],VENTAS[Código del producto Vendido],INVENTARIO[[#This Row],[Code]])</f>
        <v>0</v>
      </c>
      <c r="L1187" s="196">
        <f>INVENTARIO[[#This Row],[Entradas]]-INVENTARIO[[#This Row],[Salidas]]</f>
        <v>0</v>
      </c>
      <c r="M1187" s="197">
        <f ca="1">INVENTARIO[[#This Row],[Pricing 1]]*10%</f>
        <v>0</v>
      </c>
      <c r="N1187" s="197"/>
      <c r="O1187" s="197"/>
      <c r="P1187" s="197" t="e">
        <f t="shared" si="123"/>
        <v>#DIV/0!</v>
      </c>
      <c r="Q1187" s="196"/>
      <c r="R1187" s="197"/>
      <c r="S1187" s="199">
        <f t="shared" si="124"/>
        <v>0</v>
      </c>
      <c r="T1187" s="200">
        <f ca="1">(P1187+S1187)-INVENTARIO[[#This Row],[Comisión 10%]]</f>
        <v>0</v>
      </c>
      <c r="U1187" s="197">
        <f t="shared" ca="1" si="125"/>
        <v>0</v>
      </c>
      <c r="V1187" s="201"/>
      <c r="W1187" s="20">
        <f ca="1">INVENTARIO[[#This Row],[Precio Final]]-(INVENTARIO[[#This Row],[Comisión 10%]]+INVENTARIO[[#This Row],[Costo total]])</f>
        <v>0</v>
      </c>
      <c r="X1187" s="20">
        <f ca="1">INVENTARIO[[#This Row],[Ganancia Unitaria]]*INVENTARIO[[#This Row],[Salidas]]</f>
        <v>0</v>
      </c>
      <c r="Y1187" s="20"/>
      <c r="Z1187" s="20"/>
    </row>
    <row r="1188" spans="1:26" ht="55" hidden="1" customHeight="1" x14ac:dyDescent="0.15">
      <c r="A1188" s="23"/>
      <c r="B1188" s="171"/>
      <c r="C1188" s="22"/>
      <c r="D1188" s="120"/>
      <c r="E1188" s="194"/>
      <c r="F1188" s="195"/>
      <c r="G1188" s="196"/>
      <c r="H1188" s="197"/>
      <c r="I1188" s="198">
        <f t="shared" ca="1" si="122"/>
        <v>0</v>
      </c>
      <c r="J1188" s="121"/>
      <c r="K1188" s="196">
        <f>SUMIFS(VENTAS[Cantidad],VENTAS[Código del producto Vendido],INVENTARIO[[#This Row],[Code]])</f>
        <v>0</v>
      </c>
      <c r="L1188" s="196">
        <f>INVENTARIO[[#This Row],[Entradas]]-INVENTARIO[[#This Row],[Salidas]]</f>
        <v>0</v>
      </c>
      <c r="M1188" s="197">
        <f ca="1">INVENTARIO[[#This Row],[Pricing 1]]*10%</f>
        <v>0</v>
      </c>
      <c r="N1188" s="197"/>
      <c r="O1188" s="197"/>
      <c r="P1188" s="197" t="e">
        <f t="shared" si="123"/>
        <v>#DIV/0!</v>
      </c>
      <c r="Q1188" s="196"/>
      <c r="R1188" s="197"/>
      <c r="S1188" s="199">
        <f t="shared" si="124"/>
        <v>0</v>
      </c>
      <c r="T1188" s="200">
        <f ca="1">(P1188+S1188)-INVENTARIO[[#This Row],[Comisión 10%]]</f>
        <v>0</v>
      </c>
      <c r="U1188" s="197">
        <f t="shared" ca="1" si="125"/>
        <v>0</v>
      </c>
      <c r="V1188" s="201"/>
      <c r="W1188" s="20">
        <f ca="1">INVENTARIO[[#This Row],[Precio Final]]-(INVENTARIO[[#This Row],[Comisión 10%]]+INVENTARIO[[#This Row],[Costo total]])</f>
        <v>0</v>
      </c>
      <c r="X1188" s="20">
        <f ca="1">INVENTARIO[[#This Row],[Ganancia Unitaria]]*INVENTARIO[[#This Row],[Salidas]]</f>
        <v>0</v>
      </c>
      <c r="Y1188" s="20"/>
      <c r="Z1188" s="20"/>
    </row>
    <row r="1189" spans="1:26" ht="55" hidden="1" customHeight="1" x14ac:dyDescent="0.15">
      <c r="A1189" s="23"/>
      <c r="B1189" s="171"/>
      <c r="C1189" s="22"/>
      <c r="D1189" s="120"/>
      <c r="E1189" s="194"/>
      <c r="F1189" s="195"/>
      <c r="G1189" s="196"/>
      <c r="H1189" s="197"/>
      <c r="I1189" s="198">
        <f t="shared" ca="1" si="122"/>
        <v>0</v>
      </c>
      <c r="J1189" s="121"/>
      <c r="K1189" s="196">
        <f>SUMIFS(VENTAS[Cantidad],VENTAS[Código del producto Vendido],INVENTARIO[[#This Row],[Code]])</f>
        <v>0</v>
      </c>
      <c r="L1189" s="196">
        <f>INVENTARIO[[#This Row],[Entradas]]-INVENTARIO[[#This Row],[Salidas]]</f>
        <v>0</v>
      </c>
      <c r="M1189" s="197">
        <f ca="1">INVENTARIO[[#This Row],[Pricing 1]]*10%</f>
        <v>0</v>
      </c>
      <c r="N1189" s="197"/>
      <c r="O1189" s="197"/>
      <c r="P1189" s="197" t="e">
        <f t="shared" si="123"/>
        <v>#DIV/0!</v>
      </c>
      <c r="Q1189" s="196"/>
      <c r="R1189" s="197"/>
      <c r="S1189" s="199">
        <f t="shared" si="124"/>
        <v>0</v>
      </c>
      <c r="T1189" s="200">
        <f ca="1">(P1189+S1189)-INVENTARIO[[#This Row],[Comisión 10%]]</f>
        <v>0</v>
      </c>
      <c r="U1189" s="197">
        <f t="shared" ca="1" si="125"/>
        <v>0</v>
      </c>
      <c r="V1189" s="201"/>
      <c r="W1189" s="20">
        <f ca="1">INVENTARIO[[#This Row],[Precio Final]]-(INVENTARIO[[#This Row],[Comisión 10%]]+INVENTARIO[[#This Row],[Costo total]])</f>
        <v>0</v>
      </c>
      <c r="X1189" s="20">
        <f ca="1">INVENTARIO[[#This Row],[Ganancia Unitaria]]*INVENTARIO[[#This Row],[Salidas]]</f>
        <v>0</v>
      </c>
      <c r="Y1189" s="20"/>
      <c r="Z1189" s="20"/>
    </row>
    <row r="1190" spans="1:26" ht="55" hidden="1" customHeight="1" x14ac:dyDescent="0.15">
      <c r="A1190" s="23"/>
      <c r="B1190" s="171"/>
      <c r="C1190" s="22"/>
      <c r="D1190" s="120"/>
      <c r="E1190" s="194"/>
      <c r="F1190" s="195"/>
      <c r="G1190" s="196"/>
      <c r="H1190" s="197"/>
      <c r="I1190" s="198">
        <f t="shared" ca="1" si="122"/>
        <v>0</v>
      </c>
      <c r="J1190" s="121"/>
      <c r="K1190" s="196">
        <f>SUMIFS(VENTAS[Cantidad],VENTAS[Código del producto Vendido],INVENTARIO[[#This Row],[Code]])</f>
        <v>0</v>
      </c>
      <c r="L1190" s="196">
        <f>INVENTARIO[[#This Row],[Entradas]]-INVENTARIO[[#This Row],[Salidas]]</f>
        <v>0</v>
      </c>
      <c r="M1190" s="197">
        <f ca="1">INVENTARIO[[#This Row],[Pricing 1]]*10%</f>
        <v>0</v>
      </c>
      <c r="N1190" s="197"/>
      <c r="O1190" s="197"/>
      <c r="P1190" s="197" t="e">
        <f t="shared" si="123"/>
        <v>#DIV/0!</v>
      </c>
      <c r="Q1190" s="196"/>
      <c r="R1190" s="197"/>
      <c r="S1190" s="199">
        <f t="shared" si="124"/>
        <v>0</v>
      </c>
      <c r="T1190" s="200">
        <f ca="1">(P1190+S1190)-INVENTARIO[[#This Row],[Comisión 10%]]</f>
        <v>0</v>
      </c>
      <c r="U1190" s="197">
        <f t="shared" ca="1" si="125"/>
        <v>0</v>
      </c>
      <c r="V1190" s="201"/>
      <c r="W1190" s="20">
        <f ca="1">INVENTARIO[[#This Row],[Precio Final]]-(INVENTARIO[[#This Row],[Comisión 10%]]+INVENTARIO[[#This Row],[Costo total]])</f>
        <v>0</v>
      </c>
      <c r="X1190" s="20">
        <f ca="1">INVENTARIO[[#This Row],[Ganancia Unitaria]]*INVENTARIO[[#This Row],[Salidas]]</f>
        <v>0</v>
      </c>
      <c r="Y1190" s="20"/>
      <c r="Z1190" s="20"/>
    </row>
    <row r="1191" spans="1:26" ht="55" hidden="1" customHeight="1" x14ac:dyDescent="0.15">
      <c r="A1191" s="23"/>
      <c r="B1191" s="171"/>
      <c r="C1191" s="22"/>
      <c r="D1191" s="120"/>
      <c r="E1191" s="194"/>
      <c r="F1191" s="195"/>
      <c r="G1191" s="196"/>
      <c r="H1191" s="197"/>
      <c r="I1191" s="198">
        <f t="shared" ca="1" si="122"/>
        <v>0</v>
      </c>
      <c r="J1191" s="121"/>
      <c r="K1191" s="196">
        <f>SUMIFS(VENTAS[Cantidad],VENTAS[Código del producto Vendido],INVENTARIO[[#This Row],[Code]])</f>
        <v>0</v>
      </c>
      <c r="L1191" s="196">
        <f>INVENTARIO[[#This Row],[Entradas]]-INVENTARIO[[#This Row],[Salidas]]</f>
        <v>0</v>
      </c>
      <c r="M1191" s="197">
        <f ca="1">INVENTARIO[[#This Row],[Pricing 1]]*10%</f>
        <v>0</v>
      </c>
      <c r="N1191" s="197"/>
      <c r="O1191" s="197"/>
      <c r="P1191" s="197" t="e">
        <f t="shared" si="123"/>
        <v>#DIV/0!</v>
      </c>
      <c r="Q1191" s="196"/>
      <c r="R1191" s="197"/>
      <c r="S1191" s="199">
        <f t="shared" si="124"/>
        <v>0</v>
      </c>
      <c r="T1191" s="200">
        <f ca="1">(P1191+S1191)-INVENTARIO[[#This Row],[Comisión 10%]]</f>
        <v>0</v>
      </c>
      <c r="U1191" s="197">
        <f t="shared" ca="1" si="125"/>
        <v>0</v>
      </c>
      <c r="V1191" s="201"/>
      <c r="W1191" s="20">
        <f ca="1">INVENTARIO[[#This Row],[Precio Final]]-(INVENTARIO[[#This Row],[Comisión 10%]]+INVENTARIO[[#This Row],[Costo total]])</f>
        <v>0</v>
      </c>
      <c r="X1191" s="20">
        <f ca="1">INVENTARIO[[#This Row],[Ganancia Unitaria]]*INVENTARIO[[#This Row],[Salidas]]</f>
        <v>0</v>
      </c>
      <c r="Y1191" s="20"/>
      <c r="Z1191" s="20"/>
    </row>
    <row r="1192" spans="1:26" ht="55" hidden="1" customHeight="1" x14ac:dyDescent="0.15">
      <c r="A1192" s="23"/>
      <c r="B1192" s="171"/>
      <c r="C1192" s="22"/>
      <c r="D1192" s="120"/>
      <c r="E1192" s="194"/>
      <c r="F1192" s="195"/>
      <c r="G1192" s="196"/>
      <c r="H1192" s="197"/>
      <c r="I1192" s="198">
        <f t="shared" ca="1" si="122"/>
        <v>0</v>
      </c>
      <c r="J1192" s="121"/>
      <c r="K1192" s="196">
        <f>SUMIFS(VENTAS[Cantidad],VENTAS[Código del producto Vendido],INVENTARIO[[#This Row],[Code]])</f>
        <v>0</v>
      </c>
      <c r="L1192" s="196">
        <f>INVENTARIO[[#This Row],[Entradas]]-INVENTARIO[[#This Row],[Salidas]]</f>
        <v>0</v>
      </c>
      <c r="M1192" s="197">
        <f ca="1">INVENTARIO[[#This Row],[Pricing 1]]*10%</f>
        <v>0</v>
      </c>
      <c r="N1192" s="197"/>
      <c r="O1192" s="197"/>
      <c r="P1192" s="197" t="e">
        <f t="shared" si="123"/>
        <v>#DIV/0!</v>
      </c>
      <c r="Q1192" s="196"/>
      <c r="R1192" s="197"/>
      <c r="S1192" s="199">
        <f t="shared" si="124"/>
        <v>0</v>
      </c>
      <c r="T1192" s="200">
        <f ca="1">(P1192+S1192)-INVENTARIO[[#This Row],[Comisión 10%]]</f>
        <v>0</v>
      </c>
      <c r="U1192" s="197">
        <f t="shared" ca="1" si="125"/>
        <v>0</v>
      </c>
      <c r="V1192" s="201"/>
      <c r="W1192" s="20">
        <f ca="1">INVENTARIO[[#This Row],[Precio Final]]-(INVENTARIO[[#This Row],[Comisión 10%]]+INVENTARIO[[#This Row],[Costo total]])</f>
        <v>0</v>
      </c>
      <c r="X1192" s="20">
        <f ca="1">INVENTARIO[[#This Row],[Ganancia Unitaria]]*INVENTARIO[[#This Row],[Salidas]]</f>
        <v>0</v>
      </c>
      <c r="Y1192" s="20"/>
      <c r="Z1192" s="20"/>
    </row>
    <row r="1193" spans="1:26" ht="55" hidden="1" customHeight="1" x14ac:dyDescent="0.15">
      <c r="A1193" s="23"/>
      <c r="B1193" s="171"/>
      <c r="C1193" s="22"/>
      <c r="D1193" s="120"/>
      <c r="E1193" s="194"/>
      <c r="F1193" s="195"/>
      <c r="G1193" s="196"/>
      <c r="H1193" s="197"/>
      <c r="I1193" s="198">
        <f t="shared" ca="1" si="122"/>
        <v>0</v>
      </c>
      <c r="J1193" s="121"/>
      <c r="K1193" s="196">
        <f>SUMIFS(VENTAS[Cantidad],VENTAS[Código del producto Vendido],INVENTARIO[[#This Row],[Code]])</f>
        <v>0</v>
      </c>
      <c r="L1193" s="196">
        <f>INVENTARIO[[#This Row],[Entradas]]-INVENTARIO[[#This Row],[Salidas]]</f>
        <v>0</v>
      </c>
      <c r="M1193" s="197">
        <f ca="1">INVENTARIO[[#This Row],[Pricing 1]]*10%</f>
        <v>0</v>
      </c>
      <c r="N1193" s="197"/>
      <c r="O1193" s="197"/>
      <c r="P1193" s="197" t="e">
        <f t="shared" si="123"/>
        <v>#DIV/0!</v>
      </c>
      <c r="Q1193" s="196"/>
      <c r="R1193" s="197"/>
      <c r="S1193" s="199">
        <f t="shared" si="124"/>
        <v>0</v>
      </c>
      <c r="T1193" s="200">
        <f ca="1">(P1193+S1193)-INVENTARIO[[#This Row],[Comisión 10%]]</f>
        <v>0</v>
      </c>
      <c r="U1193" s="197">
        <f t="shared" ca="1" si="125"/>
        <v>0</v>
      </c>
      <c r="V1193" s="201"/>
      <c r="W1193" s="20">
        <f ca="1">INVENTARIO[[#This Row],[Precio Final]]-(INVENTARIO[[#This Row],[Comisión 10%]]+INVENTARIO[[#This Row],[Costo total]])</f>
        <v>0</v>
      </c>
      <c r="X1193" s="20">
        <f ca="1">INVENTARIO[[#This Row],[Ganancia Unitaria]]*INVENTARIO[[#This Row],[Salidas]]</f>
        <v>0</v>
      </c>
      <c r="Y1193" s="20"/>
      <c r="Z1193" s="20"/>
    </row>
    <row r="1194" spans="1:26" ht="55" hidden="1" customHeight="1" x14ac:dyDescent="0.15">
      <c r="A1194" s="23"/>
      <c r="B1194" s="171"/>
      <c r="C1194" s="22"/>
      <c r="D1194" s="120"/>
      <c r="E1194" s="194"/>
      <c r="F1194" s="195"/>
      <c r="G1194" s="196"/>
      <c r="H1194" s="197"/>
      <c r="I1194" s="198">
        <f t="shared" ca="1" si="122"/>
        <v>0</v>
      </c>
      <c r="J1194" s="121"/>
      <c r="K1194" s="196">
        <f>SUMIFS(VENTAS[Cantidad],VENTAS[Código del producto Vendido],INVENTARIO[[#This Row],[Code]])</f>
        <v>0</v>
      </c>
      <c r="L1194" s="196">
        <f>INVENTARIO[[#This Row],[Entradas]]-INVENTARIO[[#This Row],[Salidas]]</f>
        <v>0</v>
      </c>
      <c r="M1194" s="197">
        <f ca="1">INVENTARIO[[#This Row],[Pricing 1]]*10%</f>
        <v>0</v>
      </c>
      <c r="N1194" s="197"/>
      <c r="O1194" s="197"/>
      <c r="P1194" s="197" t="e">
        <f t="shared" si="123"/>
        <v>#DIV/0!</v>
      </c>
      <c r="Q1194" s="196"/>
      <c r="R1194" s="197"/>
      <c r="S1194" s="199">
        <f t="shared" si="124"/>
        <v>0</v>
      </c>
      <c r="T1194" s="200">
        <f ca="1">(P1194+S1194)-INVENTARIO[[#This Row],[Comisión 10%]]</f>
        <v>0</v>
      </c>
      <c r="U1194" s="197">
        <f t="shared" ca="1" si="125"/>
        <v>0</v>
      </c>
      <c r="V1194" s="201"/>
      <c r="W1194" s="20">
        <f ca="1">INVENTARIO[[#This Row],[Precio Final]]-(INVENTARIO[[#This Row],[Comisión 10%]]+INVENTARIO[[#This Row],[Costo total]])</f>
        <v>0</v>
      </c>
      <c r="X1194" s="20">
        <f ca="1">INVENTARIO[[#This Row],[Ganancia Unitaria]]*INVENTARIO[[#This Row],[Salidas]]</f>
        <v>0</v>
      </c>
      <c r="Y1194" s="20"/>
      <c r="Z1194" s="20"/>
    </row>
    <row r="1195" spans="1:26" ht="55" hidden="1" customHeight="1" x14ac:dyDescent="0.15">
      <c r="A1195" s="23"/>
      <c r="B1195" s="171"/>
      <c r="C1195" s="22"/>
      <c r="D1195" s="120"/>
      <c r="E1195" s="194"/>
      <c r="F1195" s="195"/>
      <c r="G1195" s="196"/>
      <c r="H1195" s="197"/>
      <c r="I1195" s="198">
        <f t="shared" ca="1" si="122"/>
        <v>0</v>
      </c>
      <c r="J1195" s="121"/>
      <c r="K1195" s="196">
        <f>SUMIFS(VENTAS[Cantidad],VENTAS[Código del producto Vendido],INVENTARIO[[#This Row],[Code]])</f>
        <v>0</v>
      </c>
      <c r="L1195" s="196">
        <f>INVENTARIO[[#This Row],[Entradas]]-INVENTARIO[[#This Row],[Salidas]]</f>
        <v>0</v>
      </c>
      <c r="M1195" s="197">
        <f ca="1">INVENTARIO[[#This Row],[Pricing 1]]*10%</f>
        <v>0</v>
      </c>
      <c r="N1195" s="197"/>
      <c r="O1195" s="197"/>
      <c r="P1195" s="197" t="e">
        <f t="shared" si="123"/>
        <v>#DIV/0!</v>
      </c>
      <c r="Q1195" s="196"/>
      <c r="R1195" s="197"/>
      <c r="S1195" s="199">
        <f t="shared" si="124"/>
        <v>0</v>
      </c>
      <c r="T1195" s="200">
        <f ca="1">(P1195+S1195)-INVENTARIO[[#This Row],[Comisión 10%]]</f>
        <v>0</v>
      </c>
      <c r="U1195" s="197">
        <f t="shared" ca="1" si="125"/>
        <v>0</v>
      </c>
      <c r="V1195" s="201"/>
      <c r="W1195" s="20">
        <f ca="1">INVENTARIO[[#This Row],[Precio Final]]-(INVENTARIO[[#This Row],[Comisión 10%]]+INVENTARIO[[#This Row],[Costo total]])</f>
        <v>0</v>
      </c>
      <c r="X1195" s="20">
        <f ca="1">INVENTARIO[[#This Row],[Ganancia Unitaria]]*INVENTARIO[[#This Row],[Salidas]]</f>
        <v>0</v>
      </c>
      <c r="Y1195" s="20"/>
      <c r="Z1195" s="20"/>
    </row>
    <row r="1196" spans="1:26" ht="55" hidden="1" customHeight="1" x14ac:dyDescent="0.15">
      <c r="A1196" s="23"/>
      <c r="B1196" s="171"/>
      <c r="C1196" s="22"/>
      <c r="D1196" s="120"/>
      <c r="E1196" s="194"/>
      <c r="F1196" s="195"/>
      <c r="G1196" s="196"/>
      <c r="H1196" s="197"/>
      <c r="I1196" s="198">
        <f t="shared" ca="1" si="122"/>
        <v>0</v>
      </c>
      <c r="J1196" s="121"/>
      <c r="K1196" s="196">
        <f>SUMIFS(VENTAS[Cantidad],VENTAS[Código del producto Vendido],INVENTARIO[[#This Row],[Code]])</f>
        <v>0</v>
      </c>
      <c r="L1196" s="196">
        <f>INVENTARIO[[#This Row],[Entradas]]-INVENTARIO[[#This Row],[Salidas]]</f>
        <v>0</v>
      </c>
      <c r="M1196" s="197">
        <f ca="1">INVENTARIO[[#This Row],[Pricing 1]]*10%</f>
        <v>0</v>
      </c>
      <c r="N1196" s="197"/>
      <c r="O1196" s="197"/>
      <c r="P1196" s="197" t="e">
        <f t="shared" si="123"/>
        <v>#DIV/0!</v>
      </c>
      <c r="Q1196" s="196"/>
      <c r="R1196" s="197"/>
      <c r="S1196" s="199">
        <f t="shared" si="124"/>
        <v>0</v>
      </c>
      <c r="T1196" s="200">
        <f ca="1">(P1196+S1196)-INVENTARIO[[#This Row],[Comisión 10%]]</f>
        <v>0</v>
      </c>
      <c r="U1196" s="197">
        <f t="shared" ca="1" si="125"/>
        <v>0</v>
      </c>
      <c r="V1196" s="201"/>
      <c r="W1196" s="20">
        <f ca="1">INVENTARIO[[#This Row],[Precio Final]]-(INVENTARIO[[#This Row],[Comisión 10%]]+INVENTARIO[[#This Row],[Costo total]])</f>
        <v>0</v>
      </c>
      <c r="X1196" s="20">
        <f ca="1">INVENTARIO[[#This Row],[Ganancia Unitaria]]*INVENTARIO[[#This Row],[Salidas]]</f>
        <v>0</v>
      </c>
      <c r="Y1196" s="20"/>
      <c r="Z1196" s="20"/>
    </row>
    <row r="1197" spans="1:26" ht="55" hidden="1" customHeight="1" x14ac:dyDescent="0.15">
      <c r="A1197" s="23"/>
      <c r="B1197" s="171"/>
      <c r="C1197" s="22"/>
      <c r="D1197" s="120"/>
      <c r="E1197" s="194"/>
      <c r="F1197" s="195"/>
      <c r="G1197" s="196"/>
      <c r="H1197" s="197"/>
      <c r="I1197" s="198">
        <f t="shared" ca="1" si="122"/>
        <v>0</v>
      </c>
      <c r="J1197" s="121"/>
      <c r="K1197" s="196">
        <f>SUMIFS(VENTAS[Cantidad],VENTAS[Código del producto Vendido],INVENTARIO[[#This Row],[Code]])</f>
        <v>0</v>
      </c>
      <c r="L1197" s="196">
        <f>INVENTARIO[[#This Row],[Entradas]]-INVENTARIO[[#This Row],[Salidas]]</f>
        <v>0</v>
      </c>
      <c r="M1197" s="197">
        <f ca="1">INVENTARIO[[#This Row],[Pricing 1]]*10%</f>
        <v>0</v>
      </c>
      <c r="N1197" s="197"/>
      <c r="O1197" s="197"/>
      <c r="P1197" s="197" t="e">
        <f t="shared" si="123"/>
        <v>#DIV/0!</v>
      </c>
      <c r="Q1197" s="196"/>
      <c r="R1197" s="197"/>
      <c r="S1197" s="199">
        <f t="shared" si="124"/>
        <v>0</v>
      </c>
      <c r="T1197" s="200">
        <f ca="1">(P1197+S1197)-INVENTARIO[[#This Row],[Comisión 10%]]</f>
        <v>0</v>
      </c>
      <c r="U1197" s="197">
        <f t="shared" ca="1" si="125"/>
        <v>0</v>
      </c>
      <c r="V1197" s="201"/>
      <c r="W1197" s="20">
        <f ca="1">INVENTARIO[[#This Row],[Precio Final]]-(INVENTARIO[[#This Row],[Comisión 10%]]+INVENTARIO[[#This Row],[Costo total]])</f>
        <v>0</v>
      </c>
      <c r="X1197" s="20">
        <f ca="1">INVENTARIO[[#This Row],[Ganancia Unitaria]]*INVENTARIO[[#This Row],[Salidas]]</f>
        <v>0</v>
      </c>
      <c r="Y1197" s="20"/>
      <c r="Z1197" s="20"/>
    </row>
    <row r="1198" spans="1:26" ht="55" hidden="1" customHeight="1" x14ac:dyDescent="0.15">
      <c r="A1198" s="23"/>
      <c r="B1198" s="171"/>
      <c r="C1198" s="22"/>
      <c r="D1198" s="120"/>
      <c r="E1198" s="194"/>
      <c r="F1198" s="195"/>
      <c r="G1198" s="196"/>
      <c r="H1198" s="197"/>
      <c r="I1198" s="198">
        <f t="shared" ca="1" si="122"/>
        <v>0</v>
      </c>
      <c r="J1198" s="121"/>
      <c r="K1198" s="196">
        <f>SUMIFS(VENTAS[Cantidad],VENTAS[Código del producto Vendido],INVENTARIO[[#This Row],[Code]])</f>
        <v>0</v>
      </c>
      <c r="L1198" s="196">
        <f>INVENTARIO[[#This Row],[Entradas]]-INVENTARIO[[#This Row],[Salidas]]</f>
        <v>0</v>
      </c>
      <c r="M1198" s="197">
        <f ca="1">INVENTARIO[[#This Row],[Pricing 1]]*10%</f>
        <v>0</v>
      </c>
      <c r="N1198" s="197"/>
      <c r="O1198" s="197"/>
      <c r="P1198" s="197" t="e">
        <f t="shared" si="123"/>
        <v>#DIV/0!</v>
      </c>
      <c r="Q1198" s="196"/>
      <c r="R1198" s="197"/>
      <c r="S1198" s="199">
        <f t="shared" si="124"/>
        <v>0</v>
      </c>
      <c r="T1198" s="200">
        <f ca="1">(P1198+S1198)-INVENTARIO[[#This Row],[Comisión 10%]]</f>
        <v>0</v>
      </c>
      <c r="U1198" s="197">
        <f t="shared" ca="1" si="125"/>
        <v>0</v>
      </c>
      <c r="V1198" s="201"/>
      <c r="W1198" s="20">
        <f ca="1">INVENTARIO[[#This Row],[Precio Final]]-(INVENTARIO[[#This Row],[Comisión 10%]]+INVENTARIO[[#This Row],[Costo total]])</f>
        <v>0</v>
      </c>
      <c r="X1198" s="20">
        <f ca="1">INVENTARIO[[#This Row],[Ganancia Unitaria]]*INVENTARIO[[#This Row],[Salidas]]</f>
        <v>0</v>
      </c>
      <c r="Y1198" s="20"/>
      <c r="Z1198" s="20"/>
    </row>
    <row r="1199" spans="1:26" ht="55" hidden="1" customHeight="1" x14ac:dyDescent="0.15">
      <c r="A1199" s="23"/>
      <c r="B1199" s="171"/>
      <c r="C1199" s="22"/>
      <c r="D1199" s="120"/>
      <c r="E1199" s="194"/>
      <c r="F1199" s="195"/>
      <c r="G1199" s="196"/>
      <c r="H1199" s="197"/>
      <c r="I1199" s="198">
        <f t="shared" ca="1" si="122"/>
        <v>0</v>
      </c>
      <c r="J1199" s="121"/>
      <c r="K1199" s="196">
        <f>SUMIFS(VENTAS[Cantidad],VENTAS[Código del producto Vendido],INVENTARIO[[#This Row],[Code]])</f>
        <v>0</v>
      </c>
      <c r="L1199" s="196">
        <f>INVENTARIO[[#This Row],[Entradas]]-INVENTARIO[[#This Row],[Salidas]]</f>
        <v>0</v>
      </c>
      <c r="M1199" s="197">
        <f ca="1">INVENTARIO[[#This Row],[Pricing 1]]*10%</f>
        <v>0</v>
      </c>
      <c r="N1199" s="197"/>
      <c r="O1199" s="197"/>
      <c r="P1199" s="197" t="e">
        <f t="shared" si="123"/>
        <v>#DIV/0!</v>
      </c>
      <c r="Q1199" s="196"/>
      <c r="R1199" s="197"/>
      <c r="S1199" s="199">
        <f t="shared" si="124"/>
        <v>0</v>
      </c>
      <c r="T1199" s="200">
        <f ca="1">(P1199+S1199)-INVENTARIO[[#This Row],[Comisión 10%]]</f>
        <v>0</v>
      </c>
      <c r="U1199" s="197">
        <f t="shared" ca="1" si="125"/>
        <v>0</v>
      </c>
      <c r="V1199" s="201"/>
      <c r="W1199" s="20">
        <f ca="1">INVENTARIO[[#This Row],[Precio Final]]-(INVENTARIO[[#This Row],[Comisión 10%]]+INVENTARIO[[#This Row],[Costo total]])</f>
        <v>0</v>
      </c>
      <c r="X1199" s="20">
        <f ca="1">INVENTARIO[[#This Row],[Ganancia Unitaria]]*INVENTARIO[[#This Row],[Salidas]]</f>
        <v>0</v>
      </c>
      <c r="Y1199" s="20"/>
      <c r="Z1199" s="20"/>
    </row>
    <row r="1200" spans="1:26" ht="55" hidden="1" customHeight="1" x14ac:dyDescent="0.15">
      <c r="A1200" s="23"/>
      <c r="B1200" s="171"/>
      <c r="C1200" s="22"/>
      <c r="D1200" s="120"/>
      <c r="E1200" s="194"/>
      <c r="F1200" s="195"/>
      <c r="G1200" s="196"/>
      <c r="H1200" s="197"/>
      <c r="I1200" s="198">
        <f t="shared" ca="1" si="122"/>
        <v>0</v>
      </c>
      <c r="J1200" s="121"/>
      <c r="K1200" s="196">
        <f>SUMIFS(VENTAS[Cantidad],VENTAS[Código del producto Vendido],INVENTARIO[[#This Row],[Code]])</f>
        <v>0</v>
      </c>
      <c r="L1200" s="196">
        <f>INVENTARIO[[#This Row],[Entradas]]-INVENTARIO[[#This Row],[Salidas]]</f>
        <v>0</v>
      </c>
      <c r="M1200" s="197">
        <f ca="1">INVENTARIO[[#This Row],[Pricing 1]]*10%</f>
        <v>0</v>
      </c>
      <c r="N1200" s="197"/>
      <c r="O1200" s="197"/>
      <c r="P1200" s="197" t="e">
        <f t="shared" si="123"/>
        <v>#DIV/0!</v>
      </c>
      <c r="Q1200" s="196"/>
      <c r="R1200" s="197"/>
      <c r="S1200" s="199">
        <f t="shared" si="124"/>
        <v>0</v>
      </c>
      <c r="T1200" s="200">
        <f ca="1">(P1200+S1200)-INVENTARIO[[#This Row],[Comisión 10%]]</f>
        <v>0</v>
      </c>
      <c r="U1200" s="197">
        <f t="shared" ca="1" si="125"/>
        <v>0</v>
      </c>
      <c r="V1200" s="201"/>
      <c r="W1200" s="20">
        <f ca="1">INVENTARIO[[#This Row],[Precio Final]]-(INVENTARIO[[#This Row],[Comisión 10%]]+INVENTARIO[[#This Row],[Costo total]])</f>
        <v>0</v>
      </c>
      <c r="X1200" s="20">
        <f ca="1">INVENTARIO[[#This Row],[Ganancia Unitaria]]*INVENTARIO[[#This Row],[Salidas]]</f>
        <v>0</v>
      </c>
      <c r="Y1200" s="20"/>
      <c r="Z1200" s="20"/>
    </row>
    <row r="1201" spans="1:26" ht="55" hidden="1" customHeight="1" x14ac:dyDescent="0.15">
      <c r="A1201" s="23"/>
      <c r="B1201" s="171"/>
      <c r="C1201" s="22"/>
      <c r="D1201" s="120"/>
      <c r="E1201" s="194"/>
      <c r="F1201" s="195"/>
      <c r="G1201" s="196"/>
      <c r="H1201" s="197"/>
      <c r="I1201" s="198">
        <f t="shared" ca="1" si="122"/>
        <v>0</v>
      </c>
      <c r="J1201" s="121"/>
      <c r="K1201" s="196">
        <f>SUMIFS(VENTAS[Cantidad],VENTAS[Código del producto Vendido],INVENTARIO[[#This Row],[Code]])</f>
        <v>0</v>
      </c>
      <c r="L1201" s="196">
        <f>INVENTARIO[[#This Row],[Entradas]]-INVENTARIO[[#This Row],[Salidas]]</f>
        <v>0</v>
      </c>
      <c r="M1201" s="197">
        <f ca="1">INVENTARIO[[#This Row],[Pricing 1]]*10%</f>
        <v>0</v>
      </c>
      <c r="N1201" s="197"/>
      <c r="O1201" s="197"/>
      <c r="P1201" s="197" t="e">
        <f t="shared" si="123"/>
        <v>#DIV/0!</v>
      </c>
      <c r="Q1201" s="196"/>
      <c r="R1201" s="197"/>
      <c r="S1201" s="199">
        <f t="shared" si="124"/>
        <v>0</v>
      </c>
      <c r="T1201" s="200">
        <f ca="1">(P1201+S1201)-INVENTARIO[[#This Row],[Comisión 10%]]</f>
        <v>0</v>
      </c>
      <c r="U1201" s="197">
        <f t="shared" ca="1" si="125"/>
        <v>0</v>
      </c>
      <c r="V1201" s="201"/>
      <c r="W1201" s="20">
        <f ca="1">INVENTARIO[[#This Row],[Precio Final]]-(INVENTARIO[[#This Row],[Comisión 10%]]+INVENTARIO[[#This Row],[Costo total]])</f>
        <v>0</v>
      </c>
      <c r="X1201" s="20">
        <f ca="1">INVENTARIO[[#This Row],[Ganancia Unitaria]]*INVENTARIO[[#This Row],[Salidas]]</f>
        <v>0</v>
      </c>
      <c r="Y1201" s="20"/>
      <c r="Z1201" s="20"/>
    </row>
    <row r="1202" spans="1:26" ht="55" hidden="1" customHeight="1" x14ac:dyDescent="0.15">
      <c r="A1202" s="23"/>
      <c r="B1202" s="171"/>
      <c r="C1202" s="22"/>
      <c r="D1202" s="120"/>
      <c r="E1202" s="194"/>
      <c r="F1202" s="195"/>
      <c r="G1202" s="196"/>
      <c r="H1202" s="197"/>
      <c r="I1202" s="198">
        <f t="shared" ca="1" si="122"/>
        <v>0</v>
      </c>
      <c r="J1202" s="121"/>
      <c r="K1202" s="196">
        <f>SUMIFS(VENTAS[Cantidad],VENTAS[Código del producto Vendido],INVENTARIO[[#This Row],[Code]])</f>
        <v>0</v>
      </c>
      <c r="L1202" s="196">
        <f>INVENTARIO[[#This Row],[Entradas]]-INVENTARIO[[#This Row],[Salidas]]</f>
        <v>0</v>
      </c>
      <c r="M1202" s="197">
        <f ca="1">INVENTARIO[[#This Row],[Pricing 1]]*10%</f>
        <v>0</v>
      </c>
      <c r="N1202" s="197"/>
      <c r="O1202" s="197"/>
      <c r="P1202" s="197" t="e">
        <f t="shared" si="123"/>
        <v>#DIV/0!</v>
      </c>
      <c r="Q1202" s="196"/>
      <c r="R1202" s="197"/>
      <c r="S1202" s="199">
        <f t="shared" si="124"/>
        <v>0</v>
      </c>
      <c r="T1202" s="200">
        <f ca="1">(P1202+S1202)-INVENTARIO[[#This Row],[Comisión 10%]]</f>
        <v>0</v>
      </c>
      <c r="U1202" s="197">
        <f t="shared" ca="1" si="125"/>
        <v>0</v>
      </c>
      <c r="V1202" s="201"/>
      <c r="W1202" s="20">
        <f ca="1">INVENTARIO[[#This Row],[Precio Final]]-(INVENTARIO[[#This Row],[Comisión 10%]]+INVENTARIO[[#This Row],[Costo total]])</f>
        <v>0</v>
      </c>
      <c r="X1202" s="20">
        <f ca="1">INVENTARIO[[#This Row],[Ganancia Unitaria]]*INVENTARIO[[#This Row],[Salidas]]</f>
        <v>0</v>
      </c>
      <c r="Y1202" s="20"/>
      <c r="Z1202" s="20"/>
    </row>
    <row r="1203" spans="1:26" ht="55" hidden="1" customHeight="1" x14ac:dyDescent="0.15">
      <c r="A1203" s="23"/>
      <c r="B1203" s="171"/>
      <c r="C1203" s="22"/>
      <c r="D1203" s="120"/>
      <c r="E1203" s="194"/>
      <c r="F1203" s="195"/>
      <c r="G1203" s="196"/>
      <c r="H1203" s="197"/>
      <c r="I1203" s="198">
        <f t="shared" ca="1" si="122"/>
        <v>0</v>
      </c>
      <c r="J1203" s="121"/>
      <c r="K1203" s="196">
        <f>SUMIFS(VENTAS[Cantidad],VENTAS[Código del producto Vendido],INVENTARIO[[#This Row],[Code]])</f>
        <v>0</v>
      </c>
      <c r="L1203" s="196">
        <f>INVENTARIO[[#This Row],[Entradas]]-INVENTARIO[[#This Row],[Salidas]]</f>
        <v>0</v>
      </c>
      <c r="M1203" s="197">
        <f ca="1">INVENTARIO[[#This Row],[Pricing 1]]*10%</f>
        <v>0</v>
      </c>
      <c r="N1203" s="197"/>
      <c r="O1203" s="197"/>
      <c r="P1203" s="197" t="e">
        <f t="shared" si="123"/>
        <v>#DIV/0!</v>
      </c>
      <c r="Q1203" s="196"/>
      <c r="R1203" s="197"/>
      <c r="S1203" s="199">
        <f t="shared" si="124"/>
        <v>0</v>
      </c>
      <c r="T1203" s="200">
        <f ca="1">(P1203+S1203)-INVENTARIO[[#This Row],[Comisión 10%]]</f>
        <v>0</v>
      </c>
      <c r="U1203" s="197">
        <f t="shared" ca="1" si="125"/>
        <v>0</v>
      </c>
      <c r="V1203" s="201"/>
      <c r="W1203" s="20">
        <f ca="1">INVENTARIO[[#This Row],[Precio Final]]-(INVENTARIO[[#This Row],[Comisión 10%]]+INVENTARIO[[#This Row],[Costo total]])</f>
        <v>0</v>
      </c>
      <c r="X1203" s="20">
        <f ca="1">INVENTARIO[[#This Row],[Ganancia Unitaria]]*INVENTARIO[[#This Row],[Salidas]]</f>
        <v>0</v>
      </c>
      <c r="Y1203" s="20"/>
      <c r="Z1203" s="20"/>
    </row>
    <row r="1204" spans="1:26" ht="55" hidden="1" customHeight="1" x14ac:dyDescent="0.15">
      <c r="A1204" s="23"/>
      <c r="B1204" s="171"/>
      <c r="C1204" s="22"/>
      <c r="D1204" s="120"/>
      <c r="E1204" s="194"/>
      <c r="F1204" s="195"/>
      <c r="G1204" s="196"/>
      <c r="H1204" s="197"/>
      <c r="I1204" s="198">
        <f t="shared" ca="1" si="122"/>
        <v>0</v>
      </c>
      <c r="J1204" s="121"/>
      <c r="K1204" s="196">
        <f>SUMIFS(VENTAS[Cantidad],VENTAS[Código del producto Vendido],INVENTARIO[[#This Row],[Code]])</f>
        <v>0</v>
      </c>
      <c r="L1204" s="196">
        <f>INVENTARIO[[#This Row],[Entradas]]-INVENTARIO[[#This Row],[Salidas]]</f>
        <v>0</v>
      </c>
      <c r="M1204" s="197">
        <f ca="1">INVENTARIO[[#This Row],[Pricing 1]]*10%</f>
        <v>0</v>
      </c>
      <c r="N1204" s="197"/>
      <c r="O1204" s="197"/>
      <c r="P1204" s="197" t="e">
        <f t="shared" si="123"/>
        <v>#DIV/0!</v>
      </c>
      <c r="Q1204" s="196"/>
      <c r="R1204" s="197"/>
      <c r="S1204" s="199">
        <f t="shared" si="124"/>
        <v>0</v>
      </c>
      <c r="T1204" s="200">
        <f ca="1">(P1204+S1204)-INVENTARIO[[#This Row],[Comisión 10%]]</f>
        <v>0</v>
      </c>
      <c r="U1204" s="197">
        <f t="shared" ca="1" si="125"/>
        <v>0</v>
      </c>
      <c r="V1204" s="201"/>
      <c r="W1204" s="20">
        <f ca="1">INVENTARIO[[#This Row],[Precio Final]]-(INVENTARIO[[#This Row],[Comisión 10%]]+INVENTARIO[[#This Row],[Costo total]])</f>
        <v>0</v>
      </c>
      <c r="X1204" s="20">
        <f ca="1">INVENTARIO[[#This Row],[Ganancia Unitaria]]*INVENTARIO[[#This Row],[Salidas]]</f>
        <v>0</v>
      </c>
      <c r="Y1204" s="20"/>
      <c r="Z1204" s="20"/>
    </row>
    <row r="1205" spans="1:26" ht="55" hidden="1" customHeight="1" x14ac:dyDescent="0.15">
      <c r="A1205" s="23"/>
      <c r="B1205" s="171"/>
      <c r="C1205" s="22"/>
      <c r="D1205" s="120"/>
      <c r="E1205" s="194"/>
      <c r="F1205" s="195"/>
      <c r="G1205" s="196"/>
      <c r="H1205" s="197"/>
      <c r="I1205" s="198">
        <f t="shared" ca="1" si="122"/>
        <v>0</v>
      </c>
      <c r="J1205" s="121"/>
      <c r="K1205" s="196">
        <f>SUMIFS(VENTAS[Cantidad],VENTAS[Código del producto Vendido],INVENTARIO[[#This Row],[Code]])</f>
        <v>0</v>
      </c>
      <c r="L1205" s="196">
        <f>INVENTARIO[[#This Row],[Entradas]]-INVENTARIO[[#This Row],[Salidas]]</f>
        <v>0</v>
      </c>
      <c r="M1205" s="197">
        <f ca="1">INVENTARIO[[#This Row],[Pricing 1]]*10%</f>
        <v>0</v>
      </c>
      <c r="N1205" s="197"/>
      <c r="O1205" s="197"/>
      <c r="P1205" s="197" t="e">
        <f t="shared" si="123"/>
        <v>#DIV/0!</v>
      </c>
      <c r="Q1205" s="196"/>
      <c r="R1205" s="197"/>
      <c r="S1205" s="199">
        <f t="shared" si="124"/>
        <v>0</v>
      </c>
      <c r="T1205" s="200">
        <f ca="1">(P1205+S1205)-INVENTARIO[[#This Row],[Comisión 10%]]</f>
        <v>0</v>
      </c>
      <c r="U1205" s="197">
        <f t="shared" ca="1" si="125"/>
        <v>0</v>
      </c>
      <c r="V1205" s="201"/>
      <c r="W1205" s="20">
        <f ca="1">INVENTARIO[[#This Row],[Precio Final]]-(INVENTARIO[[#This Row],[Comisión 10%]]+INVENTARIO[[#This Row],[Costo total]])</f>
        <v>0</v>
      </c>
      <c r="X1205" s="20">
        <f ca="1">INVENTARIO[[#This Row],[Ganancia Unitaria]]*INVENTARIO[[#This Row],[Salidas]]</f>
        <v>0</v>
      </c>
      <c r="Y1205" s="20"/>
      <c r="Z1205" s="20"/>
    </row>
    <row r="1206" spans="1:26" ht="55" hidden="1" customHeight="1" x14ac:dyDescent="0.15">
      <c r="A1206" s="23"/>
      <c r="B1206" s="171"/>
      <c r="C1206" s="22"/>
      <c r="D1206" s="120"/>
      <c r="E1206" s="194"/>
      <c r="F1206" s="195"/>
      <c r="G1206" s="196"/>
      <c r="H1206" s="197"/>
      <c r="I1206" s="198">
        <f t="shared" ref="I1206:I1269" ca="1" si="126">U1206</f>
        <v>0</v>
      </c>
      <c r="J1206" s="121"/>
      <c r="K1206" s="196">
        <f>SUMIFS(VENTAS[Cantidad],VENTAS[Código del producto Vendido],INVENTARIO[[#This Row],[Code]])</f>
        <v>0</v>
      </c>
      <c r="L1206" s="196">
        <f>INVENTARIO[[#This Row],[Entradas]]-INVENTARIO[[#This Row],[Salidas]]</f>
        <v>0</v>
      </c>
      <c r="M1206" s="197">
        <f ca="1">INVENTARIO[[#This Row],[Pricing 1]]*10%</f>
        <v>0</v>
      </c>
      <c r="N1206" s="197"/>
      <c r="O1206" s="197"/>
      <c r="P1206" s="197" t="e">
        <f t="shared" ref="P1206:P1269" si="127">N1206/O1206</f>
        <v>#DIV/0!</v>
      </c>
      <c r="Q1206" s="196"/>
      <c r="R1206" s="197"/>
      <c r="S1206" s="199">
        <f t="shared" ref="S1206:S1269" si="128">Q1206*R1206/1000</f>
        <v>0</v>
      </c>
      <c r="T1206" s="200">
        <f ca="1">(P1206+S1206)-INVENTARIO[[#This Row],[Comisión 10%]]</f>
        <v>0</v>
      </c>
      <c r="U1206" s="197">
        <f t="shared" ref="U1206:U1269" ca="1" si="129">ROUNDUP(T1206,0)</f>
        <v>0</v>
      </c>
      <c r="V1206" s="201"/>
      <c r="W1206" s="20">
        <f ca="1">INVENTARIO[[#This Row],[Precio Final]]-(INVENTARIO[[#This Row],[Comisión 10%]]+INVENTARIO[[#This Row],[Costo total]])</f>
        <v>0</v>
      </c>
      <c r="X1206" s="20">
        <f ca="1">INVENTARIO[[#This Row],[Ganancia Unitaria]]*INVENTARIO[[#This Row],[Salidas]]</f>
        <v>0</v>
      </c>
      <c r="Y1206" s="20"/>
      <c r="Z1206" s="20"/>
    </row>
    <row r="1207" spans="1:26" ht="55" hidden="1" customHeight="1" x14ac:dyDescent="0.15">
      <c r="A1207" s="23"/>
      <c r="B1207" s="171"/>
      <c r="C1207" s="22"/>
      <c r="D1207" s="120"/>
      <c r="E1207" s="194"/>
      <c r="F1207" s="195"/>
      <c r="G1207" s="196"/>
      <c r="H1207" s="197"/>
      <c r="I1207" s="198">
        <f t="shared" ca="1" si="126"/>
        <v>0</v>
      </c>
      <c r="J1207" s="121"/>
      <c r="K1207" s="196">
        <f>SUMIFS(VENTAS[Cantidad],VENTAS[Código del producto Vendido],INVENTARIO[[#This Row],[Code]])</f>
        <v>0</v>
      </c>
      <c r="L1207" s="196">
        <f>INVENTARIO[[#This Row],[Entradas]]-INVENTARIO[[#This Row],[Salidas]]</f>
        <v>0</v>
      </c>
      <c r="M1207" s="197">
        <f ca="1">INVENTARIO[[#This Row],[Pricing 1]]*10%</f>
        <v>0</v>
      </c>
      <c r="N1207" s="197"/>
      <c r="O1207" s="197"/>
      <c r="P1207" s="197" t="e">
        <f t="shared" si="127"/>
        <v>#DIV/0!</v>
      </c>
      <c r="Q1207" s="196"/>
      <c r="R1207" s="197"/>
      <c r="S1207" s="199">
        <f t="shared" si="128"/>
        <v>0</v>
      </c>
      <c r="T1207" s="200">
        <f ca="1">(P1207+S1207)-INVENTARIO[[#This Row],[Comisión 10%]]</f>
        <v>0</v>
      </c>
      <c r="U1207" s="197">
        <f t="shared" ca="1" si="129"/>
        <v>0</v>
      </c>
      <c r="V1207" s="201"/>
      <c r="W1207" s="20">
        <f ca="1">INVENTARIO[[#This Row],[Precio Final]]-(INVENTARIO[[#This Row],[Comisión 10%]]+INVENTARIO[[#This Row],[Costo total]])</f>
        <v>0</v>
      </c>
      <c r="X1207" s="20">
        <f ca="1">INVENTARIO[[#This Row],[Ganancia Unitaria]]*INVENTARIO[[#This Row],[Salidas]]</f>
        <v>0</v>
      </c>
      <c r="Y1207" s="20"/>
      <c r="Z1207" s="20"/>
    </row>
    <row r="1208" spans="1:26" ht="55" hidden="1" customHeight="1" x14ac:dyDescent="0.15">
      <c r="A1208" s="23"/>
      <c r="B1208" s="171"/>
      <c r="C1208" s="22"/>
      <c r="D1208" s="120"/>
      <c r="E1208" s="194"/>
      <c r="F1208" s="195"/>
      <c r="G1208" s="196"/>
      <c r="H1208" s="197"/>
      <c r="I1208" s="198">
        <f t="shared" ca="1" si="126"/>
        <v>0</v>
      </c>
      <c r="J1208" s="121"/>
      <c r="K1208" s="196">
        <f>SUMIFS(VENTAS[Cantidad],VENTAS[Código del producto Vendido],INVENTARIO[[#This Row],[Code]])</f>
        <v>0</v>
      </c>
      <c r="L1208" s="196">
        <f>INVENTARIO[[#This Row],[Entradas]]-INVENTARIO[[#This Row],[Salidas]]</f>
        <v>0</v>
      </c>
      <c r="M1208" s="197">
        <f ca="1">INVENTARIO[[#This Row],[Pricing 1]]*10%</f>
        <v>0</v>
      </c>
      <c r="N1208" s="197"/>
      <c r="O1208" s="197"/>
      <c r="P1208" s="197" t="e">
        <f t="shared" si="127"/>
        <v>#DIV/0!</v>
      </c>
      <c r="Q1208" s="196"/>
      <c r="R1208" s="197"/>
      <c r="S1208" s="199">
        <f t="shared" si="128"/>
        <v>0</v>
      </c>
      <c r="T1208" s="200">
        <f ca="1">(P1208+S1208)-INVENTARIO[[#This Row],[Comisión 10%]]</f>
        <v>0</v>
      </c>
      <c r="U1208" s="197">
        <f t="shared" ca="1" si="129"/>
        <v>0</v>
      </c>
      <c r="V1208" s="201"/>
      <c r="W1208" s="20">
        <f ca="1">INVENTARIO[[#This Row],[Precio Final]]-(INVENTARIO[[#This Row],[Comisión 10%]]+INVENTARIO[[#This Row],[Costo total]])</f>
        <v>0</v>
      </c>
      <c r="X1208" s="20">
        <f ca="1">INVENTARIO[[#This Row],[Ganancia Unitaria]]*INVENTARIO[[#This Row],[Salidas]]</f>
        <v>0</v>
      </c>
      <c r="Y1208" s="20"/>
      <c r="Z1208" s="20"/>
    </row>
    <row r="1209" spans="1:26" ht="55" hidden="1" customHeight="1" x14ac:dyDescent="0.15">
      <c r="A1209" s="23"/>
      <c r="B1209" s="171"/>
      <c r="C1209" s="22"/>
      <c r="D1209" s="120"/>
      <c r="E1209" s="194"/>
      <c r="F1209" s="195"/>
      <c r="G1209" s="196"/>
      <c r="H1209" s="197"/>
      <c r="I1209" s="198">
        <f t="shared" ca="1" si="126"/>
        <v>0</v>
      </c>
      <c r="J1209" s="121"/>
      <c r="K1209" s="196">
        <f>SUMIFS(VENTAS[Cantidad],VENTAS[Código del producto Vendido],INVENTARIO[[#This Row],[Code]])</f>
        <v>0</v>
      </c>
      <c r="L1209" s="196">
        <f>INVENTARIO[[#This Row],[Entradas]]-INVENTARIO[[#This Row],[Salidas]]</f>
        <v>0</v>
      </c>
      <c r="M1209" s="197">
        <f ca="1">INVENTARIO[[#This Row],[Pricing 1]]*10%</f>
        <v>0</v>
      </c>
      <c r="N1209" s="197"/>
      <c r="O1209" s="197"/>
      <c r="P1209" s="197" t="e">
        <f t="shared" si="127"/>
        <v>#DIV/0!</v>
      </c>
      <c r="Q1209" s="196"/>
      <c r="R1209" s="197"/>
      <c r="S1209" s="199">
        <f t="shared" si="128"/>
        <v>0</v>
      </c>
      <c r="T1209" s="200">
        <f ca="1">(P1209+S1209)-INVENTARIO[[#This Row],[Comisión 10%]]</f>
        <v>0</v>
      </c>
      <c r="U1209" s="197">
        <f t="shared" ca="1" si="129"/>
        <v>0</v>
      </c>
      <c r="V1209" s="201"/>
      <c r="W1209" s="20">
        <f ca="1">INVENTARIO[[#This Row],[Precio Final]]-(INVENTARIO[[#This Row],[Comisión 10%]]+INVENTARIO[[#This Row],[Costo total]])</f>
        <v>0</v>
      </c>
      <c r="X1209" s="20">
        <f ca="1">INVENTARIO[[#This Row],[Ganancia Unitaria]]*INVENTARIO[[#This Row],[Salidas]]</f>
        <v>0</v>
      </c>
      <c r="Y1209" s="20"/>
      <c r="Z1209" s="20"/>
    </row>
    <row r="1210" spans="1:26" ht="55" hidden="1" customHeight="1" x14ac:dyDescent="0.15">
      <c r="A1210" s="23"/>
      <c r="B1210" s="171"/>
      <c r="C1210" s="22"/>
      <c r="D1210" s="120"/>
      <c r="E1210" s="194"/>
      <c r="F1210" s="195"/>
      <c r="G1210" s="196"/>
      <c r="H1210" s="197"/>
      <c r="I1210" s="198">
        <f t="shared" ca="1" si="126"/>
        <v>0</v>
      </c>
      <c r="J1210" s="121"/>
      <c r="K1210" s="196">
        <f>SUMIFS(VENTAS[Cantidad],VENTAS[Código del producto Vendido],INVENTARIO[[#This Row],[Code]])</f>
        <v>0</v>
      </c>
      <c r="L1210" s="196">
        <f>INVENTARIO[[#This Row],[Entradas]]-INVENTARIO[[#This Row],[Salidas]]</f>
        <v>0</v>
      </c>
      <c r="M1210" s="197">
        <f ca="1">INVENTARIO[[#This Row],[Pricing 1]]*10%</f>
        <v>0</v>
      </c>
      <c r="N1210" s="197"/>
      <c r="O1210" s="197"/>
      <c r="P1210" s="197" t="e">
        <f t="shared" si="127"/>
        <v>#DIV/0!</v>
      </c>
      <c r="Q1210" s="196"/>
      <c r="R1210" s="197"/>
      <c r="S1210" s="199">
        <f t="shared" si="128"/>
        <v>0</v>
      </c>
      <c r="T1210" s="200">
        <f ca="1">(P1210+S1210)-INVENTARIO[[#This Row],[Comisión 10%]]</f>
        <v>0</v>
      </c>
      <c r="U1210" s="197">
        <f t="shared" ca="1" si="129"/>
        <v>0</v>
      </c>
      <c r="V1210" s="201"/>
      <c r="W1210" s="20">
        <f ca="1">INVENTARIO[[#This Row],[Precio Final]]-(INVENTARIO[[#This Row],[Comisión 10%]]+INVENTARIO[[#This Row],[Costo total]])</f>
        <v>0</v>
      </c>
      <c r="X1210" s="20">
        <f ca="1">INVENTARIO[[#This Row],[Ganancia Unitaria]]*INVENTARIO[[#This Row],[Salidas]]</f>
        <v>0</v>
      </c>
      <c r="Y1210" s="20"/>
      <c r="Z1210" s="20"/>
    </row>
    <row r="1211" spans="1:26" ht="55" hidden="1" customHeight="1" x14ac:dyDescent="0.15">
      <c r="A1211" s="23"/>
      <c r="B1211" s="171"/>
      <c r="C1211" s="22"/>
      <c r="D1211" s="120"/>
      <c r="E1211" s="194"/>
      <c r="F1211" s="195"/>
      <c r="G1211" s="196"/>
      <c r="H1211" s="197"/>
      <c r="I1211" s="198">
        <f t="shared" ca="1" si="126"/>
        <v>0</v>
      </c>
      <c r="J1211" s="121"/>
      <c r="K1211" s="196">
        <f>SUMIFS(VENTAS[Cantidad],VENTAS[Código del producto Vendido],INVENTARIO[[#This Row],[Code]])</f>
        <v>0</v>
      </c>
      <c r="L1211" s="196">
        <f>INVENTARIO[[#This Row],[Entradas]]-INVENTARIO[[#This Row],[Salidas]]</f>
        <v>0</v>
      </c>
      <c r="M1211" s="197">
        <f ca="1">INVENTARIO[[#This Row],[Pricing 1]]*10%</f>
        <v>0</v>
      </c>
      <c r="N1211" s="197"/>
      <c r="O1211" s="197"/>
      <c r="P1211" s="197" t="e">
        <f t="shared" si="127"/>
        <v>#DIV/0!</v>
      </c>
      <c r="Q1211" s="196"/>
      <c r="R1211" s="197"/>
      <c r="S1211" s="199">
        <f t="shared" si="128"/>
        <v>0</v>
      </c>
      <c r="T1211" s="200">
        <f ca="1">(P1211+S1211)-INVENTARIO[[#This Row],[Comisión 10%]]</f>
        <v>0</v>
      </c>
      <c r="U1211" s="197">
        <f t="shared" ca="1" si="129"/>
        <v>0</v>
      </c>
      <c r="V1211" s="201"/>
      <c r="W1211" s="20">
        <f ca="1">INVENTARIO[[#This Row],[Precio Final]]-(INVENTARIO[[#This Row],[Comisión 10%]]+INVENTARIO[[#This Row],[Costo total]])</f>
        <v>0</v>
      </c>
      <c r="X1211" s="20">
        <f ca="1">INVENTARIO[[#This Row],[Ganancia Unitaria]]*INVENTARIO[[#This Row],[Salidas]]</f>
        <v>0</v>
      </c>
      <c r="Y1211" s="20"/>
      <c r="Z1211" s="20"/>
    </row>
    <row r="1212" spans="1:26" ht="55" hidden="1" customHeight="1" x14ac:dyDescent="0.15">
      <c r="A1212" s="23"/>
      <c r="B1212" s="171"/>
      <c r="C1212" s="22"/>
      <c r="D1212" s="120"/>
      <c r="E1212" s="194"/>
      <c r="F1212" s="195"/>
      <c r="G1212" s="196"/>
      <c r="H1212" s="197"/>
      <c r="I1212" s="198">
        <f t="shared" ca="1" si="126"/>
        <v>0</v>
      </c>
      <c r="J1212" s="121"/>
      <c r="K1212" s="196">
        <f>SUMIFS(VENTAS[Cantidad],VENTAS[Código del producto Vendido],INVENTARIO[[#This Row],[Code]])</f>
        <v>0</v>
      </c>
      <c r="L1212" s="196">
        <f>INVENTARIO[[#This Row],[Entradas]]-INVENTARIO[[#This Row],[Salidas]]</f>
        <v>0</v>
      </c>
      <c r="M1212" s="197">
        <f ca="1">INVENTARIO[[#This Row],[Pricing 1]]*10%</f>
        <v>0</v>
      </c>
      <c r="N1212" s="197"/>
      <c r="O1212" s="197"/>
      <c r="P1212" s="197" t="e">
        <f t="shared" si="127"/>
        <v>#DIV/0!</v>
      </c>
      <c r="Q1212" s="196"/>
      <c r="R1212" s="197"/>
      <c r="S1212" s="199">
        <f t="shared" si="128"/>
        <v>0</v>
      </c>
      <c r="T1212" s="200">
        <f ca="1">(P1212+S1212)-INVENTARIO[[#This Row],[Comisión 10%]]</f>
        <v>0</v>
      </c>
      <c r="U1212" s="197">
        <f t="shared" ca="1" si="129"/>
        <v>0</v>
      </c>
      <c r="V1212" s="201"/>
      <c r="W1212" s="20">
        <f ca="1">INVENTARIO[[#This Row],[Precio Final]]-(INVENTARIO[[#This Row],[Comisión 10%]]+INVENTARIO[[#This Row],[Costo total]])</f>
        <v>0</v>
      </c>
      <c r="X1212" s="20">
        <f ca="1">INVENTARIO[[#This Row],[Ganancia Unitaria]]*INVENTARIO[[#This Row],[Salidas]]</f>
        <v>0</v>
      </c>
      <c r="Y1212" s="20"/>
      <c r="Z1212" s="20"/>
    </row>
    <row r="1213" spans="1:26" ht="55" hidden="1" customHeight="1" x14ac:dyDescent="0.15">
      <c r="A1213" s="23"/>
      <c r="B1213" s="171"/>
      <c r="C1213" s="22"/>
      <c r="D1213" s="120"/>
      <c r="E1213" s="194"/>
      <c r="F1213" s="195"/>
      <c r="G1213" s="196"/>
      <c r="H1213" s="197"/>
      <c r="I1213" s="198">
        <f t="shared" ca="1" si="126"/>
        <v>0</v>
      </c>
      <c r="J1213" s="121"/>
      <c r="K1213" s="196">
        <f>SUMIFS(VENTAS[Cantidad],VENTAS[Código del producto Vendido],INVENTARIO[[#This Row],[Code]])</f>
        <v>0</v>
      </c>
      <c r="L1213" s="196">
        <f>INVENTARIO[[#This Row],[Entradas]]-INVENTARIO[[#This Row],[Salidas]]</f>
        <v>0</v>
      </c>
      <c r="M1213" s="197">
        <f ca="1">INVENTARIO[[#This Row],[Pricing 1]]*10%</f>
        <v>0</v>
      </c>
      <c r="N1213" s="197"/>
      <c r="O1213" s="197"/>
      <c r="P1213" s="197" t="e">
        <f t="shared" si="127"/>
        <v>#DIV/0!</v>
      </c>
      <c r="Q1213" s="196"/>
      <c r="R1213" s="197"/>
      <c r="S1213" s="199">
        <f t="shared" si="128"/>
        <v>0</v>
      </c>
      <c r="T1213" s="200">
        <f ca="1">(P1213+S1213)-INVENTARIO[[#This Row],[Comisión 10%]]</f>
        <v>0</v>
      </c>
      <c r="U1213" s="197">
        <f t="shared" ca="1" si="129"/>
        <v>0</v>
      </c>
      <c r="V1213" s="201"/>
      <c r="W1213" s="20">
        <f ca="1">INVENTARIO[[#This Row],[Precio Final]]-(INVENTARIO[[#This Row],[Comisión 10%]]+INVENTARIO[[#This Row],[Costo total]])</f>
        <v>0</v>
      </c>
      <c r="X1213" s="20">
        <f ca="1">INVENTARIO[[#This Row],[Ganancia Unitaria]]*INVENTARIO[[#This Row],[Salidas]]</f>
        <v>0</v>
      </c>
      <c r="Y1213" s="20"/>
      <c r="Z1213" s="20"/>
    </row>
    <row r="1214" spans="1:26" ht="55" hidden="1" customHeight="1" x14ac:dyDescent="0.15">
      <c r="A1214" s="23"/>
      <c r="B1214" s="171"/>
      <c r="C1214" s="22"/>
      <c r="D1214" s="120"/>
      <c r="E1214" s="194"/>
      <c r="F1214" s="195"/>
      <c r="G1214" s="196"/>
      <c r="H1214" s="197"/>
      <c r="I1214" s="198">
        <f t="shared" ca="1" si="126"/>
        <v>0</v>
      </c>
      <c r="J1214" s="121"/>
      <c r="K1214" s="196">
        <f>SUMIFS(VENTAS[Cantidad],VENTAS[Código del producto Vendido],INVENTARIO[[#This Row],[Code]])</f>
        <v>0</v>
      </c>
      <c r="L1214" s="196">
        <f>INVENTARIO[[#This Row],[Entradas]]-INVENTARIO[[#This Row],[Salidas]]</f>
        <v>0</v>
      </c>
      <c r="M1214" s="197">
        <f ca="1">INVENTARIO[[#This Row],[Pricing 1]]*10%</f>
        <v>0</v>
      </c>
      <c r="N1214" s="197"/>
      <c r="O1214" s="197"/>
      <c r="P1214" s="197" t="e">
        <f t="shared" si="127"/>
        <v>#DIV/0!</v>
      </c>
      <c r="Q1214" s="196"/>
      <c r="R1214" s="197"/>
      <c r="S1214" s="199">
        <f t="shared" si="128"/>
        <v>0</v>
      </c>
      <c r="T1214" s="200">
        <f ca="1">(P1214+S1214)-INVENTARIO[[#This Row],[Comisión 10%]]</f>
        <v>0</v>
      </c>
      <c r="U1214" s="197">
        <f t="shared" ca="1" si="129"/>
        <v>0</v>
      </c>
      <c r="V1214" s="201"/>
      <c r="W1214" s="20">
        <f ca="1">INVENTARIO[[#This Row],[Precio Final]]-(INVENTARIO[[#This Row],[Comisión 10%]]+INVENTARIO[[#This Row],[Costo total]])</f>
        <v>0</v>
      </c>
      <c r="X1214" s="20">
        <f ca="1">INVENTARIO[[#This Row],[Ganancia Unitaria]]*INVENTARIO[[#This Row],[Salidas]]</f>
        <v>0</v>
      </c>
      <c r="Y1214" s="20"/>
      <c r="Z1214" s="20"/>
    </row>
    <row r="1215" spans="1:26" ht="55" hidden="1" customHeight="1" x14ac:dyDescent="0.15">
      <c r="A1215" s="23"/>
      <c r="B1215" s="171"/>
      <c r="C1215" s="22"/>
      <c r="D1215" s="120"/>
      <c r="E1215" s="194"/>
      <c r="F1215" s="195"/>
      <c r="G1215" s="196"/>
      <c r="H1215" s="197"/>
      <c r="I1215" s="198">
        <f t="shared" ca="1" si="126"/>
        <v>0</v>
      </c>
      <c r="J1215" s="121"/>
      <c r="K1215" s="196">
        <f>SUMIFS(VENTAS[Cantidad],VENTAS[Código del producto Vendido],INVENTARIO[[#This Row],[Code]])</f>
        <v>0</v>
      </c>
      <c r="L1215" s="196">
        <f>INVENTARIO[[#This Row],[Entradas]]-INVENTARIO[[#This Row],[Salidas]]</f>
        <v>0</v>
      </c>
      <c r="M1215" s="197">
        <f ca="1">INVENTARIO[[#This Row],[Pricing 1]]*10%</f>
        <v>0</v>
      </c>
      <c r="N1215" s="197"/>
      <c r="O1215" s="197"/>
      <c r="P1215" s="197" t="e">
        <f t="shared" si="127"/>
        <v>#DIV/0!</v>
      </c>
      <c r="Q1215" s="196"/>
      <c r="R1215" s="197"/>
      <c r="S1215" s="199">
        <f t="shared" si="128"/>
        <v>0</v>
      </c>
      <c r="T1215" s="200">
        <f ca="1">(P1215+S1215)-INVENTARIO[[#This Row],[Comisión 10%]]</f>
        <v>0</v>
      </c>
      <c r="U1215" s="197">
        <f t="shared" ca="1" si="129"/>
        <v>0</v>
      </c>
      <c r="V1215" s="201"/>
      <c r="W1215" s="20">
        <f ca="1">INVENTARIO[[#This Row],[Precio Final]]-(INVENTARIO[[#This Row],[Comisión 10%]]+INVENTARIO[[#This Row],[Costo total]])</f>
        <v>0</v>
      </c>
      <c r="X1215" s="20">
        <f ca="1">INVENTARIO[[#This Row],[Ganancia Unitaria]]*INVENTARIO[[#This Row],[Salidas]]</f>
        <v>0</v>
      </c>
      <c r="Y1215" s="20"/>
      <c r="Z1215" s="20"/>
    </row>
    <row r="1216" spans="1:26" ht="55" hidden="1" customHeight="1" x14ac:dyDescent="0.15">
      <c r="A1216" s="23"/>
      <c r="B1216" s="171"/>
      <c r="C1216" s="22"/>
      <c r="D1216" s="120"/>
      <c r="E1216" s="194"/>
      <c r="F1216" s="195"/>
      <c r="G1216" s="196"/>
      <c r="H1216" s="197"/>
      <c r="I1216" s="198">
        <f t="shared" ca="1" si="126"/>
        <v>0</v>
      </c>
      <c r="J1216" s="121"/>
      <c r="K1216" s="196">
        <f>SUMIFS(VENTAS[Cantidad],VENTAS[Código del producto Vendido],INVENTARIO[[#This Row],[Code]])</f>
        <v>0</v>
      </c>
      <c r="L1216" s="196">
        <f>INVENTARIO[[#This Row],[Entradas]]-INVENTARIO[[#This Row],[Salidas]]</f>
        <v>0</v>
      </c>
      <c r="M1216" s="197">
        <f ca="1">INVENTARIO[[#This Row],[Pricing 1]]*10%</f>
        <v>0</v>
      </c>
      <c r="N1216" s="197"/>
      <c r="O1216" s="197"/>
      <c r="P1216" s="197" t="e">
        <f t="shared" si="127"/>
        <v>#DIV/0!</v>
      </c>
      <c r="Q1216" s="196"/>
      <c r="R1216" s="197"/>
      <c r="S1216" s="199">
        <f t="shared" si="128"/>
        <v>0</v>
      </c>
      <c r="T1216" s="200">
        <f ca="1">(P1216+S1216)-INVENTARIO[[#This Row],[Comisión 10%]]</f>
        <v>0</v>
      </c>
      <c r="U1216" s="197">
        <f t="shared" ca="1" si="129"/>
        <v>0</v>
      </c>
      <c r="V1216" s="201"/>
      <c r="W1216" s="20">
        <f ca="1">INVENTARIO[[#This Row],[Precio Final]]-(INVENTARIO[[#This Row],[Comisión 10%]]+INVENTARIO[[#This Row],[Costo total]])</f>
        <v>0</v>
      </c>
      <c r="X1216" s="20">
        <f ca="1">INVENTARIO[[#This Row],[Ganancia Unitaria]]*INVENTARIO[[#This Row],[Salidas]]</f>
        <v>0</v>
      </c>
      <c r="Y1216" s="20"/>
      <c r="Z1216" s="20"/>
    </row>
    <row r="1217" spans="1:26" ht="55" hidden="1" customHeight="1" x14ac:dyDescent="0.15">
      <c r="A1217" s="23"/>
      <c r="B1217" s="171"/>
      <c r="C1217" s="22"/>
      <c r="D1217" s="120"/>
      <c r="E1217" s="194"/>
      <c r="F1217" s="195"/>
      <c r="G1217" s="196"/>
      <c r="H1217" s="197"/>
      <c r="I1217" s="198">
        <f t="shared" ca="1" si="126"/>
        <v>0</v>
      </c>
      <c r="J1217" s="121"/>
      <c r="K1217" s="196">
        <f>SUMIFS(VENTAS[Cantidad],VENTAS[Código del producto Vendido],INVENTARIO[[#This Row],[Code]])</f>
        <v>0</v>
      </c>
      <c r="L1217" s="196">
        <f>INVENTARIO[[#This Row],[Entradas]]-INVENTARIO[[#This Row],[Salidas]]</f>
        <v>0</v>
      </c>
      <c r="M1217" s="197">
        <f ca="1">INVENTARIO[[#This Row],[Pricing 1]]*10%</f>
        <v>0</v>
      </c>
      <c r="N1217" s="197"/>
      <c r="O1217" s="197"/>
      <c r="P1217" s="197" t="e">
        <f t="shared" si="127"/>
        <v>#DIV/0!</v>
      </c>
      <c r="Q1217" s="196"/>
      <c r="R1217" s="197"/>
      <c r="S1217" s="199">
        <f t="shared" si="128"/>
        <v>0</v>
      </c>
      <c r="T1217" s="200">
        <f ca="1">(P1217+S1217)-INVENTARIO[[#This Row],[Comisión 10%]]</f>
        <v>0</v>
      </c>
      <c r="U1217" s="197">
        <f t="shared" ca="1" si="129"/>
        <v>0</v>
      </c>
      <c r="V1217" s="201"/>
      <c r="W1217" s="20">
        <f ca="1">INVENTARIO[[#This Row],[Precio Final]]-(INVENTARIO[[#This Row],[Comisión 10%]]+INVENTARIO[[#This Row],[Costo total]])</f>
        <v>0</v>
      </c>
      <c r="X1217" s="20">
        <f ca="1">INVENTARIO[[#This Row],[Ganancia Unitaria]]*INVENTARIO[[#This Row],[Salidas]]</f>
        <v>0</v>
      </c>
      <c r="Y1217" s="20"/>
      <c r="Z1217" s="20"/>
    </row>
    <row r="1218" spans="1:26" ht="55" hidden="1" customHeight="1" x14ac:dyDescent="0.15">
      <c r="A1218" s="23"/>
      <c r="B1218" s="171"/>
      <c r="C1218" s="22"/>
      <c r="D1218" s="120"/>
      <c r="E1218" s="194"/>
      <c r="F1218" s="195"/>
      <c r="G1218" s="196"/>
      <c r="H1218" s="197"/>
      <c r="I1218" s="198">
        <f t="shared" ca="1" si="126"/>
        <v>0</v>
      </c>
      <c r="J1218" s="121"/>
      <c r="K1218" s="196">
        <f>SUMIFS(VENTAS[Cantidad],VENTAS[Código del producto Vendido],INVENTARIO[[#This Row],[Code]])</f>
        <v>0</v>
      </c>
      <c r="L1218" s="196">
        <f>INVENTARIO[[#This Row],[Entradas]]-INVENTARIO[[#This Row],[Salidas]]</f>
        <v>0</v>
      </c>
      <c r="M1218" s="197">
        <f ca="1">INVENTARIO[[#This Row],[Pricing 1]]*10%</f>
        <v>0</v>
      </c>
      <c r="N1218" s="197"/>
      <c r="O1218" s="197"/>
      <c r="P1218" s="197" t="e">
        <f t="shared" si="127"/>
        <v>#DIV/0!</v>
      </c>
      <c r="Q1218" s="196"/>
      <c r="R1218" s="197"/>
      <c r="S1218" s="199">
        <f t="shared" si="128"/>
        <v>0</v>
      </c>
      <c r="T1218" s="200">
        <f ca="1">(P1218+S1218)-INVENTARIO[[#This Row],[Comisión 10%]]</f>
        <v>0</v>
      </c>
      <c r="U1218" s="197">
        <f t="shared" ca="1" si="129"/>
        <v>0</v>
      </c>
      <c r="V1218" s="201"/>
      <c r="W1218" s="20">
        <f ca="1">INVENTARIO[[#This Row],[Precio Final]]-(INVENTARIO[[#This Row],[Comisión 10%]]+INVENTARIO[[#This Row],[Costo total]])</f>
        <v>0</v>
      </c>
      <c r="X1218" s="20">
        <f ca="1">INVENTARIO[[#This Row],[Ganancia Unitaria]]*INVENTARIO[[#This Row],[Salidas]]</f>
        <v>0</v>
      </c>
      <c r="Y1218" s="20"/>
      <c r="Z1218" s="20"/>
    </row>
    <row r="1219" spans="1:26" ht="55" hidden="1" customHeight="1" x14ac:dyDescent="0.15">
      <c r="A1219" s="23"/>
      <c r="B1219" s="171"/>
      <c r="C1219" s="22"/>
      <c r="D1219" s="120"/>
      <c r="E1219" s="194"/>
      <c r="F1219" s="195"/>
      <c r="G1219" s="196"/>
      <c r="H1219" s="197"/>
      <c r="I1219" s="198">
        <f t="shared" ca="1" si="126"/>
        <v>0</v>
      </c>
      <c r="J1219" s="121"/>
      <c r="K1219" s="196">
        <f>SUMIFS(VENTAS[Cantidad],VENTAS[Código del producto Vendido],INVENTARIO[[#This Row],[Code]])</f>
        <v>0</v>
      </c>
      <c r="L1219" s="196">
        <f>INVENTARIO[[#This Row],[Entradas]]-INVENTARIO[[#This Row],[Salidas]]</f>
        <v>0</v>
      </c>
      <c r="M1219" s="197">
        <f ca="1">INVENTARIO[[#This Row],[Pricing 1]]*10%</f>
        <v>0</v>
      </c>
      <c r="N1219" s="197"/>
      <c r="O1219" s="197"/>
      <c r="P1219" s="197" t="e">
        <f t="shared" si="127"/>
        <v>#DIV/0!</v>
      </c>
      <c r="Q1219" s="196"/>
      <c r="R1219" s="197"/>
      <c r="S1219" s="199">
        <f t="shared" si="128"/>
        <v>0</v>
      </c>
      <c r="T1219" s="200">
        <f ca="1">(P1219+S1219)-INVENTARIO[[#This Row],[Comisión 10%]]</f>
        <v>0</v>
      </c>
      <c r="U1219" s="197">
        <f t="shared" ca="1" si="129"/>
        <v>0</v>
      </c>
      <c r="V1219" s="201"/>
      <c r="W1219" s="20">
        <f ca="1">INVENTARIO[[#This Row],[Precio Final]]-(INVENTARIO[[#This Row],[Comisión 10%]]+INVENTARIO[[#This Row],[Costo total]])</f>
        <v>0</v>
      </c>
      <c r="X1219" s="20">
        <f ca="1">INVENTARIO[[#This Row],[Ganancia Unitaria]]*INVENTARIO[[#This Row],[Salidas]]</f>
        <v>0</v>
      </c>
      <c r="Y1219" s="20"/>
      <c r="Z1219" s="20"/>
    </row>
    <row r="1220" spans="1:26" ht="55" hidden="1" customHeight="1" x14ac:dyDescent="0.15">
      <c r="A1220" s="23"/>
      <c r="B1220" s="171"/>
      <c r="C1220" s="22"/>
      <c r="D1220" s="120"/>
      <c r="E1220" s="194"/>
      <c r="F1220" s="195"/>
      <c r="G1220" s="196"/>
      <c r="H1220" s="197"/>
      <c r="I1220" s="198">
        <f t="shared" ca="1" si="126"/>
        <v>0</v>
      </c>
      <c r="J1220" s="121"/>
      <c r="K1220" s="196">
        <f>SUMIFS(VENTAS[Cantidad],VENTAS[Código del producto Vendido],INVENTARIO[[#This Row],[Code]])</f>
        <v>0</v>
      </c>
      <c r="L1220" s="196">
        <f>INVENTARIO[[#This Row],[Entradas]]-INVENTARIO[[#This Row],[Salidas]]</f>
        <v>0</v>
      </c>
      <c r="M1220" s="197">
        <f ca="1">INVENTARIO[[#This Row],[Pricing 1]]*10%</f>
        <v>0</v>
      </c>
      <c r="N1220" s="197"/>
      <c r="O1220" s="197"/>
      <c r="P1220" s="197" t="e">
        <f t="shared" si="127"/>
        <v>#DIV/0!</v>
      </c>
      <c r="Q1220" s="196"/>
      <c r="R1220" s="197"/>
      <c r="S1220" s="199">
        <f t="shared" si="128"/>
        <v>0</v>
      </c>
      <c r="T1220" s="200">
        <f ca="1">(P1220+S1220)-INVENTARIO[[#This Row],[Comisión 10%]]</f>
        <v>0</v>
      </c>
      <c r="U1220" s="197">
        <f t="shared" ca="1" si="129"/>
        <v>0</v>
      </c>
      <c r="V1220" s="201"/>
      <c r="W1220" s="20">
        <f ca="1">INVENTARIO[[#This Row],[Precio Final]]-(INVENTARIO[[#This Row],[Comisión 10%]]+INVENTARIO[[#This Row],[Costo total]])</f>
        <v>0</v>
      </c>
      <c r="X1220" s="20">
        <f ca="1">INVENTARIO[[#This Row],[Ganancia Unitaria]]*INVENTARIO[[#This Row],[Salidas]]</f>
        <v>0</v>
      </c>
      <c r="Y1220" s="20"/>
      <c r="Z1220" s="20"/>
    </row>
    <row r="1221" spans="1:26" ht="55" hidden="1" customHeight="1" x14ac:dyDescent="0.15">
      <c r="A1221" s="23"/>
      <c r="B1221" s="171"/>
      <c r="C1221" s="22"/>
      <c r="D1221" s="120"/>
      <c r="E1221" s="194"/>
      <c r="F1221" s="195"/>
      <c r="G1221" s="196"/>
      <c r="H1221" s="197"/>
      <c r="I1221" s="198">
        <f t="shared" ca="1" si="126"/>
        <v>0</v>
      </c>
      <c r="J1221" s="121"/>
      <c r="K1221" s="196">
        <f>SUMIFS(VENTAS[Cantidad],VENTAS[Código del producto Vendido],INVENTARIO[[#This Row],[Code]])</f>
        <v>0</v>
      </c>
      <c r="L1221" s="196">
        <f>INVENTARIO[[#This Row],[Entradas]]-INVENTARIO[[#This Row],[Salidas]]</f>
        <v>0</v>
      </c>
      <c r="M1221" s="197">
        <f ca="1">INVENTARIO[[#This Row],[Pricing 1]]*10%</f>
        <v>0</v>
      </c>
      <c r="N1221" s="197"/>
      <c r="O1221" s="197"/>
      <c r="P1221" s="197" t="e">
        <f t="shared" si="127"/>
        <v>#DIV/0!</v>
      </c>
      <c r="Q1221" s="196"/>
      <c r="R1221" s="197"/>
      <c r="S1221" s="199">
        <f t="shared" si="128"/>
        <v>0</v>
      </c>
      <c r="T1221" s="200">
        <f ca="1">(P1221+S1221)-INVENTARIO[[#This Row],[Comisión 10%]]</f>
        <v>0</v>
      </c>
      <c r="U1221" s="197">
        <f t="shared" ca="1" si="129"/>
        <v>0</v>
      </c>
      <c r="V1221" s="201"/>
      <c r="W1221" s="20">
        <f ca="1">INVENTARIO[[#This Row],[Precio Final]]-(INVENTARIO[[#This Row],[Comisión 10%]]+INVENTARIO[[#This Row],[Costo total]])</f>
        <v>0</v>
      </c>
      <c r="X1221" s="20">
        <f ca="1">INVENTARIO[[#This Row],[Ganancia Unitaria]]*INVENTARIO[[#This Row],[Salidas]]</f>
        <v>0</v>
      </c>
      <c r="Y1221" s="20"/>
      <c r="Z1221" s="20"/>
    </row>
    <row r="1222" spans="1:26" ht="55" hidden="1" customHeight="1" x14ac:dyDescent="0.15">
      <c r="A1222" s="23"/>
      <c r="B1222" s="171"/>
      <c r="C1222" s="22"/>
      <c r="D1222" s="120"/>
      <c r="E1222" s="194"/>
      <c r="F1222" s="195"/>
      <c r="G1222" s="196"/>
      <c r="H1222" s="197"/>
      <c r="I1222" s="198">
        <f t="shared" ca="1" si="126"/>
        <v>0</v>
      </c>
      <c r="J1222" s="121"/>
      <c r="K1222" s="196">
        <f>SUMIFS(VENTAS[Cantidad],VENTAS[Código del producto Vendido],INVENTARIO[[#This Row],[Code]])</f>
        <v>0</v>
      </c>
      <c r="L1222" s="196">
        <f>INVENTARIO[[#This Row],[Entradas]]-INVENTARIO[[#This Row],[Salidas]]</f>
        <v>0</v>
      </c>
      <c r="M1222" s="197">
        <f ca="1">INVENTARIO[[#This Row],[Pricing 1]]*10%</f>
        <v>0</v>
      </c>
      <c r="N1222" s="197"/>
      <c r="O1222" s="197"/>
      <c r="P1222" s="197" t="e">
        <f t="shared" si="127"/>
        <v>#DIV/0!</v>
      </c>
      <c r="Q1222" s="196"/>
      <c r="R1222" s="197"/>
      <c r="S1222" s="199">
        <f t="shared" si="128"/>
        <v>0</v>
      </c>
      <c r="T1222" s="200">
        <f ca="1">(P1222+S1222)-INVENTARIO[[#This Row],[Comisión 10%]]</f>
        <v>0</v>
      </c>
      <c r="U1222" s="197">
        <f t="shared" ca="1" si="129"/>
        <v>0</v>
      </c>
      <c r="V1222" s="201"/>
      <c r="W1222" s="20">
        <f ca="1">INVENTARIO[[#This Row],[Precio Final]]-(INVENTARIO[[#This Row],[Comisión 10%]]+INVENTARIO[[#This Row],[Costo total]])</f>
        <v>0</v>
      </c>
      <c r="X1222" s="20">
        <f ca="1">INVENTARIO[[#This Row],[Ganancia Unitaria]]*INVENTARIO[[#This Row],[Salidas]]</f>
        <v>0</v>
      </c>
      <c r="Y1222" s="20"/>
      <c r="Z1222" s="20"/>
    </row>
    <row r="1223" spans="1:26" ht="55" hidden="1" customHeight="1" x14ac:dyDescent="0.15">
      <c r="A1223" s="23"/>
      <c r="B1223" s="171"/>
      <c r="C1223" s="22"/>
      <c r="D1223" s="120"/>
      <c r="E1223" s="194"/>
      <c r="F1223" s="195"/>
      <c r="G1223" s="196"/>
      <c r="H1223" s="197"/>
      <c r="I1223" s="198">
        <f t="shared" ca="1" si="126"/>
        <v>0</v>
      </c>
      <c r="J1223" s="121"/>
      <c r="K1223" s="196">
        <f>SUMIFS(VENTAS[Cantidad],VENTAS[Código del producto Vendido],INVENTARIO[[#This Row],[Code]])</f>
        <v>0</v>
      </c>
      <c r="L1223" s="196">
        <f>INVENTARIO[[#This Row],[Entradas]]-INVENTARIO[[#This Row],[Salidas]]</f>
        <v>0</v>
      </c>
      <c r="M1223" s="197">
        <f ca="1">INVENTARIO[[#This Row],[Pricing 1]]*10%</f>
        <v>0</v>
      </c>
      <c r="N1223" s="197"/>
      <c r="O1223" s="197"/>
      <c r="P1223" s="197" t="e">
        <f t="shared" si="127"/>
        <v>#DIV/0!</v>
      </c>
      <c r="Q1223" s="196"/>
      <c r="R1223" s="197"/>
      <c r="S1223" s="199">
        <f t="shared" si="128"/>
        <v>0</v>
      </c>
      <c r="T1223" s="200">
        <f ca="1">(P1223+S1223)-INVENTARIO[[#This Row],[Comisión 10%]]</f>
        <v>0</v>
      </c>
      <c r="U1223" s="197">
        <f t="shared" ca="1" si="129"/>
        <v>0</v>
      </c>
      <c r="V1223" s="201"/>
      <c r="W1223" s="20">
        <f ca="1">INVENTARIO[[#This Row],[Precio Final]]-(INVENTARIO[[#This Row],[Comisión 10%]]+INVENTARIO[[#This Row],[Costo total]])</f>
        <v>0</v>
      </c>
      <c r="X1223" s="20">
        <f ca="1">INVENTARIO[[#This Row],[Ganancia Unitaria]]*INVENTARIO[[#This Row],[Salidas]]</f>
        <v>0</v>
      </c>
      <c r="Y1223" s="20"/>
      <c r="Z1223" s="20"/>
    </row>
    <row r="1224" spans="1:26" ht="55" hidden="1" customHeight="1" x14ac:dyDescent="0.15">
      <c r="A1224" s="23"/>
      <c r="B1224" s="171"/>
      <c r="C1224" s="22"/>
      <c r="D1224" s="120"/>
      <c r="E1224" s="194"/>
      <c r="F1224" s="195"/>
      <c r="G1224" s="196"/>
      <c r="H1224" s="197"/>
      <c r="I1224" s="198">
        <f t="shared" ca="1" si="126"/>
        <v>0</v>
      </c>
      <c r="J1224" s="121"/>
      <c r="K1224" s="196">
        <f>SUMIFS(VENTAS[Cantidad],VENTAS[Código del producto Vendido],INVENTARIO[[#This Row],[Code]])</f>
        <v>0</v>
      </c>
      <c r="L1224" s="196">
        <f>INVENTARIO[[#This Row],[Entradas]]-INVENTARIO[[#This Row],[Salidas]]</f>
        <v>0</v>
      </c>
      <c r="M1224" s="197">
        <f ca="1">INVENTARIO[[#This Row],[Pricing 1]]*10%</f>
        <v>0</v>
      </c>
      <c r="N1224" s="197"/>
      <c r="O1224" s="197"/>
      <c r="P1224" s="197" t="e">
        <f t="shared" si="127"/>
        <v>#DIV/0!</v>
      </c>
      <c r="Q1224" s="196"/>
      <c r="R1224" s="197"/>
      <c r="S1224" s="199">
        <f t="shared" si="128"/>
        <v>0</v>
      </c>
      <c r="T1224" s="200">
        <f ca="1">(P1224+S1224)-INVENTARIO[[#This Row],[Comisión 10%]]</f>
        <v>0</v>
      </c>
      <c r="U1224" s="197">
        <f t="shared" ca="1" si="129"/>
        <v>0</v>
      </c>
      <c r="V1224" s="201"/>
      <c r="W1224" s="20">
        <f ca="1">INVENTARIO[[#This Row],[Precio Final]]-(INVENTARIO[[#This Row],[Comisión 10%]]+INVENTARIO[[#This Row],[Costo total]])</f>
        <v>0</v>
      </c>
      <c r="X1224" s="20">
        <f ca="1">INVENTARIO[[#This Row],[Ganancia Unitaria]]*INVENTARIO[[#This Row],[Salidas]]</f>
        <v>0</v>
      </c>
      <c r="Y1224" s="20"/>
      <c r="Z1224" s="20"/>
    </row>
    <row r="1225" spans="1:26" ht="55" hidden="1" customHeight="1" x14ac:dyDescent="0.15">
      <c r="A1225" s="23"/>
      <c r="B1225" s="171"/>
      <c r="C1225" s="22"/>
      <c r="D1225" s="120"/>
      <c r="E1225" s="194"/>
      <c r="F1225" s="195"/>
      <c r="G1225" s="196"/>
      <c r="H1225" s="197"/>
      <c r="I1225" s="198">
        <f t="shared" ca="1" si="126"/>
        <v>0</v>
      </c>
      <c r="J1225" s="121"/>
      <c r="K1225" s="196">
        <f>SUMIFS(VENTAS[Cantidad],VENTAS[Código del producto Vendido],INVENTARIO[[#This Row],[Code]])</f>
        <v>0</v>
      </c>
      <c r="L1225" s="196">
        <f>INVENTARIO[[#This Row],[Entradas]]-INVENTARIO[[#This Row],[Salidas]]</f>
        <v>0</v>
      </c>
      <c r="M1225" s="197">
        <f ca="1">INVENTARIO[[#This Row],[Pricing 1]]*10%</f>
        <v>0</v>
      </c>
      <c r="N1225" s="197"/>
      <c r="O1225" s="197"/>
      <c r="P1225" s="197" t="e">
        <f t="shared" si="127"/>
        <v>#DIV/0!</v>
      </c>
      <c r="Q1225" s="196"/>
      <c r="R1225" s="197"/>
      <c r="S1225" s="199">
        <f t="shared" si="128"/>
        <v>0</v>
      </c>
      <c r="T1225" s="200">
        <f ca="1">(P1225+S1225)-INVENTARIO[[#This Row],[Comisión 10%]]</f>
        <v>0</v>
      </c>
      <c r="U1225" s="197">
        <f t="shared" ca="1" si="129"/>
        <v>0</v>
      </c>
      <c r="V1225" s="201"/>
      <c r="W1225" s="20">
        <f ca="1">INVENTARIO[[#This Row],[Precio Final]]-(INVENTARIO[[#This Row],[Comisión 10%]]+INVENTARIO[[#This Row],[Costo total]])</f>
        <v>0</v>
      </c>
      <c r="X1225" s="20">
        <f ca="1">INVENTARIO[[#This Row],[Ganancia Unitaria]]*INVENTARIO[[#This Row],[Salidas]]</f>
        <v>0</v>
      </c>
      <c r="Y1225" s="20"/>
      <c r="Z1225" s="20"/>
    </row>
    <row r="1226" spans="1:26" ht="55" hidden="1" customHeight="1" x14ac:dyDescent="0.15">
      <c r="A1226" s="23"/>
      <c r="B1226" s="171"/>
      <c r="C1226" s="22"/>
      <c r="D1226" s="120"/>
      <c r="E1226" s="194"/>
      <c r="F1226" s="195"/>
      <c r="G1226" s="196"/>
      <c r="H1226" s="197"/>
      <c r="I1226" s="198">
        <f t="shared" ca="1" si="126"/>
        <v>0</v>
      </c>
      <c r="J1226" s="121"/>
      <c r="K1226" s="196">
        <f>SUMIFS(VENTAS[Cantidad],VENTAS[Código del producto Vendido],INVENTARIO[[#This Row],[Code]])</f>
        <v>0</v>
      </c>
      <c r="L1226" s="196">
        <f>INVENTARIO[[#This Row],[Entradas]]-INVENTARIO[[#This Row],[Salidas]]</f>
        <v>0</v>
      </c>
      <c r="M1226" s="197">
        <f ca="1">INVENTARIO[[#This Row],[Pricing 1]]*10%</f>
        <v>0</v>
      </c>
      <c r="N1226" s="197"/>
      <c r="O1226" s="197"/>
      <c r="P1226" s="197" t="e">
        <f t="shared" si="127"/>
        <v>#DIV/0!</v>
      </c>
      <c r="Q1226" s="196"/>
      <c r="R1226" s="197"/>
      <c r="S1226" s="199">
        <f t="shared" si="128"/>
        <v>0</v>
      </c>
      <c r="T1226" s="200">
        <f ca="1">(P1226+S1226)-INVENTARIO[[#This Row],[Comisión 10%]]</f>
        <v>0</v>
      </c>
      <c r="U1226" s="197">
        <f t="shared" ca="1" si="129"/>
        <v>0</v>
      </c>
      <c r="V1226" s="201"/>
      <c r="W1226" s="20">
        <f ca="1">INVENTARIO[[#This Row],[Precio Final]]-(INVENTARIO[[#This Row],[Comisión 10%]]+INVENTARIO[[#This Row],[Costo total]])</f>
        <v>0</v>
      </c>
      <c r="X1226" s="20">
        <f ca="1">INVENTARIO[[#This Row],[Ganancia Unitaria]]*INVENTARIO[[#This Row],[Salidas]]</f>
        <v>0</v>
      </c>
      <c r="Y1226" s="20"/>
      <c r="Z1226" s="20"/>
    </row>
    <row r="1227" spans="1:26" ht="55" hidden="1" customHeight="1" x14ac:dyDescent="0.15">
      <c r="A1227" s="23"/>
      <c r="B1227" s="171"/>
      <c r="C1227" s="22"/>
      <c r="D1227" s="120"/>
      <c r="E1227" s="194"/>
      <c r="F1227" s="195"/>
      <c r="G1227" s="196"/>
      <c r="H1227" s="197"/>
      <c r="I1227" s="198">
        <f t="shared" ca="1" si="126"/>
        <v>0</v>
      </c>
      <c r="J1227" s="121"/>
      <c r="K1227" s="196">
        <f>SUMIFS(VENTAS[Cantidad],VENTAS[Código del producto Vendido],INVENTARIO[[#This Row],[Code]])</f>
        <v>0</v>
      </c>
      <c r="L1227" s="196">
        <f>INVENTARIO[[#This Row],[Entradas]]-INVENTARIO[[#This Row],[Salidas]]</f>
        <v>0</v>
      </c>
      <c r="M1227" s="197">
        <f ca="1">INVENTARIO[[#This Row],[Pricing 1]]*10%</f>
        <v>0</v>
      </c>
      <c r="N1227" s="197"/>
      <c r="O1227" s="197"/>
      <c r="P1227" s="197" t="e">
        <f t="shared" si="127"/>
        <v>#DIV/0!</v>
      </c>
      <c r="Q1227" s="196"/>
      <c r="R1227" s="197"/>
      <c r="S1227" s="199">
        <f t="shared" si="128"/>
        <v>0</v>
      </c>
      <c r="T1227" s="200">
        <f ca="1">(P1227+S1227)-INVENTARIO[[#This Row],[Comisión 10%]]</f>
        <v>0</v>
      </c>
      <c r="U1227" s="197">
        <f t="shared" ca="1" si="129"/>
        <v>0</v>
      </c>
      <c r="V1227" s="201"/>
      <c r="W1227" s="20">
        <f ca="1">INVENTARIO[[#This Row],[Precio Final]]-(INVENTARIO[[#This Row],[Comisión 10%]]+INVENTARIO[[#This Row],[Costo total]])</f>
        <v>0</v>
      </c>
      <c r="X1227" s="20">
        <f ca="1">INVENTARIO[[#This Row],[Ganancia Unitaria]]*INVENTARIO[[#This Row],[Salidas]]</f>
        <v>0</v>
      </c>
      <c r="Y1227" s="20"/>
      <c r="Z1227" s="20"/>
    </row>
    <row r="1228" spans="1:26" ht="55" hidden="1" customHeight="1" x14ac:dyDescent="0.15">
      <c r="A1228" s="23"/>
      <c r="B1228" s="171"/>
      <c r="C1228" s="22"/>
      <c r="D1228" s="120"/>
      <c r="E1228" s="194"/>
      <c r="F1228" s="195"/>
      <c r="G1228" s="196"/>
      <c r="H1228" s="197"/>
      <c r="I1228" s="198">
        <f t="shared" ca="1" si="126"/>
        <v>0</v>
      </c>
      <c r="J1228" s="121"/>
      <c r="K1228" s="196">
        <f>SUMIFS(VENTAS[Cantidad],VENTAS[Código del producto Vendido],INVENTARIO[[#This Row],[Code]])</f>
        <v>0</v>
      </c>
      <c r="L1228" s="196">
        <f>INVENTARIO[[#This Row],[Entradas]]-INVENTARIO[[#This Row],[Salidas]]</f>
        <v>0</v>
      </c>
      <c r="M1228" s="197">
        <f ca="1">INVENTARIO[[#This Row],[Pricing 1]]*10%</f>
        <v>0</v>
      </c>
      <c r="N1228" s="197"/>
      <c r="O1228" s="197"/>
      <c r="P1228" s="197" t="e">
        <f t="shared" si="127"/>
        <v>#DIV/0!</v>
      </c>
      <c r="Q1228" s="196"/>
      <c r="R1228" s="197"/>
      <c r="S1228" s="199">
        <f t="shared" si="128"/>
        <v>0</v>
      </c>
      <c r="T1228" s="200">
        <f ca="1">(P1228+S1228)-INVENTARIO[[#This Row],[Comisión 10%]]</f>
        <v>0</v>
      </c>
      <c r="U1228" s="197">
        <f t="shared" ca="1" si="129"/>
        <v>0</v>
      </c>
      <c r="V1228" s="201"/>
      <c r="W1228" s="20">
        <f ca="1">INVENTARIO[[#This Row],[Precio Final]]-(INVENTARIO[[#This Row],[Comisión 10%]]+INVENTARIO[[#This Row],[Costo total]])</f>
        <v>0</v>
      </c>
      <c r="X1228" s="20">
        <f ca="1">INVENTARIO[[#This Row],[Ganancia Unitaria]]*INVENTARIO[[#This Row],[Salidas]]</f>
        <v>0</v>
      </c>
      <c r="Y1228" s="20"/>
      <c r="Z1228" s="20"/>
    </row>
    <row r="1229" spans="1:26" ht="55" hidden="1" customHeight="1" x14ac:dyDescent="0.15">
      <c r="A1229" s="23"/>
      <c r="B1229" s="171"/>
      <c r="C1229" s="22"/>
      <c r="D1229" s="120"/>
      <c r="E1229" s="194"/>
      <c r="F1229" s="195"/>
      <c r="G1229" s="196"/>
      <c r="H1229" s="197"/>
      <c r="I1229" s="198">
        <f t="shared" ca="1" si="126"/>
        <v>0</v>
      </c>
      <c r="J1229" s="121"/>
      <c r="K1229" s="196">
        <f>SUMIFS(VENTAS[Cantidad],VENTAS[Código del producto Vendido],INVENTARIO[[#This Row],[Code]])</f>
        <v>0</v>
      </c>
      <c r="L1229" s="196">
        <f>INVENTARIO[[#This Row],[Entradas]]-INVENTARIO[[#This Row],[Salidas]]</f>
        <v>0</v>
      </c>
      <c r="M1229" s="197">
        <f ca="1">INVENTARIO[[#This Row],[Pricing 1]]*10%</f>
        <v>0</v>
      </c>
      <c r="N1229" s="197"/>
      <c r="O1229" s="197"/>
      <c r="P1229" s="197" t="e">
        <f t="shared" si="127"/>
        <v>#DIV/0!</v>
      </c>
      <c r="Q1229" s="196"/>
      <c r="R1229" s="197"/>
      <c r="S1229" s="199">
        <f t="shared" si="128"/>
        <v>0</v>
      </c>
      <c r="T1229" s="200">
        <f ca="1">(P1229+S1229)-INVENTARIO[[#This Row],[Comisión 10%]]</f>
        <v>0</v>
      </c>
      <c r="U1229" s="197">
        <f t="shared" ca="1" si="129"/>
        <v>0</v>
      </c>
      <c r="V1229" s="201"/>
      <c r="W1229" s="20">
        <f ca="1">INVENTARIO[[#This Row],[Precio Final]]-(INVENTARIO[[#This Row],[Comisión 10%]]+INVENTARIO[[#This Row],[Costo total]])</f>
        <v>0</v>
      </c>
      <c r="X1229" s="20">
        <f ca="1">INVENTARIO[[#This Row],[Ganancia Unitaria]]*INVENTARIO[[#This Row],[Salidas]]</f>
        <v>0</v>
      </c>
      <c r="Y1229" s="20"/>
      <c r="Z1229" s="20"/>
    </row>
    <row r="1230" spans="1:26" ht="55" hidden="1" customHeight="1" x14ac:dyDescent="0.15">
      <c r="A1230" s="23"/>
      <c r="B1230" s="171"/>
      <c r="C1230" s="22"/>
      <c r="D1230" s="120"/>
      <c r="E1230" s="194"/>
      <c r="F1230" s="195"/>
      <c r="G1230" s="196"/>
      <c r="H1230" s="197"/>
      <c r="I1230" s="198">
        <f t="shared" ca="1" si="126"/>
        <v>0</v>
      </c>
      <c r="J1230" s="121"/>
      <c r="K1230" s="196">
        <f>SUMIFS(VENTAS[Cantidad],VENTAS[Código del producto Vendido],INVENTARIO[[#This Row],[Code]])</f>
        <v>0</v>
      </c>
      <c r="L1230" s="196">
        <f>INVENTARIO[[#This Row],[Entradas]]-INVENTARIO[[#This Row],[Salidas]]</f>
        <v>0</v>
      </c>
      <c r="M1230" s="197">
        <f ca="1">INVENTARIO[[#This Row],[Pricing 1]]*10%</f>
        <v>0</v>
      </c>
      <c r="N1230" s="197"/>
      <c r="O1230" s="197"/>
      <c r="P1230" s="197" t="e">
        <f t="shared" si="127"/>
        <v>#DIV/0!</v>
      </c>
      <c r="Q1230" s="196"/>
      <c r="R1230" s="197"/>
      <c r="S1230" s="199">
        <f t="shared" si="128"/>
        <v>0</v>
      </c>
      <c r="T1230" s="200">
        <f ca="1">(P1230+S1230)-INVENTARIO[[#This Row],[Comisión 10%]]</f>
        <v>0</v>
      </c>
      <c r="U1230" s="197">
        <f t="shared" ca="1" si="129"/>
        <v>0</v>
      </c>
      <c r="V1230" s="201"/>
      <c r="W1230" s="20">
        <f ca="1">INVENTARIO[[#This Row],[Precio Final]]-(INVENTARIO[[#This Row],[Comisión 10%]]+INVENTARIO[[#This Row],[Costo total]])</f>
        <v>0</v>
      </c>
      <c r="X1230" s="20">
        <f ca="1">INVENTARIO[[#This Row],[Ganancia Unitaria]]*INVENTARIO[[#This Row],[Salidas]]</f>
        <v>0</v>
      </c>
      <c r="Y1230" s="20"/>
      <c r="Z1230" s="20"/>
    </row>
    <row r="1231" spans="1:26" ht="55" hidden="1" customHeight="1" x14ac:dyDescent="0.15">
      <c r="A1231" s="23"/>
      <c r="B1231" s="171"/>
      <c r="C1231" s="22"/>
      <c r="D1231" s="120"/>
      <c r="E1231" s="194"/>
      <c r="F1231" s="195"/>
      <c r="G1231" s="196"/>
      <c r="H1231" s="197"/>
      <c r="I1231" s="198">
        <f t="shared" ca="1" si="126"/>
        <v>0</v>
      </c>
      <c r="J1231" s="121"/>
      <c r="K1231" s="196">
        <f>SUMIFS(VENTAS[Cantidad],VENTAS[Código del producto Vendido],INVENTARIO[[#This Row],[Code]])</f>
        <v>0</v>
      </c>
      <c r="L1231" s="196">
        <f>INVENTARIO[[#This Row],[Entradas]]-INVENTARIO[[#This Row],[Salidas]]</f>
        <v>0</v>
      </c>
      <c r="M1231" s="197">
        <f ca="1">INVENTARIO[[#This Row],[Pricing 1]]*10%</f>
        <v>0</v>
      </c>
      <c r="N1231" s="197"/>
      <c r="O1231" s="197"/>
      <c r="P1231" s="197" t="e">
        <f t="shared" si="127"/>
        <v>#DIV/0!</v>
      </c>
      <c r="Q1231" s="196"/>
      <c r="R1231" s="197"/>
      <c r="S1231" s="199">
        <f t="shared" si="128"/>
        <v>0</v>
      </c>
      <c r="T1231" s="200">
        <f ca="1">(P1231+S1231)-INVENTARIO[[#This Row],[Comisión 10%]]</f>
        <v>0</v>
      </c>
      <c r="U1231" s="197">
        <f t="shared" ca="1" si="129"/>
        <v>0</v>
      </c>
      <c r="V1231" s="201"/>
      <c r="W1231" s="20">
        <f ca="1">INVENTARIO[[#This Row],[Precio Final]]-(INVENTARIO[[#This Row],[Comisión 10%]]+INVENTARIO[[#This Row],[Costo total]])</f>
        <v>0</v>
      </c>
      <c r="X1231" s="20">
        <f ca="1">INVENTARIO[[#This Row],[Ganancia Unitaria]]*INVENTARIO[[#This Row],[Salidas]]</f>
        <v>0</v>
      </c>
      <c r="Y1231" s="20"/>
      <c r="Z1231" s="20"/>
    </row>
    <row r="1232" spans="1:26" ht="55" hidden="1" customHeight="1" x14ac:dyDescent="0.15">
      <c r="A1232" s="23"/>
      <c r="B1232" s="171"/>
      <c r="C1232" s="22"/>
      <c r="D1232" s="120"/>
      <c r="E1232" s="194"/>
      <c r="F1232" s="195"/>
      <c r="G1232" s="196"/>
      <c r="H1232" s="197"/>
      <c r="I1232" s="198">
        <f t="shared" ca="1" si="126"/>
        <v>0</v>
      </c>
      <c r="J1232" s="121"/>
      <c r="K1232" s="196">
        <f>SUMIFS(VENTAS[Cantidad],VENTAS[Código del producto Vendido],INVENTARIO[[#This Row],[Code]])</f>
        <v>0</v>
      </c>
      <c r="L1232" s="196">
        <f>INVENTARIO[[#This Row],[Entradas]]-INVENTARIO[[#This Row],[Salidas]]</f>
        <v>0</v>
      </c>
      <c r="M1232" s="197">
        <f ca="1">INVENTARIO[[#This Row],[Pricing 1]]*10%</f>
        <v>0</v>
      </c>
      <c r="N1232" s="197"/>
      <c r="O1232" s="197"/>
      <c r="P1232" s="197" t="e">
        <f t="shared" si="127"/>
        <v>#DIV/0!</v>
      </c>
      <c r="Q1232" s="196"/>
      <c r="R1232" s="197"/>
      <c r="S1232" s="199">
        <f t="shared" si="128"/>
        <v>0</v>
      </c>
      <c r="T1232" s="200">
        <f ca="1">(P1232+S1232)-INVENTARIO[[#This Row],[Comisión 10%]]</f>
        <v>0</v>
      </c>
      <c r="U1232" s="197">
        <f t="shared" ca="1" si="129"/>
        <v>0</v>
      </c>
      <c r="V1232" s="201"/>
      <c r="W1232" s="20">
        <f ca="1">INVENTARIO[[#This Row],[Precio Final]]-(INVENTARIO[[#This Row],[Comisión 10%]]+INVENTARIO[[#This Row],[Costo total]])</f>
        <v>0</v>
      </c>
      <c r="X1232" s="20">
        <f ca="1">INVENTARIO[[#This Row],[Ganancia Unitaria]]*INVENTARIO[[#This Row],[Salidas]]</f>
        <v>0</v>
      </c>
      <c r="Y1232" s="20"/>
      <c r="Z1232" s="20"/>
    </row>
    <row r="1233" spans="1:26" ht="55" hidden="1" customHeight="1" x14ac:dyDescent="0.15">
      <c r="A1233" s="23"/>
      <c r="B1233" s="171"/>
      <c r="C1233" s="22"/>
      <c r="D1233" s="120"/>
      <c r="E1233" s="194"/>
      <c r="F1233" s="195"/>
      <c r="G1233" s="196"/>
      <c r="H1233" s="197"/>
      <c r="I1233" s="198">
        <f t="shared" ca="1" si="126"/>
        <v>0</v>
      </c>
      <c r="J1233" s="121"/>
      <c r="K1233" s="196">
        <f>SUMIFS(VENTAS[Cantidad],VENTAS[Código del producto Vendido],INVENTARIO[[#This Row],[Code]])</f>
        <v>0</v>
      </c>
      <c r="L1233" s="196">
        <f>INVENTARIO[[#This Row],[Entradas]]-INVENTARIO[[#This Row],[Salidas]]</f>
        <v>0</v>
      </c>
      <c r="M1233" s="197">
        <f ca="1">INVENTARIO[[#This Row],[Pricing 1]]*10%</f>
        <v>0</v>
      </c>
      <c r="N1233" s="197"/>
      <c r="O1233" s="197"/>
      <c r="P1233" s="197" t="e">
        <f t="shared" si="127"/>
        <v>#DIV/0!</v>
      </c>
      <c r="Q1233" s="196"/>
      <c r="R1233" s="197"/>
      <c r="S1233" s="199">
        <f t="shared" si="128"/>
        <v>0</v>
      </c>
      <c r="T1233" s="200">
        <f ca="1">(P1233+S1233)-INVENTARIO[[#This Row],[Comisión 10%]]</f>
        <v>0</v>
      </c>
      <c r="U1233" s="197">
        <f t="shared" ca="1" si="129"/>
        <v>0</v>
      </c>
      <c r="V1233" s="201"/>
      <c r="W1233" s="20">
        <f ca="1">INVENTARIO[[#This Row],[Precio Final]]-(INVENTARIO[[#This Row],[Comisión 10%]]+INVENTARIO[[#This Row],[Costo total]])</f>
        <v>0</v>
      </c>
      <c r="X1233" s="20">
        <f ca="1">INVENTARIO[[#This Row],[Ganancia Unitaria]]*INVENTARIO[[#This Row],[Salidas]]</f>
        <v>0</v>
      </c>
      <c r="Y1233" s="20"/>
      <c r="Z1233" s="20"/>
    </row>
    <row r="1234" spans="1:26" ht="55" hidden="1" customHeight="1" x14ac:dyDescent="0.15">
      <c r="A1234" s="23"/>
      <c r="B1234" s="171"/>
      <c r="C1234" s="22"/>
      <c r="D1234" s="120"/>
      <c r="E1234" s="194"/>
      <c r="F1234" s="195"/>
      <c r="G1234" s="196"/>
      <c r="H1234" s="197"/>
      <c r="I1234" s="198">
        <f t="shared" ca="1" si="126"/>
        <v>0</v>
      </c>
      <c r="J1234" s="121"/>
      <c r="K1234" s="196">
        <f>SUMIFS(VENTAS[Cantidad],VENTAS[Código del producto Vendido],INVENTARIO[[#This Row],[Code]])</f>
        <v>0</v>
      </c>
      <c r="L1234" s="196">
        <f>INVENTARIO[[#This Row],[Entradas]]-INVENTARIO[[#This Row],[Salidas]]</f>
        <v>0</v>
      </c>
      <c r="M1234" s="197">
        <f ca="1">INVENTARIO[[#This Row],[Pricing 1]]*10%</f>
        <v>0</v>
      </c>
      <c r="N1234" s="197"/>
      <c r="O1234" s="197"/>
      <c r="P1234" s="197" t="e">
        <f t="shared" si="127"/>
        <v>#DIV/0!</v>
      </c>
      <c r="Q1234" s="196"/>
      <c r="R1234" s="197"/>
      <c r="S1234" s="199">
        <f t="shared" si="128"/>
        <v>0</v>
      </c>
      <c r="T1234" s="200">
        <f ca="1">(P1234+S1234)-INVENTARIO[[#This Row],[Comisión 10%]]</f>
        <v>0</v>
      </c>
      <c r="U1234" s="197">
        <f t="shared" ca="1" si="129"/>
        <v>0</v>
      </c>
      <c r="V1234" s="201"/>
      <c r="W1234" s="20">
        <f ca="1">INVENTARIO[[#This Row],[Precio Final]]-(INVENTARIO[[#This Row],[Comisión 10%]]+INVENTARIO[[#This Row],[Costo total]])</f>
        <v>0</v>
      </c>
      <c r="X1234" s="20">
        <f ca="1">INVENTARIO[[#This Row],[Ganancia Unitaria]]*INVENTARIO[[#This Row],[Salidas]]</f>
        <v>0</v>
      </c>
      <c r="Y1234" s="20"/>
      <c r="Z1234" s="20"/>
    </row>
    <row r="1235" spans="1:26" ht="55" hidden="1" customHeight="1" x14ac:dyDescent="0.15">
      <c r="A1235" s="23"/>
      <c r="B1235" s="171"/>
      <c r="C1235" s="22"/>
      <c r="D1235" s="120"/>
      <c r="E1235" s="194"/>
      <c r="F1235" s="195"/>
      <c r="G1235" s="196"/>
      <c r="H1235" s="197"/>
      <c r="I1235" s="198">
        <f t="shared" ca="1" si="126"/>
        <v>0</v>
      </c>
      <c r="J1235" s="121"/>
      <c r="K1235" s="196">
        <f>SUMIFS(VENTAS[Cantidad],VENTAS[Código del producto Vendido],INVENTARIO[[#This Row],[Code]])</f>
        <v>0</v>
      </c>
      <c r="L1235" s="196">
        <f>INVENTARIO[[#This Row],[Entradas]]-INVENTARIO[[#This Row],[Salidas]]</f>
        <v>0</v>
      </c>
      <c r="M1235" s="197">
        <f ca="1">INVENTARIO[[#This Row],[Pricing 1]]*10%</f>
        <v>0</v>
      </c>
      <c r="N1235" s="197"/>
      <c r="O1235" s="197"/>
      <c r="P1235" s="197" t="e">
        <f t="shared" si="127"/>
        <v>#DIV/0!</v>
      </c>
      <c r="Q1235" s="196"/>
      <c r="R1235" s="197"/>
      <c r="S1235" s="199">
        <f t="shared" si="128"/>
        <v>0</v>
      </c>
      <c r="T1235" s="200">
        <f ca="1">(P1235+S1235)-INVENTARIO[[#This Row],[Comisión 10%]]</f>
        <v>0</v>
      </c>
      <c r="U1235" s="197">
        <f t="shared" ca="1" si="129"/>
        <v>0</v>
      </c>
      <c r="V1235" s="201"/>
      <c r="W1235" s="20">
        <f ca="1">INVENTARIO[[#This Row],[Precio Final]]-(INVENTARIO[[#This Row],[Comisión 10%]]+INVENTARIO[[#This Row],[Costo total]])</f>
        <v>0</v>
      </c>
      <c r="X1235" s="20">
        <f ca="1">INVENTARIO[[#This Row],[Ganancia Unitaria]]*INVENTARIO[[#This Row],[Salidas]]</f>
        <v>0</v>
      </c>
      <c r="Y1235" s="20"/>
      <c r="Z1235" s="20"/>
    </row>
    <row r="1236" spans="1:26" ht="55" hidden="1" customHeight="1" x14ac:dyDescent="0.15">
      <c r="A1236" s="23"/>
      <c r="B1236" s="171"/>
      <c r="C1236" s="22"/>
      <c r="D1236" s="120"/>
      <c r="E1236" s="194"/>
      <c r="F1236" s="195"/>
      <c r="G1236" s="196"/>
      <c r="H1236" s="197"/>
      <c r="I1236" s="198">
        <f t="shared" ca="1" si="126"/>
        <v>0</v>
      </c>
      <c r="J1236" s="121"/>
      <c r="K1236" s="196">
        <f>SUMIFS(VENTAS[Cantidad],VENTAS[Código del producto Vendido],INVENTARIO[[#This Row],[Code]])</f>
        <v>0</v>
      </c>
      <c r="L1236" s="196">
        <f>INVENTARIO[[#This Row],[Entradas]]-INVENTARIO[[#This Row],[Salidas]]</f>
        <v>0</v>
      </c>
      <c r="M1236" s="197">
        <f ca="1">INVENTARIO[[#This Row],[Pricing 1]]*10%</f>
        <v>0</v>
      </c>
      <c r="N1236" s="197"/>
      <c r="O1236" s="197"/>
      <c r="P1236" s="197" t="e">
        <f t="shared" si="127"/>
        <v>#DIV/0!</v>
      </c>
      <c r="Q1236" s="196"/>
      <c r="R1236" s="197"/>
      <c r="S1236" s="199">
        <f t="shared" si="128"/>
        <v>0</v>
      </c>
      <c r="T1236" s="200">
        <f ca="1">(P1236+S1236)-INVENTARIO[[#This Row],[Comisión 10%]]</f>
        <v>0</v>
      </c>
      <c r="U1236" s="197">
        <f t="shared" ca="1" si="129"/>
        <v>0</v>
      </c>
      <c r="V1236" s="201"/>
      <c r="W1236" s="20">
        <f ca="1">INVENTARIO[[#This Row],[Precio Final]]-(INVENTARIO[[#This Row],[Comisión 10%]]+INVENTARIO[[#This Row],[Costo total]])</f>
        <v>0</v>
      </c>
      <c r="X1236" s="20">
        <f ca="1">INVENTARIO[[#This Row],[Ganancia Unitaria]]*INVENTARIO[[#This Row],[Salidas]]</f>
        <v>0</v>
      </c>
      <c r="Y1236" s="20"/>
      <c r="Z1236" s="20"/>
    </row>
    <row r="1237" spans="1:26" ht="55" hidden="1" customHeight="1" x14ac:dyDescent="0.15">
      <c r="A1237" s="23"/>
      <c r="B1237" s="171"/>
      <c r="C1237" s="22"/>
      <c r="D1237" s="120"/>
      <c r="E1237" s="194"/>
      <c r="F1237" s="195"/>
      <c r="G1237" s="196"/>
      <c r="H1237" s="197"/>
      <c r="I1237" s="198">
        <f t="shared" ca="1" si="126"/>
        <v>0</v>
      </c>
      <c r="J1237" s="121"/>
      <c r="K1237" s="196">
        <f>SUMIFS(VENTAS[Cantidad],VENTAS[Código del producto Vendido],INVENTARIO[[#This Row],[Code]])</f>
        <v>0</v>
      </c>
      <c r="L1237" s="196">
        <f>INVENTARIO[[#This Row],[Entradas]]-INVENTARIO[[#This Row],[Salidas]]</f>
        <v>0</v>
      </c>
      <c r="M1237" s="197">
        <f ca="1">INVENTARIO[[#This Row],[Pricing 1]]*10%</f>
        <v>0</v>
      </c>
      <c r="N1237" s="197"/>
      <c r="O1237" s="197"/>
      <c r="P1237" s="197" t="e">
        <f t="shared" si="127"/>
        <v>#DIV/0!</v>
      </c>
      <c r="Q1237" s="196"/>
      <c r="R1237" s="197"/>
      <c r="S1237" s="199">
        <f t="shared" si="128"/>
        <v>0</v>
      </c>
      <c r="T1237" s="200">
        <f ca="1">(P1237+S1237)-INVENTARIO[[#This Row],[Comisión 10%]]</f>
        <v>0</v>
      </c>
      <c r="U1237" s="197">
        <f t="shared" ca="1" si="129"/>
        <v>0</v>
      </c>
      <c r="V1237" s="201"/>
      <c r="W1237" s="20">
        <f ca="1">INVENTARIO[[#This Row],[Precio Final]]-(INVENTARIO[[#This Row],[Comisión 10%]]+INVENTARIO[[#This Row],[Costo total]])</f>
        <v>0</v>
      </c>
      <c r="X1237" s="20">
        <f ca="1">INVENTARIO[[#This Row],[Ganancia Unitaria]]*INVENTARIO[[#This Row],[Salidas]]</f>
        <v>0</v>
      </c>
      <c r="Y1237" s="20"/>
      <c r="Z1237" s="20"/>
    </row>
    <row r="1238" spans="1:26" ht="55" hidden="1" customHeight="1" x14ac:dyDescent="0.15">
      <c r="A1238" s="23"/>
      <c r="B1238" s="171"/>
      <c r="C1238" s="22"/>
      <c r="D1238" s="120"/>
      <c r="E1238" s="194"/>
      <c r="F1238" s="195"/>
      <c r="G1238" s="196"/>
      <c r="H1238" s="197"/>
      <c r="I1238" s="198">
        <f t="shared" ca="1" si="126"/>
        <v>0</v>
      </c>
      <c r="J1238" s="121"/>
      <c r="K1238" s="196">
        <f>SUMIFS(VENTAS[Cantidad],VENTAS[Código del producto Vendido],INVENTARIO[[#This Row],[Code]])</f>
        <v>0</v>
      </c>
      <c r="L1238" s="196">
        <f>INVENTARIO[[#This Row],[Entradas]]-INVENTARIO[[#This Row],[Salidas]]</f>
        <v>0</v>
      </c>
      <c r="M1238" s="197">
        <f ca="1">INVENTARIO[[#This Row],[Pricing 1]]*10%</f>
        <v>0</v>
      </c>
      <c r="N1238" s="197"/>
      <c r="O1238" s="197"/>
      <c r="P1238" s="197" t="e">
        <f t="shared" si="127"/>
        <v>#DIV/0!</v>
      </c>
      <c r="Q1238" s="196"/>
      <c r="R1238" s="197"/>
      <c r="S1238" s="199">
        <f t="shared" si="128"/>
        <v>0</v>
      </c>
      <c r="T1238" s="200">
        <f ca="1">(P1238+S1238)-INVENTARIO[[#This Row],[Comisión 10%]]</f>
        <v>0</v>
      </c>
      <c r="U1238" s="197">
        <f t="shared" ca="1" si="129"/>
        <v>0</v>
      </c>
      <c r="V1238" s="201"/>
      <c r="W1238" s="20">
        <f ca="1">INVENTARIO[[#This Row],[Precio Final]]-(INVENTARIO[[#This Row],[Comisión 10%]]+INVENTARIO[[#This Row],[Costo total]])</f>
        <v>0</v>
      </c>
      <c r="X1238" s="20">
        <f ca="1">INVENTARIO[[#This Row],[Ganancia Unitaria]]*INVENTARIO[[#This Row],[Salidas]]</f>
        <v>0</v>
      </c>
      <c r="Y1238" s="20"/>
      <c r="Z1238" s="20"/>
    </row>
    <row r="1239" spans="1:26" ht="55" hidden="1" customHeight="1" x14ac:dyDescent="0.15">
      <c r="A1239" s="23"/>
      <c r="B1239" s="171"/>
      <c r="C1239" s="22"/>
      <c r="D1239" s="120"/>
      <c r="E1239" s="194"/>
      <c r="F1239" s="195"/>
      <c r="G1239" s="196"/>
      <c r="H1239" s="197"/>
      <c r="I1239" s="198">
        <f t="shared" ca="1" si="126"/>
        <v>0</v>
      </c>
      <c r="J1239" s="121"/>
      <c r="K1239" s="196">
        <f>SUMIFS(VENTAS[Cantidad],VENTAS[Código del producto Vendido],INVENTARIO[[#This Row],[Code]])</f>
        <v>0</v>
      </c>
      <c r="L1239" s="196">
        <f>INVENTARIO[[#This Row],[Entradas]]-INVENTARIO[[#This Row],[Salidas]]</f>
        <v>0</v>
      </c>
      <c r="M1239" s="197">
        <f ca="1">INVENTARIO[[#This Row],[Pricing 1]]*10%</f>
        <v>0</v>
      </c>
      <c r="N1239" s="197"/>
      <c r="O1239" s="197"/>
      <c r="P1239" s="197" t="e">
        <f t="shared" si="127"/>
        <v>#DIV/0!</v>
      </c>
      <c r="Q1239" s="196"/>
      <c r="R1239" s="197"/>
      <c r="S1239" s="199">
        <f t="shared" si="128"/>
        <v>0</v>
      </c>
      <c r="T1239" s="200">
        <f ca="1">(P1239+S1239)-INVENTARIO[[#This Row],[Comisión 10%]]</f>
        <v>0</v>
      </c>
      <c r="U1239" s="197">
        <f t="shared" ca="1" si="129"/>
        <v>0</v>
      </c>
      <c r="V1239" s="201"/>
      <c r="W1239" s="20">
        <f ca="1">INVENTARIO[[#This Row],[Precio Final]]-(INVENTARIO[[#This Row],[Comisión 10%]]+INVENTARIO[[#This Row],[Costo total]])</f>
        <v>0</v>
      </c>
      <c r="X1239" s="20">
        <f ca="1">INVENTARIO[[#This Row],[Ganancia Unitaria]]*INVENTARIO[[#This Row],[Salidas]]</f>
        <v>0</v>
      </c>
      <c r="Y1239" s="20"/>
      <c r="Z1239" s="20"/>
    </row>
    <row r="1240" spans="1:26" ht="55" hidden="1" customHeight="1" x14ac:dyDescent="0.15">
      <c r="A1240" s="23"/>
      <c r="B1240" s="171"/>
      <c r="C1240" s="22"/>
      <c r="D1240" s="120"/>
      <c r="E1240" s="194"/>
      <c r="F1240" s="195"/>
      <c r="G1240" s="196"/>
      <c r="H1240" s="197"/>
      <c r="I1240" s="198">
        <f t="shared" ca="1" si="126"/>
        <v>0</v>
      </c>
      <c r="J1240" s="121"/>
      <c r="K1240" s="196">
        <f>SUMIFS(VENTAS[Cantidad],VENTAS[Código del producto Vendido],INVENTARIO[[#This Row],[Code]])</f>
        <v>0</v>
      </c>
      <c r="L1240" s="196">
        <f>INVENTARIO[[#This Row],[Entradas]]-INVENTARIO[[#This Row],[Salidas]]</f>
        <v>0</v>
      </c>
      <c r="M1240" s="197">
        <f ca="1">INVENTARIO[[#This Row],[Pricing 1]]*10%</f>
        <v>0</v>
      </c>
      <c r="N1240" s="197"/>
      <c r="O1240" s="197"/>
      <c r="P1240" s="197" t="e">
        <f t="shared" si="127"/>
        <v>#DIV/0!</v>
      </c>
      <c r="Q1240" s="196"/>
      <c r="R1240" s="197"/>
      <c r="S1240" s="199">
        <f t="shared" si="128"/>
        <v>0</v>
      </c>
      <c r="T1240" s="200">
        <f ca="1">(P1240+S1240)-INVENTARIO[[#This Row],[Comisión 10%]]</f>
        <v>0</v>
      </c>
      <c r="U1240" s="197">
        <f t="shared" ca="1" si="129"/>
        <v>0</v>
      </c>
      <c r="V1240" s="201"/>
      <c r="W1240" s="20">
        <f ca="1">INVENTARIO[[#This Row],[Precio Final]]-(INVENTARIO[[#This Row],[Comisión 10%]]+INVENTARIO[[#This Row],[Costo total]])</f>
        <v>0</v>
      </c>
      <c r="X1240" s="20">
        <f ca="1">INVENTARIO[[#This Row],[Ganancia Unitaria]]*INVENTARIO[[#This Row],[Salidas]]</f>
        <v>0</v>
      </c>
      <c r="Y1240" s="20"/>
      <c r="Z1240" s="20"/>
    </row>
    <row r="1241" spans="1:26" ht="55" hidden="1" customHeight="1" x14ac:dyDescent="0.15">
      <c r="A1241" s="23"/>
      <c r="B1241" s="171"/>
      <c r="C1241" s="22"/>
      <c r="D1241" s="120"/>
      <c r="E1241" s="194"/>
      <c r="F1241" s="195"/>
      <c r="G1241" s="196"/>
      <c r="H1241" s="197"/>
      <c r="I1241" s="198">
        <f t="shared" ca="1" si="126"/>
        <v>0</v>
      </c>
      <c r="J1241" s="121"/>
      <c r="K1241" s="196">
        <f>SUMIFS(VENTAS[Cantidad],VENTAS[Código del producto Vendido],INVENTARIO[[#This Row],[Code]])</f>
        <v>0</v>
      </c>
      <c r="L1241" s="196">
        <f>INVENTARIO[[#This Row],[Entradas]]-INVENTARIO[[#This Row],[Salidas]]</f>
        <v>0</v>
      </c>
      <c r="M1241" s="197">
        <f ca="1">INVENTARIO[[#This Row],[Pricing 1]]*10%</f>
        <v>0</v>
      </c>
      <c r="N1241" s="197"/>
      <c r="O1241" s="197"/>
      <c r="P1241" s="197" t="e">
        <f t="shared" si="127"/>
        <v>#DIV/0!</v>
      </c>
      <c r="Q1241" s="196"/>
      <c r="R1241" s="197"/>
      <c r="S1241" s="199">
        <f t="shared" si="128"/>
        <v>0</v>
      </c>
      <c r="T1241" s="200">
        <f ca="1">(P1241+S1241)-INVENTARIO[[#This Row],[Comisión 10%]]</f>
        <v>0</v>
      </c>
      <c r="U1241" s="197">
        <f t="shared" ca="1" si="129"/>
        <v>0</v>
      </c>
      <c r="V1241" s="201"/>
      <c r="W1241" s="20">
        <f ca="1">INVENTARIO[[#This Row],[Precio Final]]-(INVENTARIO[[#This Row],[Comisión 10%]]+INVENTARIO[[#This Row],[Costo total]])</f>
        <v>0</v>
      </c>
      <c r="X1241" s="20">
        <f ca="1">INVENTARIO[[#This Row],[Ganancia Unitaria]]*INVENTARIO[[#This Row],[Salidas]]</f>
        <v>0</v>
      </c>
      <c r="Y1241" s="20"/>
      <c r="Z1241" s="20"/>
    </row>
    <row r="1242" spans="1:26" ht="55" hidden="1" customHeight="1" x14ac:dyDescent="0.15">
      <c r="A1242" s="23"/>
      <c r="B1242" s="171"/>
      <c r="C1242" s="22"/>
      <c r="D1242" s="120"/>
      <c r="E1242" s="194"/>
      <c r="F1242" s="195"/>
      <c r="G1242" s="196"/>
      <c r="H1242" s="197"/>
      <c r="I1242" s="198">
        <f t="shared" ca="1" si="126"/>
        <v>0</v>
      </c>
      <c r="J1242" s="121"/>
      <c r="K1242" s="196">
        <f>SUMIFS(VENTAS[Cantidad],VENTAS[Código del producto Vendido],INVENTARIO[[#This Row],[Code]])</f>
        <v>0</v>
      </c>
      <c r="L1242" s="196">
        <f>INVENTARIO[[#This Row],[Entradas]]-INVENTARIO[[#This Row],[Salidas]]</f>
        <v>0</v>
      </c>
      <c r="M1242" s="197">
        <f ca="1">INVENTARIO[[#This Row],[Pricing 1]]*10%</f>
        <v>0</v>
      </c>
      <c r="N1242" s="197"/>
      <c r="O1242" s="197"/>
      <c r="P1242" s="197" t="e">
        <f t="shared" si="127"/>
        <v>#DIV/0!</v>
      </c>
      <c r="Q1242" s="196"/>
      <c r="R1242" s="197"/>
      <c r="S1242" s="199">
        <f t="shared" si="128"/>
        <v>0</v>
      </c>
      <c r="T1242" s="200">
        <f ca="1">(P1242+S1242)-INVENTARIO[[#This Row],[Comisión 10%]]</f>
        <v>0</v>
      </c>
      <c r="U1242" s="197">
        <f t="shared" ca="1" si="129"/>
        <v>0</v>
      </c>
      <c r="V1242" s="201"/>
      <c r="W1242" s="20">
        <f ca="1">INVENTARIO[[#This Row],[Precio Final]]-(INVENTARIO[[#This Row],[Comisión 10%]]+INVENTARIO[[#This Row],[Costo total]])</f>
        <v>0</v>
      </c>
      <c r="X1242" s="20">
        <f ca="1">INVENTARIO[[#This Row],[Ganancia Unitaria]]*INVENTARIO[[#This Row],[Salidas]]</f>
        <v>0</v>
      </c>
      <c r="Y1242" s="20"/>
      <c r="Z1242" s="20"/>
    </row>
    <row r="1243" spans="1:26" ht="55" hidden="1" customHeight="1" x14ac:dyDescent="0.15">
      <c r="A1243" s="23"/>
      <c r="B1243" s="171"/>
      <c r="C1243" s="22"/>
      <c r="D1243" s="120"/>
      <c r="E1243" s="194"/>
      <c r="F1243" s="195"/>
      <c r="G1243" s="196"/>
      <c r="H1243" s="197"/>
      <c r="I1243" s="198">
        <f t="shared" ca="1" si="126"/>
        <v>0</v>
      </c>
      <c r="J1243" s="121"/>
      <c r="K1243" s="196">
        <f>SUMIFS(VENTAS[Cantidad],VENTAS[Código del producto Vendido],INVENTARIO[[#This Row],[Code]])</f>
        <v>0</v>
      </c>
      <c r="L1243" s="196">
        <f>INVENTARIO[[#This Row],[Entradas]]-INVENTARIO[[#This Row],[Salidas]]</f>
        <v>0</v>
      </c>
      <c r="M1243" s="197">
        <f ca="1">INVENTARIO[[#This Row],[Pricing 1]]*10%</f>
        <v>0</v>
      </c>
      <c r="N1243" s="197"/>
      <c r="O1243" s="197"/>
      <c r="P1243" s="197" t="e">
        <f t="shared" si="127"/>
        <v>#DIV/0!</v>
      </c>
      <c r="Q1243" s="196"/>
      <c r="R1243" s="197"/>
      <c r="S1243" s="199">
        <f t="shared" si="128"/>
        <v>0</v>
      </c>
      <c r="T1243" s="200">
        <f ca="1">(P1243+S1243)-INVENTARIO[[#This Row],[Comisión 10%]]</f>
        <v>0</v>
      </c>
      <c r="U1243" s="197">
        <f t="shared" ca="1" si="129"/>
        <v>0</v>
      </c>
      <c r="V1243" s="201"/>
      <c r="W1243" s="20">
        <f ca="1">INVENTARIO[[#This Row],[Precio Final]]-(INVENTARIO[[#This Row],[Comisión 10%]]+INVENTARIO[[#This Row],[Costo total]])</f>
        <v>0</v>
      </c>
      <c r="X1243" s="20">
        <f ca="1">INVENTARIO[[#This Row],[Ganancia Unitaria]]*INVENTARIO[[#This Row],[Salidas]]</f>
        <v>0</v>
      </c>
      <c r="Y1243" s="20"/>
      <c r="Z1243" s="20"/>
    </row>
    <row r="1244" spans="1:26" ht="55" hidden="1" customHeight="1" x14ac:dyDescent="0.15">
      <c r="A1244" s="23"/>
      <c r="B1244" s="171"/>
      <c r="C1244" s="22"/>
      <c r="D1244" s="120"/>
      <c r="E1244" s="194"/>
      <c r="F1244" s="195"/>
      <c r="G1244" s="196"/>
      <c r="H1244" s="197"/>
      <c r="I1244" s="198">
        <f t="shared" ca="1" si="126"/>
        <v>0</v>
      </c>
      <c r="J1244" s="121"/>
      <c r="K1244" s="196">
        <f>SUMIFS(VENTAS[Cantidad],VENTAS[Código del producto Vendido],INVENTARIO[[#This Row],[Code]])</f>
        <v>0</v>
      </c>
      <c r="L1244" s="196">
        <f>INVENTARIO[[#This Row],[Entradas]]-INVENTARIO[[#This Row],[Salidas]]</f>
        <v>0</v>
      </c>
      <c r="M1244" s="197">
        <f ca="1">INVENTARIO[[#This Row],[Pricing 1]]*10%</f>
        <v>0</v>
      </c>
      <c r="N1244" s="197"/>
      <c r="O1244" s="197"/>
      <c r="P1244" s="197" t="e">
        <f t="shared" si="127"/>
        <v>#DIV/0!</v>
      </c>
      <c r="Q1244" s="196"/>
      <c r="R1244" s="197"/>
      <c r="S1244" s="199">
        <f t="shared" si="128"/>
        <v>0</v>
      </c>
      <c r="T1244" s="200">
        <f ca="1">(P1244+S1244)-INVENTARIO[[#This Row],[Comisión 10%]]</f>
        <v>0</v>
      </c>
      <c r="U1244" s="197">
        <f t="shared" ca="1" si="129"/>
        <v>0</v>
      </c>
      <c r="V1244" s="201"/>
      <c r="W1244" s="20">
        <f ca="1">INVENTARIO[[#This Row],[Precio Final]]-(INVENTARIO[[#This Row],[Comisión 10%]]+INVENTARIO[[#This Row],[Costo total]])</f>
        <v>0</v>
      </c>
      <c r="X1244" s="20">
        <f ca="1">INVENTARIO[[#This Row],[Ganancia Unitaria]]*INVENTARIO[[#This Row],[Salidas]]</f>
        <v>0</v>
      </c>
      <c r="Y1244" s="20"/>
      <c r="Z1244" s="20"/>
    </row>
    <row r="1245" spans="1:26" ht="55" hidden="1" customHeight="1" x14ac:dyDescent="0.15">
      <c r="A1245" s="23"/>
      <c r="B1245" s="171"/>
      <c r="C1245" s="22"/>
      <c r="D1245" s="120"/>
      <c r="E1245" s="194"/>
      <c r="F1245" s="195"/>
      <c r="G1245" s="196"/>
      <c r="H1245" s="197"/>
      <c r="I1245" s="198">
        <f t="shared" ca="1" si="126"/>
        <v>0</v>
      </c>
      <c r="J1245" s="121"/>
      <c r="K1245" s="196">
        <f>SUMIFS(VENTAS[Cantidad],VENTAS[Código del producto Vendido],INVENTARIO[[#This Row],[Code]])</f>
        <v>0</v>
      </c>
      <c r="L1245" s="196">
        <f>INVENTARIO[[#This Row],[Entradas]]-INVENTARIO[[#This Row],[Salidas]]</f>
        <v>0</v>
      </c>
      <c r="M1245" s="197">
        <f ca="1">INVENTARIO[[#This Row],[Pricing 1]]*10%</f>
        <v>0</v>
      </c>
      <c r="N1245" s="197"/>
      <c r="O1245" s="197"/>
      <c r="P1245" s="197" t="e">
        <f t="shared" si="127"/>
        <v>#DIV/0!</v>
      </c>
      <c r="Q1245" s="196"/>
      <c r="R1245" s="197"/>
      <c r="S1245" s="199">
        <f t="shared" si="128"/>
        <v>0</v>
      </c>
      <c r="T1245" s="200">
        <f ca="1">(P1245+S1245)-INVENTARIO[[#This Row],[Comisión 10%]]</f>
        <v>0</v>
      </c>
      <c r="U1245" s="197">
        <f t="shared" ca="1" si="129"/>
        <v>0</v>
      </c>
      <c r="V1245" s="201"/>
      <c r="W1245" s="20">
        <f ca="1">INVENTARIO[[#This Row],[Precio Final]]-(INVENTARIO[[#This Row],[Comisión 10%]]+INVENTARIO[[#This Row],[Costo total]])</f>
        <v>0</v>
      </c>
      <c r="X1245" s="20">
        <f ca="1">INVENTARIO[[#This Row],[Ganancia Unitaria]]*INVENTARIO[[#This Row],[Salidas]]</f>
        <v>0</v>
      </c>
      <c r="Y1245" s="20"/>
      <c r="Z1245" s="20"/>
    </row>
    <row r="1246" spans="1:26" ht="55" hidden="1" customHeight="1" x14ac:dyDescent="0.15">
      <c r="A1246" s="23"/>
      <c r="B1246" s="171"/>
      <c r="C1246" s="22"/>
      <c r="D1246" s="120"/>
      <c r="E1246" s="194"/>
      <c r="F1246" s="195"/>
      <c r="G1246" s="196"/>
      <c r="H1246" s="197"/>
      <c r="I1246" s="198">
        <f t="shared" ca="1" si="126"/>
        <v>0</v>
      </c>
      <c r="J1246" s="121"/>
      <c r="K1246" s="196">
        <f>SUMIFS(VENTAS[Cantidad],VENTAS[Código del producto Vendido],INVENTARIO[[#This Row],[Code]])</f>
        <v>0</v>
      </c>
      <c r="L1246" s="196">
        <f>INVENTARIO[[#This Row],[Entradas]]-INVENTARIO[[#This Row],[Salidas]]</f>
        <v>0</v>
      </c>
      <c r="M1246" s="197">
        <f ca="1">INVENTARIO[[#This Row],[Pricing 1]]*10%</f>
        <v>0</v>
      </c>
      <c r="N1246" s="197"/>
      <c r="O1246" s="197"/>
      <c r="P1246" s="197" t="e">
        <f t="shared" si="127"/>
        <v>#DIV/0!</v>
      </c>
      <c r="Q1246" s="196"/>
      <c r="R1246" s="197"/>
      <c r="S1246" s="199">
        <f t="shared" si="128"/>
        <v>0</v>
      </c>
      <c r="T1246" s="200">
        <f ca="1">(P1246+S1246)-INVENTARIO[[#This Row],[Comisión 10%]]</f>
        <v>0</v>
      </c>
      <c r="U1246" s="197">
        <f t="shared" ca="1" si="129"/>
        <v>0</v>
      </c>
      <c r="V1246" s="201"/>
      <c r="W1246" s="20">
        <f ca="1">INVENTARIO[[#This Row],[Precio Final]]-(INVENTARIO[[#This Row],[Comisión 10%]]+INVENTARIO[[#This Row],[Costo total]])</f>
        <v>0</v>
      </c>
      <c r="X1246" s="20">
        <f ca="1">INVENTARIO[[#This Row],[Ganancia Unitaria]]*INVENTARIO[[#This Row],[Salidas]]</f>
        <v>0</v>
      </c>
      <c r="Y1246" s="20"/>
      <c r="Z1246" s="20"/>
    </row>
    <row r="1247" spans="1:26" ht="55" hidden="1" customHeight="1" x14ac:dyDescent="0.15">
      <c r="A1247" s="23"/>
      <c r="B1247" s="171"/>
      <c r="C1247" s="22"/>
      <c r="D1247" s="120"/>
      <c r="E1247" s="194"/>
      <c r="F1247" s="195"/>
      <c r="G1247" s="196"/>
      <c r="H1247" s="197"/>
      <c r="I1247" s="198">
        <f t="shared" ca="1" si="126"/>
        <v>0</v>
      </c>
      <c r="J1247" s="121"/>
      <c r="K1247" s="196">
        <f>SUMIFS(VENTAS[Cantidad],VENTAS[Código del producto Vendido],INVENTARIO[[#This Row],[Code]])</f>
        <v>0</v>
      </c>
      <c r="L1247" s="196">
        <f>INVENTARIO[[#This Row],[Entradas]]-INVENTARIO[[#This Row],[Salidas]]</f>
        <v>0</v>
      </c>
      <c r="M1247" s="197">
        <f ca="1">INVENTARIO[[#This Row],[Pricing 1]]*10%</f>
        <v>0</v>
      </c>
      <c r="N1247" s="197"/>
      <c r="O1247" s="197"/>
      <c r="P1247" s="197" t="e">
        <f t="shared" si="127"/>
        <v>#DIV/0!</v>
      </c>
      <c r="Q1247" s="196"/>
      <c r="R1247" s="197"/>
      <c r="S1247" s="199">
        <f t="shared" si="128"/>
        <v>0</v>
      </c>
      <c r="T1247" s="200">
        <f ca="1">(P1247+S1247)-INVENTARIO[[#This Row],[Comisión 10%]]</f>
        <v>0</v>
      </c>
      <c r="U1247" s="197">
        <f t="shared" ca="1" si="129"/>
        <v>0</v>
      </c>
      <c r="V1247" s="201"/>
      <c r="W1247" s="20">
        <f ca="1">INVENTARIO[[#This Row],[Precio Final]]-(INVENTARIO[[#This Row],[Comisión 10%]]+INVENTARIO[[#This Row],[Costo total]])</f>
        <v>0</v>
      </c>
      <c r="X1247" s="20">
        <f ca="1">INVENTARIO[[#This Row],[Ganancia Unitaria]]*INVENTARIO[[#This Row],[Salidas]]</f>
        <v>0</v>
      </c>
      <c r="Y1247" s="20"/>
      <c r="Z1247" s="20"/>
    </row>
    <row r="1248" spans="1:26" ht="55" hidden="1" customHeight="1" x14ac:dyDescent="0.15">
      <c r="A1248" s="23"/>
      <c r="B1248" s="171"/>
      <c r="C1248" s="22"/>
      <c r="D1248" s="120"/>
      <c r="E1248" s="194"/>
      <c r="F1248" s="195"/>
      <c r="G1248" s="196"/>
      <c r="H1248" s="197"/>
      <c r="I1248" s="198">
        <f t="shared" ca="1" si="126"/>
        <v>0</v>
      </c>
      <c r="J1248" s="121"/>
      <c r="K1248" s="196">
        <f>SUMIFS(VENTAS[Cantidad],VENTAS[Código del producto Vendido],INVENTARIO[[#This Row],[Code]])</f>
        <v>0</v>
      </c>
      <c r="L1248" s="196">
        <f>INVENTARIO[[#This Row],[Entradas]]-INVENTARIO[[#This Row],[Salidas]]</f>
        <v>0</v>
      </c>
      <c r="M1248" s="197">
        <f ca="1">INVENTARIO[[#This Row],[Pricing 1]]*10%</f>
        <v>0</v>
      </c>
      <c r="N1248" s="197"/>
      <c r="O1248" s="197"/>
      <c r="P1248" s="197" t="e">
        <f t="shared" si="127"/>
        <v>#DIV/0!</v>
      </c>
      <c r="Q1248" s="196"/>
      <c r="R1248" s="197"/>
      <c r="S1248" s="199">
        <f t="shared" si="128"/>
        <v>0</v>
      </c>
      <c r="T1248" s="200">
        <f ca="1">(P1248+S1248)-INVENTARIO[[#This Row],[Comisión 10%]]</f>
        <v>0</v>
      </c>
      <c r="U1248" s="197">
        <f t="shared" ca="1" si="129"/>
        <v>0</v>
      </c>
      <c r="V1248" s="201"/>
      <c r="W1248" s="20">
        <f ca="1">INVENTARIO[[#This Row],[Precio Final]]-(INVENTARIO[[#This Row],[Comisión 10%]]+INVENTARIO[[#This Row],[Costo total]])</f>
        <v>0</v>
      </c>
      <c r="X1248" s="20">
        <f ca="1">INVENTARIO[[#This Row],[Ganancia Unitaria]]*INVENTARIO[[#This Row],[Salidas]]</f>
        <v>0</v>
      </c>
      <c r="Y1248" s="20"/>
      <c r="Z1248" s="20"/>
    </row>
    <row r="1249" spans="1:26" ht="55" hidden="1" customHeight="1" x14ac:dyDescent="0.15">
      <c r="A1249" s="23"/>
      <c r="B1249" s="171"/>
      <c r="C1249" s="22"/>
      <c r="D1249" s="120"/>
      <c r="E1249" s="194"/>
      <c r="F1249" s="195"/>
      <c r="G1249" s="196"/>
      <c r="H1249" s="197"/>
      <c r="I1249" s="198">
        <f t="shared" ca="1" si="126"/>
        <v>0</v>
      </c>
      <c r="J1249" s="121"/>
      <c r="K1249" s="196">
        <f>SUMIFS(VENTAS[Cantidad],VENTAS[Código del producto Vendido],INVENTARIO[[#This Row],[Code]])</f>
        <v>0</v>
      </c>
      <c r="L1249" s="196">
        <f>INVENTARIO[[#This Row],[Entradas]]-INVENTARIO[[#This Row],[Salidas]]</f>
        <v>0</v>
      </c>
      <c r="M1249" s="197">
        <f ca="1">INVENTARIO[[#This Row],[Pricing 1]]*10%</f>
        <v>0</v>
      </c>
      <c r="N1249" s="197"/>
      <c r="O1249" s="197"/>
      <c r="P1249" s="197" t="e">
        <f t="shared" si="127"/>
        <v>#DIV/0!</v>
      </c>
      <c r="Q1249" s="196"/>
      <c r="R1249" s="197"/>
      <c r="S1249" s="199">
        <f t="shared" si="128"/>
        <v>0</v>
      </c>
      <c r="T1249" s="200">
        <f ca="1">(P1249+S1249)-INVENTARIO[[#This Row],[Comisión 10%]]</f>
        <v>0</v>
      </c>
      <c r="U1249" s="197">
        <f t="shared" ca="1" si="129"/>
        <v>0</v>
      </c>
      <c r="V1249" s="201"/>
      <c r="W1249" s="20">
        <f ca="1">INVENTARIO[[#This Row],[Precio Final]]-(INVENTARIO[[#This Row],[Comisión 10%]]+INVENTARIO[[#This Row],[Costo total]])</f>
        <v>0</v>
      </c>
      <c r="X1249" s="20">
        <f ca="1">INVENTARIO[[#This Row],[Ganancia Unitaria]]*INVENTARIO[[#This Row],[Salidas]]</f>
        <v>0</v>
      </c>
      <c r="Y1249" s="20"/>
      <c r="Z1249" s="20"/>
    </row>
    <row r="1250" spans="1:26" ht="55" hidden="1" customHeight="1" x14ac:dyDescent="0.15">
      <c r="A1250" s="23"/>
      <c r="B1250" s="171"/>
      <c r="C1250" s="22"/>
      <c r="D1250" s="120"/>
      <c r="E1250" s="194"/>
      <c r="F1250" s="195"/>
      <c r="G1250" s="196"/>
      <c r="H1250" s="197"/>
      <c r="I1250" s="198">
        <f t="shared" ca="1" si="126"/>
        <v>0</v>
      </c>
      <c r="J1250" s="121"/>
      <c r="K1250" s="196">
        <f>SUMIFS(VENTAS[Cantidad],VENTAS[Código del producto Vendido],INVENTARIO[[#This Row],[Code]])</f>
        <v>0</v>
      </c>
      <c r="L1250" s="196">
        <f>INVENTARIO[[#This Row],[Entradas]]-INVENTARIO[[#This Row],[Salidas]]</f>
        <v>0</v>
      </c>
      <c r="M1250" s="197">
        <f ca="1">INVENTARIO[[#This Row],[Pricing 1]]*10%</f>
        <v>0</v>
      </c>
      <c r="N1250" s="197"/>
      <c r="O1250" s="197"/>
      <c r="P1250" s="197" t="e">
        <f t="shared" si="127"/>
        <v>#DIV/0!</v>
      </c>
      <c r="Q1250" s="196"/>
      <c r="R1250" s="197"/>
      <c r="S1250" s="199">
        <f t="shared" si="128"/>
        <v>0</v>
      </c>
      <c r="T1250" s="200">
        <f ca="1">(P1250+S1250)-INVENTARIO[[#This Row],[Comisión 10%]]</f>
        <v>0</v>
      </c>
      <c r="U1250" s="197">
        <f t="shared" ca="1" si="129"/>
        <v>0</v>
      </c>
      <c r="V1250" s="201"/>
      <c r="W1250" s="20">
        <f ca="1">INVENTARIO[[#This Row],[Precio Final]]-(INVENTARIO[[#This Row],[Comisión 10%]]+INVENTARIO[[#This Row],[Costo total]])</f>
        <v>0</v>
      </c>
      <c r="X1250" s="20">
        <f ca="1">INVENTARIO[[#This Row],[Ganancia Unitaria]]*INVENTARIO[[#This Row],[Salidas]]</f>
        <v>0</v>
      </c>
      <c r="Y1250" s="20"/>
      <c r="Z1250" s="20"/>
    </row>
    <row r="1251" spans="1:26" ht="55" hidden="1" customHeight="1" x14ac:dyDescent="0.15">
      <c r="A1251" s="23"/>
      <c r="B1251" s="171"/>
      <c r="C1251" s="22"/>
      <c r="D1251" s="120"/>
      <c r="E1251" s="194"/>
      <c r="F1251" s="195"/>
      <c r="G1251" s="196"/>
      <c r="H1251" s="197"/>
      <c r="I1251" s="198">
        <f t="shared" ca="1" si="126"/>
        <v>0</v>
      </c>
      <c r="J1251" s="121"/>
      <c r="K1251" s="196">
        <f>SUMIFS(VENTAS[Cantidad],VENTAS[Código del producto Vendido],INVENTARIO[[#This Row],[Code]])</f>
        <v>0</v>
      </c>
      <c r="L1251" s="196">
        <f>INVENTARIO[[#This Row],[Entradas]]-INVENTARIO[[#This Row],[Salidas]]</f>
        <v>0</v>
      </c>
      <c r="M1251" s="197">
        <f ca="1">INVENTARIO[[#This Row],[Pricing 1]]*10%</f>
        <v>0</v>
      </c>
      <c r="N1251" s="197"/>
      <c r="O1251" s="197"/>
      <c r="P1251" s="197" t="e">
        <f t="shared" si="127"/>
        <v>#DIV/0!</v>
      </c>
      <c r="Q1251" s="196"/>
      <c r="R1251" s="197"/>
      <c r="S1251" s="199">
        <f t="shared" si="128"/>
        <v>0</v>
      </c>
      <c r="T1251" s="200">
        <f ca="1">(P1251+S1251)-INVENTARIO[[#This Row],[Comisión 10%]]</f>
        <v>0</v>
      </c>
      <c r="U1251" s="197">
        <f t="shared" ca="1" si="129"/>
        <v>0</v>
      </c>
      <c r="V1251" s="201"/>
      <c r="W1251" s="20">
        <f ca="1">INVENTARIO[[#This Row],[Precio Final]]-(INVENTARIO[[#This Row],[Comisión 10%]]+INVENTARIO[[#This Row],[Costo total]])</f>
        <v>0</v>
      </c>
      <c r="X1251" s="20">
        <f ca="1">INVENTARIO[[#This Row],[Ganancia Unitaria]]*INVENTARIO[[#This Row],[Salidas]]</f>
        <v>0</v>
      </c>
      <c r="Y1251" s="20"/>
      <c r="Z1251" s="20"/>
    </row>
    <row r="1252" spans="1:26" ht="55" hidden="1" customHeight="1" x14ac:dyDescent="0.15">
      <c r="A1252" s="23"/>
      <c r="B1252" s="171"/>
      <c r="C1252" s="22"/>
      <c r="D1252" s="120"/>
      <c r="E1252" s="194"/>
      <c r="F1252" s="195"/>
      <c r="G1252" s="196"/>
      <c r="H1252" s="197"/>
      <c r="I1252" s="198">
        <f t="shared" ca="1" si="126"/>
        <v>0</v>
      </c>
      <c r="J1252" s="121"/>
      <c r="K1252" s="196">
        <f>SUMIFS(VENTAS[Cantidad],VENTAS[Código del producto Vendido],INVENTARIO[[#This Row],[Code]])</f>
        <v>0</v>
      </c>
      <c r="L1252" s="196">
        <f>INVENTARIO[[#This Row],[Entradas]]-INVENTARIO[[#This Row],[Salidas]]</f>
        <v>0</v>
      </c>
      <c r="M1252" s="197">
        <f ca="1">INVENTARIO[[#This Row],[Pricing 1]]*10%</f>
        <v>0</v>
      </c>
      <c r="N1252" s="197"/>
      <c r="O1252" s="197"/>
      <c r="P1252" s="197" t="e">
        <f t="shared" si="127"/>
        <v>#DIV/0!</v>
      </c>
      <c r="Q1252" s="196"/>
      <c r="R1252" s="197"/>
      <c r="S1252" s="199">
        <f t="shared" si="128"/>
        <v>0</v>
      </c>
      <c r="T1252" s="200">
        <f ca="1">(P1252+S1252)-INVENTARIO[[#This Row],[Comisión 10%]]</f>
        <v>0</v>
      </c>
      <c r="U1252" s="197">
        <f t="shared" ca="1" si="129"/>
        <v>0</v>
      </c>
      <c r="V1252" s="201"/>
      <c r="W1252" s="20">
        <f ca="1">INVENTARIO[[#This Row],[Precio Final]]-(INVENTARIO[[#This Row],[Comisión 10%]]+INVENTARIO[[#This Row],[Costo total]])</f>
        <v>0</v>
      </c>
      <c r="X1252" s="20">
        <f ca="1">INVENTARIO[[#This Row],[Ganancia Unitaria]]*INVENTARIO[[#This Row],[Salidas]]</f>
        <v>0</v>
      </c>
      <c r="Y1252" s="20"/>
      <c r="Z1252" s="20"/>
    </row>
    <row r="1253" spans="1:26" ht="55" hidden="1" customHeight="1" x14ac:dyDescent="0.15">
      <c r="A1253" s="23"/>
      <c r="B1253" s="171"/>
      <c r="C1253" s="22"/>
      <c r="D1253" s="120"/>
      <c r="E1253" s="194"/>
      <c r="F1253" s="195"/>
      <c r="G1253" s="196"/>
      <c r="H1253" s="197"/>
      <c r="I1253" s="198">
        <f t="shared" ca="1" si="126"/>
        <v>0</v>
      </c>
      <c r="J1253" s="121"/>
      <c r="K1253" s="196">
        <f>SUMIFS(VENTAS[Cantidad],VENTAS[Código del producto Vendido],INVENTARIO[[#This Row],[Code]])</f>
        <v>0</v>
      </c>
      <c r="L1253" s="196">
        <f>INVENTARIO[[#This Row],[Entradas]]-INVENTARIO[[#This Row],[Salidas]]</f>
        <v>0</v>
      </c>
      <c r="M1253" s="197">
        <f ca="1">INVENTARIO[[#This Row],[Pricing 1]]*10%</f>
        <v>0</v>
      </c>
      <c r="N1253" s="197"/>
      <c r="O1253" s="197"/>
      <c r="P1253" s="197" t="e">
        <f t="shared" si="127"/>
        <v>#DIV/0!</v>
      </c>
      <c r="Q1253" s="196"/>
      <c r="R1253" s="197"/>
      <c r="S1253" s="199">
        <f t="shared" si="128"/>
        <v>0</v>
      </c>
      <c r="T1253" s="200">
        <f ca="1">(P1253+S1253)-INVENTARIO[[#This Row],[Comisión 10%]]</f>
        <v>0</v>
      </c>
      <c r="U1253" s="197">
        <f t="shared" ca="1" si="129"/>
        <v>0</v>
      </c>
      <c r="V1253" s="201"/>
      <c r="W1253" s="20">
        <f ca="1">INVENTARIO[[#This Row],[Precio Final]]-(INVENTARIO[[#This Row],[Comisión 10%]]+INVENTARIO[[#This Row],[Costo total]])</f>
        <v>0</v>
      </c>
      <c r="X1253" s="20">
        <f ca="1">INVENTARIO[[#This Row],[Ganancia Unitaria]]*INVENTARIO[[#This Row],[Salidas]]</f>
        <v>0</v>
      </c>
      <c r="Y1253" s="20"/>
      <c r="Z1253" s="20"/>
    </row>
    <row r="1254" spans="1:26" ht="55" hidden="1" customHeight="1" x14ac:dyDescent="0.15">
      <c r="A1254" s="23"/>
      <c r="B1254" s="171"/>
      <c r="C1254" s="22"/>
      <c r="D1254" s="120"/>
      <c r="E1254" s="194"/>
      <c r="F1254" s="195"/>
      <c r="G1254" s="196"/>
      <c r="H1254" s="197"/>
      <c r="I1254" s="198">
        <f t="shared" ca="1" si="126"/>
        <v>0</v>
      </c>
      <c r="J1254" s="121"/>
      <c r="K1254" s="196">
        <f>SUMIFS(VENTAS[Cantidad],VENTAS[Código del producto Vendido],INVENTARIO[[#This Row],[Code]])</f>
        <v>0</v>
      </c>
      <c r="L1254" s="196">
        <f>INVENTARIO[[#This Row],[Entradas]]-INVENTARIO[[#This Row],[Salidas]]</f>
        <v>0</v>
      </c>
      <c r="M1254" s="197">
        <f ca="1">INVENTARIO[[#This Row],[Pricing 1]]*10%</f>
        <v>0</v>
      </c>
      <c r="N1254" s="197"/>
      <c r="O1254" s="197"/>
      <c r="P1254" s="197" t="e">
        <f t="shared" si="127"/>
        <v>#DIV/0!</v>
      </c>
      <c r="Q1254" s="196"/>
      <c r="R1254" s="197"/>
      <c r="S1254" s="199">
        <f t="shared" si="128"/>
        <v>0</v>
      </c>
      <c r="T1254" s="200">
        <f ca="1">(P1254+S1254)-INVENTARIO[[#This Row],[Comisión 10%]]</f>
        <v>0</v>
      </c>
      <c r="U1254" s="197">
        <f t="shared" ca="1" si="129"/>
        <v>0</v>
      </c>
      <c r="V1254" s="201"/>
      <c r="W1254" s="20">
        <f ca="1">INVENTARIO[[#This Row],[Precio Final]]-(INVENTARIO[[#This Row],[Comisión 10%]]+INVENTARIO[[#This Row],[Costo total]])</f>
        <v>0</v>
      </c>
      <c r="X1254" s="20">
        <f ca="1">INVENTARIO[[#This Row],[Ganancia Unitaria]]*INVENTARIO[[#This Row],[Salidas]]</f>
        <v>0</v>
      </c>
      <c r="Y1254" s="20"/>
      <c r="Z1254" s="20"/>
    </row>
    <row r="1255" spans="1:26" ht="55" hidden="1" customHeight="1" x14ac:dyDescent="0.15">
      <c r="A1255" s="23"/>
      <c r="B1255" s="171"/>
      <c r="C1255" s="22"/>
      <c r="D1255" s="120"/>
      <c r="E1255" s="194"/>
      <c r="F1255" s="195"/>
      <c r="G1255" s="196"/>
      <c r="H1255" s="197"/>
      <c r="I1255" s="198">
        <f t="shared" ca="1" si="126"/>
        <v>0</v>
      </c>
      <c r="J1255" s="121"/>
      <c r="K1255" s="196">
        <f>SUMIFS(VENTAS[Cantidad],VENTAS[Código del producto Vendido],INVENTARIO[[#This Row],[Code]])</f>
        <v>0</v>
      </c>
      <c r="L1255" s="196">
        <f>INVENTARIO[[#This Row],[Entradas]]-INVENTARIO[[#This Row],[Salidas]]</f>
        <v>0</v>
      </c>
      <c r="M1255" s="197">
        <f ca="1">INVENTARIO[[#This Row],[Pricing 1]]*10%</f>
        <v>0</v>
      </c>
      <c r="N1255" s="197"/>
      <c r="O1255" s="197"/>
      <c r="P1255" s="197" t="e">
        <f t="shared" si="127"/>
        <v>#DIV/0!</v>
      </c>
      <c r="Q1255" s="196"/>
      <c r="R1255" s="197"/>
      <c r="S1255" s="199">
        <f t="shared" si="128"/>
        <v>0</v>
      </c>
      <c r="T1255" s="200">
        <f ca="1">(P1255+S1255)-INVENTARIO[[#This Row],[Comisión 10%]]</f>
        <v>0</v>
      </c>
      <c r="U1255" s="197">
        <f t="shared" ca="1" si="129"/>
        <v>0</v>
      </c>
      <c r="V1255" s="201"/>
      <c r="W1255" s="20">
        <f ca="1">INVENTARIO[[#This Row],[Precio Final]]-(INVENTARIO[[#This Row],[Comisión 10%]]+INVENTARIO[[#This Row],[Costo total]])</f>
        <v>0</v>
      </c>
      <c r="X1255" s="20">
        <f ca="1">INVENTARIO[[#This Row],[Ganancia Unitaria]]*INVENTARIO[[#This Row],[Salidas]]</f>
        <v>0</v>
      </c>
      <c r="Y1255" s="20"/>
      <c r="Z1255" s="20"/>
    </row>
    <row r="1256" spans="1:26" ht="55" hidden="1" customHeight="1" x14ac:dyDescent="0.15">
      <c r="A1256" s="23"/>
      <c r="B1256" s="171"/>
      <c r="C1256" s="22"/>
      <c r="D1256" s="120"/>
      <c r="E1256" s="194"/>
      <c r="F1256" s="195"/>
      <c r="G1256" s="196"/>
      <c r="H1256" s="197"/>
      <c r="I1256" s="198">
        <f t="shared" ca="1" si="126"/>
        <v>0</v>
      </c>
      <c r="J1256" s="121"/>
      <c r="K1256" s="196">
        <f>SUMIFS(VENTAS[Cantidad],VENTAS[Código del producto Vendido],INVENTARIO[[#This Row],[Code]])</f>
        <v>0</v>
      </c>
      <c r="L1256" s="196">
        <f>INVENTARIO[[#This Row],[Entradas]]-INVENTARIO[[#This Row],[Salidas]]</f>
        <v>0</v>
      </c>
      <c r="M1256" s="197">
        <f ca="1">INVENTARIO[[#This Row],[Pricing 1]]*10%</f>
        <v>0</v>
      </c>
      <c r="N1256" s="197"/>
      <c r="O1256" s="197"/>
      <c r="P1256" s="197" t="e">
        <f t="shared" si="127"/>
        <v>#DIV/0!</v>
      </c>
      <c r="Q1256" s="196"/>
      <c r="R1256" s="197"/>
      <c r="S1256" s="199">
        <f t="shared" si="128"/>
        <v>0</v>
      </c>
      <c r="T1256" s="200">
        <f ca="1">(P1256+S1256)-INVENTARIO[[#This Row],[Comisión 10%]]</f>
        <v>0</v>
      </c>
      <c r="U1256" s="197">
        <f t="shared" ca="1" si="129"/>
        <v>0</v>
      </c>
      <c r="V1256" s="201"/>
      <c r="W1256" s="20">
        <f ca="1">INVENTARIO[[#This Row],[Precio Final]]-(INVENTARIO[[#This Row],[Comisión 10%]]+INVENTARIO[[#This Row],[Costo total]])</f>
        <v>0</v>
      </c>
      <c r="X1256" s="20">
        <f ca="1">INVENTARIO[[#This Row],[Ganancia Unitaria]]*INVENTARIO[[#This Row],[Salidas]]</f>
        <v>0</v>
      </c>
      <c r="Y1256" s="20"/>
      <c r="Z1256" s="20"/>
    </row>
    <row r="1257" spans="1:26" ht="55" hidden="1" customHeight="1" x14ac:dyDescent="0.15">
      <c r="A1257" s="23"/>
      <c r="B1257" s="171"/>
      <c r="C1257" s="22"/>
      <c r="D1257" s="120"/>
      <c r="E1257" s="194"/>
      <c r="F1257" s="195"/>
      <c r="G1257" s="196"/>
      <c r="H1257" s="197"/>
      <c r="I1257" s="198">
        <f t="shared" ca="1" si="126"/>
        <v>0</v>
      </c>
      <c r="J1257" s="121"/>
      <c r="K1257" s="196">
        <f>SUMIFS(VENTAS[Cantidad],VENTAS[Código del producto Vendido],INVENTARIO[[#This Row],[Code]])</f>
        <v>0</v>
      </c>
      <c r="L1257" s="196">
        <f>INVENTARIO[[#This Row],[Entradas]]-INVENTARIO[[#This Row],[Salidas]]</f>
        <v>0</v>
      </c>
      <c r="M1257" s="197">
        <f ca="1">INVENTARIO[[#This Row],[Pricing 1]]*10%</f>
        <v>0</v>
      </c>
      <c r="N1257" s="197"/>
      <c r="O1257" s="197"/>
      <c r="P1257" s="197" t="e">
        <f t="shared" si="127"/>
        <v>#DIV/0!</v>
      </c>
      <c r="Q1257" s="196"/>
      <c r="R1257" s="197"/>
      <c r="S1257" s="199">
        <f t="shared" si="128"/>
        <v>0</v>
      </c>
      <c r="T1257" s="200">
        <f ca="1">(P1257+S1257)-INVENTARIO[[#This Row],[Comisión 10%]]</f>
        <v>0</v>
      </c>
      <c r="U1257" s="197">
        <f t="shared" ca="1" si="129"/>
        <v>0</v>
      </c>
      <c r="V1257" s="201"/>
      <c r="W1257" s="20">
        <f ca="1">INVENTARIO[[#This Row],[Precio Final]]-(INVENTARIO[[#This Row],[Comisión 10%]]+INVENTARIO[[#This Row],[Costo total]])</f>
        <v>0</v>
      </c>
      <c r="X1257" s="20">
        <f ca="1">INVENTARIO[[#This Row],[Ganancia Unitaria]]*INVENTARIO[[#This Row],[Salidas]]</f>
        <v>0</v>
      </c>
      <c r="Y1257" s="20"/>
      <c r="Z1257" s="20"/>
    </row>
    <row r="1258" spans="1:26" ht="55" hidden="1" customHeight="1" x14ac:dyDescent="0.15">
      <c r="A1258" s="23"/>
      <c r="B1258" s="171"/>
      <c r="C1258" s="22"/>
      <c r="D1258" s="120"/>
      <c r="E1258" s="194"/>
      <c r="F1258" s="195"/>
      <c r="G1258" s="196"/>
      <c r="H1258" s="197"/>
      <c r="I1258" s="198">
        <f t="shared" ca="1" si="126"/>
        <v>0</v>
      </c>
      <c r="J1258" s="121"/>
      <c r="K1258" s="196">
        <f>SUMIFS(VENTAS[Cantidad],VENTAS[Código del producto Vendido],INVENTARIO[[#This Row],[Code]])</f>
        <v>0</v>
      </c>
      <c r="L1258" s="196">
        <f>INVENTARIO[[#This Row],[Entradas]]-INVENTARIO[[#This Row],[Salidas]]</f>
        <v>0</v>
      </c>
      <c r="M1258" s="197">
        <f ca="1">INVENTARIO[[#This Row],[Pricing 1]]*10%</f>
        <v>0</v>
      </c>
      <c r="N1258" s="197"/>
      <c r="O1258" s="197"/>
      <c r="P1258" s="197" t="e">
        <f t="shared" si="127"/>
        <v>#DIV/0!</v>
      </c>
      <c r="Q1258" s="196"/>
      <c r="R1258" s="197"/>
      <c r="S1258" s="199">
        <f t="shared" si="128"/>
        <v>0</v>
      </c>
      <c r="T1258" s="200">
        <f ca="1">(P1258+S1258)-INVENTARIO[[#This Row],[Comisión 10%]]</f>
        <v>0</v>
      </c>
      <c r="U1258" s="197">
        <f t="shared" ca="1" si="129"/>
        <v>0</v>
      </c>
      <c r="V1258" s="201"/>
      <c r="W1258" s="20">
        <f ca="1">INVENTARIO[[#This Row],[Precio Final]]-(INVENTARIO[[#This Row],[Comisión 10%]]+INVENTARIO[[#This Row],[Costo total]])</f>
        <v>0</v>
      </c>
      <c r="X1258" s="20">
        <f ca="1">INVENTARIO[[#This Row],[Ganancia Unitaria]]*INVENTARIO[[#This Row],[Salidas]]</f>
        <v>0</v>
      </c>
      <c r="Y1258" s="20"/>
      <c r="Z1258" s="20"/>
    </row>
    <row r="1259" spans="1:26" ht="55" hidden="1" customHeight="1" x14ac:dyDescent="0.15">
      <c r="A1259" s="23"/>
      <c r="B1259" s="171"/>
      <c r="C1259" s="22"/>
      <c r="D1259" s="120"/>
      <c r="E1259" s="194"/>
      <c r="F1259" s="195"/>
      <c r="G1259" s="196"/>
      <c r="H1259" s="197"/>
      <c r="I1259" s="198">
        <f t="shared" ca="1" si="126"/>
        <v>0</v>
      </c>
      <c r="J1259" s="121"/>
      <c r="K1259" s="196">
        <f>SUMIFS(VENTAS[Cantidad],VENTAS[Código del producto Vendido],INVENTARIO[[#This Row],[Code]])</f>
        <v>0</v>
      </c>
      <c r="L1259" s="196">
        <f>INVENTARIO[[#This Row],[Entradas]]-INVENTARIO[[#This Row],[Salidas]]</f>
        <v>0</v>
      </c>
      <c r="M1259" s="197">
        <f ca="1">INVENTARIO[[#This Row],[Pricing 1]]*10%</f>
        <v>0</v>
      </c>
      <c r="N1259" s="197"/>
      <c r="O1259" s="197"/>
      <c r="P1259" s="197" t="e">
        <f t="shared" si="127"/>
        <v>#DIV/0!</v>
      </c>
      <c r="Q1259" s="196"/>
      <c r="R1259" s="197"/>
      <c r="S1259" s="199">
        <f t="shared" si="128"/>
        <v>0</v>
      </c>
      <c r="T1259" s="200">
        <f ca="1">(P1259+S1259)-INVENTARIO[[#This Row],[Comisión 10%]]</f>
        <v>0</v>
      </c>
      <c r="U1259" s="197">
        <f t="shared" ca="1" si="129"/>
        <v>0</v>
      </c>
      <c r="V1259" s="201"/>
      <c r="W1259" s="20">
        <f ca="1">INVENTARIO[[#This Row],[Precio Final]]-(INVENTARIO[[#This Row],[Comisión 10%]]+INVENTARIO[[#This Row],[Costo total]])</f>
        <v>0</v>
      </c>
      <c r="X1259" s="20">
        <f ca="1">INVENTARIO[[#This Row],[Ganancia Unitaria]]*INVENTARIO[[#This Row],[Salidas]]</f>
        <v>0</v>
      </c>
      <c r="Y1259" s="20"/>
      <c r="Z1259" s="20"/>
    </row>
    <row r="1260" spans="1:26" ht="55" hidden="1" customHeight="1" x14ac:dyDescent="0.15">
      <c r="A1260" s="23"/>
      <c r="B1260" s="171"/>
      <c r="C1260" s="22"/>
      <c r="D1260" s="120"/>
      <c r="E1260" s="194"/>
      <c r="F1260" s="195"/>
      <c r="G1260" s="196"/>
      <c r="H1260" s="197"/>
      <c r="I1260" s="198">
        <f t="shared" ca="1" si="126"/>
        <v>0</v>
      </c>
      <c r="J1260" s="121"/>
      <c r="K1260" s="196">
        <f>SUMIFS(VENTAS[Cantidad],VENTAS[Código del producto Vendido],INVENTARIO[[#This Row],[Code]])</f>
        <v>0</v>
      </c>
      <c r="L1260" s="196">
        <f>INVENTARIO[[#This Row],[Entradas]]-INVENTARIO[[#This Row],[Salidas]]</f>
        <v>0</v>
      </c>
      <c r="M1260" s="197">
        <f ca="1">INVENTARIO[[#This Row],[Pricing 1]]*10%</f>
        <v>0</v>
      </c>
      <c r="N1260" s="197"/>
      <c r="O1260" s="197"/>
      <c r="P1260" s="197" t="e">
        <f t="shared" si="127"/>
        <v>#DIV/0!</v>
      </c>
      <c r="Q1260" s="196"/>
      <c r="R1260" s="197"/>
      <c r="S1260" s="199">
        <f t="shared" si="128"/>
        <v>0</v>
      </c>
      <c r="T1260" s="200">
        <f ca="1">(P1260+S1260)-INVENTARIO[[#This Row],[Comisión 10%]]</f>
        <v>0</v>
      </c>
      <c r="U1260" s="197">
        <f t="shared" ca="1" si="129"/>
        <v>0</v>
      </c>
      <c r="V1260" s="201"/>
      <c r="W1260" s="20">
        <f ca="1">INVENTARIO[[#This Row],[Precio Final]]-(INVENTARIO[[#This Row],[Comisión 10%]]+INVENTARIO[[#This Row],[Costo total]])</f>
        <v>0</v>
      </c>
      <c r="X1260" s="20">
        <f ca="1">INVENTARIO[[#This Row],[Ganancia Unitaria]]*INVENTARIO[[#This Row],[Salidas]]</f>
        <v>0</v>
      </c>
      <c r="Y1260" s="20"/>
      <c r="Z1260" s="20"/>
    </row>
    <row r="1261" spans="1:26" ht="55" hidden="1" customHeight="1" x14ac:dyDescent="0.15">
      <c r="A1261" s="23"/>
      <c r="B1261" s="171"/>
      <c r="C1261" s="22"/>
      <c r="D1261" s="120"/>
      <c r="E1261" s="194"/>
      <c r="F1261" s="195"/>
      <c r="G1261" s="196"/>
      <c r="H1261" s="197"/>
      <c r="I1261" s="198">
        <f t="shared" ca="1" si="126"/>
        <v>0</v>
      </c>
      <c r="J1261" s="121"/>
      <c r="K1261" s="196">
        <f>SUMIFS(VENTAS[Cantidad],VENTAS[Código del producto Vendido],INVENTARIO[[#This Row],[Code]])</f>
        <v>0</v>
      </c>
      <c r="L1261" s="196">
        <f>INVENTARIO[[#This Row],[Entradas]]-INVENTARIO[[#This Row],[Salidas]]</f>
        <v>0</v>
      </c>
      <c r="M1261" s="197">
        <f ca="1">INVENTARIO[[#This Row],[Pricing 1]]*10%</f>
        <v>0</v>
      </c>
      <c r="N1261" s="197"/>
      <c r="O1261" s="197"/>
      <c r="P1261" s="197" t="e">
        <f t="shared" si="127"/>
        <v>#DIV/0!</v>
      </c>
      <c r="Q1261" s="196"/>
      <c r="R1261" s="197"/>
      <c r="S1261" s="199">
        <f t="shared" si="128"/>
        <v>0</v>
      </c>
      <c r="T1261" s="200">
        <f ca="1">(P1261+S1261)-INVENTARIO[[#This Row],[Comisión 10%]]</f>
        <v>0</v>
      </c>
      <c r="U1261" s="197">
        <f t="shared" ca="1" si="129"/>
        <v>0</v>
      </c>
      <c r="V1261" s="201"/>
      <c r="W1261" s="20">
        <f ca="1">INVENTARIO[[#This Row],[Precio Final]]-(INVENTARIO[[#This Row],[Comisión 10%]]+INVENTARIO[[#This Row],[Costo total]])</f>
        <v>0</v>
      </c>
      <c r="X1261" s="20">
        <f ca="1">INVENTARIO[[#This Row],[Ganancia Unitaria]]*INVENTARIO[[#This Row],[Salidas]]</f>
        <v>0</v>
      </c>
      <c r="Y1261" s="20"/>
      <c r="Z1261" s="20"/>
    </row>
    <row r="1262" spans="1:26" ht="55" hidden="1" customHeight="1" x14ac:dyDescent="0.15">
      <c r="A1262" s="23"/>
      <c r="B1262" s="171"/>
      <c r="C1262" s="22"/>
      <c r="D1262" s="120"/>
      <c r="E1262" s="194"/>
      <c r="F1262" s="195"/>
      <c r="G1262" s="196"/>
      <c r="H1262" s="197"/>
      <c r="I1262" s="198">
        <f t="shared" ca="1" si="126"/>
        <v>0</v>
      </c>
      <c r="J1262" s="121"/>
      <c r="K1262" s="196">
        <f>SUMIFS(VENTAS[Cantidad],VENTAS[Código del producto Vendido],INVENTARIO[[#This Row],[Code]])</f>
        <v>0</v>
      </c>
      <c r="L1262" s="196">
        <f>INVENTARIO[[#This Row],[Entradas]]-INVENTARIO[[#This Row],[Salidas]]</f>
        <v>0</v>
      </c>
      <c r="M1262" s="197">
        <f ca="1">INVENTARIO[[#This Row],[Pricing 1]]*10%</f>
        <v>0</v>
      </c>
      <c r="N1262" s="197"/>
      <c r="O1262" s="197"/>
      <c r="P1262" s="197" t="e">
        <f t="shared" si="127"/>
        <v>#DIV/0!</v>
      </c>
      <c r="Q1262" s="196"/>
      <c r="R1262" s="197"/>
      <c r="S1262" s="199">
        <f t="shared" si="128"/>
        <v>0</v>
      </c>
      <c r="T1262" s="200">
        <f ca="1">(P1262+S1262)-INVENTARIO[[#This Row],[Comisión 10%]]</f>
        <v>0</v>
      </c>
      <c r="U1262" s="197">
        <f t="shared" ca="1" si="129"/>
        <v>0</v>
      </c>
      <c r="V1262" s="201"/>
      <c r="W1262" s="20">
        <f ca="1">INVENTARIO[[#This Row],[Precio Final]]-(INVENTARIO[[#This Row],[Comisión 10%]]+INVENTARIO[[#This Row],[Costo total]])</f>
        <v>0</v>
      </c>
      <c r="X1262" s="20">
        <f ca="1">INVENTARIO[[#This Row],[Ganancia Unitaria]]*INVENTARIO[[#This Row],[Salidas]]</f>
        <v>0</v>
      </c>
      <c r="Y1262" s="20"/>
      <c r="Z1262" s="20"/>
    </row>
    <row r="1263" spans="1:26" ht="55" hidden="1" customHeight="1" x14ac:dyDescent="0.15">
      <c r="A1263" s="23"/>
      <c r="B1263" s="171"/>
      <c r="C1263" s="22"/>
      <c r="D1263" s="120"/>
      <c r="E1263" s="194"/>
      <c r="F1263" s="195"/>
      <c r="G1263" s="196"/>
      <c r="H1263" s="197"/>
      <c r="I1263" s="198">
        <f t="shared" ca="1" si="126"/>
        <v>0</v>
      </c>
      <c r="J1263" s="121"/>
      <c r="K1263" s="196">
        <f>SUMIFS(VENTAS[Cantidad],VENTAS[Código del producto Vendido],INVENTARIO[[#This Row],[Code]])</f>
        <v>0</v>
      </c>
      <c r="L1263" s="196">
        <f>INVENTARIO[[#This Row],[Entradas]]-INVENTARIO[[#This Row],[Salidas]]</f>
        <v>0</v>
      </c>
      <c r="M1263" s="197">
        <f ca="1">INVENTARIO[[#This Row],[Pricing 1]]*10%</f>
        <v>0</v>
      </c>
      <c r="N1263" s="197"/>
      <c r="O1263" s="197"/>
      <c r="P1263" s="197" t="e">
        <f t="shared" si="127"/>
        <v>#DIV/0!</v>
      </c>
      <c r="Q1263" s="196"/>
      <c r="R1263" s="197"/>
      <c r="S1263" s="199">
        <f t="shared" si="128"/>
        <v>0</v>
      </c>
      <c r="T1263" s="200">
        <f ca="1">(P1263+S1263)-INVENTARIO[[#This Row],[Comisión 10%]]</f>
        <v>0</v>
      </c>
      <c r="U1263" s="197">
        <f t="shared" ca="1" si="129"/>
        <v>0</v>
      </c>
      <c r="V1263" s="201"/>
      <c r="W1263" s="20">
        <f ca="1">INVENTARIO[[#This Row],[Precio Final]]-(INVENTARIO[[#This Row],[Comisión 10%]]+INVENTARIO[[#This Row],[Costo total]])</f>
        <v>0</v>
      </c>
      <c r="X1263" s="20">
        <f ca="1">INVENTARIO[[#This Row],[Ganancia Unitaria]]*INVENTARIO[[#This Row],[Salidas]]</f>
        <v>0</v>
      </c>
      <c r="Y1263" s="20"/>
      <c r="Z1263" s="20"/>
    </row>
    <row r="1264" spans="1:26" ht="55" hidden="1" customHeight="1" x14ac:dyDescent="0.15">
      <c r="A1264" s="23"/>
      <c r="B1264" s="171"/>
      <c r="C1264" s="22"/>
      <c r="D1264" s="120"/>
      <c r="E1264" s="194"/>
      <c r="F1264" s="195"/>
      <c r="G1264" s="196"/>
      <c r="H1264" s="197"/>
      <c r="I1264" s="198">
        <f t="shared" ca="1" si="126"/>
        <v>0</v>
      </c>
      <c r="J1264" s="121"/>
      <c r="K1264" s="196">
        <f>SUMIFS(VENTAS[Cantidad],VENTAS[Código del producto Vendido],INVENTARIO[[#This Row],[Code]])</f>
        <v>0</v>
      </c>
      <c r="L1264" s="196">
        <f>INVENTARIO[[#This Row],[Entradas]]-INVENTARIO[[#This Row],[Salidas]]</f>
        <v>0</v>
      </c>
      <c r="M1264" s="197">
        <f ca="1">INVENTARIO[[#This Row],[Pricing 1]]*10%</f>
        <v>0</v>
      </c>
      <c r="N1264" s="197"/>
      <c r="O1264" s="197"/>
      <c r="P1264" s="197" t="e">
        <f t="shared" si="127"/>
        <v>#DIV/0!</v>
      </c>
      <c r="Q1264" s="196"/>
      <c r="R1264" s="197"/>
      <c r="S1264" s="199">
        <f t="shared" si="128"/>
        <v>0</v>
      </c>
      <c r="T1264" s="200">
        <f ca="1">(P1264+S1264)-INVENTARIO[[#This Row],[Comisión 10%]]</f>
        <v>0</v>
      </c>
      <c r="U1264" s="197">
        <f t="shared" ca="1" si="129"/>
        <v>0</v>
      </c>
      <c r="V1264" s="201"/>
      <c r="W1264" s="20">
        <f ca="1">INVENTARIO[[#This Row],[Precio Final]]-(INVENTARIO[[#This Row],[Comisión 10%]]+INVENTARIO[[#This Row],[Costo total]])</f>
        <v>0</v>
      </c>
      <c r="X1264" s="20">
        <f ca="1">INVENTARIO[[#This Row],[Ganancia Unitaria]]*INVENTARIO[[#This Row],[Salidas]]</f>
        <v>0</v>
      </c>
      <c r="Y1264" s="20"/>
      <c r="Z1264" s="20"/>
    </row>
    <row r="1265" spans="1:26" ht="55" hidden="1" customHeight="1" x14ac:dyDescent="0.15">
      <c r="A1265" s="23"/>
      <c r="B1265" s="171"/>
      <c r="C1265" s="22"/>
      <c r="D1265" s="120"/>
      <c r="E1265" s="194"/>
      <c r="F1265" s="195"/>
      <c r="G1265" s="196"/>
      <c r="H1265" s="197"/>
      <c r="I1265" s="198">
        <f t="shared" ca="1" si="126"/>
        <v>0</v>
      </c>
      <c r="J1265" s="121"/>
      <c r="K1265" s="196">
        <f>SUMIFS(VENTAS[Cantidad],VENTAS[Código del producto Vendido],INVENTARIO[[#This Row],[Code]])</f>
        <v>0</v>
      </c>
      <c r="L1265" s="196">
        <f>INVENTARIO[[#This Row],[Entradas]]-INVENTARIO[[#This Row],[Salidas]]</f>
        <v>0</v>
      </c>
      <c r="M1265" s="197">
        <f ca="1">INVENTARIO[[#This Row],[Pricing 1]]*10%</f>
        <v>0</v>
      </c>
      <c r="N1265" s="197"/>
      <c r="O1265" s="197"/>
      <c r="P1265" s="197" t="e">
        <f t="shared" si="127"/>
        <v>#DIV/0!</v>
      </c>
      <c r="Q1265" s="196"/>
      <c r="R1265" s="197"/>
      <c r="S1265" s="199">
        <f t="shared" si="128"/>
        <v>0</v>
      </c>
      <c r="T1265" s="200">
        <f ca="1">(P1265+S1265)-INVENTARIO[[#This Row],[Comisión 10%]]</f>
        <v>0</v>
      </c>
      <c r="U1265" s="197">
        <f t="shared" ca="1" si="129"/>
        <v>0</v>
      </c>
      <c r="V1265" s="201"/>
      <c r="W1265" s="20">
        <f ca="1">INVENTARIO[[#This Row],[Precio Final]]-(INVENTARIO[[#This Row],[Comisión 10%]]+INVENTARIO[[#This Row],[Costo total]])</f>
        <v>0</v>
      </c>
      <c r="X1265" s="20">
        <f ca="1">INVENTARIO[[#This Row],[Ganancia Unitaria]]*INVENTARIO[[#This Row],[Salidas]]</f>
        <v>0</v>
      </c>
      <c r="Y1265" s="20"/>
      <c r="Z1265" s="20"/>
    </row>
    <row r="1266" spans="1:26" ht="55" hidden="1" customHeight="1" x14ac:dyDescent="0.15">
      <c r="A1266" s="23"/>
      <c r="B1266" s="171"/>
      <c r="C1266" s="22"/>
      <c r="D1266" s="120"/>
      <c r="E1266" s="194"/>
      <c r="F1266" s="195"/>
      <c r="G1266" s="196"/>
      <c r="H1266" s="197"/>
      <c r="I1266" s="198">
        <f t="shared" ca="1" si="126"/>
        <v>0</v>
      </c>
      <c r="J1266" s="121"/>
      <c r="K1266" s="196">
        <f>SUMIFS(VENTAS[Cantidad],VENTAS[Código del producto Vendido],INVENTARIO[[#This Row],[Code]])</f>
        <v>0</v>
      </c>
      <c r="L1266" s="196">
        <f>INVENTARIO[[#This Row],[Entradas]]-INVENTARIO[[#This Row],[Salidas]]</f>
        <v>0</v>
      </c>
      <c r="M1266" s="197">
        <f ca="1">INVENTARIO[[#This Row],[Pricing 1]]*10%</f>
        <v>0</v>
      </c>
      <c r="N1266" s="197"/>
      <c r="O1266" s="197"/>
      <c r="P1266" s="197" t="e">
        <f t="shared" si="127"/>
        <v>#DIV/0!</v>
      </c>
      <c r="Q1266" s="196"/>
      <c r="R1266" s="197"/>
      <c r="S1266" s="199">
        <f t="shared" si="128"/>
        <v>0</v>
      </c>
      <c r="T1266" s="200">
        <f ca="1">(P1266+S1266)-INVENTARIO[[#This Row],[Comisión 10%]]</f>
        <v>0</v>
      </c>
      <c r="U1266" s="197">
        <f t="shared" ca="1" si="129"/>
        <v>0</v>
      </c>
      <c r="V1266" s="201"/>
      <c r="W1266" s="20">
        <f ca="1">INVENTARIO[[#This Row],[Precio Final]]-(INVENTARIO[[#This Row],[Comisión 10%]]+INVENTARIO[[#This Row],[Costo total]])</f>
        <v>0</v>
      </c>
      <c r="X1266" s="20">
        <f ca="1">INVENTARIO[[#This Row],[Ganancia Unitaria]]*INVENTARIO[[#This Row],[Salidas]]</f>
        <v>0</v>
      </c>
      <c r="Y1266" s="20"/>
      <c r="Z1266" s="20"/>
    </row>
    <row r="1267" spans="1:26" ht="55" hidden="1" customHeight="1" x14ac:dyDescent="0.15">
      <c r="A1267" s="23"/>
      <c r="B1267" s="171"/>
      <c r="C1267" s="22"/>
      <c r="D1267" s="120"/>
      <c r="E1267" s="194"/>
      <c r="F1267" s="195"/>
      <c r="G1267" s="196"/>
      <c r="H1267" s="197"/>
      <c r="I1267" s="198">
        <f t="shared" ca="1" si="126"/>
        <v>0</v>
      </c>
      <c r="J1267" s="121"/>
      <c r="K1267" s="196">
        <f>SUMIFS(VENTAS[Cantidad],VENTAS[Código del producto Vendido],INVENTARIO[[#This Row],[Code]])</f>
        <v>0</v>
      </c>
      <c r="L1267" s="196">
        <f>INVENTARIO[[#This Row],[Entradas]]-INVENTARIO[[#This Row],[Salidas]]</f>
        <v>0</v>
      </c>
      <c r="M1267" s="197">
        <f ca="1">INVENTARIO[[#This Row],[Pricing 1]]*10%</f>
        <v>0</v>
      </c>
      <c r="N1267" s="197"/>
      <c r="O1267" s="197"/>
      <c r="P1267" s="197" t="e">
        <f t="shared" si="127"/>
        <v>#DIV/0!</v>
      </c>
      <c r="Q1267" s="196"/>
      <c r="R1267" s="197"/>
      <c r="S1267" s="199">
        <f t="shared" si="128"/>
        <v>0</v>
      </c>
      <c r="T1267" s="200">
        <f ca="1">(P1267+S1267)-INVENTARIO[[#This Row],[Comisión 10%]]</f>
        <v>0</v>
      </c>
      <c r="U1267" s="197">
        <f t="shared" ca="1" si="129"/>
        <v>0</v>
      </c>
      <c r="V1267" s="201"/>
      <c r="W1267" s="20">
        <f ca="1">INVENTARIO[[#This Row],[Precio Final]]-(INVENTARIO[[#This Row],[Comisión 10%]]+INVENTARIO[[#This Row],[Costo total]])</f>
        <v>0</v>
      </c>
      <c r="X1267" s="20">
        <f ca="1">INVENTARIO[[#This Row],[Ganancia Unitaria]]*INVENTARIO[[#This Row],[Salidas]]</f>
        <v>0</v>
      </c>
      <c r="Y1267" s="20"/>
      <c r="Z1267" s="20"/>
    </row>
    <row r="1268" spans="1:26" ht="55" hidden="1" customHeight="1" x14ac:dyDescent="0.15">
      <c r="A1268" s="23"/>
      <c r="B1268" s="171"/>
      <c r="C1268" s="22"/>
      <c r="D1268" s="120"/>
      <c r="E1268" s="194"/>
      <c r="F1268" s="195"/>
      <c r="G1268" s="196"/>
      <c r="H1268" s="197"/>
      <c r="I1268" s="198">
        <f t="shared" ca="1" si="126"/>
        <v>0</v>
      </c>
      <c r="J1268" s="121"/>
      <c r="K1268" s="196">
        <f>SUMIFS(VENTAS[Cantidad],VENTAS[Código del producto Vendido],INVENTARIO[[#This Row],[Code]])</f>
        <v>0</v>
      </c>
      <c r="L1268" s="196">
        <f>INVENTARIO[[#This Row],[Entradas]]-INVENTARIO[[#This Row],[Salidas]]</f>
        <v>0</v>
      </c>
      <c r="M1268" s="197">
        <f ca="1">INVENTARIO[[#This Row],[Pricing 1]]*10%</f>
        <v>0</v>
      </c>
      <c r="N1268" s="197"/>
      <c r="O1268" s="197"/>
      <c r="P1268" s="197" t="e">
        <f t="shared" si="127"/>
        <v>#DIV/0!</v>
      </c>
      <c r="Q1268" s="196"/>
      <c r="R1268" s="197"/>
      <c r="S1268" s="199">
        <f t="shared" si="128"/>
        <v>0</v>
      </c>
      <c r="T1268" s="200">
        <f ca="1">(P1268+S1268)-INVENTARIO[[#This Row],[Comisión 10%]]</f>
        <v>0</v>
      </c>
      <c r="U1268" s="197">
        <f t="shared" ca="1" si="129"/>
        <v>0</v>
      </c>
      <c r="V1268" s="201"/>
      <c r="W1268" s="20">
        <f ca="1">INVENTARIO[[#This Row],[Precio Final]]-(INVENTARIO[[#This Row],[Comisión 10%]]+INVENTARIO[[#This Row],[Costo total]])</f>
        <v>0</v>
      </c>
      <c r="X1268" s="20">
        <f ca="1">INVENTARIO[[#This Row],[Ganancia Unitaria]]*INVENTARIO[[#This Row],[Salidas]]</f>
        <v>0</v>
      </c>
      <c r="Y1268" s="20"/>
      <c r="Z1268" s="20"/>
    </row>
    <row r="1269" spans="1:26" ht="55" hidden="1" customHeight="1" x14ac:dyDescent="0.15">
      <c r="A1269" s="23"/>
      <c r="B1269" s="171"/>
      <c r="C1269" s="22"/>
      <c r="D1269" s="120"/>
      <c r="E1269" s="194"/>
      <c r="F1269" s="195"/>
      <c r="G1269" s="196"/>
      <c r="H1269" s="197"/>
      <c r="I1269" s="198">
        <f t="shared" ca="1" si="126"/>
        <v>0</v>
      </c>
      <c r="J1269" s="121"/>
      <c r="K1269" s="196">
        <f>SUMIFS(VENTAS[Cantidad],VENTAS[Código del producto Vendido],INVENTARIO[[#This Row],[Code]])</f>
        <v>0</v>
      </c>
      <c r="L1269" s="196">
        <f>INVENTARIO[[#This Row],[Entradas]]-INVENTARIO[[#This Row],[Salidas]]</f>
        <v>0</v>
      </c>
      <c r="M1269" s="197">
        <f ca="1">INVENTARIO[[#This Row],[Pricing 1]]*10%</f>
        <v>0</v>
      </c>
      <c r="N1269" s="197"/>
      <c r="O1269" s="197"/>
      <c r="P1269" s="197" t="e">
        <f t="shared" si="127"/>
        <v>#DIV/0!</v>
      </c>
      <c r="Q1269" s="196"/>
      <c r="R1269" s="197"/>
      <c r="S1269" s="199">
        <f t="shared" si="128"/>
        <v>0</v>
      </c>
      <c r="T1269" s="200">
        <f ca="1">(P1269+S1269)-INVENTARIO[[#This Row],[Comisión 10%]]</f>
        <v>0</v>
      </c>
      <c r="U1269" s="197">
        <f t="shared" ca="1" si="129"/>
        <v>0</v>
      </c>
      <c r="V1269" s="201"/>
      <c r="W1269" s="20">
        <f ca="1">INVENTARIO[[#This Row],[Precio Final]]-(INVENTARIO[[#This Row],[Comisión 10%]]+INVENTARIO[[#This Row],[Costo total]])</f>
        <v>0</v>
      </c>
      <c r="X1269" s="20">
        <f ca="1">INVENTARIO[[#This Row],[Ganancia Unitaria]]*INVENTARIO[[#This Row],[Salidas]]</f>
        <v>0</v>
      </c>
      <c r="Y1269" s="20"/>
      <c r="Z1269" s="20"/>
    </row>
    <row r="1270" spans="1:26" ht="55" hidden="1" customHeight="1" x14ac:dyDescent="0.15">
      <c r="A1270" s="23"/>
      <c r="B1270" s="171"/>
      <c r="C1270" s="22"/>
      <c r="D1270" s="120"/>
      <c r="E1270" s="194"/>
      <c r="F1270" s="195"/>
      <c r="G1270" s="196"/>
      <c r="H1270" s="197"/>
      <c r="I1270" s="198">
        <f t="shared" ref="I1270:I1333" ca="1" si="130">U1270</f>
        <v>0</v>
      </c>
      <c r="J1270" s="121"/>
      <c r="K1270" s="196">
        <f>SUMIFS(VENTAS[Cantidad],VENTAS[Código del producto Vendido],INVENTARIO[[#This Row],[Code]])</f>
        <v>0</v>
      </c>
      <c r="L1270" s="196">
        <f>INVENTARIO[[#This Row],[Entradas]]-INVENTARIO[[#This Row],[Salidas]]</f>
        <v>0</v>
      </c>
      <c r="M1270" s="197">
        <f ca="1">INVENTARIO[[#This Row],[Pricing 1]]*10%</f>
        <v>0</v>
      </c>
      <c r="N1270" s="197"/>
      <c r="O1270" s="197"/>
      <c r="P1270" s="197" t="e">
        <f t="shared" ref="P1270:P1333" si="131">N1270/O1270</f>
        <v>#DIV/0!</v>
      </c>
      <c r="Q1270" s="196"/>
      <c r="R1270" s="197"/>
      <c r="S1270" s="199">
        <f t="shared" ref="S1270:S1333" si="132">Q1270*R1270/1000</f>
        <v>0</v>
      </c>
      <c r="T1270" s="200">
        <f ca="1">(P1270+S1270)-INVENTARIO[[#This Row],[Comisión 10%]]</f>
        <v>0</v>
      </c>
      <c r="U1270" s="197">
        <f t="shared" ref="U1270:U1333" ca="1" si="133">ROUNDUP(T1270,0)</f>
        <v>0</v>
      </c>
      <c r="V1270" s="201"/>
      <c r="W1270" s="20">
        <f ca="1">INVENTARIO[[#This Row],[Precio Final]]-(INVENTARIO[[#This Row],[Comisión 10%]]+INVENTARIO[[#This Row],[Costo total]])</f>
        <v>0</v>
      </c>
      <c r="X1270" s="20">
        <f ca="1">INVENTARIO[[#This Row],[Ganancia Unitaria]]*INVENTARIO[[#This Row],[Salidas]]</f>
        <v>0</v>
      </c>
      <c r="Y1270" s="20"/>
      <c r="Z1270" s="20"/>
    </row>
    <row r="1271" spans="1:26" ht="55" hidden="1" customHeight="1" x14ac:dyDescent="0.15">
      <c r="A1271" s="23"/>
      <c r="B1271" s="171"/>
      <c r="C1271" s="22"/>
      <c r="D1271" s="120"/>
      <c r="E1271" s="194"/>
      <c r="F1271" s="195"/>
      <c r="G1271" s="196"/>
      <c r="H1271" s="197"/>
      <c r="I1271" s="198">
        <f t="shared" ca="1" si="130"/>
        <v>0</v>
      </c>
      <c r="J1271" s="121"/>
      <c r="K1271" s="196">
        <f>SUMIFS(VENTAS[Cantidad],VENTAS[Código del producto Vendido],INVENTARIO[[#This Row],[Code]])</f>
        <v>0</v>
      </c>
      <c r="L1271" s="196">
        <f>INVENTARIO[[#This Row],[Entradas]]-INVENTARIO[[#This Row],[Salidas]]</f>
        <v>0</v>
      </c>
      <c r="M1271" s="197">
        <f ca="1">INVENTARIO[[#This Row],[Pricing 1]]*10%</f>
        <v>0</v>
      </c>
      <c r="N1271" s="197"/>
      <c r="O1271" s="197"/>
      <c r="P1271" s="197" t="e">
        <f t="shared" si="131"/>
        <v>#DIV/0!</v>
      </c>
      <c r="Q1271" s="196"/>
      <c r="R1271" s="197"/>
      <c r="S1271" s="199">
        <f t="shared" si="132"/>
        <v>0</v>
      </c>
      <c r="T1271" s="200">
        <f ca="1">(P1271+S1271)-INVENTARIO[[#This Row],[Comisión 10%]]</f>
        <v>0</v>
      </c>
      <c r="U1271" s="197">
        <f t="shared" ca="1" si="133"/>
        <v>0</v>
      </c>
      <c r="V1271" s="201"/>
      <c r="W1271" s="20">
        <f ca="1">INVENTARIO[[#This Row],[Precio Final]]-(INVENTARIO[[#This Row],[Comisión 10%]]+INVENTARIO[[#This Row],[Costo total]])</f>
        <v>0</v>
      </c>
      <c r="X1271" s="20">
        <f ca="1">INVENTARIO[[#This Row],[Ganancia Unitaria]]*INVENTARIO[[#This Row],[Salidas]]</f>
        <v>0</v>
      </c>
      <c r="Y1271" s="20"/>
      <c r="Z1271" s="20"/>
    </row>
    <row r="1272" spans="1:26" ht="55" hidden="1" customHeight="1" x14ac:dyDescent="0.15">
      <c r="A1272" s="23"/>
      <c r="B1272" s="171"/>
      <c r="C1272" s="22"/>
      <c r="D1272" s="120"/>
      <c r="E1272" s="194"/>
      <c r="F1272" s="195"/>
      <c r="G1272" s="196"/>
      <c r="H1272" s="197"/>
      <c r="I1272" s="198">
        <f t="shared" ca="1" si="130"/>
        <v>0</v>
      </c>
      <c r="J1272" s="121"/>
      <c r="K1272" s="196">
        <f>SUMIFS(VENTAS[Cantidad],VENTAS[Código del producto Vendido],INVENTARIO[[#This Row],[Code]])</f>
        <v>0</v>
      </c>
      <c r="L1272" s="196">
        <f>INVENTARIO[[#This Row],[Entradas]]-INVENTARIO[[#This Row],[Salidas]]</f>
        <v>0</v>
      </c>
      <c r="M1272" s="197">
        <f ca="1">INVENTARIO[[#This Row],[Pricing 1]]*10%</f>
        <v>0</v>
      </c>
      <c r="N1272" s="197"/>
      <c r="O1272" s="197"/>
      <c r="P1272" s="197" t="e">
        <f t="shared" si="131"/>
        <v>#DIV/0!</v>
      </c>
      <c r="Q1272" s="196"/>
      <c r="R1272" s="197"/>
      <c r="S1272" s="199">
        <f t="shared" si="132"/>
        <v>0</v>
      </c>
      <c r="T1272" s="200">
        <f ca="1">(P1272+S1272)-INVENTARIO[[#This Row],[Comisión 10%]]</f>
        <v>0</v>
      </c>
      <c r="U1272" s="197">
        <f t="shared" ca="1" si="133"/>
        <v>0</v>
      </c>
      <c r="V1272" s="201"/>
      <c r="W1272" s="20">
        <f ca="1">INVENTARIO[[#This Row],[Precio Final]]-(INVENTARIO[[#This Row],[Comisión 10%]]+INVENTARIO[[#This Row],[Costo total]])</f>
        <v>0</v>
      </c>
      <c r="X1272" s="20">
        <f ca="1">INVENTARIO[[#This Row],[Ganancia Unitaria]]*INVENTARIO[[#This Row],[Salidas]]</f>
        <v>0</v>
      </c>
      <c r="Y1272" s="20"/>
      <c r="Z1272" s="20"/>
    </row>
    <row r="1273" spans="1:26" ht="55" hidden="1" customHeight="1" x14ac:dyDescent="0.15">
      <c r="A1273" s="23"/>
      <c r="B1273" s="171"/>
      <c r="C1273" s="22"/>
      <c r="D1273" s="120"/>
      <c r="E1273" s="194"/>
      <c r="F1273" s="195"/>
      <c r="G1273" s="196"/>
      <c r="H1273" s="197"/>
      <c r="I1273" s="198">
        <f t="shared" ca="1" si="130"/>
        <v>0</v>
      </c>
      <c r="J1273" s="121"/>
      <c r="K1273" s="196">
        <f>SUMIFS(VENTAS[Cantidad],VENTAS[Código del producto Vendido],INVENTARIO[[#This Row],[Code]])</f>
        <v>0</v>
      </c>
      <c r="L1273" s="196">
        <f>INVENTARIO[[#This Row],[Entradas]]-INVENTARIO[[#This Row],[Salidas]]</f>
        <v>0</v>
      </c>
      <c r="M1273" s="197">
        <f ca="1">INVENTARIO[[#This Row],[Pricing 1]]*10%</f>
        <v>0</v>
      </c>
      <c r="N1273" s="197"/>
      <c r="O1273" s="197"/>
      <c r="P1273" s="197" t="e">
        <f t="shared" si="131"/>
        <v>#DIV/0!</v>
      </c>
      <c r="Q1273" s="196"/>
      <c r="R1273" s="197"/>
      <c r="S1273" s="199">
        <f t="shared" si="132"/>
        <v>0</v>
      </c>
      <c r="T1273" s="200">
        <f ca="1">(P1273+S1273)-INVENTARIO[[#This Row],[Comisión 10%]]</f>
        <v>0</v>
      </c>
      <c r="U1273" s="197">
        <f t="shared" ca="1" si="133"/>
        <v>0</v>
      </c>
      <c r="V1273" s="201"/>
      <c r="W1273" s="20">
        <f ca="1">INVENTARIO[[#This Row],[Precio Final]]-(INVENTARIO[[#This Row],[Comisión 10%]]+INVENTARIO[[#This Row],[Costo total]])</f>
        <v>0</v>
      </c>
      <c r="X1273" s="20">
        <f ca="1">INVENTARIO[[#This Row],[Ganancia Unitaria]]*INVENTARIO[[#This Row],[Salidas]]</f>
        <v>0</v>
      </c>
      <c r="Y1273" s="20"/>
      <c r="Z1273" s="20"/>
    </row>
    <row r="1274" spans="1:26" ht="55" hidden="1" customHeight="1" x14ac:dyDescent="0.15">
      <c r="A1274" s="23"/>
      <c r="B1274" s="171"/>
      <c r="C1274" s="22"/>
      <c r="D1274" s="120"/>
      <c r="E1274" s="194"/>
      <c r="F1274" s="195"/>
      <c r="G1274" s="196"/>
      <c r="H1274" s="197"/>
      <c r="I1274" s="198">
        <f t="shared" ca="1" si="130"/>
        <v>0</v>
      </c>
      <c r="J1274" s="121"/>
      <c r="K1274" s="196">
        <f>SUMIFS(VENTAS[Cantidad],VENTAS[Código del producto Vendido],INVENTARIO[[#This Row],[Code]])</f>
        <v>0</v>
      </c>
      <c r="L1274" s="196">
        <f>INVENTARIO[[#This Row],[Entradas]]-INVENTARIO[[#This Row],[Salidas]]</f>
        <v>0</v>
      </c>
      <c r="M1274" s="197">
        <f ca="1">INVENTARIO[[#This Row],[Pricing 1]]*10%</f>
        <v>0</v>
      </c>
      <c r="N1274" s="197"/>
      <c r="O1274" s="197"/>
      <c r="P1274" s="197" t="e">
        <f t="shared" si="131"/>
        <v>#DIV/0!</v>
      </c>
      <c r="Q1274" s="196"/>
      <c r="R1274" s="197"/>
      <c r="S1274" s="199">
        <f t="shared" si="132"/>
        <v>0</v>
      </c>
      <c r="T1274" s="200">
        <f ca="1">(P1274+S1274)-INVENTARIO[[#This Row],[Comisión 10%]]</f>
        <v>0</v>
      </c>
      <c r="U1274" s="197">
        <f t="shared" ca="1" si="133"/>
        <v>0</v>
      </c>
      <c r="V1274" s="201"/>
      <c r="W1274" s="20">
        <f ca="1">INVENTARIO[[#This Row],[Precio Final]]-(INVENTARIO[[#This Row],[Comisión 10%]]+INVENTARIO[[#This Row],[Costo total]])</f>
        <v>0</v>
      </c>
      <c r="X1274" s="20">
        <f ca="1">INVENTARIO[[#This Row],[Ganancia Unitaria]]*INVENTARIO[[#This Row],[Salidas]]</f>
        <v>0</v>
      </c>
      <c r="Y1274" s="20"/>
      <c r="Z1274" s="20"/>
    </row>
    <row r="1275" spans="1:26" ht="55" hidden="1" customHeight="1" x14ac:dyDescent="0.15">
      <c r="A1275" s="23"/>
      <c r="B1275" s="171"/>
      <c r="C1275" s="22"/>
      <c r="D1275" s="120"/>
      <c r="E1275" s="194"/>
      <c r="F1275" s="195"/>
      <c r="G1275" s="196"/>
      <c r="H1275" s="197"/>
      <c r="I1275" s="198">
        <f t="shared" ca="1" si="130"/>
        <v>0</v>
      </c>
      <c r="J1275" s="121"/>
      <c r="K1275" s="196">
        <f>SUMIFS(VENTAS[Cantidad],VENTAS[Código del producto Vendido],INVENTARIO[[#This Row],[Code]])</f>
        <v>0</v>
      </c>
      <c r="L1275" s="196">
        <f>INVENTARIO[[#This Row],[Entradas]]-INVENTARIO[[#This Row],[Salidas]]</f>
        <v>0</v>
      </c>
      <c r="M1275" s="197">
        <f ca="1">INVENTARIO[[#This Row],[Pricing 1]]*10%</f>
        <v>0</v>
      </c>
      <c r="N1275" s="197"/>
      <c r="O1275" s="197"/>
      <c r="P1275" s="197" t="e">
        <f t="shared" si="131"/>
        <v>#DIV/0!</v>
      </c>
      <c r="Q1275" s="196"/>
      <c r="R1275" s="197"/>
      <c r="S1275" s="199">
        <f t="shared" si="132"/>
        <v>0</v>
      </c>
      <c r="T1275" s="200">
        <f ca="1">(P1275+S1275)-INVENTARIO[[#This Row],[Comisión 10%]]</f>
        <v>0</v>
      </c>
      <c r="U1275" s="197">
        <f t="shared" ca="1" si="133"/>
        <v>0</v>
      </c>
      <c r="V1275" s="201"/>
      <c r="W1275" s="20">
        <f ca="1">INVENTARIO[[#This Row],[Precio Final]]-(INVENTARIO[[#This Row],[Comisión 10%]]+INVENTARIO[[#This Row],[Costo total]])</f>
        <v>0</v>
      </c>
      <c r="X1275" s="20">
        <f ca="1">INVENTARIO[[#This Row],[Ganancia Unitaria]]*INVENTARIO[[#This Row],[Salidas]]</f>
        <v>0</v>
      </c>
      <c r="Y1275" s="20"/>
      <c r="Z1275" s="20"/>
    </row>
    <row r="1276" spans="1:26" ht="55" hidden="1" customHeight="1" x14ac:dyDescent="0.15">
      <c r="A1276" s="23"/>
      <c r="B1276" s="171"/>
      <c r="C1276" s="22"/>
      <c r="D1276" s="120"/>
      <c r="E1276" s="194"/>
      <c r="F1276" s="195"/>
      <c r="G1276" s="196"/>
      <c r="H1276" s="197"/>
      <c r="I1276" s="198">
        <f t="shared" ca="1" si="130"/>
        <v>0</v>
      </c>
      <c r="J1276" s="121"/>
      <c r="K1276" s="196">
        <f>SUMIFS(VENTAS[Cantidad],VENTAS[Código del producto Vendido],INVENTARIO[[#This Row],[Code]])</f>
        <v>0</v>
      </c>
      <c r="L1276" s="196">
        <f>INVENTARIO[[#This Row],[Entradas]]-INVENTARIO[[#This Row],[Salidas]]</f>
        <v>0</v>
      </c>
      <c r="M1276" s="197">
        <f ca="1">INVENTARIO[[#This Row],[Pricing 1]]*10%</f>
        <v>0</v>
      </c>
      <c r="N1276" s="197"/>
      <c r="O1276" s="197"/>
      <c r="P1276" s="197" t="e">
        <f t="shared" si="131"/>
        <v>#DIV/0!</v>
      </c>
      <c r="Q1276" s="196"/>
      <c r="R1276" s="197"/>
      <c r="S1276" s="199">
        <f t="shared" si="132"/>
        <v>0</v>
      </c>
      <c r="T1276" s="200">
        <f ca="1">(P1276+S1276)-INVENTARIO[[#This Row],[Comisión 10%]]</f>
        <v>0</v>
      </c>
      <c r="U1276" s="197">
        <f t="shared" ca="1" si="133"/>
        <v>0</v>
      </c>
      <c r="V1276" s="201"/>
      <c r="W1276" s="20">
        <f ca="1">INVENTARIO[[#This Row],[Precio Final]]-(INVENTARIO[[#This Row],[Comisión 10%]]+INVENTARIO[[#This Row],[Costo total]])</f>
        <v>0</v>
      </c>
      <c r="X1276" s="20">
        <f ca="1">INVENTARIO[[#This Row],[Ganancia Unitaria]]*INVENTARIO[[#This Row],[Salidas]]</f>
        <v>0</v>
      </c>
      <c r="Y1276" s="20"/>
      <c r="Z1276" s="20"/>
    </row>
    <row r="1277" spans="1:26" ht="55" hidden="1" customHeight="1" x14ac:dyDescent="0.15">
      <c r="A1277" s="23"/>
      <c r="B1277" s="171"/>
      <c r="C1277" s="22"/>
      <c r="D1277" s="120"/>
      <c r="E1277" s="194"/>
      <c r="F1277" s="195"/>
      <c r="G1277" s="196"/>
      <c r="H1277" s="197"/>
      <c r="I1277" s="198">
        <f t="shared" ca="1" si="130"/>
        <v>0</v>
      </c>
      <c r="J1277" s="121"/>
      <c r="K1277" s="196">
        <f>SUMIFS(VENTAS[Cantidad],VENTAS[Código del producto Vendido],INVENTARIO[[#This Row],[Code]])</f>
        <v>0</v>
      </c>
      <c r="L1277" s="196">
        <f>INVENTARIO[[#This Row],[Entradas]]-INVENTARIO[[#This Row],[Salidas]]</f>
        <v>0</v>
      </c>
      <c r="M1277" s="197">
        <f ca="1">INVENTARIO[[#This Row],[Pricing 1]]*10%</f>
        <v>0</v>
      </c>
      <c r="N1277" s="197"/>
      <c r="O1277" s="197"/>
      <c r="P1277" s="197" t="e">
        <f t="shared" si="131"/>
        <v>#DIV/0!</v>
      </c>
      <c r="Q1277" s="196"/>
      <c r="R1277" s="197"/>
      <c r="S1277" s="199">
        <f t="shared" si="132"/>
        <v>0</v>
      </c>
      <c r="T1277" s="200">
        <f ca="1">(P1277+S1277)-INVENTARIO[[#This Row],[Comisión 10%]]</f>
        <v>0</v>
      </c>
      <c r="U1277" s="197">
        <f t="shared" ca="1" si="133"/>
        <v>0</v>
      </c>
      <c r="V1277" s="201"/>
      <c r="W1277" s="20">
        <f ca="1">INVENTARIO[[#This Row],[Precio Final]]-(INVENTARIO[[#This Row],[Comisión 10%]]+INVENTARIO[[#This Row],[Costo total]])</f>
        <v>0</v>
      </c>
      <c r="X1277" s="20">
        <f ca="1">INVENTARIO[[#This Row],[Ganancia Unitaria]]*INVENTARIO[[#This Row],[Salidas]]</f>
        <v>0</v>
      </c>
      <c r="Y1277" s="20"/>
      <c r="Z1277" s="20"/>
    </row>
    <row r="1278" spans="1:26" ht="55" hidden="1" customHeight="1" x14ac:dyDescent="0.15">
      <c r="A1278" s="23"/>
      <c r="B1278" s="171"/>
      <c r="C1278" s="22"/>
      <c r="D1278" s="120"/>
      <c r="E1278" s="194"/>
      <c r="F1278" s="195"/>
      <c r="G1278" s="196"/>
      <c r="H1278" s="197"/>
      <c r="I1278" s="198">
        <f t="shared" ca="1" si="130"/>
        <v>0</v>
      </c>
      <c r="J1278" s="121"/>
      <c r="K1278" s="196">
        <f>SUMIFS(VENTAS[Cantidad],VENTAS[Código del producto Vendido],INVENTARIO[[#This Row],[Code]])</f>
        <v>0</v>
      </c>
      <c r="L1278" s="196">
        <f>INVENTARIO[[#This Row],[Entradas]]-INVENTARIO[[#This Row],[Salidas]]</f>
        <v>0</v>
      </c>
      <c r="M1278" s="197">
        <f ca="1">INVENTARIO[[#This Row],[Pricing 1]]*10%</f>
        <v>0</v>
      </c>
      <c r="N1278" s="197"/>
      <c r="O1278" s="197"/>
      <c r="P1278" s="197" t="e">
        <f t="shared" si="131"/>
        <v>#DIV/0!</v>
      </c>
      <c r="Q1278" s="196"/>
      <c r="R1278" s="197"/>
      <c r="S1278" s="199">
        <f t="shared" si="132"/>
        <v>0</v>
      </c>
      <c r="T1278" s="200">
        <f ca="1">(P1278+S1278)-INVENTARIO[[#This Row],[Comisión 10%]]</f>
        <v>0</v>
      </c>
      <c r="U1278" s="197">
        <f t="shared" ca="1" si="133"/>
        <v>0</v>
      </c>
      <c r="V1278" s="201"/>
      <c r="W1278" s="20">
        <f ca="1">INVENTARIO[[#This Row],[Precio Final]]-(INVENTARIO[[#This Row],[Comisión 10%]]+INVENTARIO[[#This Row],[Costo total]])</f>
        <v>0</v>
      </c>
      <c r="X1278" s="20">
        <f ca="1">INVENTARIO[[#This Row],[Ganancia Unitaria]]*INVENTARIO[[#This Row],[Salidas]]</f>
        <v>0</v>
      </c>
      <c r="Y1278" s="20"/>
      <c r="Z1278" s="20"/>
    </row>
    <row r="1279" spans="1:26" ht="55" hidden="1" customHeight="1" x14ac:dyDescent="0.15">
      <c r="A1279" s="23"/>
      <c r="B1279" s="171"/>
      <c r="C1279" s="22"/>
      <c r="D1279" s="120"/>
      <c r="E1279" s="194"/>
      <c r="F1279" s="195"/>
      <c r="G1279" s="196"/>
      <c r="H1279" s="197"/>
      <c r="I1279" s="198">
        <f t="shared" ca="1" si="130"/>
        <v>0</v>
      </c>
      <c r="J1279" s="121"/>
      <c r="K1279" s="196">
        <f>SUMIFS(VENTAS[Cantidad],VENTAS[Código del producto Vendido],INVENTARIO[[#This Row],[Code]])</f>
        <v>0</v>
      </c>
      <c r="L1279" s="196">
        <f>INVENTARIO[[#This Row],[Entradas]]-INVENTARIO[[#This Row],[Salidas]]</f>
        <v>0</v>
      </c>
      <c r="M1279" s="197">
        <f ca="1">INVENTARIO[[#This Row],[Pricing 1]]*10%</f>
        <v>0</v>
      </c>
      <c r="N1279" s="197"/>
      <c r="O1279" s="197"/>
      <c r="P1279" s="197" t="e">
        <f t="shared" si="131"/>
        <v>#DIV/0!</v>
      </c>
      <c r="Q1279" s="196"/>
      <c r="R1279" s="197"/>
      <c r="S1279" s="199">
        <f t="shared" si="132"/>
        <v>0</v>
      </c>
      <c r="T1279" s="200">
        <f ca="1">(P1279+S1279)-INVENTARIO[[#This Row],[Comisión 10%]]</f>
        <v>0</v>
      </c>
      <c r="U1279" s="197">
        <f t="shared" ca="1" si="133"/>
        <v>0</v>
      </c>
      <c r="V1279" s="201"/>
      <c r="W1279" s="20">
        <f ca="1">INVENTARIO[[#This Row],[Precio Final]]-(INVENTARIO[[#This Row],[Comisión 10%]]+INVENTARIO[[#This Row],[Costo total]])</f>
        <v>0</v>
      </c>
      <c r="X1279" s="20">
        <f ca="1">INVENTARIO[[#This Row],[Ganancia Unitaria]]*INVENTARIO[[#This Row],[Salidas]]</f>
        <v>0</v>
      </c>
      <c r="Y1279" s="20"/>
      <c r="Z1279" s="20"/>
    </row>
    <row r="1280" spans="1:26" ht="55" hidden="1" customHeight="1" x14ac:dyDescent="0.15">
      <c r="A1280" s="23"/>
      <c r="B1280" s="171"/>
      <c r="C1280" s="22"/>
      <c r="D1280" s="120"/>
      <c r="E1280" s="194"/>
      <c r="F1280" s="195"/>
      <c r="G1280" s="196"/>
      <c r="H1280" s="197"/>
      <c r="I1280" s="198">
        <f t="shared" ca="1" si="130"/>
        <v>0</v>
      </c>
      <c r="J1280" s="121"/>
      <c r="K1280" s="196">
        <f>SUMIFS(VENTAS[Cantidad],VENTAS[Código del producto Vendido],INVENTARIO[[#This Row],[Code]])</f>
        <v>0</v>
      </c>
      <c r="L1280" s="196">
        <f>INVENTARIO[[#This Row],[Entradas]]-INVENTARIO[[#This Row],[Salidas]]</f>
        <v>0</v>
      </c>
      <c r="M1280" s="197">
        <f ca="1">INVENTARIO[[#This Row],[Pricing 1]]*10%</f>
        <v>0</v>
      </c>
      <c r="N1280" s="197"/>
      <c r="O1280" s="197"/>
      <c r="P1280" s="197" t="e">
        <f t="shared" si="131"/>
        <v>#DIV/0!</v>
      </c>
      <c r="Q1280" s="196"/>
      <c r="R1280" s="197"/>
      <c r="S1280" s="199">
        <f t="shared" si="132"/>
        <v>0</v>
      </c>
      <c r="T1280" s="200">
        <f ca="1">(P1280+S1280)-INVENTARIO[[#This Row],[Comisión 10%]]</f>
        <v>0</v>
      </c>
      <c r="U1280" s="197">
        <f t="shared" ca="1" si="133"/>
        <v>0</v>
      </c>
      <c r="V1280" s="201"/>
      <c r="W1280" s="20">
        <f ca="1">INVENTARIO[[#This Row],[Precio Final]]-(INVENTARIO[[#This Row],[Comisión 10%]]+INVENTARIO[[#This Row],[Costo total]])</f>
        <v>0</v>
      </c>
      <c r="X1280" s="20">
        <f ca="1">INVENTARIO[[#This Row],[Ganancia Unitaria]]*INVENTARIO[[#This Row],[Salidas]]</f>
        <v>0</v>
      </c>
      <c r="Y1280" s="20"/>
      <c r="Z1280" s="20"/>
    </row>
    <row r="1281" spans="1:26" ht="55" hidden="1" customHeight="1" x14ac:dyDescent="0.15">
      <c r="A1281" s="23"/>
      <c r="B1281" s="171"/>
      <c r="C1281" s="22"/>
      <c r="D1281" s="120"/>
      <c r="E1281" s="194"/>
      <c r="F1281" s="195"/>
      <c r="G1281" s="196"/>
      <c r="H1281" s="197"/>
      <c r="I1281" s="198">
        <f t="shared" ca="1" si="130"/>
        <v>0</v>
      </c>
      <c r="J1281" s="121"/>
      <c r="K1281" s="196">
        <f>SUMIFS(VENTAS[Cantidad],VENTAS[Código del producto Vendido],INVENTARIO[[#This Row],[Code]])</f>
        <v>0</v>
      </c>
      <c r="L1281" s="196">
        <f>INVENTARIO[[#This Row],[Entradas]]-INVENTARIO[[#This Row],[Salidas]]</f>
        <v>0</v>
      </c>
      <c r="M1281" s="197">
        <f ca="1">INVENTARIO[[#This Row],[Pricing 1]]*10%</f>
        <v>0</v>
      </c>
      <c r="N1281" s="197"/>
      <c r="O1281" s="197"/>
      <c r="P1281" s="197" t="e">
        <f t="shared" si="131"/>
        <v>#DIV/0!</v>
      </c>
      <c r="Q1281" s="196"/>
      <c r="R1281" s="197"/>
      <c r="S1281" s="199">
        <f t="shared" si="132"/>
        <v>0</v>
      </c>
      <c r="T1281" s="200">
        <f ca="1">(P1281+S1281)-INVENTARIO[[#This Row],[Comisión 10%]]</f>
        <v>0</v>
      </c>
      <c r="U1281" s="197">
        <f t="shared" ca="1" si="133"/>
        <v>0</v>
      </c>
      <c r="V1281" s="201"/>
      <c r="W1281" s="20">
        <f ca="1">INVENTARIO[[#This Row],[Precio Final]]-(INVENTARIO[[#This Row],[Comisión 10%]]+INVENTARIO[[#This Row],[Costo total]])</f>
        <v>0</v>
      </c>
      <c r="X1281" s="20">
        <f ca="1">INVENTARIO[[#This Row],[Ganancia Unitaria]]*INVENTARIO[[#This Row],[Salidas]]</f>
        <v>0</v>
      </c>
      <c r="Y1281" s="20"/>
      <c r="Z1281" s="20"/>
    </row>
    <row r="1282" spans="1:26" ht="55" hidden="1" customHeight="1" x14ac:dyDescent="0.15">
      <c r="A1282" s="23"/>
      <c r="B1282" s="171"/>
      <c r="C1282" s="22"/>
      <c r="D1282" s="120"/>
      <c r="E1282" s="194"/>
      <c r="F1282" s="195"/>
      <c r="G1282" s="196"/>
      <c r="H1282" s="197"/>
      <c r="I1282" s="198">
        <f t="shared" ca="1" si="130"/>
        <v>0</v>
      </c>
      <c r="J1282" s="121"/>
      <c r="K1282" s="196">
        <f>SUMIFS(VENTAS[Cantidad],VENTAS[Código del producto Vendido],INVENTARIO[[#This Row],[Code]])</f>
        <v>0</v>
      </c>
      <c r="L1282" s="196">
        <f>INVENTARIO[[#This Row],[Entradas]]-INVENTARIO[[#This Row],[Salidas]]</f>
        <v>0</v>
      </c>
      <c r="M1282" s="197">
        <f ca="1">INVENTARIO[[#This Row],[Pricing 1]]*10%</f>
        <v>0</v>
      </c>
      <c r="N1282" s="197"/>
      <c r="O1282" s="197"/>
      <c r="P1282" s="197" t="e">
        <f t="shared" si="131"/>
        <v>#DIV/0!</v>
      </c>
      <c r="Q1282" s="196"/>
      <c r="R1282" s="197"/>
      <c r="S1282" s="199">
        <f t="shared" si="132"/>
        <v>0</v>
      </c>
      <c r="T1282" s="200">
        <f ca="1">(P1282+S1282)-INVENTARIO[[#This Row],[Comisión 10%]]</f>
        <v>0</v>
      </c>
      <c r="U1282" s="197">
        <f t="shared" ca="1" si="133"/>
        <v>0</v>
      </c>
      <c r="V1282" s="201"/>
      <c r="W1282" s="20">
        <f ca="1">INVENTARIO[[#This Row],[Precio Final]]-(INVENTARIO[[#This Row],[Comisión 10%]]+INVENTARIO[[#This Row],[Costo total]])</f>
        <v>0</v>
      </c>
      <c r="X1282" s="20">
        <f ca="1">INVENTARIO[[#This Row],[Ganancia Unitaria]]*INVENTARIO[[#This Row],[Salidas]]</f>
        <v>0</v>
      </c>
      <c r="Y1282" s="20"/>
      <c r="Z1282" s="20"/>
    </row>
    <row r="1283" spans="1:26" ht="55" hidden="1" customHeight="1" x14ac:dyDescent="0.15">
      <c r="A1283" s="23"/>
      <c r="B1283" s="171"/>
      <c r="C1283" s="22"/>
      <c r="D1283" s="120"/>
      <c r="E1283" s="194"/>
      <c r="F1283" s="195"/>
      <c r="G1283" s="196"/>
      <c r="H1283" s="197"/>
      <c r="I1283" s="198">
        <f t="shared" ca="1" si="130"/>
        <v>0</v>
      </c>
      <c r="J1283" s="121"/>
      <c r="K1283" s="196">
        <f>SUMIFS(VENTAS[Cantidad],VENTAS[Código del producto Vendido],INVENTARIO[[#This Row],[Code]])</f>
        <v>0</v>
      </c>
      <c r="L1283" s="196">
        <f>INVENTARIO[[#This Row],[Entradas]]-INVENTARIO[[#This Row],[Salidas]]</f>
        <v>0</v>
      </c>
      <c r="M1283" s="197">
        <f ca="1">INVENTARIO[[#This Row],[Pricing 1]]*10%</f>
        <v>0</v>
      </c>
      <c r="N1283" s="197"/>
      <c r="O1283" s="197"/>
      <c r="P1283" s="197" t="e">
        <f t="shared" si="131"/>
        <v>#DIV/0!</v>
      </c>
      <c r="Q1283" s="196"/>
      <c r="R1283" s="197"/>
      <c r="S1283" s="199">
        <f t="shared" si="132"/>
        <v>0</v>
      </c>
      <c r="T1283" s="200">
        <f ca="1">(P1283+S1283)-INVENTARIO[[#This Row],[Comisión 10%]]</f>
        <v>0</v>
      </c>
      <c r="U1283" s="197">
        <f t="shared" ca="1" si="133"/>
        <v>0</v>
      </c>
      <c r="V1283" s="201"/>
      <c r="W1283" s="20">
        <f ca="1">INVENTARIO[[#This Row],[Precio Final]]-(INVENTARIO[[#This Row],[Comisión 10%]]+INVENTARIO[[#This Row],[Costo total]])</f>
        <v>0</v>
      </c>
      <c r="X1283" s="20">
        <f ca="1">INVENTARIO[[#This Row],[Ganancia Unitaria]]*INVENTARIO[[#This Row],[Salidas]]</f>
        <v>0</v>
      </c>
      <c r="Y1283" s="20"/>
      <c r="Z1283" s="20"/>
    </row>
    <row r="1284" spans="1:26" ht="55" hidden="1" customHeight="1" x14ac:dyDescent="0.15">
      <c r="A1284" s="23"/>
      <c r="B1284" s="171"/>
      <c r="C1284" s="22"/>
      <c r="D1284" s="120"/>
      <c r="E1284" s="194"/>
      <c r="F1284" s="195"/>
      <c r="G1284" s="196"/>
      <c r="H1284" s="197"/>
      <c r="I1284" s="198">
        <f t="shared" ca="1" si="130"/>
        <v>0</v>
      </c>
      <c r="J1284" s="121"/>
      <c r="K1284" s="196">
        <f>SUMIFS(VENTAS[Cantidad],VENTAS[Código del producto Vendido],INVENTARIO[[#This Row],[Code]])</f>
        <v>0</v>
      </c>
      <c r="L1284" s="196">
        <f>INVENTARIO[[#This Row],[Entradas]]-INVENTARIO[[#This Row],[Salidas]]</f>
        <v>0</v>
      </c>
      <c r="M1284" s="197">
        <f ca="1">INVENTARIO[[#This Row],[Pricing 1]]*10%</f>
        <v>0</v>
      </c>
      <c r="N1284" s="197"/>
      <c r="O1284" s="197"/>
      <c r="P1284" s="197" t="e">
        <f t="shared" si="131"/>
        <v>#DIV/0!</v>
      </c>
      <c r="Q1284" s="196"/>
      <c r="R1284" s="197"/>
      <c r="S1284" s="199">
        <f t="shared" si="132"/>
        <v>0</v>
      </c>
      <c r="T1284" s="200">
        <f ca="1">(P1284+S1284)-INVENTARIO[[#This Row],[Comisión 10%]]</f>
        <v>0</v>
      </c>
      <c r="U1284" s="197">
        <f t="shared" ca="1" si="133"/>
        <v>0</v>
      </c>
      <c r="V1284" s="201"/>
      <c r="W1284" s="20">
        <f ca="1">INVENTARIO[[#This Row],[Precio Final]]-(INVENTARIO[[#This Row],[Comisión 10%]]+INVENTARIO[[#This Row],[Costo total]])</f>
        <v>0</v>
      </c>
      <c r="X1284" s="20">
        <f ca="1">INVENTARIO[[#This Row],[Ganancia Unitaria]]*INVENTARIO[[#This Row],[Salidas]]</f>
        <v>0</v>
      </c>
      <c r="Y1284" s="20"/>
      <c r="Z1284" s="20"/>
    </row>
    <row r="1285" spans="1:26" ht="55" hidden="1" customHeight="1" x14ac:dyDescent="0.15">
      <c r="A1285" s="23"/>
      <c r="B1285" s="171"/>
      <c r="C1285" s="22"/>
      <c r="D1285" s="120"/>
      <c r="E1285" s="194"/>
      <c r="F1285" s="195"/>
      <c r="G1285" s="196"/>
      <c r="H1285" s="197"/>
      <c r="I1285" s="198">
        <f t="shared" ca="1" si="130"/>
        <v>0</v>
      </c>
      <c r="J1285" s="121"/>
      <c r="K1285" s="196">
        <f>SUMIFS(VENTAS[Cantidad],VENTAS[Código del producto Vendido],INVENTARIO[[#This Row],[Code]])</f>
        <v>0</v>
      </c>
      <c r="L1285" s="196">
        <f>INVENTARIO[[#This Row],[Entradas]]-INVENTARIO[[#This Row],[Salidas]]</f>
        <v>0</v>
      </c>
      <c r="M1285" s="197">
        <f ca="1">INVENTARIO[[#This Row],[Pricing 1]]*10%</f>
        <v>0</v>
      </c>
      <c r="N1285" s="197"/>
      <c r="O1285" s="197"/>
      <c r="P1285" s="197" t="e">
        <f t="shared" si="131"/>
        <v>#DIV/0!</v>
      </c>
      <c r="Q1285" s="196"/>
      <c r="R1285" s="197"/>
      <c r="S1285" s="199">
        <f t="shared" si="132"/>
        <v>0</v>
      </c>
      <c r="T1285" s="200">
        <f ca="1">(P1285+S1285)-INVENTARIO[[#This Row],[Comisión 10%]]</f>
        <v>0</v>
      </c>
      <c r="U1285" s="197">
        <f t="shared" ca="1" si="133"/>
        <v>0</v>
      </c>
      <c r="V1285" s="201"/>
      <c r="W1285" s="20">
        <f ca="1">INVENTARIO[[#This Row],[Precio Final]]-(INVENTARIO[[#This Row],[Comisión 10%]]+INVENTARIO[[#This Row],[Costo total]])</f>
        <v>0</v>
      </c>
      <c r="X1285" s="20">
        <f ca="1">INVENTARIO[[#This Row],[Ganancia Unitaria]]*INVENTARIO[[#This Row],[Salidas]]</f>
        <v>0</v>
      </c>
      <c r="Y1285" s="20"/>
      <c r="Z1285" s="20"/>
    </row>
    <row r="1286" spans="1:26" ht="55" hidden="1" customHeight="1" x14ac:dyDescent="0.15">
      <c r="A1286" s="23"/>
      <c r="B1286" s="171"/>
      <c r="C1286" s="22"/>
      <c r="D1286" s="120"/>
      <c r="E1286" s="194"/>
      <c r="F1286" s="195"/>
      <c r="G1286" s="196"/>
      <c r="H1286" s="197"/>
      <c r="I1286" s="198">
        <f t="shared" ca="1" si="130"/>
        <v>0</v>
      </c>
      <c r="J1286" s="121"/>
      <c r="K1286" s="196">
        <f>SUMIFS(VENTAS[Cantidad],VENTAS[Código del producto Vendido],INVENTARIO[[#This Row],[Code]])</f>
        <v>0</v>
      </c>
      <c r="L1286" s="196">
        <f>INVENTARIO[[#This Row],[Entradas]]-INVENTARIO[[#This Row],[Salidas]]</f>
        <v>0</v>
      </c>
      <c r="M1286" s="197">
        <f ca="1">INVENTARIO[[#This Row],[Pricing 1]]*10%</f>
        <v>0</v>
      </c>
      <c r="N1286" s="197"/>
      <c r="O1286" s="197"/>
      <c r="P1286" s="197" t="e">
        <f t="shared" si="131"/>
        <v>#DIV/0!</v>
      </c>
      <c r="Q1286" s="196"/>
      <c r="R1286" s="197"/>
      <c r="S1286" s="199">
        <f t="shared" si="132"/>
        <v>0</v>
      </c>
      <c r="T1286" s="200">
        <f ca="1">(P1286+S1286)-INVENTARIO[[#This Row],[Comisión 10%]]</f>
        <v>0</v>
      </c>
      <c r="U1286" s="197">
        <f t="shared" ca="1" si="133"/>
        <v>0</v>
      </c>
      <c r="V1286" s="201"/>
      <c r="W1286" s="20">
        <f ca="1">INVENTARIO[[#This Row],[Precio Final]]-(INVENTARIO[[#This Row],[Comisión 10%]]+INVENTARIO[[#This Row],[Costo total]])</f>
        <v>0</v>
      </c>
      <c r="X1286" s="20">
        <f ca="1">INVENTARIO[[#This Row],[Ganancia Unitaria]]*INVENTARIO[[#This Row],[Salidas]]</f>
        <v>0</v>
      </c>
      <c r="Y1286" s="20"/>
      <c r="Z1286" s="20"/>
    </row>
    <row r="1287" spans="1:26" ht="55" hidden="1" customHeight="1" x14ac:dyDescent="0.15">
      <c r="A1287" s="23"/>
      <c r="B1287" s="171"/>
      <c r="C1287" s="22"/>
      <c r="D1287" s="120"/>
      <c r="E1287" s="194"/>
      <c r="F1287" s="195"/>
      <c r="G1287" s="196"/>
      <c r="H1287" s="197"/>
      <c r="I1287" s="198">
        <f t="shared" ca="1" si="130"/>
        <v>0</v>
      </c>
      <c r="J1287" s="121"/>
      <c r="K1287" s="196">
        <f>SUMIFS(VENTAS[Cantidad],VENTAS[Código del producto Vendido],INVENTARIO[[#This Row],[Code]])</f>
        <v>0</v>
      </c>
      <c r="L1287" s="196">
        <f>INVENTARIO[[#This Row],[Entradas]]-INVENTARIO[[#This Row],[Salidas]]</f>
        <v>0</v>
      </c>
      <c r="M1287" s="197">
        <f ca="1">INVENTARIO[[#This Row],[Pricing 1]]*10%</f>
        <v>0</v>
      </c>
      <c r="N1287" s="197"/>
      <c r="O1287" s="197"/>
      <c r="P1287" s="197" t="e">
        <f t="shared" si="131"/>
        <v>#DIV/0!</v>
      </c>
      <c r="Q1287" s="196"/>
      <c r="R1287" s="197"/>
      <c r="S1287" s="199">
        <f t="shared" si="132"/>
        <v>0</v>
      </c>
      <c r="T1287" s="200">
        <f ca="1">(P1287+S1287)-INVENTARIO[[#This Row],[Comisión 10%]]</f>
        <v>0</v>
      </c>
      <c r="U1287" s="197">
        <f t="shared" ca="1" si="133"/>
        <v>0</v>
      </c>
      <c r="V1287" s="201"/>
      <c r="W1287" s="20">
        <f ca="1">INVENTARIO[[#This Row],[Precio Final]]-(INVENTARIO[[#This Row],[Comisión 10%]]+INVENTARIO[[#This Row],[Costo total]])</f>
        <v>0</v>
      </c>
      <c r="X1287" s="20">
        <f ca="1">INVENTARIO[[#This Row],[Ganancia Unitaria]]*INVENTARIO[[#This Row],[Salidas]]</f>
        <v>0</v>
      </c>
      <c r="Y1287" s="20"/>
      <c r="Z1287" s="20"/>
    </row>
    <row r="1288" spans="1:26" ht="55" hidden="1" customHeight="1" x14ac:dyDescent="0.15">
      <c r="A1288" s="23"/>
      <c r="B1288" s="171"/>
      <c r="C1288" s="22"/>
      <c r="D1288" s="120"/>
      <c r="E1288" s="194"/>
      <c r="F1288" s="195"/>
      <c r="G1288" s="196"/>
      <c r="H1288" s="197"/>
      <c r="I1288" s="198">
        <f t="shared" ca="1" si="130"/>
        <v>0</v>
      </c>
      <c r="J1288" s="121"/>
      <c r="K1288" s="196">
        <f>SUMIFS(VENTAS[Cantidad],VENTAS[Código del producto Vendido],INVENTARIO[[#This Row],[Code]])</f>
        <v>0</v>
      </c>
      <c r="L1288" s="196">
        <f>INVENTARIO[[#This Row],[Entradas]]-INVENTARIO[[#This Row],[Salidas]]</f>
        <v>0</v>
      </c>
      <c r="M1288" s="197">
        <f ca="1">INVENTARIO[[#This Row],[Pricing 1]]*10%</f>
        <v>0</v>
      </c>
      <c r="N1288" s="197"/>
      <c r="O1288" s="197"/>
      <c r="P1288" s="197" t="e">
        <f t="shared" si="131"/>
        <v>#DIV/0!</v>
      </c>
      <c r="Q1288" s="196"/>
      <c r="R1288" s="197"/>
      <c r="S1288" s="199">
        <f t="shared" si="132"/>
        <v>0</v>
      </c>
      <c r="T1288" s="200">
        <f ca="1">(P1288+S1288)-INVENTARIO[[#This Row],[Comisión 10%]]</f>
        <v>0</v>
      </c>
      <c r="U1288" s="197">
        <f t="shared" ca="1" si="133"/>
        <v>0</v>
      </c>
      <c r="V1288" s="201"/>
      <c r="W1288" s="20">
        <f ca="1">INVENTARIO[[#This Row],[Precio Final]]-(INVENTARIO[[#This Row],[Comisión 10%]]+INVENTARIO[[#This Row],[Costo total]])</f>
        <v>0</v>
      </c>
      <c r="X1288" s="20">
        <f ca="1">INVENTARIO[[#This Row],[Ganancia Unitaria]]*INVENTARIO[[#This Row],[Salidas]]</f>
        <v>0</v>
      </c>
      <c r="Y1288" s="20"/>
      <c r="Z1288" s="20"/>
    </row>
    <row r="1289" spans="1:26" ht="55" hidden="1" customHeight="1" x14ac:dyDescent="0.15">
      <c r="A1289" s="23"/>
      <c r="B1289" s="171"/>
      <c r="C1289" s="22"/>
      <c r="D1289" s="120"/>
      <c r="E1289" s="194"/>
      <c r="F1289" s="195"/>
      <c r="G1289" s="196"/>
      <c r="H1289" s="197"/>
      <c r="I1289" s="198">
        <f t="shared" ca="1" si="130"/>
        <v>0</v>
      </c>
      <c r="J1289" s="121"/>
      <c r="K1289" s="196">
        <f>SUMIFS(VENTAS[Cantidad],VENTAS[Código del producto Vendido],INVENTARIO[[#This Row],[Code]])</f>
        <v>0</v>
      </c>
      <c r="L1289" s="196">
        <f>INVENTARIO[[#This Row],[Entradas]]-INVENTARIO[[#This Row],[Salidas]]</f>
        <v>0</v>
      </c>
      <c r="M1289" s="197">
        <f ca="1">INVENTARIO[[#This Row],[Pricing 1]]*10%</f>
        <v>0</v>
      </c>
      <c r="N1289" s="197"/>
      <c r="O1289" s="197"/>
      <c r="P1289" s="197" t="e">
        <f t="shared" si="131"/>
        <v>#DIV/0!</v>
      </c>
      <c r="Q1289" s="196"/>
      <c r="R1289" s="197"/>
      <c r="S1289" s="199">
        <f t="shared" si="132"/>
        <v>0</v>
      </c>
      <c r="T1289" s="200">
        <f ca="1">(P1289+S1289)-INVENTARIO[[#This Row],[Comisión 10%]]</f>
        <v>0</v>
      </c>
      <c r="U1289" s="197">
        <f t="shared" ca="1" si="133"/>
        <v>0</v>
      </c>
      <c r="V1289" s="201"/>
      <c r="W1289" s="20">
        <f ca="1">INVENTARIO[[#This Row],[Precio Final]]-(INVENTARIO[[#This Row],[Comisión 10%]]+INVENTARIO[[#This Row],[Costo total]])</f>
        <v>0</v>
      </c>
      <c r="X1289" s="20">
        <f ca="1">INVENTARIO[[#This Row],[Ganancia Unitaria]]*INVENTARIO[[#This Row],[Salidas]]</f>
        <v>0</v>
      </c>
      <c r="Y1289" s="20"/>
      <c r="Z1289" s="20"/>
    </row>
    <row r="1290" spans="1:26" ht="55" hidden="1" customHeight="1" x14ac:dyDescent="0.15">
      <c r="A1290" s="23"/>
      <c r="B1290" s="171"/>
      <c r="C1290" s="22"/>
      <c r="D1290" s="120"/>
      <c r="E1290" s="194"/>
      <c r="F1290" s="195"/>
      <c r="G1290" s="196"/>
      <c r="H1290" s="197"/>
      <c r="I1290" s="198">
        <f t="shared" ca="1" si="130"/>
        <v>0</v>
      </c>
      <c r="J1290" s="121"/>
      <c r="K1290" s="196">
        <f>SUMIFS(VENTAS[Cantidad],VENTAS[Código del producto Vendido],INVENTARIO[[#This Row],[Code]])</f>
        <v>0</v>
      </c>
      <c r="L1290" s="196">
        <f>INVENTARIO[[#This Row],[Entradas]]-INVENTARIO[[#This Row],[Salidas]]</f>
        <v>0</v>
      </c>
      <c r="M1290" s="197">
        <f ca="1">INVENTARIO[[#This Row],[Pricing 1]]*10%</f>
        <v>0</v>
      </c>
      <c r="N1290" s="197"/>
      <c r="O1290" s="197"/>
      <c r="P1290" s="197" t="e">
        <f t="shared" si="131"/>
        <v>#DIV/0!</v>
      </c>
      <c r="Q1290" s="196"/>
      <c r="R1290" s="197"/>
      <c r="S1290" s="199">
        <f t="shared" si="132"/>
        <v>0</v>
      </c>
      <c r="T1290" s="200">
        <f ca="1">(P1290+S1290)-INVENTARIO[[#This Row],[Comisión 10%]]</f>
        <v>0</v>
      </c>
      <c r="U1290" s="197">
        <f t="shared" ca="1" si="133"/>
        <v>0</v>
      </c>
      <c r="V1290" s="201"/>
      <c r="W1290" s="20">
        <f ca="1">INVENTARIO[[#This Row],[Precio Final]]-(INVENTARIO[[#This Row],[Comisión 10%]]+INVENTARIO[[#This Row],[Costo total]])</f>
        <v>0</v>
      </c>
      <c r="X1290" s="20">
        <f ca="1">INVENTARIO[[#This Row],[Ganancia Unitaria]]*INVENTARIO[[#This Row],[Salidas]]</f>
        <v>0</v>
      </c>
      <c r="Y1290" s="20"/>
      <c r="Z1290" s="20"/>
    </row>
    <row r="1291" spans="1:26" ht="55" hidden="1" customHeight="1" x14ac:dyDescent="0.15">
      <c r="A1291" s="23"/>
      <c r="B1291" s="171"/>
      <c r="C1291" s="22"/>
      <c r="D1291" s="120"/>
      <c r="E1291" s="194"/>
      <c r="F1291" s="195"/>
      <c r="G1291" s="196"/>
      <c r="H1291" s="197"/>
      <c r="I1291" s="198">
        <f t="shared" ca="1" si="130"/>
        <v>0</v>
      </c>
      <c r="J1291" s="121"/>
      <c r="K1291" s="196">
        <f>SUMIFS(VENTAS[Cantidad],VENTAS[Código del producto Vendido],INVENTARIO[[#This Row],[Code]])</f>
        <v>0</v>
      </c>
      <c r="L1291" s="196">
        <f>INVENTARIO[[#This Row],[Entradas]]-INVENTARIO[[#This Row],[Salidas]]</f>
        <v>0</v>
      </c>
      <c r="M1291" s="197">
        <f ca="1">INVENTARIO[[#This Row],[Pricing 1]]*10%</f>
        <v>0</v>
      </c>
      <c r="N1291" s="197"/>
      <c r="O1291" s="197"/>
      <c r="P1291" s="197" t="e">
        <f t="shared" si="131"/>
        <v>#DIV/0!</v>
      </c>
      <c r="Q1291" s="196"/>
      <c r="R1291" s="197"/>
      <c r="S1291" s="199">
        <f t="shared" si="132"/>
        <v>0</v>
      </c>
      <c r="T1291" s="200">
        <f ca="1">(P1291+S1291)-INVENTARIO[[#This Row],[Comisión 10%]]</f>
        <v>0</v>
      </c>
      <c r="U1291" s="197">
        <f t="shared" ca="1" si="133"/>
        <v>0</v>
      </c>
      <c r="V1291" s="201"/>
      <c r="W1291" s="20">
        <f ca="1">INVENTARIO[[#This Row],[Precio Final]]-(INVENTARIO[[#This Row],[Comisión 10%]]+INVENTARIO[[#This Row],[Costo total]])</f>
        <v>0</v>
      </c>
      <c r="X1291" s="20">
        <f ca="1">INVENTARIO[[#This Row],[Ganancia Unitaria]]*INVENTARIO[[#This Row],[Salidas]]</f>
        <v>0</v>
      </c>
      <c r="Y1291" s="20"/>
      <c r="Z1291" s="20"/>
    </row>
    <row r="1292" spans="1:26" ht="55" hidden="1" customHeight="1" x14ac:dyDescent="0.15">
      <c r="A1292" s="23"/>
      <c r="B1292" s="171"/>
      <c r="C1292" s="22"/>
      <c r="D1292" s="120"/>
      <c r="E1292" s="194"/>
      <c r="F1292" s="195"/>
      <c r="G1292" s="196"/>
      <c r="H1292" s="197"/>
      <c r="I1292" s="198">
        <f t="shared" ca="1" si="130"/>
        <v>0</v>
      </c>
      <c r="J1292" s="121"/>
      <c r="K1292" s="196">
        <f>SUMIFS(VENTAS[Cantidad],VENTAS[Código del producto Vendido],INVENTARIO[[#This Row],[Code]])</f>
        <v>0</v>
      </c>
      <c r="L1292" s="196">
        <f>INVENTARIO[[#This Row],[Entradas]]-INVENTARIO[[#This Row],[Salidas]]</f>
        <v>0</v>
      </c>
      <c r="M1292" s="197">
        <f ca="1">INVENTARIO[[#This Row],[Pricing 1]]*10%</f>
        <v>0</v>
      </c>
      <c r="N1292" s="197"/>
      <c r="O1292" s="197"/>
      <c r="P1292" s="197" t="e">
        <f t="shared" si="131"/>
        <v>#DIV/0!</v>
      </c>
      <c r="Q1292" s="196"/>
      <c r="R1292" s="197"/>
      <c r="S1292" s="199">
        <f t="shared" si="132"/>
        <v>0</v>
      </c>
      <c r="T1292" s="200">
        <f ca="1">(P1292+S1292)-INVENTARIO[[#This Row],[Comisión 10%]]</f>
        <v>0</v>
      </c>
      <c r="U1292" s="197">
        <f t="shared" ca="1" si="133"/>
        <v>0</v>
      </c>
      <c r="V1292" s="201"/>
      <c r="W1292" s="20">
        <f ca="1">INVENTARIO[[#This Row],[Precio Final]]-(INVENTARIO[[#This Row],[Comisión 10%]]+INVENTARIO[[#This Row],[Costo total]])</f>
        <v>0</v>
      </c>
      <c r="X1292" s="20">
        <f ca="1">INVENTARIO[[#This Row],[Ganancia Unitaria]]*INVENTARIO[[#This Row],[Salidas]]</f>
        <v>0</v>
      </c>
      <c r="Y1292" s="20"/>
      <c r="Z1292" s="20"/>
    </row>
    <row r="1293" spans="1:26" ht="55" hidden="1" customHeight="1" x14ac:dyDescent="0.15">
      <c r="A1293" s="23"/>
      <c r="B1293" s="171"/>
      <c r="C1293" s="22"/>
      <c r="D1293" s="120"/>
      <c r="E1293" s="194"/>
      <c r="F1293" s="195"/>
      <c r="G1293" s="196"/>
      <c r="H1293" s="197"/>
      <c r="I1293" s="198">
        <f t="shared" ca="1" si="130"/>
        <v>0</v>
      </c>
      <c r="J1293" s="121"/>
      <c r="K1293" s="196">
        <f>SUMIFS(VENTAS[Cantidad],VENTAS[Código del producto Vendido],INVENTARIO[[#This Row],[Code]])</f>
        <v>0</v>
      </c>
      <c r="L1293" s="196">
        <f>INVENTARIO[[#This Row],[Entradas]]-INVENTARIO[[#This Row],[Salidas]]</f>
        <v>0</v>
      </c>
      <c r="M1293" s="197">
        <f ca="1">INVENTARIO[[#This Row],[Pricing 1]]*10%</f>
        <v>0</v>
      </c>
      <c r="N1293" s="197"/>
      <c r="O1293" s="197"/>
      <c r="P1293" s="197" t="e">
        <f t="shared" si="131"/>
        <v>#DIV/0!</v>
      </c>
      <c r="Q1293" s="196"/>
      <c r="R1293" s="197"/>
      <c r="S1293" s="199">
        <f t="shared" si="132"/>
        <v>0</v>
      </c>
      <c r="T1293" s="200">
        <f ca="1">(P1293+S1293)-INVENTARIO[[#This Row],[Comisión 10%]]</f>
        <v>0</v>
      </c>
      <c r="U1293" s="197">
        <f t="shared" ca="1" si="133"/>
        <v>0</v>
      </c>
      <c r="V1293" s="201"/>
      <c r="W1293" s="20">
        <f ca="1">INVENTARIO[[#This Row],[Precio Final]]-(INVENTARIO[[#This Row],[Comisión 10%]]+INVENTARIO[[#This Row],[Costo total]])</f>
        <v>0</v>
      </c>
      <c r="X1293" s="20">
        <f ca="1">INVENTARIO[[#This Row],[Ganancia Unitaria]]*INVENTARIO[[#This Row],[Salidas]]</f>
        <v>0</v>
      </c>
      <c r="Y1293" s="20"/>
      <c r="Z1293" s="20"/>
    </row>
    <row r="1294" spans="1:26" ht="55" hidden="1" customHeight="1" x14ac:dyDescent="0.15">
      <c r="A1294" s="23"/>
      <c r="B1294" s="171"/>
      <c r="C1294" s="22"/>
      <c r="D1294" s="120"/>
      <c r="E1294" s="194"/>
      <c r="F1294" s="195"/>
      <c r="G1294" s="196"/>
      <c r="H1294" s="197"/>
      <c r="I1294" s="198">
        <f t="shared" ca="1" si="130"/>
        <v>0</v>
      </c>
      <c r="J1294" s="121"/>
      <c r="K1294" s="196">
        <f>SUMIFS(VENTAS[Cantidad],VENTAS[Código del producto Vendido],INVENTARIO[[#This Row],[Code]])</f>
        <v>0</v>
      </c>
      <c r="L1294" s="196">
        <f>INVENTARIO[[#This Row],[Entradas]]-INVENTARIO[[#This Row],[Salidas]]</f>
        <v>0</v>
      </c>
      <c r="M1294" s="197">
        <f ca="1">INVENTARIO[[#This Row],[Pricing 1]]*10%</f>
        <v>0</v>
      </c>
      <c r="N1294" s="197"/>
      <c r="O1294" s="197"/>
      <c r="P1294" s="197" t="e">
        <f t="shared" si="131"/>
        <v>#DIV/0!</v>
      </c>
      <c r="Q1294" s="196"/>
      <c r="R1294" s="197"/>
      <c r="S1294" s="199">
        <f t="shared" si="132"/>
        <v>0</v>
      </c>
      <c r="T1294" s="200">
        <f ca="1">(P1294+S1294)-INVENTARIO[[#This Row],[Comisión 10%]]</f>
        <v>0</v>
      </c>
      <c r="U1294" s="197">
        <f t="shared" ca="1" si="133"/>
        <v>0</v>
      </c>
      <c r="V1294" s="201"/>
      <c r="W1294" s="20">
        <f ca="1">INVENTARIO[[#This Row],[Precio Final]]-(INVENTARIO[[#This Row],[Comisión 10%]]+INVENTARIO[[#This Row],[Costo total]])</f>
        <v>0</v>
      </c>
      <c r="X1294" s="20">
        <f ca="1">INVENTARIO[[#This Row],[Ganancia Unitaria]]*INVENTARIO[[#This Row],[Salidas]]</f>
        <v>0</v>
      </c>
      <c r="Y1294" s="20"/>
      <c r="Z1294" s="20"/>
    </row>
    <row r="1295" spans="1:26" ht="55" hidden="1" customHeight="1" x14ac:dyDescent="0.15">
      <c r="A1295" s="23"/>
      <c r="B1295" s="171"/>
      <c r="C1295" s="22"/>
      <c r="D1295" s="120"/>
      <c r="E1295" s="194"/>
      <c r="F1295" s="195"/>
      <c r="G1295" s="196"/>
      <c r="H1295" s="197"/>
      <c r="I1295" s="198">
        <f t="shared" ca="1" si="130"/>
        <v>0</v>
      </c>
      <c r="J1295" s="121"/>
      <c r="K1295" s="196">
        <f>SUMIFS(VENTAS[Cantidad],VENTAS[Código del producto Vendido],INVENTARIO[[#This Row],[Code]])</f>
        <v>0</v>
      </c>
      <c r="L1295" s="196">
        <f>INVENTARIO[[#This Row],[Entradas]]-INVENTARIO[[#This Row],[Salidas]]</f>
        <v>0</v>
      </c>
      <c r="M1295" s="197">
        <f ca="1">INVENTARIO[[#This Row],[Pricing 1]]*10%</f>
        <v>0</v>
      </c>
      <c r="N1295" s="197"/>
      <c r="O1295" s="197"/>
      <c r="P1295" s="197" t="e">
        <f t="shared" si="131"/>
        <v>#DIV/0!</v>
      </c>
      <c r="Q1295" s="196"/>
      <c r="R1295" s="197"/>
      <c r="S1295" s="199">
        <f t="shared" si="132"/>
        <v>0</v>
      </c>
      <c r="T1295" s="200">
        <f ca="1">(P1295+S1295)-INVENTARIO[[#This Row],[Comisión 10%]]</f>
        <v>0</v>
      </c>
      <c r="U1295" s="197">
        <f t="shared" ca="1" si="133"/>
        <v>0</v>
      </c>
      <c r="V1295" s="201"/>
      <c r="W1295" s="20">
        <f ca="1">INVENTARIO[[#This Row],[Precio Final]]-(INVENTARIO[[#This Row],[Comisión 10%]]+INVENTARIO[[#This Row],[Costo total]])</f>
        <v>0</v>
      </c>
      <c r="X1295" s="20">
        <f ca="1">INVENTARIO[[#This Row],[Ganancia Unitaria]]*INVENTARIO[[#This Row],[Salidas]]</f>
        <v>0</v>
      </c>
      <c r="Y1295" s="20"/>
      <c r="Z1295" s="20"/>
    </row>
    <row r="1296" spans="1:26" ht="55" hidden="1" customHeight="1" x14ac:dyDescent="0.15">
      <c r="A1296" s="23"/>
      <c r="B1296" s="171"/>
      <c r="C1296" s="22"/>
      <c r="D1296" s="120"/>
      <c r="E1296" s="194"/>
      <c r="F1296" s="195"/>
      <c r="G1296" s="196"/>
      <c r="H1296" s="197"/>
      <c r="I1296" s="198">
        <f t="shared" ca="1" si="130"/>
        <v>0</v>
      </c>
      <c r="J1296" s="121"/>
      <c r="K1296" s="196">
        <f>SUMIFS(VENTAS[Cantidad],VENTAS[Código del producto Vendido],INVENTARIO[[#This Row],[Code]])</f>
        <v>0</v>
      </c>
      <c r="L1296" s="196">
        <f>INVENTARIO[[#This Row],[Entradas]]-INVENTARIO[[#This Row],[Salidas]]</f>
        <v>0</v>
      </c>
      <c r="M1296" s="197">
        <f ca="1">INVENTARIO[[#This Row],[Pricing 1]]*10%</f>
        <v>0</v>
      </c>
      <c r="N1296" s="197"/>
      <c r="O1296" s="197"/>
      <c r="P1296" s="197" t="e">
        <f t="shared" si="131"/>
        <v>#DIV/0!</v>
      </c>
      <c r="Q1296" s="196"/>
      <c r="R1296" s="197"/>
      <c r="S1296" s="199">
        <f t="shared" si="132"/>
        <v>0</v>
      </c>
      <c r="T1296" s="200">
        <f ca="1">(P1296+S1296)-INVENTARIO[[#This Row],[Comisión 10%]]</f>
        <v>0</v>
      </c>
      <c r="U1296" s="197">
        <f t="shared" ca="1" si="133"/>
        <v>0</v>
      </c>
      <c r="V1296" s="201"/>
      <c r="W1296" s="20">
        <f ca="1">INVENTARIO[[#This Row],[Precio Final]]-(INVENTARIO[[#This Row],[Comisión 10%]]+INVENTARIO[[#This Row],[Costo total]])</f>
        <v>0</v>
      </c>
      <c r="X1296" s="20">
        <f ca="1">INVENTARIO[[#This Row],[Ganancia Unitaria]]*INVENTARIO[[#This Row],[Salidas]]</f>
        <v>0</v>
      </c>
      <c r="Y1296" s="20"/>
      <c r="Z1296" s="20"/>
    </row>
    <row r="1297" spans="1:26" ht="55" hidden="1" customHeight="1" x14ac:dyDescent="0.15">
      <c r="A1297" s="23"/>
      <c r="B1297" s="171"/>
      <c r="C1297" s="22"/>
      <c r="D1297" s="120"/>
      <c r="E1297" s="194"/>
      <c r="F1297" s="195"/>
      <c r="G1297" s="196"/>
      <c r="H1297" s="197"/>
      <c r="I1297" s="198">
        <f t="shared" ca="1" si="130"/>
        <v>0</v>
      </c>
      <c r="J1297" s="121"/>
      <c r="K1297" s="196">
        <f>SUMIFS(VENTAS[Cantidad],VENTAS[Código del producto Vendido],INVENTARIO[[#This Row],[Code]])</f>
        <v>0</v>
      </c>
      <c r="L1297" s="196">
        <f>INVENTARIO[[#This Row],[Entradas]]-INVENTARIO[[#This Row],[Salidas]]</f>
        <v>0</v>
      </c>
      <c r="M1297" s="197">
        <f ca="1">INVENTARIO[[#This Row],[Pricing 1]]*10%</f>
        <v>0</v>
      </c>
      <c r="N1297" s="197"/>
      <c r="O1297" s="197"/>
      <c r="P1297" s="197" t="e">
        <f t="shared" si="131"/>
        <v>#DIV/0!</v>
      </c>
      <c r="Q1297" s="196"/>
      <c r="R1297" s="197"/>
      <c r="S1297" s="199">
        <f t="shared" si="132"/>
        <v>0</v>
      </c>
      <c r="T1297" s="200">
        <f ca="1">(P1297+S1297)-INVENTARIO[[#This Row],[Comisión 10%]]</f>
        <v>0</v>
      </c>
      <c r="U1297" s="197">
        <f t="shared" ca="1" si="133"/>
        <v>0</v>
      </c>
      <c r="V1297" s="201"/>
      <c r="W1297" s="20">
        <f ca="1">INVENTARIO[[#This Row],[Precio Final]]-(INVENTARIO[[#This Row],[Comisión 10%]]+INVENTARIO[[#This Row],[Costo total]])</f>
        <v>0</v>
      </c>
      <c r="X1297" s="20">
        <f ca="1">INVENTARIO[[#This Row],[Ganancia Unitaria]]*INVENTARIO[[#This Row],[Salidas]]</f>
        <v>0</v>
      </c>
      <c r="Y1297" s="20"/>
      <c r="Z1297" s="20"/>
    </row>
    <row r="1298" spans="1:26" ht="55" hidden="1" customHeight="1" x14ac:dyDescent="0.15">
      <c r="A1298" s="23"/>
      <c r="B1298" s="171"/>
      <c r="C1298" s="22"/>
      <c r="D1298" s="120"/>
      <c r="E1298" s="194"/>
      <c r="F1298" s="195"/>
      <c r="G1298" s="196"/>
      <c r="H1298" s="197"/>
      <c r="I1298" s="198">
        <f t="shared" ca="1" si="130"/>
        <v>0</v>
      </c>
      <c r="J1298" s="121"/>
      <c r="K1298" s="196">
        <f>SUMIFS(VENTAS[Cantidad],VENTAS[Código del producto Vendido],INVENTARIO[[#This Row],[Code]])</f>
        <v>0</v>
      </c>
      <c r="L1298" s="196">
        <f>INVENTARIO[[#This Row],[Entradas]]-INVENTARIO[[#This Row],[Salidas]]</f>
        <v>0</v>
      </c>
      <c r="M1298" s="197">
        <f ca="1">INVENTARIO[[#This Row],[Pricing 1]]*10%</f>
        <v>0</v>
      </c>
      <c r="N1298" s="197"/>
      <c r="O1298" s="197"/>
      <c r="P1298" s="197" t="e">
        <f t="shared" si="131"/>
        <v>#DIV/0!</v>
      </c>
      <c r="Q1298" s="196"/>
      <c r="R1298" s="197"/>
      <c r="S1298" s="199">
        <f t="shared" si="132"/>
        <v>0</v>
      </c>
      <c r="T1298" s="200">
        <f ca="1">(P1298+S1298)-INVENTARIO[[#This Row],[Comisión 10%]]</f>
        <v>0</v>
      </c>
      <c r="U1298" s="197">
        <f t="shared" ca="1" si="133"/>
        <v>0</v>
      </c>
      <c r="V1298" s="201"/>
      <c r="W1298" s="20">
        <f ca="1">INVENTARIO[[#This Row],[Precio Final]]-(INVENTARIO[[#This Row],[Comisión 10%]]+INVENTARIO[[#This Row],[Costo total]])</f>
        <v>0</v>
      </c>
      <c r="X1298" s="20">
        <f ca="1">INVENTARIO[[#This Row],[Ganancia Unitaria]]*INVENTARIO[[#This Row],[Salidas]]</f>
        <v>0</v>
      </c>
      <c r="Y1298" s="20"/>
      <c r="Z1298" s="20"/>
    </row>
    <row r="1299" spans="1:26" ht="55" hidden="1" customHeight="1" x14ac:dyDescent="0.15">
      <c r="A1299" s="23"/>
      <c r="B1299" s="171"/>
      <c r="C1299" s="22"/>
      <c r="D1299" s="120"/>
      <c r="E1299" s="194"/>
      <c r="F1299" s="195"/>
      <c r="G1299" s="196"/>
      <c r="H1299" s="197"/>
      <c r="I1299" s="198">
        <f t="shared" ca="1" si="130"/>
        <v>0</v>
      </c>
      <c r="J1299" s="121"/>
      <c r="K1299" s="196">
        <f>SUMIFS(VENTAS[Cantidad],VENTAS[Código del producto Vendido],INVENTARIO[[#This Row],[Code]])</f>
        <v>0</v>
      </c>
      <c r="L1299" s="196">
        <f>INVENTARIO[[#This Row],[Entradas]]-INVENTARIO[[#This Row],[Salidas]]</f>
        <v>0</v>
      </c>
      <c r="M1299" s="197">
        <f ca="1">INVENTARIO[[#This Row],[Pricing 1]]*10%</f>
        <v>0</v>
      </c>
      <c r="N1299" s="197"/>
      <c r="O1299" s="197"/>
      <c r="P1299" s="197" t="e">
        <f t="shared" si="131"/>
        <v>#DIV/0!</v>
      </c>
      <c r="Q1299" s="196"/>
      <c r="R1299" s="197"/>
      <c r="S1299" s="199">
        <f t="shared" si="132"/>
        <v>0</v>
      </c>
      <c r="T1299" s="200">
        <f ca="1">(P1299+S1299)-INVENTARIO[[#This Row],[Comisión 10%]]</f>
        <v>0</v>
      </c>
      <c r="U1299" s="197">
        <f t="shared" ca="1" si="133"/>
        <v>0</v>
      </c>
      <c r="V1299" s="201"/>
      <c r="W1299" s="20">
        <f ca="1">INVENTARIO[[#This Row],[Precio Final]]-(INVENTARIO[[#This Row],[Comisión 10%]]+INVENTARIO[[#This Row],[Costo total]])</f>
        <v>0</v>
      </c>
      <c r="X1299" s="20">
        <f ca="1">INVENTARIO[[#This Row],[Ganancia Unitaria]]*INVENTARIO[[#This Row],[Salidas]]</f>
        <v>0</v>
      </c>
      <c r="Y1299" s="20"/>
      <c r="Z1299" s="20"/>
    </row>
    <row r="1300" spans="1:26" ht="55" hidden="1" customHeight="1" x14ac:dyDescent="0.15">
      <c r="A1300" s="23"/>
      <c r="B1300" s="171"/>
      <c r="C1300" s="22"/>
      <c r="D1300" s="120"/>
      <c r="E1300" s="194"/>
      <c r="F1300" s="195"/>
      <c r="G1300" s="196"/>
      <c r="H1300" s="197"/>
      <c r="I1300" s="198">
        <f t="shared" ca="1" si="130"/>
        <v>0</v>
      </c>
      <c r="J1300" s="121"/>
      <c r="K1300" s="196">
        <f>SUMIFS(VENTAS[Cantidad],VENTAS[Código del producto Vendido],INVENTARIO[[#This Row],[Code]])</f>
        <v>0</v>
      </c>
      <c r="L1300" s="196">
        <f>INVENTARIO[[#This Row],[Entradas]]-INVENTARIO[[#This Row],[Salidas]]</f>
        <v>0</v>
      </c>
      <c r="M1300" s="197">
        <f ca="1">INVENTARIO[[#This Row],[Pricing 1]]*10%</f>
        <v>0</v>
      </c>
      <c r="N1300" s="197"/>
      <c r="O1300" s="197"/>
      <c r="P1300" s="197" t="e">
        <f t="shared" si="131"/>
        <v>#DIV/0!</v>
      </c>
      <c r="Q1300" s="196"/>
      <c r="R1300" s="197"/>
      <c r="S1300" s="199">
        <f t="shared" si="132"/>
        <v>0</v>
      </c>
      <c r="T1300" s="200">
        <f ca="1">(P1300+S1300)-INVENTARIO[[#This Row],[Comisión 10%]]</f>
        <v>0</v>
      </c>
      <c r="U1300" s="197">
        <f t="shared" ca="1" si="133"/>
        <v>0</v>
      </c>
      <c r="V1300" s="201"/>
      <c r="W1300" s="20">
        <f ca="1">INVENTARIO[[#This Row],[Precio Final]]-(INVENTARIO[[#This Row],[Comisión 10%]]+INVENTARIO[[#This Row],[Costo total]])</f>
        <v>0</v>
      </c>
      <c r="X1300" s="20">
        <f ca="1">INVENTARIO[[#This Row],[Ganancia Unitaria]]*INVENTARIO[[#This Row],[Salidas]]</f>
        <v>0</v>
      </c>
      <c r="Y1300" s="20"/>
      <c r="Z1300" s="20"/>
    </row>
    <row r="1301" spans="1:26" ht="55" hidden="1" customHeight="1" x14ac:dyDescent="0.15">
      <c r="A1301" s="23"/>
      <c r="B1301" s="171"/>
      <c r="C1301" s="22"/>
      <c r="D1301" s="120"/>
      <c r="E1301" s="194"/>
      <c r="F1301" s="195"/>
      <c r="G1301" s="196"/>
      <c r="H1301" s="197"/>
      <c r="I1301" s="198">
        <f t="shared" ca="1" si="130"/>
        <v>0</v>
      </c>
      <c r="J1301" s="121"/>
      <c r="K1301" s="196">
        <f>SUMIFS(VENTAS[Cantidad],VENTAS[Código del producto Vendido],INVENTARIO[[#This Row],[Code]])</f>
        <v>0</v>
      </c>
      <c r="L1301" s="196">
        <f>INVENTARIO[[#This Row],[Entradas]]-INVENTARIO[[#This Row],[Salidas]]</f>
        <v>0</v>
      </c>
      <c r="M1301" s="197">
        <f ca="1">INVENTARIO[[#This Row],[Pricing 1]]*10%</f>
        <v>0</v>
      </c>
      <c r="N1301" s="197"/>
      <c r="O1301" s="197"/>
      <c r="P1301" s="197" t="e">
        <f t="shared" si="131"/>
        <v>#DIV/0!</v>
      </c>
      <c r="Q1301" s="196"/>
      <c r="R1301" s="197"/>
      <c r="S1301" s="199">
        <f t="shared" si="132"/>
        <v>0</v>
      </c>
      <c r="T1301" s="200">
        <f ca="1">(P1301+S1301)-INVENTARIO[[#This Row],[Comisión 10%]]</f>
        <v>0</v>
      </c>
      <c r="U1301" s="197">
        <f t="shared" ca="1" si="133"/>
        <v>0</v>
      </c>
      <c r="V1301" s="201"/>
      <c r="W1301" s="20">
        <f ca="1">INVENTARIO[[#This Row],[Precio Final]]-(INVENTARIO[[#This Row],[Comisión 10%]]+INVENTARIO[[#This Row],[Costo total]])</f>
        <v>0</v>
      </c>
      <c r="X1301" s="20">
        <f ca="1">INVENTARIO[[#This Row],[Ganancia Unitaria]]*INVENTARIO[[#This Row],[Salidas]]</f>
        <v>0</v>
      </c>
      <c r="Y1301" s="20"/>
      <c r="Z1301" s="20"/>
    </row>
    <row r="1302" spans="1:26" ht="55" hidden="1" customHeight="1" x14ac:dyDescent="0.15">
      <c r="A1302" s="23"/>
      <c r="B1302" s="171"/>
      <c r="C1302" s="22"/>
      <c r="D1302" s="120"/>
      <c r="E1302" s="194"/>
      <c r="F1302" s="195"/>
      <c r="G1302" s="196"/>
      <c r="H1302" s="197"/>
      <c r="I1302" s="198">
        <f t="shared" ca="1" si="130"/>
        <v>0</v>
      </c>
      <c r="J1302" s="121"/>
      <c r="K1302" s="196">
        <f>SUMIFS(VENTAS[Cantidad],VENTAS[Código del producto Vendido],INVENTARIO[[#This Row],[Code]])</f>
        <v>0</v>
      </c>
      <c r="L1302" s="196">
        <f>INVENTARIO[[#This Row],[Entradas]]-INVENTARIO[[#This Row],[Salidas]]</f>
        <v>0</v>
      </c>
      <c r="M1302" s="197">
        <f ca="1">INVENTARIO[[#This Row],[Pricing 1]]*10%</f>
        <v>0</v>
      </c>
      <c r="N1302" s="197"/>
      <c r="O1302" s="197"/>
      <c r="P1302" s="197" t="e">
        <f t="shared" si="131"/>
        <v>#DIV/0!</v>
      </c>
      <c r="Q1302" s="196"/>
      <c r="R1302" s="197"/>
      <c r="S1302" s="199">
        <f t="shared" si="132"/>
        <v>0</v>
      </c>
      <c r="T1302" s="200">
        <f ca="1">(P1302+S1302)-INVENTARIO[[#This Row],[Comisión 10%]]</f>
        <v>0</v>
      </c>
      <c r="U1302" s="197">
        <f t="shared" ca="1" si="133"/>
        <v>0</v>
      </c>
      <c r="V1302" s="201"/>
      <c r="W1302" s="20">
        <f ca="1">INVENTARIO[[#This Row],[Precio Final]]-(INVENTARIO[[#This Row],[Comisión 10%]]+INVENTARIO[[#This Row],[Costo total]])</f>
        <v>0</v>
      </c>
      <c r="X1302" s="20">
        <f ca="1">INVENTARIO[[#This Row],[Ganancia Unitaria]]*INVENTARIO[[#This Row],[Salidas]]</f>
        <v>0</v>
      </c>
      <c r="Y1302" s="20"/>
      <c r="Z1302" s="20"/>
    </row>
    <row r="1303" spans="1:26" ht="55" hidden="1" customHeight="1" x14ac:dyDescent="0.15">
      <c r="A1303" s="23"/>
      <c r="B1303" s="171"/>
      <c r="C1303" s="22"/>
      <c r="D1303" s="120"/>
      <c r="E1303" s="194"/>
      <c r="F1303" s="195"/>
      <c r="G1303" s="196"/>
      <c r="H1303" s="197"/>
      <c r="I1303" s="198">
        <f t="shared" ca="1" si="130"/>
        <v>0</v>
      </c>
      <c r="J1303" s="121"/>
      <c r="K1303" s="196">
        <f>SUMIFS(VENTAS[Cantidad],VENTAS[Código del producto Vendido],INVENTARIO[[#This Row],[Code]])</f>
        <v>0</v>
      </c>
      <c r="L1303" s="196">
        <f>INVENTARIO[[#This Row],[Entradas]]-INVENTARIO[[#This Row],[Salidas]]</f>
        <v>0</v>
      </c>
      <c r="M1303" s="197">
        <f ca="1">INVENTARIO[[#This Row],[Pricing 1]]*10%</f>
        <v>0</v>
      </c>
      <c r="N1303" s="197"/>
      <c r="O1303" s="197"/>
      <c r="P1303" s="197" t="e">
        <f t="shared" si="131"/>
        <v>#DIV/0!</v>
      </c>
      <c r="Q1303" s="196"/>
      <c r="R1303" s="197"/>
      <c r="S1303" s="199">
        <f t="shared" si="132"/>
        <v>0</v>
      </c>
      <c r="T1303" s="200">
        <f ca="1">(P1303+S1303)-INVENTARIO[[#This Row],[Comisión 10%]]</f>
        <v>0</v>
      </c>
      <c r="U1303" s="197">
        <f t="shared" ca="1" si="133"/>
        <v>0</v>
      </c>
      <c r="V1303" s="201"/>
      <c r="W1303" s="20">
        <f ca="1">INVENTARIO[[#This Row],[Precio Final]]-(INVENTARIO[[#This Row],[Comisión 10%]]+INVENTARIO[[#This Row],[Costo total]])</f>
        <v>0</v>
      </c>
      <c r="X1303" s="20">
        <f ca="1">INVENTARIO[[#This Row],[Ganancia Unitaria]]*INVENTARIO[[#This Row],[Salidas]]</f>
        <v>0</v>
      </c>
      <c r="Y1303" s="20"/>
      <c r="Z1303" s="20"/>
    </row>
    <row r="1304" spans="1:26" ht="55" hidden="1" customHeight="1" x14ac:dyDescent="0.15">
      <c r="A1304" s="23"/>
      <c r="B1304" s="171"/>
      <c r="C1304" s="22"/>
      <c r="D1304" s="120"/>
      <c r="E1304" s="194"/>
      <c r="F1304" s="195"/>
      <c r="G1304" s="196"/>
      <c r="H1304" s="197"/>
      <c r="I1304" s="198">
        <f t="shared" ca="1" si="130"/>
        <v>0</v>
      </c>
      <c r="J1304" s="121"/>
      <c r="K1304" s="196">
        <f>SUMIFS(VENTAS[Cantidad],VENTAS[Código del producto Vendido],INVENTARIO[[#This Row],[Code]])</f>
        <v>0</v>
      </c>
      <c r="L1304" s="196">
        <f>INVENTARIO[[#This Row],[Entradas]]-INVENTARIO[[#This Row],[Salidas]]</f>
        <v>0</v>
      </c>
      <c r="M1304" s="197">
        <f ca="1">INVENTARIO[[#This Row],[Pricing 1]]*10%</f>
        <v>0</v>
      </c>
      <c r="N1304" s="197"/>
      <c r="O1304" s="197"/>
      <c r="P1304" s="197" t="e">
        <f t="shared" si="131"/>
        <v>#DIV/0!</v>
      </c>
      <c r="Q1304" s="196"/>
      <c r="R1304" s="197"/>
      <c r="S1304" s="199">
        <f t="shared" si="132"/>
        <v>0</v>
      </c>
      <c r="T1304" s="200">
        <f ca="1">(P1304+S1304)-INVENTARIO[[#This Row],[Comisión 10%]]</f>
        <v>0</v>
      </c>
      <c r="U1304" s="197">
        <f t="shared" ca="1" si="133"/>
        <v>0</v>
      </c>
      <c r="V1304" s="201"/>
      <c r="W1304" s="20">
        <f ca="1">INVENTARIO[[#This Row],[Precio Final]]-(INVENTARIO[[#This Row],[Comisión 10%]]+INVENTARIO[[#This Row],[Costo total]])</f>
        <v>0</v>
      </c>
      <c r="X1304" s="20">
        <f ca="1">INVENTARIO[[#This Row],[Ganancia Unitaria]]*INVENTARIO[[#This Row],[Salidas]]</f>
        <v>0</v>
      </c>
      <c r="Y1304" s="20"/>
      <c r="Z1304" s="20"/>
    </row>
    <row r="1305" spans="1:26" ht="55" hidden="1" customHeight="1" x14ac:dyDescent="0.15">
      <c r="A1305" s="23"/>
      <c r="B1305" s="171"/>
      <c r="C1305" s="22"/>
      <c r="D1305" s="120"/>
      <c r="E1305" s="194"/>
      <c r="F1305" s="195"/>
      <c r="G1305" s="196"/>
      <c r="H1305" s="197"/>
      <c r="I1305" s="198">
        <f t="shared" ca="1" si="130"/>
        <v>0</v>
      </c>
      <c r="J1305" s="121"/>
      <c r="K1305" s="196">
        <f>SUMIFS(VENTAS[Cantidad],VENTAS[Código del producto Vendido],INVENTARIO[[#This Row],[Code]])</f>
        <v>0</v>
      </c>
      <c r="L1305" s="196">
        <f>INVENTARIO[[#This Row],[Entradas]]-INVENTARIO[[#This Row],[Salidas]]</f>
        <v>0</v>
      </c>
      <c r="M1305" s="197">
        <f ca="1">INVENTARIO[[#This Row],[Pricing 1]]*10%</f>
        <v>0</v>
      </c>
      <c r="N1305" s="197"/>
      <c r="O1305" s="197"/>
      <c r="P1305" s="197" t="e">
        <f t="shared" si="131"/>
        <v>#DIV/0!</v>
      </c>
      <c r="Q1305" s="196"/>
      <c r="R1305" s="197"/>
      <c r="S1305" s="199">
        <f t="shared" si="132"/>
        <v>0</v>
      </c>
      <c r="T1305" s="200">
        <f ca="1">(P1305+S1305)-INVENTARIO[[#This Row],[Comisión 10%]]</f>
        <v>0</v>
      </c>
      <c r="U1305" s="197">
        <f t="shared" ca="1" si="133"/>
        <v>0</v>
      </c>
      <c r="V1305" s="201"/>
      <c r="W1305" s="20">
        <f ca="1">INVENTARIO[[#This Row],[Precio Final]]-(INVENTARIO[[#This Row],[Comisión 10%]]+INVENTARIO[[#This Row],[Costo total]])</f>
        <v>0</v>
      </c>
      <c r="X1305" s="20">
        <f ca="1">INVENTARIO[[#This Row],[Ganancia Unitaria]]*INVENTARIO[[#This Row],[Salidas]]</f>
        <v>0</v>
      </c>
      <c r="Y1305" s="20"/>
      <c r="Z1305" s="20"/>
    </row>
    <row r="1306" spans="1:26" ht="55" hidden="1" customHeight="1" x14ac:dyDescent="0.15">
      <c r="A1306" s="23"/>
      <c r="B1306" s="171"/>
      <c r="C1306" s="22"/>
      <c r="D1306" s="120"/>
      <c r="E1306" s="194"/>
      <c r="F1306" s="195"/>
      <c r="G1306" s="196"/>
      <c r="H1306" s="197"/>
      <c r="I1306" s="198">
        <f t="shared" ca="1" si="130"/>
        <v>0</v>
      </c>
      <c r="J1306" s="121"/>
      <c r="K1306" s="196">
        <f>SUMIFS(VENTAS[Cantidad],VENTAS[Código del producto Vendido],INVENTARIO[[#This Row],[Code]])</f>
        <v>0</v>
      </c>
      <c r="L1306" s="196">
        <f>INVENTARIO[[#This Row],[Entradas]]-INVENTARIO[[#This Row],[Salidas]]</f>
        <v>0</v>
      </c>
      <c r="M1306" s="197">
        <f ca="1">INVENTARIO[[#This Row],[Pricing 1]]*10%</f>
        <v>0</v>
      </c>
      <c r="N1306" s="197"/>
      <c r="O1306" s="197"/>
      <c r="P1306" s="197" t="e">
        <f t="shared" si="131"/>
        <v>#DIV/0!</v>
      </c>
      <c r="Q1306" s="196"/>
      <c r="R1306" s="197"/>
      <c r="S1306" s="199">
        <f t="shared" si="132"/>
        <v>0</v>
      </c>
      <c r="T1306" s="200">
        <f ca="1">(P1306+S1306)-INVENTARIO[[#This Row],[Comisión 10%]]</f>
        <v>0</v>
      </c>
      <c r="U1306" s="197">
        <f t="shared" ca="1" si="133"/>
        <v>0</v>
      </c>
      <c r="V1306" s="201"/>
      <c r="W1306" s="20">
        <f ca="1">INVENTARIO[[#This Row],[Precio Final]]-(INVENTARIO[[#This Row],[Comisión 10%]]+INVENTARIO[[#This Row],[Costo total]])</f>
        <v>0</v>
      </c>
      <c r="X1306" s="20">
        <f ca="1">INVENTARIO[[#This Row],[Ganancia Unitaria]]*INVENTARIO[[#This Row],[Salidas]]</f>
        <v>0</v>
      </c>
      <c r="Y1306" s="20"/>
      <c r="Z1306" s="20"/>
    </row>
    <row r="1307" spans="1:26" ht="55" hidden="1" customHeight="1" x14ac:dyDescent="0.15">
      <c r="A1307" s="23"/>
      <c r="B1307" s="171"/>
      <c r="C1307" s="22"/>
      <c r="D1307" s="120"/>
      <c r="E1307" s="194"/>
      <c r="F1307" s="195"/>
      <c r="G1307" s="196"/>
      <c r="H1307" s="197"/>
      <c r="I1307" s="198">
        <f t="shared" ca="1" si="130"/>
        <v>0</v>
      </c>
      <c r="J1307" s="121"/>
      <c r="K1307" s="196">
        <f>SUMIFS(VENTAS[Cantidad],VENTAS[Código del producto Vendido],INVENTARIO[[#This Row],[Code]])</f>
        <v>0</v>
      </c>
      <c r="L1307" s="196">
        <f>INVENTARIO[[#This Row],[Entradas]]-INVENTARIO[[#This Row],[Salidas]]</f>
        <v>0</v>
      </c>
      <c r="M1307" s="197">
        <f ca="1">INVENTARIO[[#This Row],[Pricing 1]]*10%</f>
        <v>0</v>
      </c>
      <c r="N1307" s="197"/>
      <c r="O1307" s="197"/>
      <c r="P1307" s="197" t="e">
        <f t="shared" si="131"/>
        <v>#DIV/0!</v>
      </c>
      <c r="Q1307" s="196"/>
      <c r="R1307" s="197"/>
      <c r="S1307" s="199">
        <f t="shared" si="132"/>
        <v>0</v>
      </c>
      <c r="T1307" s="200">
        <f ca="1">(P1307+S1307)-INVENTARIO[[#This Row],[Comisión 10%]]</f>
        <v>0</v>
      </c>
      <c r="U1307" s="197">
        <f t="shared" ca="1" si="133"/>
        <v>0</v>
      </c>
      <c r="V1307" s="201"/>
      <c r="W1307" s="20">
        <f ca="1">INVENTARIO[[#This Row],[Precio Final]]-(INVENTARIO[[#This Row],[Comisión 10%]]+INVENTARIO[[#This Row],[Costo total]])</f>
        <v>0</v>
      </c>
      <c r="X1307" s="20">
        <f ca="1">INVENTARIO[[#This Row],[Ganancia Unitaria]]*INVENTARIO[[#This Row],[Salidas]]</f>
        <v>0</v>
      </c>
      <c r="Y1307" s="20"/>
      <c r="Z1307" s="20"/>
    </row>
    <row r="1308" spans="1:26" ht="55" hidden="1" customHeight="1" x14ac:dyDescent="0.15">
      <c r="A1308" s="23"/>
      <c r="B1308" s="171"/>
      <c r="C1308" s="22"/>
      <c r="D1308" s="120"/>
      <c r="E1308" s="194"/>
      <c r="F1308" s="195"/>
      <c r="G1308" s="196"/>
      <c r="H1308" s="197"/>
      <c r="I1308" s="198">
        <f t="shared" ca="1" si="130"/>
        <v>0</v>
      </c>
      <c r="J1308" s="121"/>
      <c r="K1308" s="196">
        <f>SUMIFS(VENTAS[Cantidad],VENTAS[Código del producto Vendido],INVENTARIO[[#This Row],[Code]])</f>
        <v>0</v>
      </c>
      <c r="L1308" s="196">
        <f>INVENTARIO[[#This Row],[Entradas]]-INVENTARIO[[#This Row],[Salidas]]</f>
        <v>0</v>
      </c>
      <c r="M1308" s="197">
        <f ca="1">INVENTARIO[[#This Row],[Pricing 1]]*10%</f>
        <v>0</v>
      </c>
      <c r="N1308" s="197"/>
      <c r="O1308" s="197"/>
      <c r="P1308" s="197" t="e">
        <f t="shared" si="131"/>
        <v>#DIV/0!</v>
      </c>
      <c r="Q1308" s="196"/>
      <c r="R1308" s="197"/>
      <c r="S1308" s="199">
        <f t="shared" si="132"/>
        <v>0</v>
      </c>
      <c r="T1308" s="200">
        <f ca="1">(P1308+S1308)-INVENTARIO[[#This Row],[Comisión 10%]]</f>
        <v>0</v>
      </c>
      <c r="U1308" s="197">
        <f t="shared" ca="1" si="133"/>
        <v>0</v>
      </c>
      <c r="V1308" s="201"/>
      <c r="W1308" s="20">
        <f ca="1">INVENTARIO[[#This Row],[Precio Final]]-(INVENTARIO[[#This Row],[Comisión 10%]]+INVENTARIO[[#This Row],[Costo total]])</f>
        <v>0</v>
      </c>
      <c r="X1308" s="20">
        <f ca="1">INVENTARIO[[#This Row],[Ganancia Unitaria]]*INVENTARIO[[#This Row],[Salidas]]</f>
        <v>0</v>
      </c>
      <c r="Y1308" s="20"/>
      <c r="Z1308" s="20"/>
    </row>
    <row r="1309" spans="1:26" ht="55" hidden="1" customHeight="1" x14ac:dyDescent="0.15">
      <c r="A1309" s="23"/>
      <c r="B1309" s="171"/>
      <c r="C1309" s="22"/>
      <c r="D1309" s="120"/>
      <c r="E1309" s="194"/>
      <c r="F1309" s="195"/>
      <c r="G1309" s="196"/>
      <c r="H1309" s="197"/>
      <c r="I1309" s="198">
        <f t="shared" ca="1" si="130"/>
        <v>0</v>
      </c>
      <c r="J1309" s="121"/>
      <c r="K1309" s="196">
        <f>SUMIFS(VENTAS[Cantidad],VENTAS[Código del producto Vendido],INVENTARIO[[#This Row],[Code]])</f>
        <v>0</v>
      </c>
      <c r="L1309" s="196">
        <f>INVENTARIO[[#This Row],[Entradas]]-INVENTARIO[[#This Row],[Salidas]]</f>
        <v>0</v>
      </c>
      <c r="M1309" s="197">
        <f ca="1">INVENTARIO[[#This Row],[Pricing 1]]*10%</f>
        <v>0</v>
      </c>
      <c r="N1309" s="197"/>
      <c r="O1309" s="197"/>
      <c r="P1309" s="197" t="e">
        <f t="shared" si="131"/>
        <v>#DIV/0!</v>
      </c>
      <c r="Q1309" s="196"/>
      <c r="R1309" s="197"/>
      <c r="S1309" s="199">
        <f t="shared" si="132"/>
        <v>0</v>
      </c>
      <c r="T1309" s="200">
        <f ca="1">(P1309+S1309)-INVENTARIO[[#This Row],[Comisión 10%]]</f>
        <v>0</v>
      </c>
      <c r="U1309" s="197">
        <f t="shared" ca="1" si="133"/>
        <v>0</v>
      </c>
      <c r="V1309" s="201"/>
      <c r="W1309" s="20">
        <f ca="1">INVENTARIO[[#This Row],[Precio Final]]-(INVENTARIO[[#This Row],[Comisión 10%]]+INVENTARIO[[#This Row],[Costo total]])</f>
        <v>0</v>
      </c>
      <c r="X1309" s="20">
        <f ca="1">INVENTARIO[[#This Row],[Ganancia Unitaria]]*INVENTARIO[[#This Row],[Salidas]]</f>
        <v>0</v>
      </c>
      <c r="Y1309" s="20"/>
      <c r="Z1309" s="20"/>
    </row>
    <row r="1310" spans="1:26" ht="55" hidden="1" customHeight="1" x14ac:dyDescent="0.15">
      <c r="A1310" s="23"/>
      <c r="B1310" s="171"/>
      <c r="C1310" s="22"/>
      <c r="D1310" s="120"/>
      <c r="E1310" s="194"/>
      <c r="F1310" s="195"/>
      <c r="G1310" s="196"/>
      <c r="H1310" s="197"/>
      <c r="I1310" s="198">
        <f t="shared" ca="1" si="130"/>
        <v>0</v>
      </c>
      <c r="J1310" s="121"/>
      <c r="K1310" s="196">
        <f>SUMIFS(VENTAS[Cantidad],VENTAS[Código del producto Vendido],INVENTARIO[[#This Row],[Code]])</f>
        <v>0</v>
      </c>
      <c r="L1310" s="196">
        <f>INVENTARIO[[#This Row],[Entradas]]-INVENTARIO[[#This Row],[Salidas]]</f>
        <v>0</v>
      </c>
      <c r="M1310" s="197">
        <f ca="1">INVENTARIO[[#This Row],[Pricing 1]]*10%</f>
        <v>0</v>
      </c>
      <c r="N1310" s="197"/>
      <c r="O1310" s="197"/>
      <c r="P1310" s="197" t="e">
        <f t="shared" si="131"/>
        <v>#DIV/0!</v>
      </c>
      <c r="Q1310" s="196"/>
      <c r="R1310" s="197"/>
      <c r="S1310" s="199">
        <f t="shared" si="132"/>
        <v>0</v>
      </c>
      <c r="T1310" s="200">
        <f ca="1">(P1310+S1310)-INVENTARIO[[#This Row],[Comisión 10%]]</f>
        <v>0</v>
      </c>
      <c r="U1310" s="197">
        <f t="shared" ca="1" si="133"/>
        <v>0</v>
      </c>
      <c r="V1310" s="201"/>
      <c r="W1310" s="20">
        <f ca="1">INVENTARIO[[#This Row],[Precio Final]]-(INVENTARIO[[#This Row],[Comisión 10%]]+INVENTARIO[[#This Row],[Costo total]])</f>
        <v>0</v>
      </c>
      <c r="X1310" s="20">
        <f ca="1">INVENTARIO[[#This Row],[Ganancia Unitaria]]*INVENTARIO[[#This Row],[Salidas]]</f>
        <v>0</v>
      </c>
      <c r="Y1310" s="20"/>
      <c r="Z1310" s="20"/>
    </row>
    <row r="1311" spans="1:26" ht="55" hidden="1" customHeight="1" x14ac:dyDescent="0.15">
      <c r="A1311" s="23"/>
      <c r="B1311" s="171"/>
      <c r="C1311" s="22"/>
      <c r="D1311" s="120"/>
      <c r="E1311" s="194"/>
      <c r="F1311" s="195"/>
      <c r="G1311" s="196"/>
      <c r="H1311" s="197"/>
      <c r="I1311" s="198">
        <f t="shared" ca="1" si="130"/>
        <v>0</v>
      </c>
      <c r="J1311" s="121"/>
      <c r="K1311" s="196">
        <f>SUMIFS(VENTAS[Cantidad],VENTAS[Código del producto Vendido],INVENTARIO[[#This Row],[Code]])</f>
        <v>0</v>
      </c>
      <c r="L1311" s="196">
        <f>INVENTARIO[[#This Row],[Entradas]]-INVENTARIO[[#This Row],[Salidas]]</f>
        <v>0</v>
      </c>
      <c r="M1311" s="197">
        <f ca="1">INVENTARIO[[#This Row],[Pricing 1]]*10%</f>
        <v>0</v>
      </c>
      <c r="N1311" s="197"/>
      <c r="O1311" s="197"/>
      <c r="P1311" s="197" t="e">
        <f t="shared" si="131"/>
        <v>#DIV/0!</v>
      </c>
      <c r="Q1311" s="196"/>
      <c r="R1311" s="197"/>
      <c r="S1311" s="199">
        <f t="shared" si="132"/>
        <v>0</v>
      </c>
      <c r="T1311" s="200">
        <f ca="1">(P1311+S1311)-INVENTARIO[[#This Row],[Comisión 10%]]</f>
        <v>0</v>
      </c>
      <c r="U1311" s="197">
        <f t="shared" ca="1" si="133"/>
        <v>0</v>
      </c>
      <c r="V1311" s="201"/>
      <c r="W1311" s="20">
        <f ca="1">INVENTARIO[[#This Row],[Precio Final]]-(INVENTARIO[[#This Row],[Comisión 10%]]+INVENTARIO[[#This Row],[Costo total]])</f>
        <v>0</v>
      </c>
      <c r="X1311" s="20">
        <f ca="1">INVENTARIO[[#This Row],[Ganancia Unitaria]]*INVENTARIO[[#This Row],[Salidas]]</f>
        <v>0</v>
      </c>
      <c r="Y1311" s="20"/>
      <c r="Z1311" s="20"/>
    </row>
    <row r="1312" spans="1:26" ht="55" hidden="1" customHeight="1" x14ac:dyDescent="0.15">
      <c r="A1312" s="23"/>
      <c r="B1312" s="171"/>
      <c r="C1312" s="22"/>
      <c r="D1312" s="120"/>
      <c r="E1312" s="194"/>
      <c r="F1312" s="195"/>
      <c r="G1312" s="196"/>
      <c r="H1312" s="197"/>
      <c r="I1312" s="198">
        <f t="shared" ca="1" si="130"/>
        <v>0</v>
      </c>
      <c r="J1312" s="121"/>
      <c r="K1312" s="196">
        <f>SUMIFS(VENTAS[Cantidad],VENTAS[Código del producto Vendido],INVENTARIO[[#This Row],[Code]])</f>
        <v>0</v>
      </c>
      <c r="L1312" s="196">
        <f>INVENTARIO[[#This Row],[Entradas]]-INVENTARIO[[#This Row],[Salidas]]</f>
        <v>0</v>
      </c>
      <c r="M1312" s="197">
        <f ca="1">INVENTARIO[[#This Row],[Pricing 1]]*10%</f>
        <v>0</v>
      </c>
      <c r="N1312" s="197"/>
      <c r="O1312" s="197"/>
      <c r="P1312" s="197" t="e">
        <f t="shared" si="131"/>
        <v>#DIV/0!</v>
      </c>
      <c r="Q1312" s="196"/>
      <c r="R1312" s="197"/>
      <c r="S1312" s="199">
        <f t="shared" si="132"/>
        <v>0</v>
      </c>
      <c r="T1312" s="200">
        <f ca="1">(P1312+S1312)-INVENTARIO[[#This Row],[Comisión 10%]]</f>
        <v>0</v>
      </c>
      <c r="U1312" s="197">
        <f t="shared" ca="1" si="133"/>
        <v>0</v>
      </c>
      <c r="V1312" s="201"/>
      <c r="W1312" s="20">
        <f ca="1">INVENTARIO[[#This Row],[Precio Final]]-(INVENTARIO[[#This Row],[Comisión 10%]]+INVENTARIO[[#This Row],[Costo total]])</f>
        <v>0</v>
      </c>
      <c r="X1312" s="20">
        <f ca="1">INVENTARIO[[#This Row],[Ganancia Unitaria]]*INVENTARIO[[#This Row],[Salidas]]</f>
        <v>0</v>
      </c>
      <c r="Y1312" s="20"/>
      <c r="Z1312" s="20"/>
    </row>
    <row r="1313" spans="1:26" ht="55" hidden="1" customHeight="1" x14ac:dyDescent="0.15">
      <c r="A1313" s="23"/>
      <c r="B1313" s="171"/>
      <c r="C1313" s="22"/>
      <c r="D1313" s="120"/>
      <c r="E1313" s="194"/>
      <c r="F1313" s="195"/>
      <c r="G1313" s="196"/>
      <c r="H1313" s="197"/>
      <c r="I1313" s="198">
        <f t="shared" ca="1" si="130"/>
        <v>0</v>
      </c>
      <c r="J1313" s="121"/>
      <c r="K1313" s="196">
        <f>SUMIFS(VENTAS[Cantidad],VENTAS[Código del producto Vendido],INVENTARIO[[#This Row],[Code]])</f>
        <v>0</v>
      </c>
      <c r="L1313" s="196">
        <f>INVENTARIO[[#This Row],[Entradas]]-INVENTARIO[[#This Row],[Salidas]]</f>
        <v>0</v>
      </c>
      <c r="M1313" s="197">
        <f ca="1">INVENTARIO[[#This Row],[Pricing 1]]*10%</f>
        <v>0</v>
      </c>
      <c r="N1313" s="197"/>
      <c r="O1313" s="197"/>
      <c r="P1313" s="197" t="e">
        <f t="shared" si="131"/>
        <v>#DIV/0!</v>
      </c>
      <c r="Q1313" s="196"/>
      <c r="R1313" s="197"/>
      <c r="S1313" s="199">
        <f t="shared" si="132"/>
        <v>0</v>
      </c>
      <c r="T1313" s="200">
        <f ca="1">(P1313+S1313)-INVENTARIO[[#This Row],[Comisión 10%]]</f>
        <v>0</v>
      </c>
      <c r="U1313" s="197">
        <f t="shared" ca="1" si="133"/>
        <v>0</v>
      </c>
      <c r="V1313" s="201"/>
      <c r="W1313" s="20">
        <f ca="1">INVENTARIO[[#This Row],[Precio Final]]-(INVENTARIO[[#This Row],[Comisión 10%]]+INVENTARIO[[#This Row],[Costo total]])</f>
        <v>0</v>
      </c>
      <c r="X1313" s="20">
        <f ca="1">INVENTARIO[[#This Row],[Ganancia Unitaria]]*INVENTARIO[[#This Row],[Salidas]]</f>
        <v>0</v>
      </c>
      <c r="Y1313" s="20"/>
      <c r="Z1313" s="20"/>
    </row>
    <row r="1314" spans="1:26" ht="55" hidden="1" customHeight="1" x14ac:dyDescent="0.15">
      <c r="A1314" s="23"/>
      <c r="B1314" s="171"/>
      <c r="C1314" s="22"/>
      <c r="D1314" s="120"/>
      <c r="E1314" s="194"/>
      <c r="F1314" s="195"/>
      <c r="G1314" s="196"/>
      <c r="H1314" s="197"/>
      <c r="I1314" s="198">
        <f t="shared" ca="1" si="130"/>
        <v>0</v>
      </c>
      <c r="J1314" s="121"/>
      <c r="K1314" s="196">
        <f>SUMIFS(VENTAS[Cantidad],VENTAS[Código del producto Vendido],INVENTARIO[[#This Row],[Code]])</f>
        <v>0</v>
      </c>
      <c r="L1314" s="196">
        <f>INVENTARIO[[#This Row],[Entradas]]-INVENTARIO[[#This Row],[Salidas]]</f>
        <v>0</v>
      </c>
      <c r="M1314" s="197">
        <f ca="1">INVENTARIO[[#This Row],[Pricing 1]]*10%</f>
        <v>0</v>
      </c>
      <c r="N1314" s="197"/>
      <c r="O1314" s="197"/>
      <c r="P1314" s="197" t="e">
        <f t="shared" si="131"/>
        <v>#DIV/0!</v>
      </c>
      <c r="Q1314" s="196"/>
      <c r="R1314" s="197"/>
      <c r="S1314" s="199">
        <f t="shared" si="132"/>
        <v>0</v>
      </c>
      <c r="T1314" s="200">
        <f ca="1">(P1314+S1314)-INVENTARIO[[#This Row],[Comisión 10%]]</f>
        <v>0</v>
      </c>
      <c r="U1314" s="197">
        <f t="shared" ca="1" si="133"/>
        <v>0</v>
      </c>
      <c r="V1314" s="201"/>
      <c r="W1314" s="20">
        <f ca="1">INVENTARIO[[#This Row],[Precio Final]]-(INVENTARIO[[#This Row],[Comisión 10%]]+INVENTARIO[[#This Row],[Costo total]])</f>
        <v>0</v>
      </c>
      <c r="X1314" s="20">
        <f ca="1">INVENTARIO[[#This Row],[Ganancia Unitaria]]*INVENTARIO[[#This Row],[Salidas]]</f>
        <v>0</v>
      </c>
      <c r="Y1314" s="20"/>
      <c r="Z1314" s="20"/>
    </row>
    <row r="1315" spans="1:26" ht="55" hidden="1" customHeight="1" x14ac:dyDescent="0.15">
      <c r="A1315" s="23"/>
      <c r="B1315" s="171"/>
      <c r="C1315" s="22"/>
      <c r="D1315" s="120"/>
      <c r="E1315" s="194"/>
      <c r="F1315" s="195"/>
      <c r="G1315" s="196"/>
      <c r="H1315" s="197"/>
      <c r="I1315" s="198">
        <f t="shared" ca="1" si="130"/>
        <v>0</v>
      </c>
      <c r="J1315" s="121"/>
      <c r="K1315" s="196">
        <f>SUMIFS(VENTAS[Cantidad],VENTAS[Código del producto Vendido],INVENTARIO[[#This Row],[Code]])</f>
        <v>0</v>
      </c>
      <c r="L1315" s="196">
        <f>INVENTARIO[[#This Row],[Entradas]]-INVENTARIO[[#This Row],[Salidas]]</f>
        <v>0</v>
      </c>
      <c r="M1315" s="197">
        <f ca="1">INVENTARIO[[#This Row],[Pricing 1]]*10%</f>
        <v>0</v>
      </c>
      <c r="N1315" s="197"/>
      <c r="O1315" s="197"/>
      <c r="P1315" s="197" t="e">
        <f t="shared" si="131"/>
        <v>#DIV/0!</v>
      </c>
      <c r="Q1315" s="196"/>
      <c r="R1315" s="197"/>
      <c r="S1315" s="199">
        <f t="shared" si="132"/>
        <v>0</v>
      </c>
      <c r="T1315" s="200">
        <f ca="1">(P1315+S1315)-INVENTARIO[[#This Row],[Comisión 10%]]</f>
        <v>0</v>
      </c>
      <c r="U1315" s="197">
        <f t="shared" ca="1" si="133"/>
        <v>0</v>
      </c>
      <c r="V1315" s="201"/>
      <c r="W1315" s="20">
        <f ca="1">INVENTARIO[[#This Row],[Precio Final]]-(INVENTARIO[[#This Row],[Comisión 10%]]+INVENTARIO[[#This Row],[Costo total]])</f>
        <v>0</v>
      </c>
      <c r="X1315" s="20">
        <f ca="1">INVENTARIO[[#This Row],[Ganancia Unitaria]]*INVENTARIO[[#This Row],[Salidas]]</f>
        <v>0</v>
      </c>
      <c r="Y1315" s="20"/>
      <c r="Z1315" s="20"/>
    </row>
    <row r="1316" spans="1:26" ht="55" hidden="1" customHeight="1" x14ac:dyDescent="0.15">
      <c r="A1316" s="23"/>
      <c r="B1316" s="171"/>
      <c r="C1316" s="22"/>
      <c r="D1316" s="120"/>
      <c r="E1316" s="194"/>
      <c r="F1316" s="195"/>
      <c r="G1316" s="196"/>
      <c r="H1316" s="197"/>
      <c r="I1316" s="198">
        <f t="shared" ca="1" si="130"/>
        <v>0</v>
      </c>
      <c r="J1316" s="121"/>
      <c r="K1316" s="196">
        <f>SUMIFS(VENTAS[Cantidad],VENTAS[Código del producto Vendido],INVENTARIO[[#This Row],[Code]])</f>
        <v>0</v>
      </c>
      <c r="L1316" s="196">
        <f>INVENTARIO[[#This Row],[Entradas]]-INVENTARIO[[#This Row],[Salidas]]</f>
        <v>0</v>
      </c>
      <c r="M1316" s="197">
        <f ca="1">INVENTARIO[[#This Row],[Pricing 1]]*10%</f>
        <v>0</v>
      </c>
      <c r="N1316" s="197"/>
      <c r="O1316" s="197"/>
      <c r="P1316" s="197" t="e">
        <f t="shared" si="131"/>
        <v>#DIV/0!</v>
      </c>
      <c r="Q1316" s="196"/>
      <c r="R1316" s="197"/>
      <c r="S1316" s="199">
        <f t="shared" si="132"/>
        <v>0</v>
      </c>
      <c r="T1316" s="200">
        <f ca="1">(P1316+S1316)-INVENTARIO[[#This Row],[Comisión 10%]]</f>
        <v>0</v>
      </c>
      <c r="U1316" s="197">
        <f t="shared" ca="1" si="133"/>
        <v>0</v>
      </c>
      <c r="V1316" s="201"/>
      <c r="W1316" s="20">
        <f ca="1">INVENTARIO[[#This Row],[Precio Final]]-(INVENTARIO[[#This Row],[Comisión 10%]]+INVENTARIO[[#This Row],[Costo total]])</f>
        <v>0</v>
      </c>
      <c r="X1316" s="20">
        <f ca="1">INVENTARIO[[#This Row],[Ganancia Unitaria]]*INVENTARIO[[#This Row],[Salidas]]</f>
        <v>0</v>
      </c>
      <c r="Y1316" s="20"/>
      <c r="Z1316" s="20"/>
    </row>
    <row r="1317" spans="1:26" ht="55" hidden="1" customHeight="1" x14ac:dyDescent="0.15">
      <c r="A1317" s="23"/>
      <c r="B1317" s="171"/>
      <c r="C1317" s="22"/>
      <c r="D1317" s="120"/>
      <c r="E1317" s="194"/>
      <c r="F1317" s="195"/>
      <c r="G1317" s="196"/>
      <c r="H1317" s="197"/>
      <c r="I1317" s="198">
        <f t="shared" ca="1" si="130"/>
        <v>0</v>
      </c>
      <c r="J1317" s="121"/>
      <c r="K1317" s="196">
        <f>SUMIFS(VENTAS[Cantidad],VENTAS[Código del producto Vendido],INVENTARIO[[#This Row],[Code]])</f>
        <v>0</v>
      </c>
      <c r="L1317" s="196">
        <f>INVENTARIO[[#This Row],[Entradas]]-INVENTARIO[[#This Row],[Salidas]]</f>
        <v>0</v>
      </c>
      <c r="M1317" s="197">
        <f ca="1">INVENTARIO[[#This Row],[Pricing 1]]*10%</f>
        <v>0</v>
      </c>
      <c r="N1317" s="197"/>
      <c r="O1317" s="197"/>
      <c r="P1317" s="197" t="e">
        <f t="shared" si="131"/>
        <v>#DIV/0!</v>
      </c>
      <c r="Q1317" s="196"/>
      <c r="R1317" s="197"/>
      <c r="S1317" s="199">
        <f t="shared" si="132"/>
        <v>0</v>
      </c>
      <c r="T1317" s="200">
        <f ca="1">(P1317+S1317)-INVENTARIO[[#This Row],[Comisión 10%]]</f>
        <v>0</v>
      </c>
      <c r="U1317" s="197">
        <f t="shared" ca="1" si="133"/>
        <v>0</v>
      </c>
      <c r="V1317" s="201"/>
      <c r="W1317" s="20">
        <f ca="1">INVENTARIO[[#This Row],[Precio Final]]-(INVENTARIO[[#This Row],[Comisión 10%]]+INVENTARIO[[#This Row],[Costo total]])</f>
        <v>0</v>
      </c>
      <c r="X1317" s="20">
        <f ca="1">INVENTARIO[[#This Row],[Ganancia Unitaria]]*INVENTARIO[[#This Row],[Salidas]]</f>
        <v>0</v>
      </c>
      <c r="Y1317" s="20"/>
      <c r="Z1317" s="20"/>
    </row>
    <row r="1318" spans="1:26" ht="55" hidden="1" customHeight="1" x14ac:dyDescent="0.15">
      <c r="A1318" s="23"/>
      <c r="B1318" s="171"/>
      <c r="C1318" s="22"/>
      <c r="D1318" s="120"/>
      <c r="E1318" s="194"/>
      <c r="F1318" s="195"/>
      <c r="G1318" s="196"/>
      <c r="H1318" s="197"/>
      <c r="I1318" s="198">
        <f t="shared" ca="1" si="130"/>
        <v>0</v>
      </c>
      <c r="J1318" s="121"/>
      <c r="K1318" s="196">
        <f>SUMIFS(VENTAS[Cantidad],VENTAS[Código del producto Vendido],INVENTARIO[[#This Row],[Code]])</f>
        <v>0</v>
      </c>
      <c r="L1318" s="196">
        <f>INVENTARIO[[#This Row],[Entradas]]-INVENTARIO[[#This Row],[Salidas]]</f>
        <v>0</v>
      </c>
      <c r="M1318" s="197">
        <f ca="1">INVENTARIO[[#This Row],[Pricing 1]]*10%</f>
        <v>0</v>
      </c>
      <c r="N1318" s="197"/>
      <c r="O1318" s="197"/>
      <c r="P1318" s="197" t="e">
        <f t="shared" si="131"/>
        <v>#DIV/0!</v>
      </c>
      <c r="Q1318" s="196"/>
      <c r="R1318" s="197"/>
      <c r="S1318" s="199">
        <f t="shared" si="132"/>
        <v>0</v>
      </c>
      <c r="T1318" s="200">
        <f ca="1">(P1318+S1318)-INVENTARIO[[#This Row],[Comisión 10%]]</f>
        <v>0</v>
      </c>
      <c r="U1318" s="197">
        <f t="shared" ca="1" si="133"/>
        <v>0</v>
      </c>
      <c r="V1318" s="201"/>
      <c r="W1318" s="20">
        <f ca="1">INVENTARIO[[#This Row],[Precio Final]]-(INVENTARIO[[#This Row],[Comisión 10%]]+INVENTARIO[[#This Row],[Costo total]])</f>
        <v>0</v>
      </c>
      <c r="X1318" s="20">
        <f ca="1">INVENTARIO[[#This Row],[Ganancia Unitaria]]*INVENTARIO[[#This Row],[Salidas]]</f>
        <v>0</v>
      </c>
      <c r="Y1318" s="20"/>
      <c r="Z1318" s="20"/>
    </row>
    <row r="1319" spans="1:26" ht="55" hidden="1" customHeight="1" x14ac:dyDescent="0.15">
      <c r="A1319" s="23"/>
      <c r="B1319" s="171"/>
      <c r="C1319" s="22"/>
      <c r="D1319" s="120"/>
      <c r="E1319" s="194"/>
      <c r="F1319" s="195"/>
      <c r="G1319" s="196"/>
      <c r="H1319" s="197"/>
      <c r="I1319" s="198">
        <f t="shared" ca="1" si="130"/>
        <v>0</v>
      </c>
      <c r="J1319" s="121"/>
      <c r="K1319" s="196">
        <f>SUMIFS(VENTAS[Cantidad],VENTAS[Código del producto Vendido],INVENTARIO[[#This Row],[Code]])</f>
        <v>0</v>
      </c>
      <c r="L1319" s="196">
        <f>INVENTARIO[[#This Row],[Entradas]]-INVENTARIO[[#This Row],[Salidas]]</f>
        <v>0</v>
      </c>
      <c r="M1319" s="197">
        <f ca="1">INVENTARIO[[#This Row],[Pricing 1]]*10%</f>
        <v>0</v>
      </c>
      <c r="N1319" s="197"/>
      <c r="O1319" s="197"/>
      <c r="P1319" s="197" t="e">
        <f t="shared" si="131"/>
        <v>#DIV/0!</v>
      </c>
      <c r="Q1319" s="196"/>
      <c r="R1319" s="197"/>
      <c r="S1319" s="199">
        <f t="shared" si="132"/>
        <v>0</v>
      </c>
      <c r="T1319" s="200">
        <f ca="1">(P1319+S1319)-INVENTARIO[[#This Row],[Comisión 10%]]</f>
        <v>0</v>
      </c>
      <c r="U1319" s="197">
        <f t="shared" ca="1" si="133"/>
        <v>0</v>
      </c>
      <c r="V1319" s="201"/>
      <c r="W1319" s="20">
        <f ca="1">INVENTARIO[[#This Row],[Precio Final]]-(INVENTARIO[[#This Row],[Comisión 10%]]+INVENTARIO[[#This Row],[Costo total]])</f>
        <v>0</v>
      </c>
      <c r="X1319" s="20">
        <f ca="1">INVENTARIO[[#This Row],[Ganancia Unitaria]]*INVENTARIO[[#This Row],[Salidas]]</f>
        <v>0</v>
      </c>
      <c r="Y1319" s="20"/>
      <c r="Z1319" s="20"/>
    </row>
    <row r="1320" spans="1:26" ht="55" hidden="1" customHeight="1" x14ac:dyDescent="0.15">
      <c r="A1320" s="23"/>
      <c r="B1320" s="171"/>
      <c r="C1320" s="22"/>
      <c r="D1320" s="120"/>
      <c r="E1320" s="194"/>
      <c r="F1320" s="195"/>
      <c r="G1320" s="196"/>
      <c r="H1320" s="197"/>
      <c r="I1320" s="198">
        <f t="shared" ca="1" si="130"/>
        <v>0</v>
      </c>
      <c r="J1320" s="121"/>
      <c r="K1320" s="196">
        <f>SUMIFS(VENTAS[Cantidad],VENTAS[Código del producto Vendido],INVENTARIO[[#This Row],[Code]])</f>
        <v>0</v>
      </c>
      <c r="L1320" s="196">
        <f>INVENTARIO[[#This Row],[Entradas]]-INVENTARIO[[#This Row],[Salidas]]</f>
        <v>0</v>
      </c>
      <c r="M1320" s="197">
        <f ca="1">INVENTARIO[[#This Row],[Pricing 1]]*10%</f>
        <v>0</v>
      </c>
      <c r="N1320" s="197"/>
      <c r="O1320" s="197"/>
      <c r="P1320" s="197" t="e">
        <f t="shared" si="131"/>
        <v>#DIV/0!</v>
      </c>
      <c r="Q1320" s="196"/>
      <c r="R1320" s="197"/>
      <c r="S1320" s="199">
        <f t="shared" si="132"/>
        <v>0</v>
      </c>
      <c r="T1320" s="200">
        <f ca="1">(P1320+S1320)-INVENTARIO[[#This Row],[Comisión 10%]]</f>
        <v>0</v>
      </c>
      <c r="U1320" s="197">
        <f t="shared" ca="1" si="133"/>
        <v>0</v>
      </c>
      <c r="V1320" s="201"/>
      <c r="W1320" s="20">
        <f ca="1">INVENTARIO[[#This Row],[Precio Final]]-(INVENTARIO[[#This Row],[Comisión 10%]]+INVENTARIO[[#This Row],[Costo total]])</f>
        <v>0</v>
      </c>
      <c r="X1320" s="20">
        <f ca="1">INVENTARIO[[#This Row],[Ganancia Unitaria]]*INVENTARIO[[#This Row],[Salidas]]</f>
        <v>0</v>
      </c>
      <c r="Y1320" s="20"/>
      <c r="Z1320" s="20"/>
    </row>
    <row r="1321" spans="1:26" ht="55" hidden="1" customHeight="1" x14ac:dyDescent="0.15">
      <c r="A1321" s="23"/>
      <c r="B1321" s="171"/>
      <c r="C1321" s="22"/>
      <c r="D1321" s="120"/>
      <c r="E1321" s="194"/>
      <c r="F1321" s="195"/>
      <c r="G1321" s="196"/>
      <c r="H1321" s="197"/>
      <c r="I1321" s="198">
        <f t="shared" ca="1" si="130"/>
        <v>0</v>
      </c>
      <c r="J1321" s="121"/>
      <c r="K1321" s="196">
        <f>SUMIFS(VENTAS[Cantidad],VENTAS[Código del producto Vendido],INVENTARIO[[#This Row],[Code]])</f>
        <v>0</v>
      </c>
      <c r="L1321" s="196">
        <f>INVENTARIO[[#This Row],[Entradas]]-INVENTARIO[[#This Row],[Salidas]]</f>
        <v>0</v>
      </c>
      <c r="M1321" s="197">
        <f ca="1">INVENTARIO[[#This Row],[Pricing 1]]*10%</f>
        <v>0</v>
      </c>
      <c r="N1321" s="197"/>
      <c r="O1321" s="197"/>
      <c r="P1321" s="197" t="e">
        <f t="shared" si="131"/>
        <v>#DIV/0!</v>
      </c>
      <c r="Q1321" s="196"/>
      <c r="R1321" s="197"/>
      <c r="S1321" s="199">
        <f t="shared" si="132"/>
        <v>0</v>
      </c>
      <c r="T1321" s="200">
        <f ca="1">(P1321+S1321)-INVENTARIO[[#This Row],[Comisión 10%]]</f>
        <v>0</v>
      </c>
      <c r="U1321" s="197">
        <f t="shared" ca="1" si="133"/>
        <v>0</v>
      </c>
      <c r="V1321" s="201"/>
      <c r="W1321" s="20">
        <f ca="1">INVENTARIO[[#This Row],[Precio Final]]-(INVENTARIO[[#This Row],[Comisión 10%]]+INVENTARIO[[#This Row],[Costo total]])</f>
        <v>0</v>
      </c>
      <c r="X1321" s="20">
        <f ca="1">INVENTARIO[[#This Row],[Ganancia Unitaria]]*INVENTARIO[[#This Row],[Salidas]]</f>
        <v>0</v>
      </c>
      <c r="Y1321" s="20"/>
      <c r="Z1321" s="20"/>
    </row>
    <row r="1322" spans="1:26" ht="55" hidden="1" customHeight="1" x14ac:dyDescent="0.15">
      <c r="A1322" s="23"/>
      <c r="B1322" s="171"/>
      <c r="C1322" s="22"/>
      <c r="D1322" s="120"/>
      <c r="E1322" s="194"/>
      <c r="F1322" s="195"/>
      <c r="G1322" s="196"/>
      <c r="H1322" s="197"/>
      <c r="I1322" s="198">
        <f t="shared" ca="1" si="130"/>
        <v>0</v>
      </c>
      <c r="J1322" s="121"/>
      <c r="K1322" s="196">
        <f>SUMIFS(VENTAS[Cantidad],VENTAS[Código del producto Vendido],INVENTARIO[[#This Row],[Code]])</f>
        <v>0</v>
      </c>
      <c r="L1322" s="196">
        <f>INVENTARIO[[#This Row],[Entradas]]-INVENTARIO[[#This Row],[Salidas]]</f>
        <v>0</v>
      </c>
      <c r="M1322" s="197">
        <f ca="1">INVENTARIO[[#This Row],[Pricing 1]]*10%</f>
        <v>0</v>
      </c>
      <c r="N1322" s="197"/>
      <c r="O1322" s="197"/>
      <c r="P1322" s="197" t="e">
        <f t="shared" si="131"/>
        <v>#DIV/0!</v>
      </c>
      <c r="Q1322" s="196"/>
      <c r="R1322" s="197"/>
      <c r="S1322" s="199">
        <f t="shared" si="132"/>
        <v>0</v>
      </c>
      <c r="T1322" s="200">
        <f ca="1">(P1322+S1322)-INVENTARIO[[#This Row],[Comisión 10%]]</f>
        <v>0</v>
      </c>
      <c r="U1322" s="197">
        <f t="shared" ca="1" si="133"/>
        <v>0</v>
      </c>
      <c r="V1322" s="201"/>
      <c r="W1322" s="20">
        <f ca="1">INVENTARIO[[#This Row],[Precio Final]]-(INVENTARIO[[#This Row],[Comisión 10%]]+INVENTARIO[[#This Row],[Costo total]])</f>
        <v>0</v>
      </c>
      <c r="X1322" s="20">
        <f ca="1">INVENTARIO[[#This Row],[Ganancia Unitaria]]*INVENTARIO[[#This Row],[Salidas]]</f>
        <v>0</v>
      </c>
      <c r="Y1322" s="20"/>
      <c r="Z1322" s="20"/>
    </row>
    <row r="1323" spans="1:26" ht="55" hidden="1" customHeight="1" x14ac:dyDescent="0.15">
      <c r="A1323" s="23"/>
      <c r="B1323" s="171"/>
      <c r="C1323" s="22"/>
      <c r="D1323" s="120"/>
      <c r="E1323" s="194"/>
      <c r="F1323" s="195"/>
      <c r="G1323" s="196"/>
      <c r="H1323" s="197"/>
      <c r="I1323" s="198">
        <f t="shared" ca="1" si="130"/>
        <v>0</v>
      </c>
      <c r="J1323" s="121"/>
      <c r="K1323" s="196">
        <f>SUMIFS(VENTAS[Cantidad],VENTAS[Código del producto Vendido],INVENTARIO[[#This Row],[Code]])</f>
        <v>0</v>
      </c>
      <c r="L1323" s="196">
        <f>INVENTARIO[[#This Row],[Entradas]]-INVENTARIO[[#This Row],[Salidas]]</f>
        <v>0</v>
      </c>
      <c r="M1323" s="197">
        <f ca="1">INVENTARIO[[#This Row],[Pricing 1]]*10%</f>
        <v>0</v>
      </c>
      <c r="N1323" s="197"/>
      <c r="O1323" s="197"/>
      <c r="P1323" s="197" t="e">
        <f t="shared" si="131"/>
        <v>#DIV/0!</v>
      </c>
      <c r="Q1323" s="196"/>
      <c r="R1323" s="197"/>
      <c r="S1323" s="199">
        <f t="shared" si="132"/>
        <v>0</v>
      </c>
      <c r="T1323" s="200">
        <f ca="1">(P1323+S1323)-INVENTARIO[[#This Row],[Comisión 10%]]</f>
        <v>0</v>
      </c>
      <c r="U1323" s="197">
        <f t="shared" ca="1" si="133"/>
        <v>0</v>
      </c>
      <c r="V1323" s="201"/>
      <c r="W1323" s="20">
        <f ca="1">INVENTARIO[[#This Row],[Precio Final]]-(INVENTARIO[[#This Row],[Comisión 10%]]+INVENTARIO[[#This Row],[Costo total]])</f>
        <v>0</v>
      </c>
      <c r="X1323" s="20">
        <f ca="1">INVENTARIO[[#This Row],[Ganancia Unitaria]]*INVENTARIO[[#This Row],[Salidas]]</f>
        <v>0</v>
      </c>
      <c r="Y1323" s="20"/>
      <c r="Z1323" s="20"/>
    </row>
    <row r="1324" spans="1:26" ht="55" hidden="1" customHeight="1" x14ac:dyDescent="0.15">
      <c r="A1324" s="23"/>
      <c r="B1324" s="171"/>
      <c r="C1324" s="22"/>
      <c r="D1324" s="120"/>
      <c r="E1324" s="194"/>
      <c r="F1324" s="195"/>
      <c r="G1324" s="196"/>
      <c r="H1324" s="197"/>
      <c r="I1324" s="198">
        <f t="shared" ca="1" si="130"/>
        <v>0</v>
      </c>
      <c r="J1324" s="121"/>
      <c r="K1324" s="196">
        <f>SUMIFS(VENTAS[Cantidad],VENTAS[Código del producto Vendido],INVENTARIO[[#This Row],[Code]])</f>
        <v>0</v>
      </c>
      <c r="L1324" s="196">
        <f>INVENTARIO[[#This Row],[Entradas]]-INVENTARIO[[#This Row],[Salidas]]</f>
        <v>0</v>
      </c>
      <c r="M1324" s="197">
        <f ca="1">INVENTARIO[[#This Row],[Pricing 1]]*10%</f>
        <v>0</v>
      </c>
      <c r="N1324" s="197"/>
      <c r="O1324" s="197"/>
      <c r="P1324" s="197" t="e">
        <f t="shared" si="131"/>
        <v>#DIV/0!</v>
      </c>
      <c r="Q1324" s="196"/>
      <c r="R1324" s="197"/>
      <c r="S1324" s="199">
        <f t="shared" si="132"/>
        <v>0</v>
      </c>
      <c r="T1324" s="200">
        <f ca="1">(P1324+S1324)-INVENTARIO[[#This Row],[Comisión 10%]]</f>
        <v>0</v>
      </c>
      <c r="U1324" s="197">
        <f t="shared" ca="1" si="133"/>
        <v>0</v>
      </c>
      <c r="V1324" s="201"/>
      <c r="W1324" s="20">
        <f ca="1">INVENTARIO[[#This Row],[Precio Final]]-(INVENTARIO[[#This Row],[Comisión 10%]]+INVENTARIO[[#This Row],[Costo total]])</f>
        <v>0</v>
      </c>
      <c r="X1324" s="20">
        <f ca="1">INVENTARIO[[#This Row],[Ganancia Unitaria]]*INVENTARIO[[#This Row],[Salidas]]</f>
        <v>0</v>
      </c>
      <c r="Y1324" s="20"/>
      <c r="Z1324" s="20"/>
    </row>
    <row r="1325" spans="1:26" ht="55" hidden="1" customHeight="1" x14ac:dyDescent="0.15">
      <c r="A1325" s="23"/>
      <c r="B1325" s="171"/>
      <c r="C1325" s="22"/>
      <c r="D1325" s="120"/>
      <c r="E1325" s="194"/>
      <c r="F1325" s="195"/>
      <c r="G1325" s="196"/>
      <c r="H1325" s="197"/>
      <c r="I1325" s="198">
        <f t="shared" ca="1" si="130"/>
        <v>0</v>
      </c>
      <c r="J1325" s="121"/>
      <c r="K1325" s="196">
        <f>SUMIFS(VENTAS[Cantidad],VENTAS[Código del producto Vendido],INVENTARIO[[#This Row],[Code]])</f>
        <v>0</v>
      </c>
      <c r="L1325" s="196">
        <f>INVENTARIO[[#This Row],[Entradas]]-INVENTARIO[[#This Row],[Salidas]]</f>
        <v>0</v>
      </c>
      <c r="M1325" s="197">
        <f ca="1">INVENTARIO[[#This Row],[Pricing 1]]*10%</f>
        <v>0</v>
      </c>
      <c r="N1325" s="197"/>
      <c r="O1325" s="197"/>
      <c r="P1325" s="197" t="e">
        <f t="shared" si="131"/>
        <v>#DIV/0!</v>
      </c>
      <c r="Q1325" s="196"/>
      <c r="R1325" s="197"/>
      <c r="S1325" s="199">
        <f t="shared" si="132"/>
        <v>0</v>
      </c>
      <c r="T1325" s="200">
        <f ca="1">(P1325+S1325)-INVENTARIO[[#This Row],[Comisión 10%]]</f>
        <v>0</v>
      </c>
      <c r="U1325" s="197">
        <f t="shared" ca="1" si="133"/>
        <v>0</v>
      </c>
      <c r="V1325" s="201"/>
      <c r="W1325" s="20">
        <f ca="1">INVENTARIO[[#This Row],[Precio Final]]-(INVENTARIO[[#This Row],[Comisión 10%]]+INVENTARIO[[#This Row],[Costo total]])</f>
        <v>0</v>
      </c>
      <c r="X1325" s="20">
        <f ca="1">INVENTARIO[[#This Row],[Ganancia Unitaria]]*INVENTARIO[[#This Row],[Salidas]]</f>
        <v>0</v>
      </c>
      <c r="Y1325" s="20"/>
      <c r="Z1325" s="20"/>
    </row>
    <row r="1326" spans="1:26" ht="55" hidden="1" customHeight="1" x14ac:dyDescent="0.15">
      <c r="A1326" s="23"/>
      <c r="B1326" s="171"/>
      <c r="C1326" s="22"/>
      <c r="D1326" s="120"/>
      <c r="E1326" s="194"/>
      <c r="F1326" s="195"/>
      <c r="G1326" s="196"/>
      <c r="H1326" s="197"/>
      <c r="I1326" s="198">
        <f t="shared" ca="1" si="130"/>
        <v>0</v>
      </c>
      <c r="J1326" s="121"/>
      <c r="K1326" s="196">
        <f>SUMIFS(VENTAS[Cantidad],VENTAS[Código del producto Vendido],INVENTARIO[[#This Row],[Code]])</f>
        <v>0</v>
      </c>
      <c r="L1326" s="196">
        <f>INVENTARIO[[#This Row],[Entradas]]-INVENTARIO[[#This Row],[Salidas]]</f>
        <v>0</v>
      </c>
      <c r="M1326" s="197">
        <f ca="1">INVENTARIO[[#This Row],[Pricing 1]]*10%</f>
        <v>0</v>
      </c>
      <c r="N1326" s="197"/>
      <c r="O1326" s="197"/>
      <c r="P1326" s="197" t="e">
        <f t="shared" si="131"/>
        <v>#DIV/0!</v>
      </c>
      <c r="Q1326" s="196"/>
      <c r="R1326" s="197"/>
      <c r="S1326" s="199">
        <f t="shared" si="132"/>
        <v>0</v>
      </c>
      <c r="T1326" s="200">
        <f ca="1">(P1326+S1326)-INVENTARIO[[#This Row],[Comisión 10%]]</f>
        <v>0</v>
      </c>
      <c r="U1326" s="197">
        <f t="shared" ca="1" si="133"/>
        <v>0</v>
      </c>
      <c r="V1326" s="201"/>
      <c r="W1326" s="20">
        <f ca="1">INVENTARIO[[#This Row],[Precio Final]]-(INVENTARIO[[#This Row],[Comisión 10%]]+INVENTARIO[[#This Row],[Costo total]])</f>
        <v>0</v>
      </c>
      <c r="X1326" s="20">
        <f ca="1">INVENTARIO[[#This Row],[Ganancia Unitaria]]*INVENTARIO[[#This Row],[Salidas]]</f>
        <v>0</v>
      </c>
      <c r="Y1326" s="20"/>
      <c r="Z1326" s="20"/>
    </row>
    <row r="1327" spans="1:26" ht="55" hidden="1" customHeight="1" x14ac:dyDescent="0.15">
      <c r="A1327" s="23"/>
      <c r="B1327" s="171"/>
      <c r="C1327" s="22"/>
      <c r="D1327" s="120"/>
      <c r="E1327" s="194"/>
      <c r="F1327" s="195"/>
      <c r="G1327" s="196"/>
      <c r="H1327" s="197"/>
      <c r="I1327" s="198">
        <f t="shared" ca="1" si="130"/>
        <v>0</v>
      </c>
      <c r="J1327" s="121"/>
      <c r="K1327" s="196">
        <f>SUMIFS(VENTAS[Cantidad],VENTAS[Código del producto Vendido],INVENTARIO[[#This Row],[Code]])</f>
        <v>0</v>
      </c>
      <c r="L1327" s="196">
        <f>INVENTARIO[[#This Row],[Entradas]]-INVENTARIO[[#This Row],[Salidas]]</f>
        <v>0</v>
      </c>
      <c r="M1327" s="197">
        <f ca="1">INVENTARIO[[#This Row],[Pricing 1]]*10%</f>
        <v>0</v>
      </c>
      <c r="N1327" s="197"/>
      <c r="O1327" s="197"/>
      <c r="P1327" s="197" t="e">
        <f t="shared" si="131"/>
        <v>#DIV/0!</v>
      </c>
      <c r="Q1327" s="196"/>
      <c r="R1327" s="197"/>
      <c r="S1327" s="199">
        <f t="shared" si="132"/>
        <v>0</v>
      </c>
      <c r="T1327" s="200">
        <f ca="1">(P1327+S1327)-INVENTARIO[[#This Row],[Comisión 10%]]</f>
        <v>0</v>
      </c>
      <c r="U1327" s="197">
        <f t="shared" ca="1" si="133"/>
        <v>0</v>
      </c>
      <c r="V1327" s="201"/>
      <c r="W1327" s="20">
        <f ca="1">INVENTARIO[[#This Row],[Precio Final]]-(INVENTARIO[[#This Row],[Comisión 10%]]+INVENTARIO[[#This Row],[Costo total]])</f>
        <v>0</v>
      </c>
      <c r="X1327" s="20">
        <f ca="1">INVENTARIO[[#This Row],[Ganancia Unitaria]]*INVENTARIO[[#This Row],[Salidas]]</f>
        <v>0</v>
      </c>
      <c r="Y1327" s="20"/>
      <c r="Z1327" s="20"/>
    </row>
    <row r="1328" spans="1:26" ht="55" hidden="1" customHeight="1" x14ac:dyDescent="0.15">
      <c r="A1328" s="23"/>
      <c r="B1328" s="171"/>
      <c r="C1328" s="22"/>
      <c r="D1328" s="120"/>
      <c r="E1328" s="194"/>
      <c r="F1328" s="195"/>
      <c r="G1328" s="196"/>
      <c r="H1328" s="197"/>
      <c r="I1328" s="198">
        <f t="shared" ca="1" si="130"/>
        <v>0</v>
      </c>
      <c r="J1328" s="121"/>
      <c r="K1328" s="196">
        <f>SUMIFS(VENTAS[Cantidad],VENTAS[Código del producto Vendido],INVENTARIO[[#This Row],[Code]])</f>
        <v>0</v>
      </c>
      <c r="L1328" s="196">
        <f>INVENTARIO[[#This Row],[Entradas]]-INVENTARIO[[#This Row],[Salidas]]</f>
        <v>0</v>
      </c>
      <c r="M1328" s="197">
        <f ca="1">INVENTARIO[[#This Row],[Pricing 1]]*10%</f>
        <v>0</v>
      </c>
      <c r="N1328" s="197"/>
      <c r="O1328" s="197"/>
      <c r="P1328" s="197" t="e">
        <f t="shared" si="131"/>
        <v>#DIV/0!</v>
      </c>
      <c r="Q1328" s="196"/>
      <c r="R1328" s="197"/>
      <c r="S1328" s="199">
        <f t="shared" si="132"/>
        <v>0</v>
      </c>
      <c r="T1328" s="200">
        <f ca="1">(P1328+S1328)-INVENTARIO[[#This Row],[Comisión 10%]]</f>
        <v>0</v>
      </c>
      <c r="U1328" s="197">
        <f t="shared" ca="1" si="133"/>
        <v>0</v>
      </c>
      <c r="V1328" s="201"/>
      <c r="W1328" s="20">
        <f ca="1">INVENTARIO[[#This Row],[Precio Final]]-(INVENTARIO[[#This Row],[Comisión 10%]]+INVENTARIO[[#This Row],[Costo total]])</f>
        <v>0</v>
      </c>
      <c r="X1328" s="20">
        <f ca="1">INVENTARIO[[#This Row],[Ganancia Unitaria]]*INVENTARIO[[#This Row],[Salidas]]</f>
        <v>0</v>
      </c>
      <c r="Y1328" s="20"/>
      <c r="Z1328" s="20"/>
    </row>
    <row r="1329" spans="1:26" ht="55" hidden="1" customHeight="1" x14ac:dyDescent="0.15">
      <c r="A1329" s="23"/>
      <c r="B1329" s="171"/>
      <c r="C1329" s="22"/>
      <c r="D1329" s="120"/>
      <c r="E1329" s="194"/>
      <c r="F1329" s="195"/>
      <c r="G1329" s="196"/>
      <c r="H1329" s="197"/>
      <c r="I1329" s="198">
        <f t="shared" ca="1" si="130"/>
        <v>0</v>
      </c>
      <c r="J1329" s="121"/>
      <c r="K1329" s="196">
        <f>SUMIFS(VENTAS[Cantidad],VENTAS[Código del producto Vendido],INVENTARIO[[#This Row],[Code]])</f>
        <v>0</v>
      </c>
      <c r="L1329" s="196">
        <f>INVENTARIO[[#This Row],[Entradas]]-INVENTARIO[[#This Row],[Salidas]]</f>
        <v>0</v>
      </c>
      <c r="M1329" s="197">
        <f ca="1">INVENTARIO[[#This Row],[Pricing 1]]*10%</f>
        <v>0</v>
      </c>
      <c r="N1329" s="197"/>
      <c r="O1329" s="197"/>
      <c r="P1329" s="197" t="e">
        <f t="shared" si="131"/>
        <v>#DIV/0!</v>
      </c>
      <c r="Q1329" s="196"/>
      <c r="R1329" s="197"/>
      <c r="S1329" s="199">
        <f t="shared" si="132"/>
        <v>0</v>
      </c>
      <c r="T1329" s="200">
        <f ca="1">(P1329+S1329)-INVENTARIO[[#This Row],[Comisión 10%]]</f>
        <v>0</v>
      </c>
      <c r="U1329" s="197">
        <f t="shared" ca="1" si="133"/>
        <v>0</v>
      </c>
      <c r="V1329" s="201"/>
      <c r="W1329" s="20">
        <f ca="1">INVENTARIO[[#This Row],[Precio Final]]-(INVENTARIO[[#This Row],[Comisión 10%]]+INVENTARIO[[#This Row],[Costo total]])</f>
        <v>0</v>
      </c>
      <c r="X1329" s="20">
        <f ca="1">INVENTARIO[[#This Row],[Ganancia Unitaria]]*INVENTARIO[[#This Row],[Salidas]]</f>
        <v>0</v>
      </c>
      <c r="Y1329" s="20"/>
      <c r="Z1329" s="20"/>
    </row>
    <row r="1330" spans="1:26" ht="55" hidden="1" customHeight="1" x14ac:dyDescent="0.15">
      <c r="A1330" s="23"/>
      <c r="B1330" s="171"/>
      <c r="C1330" s="22"/>
      <c r="D1330" s="120"/>
      <c r="E1330" s="194"/>
      <c r="F1330" s="195"/>
      <c r="G1330" s="196"/>
      <c r="H1330" s="197"/>
      <c r="I1330" s="198">
        <f t="shared" ca="1" si="130"/>
        <v>0</v>
      </c>
      <c r="J1330" s="121"/>
      <c r="K1330" s="196">
        <f>SUMIFS(VENTAS[Cantidad],VENTAS[Código del producto Vendido],INVENTARIO[[#This Row],[Code]])</f>
        <v>0</v>
      </c>
      <c r="L1330" s="196">
        <f>INVENTARIO[[#This Row],[Entradas]]-INVENTARIO[[#This Row],[Salidas]]</f>
        <v>0</v>
      </c>
      <c r="M1330" s="197">
        <f ca="1">INVENTARIO[[#This Row],[Pricing 1]]*10%</f>
        <v>0</v>
      </c>
      <c r="N1330" s="197"/>
      <c r="O1330" s="197"/>
      <c r="P1330" s="197" t="e">
        <f t="shared" si="131"/>
        <v>#DIV/0!</v>
      </c>
      <c r="Q1330" s="196"/>
      <c r="R1330" s="197"/>
      <c r="S1330" s="199">
        <f t="shared" si="132"/>
        <v>0</v>
      </c>
      <c r="T1330" s="200">
        <f ca="1">(P1330+S1330)-INVENTARIO[[#This Row],[Comisión 10%]]</f>
        <v>0</v>
      </c>
      <c r="U1330" s="197">
        <f t="shared" ca="1" si="133"/>
        <v>0</v>
      </c>
      <c r="V1330" s="201"/>
      <c r="W1330" s="20">
        <f ca="1">INVENTARIO[[#This Row],[Precio Final]]-(INVENTARIO[[#This Row],[Comisión 10%]]+INVENTARIO[[#This Row],[Costo total]])</f>
        <v>0</v>
      </c>
      <c r="X1330" s="20">
        <f ca="1">INVENTARIO[[#This Row],[Ganancia Unitaria]]*INVENTARIO[[#This Row],[Salidas]]</f>
        <v>0</v>
      </c>
      <c r="Y1330" s="20"/>
      <c r="Z1330" s="20"/>
    </row>
    <row r="1331" spans="1:26" ht="55" hidden="1" customHeight="1" x14ac:dyDescent="0.15">
      <c r="A1331" s="23"/>
      <c r="B1331" s="171"/>
      <c r="C1331" s="22"/>
      <c r="D1331" s="120"/>
      <c r="E1331" s="194"/>
      <c r="F1331" s="195"/>
      <c r="G1331" s="196"/>
      <c r="H1331" s="197"/>
      <c r="I1331" s="198">
        <f t="shared" ca="1" si="130"/>
        <v>0</v>
      </c>
      <c r="J1331" s="121"/>
      <c r="K1331" s="196">
        <f>SUMIFS(VENTAS[Cantidad],VENTAS[Código del producto Vendido],INVENTARIO[[#This Row],[Code]])</f>
        <v>0</v>
      </c>
      <c r="L1331" s="196">
        <f>INVENTARIO[[#This Row],[Entradas]]-INVENTARIO[[#This Row],[Salidas]]</f>
        <v>0</v>
      </c>
      <c r="M1331" s="197">
        <f ca="1">INVENTARIO[[#This Row],[Pricing 1]]*10%</f>
        <v>0</v>
      </c>
      <c r="N1331" s="197"/>
      <c r="O1331" s="197"/>
      <c r="P1331" s="197" t="e">
        <f t="shared" si="131"/>
        <v>#DIV/0!</v>
      </c>
      <c r="Q1331" s="196"/>
      <c r="R1331" s="197"/>
      <c r="S1331" s="199">
        <f t="shared" si="132"/>
        <v>0</v>
      </c>
      <c r="T1331" s="200">
        <f ca="1">(P1331+S1331)-INVENTARIO[[#This Row],[Comisión 10%]]</f>
        <v>0</v>
      </c>
      <c r="U1331" s="197">
        <f t="shared" ca="1" si="133"/>
        <v>0</v>
      </c>
      <c r="V1331" s="201"/>
      <c r="W1331" s="20">
        <f ca="1">INVENTARIO[[#This Row],[Precio Final]]-(INVENTARIO[[#This Row],[Comisión 10%]]+INVENTARIO[[#This Row],[Costo total]])</f>
        <v>0</v>
      </c>
      <c r="X1331" s="20">
        <f ca="1">INVENTARIO[[#This Row],[Ganancia Unitaria]]*INVENTARIO[[#This Row],[Salidas]]</f>
        <v>0</v>
      </c>
      <c r="Y1331" s="20"/>
      <c r="Z1331" s="20"/>
    </row>
    <row r="1332" spans="1:26" ht="55" hidden="1" customHeight="1" x14ac:dyDescent="0.15">
      <c r="A1332" s="23"/>
      <c r="B1332" s="171"/>
      <c r="C1332" s="22"/>
      <c r="D1332" s="120"/>
      <c r="E1332" s="194"/>
      <c r="F1332" s="195"/>
      <c r="G1332" s="196"/>
      <c r="H1332" s="197"/>
      <c r="I1332" s="198">
        <f t="shared" ca="1" si="130"/>
        <v>0</v>
      </c>
      <c r="J1332" s="121"/>
      <c r="K1332" s="196">
        <f>SUMIFS(VENTAS[Cantidad],VENTAS[Código del producto Vendido],INVENTARIO[[#This Row],[Code]])</f>
        <v>0</v>
      </c>
      <c r="L1332" s="196">
        <f>INVENTARIO[[#This Row],[Entradas]]-INVENTARIO[[#This Row],[Salidas]]</f>
        <v>0</v>
      </c>
      <c r="M1332" s="197">
        <f ca="1">INVENTARIO[[#This Row],[Pricing 1]]*10%</f>
        <v>0</v>
      </c>
      <c r="N1332" s="197"/>
      <c r="O1332" s="197"/>
      <c r="P1332" s="197" t="e">
        <f t="shared" si="131"/>
        <v>#DIV/0!</v>
      </c>
      <c r="Q1332" s="196"/>
      <c r="R1332" s="197"/>
      <c r="S1332" s="199">
        <f t="shared" si="132"/>
        <v>0</v>
      </c>
      <c r="T1332" s="200">
        <f ca="1">(P1332+S1332)-INVENTARIO[[#This Row],[Comisión 10%]]</f>
        <v>0</v>
      </c>
      <c r="U1332" s="197">
        <f t="shared" ca="1" si="133"/>
        <v>0</v>
      </c>
      <c r="V1332" s="201"/>
      <c r="W1332" s="20">
        <f ca="1">INVENTARIO[[#This Row],[Precio Final]]-(INVENTARIO[[#This Row],[Comisión 10%]]+INVENTARIO[[#This Row],[Costo total]])</f>
        <v>0</v>
      </c>
      <c r="X1332" s="20">
        <f ca="1">INVENTARIO[[#This Row],[Ganancia Unitaria]]*INVENTARIO[[#This Row],[Salidas]]</f>
        <v>0</v>
      </c>
      <c r="Y1332" s="20"/>
      <c r="Z1332" s="20"/>
    </row>
    <row r="1333" spans="1:26" ht="55" hidden="1" customHeight="1" x14ac:dyDescent="0.15">
      <c r="A1333" s="23"/>
      <c r="B1333" s="171"/>
      <c r="C1333" s="22"/>
      <c r="D1333" s="120"/>
      <c r="E1333" s="194"/>
      <c r="F1333" s="195"/>
      <c r="G1333" s="196"/>
      <c r="H1333" s="197"/>
      <c r="I1333" s="198">
        <f t="shared" ca="1" si="130"/>
        <v>0</v>
      </c>
      <c r="J1333" s="121"/>
      <c r="K1333" s="196">
        <f>SUMIFS(VENTAS[Cantidad],VENTAS[Código del producto Vendido],INVENTARIO[[#This Row],[Code]])</f>
        <v>0</v>
      </c>
      <c r="L1333" s="196">
        <f>INVENTARIO[[#This Row],[Entradas]]-INVENTARIO[[#This Row],[Salidas]]</f>
        <v>0</v>
      </c>
      <c r="M1333" s="197">
        <f ca="1">INVENTARIO[[#This Row],[Pricing 1]]*10%</f>
        <v>0</v>
      </c>
      <c r="N1333" s="197"/>
      <c r="O1333" s="197"/>
      <c r="P1333" s="197" t="e">
        <f t="shared" si="131"/>
        <v>#DIV/0!</v>
      </c>
      <c r="Q1333" s="196"/>
      <c r="R1333" s="197"/>
      <c r="S1333" s="199">
        <f t="shared" si="132"/>
        <v>0</v>
      </c>
      <c r="T1333" s="200">
        <f ca="1">(P1333+S1333)-INVENTARIO[[#This Row],[Comisión 10%]]</f>
        <v>0</v>
      </c>
      <c r="U1333" s="197">
        <f t="shared" ca="1" si="133"/>
        <v>0</v>
      </c>
      <c r="V1333" s="201"/>
      <c r="W1333" s="20">
        <f ca="1">INVENTARIO[[#This Row],[Precio Final]]-(INVENTARIO[[#This Row],[Comisión 10%]]+INVENTARIO[[#This Row],[Costo total]])</f>
        <v>0</v>
      </c>
      <c r="X1333" s="20">
        <f ca="1">INVENTARIO[[#This Row],[Ganancia Unitaria]]*INVENTARIO[[#This Row],[Salidas]]</f>
        <v>0</v>
      </c>
      <c r="Y1333" s="20"/>
      <c r="Z1333" s="20"/>
    </row>
    <row r="1334" spans="1:26" ht="55" hidden="1" customHeight="1" x14ac:dyDescent="0.15">
      <c r="A1334" s="23"/>
      <c r="B1334" s="171"/>
      <c r="C1334" s="22"/>
      <c r="D1334" s="120"/>
      <c r="E1334" s="194"/>
      <c r="F1334" s="195"/>
      <c r="G1334" s="196"/>
      <c r="H1334" s="197"/>
      <c r="I1334" s="198">
        <f t="shared" ref="I1334:I1397" ca="1" si="134">U1334</f>
        <v>0</v>
      </c>
      <c r="J1334" s="121"/>
      <c r="K1334" s="196">
        <f>SUMIFS(VENTAS[Cantidad],VENTAS[Código del producto Vendido],INVENTARIO[[#This Row],[Code]])</f>
        <v>0</v>
      </c>
      <c r="L1334" s="196">
        <f>INVENTARIO[[#This Row],[Entradas]]-INVENTARIO[[#This Row],[Salidas]]</f>
        <v>0</v>
      </c>
      <c r="M1334" s="197">
        <f ca="1">INVENTARIO[[#This Row],[Pricing 1]]*10%</f>
        <v>0</v>
      </c>
      <c r="N1334" s="197"/>
      <c r="O1334" s="197"/>
      <c r="P1334" s="197" t="e">
        <f t="shared" ref="P1334:P1397" si="135">N1334/O1334</f>
        <v>#DIV/0!</v>
      </c>
      <c r="Q1334" s="196"/>
      <c r="R1334" s="197"/>
      <c r="S1334" s="199">
        <f t="shared" ref="S1334:S1397" si="136">Q1334*R1334/1000</f>
        <v>0</v>
      </c>
      <c r="T1334" s="200">
        <f ca="1">(P1334+S1334)-INVENTARIO[[#This Row],[Comisión 10%]]</f>
        <v>0</v>
      </c>
      <c r="U1334" s="197">
        <f t="shared" ref="U1334:U1397" ca="1" si="137">ROUNDUP(T1334,0)</f>
        <v>0</v>
      </c>
      <c r="V1334" s="201"/>
      <c r="W1334" s="20">
        <f ca="1">INVENTARIO[[#This Row],[Precio Final]]-(INVENTARIO[[#This Row],[Comisión 10%]]+INVENTARIO[[#This Row],[Costo total]])</f>
        <v>0</v>
      </c>
      <c r="X1334" s="20">
        <f ca="1">INVENTARIO[[#This Row],[Ganancia Unitaria]]*INVENTARIO[[#This Row],[Salidas]]</f>
        <v>0</v>
      </c>
      <c r="Y1334" s="20"/>
      <c r="Z1334" s="20"/>
    </row>
    <row r="1335" spans="1:26" ht="55" hidden="1" customHeight="1" x14ac:dyDescent="0.15">
      <c r="A1335" s="23"/>
      <c r="B1335" s="171"/>
      <c r="C1335" s="22"/>
      <c r="D1335" s="120"/>
      <c r="E1335" s="194"/>
      <c r="F1335" s="195"/>
      <c r="G1335" s="196"/>
      <c r="H1335" s="197"/>
      <c r="I1335" s="198">
        <f t="shared" ca="1" si="134"/>
        <v>0</v>
      </c>
      <c r="J1335" s="121"/>
      <c r="K1335" s="196">
        <f>SUMIFS(VENTAS[Cantidad],VENTAS[Código del producto Vendido],INVENTARIO[[#This Row],[Code]])</f>
        <v>0</v>
      </c>
      <c r="L1335" s="196">
        <f>INVENTARIO[[#This Row],[Entradas]]-INVENTARIO[[#This Row],[Salidas]]</f>
        <v>0</v>
      </c>
      <c r="M1335" s="197">
        <f ca="1">INVENTARIO[[#This Row],[Pricing 1]]*10%</f>
        <v>0</v>
      </c>
      <c r="N1335" s="197"/>
      <c r="O1335" s="197"/>
      <c r="P1335" s="197" t="e">
        <f t="shared" si="135"/>
        <v>#DIV/0!</v>
      </c>
      <c r="Q1335" s="196"/>
      <c r="R1335" s="197"/>
      <c r="S1335" s="199">
        <f t="shared" si="136"/>
        <v>0</v>
      </c>
      <c r="T1335" s="200">
        <f ca="1">(P1335+S1335)-INVENTARIO[[#This Row],[Comisión 10%]]</f>
        <v>0</v>
      </c>
      <c r="U1335" s="197">
        <f t="shared" ca="1" si="137"/>
        <v>0</v>
      </c>
      <c r="V1335" s="201"/>
      <c r="W1335" s="20">
        <f ca="1">INVENTARIO[[#This Row],[Precio Final]]-(INVENTARIO[[#This Row],[Comisión 10%]]+INVENTARIO[[#This Row],[Costo total]])</f>
        <v>0</v>
      </c>
      <c r="X1335" s="20">
        <f ca="1">INVENTARIO[[#This Row],[Ganancia Unitaria]]*INVENTARIO[[#This Row],[Salidas]]</f>
        <v>0</v>
      </c>
      <c r="Y1335" s="20"/>
      <c r="Z1335" s="20"/>
    </row>
    <row r="1336" spans="1:26" ht="55" hidden="1" customHeight="1" x14ac:dyDescent="0.15">
      <c r="A1336" s="23"/>
      <c r="B1336" s="171"/>
      <c r="C1336" s="22"/>
      <c r="D1336" s="120"/>
      <c r="E1336" s="194"/>
      <c r="F1336" s="195"/>
      <c r="G1336" s="196"/>
      <c r="H1336" s="197"/>
      <c r="I1336" s="198">
        <f t="shared" ca="1" si="134"/>
        <v>0</v>
      </c>
      <c r="J1336" s="121"/>
      <c r="K1336" s="196">
        <f>SUMIFS(VENTAS[Cantidad],VENTAS[Código del producto Vendido],INVENTARIO[[#This Row],[Code]])</f>
        <v>0</v>
      </c>
      <c r="L1336" s="196">
        <f>INVENTARIO[[#This Row],[Entradas]]-INVENTARIO[[#This Row],[Salidas]]</f>
        <v>0</v>
      </c>
      <c r="M1336" s="197">
        <f ca="1">INVENTARIO[[#This Row],[Pricing 1]]*10%</f>
        <v>0</v>
      </c>
      <c r="N1336" s="197"/>
      <c r="O1336" s="197"/>
      <c r="P1336" s="197" t="e">
        <f t="shared" si="135"/>
        <v>#DIV/0!</v>
      </c>
      <c r="Q1336" s="196"/>
      <c r="R1336" s="197"/>
      <c r="S1336" s="199">
        <f t="shared" si="136"/>
        <v>0</v>
      </c>
      <c r="T1336" s="200">
        <f ca="1">(P1336+S1336)-INVENTARIO[[#This Row],[Comisión 10%]]</f>
        <v>0</v>
      </c>
      <c r="U1336" s="197">
        <f t="shared" ca="1" si="137"/>
        <v>0</v>
      </c>
      <c r="V1336" s="201"/>
      <c r="W1336" s="20">
        <f ca="1">INVENTARIO[[#This Row],[Precio Final]]-(INVENTARIO[[#This Row],[Comisión 10%]]+INVENTARIO[[#This Row],[Costo total]])</f>
        <v>0</v>
      </c>
      <c r="X1336" s="20">
        <f ca="1">INVENTARIO[[#This Row],[Ganancia Unitaria]]*INVENTARIO[[#This Row],[Salidas]]</f>
        <v>0</v>
      </c>
      <c r="Y1336" s="20"/>
      <c r="Z1336" s="20"/>
    </row>
    <row r="1337" spans="1:26" ht="55" hidden="1" customHeight="1" x14ac:dyDescent="0.15">
      <c r="A1337" s="23"/>
      <c r="B1337" s="171"/>
      <c r="C1337" s="22"/>
      <c r="D1337" s="120"/>
      <c r="E1337" s="194"/>
      <c r="F1337" s="195"/>
      <c r="G1337" s="196"/>
      <c r="H1337" s="197"/>
      <c r="I1337" s="198">
        <f t="shared" ca="1" si="134"/>
        <v>0</v>
      </c>
      <c r="J1337" s="121"/>
      <c r="K1337" s="196">
        <f>SUMIFS(VENTAS[Cantidad],VENTAS[Código del producto Vendido],INVENTARIO[[#This Row],[Code]])</f>
        <v>0</v>
      </c>
      <c r="L1337" s="196">
        <f>INVENTARIO[[#This Row],[Entradas]]-INVENTARIO[[#This Row],[Salidas]]</f>
        <v>0</v>
      </c>
      <c r="M1337" s="197">
        <f ca="1">INVENTARIO[[#This Row],[Pricing 1]]*10%</f>
        <v>0</v>
      </c>
      <c r="N1337" s="197"/>
      <c r="O1337" s="197"/>
      <c r="P1337" s="197" t="e">
        <f t="shared" si="135"/>
        <v>#DIV/0!</v>
      </c>
      <c r="Q1337" s="196"/>
      <c r="R1337" s="197"/>
      <c r="S1337" s="199">
        <f t="shared" si="136"/>
        <v>0</v>
      </c>
      <c r="T1337" s="200">
        <f ca="1">(P1337+S1337)-INVENTARIO[[#This Row],[Comisión 10%]]</f>
        <v>0</v>
      </c>
      <c r="U1337" s="197">
        <f t="shared" ca="1" si="137"/>
        <v>0</v>
      </c>
      <c r="V1337" s="201"/>
      <c r="W1337" s="20">
        <f ca="1">INVENTARIO[[#This Row],[Precio Final]]-(INVENTARIO[[#This Row],[Comisión 10%]]+INVENTARIO[[#This Row],[Costo total]])</f>
        <v>0</v>
      </c>
      <c r="X1337" s="20">
        <f ca="1">INVENTARIO[[#This Row],[Ganancia Unitaria]]*INVENTARIO[[#This Row],[Salidas]]</f>
        <v>0</v>
      </c>
      <c r="Y1337" s="20"/>
      <c r="Z1337" s="20"/>
    </row>
    <row r="1338" spans="1:26" ht="55" hidden="1" customHeight="1" x14ac:dyDescent="0.15">
      <c r="A1338" s="23"/>
      <c r="B1338" s="171"/>
      <c r="C1338" s="22"/>
      <c r="D1338" s="120"/>
      <c r="E1338" s="194"/>
      <c r="F1338" s="195"/>
      <c r="G1338" s="196"/>
      <c r="H1338" s="197"/>
      <c r="I1338" s="198">
        <f t="shared" ca="1" si="134"/>
        <v>0</v>
      </c>
      <c r="J1338" s="121"/>
      <c r="K1338" s="196">
        <f>SUMIFS(VENTAS[Cantidad],VENTAS[Código del producto Vendido],INVENTARIO[[#This Row],[Code]])</f>
        <v>0</v>
      </c>
      <c r="L1338" s="196">
        <f>INVENTARIO[[#This Row],[Entradas]]-INVENTARIO[[#This Row],[Salidas]]</f>
        <v>0</v>
      </c>
      <c r="M1338" s="197">
        <f ca="1">INVENTARIO[[#This Row],[Pricing 1]]*10%</f>
        <v>0</v>
      </c>
      <c r="N1338" s="197"/>
      <c r="O1338" s="197"/>
      <c r="P1338" s="197" t="e">
        <f t="shared" si="135"/>
        <v>#DIV/0!</v>
      </c>
      <c r="Q1338" s="196"/>
      <c r="R1338" s="197"/>
      <c r="S1338" s="199">
        <f t="shared" si="136"/>
        <v>0</v>
      </c>
      <c r="T1338" s="200">
        <f ca="1">(P1338+S1338)-INVENTARIO[[#This Row],[Comisión 10%]]</f>
        <v>0</v>
      </c>
      <c r="U1338" s="197">
        <f t="shared" ca="1" si="137"/>
        <v>0</v>
      </c>
      <c r="V1338" s="201"/>
      <c r="W1338" s="20">
        <f ca="1">INVENTARIO[[#This Row],[Precio Final]]-(INVENTARIO[[#This Row],[Comisión 10%]]+INVENTARIO[[#This Row],[Costo total]])</f>
        <v>0</v>
      </c>
      <c r="X1338" s="20">
        <f ca="1">INVENTARIO[[#This Row],[Ganancia Unitaria]]*INVENTARIO[[#This Row],[Salidas]]</f>
        <v>0</v>
      </c>
      <c r="Y1338" s="20"/>
      <c r="Z1338" s="20"/>
    </row>
    <row r="1339" spans="1:26" ht="55" hidden="1" customHeight="1" x14ac:dyDescent="0.15">
      <c r="A1339" s="23"/>
      <c r="B1339" s="171"/>
      <c r="C1339" s="22"/>
      <c r="D1339" s="120"/>
      <c r="E1339" s="194"/>
      <c r="F1339" s="195"/>
      <c r="G1339" s="196"/>
      <c r="H1339" s="197"/>
      <c r="I1339" s="198">
        <f t="shared" ca="1" si="134"/>
        <v>0</v>
      </c>
      <c r="J1339" s="121"/>
      <c r="K1339" s="196">
        <f>SUMIFS(VENTAS[Cantidad],VENTAS[Código del producto Vendido],INVENTARIO[[#This Row],[Code]])</f>
        <v>0</v>
      </c>
      <c r="L1339" s="196">
        <f>INVENTARIO[[#This Row],[Entradas]]-INVENTARIO[[#This Row],[Salidas]]</f>
        <v>0</v>
      </c>
      <c r="M1339" s="197">
        <f ca="1">INVENTARIO[[#This Row],[Pricing 1]]*10%</f>
        <v>0</v>
      </c>
      <c r="N1339" s="197"/>
      <c r="O1339" s="197"/>
      <c r="P1339" s="197" t="e">
        <f t="shared" si="135"/>
        <v>#DIV/0!</v>
      </c>
      <c r="Q1339" s="196"/>
      <c r="R1339" s="197"/>
      <c r="S1339" s="199">
        <f t="shared" si="136"/>
        <v>0</v>
      </c>
      <c r="T1339" s="200">
        <f ca="1">(P1339+S1339)-INVENTARIO[[#This Row],[Comisión 10%]]</f>
        <v>0</v>
      </c>
      <c r="U1339" s="197">
        <f t="shared" ca="1" si="137"/>
        <v>0</v>
      </c>
      <c r="V1339" s="201"/>
      <c r="W1339" s="20">
        <f ca="1">INVENTARIO[[#This Row],[Precio Final]]-(INVENTARIO[[#This Row],[Comisión 10%]]+INVENTARIO[[#This Row],[Costo total]])</f>
        <v>0</v>
      </c>
      <c r="X1339" s="20">
        <f ca="1">INVENTARIO[[#This Row],[Ganancia Unitaria]]*INVENTARIO[[#This Row],[Salidas]]</f>
        <v>0</v>
      </c>
      <c r="Y1339" s="20"/>
      <c r="Z1339" s="20"/>
    </row>
    <row r="1340" spans="1:26" ht="55" hidden="1" customHeight="1" x14ac:dyDescent="0.15">
      <c r="A1340" s="23"/>
      <c r="B1340" s="171"/>
      <c r="C1340" s="22"/>
      <c r="D1340" s="120"/>
      <c r="E1340" s="194"/>
      <c r="F1340" s="195"/>
      <c r="G1340" s="196"/>
      <c r="H1340" s="197"/>
      <c r="I1340" s="198">
        <f t="shared" ca="1" si="134"/>
        <v>0</v>
      </c>
      <c r="J1340" s="121"/>
      <c r="K1340" s="196">
        <f>SUMIFS(VENTAS[Cantidad],VENTAS[Código del producto Vendido],INVENTARIO[[#This Row],[Code]])</f>
        <v>0</v>
      </c>
      <c r="L1340" s="196">
        <f>INVENTARIO[[#This Row],[Entradas]]-INVENTARIO[[#This Row],[Salidas]]</f>
        <v>0</v>
      </c>
      <c r="M1340" s="197">
        <f ca="1">INVENTARIO[[#This Row],[Pricing 1]]*10%</f>
        <v>0</v>
      </c>
      <c r="N1340" s="197"/>
      <c r="O1340" s="197"/>
      <c r="P1340" s="197" t="e">
        <f t="shared" si="135"/>
        <v>#DIV/0!</v>
      </c>
      <c r="Q1340" s="196"/>
      <c r="R1340" s="197"/>
      <c r="S1340" s="199">
        <f t="shared" si="136"/>
        <v>0</v>
      </c>
      <c r="T1340" s="200">
        <f ca="1">(P1340+S1340)-INVENTARIO[[#This Row],[Comisión 10%]]</f>
        <v>0</v>
      </c>
      <c r="U1340" s="197">
        <f t="shared" ca="1" si="137"/>
        <v>0</v>
      </c>
      <c r="V1340" s="201"/>
      <c r="W1340" s="20">
        <f ca="1">INVENTARIO[[#This Row],[Precio Final]]-(INVENTARIO[[#This Row],[Comisión 10%]]+INVENTARIO[[#This Row],[Costo total]])</f>
        <v>0</v>
      </c>
      <c r="X1340" s="20">
        <f ca="1">INVENTARIO[[#This Row],[Ganancia Unitaria]]*INVENTARIO[[#This Row],[Salidas]]</f>
        <v>0</v>
      </c>
      <c r="Y1340" s="20"/>
      <c r="Z1340" s="20"/>
    </row>
    <row r="1341" spans="1:26" ht="55" hidden="1" customHeight="1" x14ac:dyDescent="0.15">
      <c r="A1341" s="23"/>
      <c r="B1341" s="171"/>
      <c r="C1341" s="22"/>
      <c r="D1341" s="120"/>
      <c r="E1341" s="194"/>
      <c r="F1341" s="195"/>
      <c r="G1341" s="196"/>
      <c r="H1341" s="197"/>
      <c r="I1341" s="198">
        <f t="shared" ca="1" si="134"/>
        <v>0</v>
      </c>
      <c r="J1341" s="121"/>
      <c r="K1341" s="196">
        <f>SUMIFS(VENTAS[Cantidad],VENTAS[Código del producto Vendido],INVENTARIO[[#This Row],[Code]])</f>
        <v>0</v>
      </c>
      <c r="L1341" s="196">
        <f>INVENTARIO[[#This Row],[Entradas]]-INVENTARIO[[#This Row],[Salidas]]</f>
        <v>0</v>
      </c>
      <c r="M1341" s="197">
        <f ca="1">INVENTARIO[[#This Row],[Pricing 1]]*10%</f>
        <v>0</v>
      </c>
      <c r="N1341" s="197"/>
      <c r="O1341" s="197"/>
      <c r="P1341" s="197" t="e">
        <f t="shared" si="135"/>
        <v>#DIV/0!</v>
      </c>
      <c r="Q1341" s="196"/>
      <c r="R1341" s="197"/>
      <c r="S1341" s="199">
        <f t="shared" si="136"/>
        <v>0</v>
      </c>
      <c r="T1341" s="200">
        <f ca="1">(P1341+S1341)-INVENTARIO[[#This Row],[Comisión 10%]]</f>
        <v>0</v>
      </c>
      <c r="U1341" s="197">
        <f t="shared" ca="1" si="137"/>
        <v>0</v>
      </c>
      <c r="V1341" s="201"/>
      <c r="W1341" s="20">
        <f ca="1">INVENTARIO[[#This Row],[Precio Final]]-(INVENTARIO[[#This Row],[Comisión 10%]]+INVENTARIO[[#This Row],[Costo total]])</f>
        <v>0</v>
      </c>
      <c r="X1341" s="20">
        <f ca="1">INVENTARIO[[#This Row],[Ganancia Unitaria]]*INVENTARIO[[#This Row],[Salidas]]</f>
        <v>0</v>
      </c>
      <c r="Y1341" s="20"/>
      <c r="Z1341" s="20"/>
    </row>
    <row r="1342" spans="1:26" ht="55" hidden="1" customHeight="1" x14ac:dyDescent="0.15">
      <c r="A1342" s="23"/>
      <c r="B1342" s="171"/>
      <c r="C1342" s="22"/>
      <c r="D1342" s="120"/>
      <c r="E1342" s="194"/>
      <c r="F1342" s="195"/>
      <c r="G1342" s="196"/>
      <c r="H1342" s="197"/>
      <c r="I1342" s="198">
        <f t="shared" ca="1" si="134"/>
        <v>0</v>
      </c>
      <c r="J1342" s="121"/>
      <c r="K1342" s="196">
        <f>SUMIFS(VENTAS[Cantidad],VENTAS[Código del producto Vendido],INVENTARIO[[#This Row],[Code]])</f>
        <v>0</v>
      </c>
      <c r="L1342" s="196">
        <f>INVENTARIO[[#This Row],[Entradas]]-INVENTARIO[[#This Row],[Salidas]]</f>
        <v>0</v>
      </c>
      <c r="M1342" s="197">
        <f ca="1">INVENTARIO[[#This Row],[Pricing 1]]*10%</f>
        <v>0</v>
      </c>
      <c r="N1342" s="197"/>
      <c r="O1342" s="197"/>
      <c r="P1342" s="197" t="e">
        <f t="shared" si="135"/>
        <v>#DIV/0!</v>
      </c>
      <c r="Q1342" s="196"/>
      <c r="R1342" s="197"/>
      <c r="S1342" s="199">
        <f t="shared" si="136"/>
        <v>0</v>
      </c>
      <c r="T1342" s="200">
        <f ca="1">(P1342+S1342)-INVENTARIO[[#This Row],[Comisión 10%]]</f>
        <v>0</v>
      </c>
      <c r="U1342" s="197">
        <f t="shared" ca="1" si="137"/>
        <v>0</v>
      </c>
      <c r="V1342" s="201"/>
      <c r="W1342" s="20">
        <f ca="1">INVENTARIO[[#This Row],[Precio Final]]-(INVENTARIO[[#This Row],[Comisión 10%]]+INVENTARIO[[#This Row],[Costo total]])</f>
        <v>0</v>
      </c>
      <c r="X1342" s="20">
        <f ca="1">INVENTARIO[[#This Row],[Ganancia Unitaria]]*INVENTARIO[[#This Row],[Salidas]]</f>
        <v>0</v>
      </c>
      <c r="Y1342" s="20"/>
      <c r="Z1342" s="20"/>
    </row>
    <row r="1343" spans="1:26" ht="55" hidden="1" customHeight="1" x14ac:dyDescent="0.15">
      <c r="A1343" s="23"/>
      <c r="B1343" s="171"/>
      <c r="C1343" s="22"/>
      <c r="D1343" s="120"/>
      <c r="E1343" s="194"/>
      <c r="F1343" s="195"/>
      <c r="G1343" s="196"/>
      <c r="H1343" s="197"/>
      <c r="I1343" s="198">
        <f t="shared" ca="1" si="134"/>
        <v>0</v>
      </c>
      <c r="J1343" s="121"/>
      <c r="K1343" s="196">
        <f>SUMIFS(VENTAS[Cantidad],VENTAS[Código del producto Vendido],INVENTARIO[[#This Row],[Code]])</f>
        <v>0</v>
      </c>
      <c r="L1343" s="196">
        <f>INVENTARIO[[#This Row],[Entradas]]-INVENTARIO[[#This Row],[Salidas]]</f>
        <v>0</v>
      </c>
      <c r="M1343" s="197">
        <f ca="1">INVENTARIO[[#This Row],[Pricing 1]]*10%</f>
        <v>0</v>
      </c>
      <c r="N1343" s="197"/>
      <c r="O1343" s="197"/>
      <c r="P1343" s="197" t="e">
        <f t="shared" si="135"/>
        <v>#DIV/0!</v>
      </c>
      <c r="Q1343" s="196"/>
      <c r="R1343" s="197"/>
      <c r="S1343" s="199">
        <f t="shared" si="136"/>
        <v>0</v>
      </c>
      <c r="T1343" s="200">
        <f ca="1">(P1343+S1343)-INVENTARIO[[#This Row],[Comisión 10%]]</f>
        <v>0</v>
      </c>
      <c r="U1343" s="197">
        <f t="shared" ca="1" si="137"/>
        <v>0</v>
      </c>
      <c r="V1343" s="201"/>
      <c r="W1343" s="20">
        <f ca="1">INVENTARIO[[#This Row],[Precio Final]]-(INVENTARIO[[#This Row],[Comisión 10%]]+INVENTARIO[[#This Row],[Costo total]])</f>
        <v>0</v>
      </c>
      <c r="X1343" s="20">
        <f ca="1">INVENTARIO[[#This Row],[Ganancia Unitaria]]*INVENTARIO[[#This Row],[Salidas]]</f>
        <v>0</v>
      </c>
      <c r="Y1343" s="20"/>
      <c r="Z1343" s="20"/>
    </row>
    <row r="1344" spans="1:26" ht="55" hidden="1" customHeight="1" x14ac:dyDescent="0.15">
      <c r="A1344" s="23"/>
      <c r="B1344" s="171"/>
      <c r="C1344" s="22"/>
      <c r="D1344" s="120"/>
      <c r="E1344" s="194"/>
      <c r="F1344" s="195"/>
      <c r="G1344" s="196"/>
      <c r="H1344" s="197"/>
      <c r="I1344" s="198">
        <f t="shared" ca="1" si="134"/>
        <v>0</v>
      </c>
      <c r="J1344" s="121"/>
      <c r="K1344" s="196">
        <f>SUMIFS(VENTAS[Cantidad],VENTAS[Código del producto Vendido],INVENTARIO[[#This Row],[Code]])</f>
        <v>0</v>
      </c>
      <c r="L1344" s="196">
        <f>INVENTARIO[[#This Row],[Entradas]]-INVENTARIO[[#This Row],[Salidas]]</f>
        <v>0</v>
      </c>
      <c r="M1344" s="197">
        <f ca="1">INVENTARIO[[#This Row],[Pricing 1]]*10%</f>
        <v>0</v>
      </c>
      <c r="N1344" s="197"/>
      <c r="O1344" s="197"/>
      <c r="P1344" s="197" t="e">
        <f t="shared" si="135"/>
        <v>#DIV/0!</v>
      </c>
      <c r="Q1344" s="196"/>
      <c r="R1344" s="197"/>
      <c r="S1344" s="199">
        <f t="shared" si="136"/>
        <v>0</v>
      </c>
      <c r="T1344" s="200">
        <f ca="1">(P1344+S1344)-INVENTARIO[[#This Row],[Comisión 10%]]</f>
        <v>0</v>
      </c>
      <c r="U1344" s="197">
        <f t="shared" ca="1" si="137"/>
        <v>0</v>
      </c>
      <c r="V1344" s="201"/>
      <c r="W1344" s="20">
        <f ca="1">INVENTARIO[[#This Row],[Precio Final]]-(INVENTARIO[[#This Row],[Comisión 10%]]+INVENTARIO[[#This Row],[Costo total]])</f>
        <v>0</v>
      </c>
      <c r="X1344" s="20">
        <f ca="1">INVENTARIO[[#This Row],[Ganancia Unitaria]]*INVENTARIO[[#This Row],[Salidas]]</f>
        <v>0</v>
      </c>
      <c r="Y1344" s="20"/>
      <c r="Z1344" s="20"/>
    </row>
    <row r="1345" spans="1:26" ht="55" hidden="1" customHeight="1" x14ac:dyDescent="0.15">
      <c r="A1345" s="23"/>
      <c r="B1345" s="171"/>
      <c r="C1345" s="22"/>
      <c r="D1345" s="120"/>
      <c r="E1345" s="194"/>
      <c r="F1345" s="195"/>
      <c r="G1345" s="196"/>
      <c r="H1345" s="197"/>
      <c r="I1345" s="198">
        <f t="shared" ca="1" si="134"/>
        <v>0</v>
      </c>
      <c r="J1345" s="121"/>
      <c r="K1345" s="196">
        <f>SUMIFS(VENTAS[Cantidad],VENTAS[Código del producto Vendido],INVENTARIO[[#This Row],[Code]])</f>
        <v>0</v>
      </c>
      <c r="L1345" s="196">
        <f>INVENTARIO[[#This Row],[Entradas]]-INVENTARIO[[#This Row],[Salidas]]</f>
        <v>0</v>
      </c>
      <c r="M1345" s="197">
        <f ca="1">INVENTARIO[[#This Row],[Pricing 1]]*10%</f>
        <v>0</v>
      </c>
      <c r="N1345" s="197"/>
      <c r="O1345" s="197"/>
      <c r="P1345" s="197" t="e">
        <f t="shared" si="135"/>
        <v>#DIV/0!</v>
      </c>
      <c r="Q1345" s="196"/>
      <c r="R1345" s="197"/>
      <c r="S1345" s="199">
        <f t="shared" si="136"/>
        <v>0</v>
      </c>
      <c r="T1345" s="200">
        <f ca="1">(P1345+S1345)-INVENTARIO[[#This Row],[Comisión 10%]]</f>
        <v>0</v>
      </c>
      <c r="U1345" s="197">
        <f t="shared" ca="1" si="137"/>
        <v>0</v>
      </c>
      <c r="V1345" s="201"/>
      <c r="W1345" s="20">
        <f ca="1">INVENTARIO[[#This Row],[Precio Final]]-(INVENTARIO[[#This Row],[Comisión 10%]]+INVENTARIO[[#This Row],[Costo total]])</f>
        <v>0</v>
      </c>
      <c r="X1345" s="20">
        <f ca="1">INVENTARIO[[#This Row],[Ganancia Unitaria]]*INVENTARIO[[#This Row],[Salidas]]</f>
        <v>0</v>
      </c>
      <c r="Y1345" s="20"/>
      <c r="Z1345" s="20"/>
    </row>
    <row r="1346" spans="1:26" ht="55" hidden="1" customHeight="1" x14ac:dyDescent="0.15">
      <c r="A1346" s="23"/>
      <c r="B1346" s="171"/>
      <c r="C1346" s="22"/>
      <c r="D1346" s="120"/>
      <c r="E1346" s="194"/>
      <c r="F1346" s="195"/>
      <c r="G1346" s="196"/>
      <c r="H1346" s="197"/>
      <c r="I1346" s="198">
        <f t="shared" ca="1" si="134"/>
        <v>0</v>
      </c>
      <c r="J1346" s="121"/>
      <c r="K1346" s="196">
        <f>SUMIFS(VENTAS[Cantidad],VENTAS[Código del producto Vendido],INVENTARIO[[#This Row],[Code]])</f>
        <v>0</v>
      </c>
      <c r="L1346" s="196">
        <f>INVENTARIO[[#This Row],[Entradas]]-INVENTARIO[[#This Row],[Salidas]]</f>
        <v>0</v>
      </c>
      <c r="M1346" s="197">
        <f ca="1">INVENTARIO[[#This Row],[Pricing 1]]*10%</f>
        <v>0</v>
      </c>
      <c r="N1346" s="197"/>
      <c r="O1346" s="197"/>
      <c r="P1346" s="197" t="e">
        <f t="shared" si="135"/>
        <v>#DIV/0!</v>
      </c>
      <c r="Q1346" s="196"/>
      <c r="R1346" s="197"/>
      <c r="S1346" s="199">
        <f t="shared" si="136"/>
        <v>0</v>
      </c>
      <c r="T1346" s="200">
        <f ca="1">(P1346+S1346)-INVENTARIO[[#This Row],[Comisión 10%]]</f>
        <v>0</v>
      </c>
      <c r="U1346" s="197">
        <f t="shared" ca="1" si="137"/>
        <v>0</v>
      </c>
      <c r="V1346" s="201"/>
      <c r="W1346" s="20">
        <f ca="1">INVENTARIO[[#This Row],[Precio Final]]-(INVENTARIO[[#This Row],[Comisión 10%]]+INVENTARIO[[#This Row],[Costo total]])</f>
        <v>0</v>
      </c>
      <c r="X1346" s="20">
        <f ca="1">INVENTARIO[[#This Row],[Ganancia Unitaria]]*INVENTARIO[[#This Row],[Salidas]]</f>
        <v>0</v>
      </c>
      <c r="Y1346" s="20"/>
      <c r="Z1346" s="20"/>
    </row>
    <row r="1347" spans="1:26" ht="55" hidden="1" customHeight="1" x14ac:dyDescent="0.15">
      <c r="A1347" s="23"/>
      <c r="B1347" s="171"/>
      <c r="C1347" s="22"/>
      <c r="D1347" s="120"/>
      <c r="E1347" s="194"/>
      <c r="F1347" s="195"/>
      <c r="G1347" s="196"/>
      <c r="H1347" s="197"/>
      <c r="I1347" s="198">
        <f t="shared" ca="1" si="134"/>
        <v>0</v>
      </c>
      <c r="J1347" s="121"/>
      <c r="K1347" s="196">
        <f>SUMIFS(VENTAS[Cantidad],VENTAS[Código del producto Vendido],INVENTARIO[[#This Row],[Code]])</f>
        <v>0</v>
      </c>
      <c r="L1347" s="196">
        <f>INVENTARIO[[#This Row],[Entradas]]-INVENTARIO[[#This Row],[Salidas]]</f>
        <v>0</v>
      </c>
      <c r="M1347" s="197">
        <f ca="1">INVENTARIO[[#This Row],[Pricing 1]]*10%</f>
        <v>0</v>
      </c>
      <c r="N1347" s="197"/>
      <c r="O1347" s="197"/>
      <c r="P1347" s="197" t="e">
        <f t="shared" si="135"/>
        <v>#DIV/0!</v>
      </c>
      <c r="Q1347" s="196"/>
      <c r="R1347" s="197"/>
      <c r="S1347" s="199">
        <f t="shared" si="136"/>
        <v>0</v>
      </c>
      <c r="T1347" s="200">
        <f ca="1">(P1347+S1347)-INVENTARIO[[#This Row],[Comisión 10%]]</f>
        <v>0</v>
      </c>
      <c r="U1347" s="197">
        <f t="shared" ca="1" si="137"/>
        <v>0</v>
      </c>
      <c r="V1347" s="201"/>
      <c r="W1347" s="20">
        <f ca="1">INVENTARIO[[#This Row],[Precio Final]]-(INVENTARIO[[#This Row],[Comisión 10%]]+INVENTARIO[[#This Row],[Costo total]])</f>
        <v>0</v>
      </c>
      <c r="X1347" s="20">
        <f ca="1">INVENTARIO[[#This Row],[Ganancia Unitaria]]*INVENTARIO[[#This Row],[Salidas]]</f>
        <v>0</v>
      </c>
      <c r="Y1347" s="20"/>
      <c r="Z1347" s="20"/>
    </row>
    <row r="1348" spans="1:26" ht="55" hidden="1" customHeight="1" x14ac:dyDescent="0.15">
      <c r="A1348" s="23"/>
      <c r="B1348" s="171"/>
      <c r="C1348" s="22"/>
      <c r="D1348" s="120"/>
      <c r="E1348" s="194"/>
      <c r="F1348" s="195"/>
      <c r="G1348" s="196"/>
      <c r="H1348" s="197"/>
      <c r="I1348" s="198">
        <f t="shared" ca="1" si="134"/>
        <v>0</v>
      </c>
      <c r="J1348" s="121"/>
      <c r="K1348" s="196">
        <f>SUMIFS(VENTAS[Cantidad],VENTAS[Código del producto Vendido],INVENTARIO[[#This Row],[Code]])</f>
        <v>0</v>
      </c>
      <c r="L1348" s="196">
        <f>INVENTARIO[[#This Row],[Entradas]]-INVENTARIO[[#This Row],[Salidas]]</f>
        <v>0</v>
      </c>
      <c r="M1348" s="197">
        <f ca="1">INVENTARIO[[#This Row],[Pricing 1]]*10%</f>
        <v>0</v>
      </c>
      <c r="N1348" s="197"/>
      <c r="O1348" s="197"/>
      <c r="P1348" s="197" t="e">
        <f t="shared" si="135"/>
        <v>#DIV/0!</v>
      </c>
      <c r="Q1348" s="196"/>
      <c r="R1348" s="197"/>
      <c r="S1348" s="199">
        <f t="shared" si="136"/>
        <v>0</v>
      </c>
      <c r="T1348" s="200">
        <f ca="1">(P1348+S1348)-INVENTARIO[[#This Row],[Comisión 10%]]</f>
        <v>0</v>
      </c>
      <c r="U1348" s="197">
        <f t="shared" ca="1" si="137"/>
        <v>0</v>
      </c>
      <c r="V1348" s="201"/>
      <c r="W1348" s="20">
        <f ca="1">INVENTARIO[[#This Row],[Precio Final]]-(INVENTARIO[[#This Row],[Comisión 10%]]+INVENTARIO[[#This Row],[Costo total]])</f>
        <v>0</v>
      </c>
      <c r="X1348" s="20">
        <f ca="1">INVENTARIO[[#This Row],[Ganancia Unitaria]]*INVENTARIO[[#This Row],[Salidas]]</f>
        <v>0</v>
      </c>
      <c r="Y1348" s="20"/>
      <c r="Z1348" s="20"/>
    </row>
    <row r="1349" spans="1:26" ht="55" hidden="1" customHeight="1" x14ac:dyDescent="0.15">
      <c r="A1349" s="23"/>
      <c r="B1349" s="171"/>
      <c r="C1349" s="22"/>
      <c r="D1349" s="120"/>
      <c r="E1349" s="194"/>
      <c r="F1349" s="195"/>
      <c r="G1349" s="196"/>
      <c r="H1349" s="197"/>
      <c r="I1349" s="198">
        <f t="shared" ca="1" si="134"/>
        <v>0</v>
      </c>
      <c r="J1349" s="121"/>
      <c r="K1349" s="196">
        <f>SUMIFS(VENTAS[Cantidad],VENTAS[Código del producto Vendido],INVENTARIO[[#This Row],[Code]])</f>
        <v>0</v>
      </c>
      <c r="L1349" s="196">
        <f>INVENTARIO[[#This Row],[Entradas]]-INVENTARIO[[#This Row],[Salidas]]</f>
        <v>0</v>
      </c>
      <c r="M1349" s="197">
        <f ca="1">INVENTARIO[[#This Row],[Pricing 1]]*10%</f>
        <v>0</v>
      </c>
      <c r="N1349" s="197"/>
      <c r="O1349" s="197"/>
      <c r="P1349" s="197" t="e">
        <f t="shared" si="135"/>
        <v>#DIV/0!</v>
      </c>
      <c r="Q1349" s="196"/>
      <c r="R1349" s="197"/>
      <c r="S1349" s="199">
        <f t="shared" si="136"/>
        <v>0</v>
      </c>
      <c r="T1349" s="200">
        <f ca="1">(P1349+S1349)-INVENTARIO[[#This Row],[Comisión 10%]]</f>
        <v>0</v>
      </c>
      <c r="U1349" s="197">
        <f t="shared" ca="1" si="137"/>
        <v>0</v>
      </c>
      <c r="V1349" s="201"/>
      <c r="W1349" s="20">
        <f ca="1">INVENTARIO[[#This Row],[Precio Final]]-(INVENTARIO[[#This Row],[Comisión 10%]]+INVENTARIO[[#This Row],[Costo total]])</f>
        <v>0</v>
      </c>
      <c r="X1349" s="20">
        <f ca="1">INVENTARIO[[#This Row],[Ganancia Unitaria]]*INVENTARIO[[#This Row],[Salidas]]</f>
        <v>0</v>
      </c>
      <c r="Y1349" s="20"/>
      <c r="Z1349" s="20"/>
    </row>
    <row r="1350" spans="1:26" ht="55" hidden="1" customHeight="1" x14ac:dyDescent="0.15">
      <c r="A1350" s="23"/>
      <c r="B1350" s="171"/>
      <c r="C1350" s="22"/>
      <c r="D1350" s="120"/>
      <c r="E1350" s="194"/>
      <c r="F1350" s="195"/>
      <c r="G1350" s="196"/>
      <c r="H1350" s="197"/>
      <c r="I1350" s="198">
        <f t="shared" ca="1" si="134"/>
        <v>0</v>
      </c>
      <c r="J1350" s="121"/>
      <c r="K1350" s="196">
        <f>SUMIFS(VENTAS[Cantidad],VENTAS[Código del producto Vendido],INVENTARIO[[#This Row],[Code]])</f>
        <v>0</v>
      </c>
      <c r="L1350" s="196">
        <f>INVENTARIO[[#This Row],[Entradas]]-INVENTARIO[[#This Row],[Salidas]]</f>
        <v>0</v>
      </c>
      <c r="M1350" s="197">
        <f ca="1">INVENTARIO[[#This Row],[Pricing 1]]*10%</f>
        <v>0</v>
      </c>
      <c r="N1350" s="197"/>
      <c r="O1350" s="197"/>
      <c r="P1350" s="197" t="e">
        <f t="shared" si="135"/>
        <v>#DIV/0!</v>
      </c>
      <c r="Q1350" s="196"/>
      <c r="R1350" s="197"/>
      <c r="S1350" s="199">
        <f t="shared" si="136"/>
        <v>0</v>
      </c>
      <c r="T1350" s="200">
        <f ca="1">(P1350+S1350)-INVENTARIO[[#This Row],[Comisión 10%]]</f>
        <v>0</v>
      </c>
      <c r="U1350" s="197">
        <f t="shared" ca="1" si="137"/>
        <v>0</v>
      </c>
      <c r="V1350" s="201"/>
      <c r="W1350" s="20">
        <f ca="1">INVENTARIO[[#This Row],[Precio Final]]-(INVENTARIO[[#This Row],[Comisión 10%]]+INVENTARIO[[#This Row],[Costo total]])</f>
        <v>0</v>
      </c>
      <c r="X1350" s="20">
        <f ca="1">INVENTARIO[[#This Row],[Ganancia Unitaria]]*INVENTARIO[[#This Row],[Salidas]]</f>
        <v>0</v>
      </c>
      <c r="Y1350" s="20"/>
      <c r="Z1350" s="20"/>
    </row>
    <row r="1351" spans="1:26" ht="55" hidden="1" customHeight="1" x14ac:dyDescent="0.15">
      <c r="A1351" s="23"/>
      <c r="B1351" s="171"/>
      <c r="C1351" s="22"/>
      <c r="D1351" s="120"/>
      <c r="E1351" s="194"/>
      <c r="F1351" s="195"/>
      <c r="G1351" s="196"/>
      <c r="H1351" s="197"/>
      <c r="I1351" s="198">
        <f t="shared" ca="1" si="134"/>
        <v>0</v>
      </c>
      <c r="J1351" s="121"/>
      <c r="K1351" s="196">
        <f>SUMIFS(VENTAS[Cantidad],VENTAS[Código del producto Vendido],INVENTARIO[[#This Row],[Code]])</f>
        <v>0</v>
      </c>
      <c r="L1351" s="196">
        <f>INVENTARIO[[#This Row],[Entradas]]-INVENTARIO[[#This Row],[Salidas]]</f>
        <v>0</v>
      </c>
      <c r="M1351" s="197">
        <f ca="1">INVENTARIO[[#This Row],[Pricing 1]]*10%</f>
        <v>0</v>
      </c>
      <c r="N1351" s="197"/>
      <c r="O1351" s="197"/>
      <c r="P1351" s="197" t="e">
        <f t="shared" si="135"/>
        <v>#DIV/0!</v>
      </c>
      <c r="Q1351" s="196"/>
      <c r="R1351" s="197"/>
      <c r="S1351" s="199">
        <f t="shared" si="136"/>
        <v>0</v>
      </c>
      <c r="T1351" s="200">
        <f ca="1">(P1351+S1351)-INVENTARIO[[#This Row],[Comisión 10%]]</f>
        <v>0</v>
      </c>
      <c r="U1351" s="197">
        <f t="shared" ca="1" si="137"/>
        <v>0</v>
      </c>
      <c r="V1351" s="201"/>
      <c r="W1351" s="20">
        <f ca="1">INVENTARIO[[#This Row],[Precio Final]]-(INVENTARIO[[#This Row],[Comisión 10%]]+INVENTARIO[[#This Row],[Costo total]])</f>
        <v>0</v>
      </c>
      <c r="X1351" s="20">
        <f ca="1">INVENTARIO[[#This Row],[Ganancia Unitaria]]*INVENTARIO[[#This Row],[Salidas]]</f>
        <v>0</v>
      </c>
      <c r="Y1351" s="20"/>
      <c r="Z1351" s="20"/>
    </row>
    <row r="1352" spans="1:26" ht="55" hidden="1" customHeight="1" x14ac:dyDescent="0.15">
      <c r="A1352" s="23"/>
      <c r="B1352" s="171"/>
      <c r="C1352" s="22"/>
      <c r="D1352" s="120"/>
      <c r="E1352" s="194"/>
      <c r="F1352" s="195"/>
      <c r="G1352" s="196"/>
      <c r="H1352" s="197"/>
      <c r="I1352" s="198">
        <f t="shared" ca="1" si="134"/>
        <v>0</v>
      </c>
      <c r="J1352" s="121"/>
      <c r="K1352" s="196">
        <f>SUMIFS(VENTAS[Cantidad],VENTAS[Código del producto Vendido],INVENTARIO[[#This Row],[Code]])</f>
        <v>0</v>
      </c>
      <c r="L1352" s="196">
        <f>INVENTARIO[[#This Row],[Entradas]]-INVENTARIO[[#This Row],[Salidas]]</f>
        <v>0</v>
      </c>
      <c r="M1352" s="197">
        <f ca="1">INVENTARIO[[#This Row],[Pricing 1]]*10%</f>
        <v>0</v>
      </c>
      <c r="N1352" s="197"/>
      <c r="O1352" s="197"/>
      <c r="P1352" s="197" t="e">
        <f t="shared" si="135"/>
        <v>#DIV/0!</v>
      </c>
      <c r="Q1352" s="196"/>
      <c r="R1352" s="197"/>
      <c r="S1352" s="199">
        <f t="shared" si="136"/>
        <v>0</v>
      </c>
      <c r="T1352" s="200">
        <f ca="1">(P1352+S1352)-INVENTARIO[[#This Row],[Comisión 10%]]</f>
        <v>0</v>
      </c>
      <c r="U1352" s="197">
        <f t="shared" ca="1" si="137"/>
        <v>0</v>
      </c>
      <c r="V1352" s="201"/>
      <c r="W1352" s="20">
        <f ca="1">INVENTARIO[[#This Row],[Precio Final]]-(INVENTARIO[[#This Row],[Comisión 10%]]+INVENTARIO[[#This Row],[Costo total]])</f>
        <v>0</v>
      </c>
      <c r="X1352" s="20">
        <f ca="1">INVENTARIO[[#This Row],[Ganancia Unitaria]]*INVENTARIO[[#This Row],[Salidas]]</f>
        <v>0</v>
      </c>
      <c r="Y1352" s="20"/>
      <c r="Z1352" s="20"/>
    </row>
    <row r="1353" spans="1:26" ht="55" hidden="1" customHeight="1" x14ac:dyDescent="0.15">
      <c r="A1353" s="23"/>
      <c r="B1353" s="171"/>
      <c r="C1353" s="22"/>
      <c r="D1353" s="120"/>
      <c r="E1353" s="194"/>
      <c r="F1353" s="195"/>
      <c r="G1353" s="196"/>
      <c r="H1353" s="197"/>
      <c r="I1353" s="198">
        <f t="shared" ca="1" si="134"/>
        <v>0</v>
      </c>
      <c r="J1353" s="121"/>
      <c r="K1353" s="196">
        <f>SUMIFS(VENTAS[Cantidad],VENTAS[Código del producto Vendido],INVENTARIO[[#This Row],[Code]])</f>
        <v>0</v>
      </c>
      <c r="L1353" s="196">
        <f>INVENTARIO[[#This Row],[Entradas]]-INVENTARIO[[#This Row],[Salidas]]</f>
        <v>0</v>
      </c>
      <c r="M1353" s="197">
        <f ca="1">INVENTARIO[[#This Row],[Pricing 1]]*10%</f>
        <v>0</v>
      </c>
      <c r="N1353" s="197"/>
      <c r="O1353" s="197"/>
      <c r="P1353" s="197" t="e">
        <f t="shared" si="135"/>
        <v>#DIV/0!</v>
      </c>
      <c r="Q1353" s="196"/>
      <c r="R1353" s="197"/>
      <c r="S1353" s="199">
        <f t="shared" si="136"/>
        <v>0</v>
      </c>
      <c r="T1353" s="200">
        <f ca="1">(P1353+S1353)-INVENTARIO[[#This Row],[Comisión 10%]]</f>
        <v>0</v>
      </c>
      <c r="U1353" s="197">
        <f t="shared" ca="1" si="137"/>
        <v>0</v>
      </c>
      <c r="V1353" s="201"/>
      <c r="W1353" s="20">
        <f ca="1">INVENTARIO[[#This Row],[Precio Final]]-(INVENTARIO[[#This Row],[Comisión 10%]]+INVENTARIO[[#This Row],[Costo total]])</f>
        <v>0</v>
      </c>
      <c r="X1353" s="20">
        <f ca="1">INVENTARIO[[#This Row],[Ganancia Unitaria]]*INVENTARIO[[#This Row],[Salidas]]</f>
        <v>0</v>
      </c>
      <c r="Y1353" s="20"/>
      <c r="Z1353" s="20"/>
    </row>
    <row r="1354" spans="1:26" ht="55" hidden="1" customHeight="1" x14ac:dyDescent="0.15">
      <c r="A1354" s="23"/>
      <c r="B1354" s="171"/>
      <c r="C1354" s="22"/>
      <c r="D1354" s="120"/>
      <c r="E1354" s="194"/>
      <c r="F1354" s="195"/>
      <c r="G1354" s="196"/>
      <c r="H1354" s="197"/>
      <c r="I1354" s="198">
        <f t="shared" ca="1" si="134"/>
        <v>0</v>
      </c>
      <c r="J1354" s="121"/>
      <c r="K1354" s="196">
        <f>SUMIFS(VENTAS[Cantidad],VENTAS[Código del producto Vendido],INVENTARIO[[#This Row],[Code]])</f>
        <v>0</v>
      </c>
      <c r="L1354" s="196">
        <f>INVENTARIO[[#This Row],[Entradas]]-INVENTARIO[[#This Row],[Salidas]]</f>
        <v>0</v>
      </c>
      <c r="M1354" s="197">
        <f ca="1">INVENTARIO[[#This Row],[Pricing 1]]*10%</f>
        <v>0</v>
      </c>
      <c r="N1354" s="197"/>
      <c r="O1354" s="197"/>
      <c r="P1354" s="197" t="e">
        <f t="shared" si="135"/>
        <v>#DIV/0!</v>
      </c>
      <c r="Q1354" s="196"/>
      <c r="R1354" s="197"/>
      <c r="S1354" s="199">
        <f t="shared" si="136"/>
        <v>0</v>
      </c>
      <c r="T1354" s="200">
        <f ca="1">(P1354+S1354)-INVENTARIO[[#This Row],[Comisión 10%]]</f>
        <v>0</v>
      </c>
      <c r="U1354" s="197">
        <f t="shared" ca="1" si="137"/>
        <v>0</v>
      </c>
      <c r="V1354" s="201"/>
      <c r="W1354" s="20">
        <f ca="1">INVENTARIO[[#This Row],[Precio Final]]-(INVENTARIO[[#This Row],[Comisión 10%]]+INVENTARIO[[#This Row],[Costo total]])</f>
        <v>0</v>
      </c>
      <c r="X1354" s="20">
        <f ca="1">INVENTARIO[[#This Row],[Ganancia Unitaria]]*INVENTARIO[[#This Row],[Salidas]]</f>
        <v>0</v>
      </c>
      <c r="Y1354" s="20"/>
      <c r="Z1354" s="20"/>
    </row>
    <row r="1355" spans="1:26" ht="55" hidden="1" customHeight="1" x14ac:dyDescent="0.15">
      <c r="A1355" s="23"/>
      <c r="B1355" s="171"/>
      <c r="C1355" s="22"/>
      <c r="D1355" s="120"/>
      <c r="E1355" s="194"/>
      <c r="F1355" s="195"/>
      <c r="G1355" s="196"/>
      <c r="H1355" s="197"/>
      <c r="I1355" s="198">
        <f t="shared" ca="1" si="134"/>
        <v>0</v>
      </c>
      <c r="J1355" s="121"/>
      <c r="K1355" s="196">
        <f>SUMIFS(VENTAS[Cantidad],VENTAS[Código del producto Vendido],INVENTARIO[[#This Row],[Code]])</f>
        <v>0</v>
      </c>
      <c r="L1355" s="196">
        <f>INVENTARIO[[#This Row],[Entradas]]-INVENTARIO[[#This Row],[Salidas]]</f>
        <v>0</v>
      </c>
      <c r="M1355" s="197">
        <f ca="1">INVENTARIO[[#This Row],[Pricing 1]]*10%</f>
        <v>0</v>
      </c>
      <c r="N1355" s="197"/>
      <c r="O1355" s="197"/>
      <c r="P1355" s="197" t="e">
        <f t="shared" si="135"/>
        <v>#DIV/0!</v>
      </c>
      <c r="Q1355" s="196"/>
      <c r="R1355" s="197"/>
      <c r="S1355" s="199">
        <f t="shared" si="136"/>
        <v>0</v>
      </c>
      <c r="T1355" s="200">
        <f ca="1">(P1355+S1355)-INVENTARIO[[#This Row],[Comisión 10%]]</f>
        <v>0</v>
      </c>
      <c r="U1355" s="197">
        <f t="shared" ca="1" si="137"/>
        <v>0</v>
      </c>
      <c r="V1355" s="201"/>
      <c r="W1355" s="20">
        <f ca="1">INVENTARIO[[#This Row],[Precio Final]]-(INVENTARIO[[#This Row],[Comisión 10%]]+INVENTARIO[[#This Row],[Costo total]])</f>
        <v>0</v>
      </c>
      <c r="X1355" s="20">
        <f ca="1">INVENTARIO[[#This Row],[Ganancia Unitaria]]*INVENTARIO[[#This Row],[Salidas]]</f>
        <v>0</v>
      </c>
      <c r="Y1355" s="20"/>
      <c r="Z1355" s="20"/>
    </row>
    <row r="1356" spans="1:26" ht="55" hidden="1" customHeight="1" x14ac:dyDescent="0.15">
      <c r="A1356" s="23"/>
      <c r="B1356" s="171"/>
      <c r="C1356" s="22"/>
      <c r="D1356" s="120"/>
      <c r="E1356" s="194"/>
      <c r="F1356" s="195"/>
      <c r="G1356" s="196"/>
      <c r="H1356" s="197"/>
      <c r="I1356" s="198">
        <f t="shared" ca="1" si="134"/>
        <v>0</v>
      </c>
      <c r="J1356" s="121"/>
      <c r="K1356" s="196">
        <f>SUMIFS(VENTAS[Cantidad],VENTAS[Código del producto Vendido],INVENTARIO[[#This Row],[Code]])</f>
        <v>0</v>
      </c>
      <c r="L1356" s="196">
        <f>INVENTARIO[[#This Row],[Entradas]]-INVENTARIO[[#This Row],[Salidas]]</f>
        <v>0</v>
      </c>
      <c r="M1356" s="197">
        <f ca="1">INVENTARIO[[#This Row],[Pricing 1]]*10%</f>
        <v>0</v>
      </c>
      <c r="N1356" s="197"/>
      <c r="O1356" s="197"/>
      <c r="P1356" s="197" t="e">
        <f t="shared" si="135"/>
        <v>#DIV/0!</v>
      </c>
      <c r="Q1356" s="196"/>
      <c r="R1356" s="197"/>
      <c r="S1356" s="199">
        <f t="shared" si="136"/>
        <v>0</v>
      </c>
      <c r="T1356" s="200">
        <f ca="1">(P1356+S1356)-INVENTARIO[[#This Row],[Comisión 10%]]</f>
        <v>0</v>
      </c>
      <c r="U1356" s="197">
        <f t="shared" ca="1" si="137"/>
        <v>0</v>
      </c>
      <c r="V1356" s="201"/>
      <c r="W1356" s="20">
        <f ca="1">INVENTARIO[[#This Row],[Precio Final]]-(INVENTARIO[[#This Row],[Comisión 10%]]+INVENTARIO[[#This Row],[Costo total]])</f>
        <v>0</v>
      </c>
      <c r="X1356" s="20">
        <f ca="1">INVENTARIO[[#This Row],[Ganancia Unitaria]]*INVENTARIO[[#This Row],[Salidas]]</f>
        <v>0</v>
      </c>
      <c r="Y1356" s="20"/>
      <c r="Z1356" s="20"/>
    </row>
    <row r="1357" spans="1:26" ht="55" hidden="1" customHeight="1" x14ac:dyDescent="0.15">
      <c r="A1357" s="23"/>
      <c r="B1357" s="171"/>
      <c r="C1357" s="22"/>
      <c r="D1357" s="120"/>
      <c r="E1357" s="194"/>
      <c r="F1357" s="195"/>
      <c r="G1357" s="196"/>
      <c r="H1357" s="197"/>
      <c r="I1357" s="198">
        <f t="shared" ca="1" si="134"/>
        <v>0</v>
      </c>
      <c r="J1357" s="121"/>
      <c r="K1357" s="196">
        <f>SUMIFS(VENTAS[Cantidad],VENTAS[Código del producto Vendido],INVENTARIO[[#This Row],[Code]])</f>
        <v>0</v>
      </c>
      <c r="L1357" s="196">
        <f>INVENTARIO[[#This Row],[Entradas]]-INVENTARIO[[#This Row],[Salidas]]</f>
        <v>0</v>
      </c>
      <c r="M1357" s="197">
        <f ca="1">INVENTARIO[[#This Row],[Pricing 1]]*10%</f>
        <v>0</v>
      </c>
      <c r="N1357" s="197"/>
      <c r="O1357" s="197"/>
      <c r="P1357" s="197" t="e">
        <f t="shared" si="135"/>
        <v>#DIV/0!</v>
      </c>
      <c r="Q1357" s="196"/>
      <c r="R1357" s="197"/>
      <c r="S1357" s="199">
        <f t="shared" si="136"/>
        <v>0</v>
      </c>
      <c r="T1357" s="200">
        <f ca="1">(P1357+S1357)-INVENTARIO[[#This Row],[Comisión 10%]]</f>
        <v>0</v>
      </c>
      <c r="U1357" s="197">
        <f t="shared" ca="1" si="137"/>
        <v>0</v>
      </c>
      <c r="V1357" s="201"/>
      <c r="W1357" s="20">
        <f ca="1">INVENTARIO[[#This Row],[Precio Final]]-(INVENTARIO[[#This Row],[Comisión 10%]]+INVENTARIO[[#This Row],[Costo total]])</f>
        <v>0</v>
      </c>
      <c r="X1357" s="20">
        <f ca="1">INVENTARIO[[#This Row],[Ganancia Unitaria]]*INVENTARIO[[#This Row],[Salidas]]</f>
        <v>0</v>
      </c>
      <c r="Y1357" s="20"/>
      <c r="Z1357" s="20"/>
    </row>
    <row r="1358" spans="1:26" ht="55" hidden="1" customHeight="1" x14ac:dyDescent="0.15">
      <c r="A1358" s="23"/>
      <c r="B1358" s="171"/>
      <c r="C1358" s="22"/>
      <c r="D1358" s="120"/>
      <c r="E1358" s="194"/>
      <c r="F1358" s="195"/>
      <c r="G1358" s="196"/>
      <c r="H1358" s="197"/>
      <c r="I1358" s="198">
        <f t="shared" ca="1" si="134"/>
        <v>0</v>
      </c>
      <c r="J1358" s="121"/>
      <c r="K1358" s="196">
        <f>SUMIFS(VENTAS[Cantidad],VENTAS[Código del producto Vendido],INVENTARIO[[#This Row],[Code]])</f>
        <v>0</v>
      </c>
      <c r="L1358" s="196">
        <f>INVENTARIO[[#This Row],[Entradas]]-INVENTARIO[[#This Row],[Salidas]]</f>
        <v>0</v>
      </c>
      <c r="M1358" s="197">
        <f ca="1">INVENTARIO[[#This Row],[Pricing 1]]*10%</f>
        <v>0</v>
      </c>
      <c r="N1358" s="197"/>
      <c r="O1358" s="197"/>
      <c r="P1358" s="197" t="e">
        <f t="shared" si="135"/>
        <v>#DIV/0!</v>
      </c>
      <c r="Q1358" s="196"/>
      <c r="R1358" s="197"/>
      <c r="S1358" s="199">
        <f t="shared" si="136"/>
        <v>0</v>
      </c>
      <c r="T1358" s="200">
        <f ca="1">(P1358+S1358)-INVENTARIO[[#This Row],[Comisión 10%]]</f>
        <v>0</v>
      </c>
      <c r="U1358" s="197">
        <f t="shared" ca="1" si="137"/>
        <v>0</v>
      </c>
      <c r="V1358" s="201"/>
      <c r="W1358" s="20">
        <f ca="1">INVENTARIO[[#This Row],[Precio Final]]-(INVENTARIO[[#This Row],[Comisión 10%]]+INVENTARIO[[#This Row],[Costo total]])</f>
        <v>0</v>
      </c>
      <c r="X1358" s="20">
        <f ca="1">INVENTARIO[[#This Row],[Ganancia Unitaria]]*INVENTARIO[[#This Row],[Salidas]]</f>
        <v>0</v>
      </c>
      <c r="Y1358" s="20"/>
      <c r="Z1358" s="20"/>
    </row>
    <row r="1359" spans="1:26" ht="55" hidden="1" customHeight="1" x14ac:dyDescent="0.15">
      <c r="A1359" s="23"/>
      <c r="B1359" s="171"/>
      <c r="C1359" s="22"/>
      <c r="D1359" s="120"/>
      <c r="E1359" s="194"/>
      <c r="F1359" s="195"/>
      <c r="G1359" s="196"/>
      <c r="H1359" s="197"/>
      <c r="I1359" s="198">
        <f t="shared" ca="1" si="134"/>
        <v>0</v>
      </c>
      <c r="J1359" s="121"/>
      <c r="K1359" s="196">
        <f>SUMIFS(VENTAS[Cantidad],VENTAS[Código del producto Vendido],INVENTARIO[[#This Row],[Code]])</f>
        <v>0</v>
      </c>
      <c r="L1359" s="196">
        <f>INVENTARIO[[#This Row],[Entradas]]-INVENTARIO[[#This Row],[Salidas]]</f>
        <v>0</v>
      </c>
      <c r="M1359" s="197">
        <f ca="1">INVENTARIO[[#This Row],[Pricing 1]]*10%</f>
        <v>0</v>
      </c>
      <c r="N1359" s="197"/>
      <c r="O1359" s="197"/>
      <c r="P1359" s="197" t="e">
        <f t="shared" si="135"/>
        <v>#DIV/0!</v>
      </c>
      <c r="Q1359" s="196"/>
      <c r="R1359" s="197"/>
      <c r="S1359" s="199">
        <f t="shared" si="136"/>
        <v>0</v>
      </c>
      <c r="T1359" s="200">
        <f ca="1">(P1359+S1359)-INVENTARIO[[#This Row],[Comisión 10%]]</f>
        <v>0</v>
      </c>
      <c r="U1359" s="197">
        <f t="shared" ca="1" si="137"/>
        <v>0</v>
      </c>
      <c r="V1359" s="201"/>
      <c r="W1359" s="20">
        <f ca="1">INVENTARIO[[#This Row],[Precio Final]]-(INVENTARIO[[#This Row],[Comisión 10%]]+INVENTARIO[[#This Row],[Costo total]])</f>
        <v>0</v>
      </c>
      <c r="X1359" s="20">
        <f ca="1">INVENTARIO[[#This Row],[Ganancia Unitaria]]*INVENTARIO[[#This Row],[Salidas]]</f>
        <v>0</v>
      </c>
      <c r="Y1359" s="20"/>
      <c r="Z1359" s="20"/>
    </row>
    <row r="1360" spans="1:26" ht="55" hidden="1" customHeight="1" x14ac:dyDescent="0.15">
      <c r="A1360" s="23"/>
      <c r="B1360" s="171"/>
      <c r="C1360" s="22"/>
      <c r="D1360" s="120"/>
      <c r="E1360" s="194"/>
      <c r="F1360" s="195"/>
      <c r="G1360" s="196"/>
      <c r="H1360" s="197"/>
      <c r="I1360" s="198">
        <f t="shared" ca="1" si="134"/>
        <v>0</v>
      </c>
      <c r="J1360" s="121"/>
      <c r="K1360" s="196">
        <f>SUMIFS(VENTAS[Cantidad],VENTAS[Código del producto Vendido],INVENTARIO[[#This Row],[Code]])</f>
        <v>0</v>
      </c>
      <c r="L1360" s="196">
        <f>INVENTARIO[[#This Row],[Entradas]]-INVENTARIO[[#This Row],[Salidas]]</f>
        <v>0</v>
      </c>
      <c r="M1360" s="197">
        <f ca="1">INVENTARIO[[#This Row],[Pricing 1]]*10%</f>
        <v>0</v>
      </c>
      <c r="N1360" s="197"/>
      <c r="O1360" s="197"/>
      <c r="P1360" s="197" t="e">
        <f t="shared" si="135"/>
        <v>#DIV/0!</v>
      </c>
      <c r="Q1360" s="196"/>
      <c r="R1360" s="197"/>
      <c r="S1360" s="199">
        <f t="shared" si="136"/>
        <v>0</v>
      </c>
      <c r="T1360" s="200">
        <f ca="1">(P1360+S1360)-INVENTARIO[[#This Row],[Comisión 10%]]</f>
        <v>0</v>
      </c>
      <c r="U1360" s="197">
        <f t="shared" ca="1" si="137"/>
        <v>0</v>
      </c>
      <c r="V1360" s="201"/>
      <c r="W1360" s="20">
        <f ca="1">INVENTARIO[[#This Row],[Precio Final]]-(INVENTARIO[[#This Row],[Comisión 10%]]+INVENTARIO[[#This Row],[Costo total]])</f>
        <v>0</v>
      </c>
      <c r="X1360" s="20">
        <f ca="1">INVENTARIO[[#This Row],[Ganancia Unitaria]]*INVENTARIO[[#This Row],[Salidas]]</f>
        <v>0</v>
      </c>
      <c r="Y1360" s="20"/>
      <c r="Z1360" s="20"/>
    </row>
    <row r="1361" spans="1:26" ht="55" hidden="1" customHeight="1" x14ac:dyDescent="0.15">
      <c r="A1361" s="23"/>
      <c r="B1361" s="171"/>
      <c r="C1361" s="22"/>
      <c r="D1361" s="120"/>
      <c r="E1361" s="194"/>
      <c r="F1361" s="195"/>
      <c r="G1361" s="196"/>
      <c r="H1361" s="197"/>
      <c r="I1361" s="198">
        <f t="shared" ca="1" si="134"/>
        <v>0</v>
      </c>
      <c r="J1361" s="121"/>
      <c r="K1361" s="196">
        <f>SUMIFS(VENTAS[Cantidad],VENTAS[Código del producto Vendido],INVENTARIO[[#This Row],[Code]])</f>
        <v>0</v>
      </c>
      <c r="L1361" s="196">
        <f>INVENTARIO[[#This Row],[Entradas]]-INVENTARIO[[#This Row],[Salidas]]</f>
        <v>0</v>
      </c>
      <c r="M1361" s="197">
        <f ca="1">INVENTARIO[[#This Row],[Pricing 1]]*10%</f>
        <v>0</v>
      </c>
      <c r="N1361" s="197"/>
      <c r="O1361" s="197"/>
      <c r="P1361" s="197" t="e">
        <f t="shared" si="135"/>
        <v>#DIV/0!</v>
      </c>
      <c r="Q1361" s="196"/>
      <c r="R1361" s="197"/>
      <c r="S1361" s="199">
        <f t="shared" si="136"/>
        <v>0</v>
      </c>
      <c r="T1361" s="200">
        <f ca="1">(P1361+S1361)-INVENTARIO[[#This Row],[Comisión 10%]]</f>
        <v>0</v>
      </c>
      <c r="U1361" s="197">
        <f t="shared" ca="1" si="137"/>
        <v>0</v>
      </c>
      <c r="V1361" s="201"/>
      <c r="W1361" s="20">
        <f ca="1">INVENTARIO[[#This Row],[Precio Final]]-(INVENTARIO[[#This Row],[Comisión 10%]]+INVENTARIO[[#This Row],[Costo total]])</f>
        <v>0</v>
      </c>
      <c r="X1361" s="20">
        <f ca="1">INVENTARIO[[#This Row],[Ganancia Unitaria]]*INVENTARIO[[#This Row],[Salidas]]</f>
        <v>0</v>
      </c>
      <c r="Y1361" s="20"/>
      <c r="Z1361" s="20"/>
    </row>
    <row r="1362" spans="1:26" ht="55" hidden="1" customHeight="1" x14ac:dyDescent="0.15">
      <c r="A1362" s="23"/>
      <c r="B1362" s="171"/>
      <c r="C1362" s="22"/>
      <c r="D1362" s="120"/>
      <c r="E1362" s="194"/>
      <c r="F1362" s="195"/>
      <c r="G1362" s="196"/>
      <c r="H1362" s="197"/>
      <c r="I1362" s="198">
        <f t="shared" ca="1" si="134"/>
        <v>0</v>
      </c>
      <c r="J1362" s="121"/>
      <c r="K1362" s="196">
        <f>SUMIFS(VENTAS[Cantidad],VENTAS[Código del producto Vendido],INVENTARIO[[#This Row],[Code]])</f>
        <v>0</v>
      </c>
      <c r="L1362" s="196">
        <f>INVENTARIO[[#This Row],[Entradas]]-INVENTARIO[[#This Row],[Salidas]]</f>
        <v>0</v>
      </c>
      <c r="M1362" s="197">
        <f ca="1">INVENTARIO[[#This Row],[Pricing 1]]*10%</f>
        <v>0</v>
      </c>
      <c r="N1362" s="197"/>
      <c r="O1362" s="197"/>
      <c r="P1362" s="197" t="e">
        <f t="shared" si="135"/>
        <v>#DIV/0!</v>
      </c>
      <c r="Q1362" s="196"/>
      <c r="R1362" s="197"/>
      <c r="S1362" s="199">
        <f t="shared" si="136"/>
        <v>0</v>
      </c>
      <c r="T1362" s="200">
        <f ca="1">(P1362+S1362)-INVENTARIO[[#This Row],[Comisión 10%]]</f>
        <v>0</v>
      </c>
      <c r="U1362" s="197">
        <f t="shared" ca="1" si="137"/>
        <v>0</v>
      </c>
      <c r="V1362" s="201"/>
      <c r="W1362" s="20">
        <f ca="1">INVENTARIO[[#This Row],[Precio Final]]-(INVENTARIO[[#This Row],[Comisión 10%]]+INVENTARIO[[#This Row],[Costo total]])</f>
        <v>0</v>
      </c>
      <c r="X1362" s="20">
        <f ca="1">INVENTARIO[[#This Row],[Ganancia Unitaria]]*INVENTARIO[[#This Row],[Salidas]]</f>
        <v>0</v>
      </c>
      <c r="Y1362" s="20"/>
      <c r="Z1362" s="20"/>
    </row>
    <row r="1363" spans="1:26" ht="55" hidden="1" customHeight="1" x14ac:dyDescent="0.15">
      <c r="A1363" s="23"/>
      <c r="B1363" s="171"/>
      <c r="C1363" s="22"/>
      <c r="D1363" s="120"/>
      <c r="E1363" s="194"/>
      <c r="F1363" s="195"/>
      <c r="G1363" s="196"/>
      <c r="H1363" s="197"/>
      <c r="I1363" s="198">
        <f t="shared" ca="1" si="134"/>
        <v>0</v>
      </c>
      <c r="J1363" s="121"/>
      <c r="K1363" s="196">
        <f>SUMIFS(VENTAS[Cantidad],VENTAS[Código del producto Vendido],INVENTARIO[[#This Row],[Code]])</f>
        <v>0</v>
      </c>
      <c r="L1363" s="196">
        <f>INVENTARIO[[#This Row],[Entradas]]-INVENTARIO[[#This Row],[Salidas]]</f>
        <v>0</v>
      </c>
      <c r="M1363" s="197">
        <f ca="1">INVENTARIO[[#This Row],[Pricing 1]]*10%</f>
        <v>0</v>
      </c>
      <c r="N1363" s="197"/>
      <c r="O1363" s="197"/>
      <c r="P1363" s="197" t="e">
        <f t="shared" si="135"/>
        <v>#DIV/0!</v>
      </c>
      <c r="Q1363" s="196"/>
      <c r="R1363" s="197"/>
      <c r="S1363" s="199">
        <f t="shared" si="136"/>
        <v>0</v>
      </c>
      <c r="T1363" s="200">
        <f ca="1">(P1363+S1363)-INVENTARIO[[#This Row],[Comisión 10%]]</f>
        <v>0</v>
      </c>
      <c r="U1363" s="197">
        <f t="shared" ca="1" si="137"/>
        <v>0</v>
      </c>
      <c r="V1363" s="201"/>
      <c r="W1363" s="20">
        <f ca="1">INVENTARIO[[#This Row],[Precio Final]]-(INVENTARIO[[#This Row],[Comisión 10%]]+INVENTARIO[[#This Row],[Costo total]])</f>
        <v>0</v>
      </c>
      <c r="X1363" s="20">
        <f ca="1">INVENTARIO[[#This Row],[Ganancia Unitaria]]*INVENTARIO[[#This Row],[Salidas]]</f>
        <v>0</v>
      </c>
      <c r="Y1363" s="20"/>
      <c r="Z1363" s="20"/>
    </row>
    <row r="1364" spans="1:26" ht="55" hidden="1" customHeight="1" x14ac:dyDescent="0.15">
      <c r="A1364" s="23"/>
      <c r="B1364" s="171"/>
      <c r="C1364" s="22"/>
      <c r="D1364" s="120"/>
      <c r="E1364" s="194"/>
      <c r="F1364" s="195"/>
      <c r="G1364" s="196"/>
      <c r="H1364" s="197"/>
      <c r="I1364" s="198">
        <f t="shared" ca="1" si="134"/>
        <v>0</v>
      </c>
      <c r="J1364" s="121"/>
      <c r="K1364" s="196">
        <f>SUMIFS(VENTAS[Cantidad],VENTAS[Código del producto Vendido],INVENTARIO[[#This Row],[Code]])</f>
        <v>0</v>
      </c>
      <c r="L1364" s="196">
        <f>INVENTARIO[[#This Row],[Entradas]]-INVENTARIO[[#This Row],[Salidas]]</f>
        <v>0</v>
      </c>
      <c r="M1364" s="197">
        <f ca="1">INVENTARIO[[#This Row],[Pricing 1]]*10%</f>
        <v>0</v>
      </c>
      <c r="N1364" s="197"/>
      <c r="O1364" s="197"/>
      <c r="P1364" s="197" t="e">
        <f t="shared" si="135"/>
        <v>#DIV/0!</v>
      </c>
      <c r="Q1364" s="196"/>
      <c r="R1364" s="197"/>
      <c r="S1364" s="199">
        <f t="shared" si="136"/>
        <v>0</v>
      </c>
      <c r="T1364" s="200">
        <f ca="1">(P1364+S1364)-INVENTARIO[[#This Row],[Comisión 10%]]</f>
        <v>0</v>
      </c>
      <c r="U1364" s="197">
        <f t="shared" ca="1" si="137"/>
        <v>0</v>
      </c>
      <c r="V1364" s="201"/>
      <c r="W1364" s="20">
        <f ca="1">INVENTARIO[[#This Row],[Precio Final]]-(INVENTARIO[[#This Row],[Comisión 10%]]+INVENTARIO[[#This Row],[Costo total]])</f>
        <v>0</v>
      </c>
      <c r="X1364" s="20">
        <f ca="1">INVENTARIO[[#This Row],[Ganancia Unitaria]]*INVENTARIO[[#This Row],[Salidas]]</f>
        <v>0</v>
      </c>
      <c r="Y1364" s="20"/>
      <c r="Z1364" s="20"/>
    </row>
    <row r="1365" spans="1:26" ht="55" hidden="1" customHeight="1" x14ac:dyDescent="0.15">
      <c r="A1365" s="23"/>
      <c r="B1365" s="171"/>
      <c r="C1365" s="22"/>
      <c r="D1365" s="120"/>
      <c r="E1365" s="194"/>
      <c r="F1365" s="195"/>
      <c r="G1365" s="196"/>
      <c r="H1365" s="197"/>
      <c r="I1365" s="198">
        <f t="shared" ca="1" si="134"/>
        <v>0</v>
      </c>
      <c r="J1365" s="121"/>
      <c r="K1365" s="196">
        <f>SUMIFS(VENTAS[Cantidad],VENTAS[Código del producto Vendido],INVENTARIO[[#This Row],[Code]])</f>
        <v>0</v>
      </c>
      <c r="L1365" s="196">
        <f>INVENTARIO[[#This Row],[Entradas]]-INVENTARIO[[#This Row],[Salidas]]</f>
        <v>0</v>
      </c>
      <c r="M1365" s="197">
        <f ca="1">INVENTARIO[[#This Row],[Pricing 1]]*10%</f>
        <v>0</v>
      </c>
      <c r="N1365" s="197"/>
      <c r="O1365" s="197"/>
      <c r="P1365" s="197" t="e">
        <f t="shared" si="135"/>
        <v>#DIV/0!</v>
      </c>
      <c r="Q1365" s="196"/>
      <c r="R1365" s="197"/>
      <c r="S1365" s="199">
        <f t="shared" si="136"/>
        <v>0</v>
      </c>
      <c r="T1365" s="200">
        <f ca="1">(P1365+S1365)-INVENTARIO[[#This Row],[Comisión 10%]]</f>
        <v>0</v>
      </c>
      <c r="U1365" s="197">
        <f t="shared" ca="1" si="137"/>
        <v>0</v>
      </c>
      <c r="V1365" s="201"/>
      <c r="W1365" s="20">
        <f ca="1">INVENTARIO[[#This Row],[Precio Final]]-(INVENTARIO[[#This Row],[Comisión 10%]]+INVENTARIO[[#This Row],[Costo total]])</f>
        <v>0</v>
      </c>
      <c r="X1365" s="20">
        <f ca="1">INVENTARIO[[#This Row],[Ganancia Unitaria]]*INVENTARIO[[#This Row],[Salidas]]</f>
        <v>0</v>
      </c>
      <c r="Y1365" s="20"/>
      <c r="Z1365" s="20"/>
    </row>
    <row r="1366" spans="1:26" ht="55" hidden="1" customHeight="1" x14ac:dyDescent="0.15">
      <c r="A1366" s="23"/>
      <c r="B1366" s="171"/>
      <c r="C1366" s="22"/>
      <c r="D1366" s="120"/>
      <c r="E1366" s="194"/>
      <c r="F1366" s="195"/>
      <c r="G1366" s="196"/>
      <c r="H1366" s="197"/>
      <c r="I1366" s="198">
        <f t="shared" ca="1" si="134"/>
        <v>0</v>
      </c>
      <c r="J1366" s="121"/>
      <c r="K1366" s="196">
        <f>SUMIFS(VENTAS[Cantidad],VENTAS[Código del producto Vendido],INVENTARIO[[#This Row],[Code]])</f>
        <v>0</v>
      </c>
      <c r="L1366" s="196">
        <f>INVENTARIO[[#This Row],[Entradas]]-INVENTARIO[[#This Row],[Salidas]]</f>
        <v>0</v>
      </c>
      <c r="M1366" s="197">
        <f ca="1">INVENTARIO[[#This Row],[Pricing 1]]*10%</f>
        <v>0</v>
      </c>
      <c r="N1366" s="197"/>
      <c r="O1366" s="197"/>
      <c r="P1366" s="197" t="e">
        <f t="shared" si="135"/>
        <v>#DIV/0!</v>
      </c>
      <c r="Q1366" s="196"/>
      <c r="R1366" s="197"/>
      <c r="S1366" s="199">
        <f t="shared" si="136"/>
        <v>0</v>
      </c>
      <c r="T1366" s="200">
        <f ca="1">(P1366+S1366)-INVENTARIO[[#This Row],[Comisión 10%]]</f>
        <v>0</v>
      </c>
      <c r="U1366" s="197">
        <f t="shared" ca="1" si="137"/>
        <v>0</v>
      </c>
      <c r="V1366" s="201"/>
      <c r="W1366" s="20">
        <f ca="1">INVENTARIO[[#This Row],[Precio Final]]-(INVENTARIO[[#This Row],[Comisión 10%]]+INVENTARIO[[#This Row],[Costo total]])</f>
        <v>0</v>
      </c>
      <c r="X1366" s="20">
        <f ca="1">INVENTARIO[[#This Row],[Ganancia Unitaria]]*INVENTARIO[[#This Row],[Salidas]]</f>
        <v>0</v>
      </c>
      <c r="Y1366" s="20"/>
      <c r="Z1366" s="20"/>
    </row>
    <row r="1367" spans="1:26" ht="55" hidden="1" customHeight="1" x14ac:dyDescent="0.15">
      <c r="A1367" s="23"/>
      <c r="B1367" s="171"/>
      <c r="C1367" s="22"/>
      <c r="D1367" s="120"/>
      <c r="E1367" s="194"/>
      <c r="F1367" s="195"/>
      <c r="G1367" s="196"/>
      <c r="H1367" s="197"/>
      <c r="I1367" s="198">
        <f t="shared" ca="1" si="134"/>
        <v>0</v>
      </c>
      <c r="J1367" s="121"/>
      <c r="K1367" s="196">
        <f>SUMIFS(VENTAS[Cantidad],VENTAS[Código del producto Vendido],INVENTARIO[[#This Row],[Code]])</f>
        <v>0</v>
      </c>
      <c r="L1367" s="196">
        <f>INVENTARIO[[#This Row],[Entradas]]-INVENTARIO[[#This Row],[Salidas]]</f>
        <v>0</v>
      </c>
      <c r="M1367" s="197">
        <f ca="1">INVENTARIO[[#This Row],[Pricing 1]]*10%</f>
        <v>0</v>
      </c>
      <c r="N1367" s="197"/>
      <c r="O1367" s="197"/>
      <c r="P1367" s="197" t="e">
        <f t="shared" si="135"/>
        <v>#DIV/0!</v>
      </c>
      <c r="Q1367" s="196"/>
      <c r="R1367" s="197"/>
      <c r="S1367" s="199">
        <f t="shared" si="136"/>
        <v>0</v>
      </c>
      <c r="T1367" s="200">
        <f ca="1">(P1367+S1367)-INVENTARIO[[#This Row],[Comisión 10%]]</f>
        <v>0</v>
      </c>
      <c r="U1367" s="197">
        <f t="shared" ca="1" si="137"/>
        <v>0</v>
      </c>
      <c r="V1367" s="201"/>
      <c r="W1367" s="20">
        <f ca="1">INVENTARIO[[#This Row],[Precio Final]]-(INVENTARIO[[#This Row],[Comisión 10%]]+INVENTARIO[[#This Row],[Costo total]])</f>
        <v>0</v>
      </c>
      <c r="X1367" s="20">
        <f ca="1">INVENTARIO[[#This Row],[Ganancia Unitaria]]*INVENTARIO[[#This Row],[Salidas]]</f>
        <v>0</v>
      </c>
      <c r="Y1367" s="20"/>
      <c r="Z1367" s="20"/>
    </row>
    <row r="1368" spans="1:26" ht="55" hidden="1" customHeight="1" x14ac:dyDescent="0.15">
      <c r="A1368" s="23"/>
      <c r="B1368" s="171"/>
      <c r="C1368" s="22"/>
      <c r="D1368" s="120"/>
      <c r="E1368" s="194"/>
      <c r="F1368" s="195"/>
      <c r="G1368" s="196"/>
      <c r="H1368" s="197"/>
      <c r="I1368" s="198">
        <f t="shared" ca="1" si="134"/>
        <v>0</v>
      </c>
      <c r="J1368" s="121"/>
      <c r="K1368" s="196">
        <f>SUMIFS(VENTAS[Cantidad],VENTAS[Código del producto Vendido],INVENTARIO[[#This Row],[Code]])</f>
        <v>0</v>
      </c>
      <c r="L1368" s="196">
        <f>INVENTARIO[[#This Row],[Entradas]]-INVENTARIO[[#This Row],[Salidas]]</f>
        <v>0</v>
      </c>
      <c r="M1368" s="197">
        <f ca="1">INVENTARIO[[#This Row],[Pricing 1]]*10%</f>
        <v>0</v>
      </c>
      <c r="N1368" s="197"/>
      <c r="O1368" s="197"/>
      <c r="P1368" s="197" t="e">
        <f t="shared" si="135"/>
        <v>#DIV/0!</v>
      </c>
      <c r="Q1368" s="196"/>
      <c r="R1368" s="197"/>
      <c r="S1368" s="199">
        <f t="shared" si="136"/>
        <v>0</v>
      </c>
      <c r="T1368" s="200">
        <f ca="1">(P1368+S1368)-INVENTARIO[[#This Row],[Comisión 10%]]</f>
        <v>0</v>
      </c>
      <c r="U1368" s="197">
        <f t="shared" ca="1" si="137"/>
        <v>0</v>
      </c>
      <c r="V1368" s="201"/>
      <c r="W1368" s="20">
        <f ca="1">INVENTARIO[[#This Row],[Precio Final]]-(INVENTARIO[[#This Row],[Comisión 10%]]+INVENTARIO[[#This Row],[Costo total]])</f>
        <v>0</v>
      </c>
      <c r="X1368" s="20">
        <f ca="1">INVENTARIO[[#This Row],[Ganancia Unitaria]]*INVENTARIO[[#This Row],[Salidas]]</f>
        <v>0</v>
      </c>
      <c r="Y1368" s="20"/>
      <c r="Z1368" s="20"/>
    </row>
    <row r="1369" spans="1:26" ht="55" hidden="1" customHeight="1" x14ac:dyDescent="0.15">
      <c r="A1369" s="23"/>
      <c r="B1369" s="171"/>
      <c r="C1369" s="22"/>
      <c r="D1369" s="120"/>
      <c r="E1369" s="194"/>
      <c r="F1369" s="195"/>
      <c r="G1369" s="196"/>
      <c r="H1369" s="197"/>
      <c r="I1369" s="198">
        <f t="shared" ca="1" si="134"/>
        <v>0</v>
      </c>
      <c r="J1369" s="121"/>
      <c r="K1369" s="196">
        <f>SUMIFS(VENTAS[Cantidad],VENTAS[Código del producto Vendido],INVENTARIO[[#This Row],[Code]])</f>
        <v>0</v>
      </c>
      <c r="L1369" s="196">
        <f>INVENTARIO[[#This Row],[Entradas]]-INVENTARIO[[#This Row],[Salidas]]</f>
        <v>0</v>
      </c>
      <c r="M1369" s="197">
        <f ca="1">INVENTARIO[[#This Row],[Pricing 1]]*10%</f>
        <v>0</v>
      </c>
      <c r="N1369" s="197"/>
      <c r="O1369" s="197"/>
      <c r="P1369" s="197" t="e">
        <f t="shared" si="135"/>
        <v>#DIV/0!</v>
      </c>
      <c r="Q1369" s="196"/>
      <c r="R1369" s="197"/>
      <c r="S1369" s="199">
        <f t="shared" si="136"/>
        <v>0</v>
      </c>
      <c r="T1369" s="200">
        <f ca="1">(P1369+S1369)-INVENTARIO[[#This Row],[Comisión 10%]]</f>
        <v>0</v>
      </c>
      <c r="U1369" s="197">
        <f t="shared" ca="1" si="137"/>
        <v>0</v>
      </c>
      <c r="V1369" s="201"/>
      <c r="W1369" s="20">
        <f ca="1">INVENTARIO[[#This Row],[Precio Final]]-(INVENTARIO[[#This Row],[Comisión 10%]]+INVENTARIO[[#This Row],[Costo total]])</f>
        <v>0</v>
      </c>
      <c r="X1369" s="20">
        <f ca="1">INVENTARIO[[#This Row],[Ganancia Unitaria]]*INVENTARIO[[#This Row],[Salidas]]</f>
        <v>0</v>
      </c>
      <c r="Y1369" s="20"/>
      <c r="Z1369" s="20"/>
    </row>
    <row r="1370" spans="1:26" ht="55" hidden="1" customHeight="1" x14ac:dyDescent="0.15">
      <c r="A1370" s="23"/>
      <c r="B1370" s="171"/>
      <c r="C1370" s="22"/>
      <c r="D1370" s="120"/>
      <c r="E1370" s="194"/>
      <c r="F1370" s="195"/>
      <c r="G1370" s="196"/>
      <c r="H1370" s="197"/>
      <c r="I1370" s="198">
        <f t="shared" ca="1" si="134"/>
        <v>0</v>
      </c>
      <c r="J1370" s="121"/>
      <c r="K1370" s="196">
        <f>SUMIFS(VENTAS[Cantidad],VENTAS[Código del producto Vendido],INVENTARIO[[#This Row],[Code]])</f>
        <v>0</v>
      </c>
      <c r="L1370" s="196">
        <f>INVENTARIO[[#This Row],[Entradas]]-INVENTARIO[[#This Row],[Salidas]]</f>
        <v>0</v>
      </c>
      <c r="M1370" s="197">
        <f ca="1">INVENTARIO[[#This Row],[Pricing 1]]*10%</f>
        <v>0</v>
      </c>
      <c r="N1370" s="197"/>
      <c r="O1370" s="197"/>
      <c r="P1370" s="197" t="e">
        <f t="shared" si="135"/>
        <v>#DIV/0!</v>
      </c>
      <c r="Q1370" s="196"/>
      <c r="R1370" s="197"/>
      <c r="S1370" s="199">
        <f t="shared" si="136"/>
        <v>0</v>
      </c>
      <c r="T1370" s="200">
        <f ca="1">(P1370+S1370)-INVENTARIO[[#This Row],[Comisión 10%]]</f>
        <v>0</v>
      </c>
      <c r="U1370" s="197">
        <f t="shared" ca="1" si="137"/>
        <v>0</v>
      </c>
      <c r="V1370" s="201"/>
      <c r="W1370" s="20">
        <f ca="1">INVENTARIO[[#This Row],[Precio Final]]-(INVENTARIO[[#This Row],[Comisión 10%]]+INVENTARIO[[#This Row],[Costo total]])</f>
        <v>0</v>
      </c>
      <c r="X1370" s="20">
        <f ca="1">INVENTARIO[[#This Row],[Ganancia Unitaria]]*INVENTARIO[[#This Row],[Salidas]]</f>
        <v>0</v>
      </c>
      <c r="Y1370" s="20"/>
      <c r="Z1370" s="20"/>
    </row>
    <row r="1371" spans="1:26" ht="55" hidden="1" customHeight="1" x14ac:dyDescent="0.15">
      <c r="A1371" s="23"/>
      <c r="B1371" s="171"/>
      <c r="C1371" s="22"/>
      <c r="D1371" s="120"/>
      <c r="E1371" s="194"/>
      <c r="F1371" s="195"/>
      <c r="G1371" s="196"/>
      <c r="H1371" s="197"/>
      <c r="I1371" s="198">
        <f t="shared" ca="1" si="134"/>
        <v>0</v>
      </c>
      <c r="J1371" s="121"/>
      <c r="K1371" s="196">
        <f>SUMIFS(VENTAS[Cantidad],VENTAS[Código del producto Vendido],INVENTARIO[[#This Row],[Code]])</f>
        <v>0</v>
      </c>
      <c r="L1371" s="196">
        <f>INVENTARIO[[#This Row],[Entradas]]-INVENTARIO[[#This Row],[Salidas]]</f>
        <v>0</v>
      </c>
      <c r="M1371" s="197">
        <f ca="1">INVENTARIO[[#This Row],[Pricing 1]]*10%</f>
        <v>0</v>
      </c>
      <c r="N1371" s="197"/>
      <c r="O1371" s="197"/>
      <c r="P1371" s="197" t="e">
        <f t="shared" si="135"/>
        <v>#DIV/0!</v>
      </c>
      <c r="Q1371" s="196"/>
      <c r="R1371" s="197"/>
      <c r="S1371" s="199">
        <f t="shared" si="136"/>
        <v>0</v>
      </c>
      <c r="T1371" s="200">
        <f ca="1">(P1371+S1371)-INVENTARIO[[#This Row],[Comisión 10%]]</f>
        <v>0</v>
      </c>
      <c r="U1371" s="197">
        <f t="shared" ca="1" si="137"/>
        <v>0</v>
      </c>
      <c r="V1371" s="201"/>
      <c r="W1371" s="20">
        <f ca="1">INVENTARIO[[#This Row],[Precio Final]]-(INVENTARIO[[#This Row],[Comisión 10%]]+INVENTARIO[[#This Row],[Costo total]])</f>
        <v>0</v>
      </c>
      <c r="X1371" s="20">
        <f ca="1">INVENTARIO[[#This Row],[Ganancia Unitaria]]*INVENTARIO[[#This Row],[Salidas]]</f>
        <v>0</v>
      </c>
      <c r="Y1371" s="20"/>
      <c r="Z1371" s="20"/>
    </row>
    <row r="1372" spans="1:26" ht="55" hidden="1" customHeight="1" x14ac:dyDescent="0.15">
      <c r="A1372" s="23"/>
      <c r="B1372" s="171"/>
      <c r="C1372" s="22"/>
      <c r="D1372" s="120"/>
      <c r="E1372" s="194"/>
      <c r="F1372" s="195"/>
      <c r="G1372" s="196"/>
      <c r="H1372" s="197"/>
      <c r="I1372" s="198">
        <f t="shared" ca="1" si="134"/>
        <v>0</v>
      </c>
      <c r="J1372" s="121"/>
      <c r="K1372" s="196">
        <f>SUMIFS(VENTAS[Cantidad],VENTAS[Código del producto Vendido],INVENTARIO[[#This Row],[Code]])</f>
        <v>0</v>
      </c>
      <c r="L1372" s="196">
        <f>INVENTARIO[[#This Row],[Entradas]]-INVENTARIO[[#This Row],[Salidas]]</f>
        <v>0</v>
      </c>
      <c r="M1372" s="197">
        <f ca="1">INVENTARIO[[#This Row],[Pricing 1]]*10%</f>
        <v>0</v>
      </c>
      <c r="N1372" s="197"/>
      <c r="O1372" s="197"/>
      <c r="P1372" s="197" t="e">
        <f t="shared" si="135"/>
        <v>#DIV/0!</v>
      </c>
      <c r="Q1372" s="196"/>
      <c r="R1372" s="197"/>
      <c r="S1372" s="199">
        <f t="shared" si="136"/>
        <v>0</v>
      </c>
      <c r="T1372" s="200">
        <f ca="1">(P1372+S1372)-INVENTARIO[[#This Row],[Comisión 10%]]</f>
        <v>0</v>
      </c>
      <c r="U1372" s="197">
        <f t="shared" ca="1" si="137"/>
        <v>0</v>
      </c>
      <c r="V1372" s="201"/>
      <c r="W1372" s="20">
        <f ca="1">INVENTARIO[[#This Row],[Precio Final]]-(INVENTARIO[[#This Row],[Comisión 10%]]+INVENTARIO[[#This Row],[Costo total]])</f>
        <v>0</v>
      </c>
      <c r="X1372" s="20">
        <f ca="1">INVENTARIO[[#This Row],[Ganancia Unitaria]]*INVENTARIO[[#This Row],[Salidas]]</f>
        <v>0</v>
      </c>
      <c r="Y1372" s="20"/>
      <c r="Z1372" s="20"/>
    </row>
    <row r="1373" spans="1:26" ht="55" hidden="1" customHeight="1" x14ac:dyDescent="0.15">
      <c r="A1373" s="23"/>
      <c r="B1373" s="171"/>
      <c r="C1373" s="22"/>
      <c r="D1373" s="120"/>
      <c r="E1373" s="194"/>
      <c r="F1373" s="195"/>
      <c r="G1373" s="196"/>
      <c r="H1373" s="197"/>
      <c r="I1373" s="198">
        <f t="shared" ca="1" si="134"/>
        <v>0</v>
      </c>
      <c r="J1373" s="121"/>
      <c r="K1373" s="196">
        <f>SUMIFS(VENTAS[Cantidad],VENTAS[Código del producto Vendido],INVENTARIO[[#This Row],[Code]])</f>
        <v>0</v>
      </c>
      <c r="L1373" s="196">
        <f>INVENTARIO[[#This Row],[Entradas]]-INVENTARIO[[#This Row],[Salidas]]</f>
        <v>0</v>
      </c>
      <c r="M1373" s="197">
        <f ca="1">INVENTARIO[[#This Row],[Pricing 1]]*10%</f>
        <v>0</v>
      </c>
      <c r="N1373" s="197"/>
      <c r="O1373" s="197"/>
      <c r="P1373" s="197" t="e">
        <f t="shared" si="135"/>
        <v>#DIV/0!</v>
      </c>
      <c r="Q1373" s="196"/>
      <c r="R1373" s="197"/>
      <c r="S1373" s="199">
        <f t="shared" si="136"/>
        <v>0</v>
      </c>
      <c r="T1373" s="200">
        <f ca="1">(P1373+S1373)-INVENTARIO[[#This Row],[Comisión 10%]]</f>
        <v>0</v>
      </c>
      <c r="U1373" s="197">
        <f t="shared" ca="1" si="137"/>
        <v>0</v>
      </c>
      <c r="V1373" s="201"/>
      <c r="W1373" s="20">
        <f ca="1">INVENTARIO[[#This Row],[Precio Final]]-(INVENTARIO[[#This Row],[Comisión 10%]]+INVENTARIO[[#This Row],[Costo total]])</f>
        <v>0</v>
      </c>
      <c r="X1373" s="20">
        <f ca="1">INVENTARIO[[#This Row],[Ganancia Unitaria]]*INVENTARIO[[#This Row],[Salidas]]</f>
        <v>0</v>
      </c>
      <c r="Y1373" s="20"/>
      <c r="Z1373" s="20"/>
    </row>
    <row r="1374" spans="1:26" ht="55" hidden="1" customHeight="1" x14ac:dyDescent="0.15">
      <c r="A1374" s="23"/>
      <c r="B1374" s="171"/>
      <c r="C1374" s="22"/>
      <c r="D1374" s="120"/>
      <c r="E1374" s="194"/>
      <c r="F1374" s="195"/>
      <c r="G1374" s="196"/>
      <c r="H1374" s="197"/>
      <c r="I1374" s="198">
        <f t="shared" ca="1" si="134"/>
        <v>0</v>
      </c>
      <c r="J1374" s="121"/>
      <c r="K1374" s="196">
        <f>SUMIFS(VENTAS[Cantidad],VENTAS[Código del producto Vendido],INVENTARIO[[#This Row],[Code]])</f>
        <v>0</v>
      </c>
      <c r="L1374" s="196">
        <f>INVENTARIO[[#This Row],[Entradas]]-INVENTARIO[[#This Row],[Salidas]]</f>
        <v>0</v>
      </c>
      <c r="M1374" s="197">
        <f ca="1">INVENTARIO[[#This Row],[Pricing 1]]*10%</f>
        <v>0</v>
      </c>
      <c r="N1374" s="197"/>
      <c r="O1374" s="197"/>
      <c r="P1374" s="197" t="e">
        <f t="shared" si="135"/>
        <v>#DIV/0!</v>
      </c>
      <c r="Q1374" s="196"/>
      <c r="R1374" s="197"/>
      <c r="S1374" s="199">
        <f t="shared" si="136"/>
        <v>0</v>
      </c>
      <c r="T1374" s="200">
        <f ca="1">(P1374+S1374)-INVENTARIO[[#This Row],[Comisión 10%]]</f>
        <v>0</v>
      </c>
      <c r="U1374" s="197">
        <f t="shared" ca="1" si="137"/>
        <v>0</v>
      </c>
      <c r="V1374" s="201"/>
      <c r="W1374" s="20">
        <f ca="1">INVENTARIO[[#This Row],[Precio Final]]-(INVENTARIO[[#This Row],[Comisión 10%]]+INVENTARIO[[#This Row],[Costo total]])</f>
        <v>0</v>
      </c>
      <c r="X1374" s="20">
        <f ca="1">INVENTARIO[[#This Row],[Ganancia Unitaria]]*INVENTARIO[[#This Row],[Salidas]]</f>
        <v>0</v>
      </c>
      <c r="Y1374" s="20"/>
      <c r="Z1374" s="20"/>
    </row>
    <row r="1375" spans="1:26" ht="55" hidden="1" customHeight="1" x14ac:dyDescent="0.15">
      <c r="A1375" s="23"/>
      <c r="B1375" s="171"/>
      <c r="C1375" s="22"/>
      <c r="D1375" s="120"/>
      <c r="E1375" s="194"/>
      <c r="F1375" s="195"/>
      <c r="G1375" s="196"/>
      <c r="H1375" s="197"/>
      <c r="I1375" s="198">
        <f t="shared" ca="1" si="134"/>
        <v>0</v>
      </c>
      <c r="J1375" s="121"/>
      <c r="K1375" s="196">
        <f>SUMIFS(VENTAS[Cantidad],VENTAS[Código del producto Vendido],INVENTARIO[[#This Row],[Code]])</f>
        <v>0</v>
      </c>
      <c r="L1375" s="196">
        <f>INVENTARIO[[#This Row],[Entradas]]-INVENTARIO[[#This Row],[Salidas]]</f>
        <v>0</v>
      </c>
      <c r="M1375" s="197">
        <f ca="1">INVENTARIO[[#This Row],[Pricing 1]]*10%</f>
        <v>0</v>
      </c>
      <c r="N1375" s="197"/>
      <c r="O1375" s="197"/>
      <c r="P1375" s="197" t="e">
        <f t="shared" si="135"/>
        <v>#DIV/0!</v>
      </c>
      <c r="Q1375" s="196"/>
      <c r="R1375" s="197"/>
      <c r="S1375" s="199">
        <f t="shared" si="136"/>
        <v>0</v>
      </c>
      <c r="T1375" s="200">
        <f ca="1">(P1375+S1375)-INVENTARIO[[#This Row],[Comisión 10%]]</f>
        <v>0</v>
      </c>
      <c r="U1375" s="197">
        <f t="shared" ca="1" si="137"/>
        <v>0</v>
      </c>
      <c r="V1375" s="201"/>
      <c r="W1375" s="20">
        <f ca="1">INVENTARIO[[#This Row],[Precio Final]]-(INVENTARIO[[#This Row],[Comisión 10%]]+INVENTARIO[[#This Row],[Costo total]])</f>
        <v>0</v>
      </c>
      <c r="X1375" s="20">
        <f ca="1">INVENTARIO[[#This Row],[Ganancia Unitaria]]*INVENTARIO[[#This Row],[Salidas]]</f>
        <v>0</v>
      </c>
      <c r="Y1375" s="20"/>
      <c r="Z1375" s="20"/>
    </row>
    <row r="1376" spans="1:26" ht="55" hidden="1" customHeight="1" x14ac:dyDescent="0.15">
      <c r="A1376" s="23"/>
      <c r="B1376" s="171"/>
      <c r="C1376" s="22"/>
      <c r="D1376" s="120"/>
      <c r="E1376" s="194"/>
      <c r="F1376" s="195"/>
      <c r="G1376" s="196"/>
      <c r="H1376" s="197"/>
      <c r="I1376" s="198">
        <f t="shared" ca="1" si="134"/>
        <v>0</v>
      </c>
      <c r="J1376" s="121"/>
      <c r="K1376" s="196">
        <f>SUMIFS(VENTAS[Cantidad],VENTAS[Código del producto Vendido],INVENTARIO[[#This Row],[Code]])</f>
        <v>0</v>
      </c>
      <c r="L1376" s="196">
        <f>INVENTARIO[[#This Row],[Entradas]]-INVENTARIO[[#This Row],[Salidas]]</f>
        <v>0</v>
      </c>
      <c r="M1376" s="197">
        <f ca="1">INVENTARIO[[#This Row],[Pricing 1]]*10%</f>
        <v>0</v>
      </c>
      <c r="N1376" s="197"/>
      <c r="O1376" s="197"/>
      <c r="P1376" s="197" t="e">
        <f t="shared" si="135"/>
        <v>#DIV/0!</v>
      </c>
      <c r="Q1376" s="196"/>
      <c r="R1376" s="197"/>
      <c r="S1376" s="199">
        <f t="shared" si="136"/>
        <v>0</v>
      </c>
      <c r="T1376" s="200">
        <f ca="1">(P1376+S1376)-INVENTARIO[[#This Row],[Comisión 10%]]</f>
        <v>0</v>
      </c>
      <c r="U1376" s="197">
        <f t="shared" ca="1" si="137"/>
        <v>0</v>
      </c>
      <c r="V1376" s="201"/>
      <c r="W1376" s="20">
        <f ca="1">INVENTARIO[[#This Row],[Precio Final]]-(INVENTARIO[[#This Row],[Comisión 10%]]+INVENTARIO[[#This Row],[Costo total]])</f>
        <v>0</v>
      </c>
      <c r="X1376" s="20">
        <f ca="1">INVENTARIO[[#This Row],[Ganancia Unitaria]]*INVENTARIO[[#This Row],[Salidas]]</f>
        <v>0</v>
      </c>
      <c r="Y1376" s="20"/>
      <c r="Z1376" s="20"/>
    </row>
    <row r="1377" spans="1:26" ht="55" hidden="1" customHeight="1" x14ac:dyDescent="0.15">
      <c r="A1377" s="23"/>
      <c r="B1377" s="171"/>
      <c r="C1377" s="22"/>
      <c r="D1377" s="120"/>
      <c r="E1377" s="194"/>
      <c r="F1377" s="195"/>
      <c r="G1377" s="196"/>
      <c r="H1377" s="197"/>
      <c r="I1377" s="198">
        <f t="shared" ca="1" si="134"/>
        <v>0</v>
      </c>
      <c r="J1377" s="121"/>
      <c r="K1377" s="196">
        <f>SUMIFS(VENTAS[Cantidad],VENTAS[Código del producto Vendido],INVENTARIO[[#This Row],[Code]])</f>
        <v>0</v>
      </c>
      <c r="L1377" s="196">
        <f>INVENTARIO[[#This Row],[Entradas]]-INVENTARIO[[#This Row],[Salidas]]</f>
        <v>0</v>
      </c>
      <c r="M1377" s="197">
        <f ca="1">INVENTARIO[[#This Row],[Pricing 1]]*10%</f>
        <v>0</v>
      </c>
      <c r="N1377" s="197"/>
      <c r="O1377" s="197"/>
      <c r="P1377" s="197" t="e">
        <f t="shared" si="135"/>
        <v>#DIV/0!</v>
      </c>
      <c r="Q1377" s="196"/>
      <c r="R1377" s="197"/>
      <c r="S1377" s="199">
        <f t="shared" si="136"/>
        <v>0</v>
      </c>
      <c r="T1377" s="200">
        <f ca="1">(P1377+S1377)-INVENTARIO[[#This Row],[Comisión 10%]]</f>
        <v>0</v>
      </c>
      <c r="U1377" s="197">
        <f t="shared" ca="1" si="137"/>
        <v>0</v>
      </c>
      <c r="V1377" s="201"/>
      <c r="W1377" s="20">
        <f ca="1">INVENTARIO[[#This Row],[Precio Final]]-(INVENTARIO[[#This Row],[Comisión 10%]]+INVENTARIO[[#This Row],[Costo total]])</f>
        <v>0</v>
      </c>
      <c r="X1377" s="20">
        <f ca="1">INVENTARIO[[#This Row],[Ganancia Unitaria]]*INVENTARIO[[#This Row],[Salidas]]</f>
        <v>0</v>
      </c>
      <c r="Y1377" s="20"/>
      <c r="Z1377" s="20"/>
    </row>
    <row r="1378" spans="1:26" ht="55" hidden="1" customHeight="1" x14ac:dyDescent="0.15">
      <c r="A1378" s="23"/>
      <c r="B1378" s="171"/>
      <c r="C1378" s="22"/>
      <c r="D1378" s="120"/>
      <c r="E1378" s="194"/>
      <c r="F1378" s="195"/>
      <c r="G1378" s="196"/>
      <c r="H1378" s="197"/>
      <c r="I1378" s="198">
        <f t="shared" ca="1" si="134"/>
        <v>0</v>
      </c>
      <c r="J1378" s="121"/>
      <c r="K1378" s="196">
        <f>SUMIFS(VENTAS[Cantidad],VENTAS[Código del producto Vendido],INVENTARIO[[#This Row],[Code]])</f>
        <v>0</v>
      </c>
      <c r="L1378" s="196">
        <f>INVENTARIO[[#This Row],[Entradas]]-INVENTARIO[[#This Row],[Salidas]]</f>
        <v>0</v>
      </c>
      <c r="M1378" s="197">
        <f ca="1">INVENTARIO[[#This Row],[Pricing 1]]*10%</f>
        <v>0</v>
      </c>
      <c r="N1378" s="197"/>
      <c r="O1378" s="197"/>
      <c r="P1378" s="197" t="e">
        <f t="shared" si="135"/>
        <v>#DIV/0!</v>
      </c>
      <c r="Q1378" s="196"/>
      <c r="R1378" s="197"/>
      <c r="S1378" s="199">
        <f t="shared" si="136"/>
        <v>0</v>
      </c>
      <c r="T1378" s="200">
        <f ca="1">(P1378+S1378)-INVENTARIO[[#This Row],[Comisión 10%]]</f>
        <v>0</v>
      </c>
      <c r="U1378" s="197">
        <f t="shared" ca="1" si="137"/>
        <v>0</v>
      </c>
      <c r="V1378" s="201"/>
      <c r="W1378" s="20">
        <f ca="1">INVENTARIO[[#This Row],[Precio Final]]-(INVENTARIO[[#This Row],[Comisión 10%]]+INVENTARIO[[#This Row],[Costo total]])</f>
        <v>0</v>
      </c>
      <c r="X1378" s="20">
        <f ca="1">INVENTARIO[[#This Row],[Ganancia Unitaria]]*INVENTARIO[[#This Row],[Salidas]]</f>
        <v>0</v>
      </c>
      <c r="Y1378" s="20"/>
      <c r="Z1378" s="20"/>
    </row>
    <row r="1379" spans="1:26" ht="55" hidden="1" customHeight="1" x14ac:dyDescent="0.15">
      <c r="A1379" s="23"/>
      <c r="B1379" s="171"/>
      <c r="C1379" s="22"/>
      <c r="D1379" s="120"/>
      <c r="E1379" s="194"/>
      <c r="F1379" s="195"/>
      <c r="G1379" s="196"/>
      <c r="H1379" s="197"/>
      <c r="I1379" s="198">
        <f t="shared" ca="1" si="134"/>
        <v>0</v>
      </c>
      <c r="J1379" s="121"/>
      <c r="K1379" s="196">
        <f>SUMIFS(VENTAS[Cantidad],VENTAS[Código del producto Vendido],INVENTARIO[[#This Row],[Code]])</f>
        <v>0</v>
      </c>
      <c r="L1379" s="196">
        <f>INVENTARIO[[#This Row],[Entradas]]-INVENTARIO[[#This Row],[Salidas]]</f>
        <v>0</v>
      </c>
      <c r="M1379" s="197">
        <f ca="1">INVENTARIO[[#This Row],[Pricing 1]]*10%</f>
        <v>0</v>
      </c>
      <c r="N1379" s="197"/>
      <c r="O1379" s="197"/>
      <c r="P1379" s="197" t="e">
        <f t="shared" si="135"/>
        <v>#DIV/0!</v>
      </c>
      <c r="Q1379" s="196"/>
      <c r="R1379" s="197"/>
      <c r="S1379" s="199">
        <f t="shared" si="136"/>
        <v>0</v>
      </c>
      <c r="T1379" s="200">
        <f ca="1">(P1379+S1379)-INVENTARIO[[#This Row],[Comisión 10%]]</f>
        <v>0</v>
      </c>
      <c r="U1379" s="197">
        <f t="shared" ca="1" si="137"/>
        <v>0</v>
      </c>
      <c r="V1379" s="201"/>
      <c r="W1379" s="20">
        <f ca="1">INVENTARIO[[#This Row],[Precio Final]]-(INVENTARIO[[#This Row],[Comisión 10%]]+INVENTARIO[[#This Row],[Costo total]])</f>
        <v>0</v>
      </c>
      <c r="X1379" s="20">
        <f ca="1">INVENTARIO[[#This Row],[Ganancia Unitaria]]*INVENTARIO[[#This Row],[Salidas]]</f>
        <v>0</v>
      </c>
      <c r="Y1379" s="20"/>
      <c r="Z1379" s="20"/>
    </row>
    <row r="1380" spans="1:26" ht="55" hidden="1" customHeight="1" x14ac:dyDescent="0.15">
      <c r="A1380" s="23"/>
      <c r="B1380" s="171"/>
      <c r="C1380" s="22"/>
      <c r="D1380" s="120"/>
      <c r="E1380" s="194"/>
      <c r="F1380" s="195"/>
      <c r="G1380" s="196"/>
      <c r="H1380" s="197"/>
      <c r="I1380" s="198">
        <f t="shared" ca="1" si="134"/>
        <v>0</v>
      </c>
      <c r="J1380" s="121"/>
      <c r="K1380" s="196">
        <f>SUMIFS(VENTAS[Cantidad],VENTAS[Código del producto Vendido],INVENTARIO[[#This Row],[Code]])</f>
        <v>0</v>
      </c>
      <c r="L1380" s="196">
        <f>INVENTARIO[[#This Row],[Entradas]]-INVENTARIO[[#This Row],[Salidas]]</f>
        <v>0</v>
      </c>
      <c r="M1380" s="197">
        <f ca="1">INVENTARIO[[#This Row],[Pricing 1]]*10%</f>
        <v>0</v>
      </c>
      <c r="N1380" s="197"/>
      <c r="O1380" s="197"/>
      <c r="P1380" s="197" t="e">
        <f t="shared" si="135"/>
        <v>#DIV/0!</v>
      </c>
      <c r="Q1380" s="196"/>
      <c r="R1380" s="197"/>
      <c r="S1380" s="199">
        <f t="shared" si="136"/>
        <v>0</v>
      </c>
      <c r="T1380" s="200">
        <f ca="1">(P1380+S1380)-INVENTARIO[[#This Row],[Comisión 10%]]</f>
        <v>0</v>
      </c>
      <c r="U1380" s="197">
        <f t="shared" ca="1" si="137"/>
        <v>0</v>
      </c>
      <c r="V1380" s="201"/>
      <c r="W1380" s="20">
        <f ca="1">INVENTARIO[[#This Row],[Precio Final]]-(INVENTARIO[[#This Row],[Comisión 10%]]+INVENTARIO[[#This Row],[Costo total]])</f>
        <v>0</v>
      </c>
      <c r="X1380" s="20">
        <f ca="1">INVENTARIO[[#This Row],[Ganancia Unitaria]]*INVENTARIO[[#This Row],[Salidas]]</f>
        <v>0</v>
      </c>
      <c r="Y1380" s="20"/>
      <c r="Z1380" s="20"/>
    </row>
    <row r="1381" spans="1:26" ht="55" hidden="1" customHeight="1" x14ac:dyDescent="0.15">
      <c r="A1381" s="23"/>
      <c r="B1381" s="171"/>
      <c r="C1381" s="22"/>
      <c r="D1381" s="120"/>
      <c r="E1381" s="194"/>
      <c r="F1381" s="195"/>
      <c r="G1381" s="196"/>
      <c r="H1381" s="197"/>
      <c r="I1381" s="198">
        <f t="shared" ca="1" si="134"/>
        <v>0</v>
      </c>
      <c r="J1381" s="121"/>
      <c r="K1381" s="196">
        <f>SUMIFS(VENTAS[Cantidad],VENTAS[Código del producto Vendido],INVENTARIO[[#This Row],[Code]])</f>
        <v>0</v>
      </c>
      <c r="L1381" s="196">
        <f>INVENTARIO[[#This Row],[Entradas]]-INVENTARIO[[#This Row],[Salidas]]</f>
        <v>0</v>
      </c>
      <c r="M1381" s="197">
        <f ca="1">INVENTARIO[[#This Row],[Pricing 1]]*10%</f>
        <v>0</v>
      </c>
      <c r="N1381" s="197"/>
      <c r="O1381" s="197"/>
      <c r="P1381" s="197" t="e">
        <f t="shared" si="135"/>
        <v>#DIV/0!</v>
      </c>
      <c r="Q1381" s="196"/>
      <c r="R1381" s="197"/>
      <c r="S1381" s="199">
        <f t="shared" si="136"/>
        <v>0</v>
      </c>
      <c r="T1381" s="200">
        <f ca="1">(P1381+S1381)-INVENTARIO[[#This Row],[Comisión 10%]]</f>
        <v>0</v>
      </c>
      <c r="U1381" s="197">
        <f t="shared" ca="1" si="137"/>
        <v>0</v>
      </c>
      <c r="V1381" s="201"/>
      <c r="W1381" s="20">
        <f ca="1">INVENTARIO[[#This Row],[Precio Final]]-(INVENTARIO[[#This Row],[Comisión 10%]]+INVENTARIO[[#This Row],[Costo total]])</f>
        <v>0</v>
      </c>
      <c r="X1381" s="20">
        <f ca="1">INVENTARIO[[#This Row],[Ganancia Unitaria]]*INVENTARIO[[#This Row],[Salidas]]</f>
        <v>0</v>
      </c>
      <c r="Y1381" s="20"/>
      <c r="Z1381" s="20"/>
    </row>
    <row r="1382" spans="1:26" ht="55" hidden="1" customHeight="1" x14ac:dyDescent="0.15">
      <c r="A1382" s="23"/>
      <c r="B1382" s="171"/>
      <c r="C1382" s="22"/>
      <c r="D1382" s="120"/>
      <c r="E1382" s="194"/>
      <c r="F1382" s="195"/>
      <c r="G1382" s="196"/>
      <c r="H1382" s="197"/>
      <c r="I1382" s="198">
        <f t="shared" ca="1" si="134"/>
        <v>0</v>
      </c>
      <c r="J1382" s="121"/>
      <c r="K1382" s="196">
        <f>SUMIFS(VENTAS[Cantidad],VENTAS[Código del producto Vendido],INVENTARIO[[#This Row],[Code]])</f>
        <v>0</v>
      </c>
      <c r="L1382" s="196">
        <f>INVENTARIO[[#This Row],[Entradas]]-INVENTARIO[[#This Row],[Salidas]]</f>
        <v>0</v>
      </c>
      <c r="M1382" s="197">
        <f ca="1">INVENTARIO[[#This Row],[Pricing 1]]*10%</f>
        <v>0</v>
      </c>
      <c r="N1382" s="197"/>
      <c r="O1382" s="197"/>
      <c r="P1382" s="197" t="e">
        <f t="shared" si="135"/>
        <v>#DIV/0!</v>
      </c>
      <c r="Q1382" s="196"/>
      <c r="R1382" s="197"/>
      <c r="S1382" s="199">
        <f t="shared" si="136"/>
        <v>0</v>
      </c>
      <c r="T1382" s="200">
        <f ca="1">(P1382+S1382)-INVENTARIO[[#This Row],[Comisión 10%]]</f>
        <v>0</v>
      </c>
      <c r="U1382" s="197">
        <f t="shared" ca="1" si="137"/>
        <v>0</v>
      </c>
      <c r="V1382" s="201"/>
      <c r="W1382" s="20">
        <f ca="1">INVENTARIO[[#This Row],[Precio Final]]-(INVENTARIO[[#This Row],[Comisión 10%]]+INVENTARIO[[#This Row],[Costo total]])</f>
        <v>0</v>
      </c>
      <c r="X1382" s="20">
        <f ca="1">INVENTARIO[[#This Row],[Ganancia Unitaria]]*INVENTARIO[[#This Row],[Salidas]]</f>
        <v>0</v>
      </c>
      <c r="Y1382" s="20"/>
      <c r="Z1382" s="20"/>
    </row>
    <row r="1383" spans="1:26" ht="55" hidden="1" customHeight="1" x14ac:dyDescent="0.15">
      <c r="A1383" s="23"/>
      <c r="B1383" s="171"/>
      <c r="C1383" s="22"/>
      <c r="D1383" s="120"/>
      <c r="E1383" s="194"/>
      <c r="F1383" s="195"/>
      <c r="G1383" s="196"/>
      <c r="H1383" s="197"/>
      <c r="I1383" s="198">
        <f t="shared" ca="1" si="134"/>
        <v>0</v>
      </c>
      <c r="J1383" s="121"/>
      <c r="K1383" s="196">
        <f>SUMIFS(VENTAS[Cantidad],VENTAS[Código del producto Vendido],INVENTARIO[[#This Row],[Code]])</f>
        <v>0</v>
      </c>
      <c r="L1383" s="196">
        <f>INVENTARIO[[#This Row],[Entradas]]-INVENTARIO[[#This Row],[Salidas]]</f>
        <v>0</v>
      </c>
      <c r="M1383" s="197">
        <f ca="1">INVENTARIO[[#This Row],[Pricing 1]]*10%</f>
        <v>0</v>
      </c>
      <c r="N1383" s="197"/>
      <c r="O1383" s="197"/>
      <c r="P1383" s="197" t="e">
        <f t="shared" si="135"/>
        <v>#DIV/0!</v>
      </c>
      <c r="Q1383" s="196"/>
      <c r="R1383" s="197"/>
      <c r="S1383" s="199">
        <f t="shared" si="136"/>
        <v>0</v>
      </c>
      <c r="T1383" s="200">
        <f ca="1">(P1383+S1383)-INVENTARIO[[#This Row],[Comisión 10%]]</f>
        <v>0</v>
      </c>
      <c r="U1383" s="197">
        <f t="shared" ca="1" si="137"/>
        <v>0</v>
      </c>
      <c r="V1383" s="201"/>
      <c r="W1383" s="20">
        <f ca="1">INVENTARIO[[#This Row],[Precio Final]]-(INVENTARIO[[#This Row],[Comisión 10%]]+INVENTARIO[[#This Row],[Costo total]])</f>
        <v>0</v>
      </c>
      <c r="X1383" s="20">
        <f ca="1">INVENTARIO[[#This Row],[Ganancia Unitaria]]*INVENTARIO[[#This Row],[Salidas]]</f>
        <v>0</v>
      </c>
      <c r="Y1383" s="20"/>
      <c r="Z1383" s="20"/>
    </row>
    <row r="1384" spans="1:26" ht="55" hidden="1" customHeight="1" x14ac:dyDescent="0.15">
      <c r="A1384" s="23"/>
      <c r="B1384" s="171"/>
      <c r="C1384" s="22"/>
      <c r="D1384" s="120"/>
      <c r="E1384" s="194"/>
      <c r="F1384" s="195"/>
      <c r="G1384" s="196"/>
      <c r="H1384" s="197"/>
      <c r="I1384" s="198">
        <f t="shared" ca="1" si="134"/>
        <v>0</v>
      </c>
      <c r="J1384" s="121"/>
      <c r="K1384" s="196">
        <f>SUMIFS(VENTAS[Cantidad],VENTAS[Código del producto Vendido],INVENTARIO[[#This Row],[Code]])</f>
        <v>0</v>
      </c>
      <c r="L1384" s="196">
        <f>INVENTARIO[[#This Row],[Entradas]]-INVENTARIO[[#This Row],[Salidas]]</f>
        <v>0</v>
      </c>
      <c r="M1384" s="197">
        <f ca="1">INVENTARIO[[#This Row],[Pricing 1]]*10%</f>
        <v>0</v>
      </c>
      <c r="N1384" s="197"/>
      <c r="O1384" s="197"/>
      <c r="P1384" s="197" t="e">
        <f t="shared" si="135"/>
        <v>#DIV/0!</v>
      </c>
      <c r="Q1384" s="196"/>
      <c r="R1384" s="197"/>
      <c r="S1384" s="199">
        <f t="shared" si="136"/>
        <v>0</v>
      </c>
      <c r="T1384" s="200">
        <f ca="1">(P1384+S1384)-INVENTARIO[[#This Row],[Comisión 10%]]</f>
        <v>0</v>
      </c>
      <c r="U1384" s="197">
        <f t="shared" ca="1" si="137"/>
        <v>0</v>
      </c>
      <c r="V1384" s="201"/>
      <c r="W1384" s="20">
        <f ca="1">INVENTARIO[[#This Row],[Precio Final]]-(INVENTARIO[[#This Row],[Comisión 10%]]+INVENTARIO[[#This Row],[Costo total]])</f>
        <v>0</v>
      </c>
      <c r="X1384" s="20">
        <f ca="1">INVENTARIO[[#This Row],[Ganancia Unitaria]]*INVENTARIO[[#This Row],[Salidas]]</f>
        <v>0</v>
      </c>
      <c r="Y1384" s="20"/>
      <c r="Z1384" s="20"/>
    </row>
    <row r="1385" spans="1:26" ht="55" hidden="1" customHeight="1" x14ac:dyDescent="0.15">
      <c r="A1385" s="23"/>
      <c r="B1385" s="171"/>
      <c r="C1385" s="22"/>
      <c r="D1385" s="120"/>
      <c r="E1385" s="194"/>
      <c r="F1385" s="195"/>
      <c r="G1385" s="196"/>
      <c r="H1385" s="197"/>
      <c r="I1385" s="198">
        <f t="shared" ca="1" si="134"/>
        <v>0</v>
      </c>
      <c r="J1385" s="121"/>
      <c r="K1385" s="196">
        <f>SUMIFS(VENTAS[Cantidad],VENTAS[Código del producto Vendido],INVENTARIO[[#This Row],[Code]])</f>
        <v>0</v>
      </c>
      <c r="L1385" s="196">
        <f>INVENTARIO[[#This Row],[Entradas]]-INVENTARIO[[#This Row],[Salidas]]</f>
        <v>0</v>
      </c>
      <c r="M1385" s="197">
        <f ca="1">INVENTARIO[[#This Row],[Pricing 1]]*10%</f>
        <v>0</v>
      </c>
      <c r="N1385" s="197"/>
      <c r="O1385" s="197"/>
      <c r="P1385" s="197" t="e">
        <f t="shared" si="135"/>
        <v>#DIV/0!</v>
      </c>
      <c r="Q1385" s="196"/>
      <c r="R1385" s="197"/>
      <c r="S1385" s="199">
        <f t="shared" si="136"/>
        <v>0</v>
      </c>
      <c r="T1385" s="200">
        <f ca="1">(P1385+S1385)-INVENTARIO[[#This Row],[Comisión 10%]]</f>
        <v>0</v>
      </c>
      <c r="U1385" s="197">
        <f t="shared" ca="1" si="137"/>
        <v>0</v>
      </c>
      <c r="V1385" s="201"/>
      <c r="W1385" s="20">
        <f ca="1">INVENTARIO[[#This Row],[Precio Final]]-(INVENTARIO[[#This Row],[Comisión 10%]]+INVENTARIO[[#This Row],[Costo total]])</f>
        <v>0</v>
      </c>
      <c r="X1385" s="20">
        <f ca="1">INVENTARIO[[#This Row],[Ganancia Unitaria]]*INVENTARIO[[#This Row],[Salidas]]</f>
        <v>0</v>
      </c>
      <c r="Y1385" s="20"/>
      <c r="Z1385" s="20"/>
    </row>
    <row r="1386" spans="1:26" ht="55" hidden="1" customHeight="1" x14ac:dyDescent="0.15">
      <c r="A1386" s="23"/>
      <c r="B1386" s="171"/>
      <c r="C1386" s="22"/>
      <c r="D1386" s="120"/>
      <c r="E1386" s="194"/>
      <c r="F1386" s="195"/>
      <c r="G1386" s="196"/>
      <c r="H1386" s="197"/>
      <c r="I1386" s="198">
        <f t="shared" ca="1" si="134"/>
        <v>0</v>
      </c>
      <c r="J1386" s="121"/>
      <c r="K1386" s="196">
        <f>SUMIFS(VENTAS[Cantidad],VENTAS[Código del producto Vendido],INVENTARIO[[#This Row],[Code]])</f>
        <v>0</v>
      </c>
      <c r="L1386" s="196">
        <f>INVENTARIO[[#This Row],[Entradas]]-INVENTARIO[[#This Row],[Salidas]]</f>
        <v>0</v>
      </c>
      <c r="M1386" s="197">
        <f ca="1">INVENTARIO[[#This Row],[Pricing 1]]*10%</f>
        <v>0</v>
      </c>
      <c r="N1386" s="197"/>
      <c r="O1386" s="197"/>
      <c r="P1386" s="197" t="e">
        <f t="shared" si="135"/>
        <v>#DIV/0!</v>
      </c>
      <c r="Q1386" s="196"/>
      <c r="R1386" s="197"/>
      <c r="S1386" s="199">
        <f t="shared" si="136"/>
        <v>0</v>
      </c>
      <c r="T1386" s="200">
        <f ca="1">(P1386+S1386)-INVENTARIO[[#This Row],[Comisión 10%]]</f>
        <v>0</v>
      </c>
      <c r="U1386" s="197">
        <f t="shared" ca="1" si="137"/>
        <v>0</v>
      </c>
      <c r="V1386" s="201"/>
      <c r="W1386" s="20">
        <f ca="1">INVENTARIO[[#This Row],[Precio Final]]-(INVENTARIO[[#This Row],[Comisión 10%]]+INVENTARIO[[#This Row],[Costo total]])</f>
        <v>0</v>
      </c>
      <c r="X1386" s="20">
        <f ca="1">INVENTARIO[[#This Row],[Ganancia Unitaria]]*INVENTARIO[[#This Row],[Salidas]]</f>
        <v>0</v>
      </c>
      <c r="Y1386" s="20"/>
      <c r="Z1386" s="20"/>
    </row>
    <row r="1387" spans="1:26" ht="55" hidden="1" customHeight="1" x14ac:dyDescent="0.15">
      <c r="A1387" s="23"/>
      <c r="B1387" s="171"/>
      <c r="C1387" s="22"/>
      <c r="D1387" s="120"/>
      <c r="E1387" s="194"/>
      <c r="F1387" s="195"/>
      <c r="G1387" s="196"/>
      <c r="H1387" s="197"/>
      <c r="I1387" s="198">
        <f t="shared" ca="1" si="134"/>
        <v>0</v>
      </c>
      <c r="J1387" s="121"/>
      <c r="K1387" s="196">
        <f>SUMIFS(VENTAS[Cantidad],VENTAS[Código del producto Vendido],INVENTARIO[[#This Row],[Code]])</f>
        <v>0</v>
      </c>
      <c r="L1387" s="196">
        <f>INVENTARIO[[#This Row],[Entradas]]-INVENTARIO[[#This Row],[Salidas]]</f>
        <v>0</v>
      </c>
      <c r="M1387" s="197">
        <f ca="1">INVENTARIO[[#This Row],[Pricing 1]]*10%</f>
        <v>0</v>
      </c>
      <c r="N1387" s="197"/>
      <c r="O1387" s="197"/>
      <c r="P1387" s="197" t="e">
        <f t="shared" si="135"/>
        <v>#DIV/0!</v>
      </c>
      <c r="Q1387" s="196"/>
      <c r="R1387" s="197"/>
      <c r="S1387" s="199">
        <f t="shared" si="136"/>
        <v>0</v>
      </c>
      <c r="T1387" s="200">
        <f ca="1">(P1387+S1387)-INVENTARIO[[#This Row],[Comisión 10%]]</f>
        <v>0</v>
      </c>
      <c r="U1387" s="197">
        <f t="shared" ca="1" si="137"/>
        <v>0</v>
      </c>
      <c r="V1387" s="201"/>
      <c r="W1387" s="20">
        <f ca="1">INVENTARIO[[#This Row],[Precio Final]]-(INVENTARIO[[#This Row],[Comisión 10%]]+INVENTARIO[[#This Row],[Costo total]])</f>
        <v>0</v>
      </c>
      <c r="X1387" s="20">
        <f ca="1">INVENTARIO[[#This Row],[Ganancia Unitaria]]*INVENTARIO[[#This Row],[Salidas]]</f>
        <v>0</v>
      </c>
      <c r="Y1387" s="20"/>
      <c r="Z1387" s="20"/>
    </row>
    <row r="1388" spans="1:26" ht="55" hidden="1" customHeight="1" x14ac:dyDescent="0.15">
      <c r="A1388" s="23"/>
      <c r="B1388" s="171"/>
      <c r="C1388" s="22"/>
      <c r="D1388" s="120"/>
      <c r="E1388" s="194"/>
      <c r="F1388" s="195"/>
      <c r="G1388" s="196"/>
      <c r="H1388" s="197"/>
      <c r="I1388" s="198">
        <f t="shared" ca="1" si="134"/>
        <v>0</v>
      </c>
      <c r="J1388" s="121"/>
      <c r="K1388" s="196">
        <f>SUMIFS(VENTAS[Cantidad],VENTAS[Código del producto Vendido],INVENTARIO[[#This Row],[Code]])</f>
        <v>0</v>
      </c>
      <c r="L1388" s="196">
        <f>INVENTARIO[[#This Row],[Entradas]]-INVENTARIO[[#This Row],[Salidas]]</f>
        <v>0</v>
      </c>
      <c r="M1388" s="197">
        <f ca="1">INVENTARIO[[#This Row],[Pricing 1]]*10%</f>
        <v>0</v>
      </c>
      <c r="N1388" s="197"/>
      <c r="O1388" s="197"/>
      <c r="P1388" s="197" t="e">
        <f t="shared" si="135"/>
        <v>#DIV/0!</v>
      </c>
      <c r="Q1388" s="196"/>
      <c r="R1388" s="197"/>
      <c r="S1388" s="199">
        <f t="shared" si="136"/>
        <v>0</v>
      </c>
      <c r="T1388" s="200">
        <f ca="1">(P1388+S1388)-INVENTARIO[[#This Row],[Comisión 10%]]</f>
        <v>0</v>
      </c>
      <c r="U1388" s="197">
        <f t="shared" ca="1" si="137"/>
        <v>0</v>
      </c>
      <c r="V1388" s="201"/>
      <c r="W1388" s="20">
        <f ca="1">INVENTARIO[[#This Row],[Precio Final]]-(INVENTARIO[[#This Row],[Comisión 10%]]+INVENTARIO[[#This Row],[Costo total]])</f>
        <v>0</v>
      </c>
      <c r="X1388" s="20">
        <f ca="1">INVENTARIO[[#This Row],[Ganancia Unitaria]]*INVENTARIO[[#This Row],[Salidas]]</f>
        <v>0</v>
      </c>
      <c r="Y1388" s="20"/>
      <c r="Z1388" s="20"/>
    </row>
    <row r="1389" spans="1:26" ht="55" hidden="1" customHeight="1" x14ac:dyDescent="0.15">
      <c r="A1389" s="23"/>
      <c r="B1389" s="171"/>
      <c r="C1389" s="22"/>
      <c r="D1389" s="120"/>
      <c r="E1389" s="194"/>
      <c r="F1389" s="195"/>
      <c r="G1389" s="196"/>
      <c r="H1389" s="197"/>
      <c r="I1389" s="198">
        <f t="shared" ca="1" si="134"/>
        <v>0</v>
      </c>
      <c r="J1389" s="121"/>
      <c r="K1389" s="196">
        <f>SUMIFS(VENTAS[Cantidad],VENTAS[Código del producto Vendido],INVENTARIO[[#This Row],[Code]])</f>
        <v>0</v>
      </c>
      <c r="L1389" s="196">
        <f>INVENTARIO[[#This Row],[Entradas]]-INVENTARIO[[#This Row],[Salidas]]</f>
        <v>0</v>
      </c>
      <c r="M1389" s="197">
        <f ca="1">INVENTARIO[[#This Row],[Pricing 1]]*10%</f>
        <v>0</v>
      </c>
      <c r="N1389" s="197"/>
      <c r="O1389" s="197"/>
      <c r="P1389" s="197" t="e">
        <f t="shared" si="135"/>
        <v>#DIV/0!</v>
      </c>
      <c r="Q1389" s="196"/>
      <c r="R1389" s="197"/>
      <c r="S1389" s="199">
        <f t="shared" si="136"/>
        <v>0</v>
      </c>
      <c r="T1389" s="200">
        <f ca="1">(P1389+S1389)-INVENTARIO[[#This Row],[Comisión 10%]]</f>
        <v>0</v>
      </c>
      <c r="U1389" s="197">
        <f t="shared" ca="1" si="137"/>
        <v>0</v>
      </c>
      <c r="V1389" s="201"/>
      <c r="W1389" s="20">
        <f ca="1">INVENTARIO[[#This Row],[Precio Final]]-(INVENTARIO[[#This Row],[Comisión 10%]]+INVENTARIO[[#This Row],[Costo total]])</f>
        <v>0</v>
      </c>
      <c r="X1389" s="20">
        <f ca="1">INVENTARIO[[#This Row],[Ganancia Unitaria]]*INVENTARIO[[#This Row],[Salidas]]</f>
        <v>0</v>
      </c>
      <c r="Y1389" s="20"/>
      <c r="Z1389" s="20"/>
    </row>
    <row r="1390" spans="1:26" ht="55" hidden="1" customHeight="1" x14ac:dyDescent="0.15">
      <c r="A1390" s="23"/>
      <c r="B1390" s="171"/>
      <c r="C1390" s="22"/>
      <c r="D1390" s="120"/>
      <c r="E1390" s="194"/>
      <c r="F1390" s="195"/>
      <c r="G1390" s="196"/>
      <c r="H1390" s="197"/>
      <c r="I1390" s="198">
        <f t="shared" ca="1" si="134"/>
        <v>0</v>
      </c>
      <c r="J1390" s="121"/>
      <c r="K1390" s="196">
        <f>SUMIFS(VENTAS[Cantidad],VENTAS[Código del producto Vendido],INVENTARIO[[#This Row],[Code]])</f>
        <v>0</v>
      </c>
      <c r="L1390" s="196">
        <f>INVENTARIO[[#This Row],[Entradas]]-INVENTARIO[[#This Row],[Salidas]]</f>
        <v>0</v>
      </c>
      <c r="M1390" s="197">
        <f ca="1">INVENTARIO[[#This Row],[Pricing 1]]*10%</f>
        <v>0</v>
      </c>
      <c r="N1390" s="197"/>
      <c r="O1390" s="197"/>
      <c r="P1390" s="197" t="e">
        <f t="shared" si="135"/>
        <v>#DIV/0!</v>
      </c>
      <c r="Q1390" s="196"/>
      <c r="R1390" s="197"/>
      <c r="S1390" s="199">
        <f t="shared" si="136"/>
        <v>0</v>
      </c>
      <c r="T1390" s="200">
        <f ca="1">(P1390+S1390)-INVENTARIO[[#This Row],[Comisión 10%]]</f>
        <v>0</v>
      </c>
      <c r="U1390" s="197">
        <f t="shared" ca="1" si="137"/>
        <v>0</v>
      </c>
      <c r="V1390" s="201"/>
      <c r="W1390" s="20">
        <f ca="1">INVENTARIO[[#This Row],[Precio Final]]-(INVENTARIO[[#This Row],[Comisión 10%]]+INVENTARIO[[#This Row],[Costo total]])</f>
        <v>0</v>
      </c>
      <c r="X1390" s="20">
        <f ca="1">INVENTARIO[[#This Row],[Ganancia Unitaria]]*INVENTARIO[[#This Row],[Salidas]]</f>
        <v>0</v>
      </c>
      <c r="Y1390" s="20"/>
      <c r="Z1390" s="20"/>
    </row>
    <row r="1391" spans="1:26" ht="55" hidden="1" customHeight="1" x14ac:dyDescent="0.15">
      <c r="A1391" s="23"/>
      <c r="B1391" s="171"/>
      <c r="C1391" s="22"/>
      <c r="D1391" s="120"/>
      <c r="E1391" s="194"/>
      <c r="F1391" s="195"/>
      <c r="G1391" s="196"/>
      <c r="H1391" s="197"/>
      <c r="I1391" s="198">
        <f t="shared" ca="1" si="134"/>
        <v>0</v>
      </c>
      <c r="J1391" s="121"/>
      <c r="K1391" s="196">
        <f>SUMIFS(VENTAS[Cantidad],VENTAS[Código del producto Vendido],INVENTARIO[[#This Row],[Code]])</f>
        <v>0</v>
      </c>
      <c r="L1391" s="196">
        <f>INVENTARIO[[#This Row],[Entradas]]-INVENTARIO[[#This Row],[Salidas]]</f>
        <v>0</v>
      </c>
      <c r="M1391" s="197">
        <f ca="1">INVENTARIO[[#This Row],[Pricing 1]]*10%</f>
        <v>0</v>
      </c>
      <c r="N1391" s="197"/>
      <c r="O1391" s="197"/>
      <c r="P1391" s="197" t="e">
        <f t="shared" si="135"/>
        <v>#DIV/0!</v>
      </c>
      <c r="Q1391" s="196"/>
      <c r="R1391" s="197"/>
      <c r="S1391" s="199">
        <f t="shared" si="136"/>
        <v>0</v>
      </c>
      <c r="T1391" s="200">
        <f ca="1">(P1391+S1391)-INVENTARIO[[#This Row],[Comisión 10%]]</f>
        <v>0</v>
      </c>
      <c r="U1391" s="197">
        <f t="shared" ca="1" si="137"/>
        <v>0</v>
      </c>
      <c r="V1391" s="201"/>
      <c r="W1391" s="20">
        <f ca="1">INVENTARIO[[#This Row],[Precio Final]]-(INVENTARIO[[#This Row],[Comisión 10%]]+INVENTARIO[[#This Row],[Costo total]])</f>
        <v>0</v>
      </c>
      <c r="X1391" s="20">
        <f ca="1">INVENTARIO[[#This Row],[Ganancia Unitaria]]*INVENTARIO[[#This Row],[Salidas]]</f>
        <v>0</v>
      </c>
      <c r="Y1391" s="20"/>
      <c r="Z1391" s="20"/>
    </row>
    <row r="1392" spans="1:26" ht="55" hidden="1" customHeight="1" x14ac:dyDescent="0.15">
      <c r="A1392" s="23"/>
      <c r="B1392" s="171"/>
      <c r="C1392" s="22"/>
      <c r="D1392" s="120"/>
      <c r="E1392" s="194"/>
      <c r="F1392" s="195"/>
      <c r="G1392" s="196"/>
      <c r="H1392" s="197"/>
      <c r="I1392" s="198">
        <f t="shared" ca="1" si="134"/>
        <v>0</v>
      </c>
      <c r="J1392" s="121"/>
      <c r="K1392" s="196">
        <f>SUMIFS(VENTAS[Cantidad],VENTAS[Código del producto Vendido],INVENTARIO[[#This Row],[Code]])</f>
        <v>0</v>
      </c>
      <c r="L1392" s="196">
        <f>INVENTARIO[[#This Row],[Entradas]]-INVENTARIO[[#This Row],[Salidas]]</f>
        <v>0</v>
      </c>
      <c r="M1392" s="197">
        <f ca="1">INVENTARIO[[#This Row],[Pricing 1]]*10%</f>
        <v>0</v>
      </c>
      <c r="N1392" s="197"/>
      <c r="O1392" s="197"/>
      <c r="P1392" s="197" t="e">
        <f t="shared" si="135"/>
        <v>#DIV/0!</v>
      </c>
      <c r="Q1392" s="196"/>
      <c r="R1392" s="197"/>
      <c r="S1392" s="199">
        <f t="shared" si="136"/>
        <v>0</v>
      </c>
      <c r="T1392" s="200">
        <f ca="1">(P1392+S1392)-INVENTARIO[[#This Row],[Comisión 10%]]</f>
        <v>0</v>
      </c>
      <c r="U1392" s="197">
        <f t="shared" ca="1" si="137"/>
        <v>0</v>
      </c>
      <c r="V1392" s="201"/>
      <c r="W1392" s="20">
        <f ca="1">INVENTARIO[[#This Row],[Precio Final]]-(INVENTARIO[[#This Row],[Comisión 10%]]+INVENTARIO[[#This Row],[Costo total]])</f>
        <v>0</v>
      </c>
      <c r="X1392" s="20">
        <f ca="1">INVENTARIO[[#This Row],[Ganancia Unitaria]]*INVENTARIO[[#This Row],[Salidas]]</f>
        <v>0</v>
      </c>
      <c r="Y1392" s="20"/>
      <c r="Z1392" s="20"/>
    </row>
    <row r="1393" spans="1:26" ht="55" hidden="1" customHeight="1" x14ac:dyDescent="0.15">
      <c r="A1393" s="23"/>
      <c r="B1393" s="171"/>
      <c r="C1393" s="22"/>
      <c r="D1393" s="120"/>
      <c r="E1393" s="194"/>
      <c r="F1393" s="195"/>
      <c r="G1393" s="196"/>
      <c r="H1393" s="197"/>
      <c r="I1393" s="198">
        <f t="shared" ca="1" si="134"/>
        <v>0</v>
      </c>
      <c r="J1393" s="121"/>
      <c r="K1393" s="196">
        <f>SUMIFS(VENTAS[Cantidad],VENTAS[Código del producto Vendido],INVENTARIO[[#This Row],[Code]])</f>
        <v>0</v>
      </c>
      <c r="L1393" s="196">
        <f>INVENTARIO[[#This Row],[Entradas]]-INVENTARIO[[#This Row],[Salidas]]</f>
        <v>0</v>
      </c>
      <c r="M1393" s="197">
        <f ca="1">INVENTARIO[[#This Row],[Pricing 1]]*10%</f>
        <v>0</v>
      </c>
      <c r="N1393" s="197"/>
      <c r="O1393" s="197"/>
      <c r="P1393" s="197" t="e">
        <f t="shared" si="135"/>
        <v>#DIV/0!</v>
      </c>
      <c r="Q1393" s="196"/>
      <c r="R1393" s="197"/>
      <c r="S1393" s="199">
        <f t="shared" si="136"/>
        <v>0</v>
      </c>
      <c r="T1393" s="200">
        <f ca="1">(P1393+S1393)-INVENTARIO[[#This Row],[Comisión 10%]]</f>
        <v>0</v>
      </c>
      <c r="U1393" s="197">
        <f t="shared" ca="1" si="137"/>
        <v>0</v>
      </c>
      <c r="V1393" s="201"/>
      <c r="W1393" s="20">
        <f ca="1">INVENTARIO[[#This Row],[Precio Final]]-(INVENTARIO[[#This Row],[Comisión 10%]]+INVENTARIO[[#This Row],[Costo total]])</f>
        <v>0</v>
      </c>
      <c r="X1393" s="20">
        <f ca="1">INVENTARIO[[#This Row],[Ganancia Unitaria]]*INVENTARIO[[#This Row],[Salidas]]</f>
        <v>0</v>
      </c>
      <c r="Y1393" s="20"/>
      <c r="Z1393" s="20"/>
    </row>
    <row r="1394" spans="1:26" ht="55" hidden="1" customHeight="1" x14ac:dyDescent="0.15">
      <c r="A1394" s="23"/>
      <c r="B1394" s="171"/>
      <c r="C1394" s="22"/>
      <c r="D1394" s="120"/>
      <c r="E1394" s="194"/>
      <c r="F1394" s="195"/>
      <c r="G1394" s="196"/>
      <c r="H1394" s="197"/>
      <c r="I1394" s="198">
        <f t="shared" ca="1" si="134"/>
        <v>0</v>
      </c>
      <c r="J1394" s="121"/>
      <c r="K1394" s="196">
        <f>SUMIFS(VENTAS[Cantidad],VENTAS[Código del producto Vendido],INVENTARIO[[#This Row],[Code]])</f>
        <v>0</v>
      </c>
      <c r="L1394" s="196">
        <f>INVENTARIO[[#This Row],[Entradas]]-INVENTARIO[[#This Row],[Salidas]]</f>
        <v>0</v>
      </c>
      <c r="M1394" s="197">
        <f ca="1">INVENTARIO[[#This Row],[Pricing 1]]*10%</f>
        <v>0</v>
      </c>
      <c r="N1394" s="197"/>
      <c r="O1394" s="197"/>
      <c r="P1394" s="197" t="e">
        <f t="shared" si="135"/>
        <v>#DIV/0!</v>
      </c>
      <c r="Q1394" s="196"/>
      <c r="R1394" s="197"/>
      <c r="S1394" s="199">
        <f t="shared" si="136"/>
        <v>0</v>
      </c>
      <c r="T1394" s="200">
        <f ca="1">(P1394+S1394)-INVENTARIO[[#This Row],[Comisión 10%]]</f>
        <v>0</v>
      </c>
      <c r="U1394" s="197">
        <f t="shared" ca="1" si="137"/>
        <v>0</v>
      </c>
      <c r="V1394" s="201"/>
      <c r="W1394" s="20">
        <f ca="1">INVENTARIO[[#This Row],[Precio Final]]-(INVENTARIO[[#This Row],[Comisión 10%]]+INVENTARIO[[#This Row],[Costo total]])</f>
        <v>0</v>
      </c>
      <c r="X1394" s="20">
        <f ca="1">INVENTARIO[[#This Row],[Ganancia Unitaria]]*INVENTARIO[[#This Row],[Salidas]]</f>
        <v>0</v>
      </c>
      <c r="Y1394" s="20"/>
      <c r="Z1394" s="20"/>
    </row>
    <row r="1395" spans="1:26" ht="55" hidden="1" customHeight="1" x14ac:dyDescent="0.15">
      <c r="A1395" s="23"/>
      <c r="B1395" s="171"/>
      <c r="C1395" s="22"/>
      <c r="D1395" s="120"/>
      <c r="E1395" s="194"/>
      <c r="F1395" s="195"/>
      <c r="G1395" s="196"/>
      <c r="H1395" s="197"/>
      <c r="I1395" s="198">
        <f t="shared" ca="1" si="134"/>
        <v>0</v>
      </c>
      <c r="J1395" s="121"/>
      <c r="K1395" s="196">
        <f>SUMIFS(VENTAS[Cantidad],VENTAS[Código del producto Vendido],INVENTARIO[[#This Row],[Code]])</f>
        <v>0</v>
      </c>
      <c r="L1395" s="196">
        <f>INVENTARIO[[#This Row],[Entradas]]-INVENTARIO[[#This Row],[Salidas]]</f>
        <v>0</v>
      </c>
      <c r="M1395" s="197">
        <f ca="1">INVENTARIO[[#This Row],[Pricing 1]]*10%</f>
        <v>0</v>
      </c>
      <c r="N1395" s="197"/>
      <c r="O1395" s="197"/>
      <c r="P1395" s="197" t="e">
        <f t="shared" si="135"/>
        <v>#DIV/0!</v>
      </c>
      <c r="Q1395" s="196"/>
      <c r="R1395" s="197"/>
      <c r="S1395" s="199">
        <f t="shared" si="136"/>
        <v>0</v>
      </c>
      <c r="T1395" s="200">
        <f ca="1">(P1395+S1395)-INVENTARIO[[#This Row],[Comisión 10%]]</f>
        <v>0</v>
      </c>
      <c r="U1395" s="197">
        <f t="shared" ca="1" si="137"/>
        <v>0</v>
      </c>
      <c r="V1395" s="201"/>
      <c r="W1395" s="20">
        <f ca="1">INVENTARIO[[#This Row],[Precio Final]]-(INVENTARIO[[#This Row],[Comisión 10%]]+INVENTARIO[[#This Row],[Costo total]])</f>
        <v>0</v>
      </c>
      <c r="X1395" s="20">
        <f ca="1">INVENTARIO[[#This Row],[Ganancia Unitaria]]*INVENTARIO[[#This Row],[Salidas]]</f>
        <v>0</v>
      </c>
      <c r="Y1395" s="20"/>
      <c r="Z1395" s="20"/>
    </row>
    <row r="1396" spans="1:26" ht="55" hidden="1" customHeight="1" x14ac:dyDescent="0.15">
      <c r="A1396" s="23"/>
      <c r="B1396" s="171"/>
      <c r="C1396" s="22"/>
      <c r="D1396" s="120"/>
      <c r="E1396" s="194"/>
      <c r="F1396" s="195"/>
      <c r="G1396" s="196"/>
      <c r="H1396" s="197"/>
      <c r="I1396" s="198">
        <f t="shared" ca="1" si="134"/>
        <v>0</v>
      </c>
      <c r="J1396" s="121"/>
      <c r="K1396" s="196">
        <f>SUMIFS(VENTAS[Cantidad],VENTAS[Código del producto Vendido],INVENTARIO[[#This Row],[Code]])</f>
        <v>0</v>
      </c>
      <c r="L1396" s="196">
        <f>INVENTARIO[[#This Row],[Entradas]]-INVENTARIO[[#This Row],[Salidas]]</f>
        <v>0</v>
      </c>
      <c r="M1396" s="197">
        <f ca="1">INVENTARIO[[#This Row],[Pricing 1]]*10%</f>
        <v>0</v>
      </c>
      <c r="N1396" s="197"/>
      <c r="O1396" s="197"/>
      <c r="P1396" s="197" t="e">
        <f t="shared" si="135"/>
        <v>#DIV/0!</v>
      </c>
      <c r="Q1396" s="196"/>
      <c r="R1396" s="197"/>
      <c r="S1396" s="199">
        <f t="shared" si="136"/>
        <v>0</v>
      </c>
      <c r="T1396" s="200">
        <f ca="1">(P1396+S1396)-INVENTARIO[[#This Row],[Comisión 10%]]</f>
        <v>0</v>
      </c>
      <c r="U1396" s="197">
        <f t="shared" ca="1" si="137"/>
        <v>0</v>
      </c>
      <c r="V1396" s="201"/>
      <c r="W1396" s="20">
        <f ca="1">INVENTARIO[[#This Row],[Precio Final]]-(INVENTARIO[[#This Row],[Comisión 10%]]+INVENTARIO[[#This Row],[Costo total]])</f>
        <v>0</v>
      </c>
      <c r="X1396" s="20">
        <f ca="1">INVENTARIO[[#This Row],[Ganancia Unitaria]]*INVENTARIO[[#This Row],[Salidas]]</f>
        <v>0</v>
      </c>
      <c r="Y1396" s="20"/>
      <c r="Z1396" s="20"/>
    </row>
    <row r="1397" spans="1:26" ht="55" hidden="1" customHeight="1" x14ac:dyDescent="0.15">
      <c r="A1397" s="23"/>
      <c r="B1397" s="171"/>
      <c r="C1397" s="22"/>
      <c r="D1397" s="120"/>
      <c r="E1397" s="194"/>
      <c r="F1397" s="195"/>
      <c r="G1397" s="196"/>
      <c r="H1397" s="197"/>
      <c r="I1397" s="198">
        <f t="shared" ca="1" si="134"/>
        <v>0</v>
      </c>
      <c r="J1397" s="121"/>
      <c r="K1397" s="196">
        <f>SUMIFS(VENTAS[Cantidad],VENTAS[Código del producto Vendido],INVENTARIO[[#This Row],[Code]])</f>
        <v>0</v>
      </c>
      <c r="L1397" s="196">
        <f>INVENTARIO[[#This Row],[Entradas]]-INVENTARIO[[#This Row],[Salidas]]</f>
        <v>0</v>
      </c>
      <c r="M1397" s="197">
        <f ca="1">INVENTARIO[[#This Row],[Pricing 1]]*10%</f>
        <v>0</v>
      </c>
      <c r="N1397" s="197"/>
      <c r="O1397" s="197"/>
      <c r="P1397" s="197" t="e">
        <f t="shared" si="135"/>
        <v>#DIV/0!</v>
      </c>
      <c r="Q1397" s="196"/>
      <c r="R1397" s="197"/>
      <c r="S1397" s="199">
        <f t="shared" si="136"/>
        <v>0</v>
      </c>
      <c r="T1397" s="200">
        <f ca="1">(P1397+S1397)-INVENTARIO[[#This Row],[Comisión 10%]]</f>
        <v>0</v>
      </c>
      <c r="U1397" s="197">
        <f t="shared" ca="1" si="137"/>
        <v>0</v>
      </c>
      <c r="V1397" s="201"/>
      <c r="W1397" s="20">
        <f ca="1">INVENTARIO[[#This Row],[Precio Final]]-(INVENTARIO[[#This Row],[Comisión 10%]]+INVENTARIO[[#This Row],[Costo total]])</f>
        <v>0</v>
      </c>
      <c r="X1397" s="20">
        <f ca="1">INVENTARIO[[#This Row],[Ganancia Unitaria]]*INVENTARIO[[#This Row],[Salidas]]</f>
        <v>0</v>
      </c>
      <c r="Y1397" s="20"/>
      <c r="Z1397" s="20"/>
    </row>
    <row r="1398" spans="1:26" ht="55" hidden="1" customHeight="1" x14ac:dyDescent="0.15">
      <c r="A1398" s="23"/>
      <c r="B1398" s="171"/>
      <c r="C1398" s="22"/>
      <c r="D1398" s="120"/>
      <c r="E1398" s="194"/>
      <c r="F1398" s="195"/>
      <c r="G1398" s="196"/>
      <c r="H1398" s="197"/>
      <c r="I1398" s="198">
        <f t="shared" ref="I1398:I1461" ca="1" si="138">U1398</f>
        <v>0</v>
      </c>
      <c r="J1398" s="121"/>
      <c r="K1398" s="196">
        <f>SUMIFS(VENTAS[Cantidad],VENTAS[Código del producto Vendido],INVENTARIO[[#This Row],[Code]])</f>
        <v>0</v>
      </c>
      <c r="L1398" s="196">
        <f>INVENTARIO[[#This Row],[Entradas]]-INVENTARIO[[#This Row],[Salidas]]</f>
        <v>0</v>
      </c>
      <c r="M1398" s="197">
        <f ca="1">INVENTARIO[[#This Row],[Pricing 1]]*10%</f>
        <v>0</v>
      </c>
      <c r="N1398" s="197"/>
      <c r="O1398" s="197"/>
      <c r="P1398" s="197" t="e">
        <f t="shared" ref="P1398:P1461" si="139">N1398/O1398</f>
        <v>#DIV/0!</v>
      </c>
      <c r="Q1398" s="196"/>
      <c r="R1398" s="197"/>
      <c r="S1398" s="199">
        <f t="shared" ref="S1398:S1461" si="140">Q1398*R1398/1000</f>
        <v>0</v>
      </c>
      <c r="T1398" s="200">
        <f ca="1">(P1398+S1398)-INVENTARIO[[#This Row],[Comisión 10%]]</f>
        <v>0</v>
      </c>
      <c r="U1398" s="197">
        <f t="shared" ref="U1398:U1461" ca="1" si="141">ROUNDUP(T1398,0)</f>
        <v>0</v>
      </c>
      <c r="V1398" s="201"/>
      <c r="W1398" s="20">
        <f ca="1">INVENTARIO[[#This Row],[Precio Final]]-(INVENTARIO[[#This Row],[Comisión 10%]]+INVENTARIO[[#This Row],[Costo total]])</f>
        <v>0</v>
      </c>
      <c r="X1398" s="20">
        <f ca="1">INVENTARIO[[#This Row],[Ganancia Unitaria]]*INVENTARIO[[#This Row],[Salidas]]</f>
        <v>0</v>
      </c>
      <c r="Y1398" s="20"/>
      <c r="Z1398" s="20"/>
    </row>
    <row r="1399" spans="1:26" ht="55" hidden="1" customHeight="1" x14ac:dyDescent="0.15">
      <c r="A1399" s="23"/>
      <c r="B1399" s="171"/>
      <c r="C1399" s="22"/>
      <c r="D1399" s="120"/>
      <c r="E1399" s="194"/>
      <c r="F1399" s="195"/>
      <c r="G1399" s="196"/>
      <c r="H1399" s="197"/>
      <c r="I1399" s="198">
        <f t="shared" ca="1" si="138"/>
        <v>0</v>
      </c>
      <c r="J1399" s="121"/>
      <c r="K1399" s="196">
        <f>SUMIFS(VENTAS[Cantidad],VENTAS[Código del producto Vendido],INVENTARIO[[#This Row],[Code]])</f>
        <v>0</v>
      </c>
      <c r="L1399" s="196">
        <f>INVENTARIO[[#This Row],[Entradas]]-INVENTARIO[[#This Row],[Salidas]]</f>
        <v>0</v>
      </c>
      <c r="M1399" s="197">
        <f ca="1">INVENTARIO[[#This Row],[Pricing 1]]*10%</f>
        <v>0</v>
      </c>
      <c r="N1399" s="197"/>
      <c r="O1399" s="197"/>
      <c r="P1399" s="197" t="e">
        <f t="shared" si="139"/>
        <v>#DIV/0!</v>
      </c>
      <c r="Q1399" s="196"/>
      <c r="R1399" s="197"/>
      <c r="S1399" s="199">
        <f t="shared" si="140"/>
        <v>0</v>
      </c>
      <c r="T1399" s="200">
        <f ca="1">(P1399+S1399)-INVENTARIO[[#This Row],[Comisión 10%]]</f>
        <v>0</v>
      </c>
      <c r="U1399" s="197">
        <f t="shared" ca="1" si="141"/>
        <v>0</v>
      </c>
      <c r="V1399" s="201"/>
      <c r="W1399" s="20">
        <f ca="1">INVENTARIO[[#This Row],[Precio Final]]-(INVENTARIO[[#This Row],[Comisión 10%]]+INVENTARIO[[#This Row],[Costo total]])</f>
        <v>0</v>
      </c>
      <c r="X1399" s="20">
        <f ca="1">INVENTARIO[[#This Row],[Ganancia Unitaria]]*INVENTARIO[[#This Row],[Salidas]]</f>
        <v>0</v>
      </c>
      <c r="Y1399" s="20"/>
      <c r="Z1399" s="20"/>
    </row>
    <row r="1400" spans="1:26" ht="55" hidden="1" customHeight="1" x14ac:dyDescent="0.15">
      <c r="A1400" s="23"/>
      <c r="B1400" s="171"/>
      <c r="C1400" s="22"/>
      <c r="D1400" s="120"/>
      <c r="E1400" s="194"/>
      <c r="F1400" s="195"/>
      <c r="G1400" s="196"/>
      <c r="H1400" s="197"/>
      <c r="I1400" s="198">
        <f t="shared" ca="1" si="138"/>
        <v>0</v>
      </c>
      <c r="J1400" s="121"/>
      <c r="K1400" s="196">
        <f>SUMIFS(VENTAS[Cantidad],VENTAS[Código del producto Vendido],INVENTARIO[[#This Row],[Code]])</f>
        <v>0</v>
      </c>
      <c r="L1400" s="196">
        <f>INVENTARIO[[#This Row],[Entradas]]-INVENTARIO[[#This Row],[Salidas]]</f>
        <v>0</v>
      </c>
      <c r="M1400" s="197">
        <f ca="1">INVENTARIO[[#This Row],[Pricing 1]]*10%</f>
        <v>0</v>
      </c>
      <c r="N1400" s="197"/>
      <c r="O1400" s="197"/>
      <c r="P1400" s="197" t="e">
        <f t="shared" si="139"/>
        <v>#DIV/0!</v>
      </c>
      <c r="Q1400" s="196"/>
      <c r="R1400" s="197"/>
      <c r="S1400" s="199">
        <f t="shared" si="140"/>
        <v>0</v>
      </c>
      <c r="T1400" s="200">
        <f ca="1">(P1400+S1400)-INVENTARIO[[#This Row],[Comisión 10%]]</f>
        <v>0</v>
      </c>
      <c r="U1400" s="197">
        <f t="shared" ca="1" si="141"/>
        <v>0</v>
      </c>
      <c r="V1400" s="201"/>
      <c r="W1400" s="20">
        <f ca="1">INVENTARIO[[#This Row],[Precio Final]]-(INVENTARIO[[#This Row],[Comisión 10%]]+INVENTARIO[[#This Row],[Costo total]])</f>
        <v>0</v>
      </c>
      <c r="X1400" s="20">
        <f ca="1">INVENTARIO[[#This Row],[Ganancia Unitaria]]*INVENTARIO[[#This Row],[Salidas]]</f>
        <v>0</v>
      </c>
      <c r="Y1400" s="20"/>
      <c r="Z1400" s="20"/>
    </row>
    <row r="1401" spans="1:26" ht="55" hidden="1" customHeight="1" x14ac:dyDescent="0.15">
      <c r="A1401" s="23"/>
      <c r="B1401" s="171"/>
      <c r="C1401" s="22"/>
      <c r="D1401" s="120"/>
      <c r="E1401" s="194"/>
      <c r="F1401" s="195"/>
      <c r="G1401" s="196"/>
      <c r="H1401" s="197"/>
      <c r="I1401" s="198">
        <f t="shared" ca="1" si="138"/>
        <v>0</v>
      </c>
      <c r="J1401" s="121"/>
      <c r="K1401" s="196">
        <f>SUMIFS(VENTAS[Cantidad],VENTAS[Código del producto Vendido],INVENTARIO[[#This Row],[Code]])</f>
        <v>0</v>
      </c>
      <c r="L1401" s="196">
        <f>INVENTARIO[[#This Row],[Entradas]]-INVENTARIO[[#This Row],[Salidas]]</f>
        <v>0</v>
      </c>
      <c r="M1401" s="197">
        <f ca="1">INVENTARIO[[#This Row],[Pricing 1]]*10%</f>
        <v>0</v>
      </c>
      <c r="N1401" s="197"/>
      <c r="O1401" s="197"/>
      <c r="P1401" s="197" t="e">
        <f t="shared" si="139"/>
        <v>#DIV/0!</v>
      </c>
      <c r="Q1401" s="196"/>
      <c r="R1401" s="197"/>
      <c r="S1401" s="199">
        <f t="shared" si="140"/>
        <v>0</v>
      </c>
      <c r="T1401" s="200">
        <f ca="1">(P1401+S1401)-INVENTARIO[[#This Row],[Comisión 10%]]</f>
        <v>0</v>
      </c>
      <c r="U1401" s="197">
        <f t="shared" ca="1" si="141"/>
        <v>0</v>
      </c>
      <c r="V1401" s="201"/>
      <c r="W1401" s="20">
        <f ca="1">INVENTARIO[[#This Row],[Precio Final]]-(INVENTARIO[[#This Row],[Comisión 10%]]+INVENTARIO[[#This Row],[Costo total]])</f>
        <v>0</v>
      </c>
      <c r="X1401" s="20">
        <f ca="1">INVENTARIO[[#This Row],[Ganancia Unitaria]]*INVENTARIO[[#This Row],[Salidas]]</f>
        <v>0</v>
      </c>
      <c r="Y1401" s="20"/>
      <c r="Z1401" s="20"/>
    </row>
    <row r="1402" spans="1:26" ht="55" hidden="1" customHeight="1" x14ac:dyDescent="0.15">
      <c r="A1402" s="23"/>
      <c r="B1402" s="171"/>
      <c r="C1402" s="22"/>
      <c r="D1402" s="120"/>
      <c r="E1402" s="194"/>
      <c r="F1402" s="195"/>
      <c r="G1402" s="196"/>
      <c r="H1402" s="197"/>
      <c r="I1402" s="198">
        <f t="shared" ca="1" si="138"/>
        <v>0</v>
      </c>
      <c r="J1402" s="121"/>
      <c r="K1402" s="196">
        <f>SUMIFS(VENTAS[Cantidad],VENTAS[Código del producto Vendido],INVENTARIO[[#This Row],[Code]])</f>
        <v>0</v>
      </c>
      <c r="L1402" s="196">
        <f>INVENTARIO[[#This Row],[Entradas]]-INVENTARIO[[#This Row],[Salidas]]</f>
        <v>0</v>
      </c>
      <c r="M1402" s="197">
        <f ca="1">INVENTARIO[[#This Row],[Pricing 1]]*10%</f>
        <v>0</v>
      </c>
      <c r="N1402" s="197"/>
      <c r="O1402" s="197"/>
      <c r="P1402" s="197" t="e">
        <f t="shared" si="139"/>
        <v>#DIV/0!</v>
      </c>
      <c r="Q1402" s="196"/>
      <c r="R1402" s="197"/>
      <c r="S1402" s="199">
        <f t="shared" si="140"/>
        <v>0</v>
      </c>
      <c r="T1402" s="200">
        <f ca="1">(P1402+S1402)-INVENTARIO[[#This Row],[Comisión 10%]]</f>
        <v>0</v>
      </c>
      <c r="U1402" s="197">
        <f t="shared" ca="1" si="141"/>
        <v>0</v>
      </c>
      <c r="V1402" s="201"/>
      <c r="W1402" s="20">
        <f ca="1">INVENTARIO[[#This Row],[Precio Final]]-(INVENTARIO[[#This Row],[Comisión 10%]]+INVENTARIO[[#This Row],[Costo total]])</f>
        <v>0</v>
      </c>
      <c r="X1402" s="20">
        <f ca="1">INVENTARIO[[#This Row],[Ganancia Unitaria]]*INVENTARIO[[#This Row],[Salidas]]</f>
        <v>0</v>
      </c>
      <c r="Y1402" s="20"/>
      <c r="Z1402" s="20"/>
    </row>
    <row r="1403" spans="1:26" ht="55" hidden="1" customHeight="1" x14ac:dyDescent="0.15">
      <c r="A1403" s="23"/>
      <c r="B1403" s="171"/>
      <c r="C1403" s="22"/>
      <c r="D1403" s="120"/>
      <c r="E1403" s="194"/>
      <c r="F1403" s="195"/>
      <c r="G1403" s="196"/>
      <c r="H1403" s="197"/>
      <c r="I1403" s="198">
        <f t="shared" ca="1" si="138"/>
        <v>0</v>
      </c>
      <c r="J1403" s="121"/>
      <c r="K1403" s="196">
        <f>SUMIFS(VENTAS[Cantidad],VENTAS[Código del producto Vendido],INVENTARIO[[#This Row],[Code]])</f>
        <v>0</v>
      </c>
      <c r="L1403" s="196">
        <f>INVENTARIO[[#This Row],[Entradas]]-INVENTARIO[[#This Row],[Salidas]]</f>
        <v>0</v>
      </c>
      <c r="M1403" s="197">
        <f ca="1">INVENTARIO[[#This Row],[Pricing 1]]*10%</f>
        <v>0</v>
      </c>
      <c r="N1403" s="197"/>
      <c r="O1403" s="197"/>
      <c r="P1403" s="197" t="e">
        <f t="shared" si="139"/>
        <v>#DIV/0!</v>
      </c>
      <c r="Q1403" s="196"/>
      <c r="R1403" s="197"/>
      <c r="S1403" s="199">
        <f t="shared" si="140"/>
        <v>0</v>
      </c>
      <c r="T1403" s="200">
        <f ca="1">(P1403+S1403)-INVENTARIO[[#This Row],[Comisión 10%]]</f>
        <v>0</v>
      </c>
      <c r="U1403" s="197">
        <f t="shared" ca="1" si="141"/>
        <v>0</v>
      </c>
      <c r="V1403" s="201"/>
      <c r="W1403" s="20">
        <f ca="1">INVENTARIO[[#This Row],[Precio Final]]-(INVENTARIO[[#This Row],[Comisión 10%]]+INVENTARIO[[#This Row],[Costo total]])</f>
        <v>0</v>
      </c>
      <c r="X1403" s="20">
        <f ca="1">INVENTARIO[[#This Row],[Ganancia Unitaria]]*INVENTARIO[[#This Row],[Salidas]]</f>
        <v>0</v>
      </c>
      <c r="Y1403" s="20"/>
      <c r="Z1403" s="20"/>
    </row>
    <row r="1404" spans="1:26" ht="55" hidden="1" customHeight="1" x14ac:dyDescent="0.15">
      <c r="A1404" s="23"/>
      <c r="B1404" s="171"/>
      <c r="C1404" s="22"/>
      <c r="D1404" s="120"/>
      <c r="E1404" s="194"/>
      <c r="F1404" s="195"/>
      <c r="G1404" s="196"/>
      <c r="H1404" s="197"/>
      <c r="I1404" s="198">
        <f t="shared" ca="1" si="138"/>
        <v>0</v>
      </c>
      <c r="J1404" s="121"/>
      <c r="K1404" s="196">
        <f>SUMIFS(VENTAS[Cantidad],VENTAS[Código del producto Vendido],INVENTARIO[[#This Row],[Code]])</f>
        <v>0</v>
      </c>
      <c r="L1404" s="196">
        <f>INVENTARIO[[#This Row],[Entradas]]-INVENTARIO[[#This Row],[Salidas]]</f>
        <v>0</v>
      </c>
      <c r="M1404" s="197">
        <f ca="1">INVENTARIO[[#This Row],[Pricing 1]]*10%</f>
        <v>0</v>
      </c>
      <c r="N1404" s="197"/>
      <c r="O1404" s="197"/>
      <c r="P1404" s="197" t="e">
        <f t="shared" si="139"/>
        <v>#DIV/0!</v>
      </c>
      <c r="Q1404" s="196"/>
      <c r="R1404" s="197"/>
      <c r="S1404" s="199">
        <f t="shared" si="140"/>
        <v>0</v>
      </c>
      <c r="T1404" s="200">
        <f ca="1">(P1404+S1404)-INVENTARIO[[#This Row],[Comisión 10%]]</f>
        <v>0</v>
      </c>
      <c r="U1404" s="197">
        <f t="shared" ca="1" si="141"/>
        <v>0</v>
      </c>
      <c r="V1404" s="201"/>
      <c r="W1404" s="20">
        <f ca="1">INVENTARIO[[#This Row],[Precio Final]]-(INVENTARIO[[#This Row],[Comisión 10%]]+INVENTARIO[[#This Row],[Costo total]])</f>
        <v>0</v>
      </c>
      <c r="X1404" s="20">
        <f ca="1">INVENTARIO[[#This Row],[Ganancia Unitaria]]*INVENTARIO[[#This Row],[Salidas]]</f>
        <v>0</v>
      </c>
      <c r="Y1404" s="20"/>
      <c r="Z1404" s="20"/>
    </row>
    <row r="1405" spans="1:26" ht="55" hidden="1" customHeight="1" x14ac:dyDescent="0.15">
      <c r="A1405" s="23"/>
      <c r="B1405" s="171"/>
      <c r="C1405" s="22"/>
      <c r="D1405" s="120"/>
      <c r="E1405" s="194"/>
      <c r="F1405" s="195"/>
      <c r="G1405" s="196"/>
      <c r="H1405" s="197"/>
      <c r="I1405" s="198">
        <f t="shared" ca="1" si="138"/>
        <v>0</v>
      </c>
      <c r="J1405" s="121"/>
      <c r="K1405" s="196">
        <f>SUMIFS(VENTAS[Cantidad],VENTAS[Código del producto Vendido],INVENTARIO[[#This Row],[Code]])</f>
        <v>0</v>
      </c>
      <c r="L1405" s="196">
        <f>INVENTARIO[[#This Row],[Entradas]]-INVENTARIO[[#This Row],[Salidas]]</f>
        <v>0</v>
      </c>
      <c r="M1405" s="197">
        <f ca="1">INVENTARIO[[#This Row],[Pricing 1]]*10%</f>
        <v>0</v>
      </c>
      <c r="N1405" s="197"/>
      <c r="O1405" s="197"/>
      <c r="P1405" s="197" t="e">
        <f t="shared" si="139"/>
        <v>#DIV/0!</v>
      </c>
      <c r="Q1405" s="196"/>
      <c r="R1405" s="197"/>
      <c r="S1405" s="199">
        <f t="shared" si="140"/>
        <v>0</v>
      </c>
      <c r="T1405" s="200">
        <f ca="1">(P1405+S1405)-INVENTARIO[[#This Row],[Comisión 10%]]</f>
        <v>0</v>
      </c>
      <c r="U1405" s="197">
        <f t="shared" ca="1" si="141"/>
        <v>0</v>
      </c>
      <c r="V1405" s="201"/>
      <c r="W1405" s="20">
        <f ca="1">INVENTARIO[[#This Row],[Precio Final]]-(INVENTARIO[[#This Row],[Comisión 10%]]+INVENTARIO[[#This Row],[Costo total]])</f>
        <v>0</v>
      </c>
      <c r="X1405" s="20">
        <f ca="1">INVENTARIO[[#This Row],[Ganancia Unitaria]]*INVENTARIO[[#This Row],[Salidas]]</f>
        <v>0</v>
      </c>
      <c r="Y1405" s="20"/>
      <c r="Z1405" s="20"/>
    </row>
    <row r="1406" spans="1:26" ht="55" hidden="1" customHeight="1" x14ac:dyDescent="0.15">
      <c r="A1406" s="23"/>
      <c r="B1406" s="171"/>
      <c r="C1406" s="22"/>
      <c r="D1406" s="120"/>
      <c r="E1406" s="194"/>
      <c r="F1406" s="195"/>
      <c r="G1406" s="196"/>
      <c r="H1406" s="197"/>
      <c r="I1406" s="198">
        <f t="shared" ca="1" si="138"/>
        <v>0</v>
      </c>
      <c r="J1406" s="121"/>
      <c r="K1406" s="196">
        <f>SUMIFS(VENTAS[Cantidad],VENTAS[Código del producto Vendido],INVENTARIO[[#This Row],[Code]])</f>
        <v>0</v>
      </c>
      <c r="L1406" s="196">
        <f>INVENTARIO[[#This Row],[Entradas]]-INVENTARIO[[#This Row],[Salidas]]</f>
        <v>0</v>
      </c>
      <c r="M1406" s="197">
        <f ca="1">INVENTARIO[[#This Row],[Pricing 1]]*10%</f>
        <v>0</v>
      </c>
      <c r="N1406" s="197"/>
      <c r="O1406" s="197"/>
      <c r="P1406" s="197" t="e">
        <f t="shared" si="139"/>
        <v>#DIV/0!</v>
      </c>
      <c r="Q1406" s="196"/>
      <c r="R1406" s="197"/>
      <c r="S1406" s="199">
        <f t="shared" si="140"/>
        <v>0</v>
      </c>
      <c r="T1406" s="200">
        <f ca="1">(P1406+S1406)-INVENTARIO[[#This Row],[Comisión 10%]]</f>
        <v>0</v>
      </c>
      <c r="U1406" s="197">
        <f t="shared" ca="1" si="141"/>
        <v>0</v>
      </c>
      <c r="V1406" s="201"/>
      <c r="W1406" s="20">
        <f ca="1">INVENTARIO[[#This Row],[Precio Final]]-(INVENTARIO[[#This Row],[Comisión 10%]]+INVENTARIO[[#This Row],[Costo total]])</f>
        <v>0</v>
      </c>
      <c r="X1406" s="20">
        <f ca="1">INVENTARIO[[#This Row],[Ganancia Unitaria]]*INVENTARIO[[#This Row],[Salidas]]</f>
        <v>0</v>
      </c>
      <c r="Y1406" s="20"/>
      <c r="Z1406" s="20"/>
    </row>
    <row r="1407" spans="1:26" ht="55" hidden="1" customHeight="1" x14ac:dyDescent="0.15">
      <c r="A1407" s="23"/>
      <c r="B1407" s="171"/>
      <c r="C1407" s="22"/>
      <c r="D1407" s="120"/>
      <c r="E1407" s="194"/>
      <c r="F1407" s="195"/>
      <c r="G1407" s="196"/>
      <c r="H1407" s="197"/>
      <c r="I1407" s="198">
        <f t="shared" ca="1" si="138"/>
        <v>0</v>
      </c>
      <c r="J1407" s="121"/>
      <c r="K1407" s="196">
        <f>SUMIFS(VENTAS[Cantidad],VENTAS[Código del producto Vendido],INVENTARIO[[#This Row],[Code]])</f>
        <v>0</v>
      </c>
      <c r="L1407" s="196">
        <f>INVENTARIO[[#This Row],[Entradas]]-INVENTARIO[[#This Row],[Salidas]]</f>
        <v>0</v>
      </c>
      <c r="M1407" s="197">
        <f ca="1">INVENTARIO[[#This Row],[Pricing 1]]*10%</f>
        <v>0</v>
      </c>
      <c r="N1407" s="197"/>
      <c r="O1407" s="197"/>
      <c r="P1407" s="197" t="e">
        <f t="shared" si="139"/>
        <v>#DIV/0!</v>
      </c>
      <c r="Q1407" s="196"/>
      <c r="R1407" s="197"/>
      <c r="S1407" s="199">
        <f t="shared" si="140"/>
        <v>0</v>
      </c>
      <c r="T1407" s="200">
        <f ca="1">(P1407+S1407)-INVENTARIO[[#This Row],[Comisión 10%]]</f>
        <v>0</v>
      </c>
      <c r="U1407" s="197">
        <f t="shared" ca="1" si="141"/>
        <v>0</v>
      </c>
      <c r="V1407" s="201"/>
      <c r="W1407" s="20">
        <f ca="1">INVENTARIO[[#This Row],[Precio Final]]-(INVENTARIO[[#This Row],[Comisión 10%]]+INVENTARIO[[#This Row],[Costo total]])</f>
        <v>0</v>
      </c>
      <c r="X1407" s="20">
        <f ca="1">INVENTARIO[[#This Row],[Ganancia Unitaria]]*INVENTARIO[[#This Row],[Salidas]]</f>
        <v>0</v>
      </c>
      <c r="Y1407" s="20"/>
      <c r="Z1407" s="20"/>
    </row>
    <row r="1408" spans="1:26" ht="55" hidden="1" customHeight="1" x14ac:dyDescent="0.15">
      <c r="A1408" s="23"/>
      <c r="B1408" s="171"/>
      <c r="C1408" s="22"/>
      <c r="D1408" s="120"/>
      <c r="E1408" s="194"/>
      <c r="F1408" s="195"/>
      <c r="G1408" s="196"/>
      <c r="H1408" s="197"/>
      <c r="I1408" s="198">
        <f t="shared" ca="1" si="138"/>
        <v>0</v>
      </c>
      <c r="J1408" s="121"/>
      <c r="K1408" s="196">
        <f>SUMIFS(VENTAS[Cantidad],VENTAS[Código del producto Vendido],INVENTARIO[[#This Row],[Code]])</f>
        <v>0</v>
      </c>
      <c r="L1408" s="196">
        <f>INVENTARIO[[#This Row],[Entradas]]-INVENTARIO[[#This Row],[Salidas]]</f>
        <v>0</v>
      </c>
      <c r="M1408" s="197">
        <f ca="1">INVENTARIO[[#This Row],[Pricing 1]]*10%</f>
        <v>0</v>
      </c>
      <c r="N1408" s="197"/>
      <c r="O1408" s="197"/>
      <c r="P1408" s="197" t="e">
        <f t="shared" si="139"/>
        <v>#DIV/0!</v>
      </c>
      <c r="Q1408" s="196"/>
      <c r="R1408" s="197"/>
      <c r="S1408" s="199">
        <f t="shared" si="140"/>
        <v>0</v>
      </c>
      <c r="T1408" s="200">
        <f ca="1">(P1408+S1408)-INVENTARIO[[#This Row],[Comisión 10%]]</f>
        <v>0</v>
      </c>
      <c r="U1408" s="197">
        <f t="shared" ca="1" si="141"/>
        <v>0</v>
      </c>
      <c r="V1408" s="201"/>
      <c r="W1408" s="20">
        <f ca="1">INVENTARIO[[#This Row],[Precio Final]]-(INVENTARIO[[#This Row],[Comisión 10%]]+INVENTARIO[[#This Row],[Costo total]])</f>
        <v>0</v>
      </c>
      <c r="X1408" s="20">
        <f ca="1">INVENTARIO[[#This Row],[Ganancia Unitaria]]*INVENTARIO[[#This Row],[Salidas]]</f>
        <v>0</v>
      </c>
      <c r="Y1408" s="20"/>
      <c r="Z1408" s="20"/>
    </row>
    <row r="1409" spans="1:26" ht="55" hidden="1" customHeight="1" x14ac:dyDescent="0.15">
      <c r="A1409" s="23"/>
      <c r="B1409" s="171"/>
      <c r="C1409" s="22"/>
      <c r="D1409" s="120"/>
      <c r="E1409" s="194"/>
      <c r="F1409" s="195"/>
      <c r="G1409" s="196"/>
      <c r="H1409" s="197"/>
      <c r="I1409" s="198">
        <f t="shared" ca="1" si="138"/>
        <v>0</v>
      </c>
      <c r="J1409" s="121"/>
      <c r="K1409" s="196">
        <f>SUMIFS(VENTAS[Cantidad],VENTAS[Código del producto Vendido],INVENTARIO[[#This Row],[Code]])</f>
        <v>0</v>
      </c>
      <c r="L1409" s="196">
        <f>INVENTARIO[[#This Row],[Entradas]]-INVENTARIO[[#This Row],[Salidas]]</f>
        <v>0</v>
      </c>
      <c r="M1409" s="197">
        <f ca="1">INVENTARIO[[#This Row],[Pricing 1]]*10%</f>
        <v>0</v>
      </c>
      <c r="N1409" s="197"/>
      <c r="O1409" s="197"/>
      <c r="P1409" s="197" t="e">
        <f t="shared" si="139"/>
        <v>#DIV/0!</v>
      </c>
      <c r="Q1409" s="196"/>
      <c r="R1409" s="197"/>
      <c r="S1409" s="199">
        <f t="shared" si="140"/>
        <v>0</v>
      </c>
      <c r="T1409" s="200">
        <f ca="1">(P1409+S1409)-INVENTARIO[[#This Row],[Comisión 10%]]</f>
        <v>0</v>
      </c>
      <c r="U1409" s="197">
        <f t="shared" ca="1" si="141"/>
        <v>0</v>
      </c>
      <c r="V1409" s="201"/>
      <c r="W1409" s="20">
        <f ca="1">INVENTARIO[[#This Row],[Precio Final]]-(INVENTARIO[[#This Row],[Comisión 10%]]+INVENTARIO[[#This Row],[Costo total]])</f>
        <v>0</v>
      </c>
      <c r="X1409" s="20">
        <f ca="1">INVENTARIO[[#This Row],[Ganancia Unitaria]]*INVENTARIO[[#This Row],[Salidas]]</f>
        <v>0</v>
      </c>
      <c r="Y1409" s="20"/>
      <c r="Z1409" s="20"/>
    </row>
    <row r="1410" spans="1:26" ht="55" hidden="1" customHeight="1" x14ac:dyDescent="0.15">
      <c r="A1410" s="23"/>
      <c r="B1410" s="171"/>
      <c r="C1410" s="22"/>
      <c r="D1410" s="120"/>
      <c r="E1410" s="194"/>
      <c r="F1410" s="195"/>
      <c r="G1410" s="196"/>
      <c r="H1410" s="197"/>
      <c r="I1410" s="198">
        <f t="shared" ca="1" si="138"/>
        <v>0</v>
      </c>
      <c r="J1410" s="121"/>
      <c r="K1410" s="196">
        <f>SUMIFS(VENTAS[Cantidad],VENTAS[Código del producto Vendido],INVENTARIO[[#This Row],[Code]])</f>
        <v>0</v>
      </c>
      <c r="L1410" s="196">
        <f>INVENTARIO[[#This Row],[Entradas]]-INVENTARIO[[#This Row],[Salidas]]</f>
        <v>0</v>
      </c>
      <c r="M1410" s="197">
        <f ca="1">INVENTARIO[[#This Row],[Pricing 1]]*10%</f>
        <v>0</v>
      </c>
      <c r="N1410" s="197"/>
      <c r="O1410" s="197"/>
      <c r="P1410" s="197" t="e">
        <f t="shared" si="139"/>
        <v>#DIV/0!</v>
      </c>
      <c r="Q1410" s="196"/>
      <c r="R1410" s="197"/>
      <c r="S1410" s="199">
        <f t="shared" si="140"/>
        <v>0</v>
      </c>
      <c r="T1410" s="200">
        <f ca="1">(P1410+S1410)-INVENTARIO[[#This Row],[Comisión 10%]]</f>
        <v>0</v>
      </c>
      <c r="U1410" s="197">
        <f t="shared" ca="1" si="141"/>
        <v>0</v>
      </c>
      <c r="V1410" s="201"/>
      <c r="W1410" s="20">
        <f ca="1">INVENTARIO[[#This Row],[Precio Final]]-(INVENTARIO[[#This Row],[Comisión 10%]]+INVENTARIO[[#This Row],[Costo total]])</f>
        <v>0</v>
      </c>
      <c r="X1410" s="20">
        <f ca="1">INVENTARIO[[#This Row],[Ganancia Unitaria]]*INVENTARIO[[#This Row],[Salidas]]</f>
        <v>0</v>
      </c>
      <c r="Y1410" s="20"/>
      <c r="Z1410" s="20"/>
    </row>
    <row r="1411" spans="1:26" ht="55" hidden="1" customHeight="1" x14ac:dyDescent="0.15">
      <c r="A1411" s="23"/>
      <c r="B1411" s="171"/>
      <c r="C1411" s="22"/>
      <c r="D1411" s="120"/>
      <c r="E1411" s="194"/>
      <c r="F1411" s="195"/>
      <c r="G1411" s="196"/>
      <c r="H1411" s="197"/>
      <c r="I1411" s="198">
        <f t="shared" ca="1" si="138"/>
        <v>0</v>
      </c>
      <c r="J1411" s="121"/>
      <c r="K1411" s="196">
        <f>SUMIFS(VENTAS[Cantidad],VENTAS[Código del producto Vendido],INVENTARIO[[#This Row],[Code]])</f>
        <v>0</v>
      </c>
      <c r="L1411" s="196">
        <f>INVENTARIO[[#This Row],[Entradas]]-INVENTARIO[[#This Row],[Salidas]]</f>
        <v>0</v>
      </c>
      <c r="M1411" s="197">
        <f ca="1">INVENTARIO[[#This Row],[Pricing 1]]*10%</f>
        <v>0</v>
      </c>
      <c r="N1411" s="197"/>
      <c r="O1411" s="197"/>
      <c r="P1411" s="197" t="e">
        <f t="shared" si="139"/>
        <v>#DIV/0!</v>
      </c>
      <c r="Q1411" s="196"/>
      <c r="R1411" s="197"/>
      <c r="S1411" s="199">
        <f t="shared" si="140"/>
        <v>0</v>
      </c>
      <c r="T1411" s="200">
        <f ca="1">(P1411+S1411)-INVENTARIO[[#This Row],[Comisión 10%]]</f>
        <v>0</v>
      </c>
      <c r="U1411" s="197">
        <f t="shared" ca="1" si="141"/>
        <v>0</v>
      </c>
      <c r="V1411" s="201"/>
      <c r="W1411" s="20">
        <f ca="1">INVENTARIO[[#This Row],[Precio Final]]-(INVENTARIO[[#This Row],[Comisión 10%]]+INVENTARIO[[#This Row],[Costo total]])</f>
        <v>0</v>
      </c>
      <c r="X1411" s="20">
        <f ca="1">INVENTARIO[[#This Row],[Ganancia Unitaria]]*INVENTARIO[[#This Row],[Salidas]]</f>
        <v>0</v>
      </c>
      <c r="Y1411" s="20"/>
      <c r="Z1411" s="20"/>
    </row>
    <row r="1412" spans="1:26" ht="55" hidden="1" customHeight="1" x14ac:dyDescent="0.15">
      <c r="A1412" s="23"/>
      <c r="B1412" s="171"/>
      <c r="C1412" s="22"/>
      <c r="D1412" s="120"/>
      <c r="E1412" s="194"/>
      <c r="F1412" s="195"/>
      <c r="G1412" s="196"/>
      <c r="H1412" s="197"/>
      <c r="I1412" s="198">
        <f t="shared" ca="1" si="138"/>
        <v>0</v>
      </c>
      <c r="J1412" s="121"/>
      <c r="K1412" s="196">
        <f>SUMIFS(VENTAS[Cantidad],VENTAS[Código del producto Vendido],INVENTARIO[[#This Row],[Code]])</f>
        <v>0</v>
      </c>
      <c r="L1412" s="196">
        <f>INVENTARIO[[#This Row],[Entradas]]-INVENTARIO[[#This Row],[Salidas]]</f>
        <v>0</v>
      </c>
      <c r="M1412" s="197">
        <f ca="1">INVENTARIO[[#This Row],[Pricing 1]]*10%</f>
        <v>0</v>
      </c>
      <c r="N1412" s="197"/>
      <c r="O1412" s="197"/>
      <c r="P1412" s="197" t="e">
        <f t="shared" si="139"/>
        <v>#DIV/0!</v>
      </c>
      <c r="Q1412" s="196"/>
      <c r="R1412" s="197"/>
      <c r="S1412" s="199">
        <f t="shared" si="140"/>
        <v>0</v>
      </c>
      <c r="T1412" s="200">
        <f ca="1">(P1412+S1412)-INVENTARIO[[#This Row],[Comisión 10%]]</f>
        <v>0</v>
      </c>
      <c r="U1412" s="197">
        <f t="shared" ca="1" si="141"/>
        <v>0</v>
      </c>
      <c r="V1412" s="201"/>
      <c r="W1412" s="20">
        <f ca="1">INVENTARIO[[#This Row],[Precio Final]]-(INVENTARIO[[#This Row],[Comisión 10%]]+INVENTARIO[[#This Row],[Costo total]])</f>
        <v>0</v>
      </c>
      <c r="X1412" s="20">
        <f ca="1">INVENTARIO[[#This Row],[Ganancia Unitaria]]*INVENTARIO[[#This Row],[Salidas]]</f>
        <v>0</v>
      </c>
      <c r="Y1412" s="20"/>
      <c r="Z1412" s="20"/>
    </row>
    <row r="1413" spans="1:26" ht="55" hidden="1" customHeight="1" x14ac:dyDescent="0.15">
      <c r="A1413" s="23"/>
      <c r="B1413" s="171"/>
      <c r="C1413" s="22"/>
      <c r="D1413" s="120"/>
      <c r="E1413" s="194"/>
      <c r="F1413" s="195"/>
      <c r="G1413" s="196"/>
      <c r="H1413" s="197"/>
      <c r="I1413" s="198">
        <f t="shared" ca="1" si="138"/>
        <v>0</v>
      </c>
      <c r="J1413" s="121"/>
      <c r="K1413" s="196">
        <f>SUMIFS(VENTAS[Cantidad],VENTAS[Código del producto Vendido],INVENTARIO[[#This Row],[Code]])</f>
        <v>0</v>
      </c>
      <c r="L1413" s="196">
        <f>INVENTARIO[[#This Row],[Entradas]]-INVENTARIO[[#This Row],[Salidas]]</f>
        <v>0</v>
      </c>
      <c r="M1413" s="197">
        <f ca="1">INVENTARIO[[#This Row],[Pricing 1]]*10%</f>
        <v>0</v>
      </c>
      <c r="N1413" s="197"/>
      <c r="O1413" s="197"/>
      <c r="P1413" s="197" t="e">
        <f t="shared" si="139"/>
        <v>#DIV/0!</v>
      </c>
      <c r="Q1413" s="196"/>
      <c r="R1413" s="197"/>
      <c r="S1413" s="199">
        <f t="shared" si="140"/>
        <v>0</v>
      </c>
      <c r="T1413" s="200">
        <f ca="1">(P1413+S1413)-INVENTARIO[[#This Row],[Comisión 10%]]</f>
        <v>0</v>
      </c>
      <c r="U1413" s="197">
        <f t="shared" ca="1" si="141"/>
        <v>0</v>
      </c>
      <c r="V1413" s="201"/>
      <c r="W1413" s="20">
        <f ca="1">INVENTARIO[[#This Row],[Precio Final]]-(INVENTARIO[[#This Row],[Comisión 10%]]+INVENTARIO[[#This Row],[Costo total]])</f>
        <v>0</v>
      </c>
      <c r="X1413" s="20">
        <f ca="1">INVENTARIO[[#This Row],[Ganancia Unitaria]]*INVENTARIO[[#This Row],[Salidas]]</f>
        <v>0</v>
      </c>
      <c r="Y1413" s="20"/>
      <c r="Z1413" s="20"/>
    </row>
    <row r="1414" spans="1:26" ht="55" hidden="1" customHeight="1" x14ac:dyDescent="0.15">
      <c r="A1414" s="23"/>
      <c r="B1414" s="171"/>
      <c r="C1414" s="22"/>
      <c r="D1414" s="120"/>
      <c r="E1414" s="194"/>
      <c r="F1414" s="195"/>
      <c r="G1414" s="196"/>
      <c r="H1414" s="197"/>
      <c r="I1414" s="198">
        <f t="shared" ca="1" si="138"/>
        <v>0</v>
      </c>
      <c r="J1414" s="121"/>
      <c r="K1414" s="196">
        <f>SUMIFS(VENTAS[Cantidad],VENTAS[Código del producto Vendido],INVENTARIO[[#This Row],[Code]])</f>
        <v>0</v>
      </c>
      <c r="L1414" s="196">
        <f>INVENTARIO[[#This Row],[Entradas]]-INVENTARIO[[#This Row],[Salidas]]</f>
        <v>0</v>
      </c>
      <c r="M1414" s="197">
        <f ca="1">INVENTARIO[[#This Row],[Pricing 1]]*10%</f>
        <v>0</v>
      </c>
      <c r="N1414" s="197"/>
      <c r="O1414" s="197"/>
      <c r="P1414" s="197" t="e">
        <f t="shared" si="139"/>
        <v>#DIV/0!</v>
      </c>
      <c r="Q1414" s="196"/>
      <c r="R1414" s="197"/>
      <c r="S1414" s="199">
        <f t="shared" si="140"/>
        <v>0</v>
      </c>
      <c r="T1414" s="200">
        <f ca="1">(P1414+S1414)-INVENTARIO[[#This Row],[Comisión 10%]]</f>
        <v>0</v>
      </c>
      <c r="U1414" s="197">
        <f t="shared" ca="1" si="141"/>
        <v>0</v>
      </c>
      <c r="V1414" s="201"/>
      <c r="W1414" s="20">
        <f ca="1">INVENTARIO[[#This Row],[Precio Final]]-(INVENTARIO[[#This Row],[Comisión 10%]]+INVENTARIO[[#This Row],[Costo total]])</f>
        <v>0</v>
      </c>
      <c r="X1414" s="20">
        <f ca="1">INVENTARIO[[#This Row],[Ganancia Unitaria]]*INVENTARIO[[#This Row],[Salidas]]</f>
        <v>0</v>
      </c>
      <c r="Y1414" s="20"/>
      <c r="Z1414" s="20"/>
    </row>
    <row r="1415" spans="1:26" ht="55" hidden="1" customHeight="1" x14ac:dyDescent="0.15">
      <c r="A1415" s="23"/>
      <c r="B1415" s="171"/>
      <c r="C1415" s="22"/>
      <c r="D1415" s="120"/>
      <c r="E1415" s="194"/>
      <c r="F1415" s="195"/>
      <c r="G1415" s="196"/>
      <c r="H1415" s="197"/>
      <c r="I1415" s="198">
        <f t="shared" ca="1" si="138"/>
        <v>0</v>
      </c>
      <c r="J1415" s="121"/>
      <c r="K1415" s="196">
        <f>SUMIFS(VENTAS[Cantidad],VENTAS[Código del producto Vendido],INVENTARIO[[#This Row],[Code]])</f>
        <v>0</v>
      </c>
      <c r="L1415" s="196">
        <f>INVENTARIO[[#This Row],[Entradas]]-INVENTARIO[[#This Row],[Salidas]]</f>
        <v>0</v>
      </c>
      <c r="M1415" s="197">
        <f ca="1">INVENTARIO[[#This Row],[Pricing 1]]*10%</f>
        <v>0</v>
      </c>
      <c r="N1415" s="197"/>
      <c r="O1415" s="197"/>
      <c r="P1415" s="197" t="e">
        <f t="shared" si="139"/>
        <v>#DIV/0!</v>
      </c>
      <c r="Q1415" s="196"/>
      <c r="R1415" s="197"/>
      <c r="S1415" s="199">
        <f t="shared" si="140"/>
        <v>0</v>
      </c>
      <c r="T1415" s="200">
        <f ca="1">(P1415+S1415)-INVENTARIO[[#This Row],[Comisión 10%]]</f>
        <v>0</v>
      </c>
      <c r="U1415" s="197">
        <f t="shared" ca="1" si="141"/>
        <v>0</v>
      </c>
      <c r="V1415" s="201"/>
      <c r="W1415" s="20">
        <f ca="1">INVENTARIO[[#This Row],[Precio Final]]-(INVENTARIO[[#This Row],[Comisión 10%]]+INVENTARIO[[#This Row],[Costo total]])</f>
        <v>0</v>
      </c>
      <c r="X1415" s="20">
        <f ca="1">INVENTARIO[[#This Row],[Ganancia Unitaria]]*INVENTARIO[[#This Row],[Salidas]]</f>
        <v>0</v>
      </c>
      <c r="Y1415" s="20"/>
      <c r="Z1415" s="20"/>
    </row>
    <row r="1416" spans="1:26" ht="55" hidden="1" customHeight="1" x14ac:dyDescent="0.15">
      <c r="A1416" s="23"/>
      <c r="B1416" s="171"/>
      <c r="C1416" s="22"/>
      <c r="D1416" s="120"/>
      <c r="E1416" s="194"/>
      <c r="F1416" s="195"/>
      <c r="G1416" s="196"/>
      <c r="H1416" s="197"/>
      <c r="I1416" s="198">
        <f t="shared" ca="1" si="138"/>
        <v>0</v>
      </c>
      <c r="J1416" s="121"/>
      <c r="K1416" s="196">
        <f>SUMIFS(VENTAS[Cantidad],VENTAS[Código del producto Vendido],INVENTARIO[[#This Row],[Code]])</f>
        <v>0</v>
      </c>
      <c r="L1416" s="196">
        <f>INVENTARIO[[#This Row],[Entradas]]-INVENTARIO[[#This Row],[Salidas]]</f>
        <v>0</v>
      </c>
      <c r="M1416" s="197">
        <f ca="1">INVENTARIO[[#This Row],[Pricing 1]]*10%</f>
        <v>0</v>
      </c>
      <c r="N1416" s="197"/>
      <c r="O1416" s="197"/>
      <c r="P1416" s="197" t="e">
        <f t="shared" si="139"/>
        <v>#DIV/0!</v>
      </c>
      <c r="Q1416" s="196"/>
      <c r="R1416" s="197"/>
      <c r="S1416" s="199">
        <f t="shared" si="140"/>
        <v>0</v>
      </c>
      <c r="T1416" s="200">
        <f ca="1">(P1416+S1416)-INVENTARIO[[#This Row],[Comisión 10%]]</f>
        <v>0</v>
      </c>
      <c r="U1416" s="197">
        <f t="shared" ca="1" si="141"/>
        <v>0</v>
      </c>
      <c r="V1416" s="201"/>
      <c r="W1416" s="20">
        <f ca="1">INVENTARIO[[#This Row],[Precio Final]]-(INVENTARIO[[#This Row],[Comisión 10%]]+INVENTARIO[[#This Row],[Costo total]])</f>
        <v>0</v>
      </c>
      <c r="X1416" s="20">
        <f ca="1">INVENTARIO[[#This Row],[Ganancia Unitaria]]*INVENTARIO[[#This Row],[Salidas]]</f>
        <v>0</v>
      </c>
      <c r="Y1416" s="20"/>
      <c r="Z1416" s="20"/>
    </row>
    <row r="1417" spans="1:26" ht="55" hidden="1" customHeight="1" x14ac:dyDescent="0.15">
      <c r="A1417" s="23"/>
      <c r="B1417" s="171"/>
      <c r="C1417" s="22"/>
      <c r="D1417" s="120"/>
      <c r="E1417" s="194"/>
      <c r="F1417" s="195"/>
      <c r="G1417" s="196"/>
      <c r="H1417" s="197"/>
      <c r="I1417" s="198">
        <f t="shared" ca="1" si="138"/>
        <v>0</v>
      </c>
      <c r="J1417" s="121"/>
      <c r="K1417" s="196">
        <f>SUMIFS(VENTAS[Cantidad],VENTAS[Código del producto Vendido],INVENTARIO[[#This Row],[Code]])</f>
        <v>0</v>
      </c>
      <c r="L1417" s="196">
        <f>INVENTARIO[[#This Row],[Entradas]]-INVENTARIO[[#This Row],[Salidas]]</f>
        <v>0</v>
      </c>
      <c r="M1417" s="197">
        <f ca="1">INVENTARIO[[#This Row],[Pricing 1]]*10%</f>
        <v>0</v>
      </c>
      <c r="N1417" s="197"/>
      <c r="O1417" s="197"/>
      <c r="P1417" s="197" t="e">
        <f t="shared" si="139"/>
        <v>#DIV/0!</v>
      </c>
      <c r="Q1417" s="196"/>
      <c r="R1417" s="197"/>
      <c r="S1417" s="199">
        <f t="shared" si="140"/>
        <v>0</v>
      </c>
      <c r="T1417" s="200">
        <f ca="1">(P1417+S1417)-INVENTARIO[[#This Row],[Comisión 10%]]</f>
        <v>0</v>
      </c>
      <c r="U1417" s="197">
        <f t="shared" ca="1" si="141"/>
        <v>0</v>
      </c>
      <c r="V1417" s="201"/>
      <c r="W1417" s="20">
        <f ca="1">INVENTARIO[[#This Row],[Precio Final]]-(INVENTARIO[[#This Row],[Comisión 10%]]+INVENTARIO[[#This Row],[Costo total]])</f>
        <v>0</v>
      </c>
      <c r="X1417" s="20">
        <f ca="1">INVENTARIO[[#This Row],[Ganancia Unitaria]]*INVENTARIO[[#This Row],[Salidas]]</f>
        <v>0</v>
      </c>
      <c r="Y1417" s="20"/>
      <c r="Z1417" s="20"/>
    </row>
    <row r="1418" spans="1:26" ht="55" hidden="1" customHeight="1" x14ac:dyDescent="0.15">
      <c r="A1418" s="23"/>
      <c r="B1418" s="171"/>
      <c r="C1418" s="22"/>
      <c r="D1418" s="120"/>
      <c r="E1418" s="194"/>
      <c r="F1418" s="195"/>
      <c r="G1418" s="196"/>
      <c r="H1418" s="197"/>
      <c r="I1418" s="198">
        <f t="shared" ca="1" si="138"/>
        <v>0</v>
      </c>
      <c r="J1418" s="121"/>
      <c r="K1418" s="196">
        <f>SUMIFS(VENTAS[Cantidad],VENTAS[Código del producto Vendido],INVENTARIO[[#This Row],[Code]])</f>
        <v>0</v>
      </c>
      <c r="L1418" s="196">
        <f>INVENTARIO[[#This Row],[Entradas]]-INVENTARIO[[#This Row],[Salidas]]</f>
        <v>0</v>
      </c>
      <c r="M1418" s="197">
        <f ca="1">INVENTARIO[[#This Row],[Pricing 1]]*10%</f>
        <v>0</v>
      </c>
      <c r="N1418" s="197"/>
      <c r="O1418" s="197"/>
      <c r="P1418" s="197" t="e">
        <f t="shared" si="139"/>
        <v>#DIV/0!</v>
      </c>
      <c r="Q1418" s="196"/>
      <c r="R1418" s="197"/>
      <c r="S1418" s="199">
        <f t="shared" si="140"/>
        <v>0</v>
      </c>
      <c r="T1418" s="200">
        <f ca="1">(P1418+S1418)-INVENTARIO[[#This Row],[Comisión 10%]]</f>
        <v>0</v>
      </c>
      <c r="U1418" s="197">
        <f t="shared" ca="1" si="141"/>
        <v>0</v>
      </c>
      <c r="V1418" s="201"/>
      <c r="W1418" s="20">
        <f ca="1">INVENTARIO[[#This Row],[Precio Final]]-(INVENTARIO[[#This Row],[Comisión 10%]]+INVENTARIO[[#This Row],[Costo total]])</f>
        <v>0</v>
      </c>
      <c r="X1418" s="20">
        <f ca="1">INVENTARIO[[#This Row],[Ganancia Unitaria]]*INVENTARIO[[#This Row],[Salidas]]</f>
        <v>0</v>
      </c>
      <c r="Y1418" s="20"/>
      <c r="Z1418" s="20"/>
    </row>
    <row r="1419" spans="1:26" ht="55" hidden="1" customHeight="1" x14ac:dyDescent="0.15">
      <c r="A1419" s="23"/>
      <c r="B1419" s="171"/>
      <c r="C1419" s="22"/>
      <c r="D1419" s="120"/>
      <c r="E1419" s="194"/>
      <c r="F1419" s="195"/>
      <c r="G1419" s="196"/>
      <c r="H1419" s="197"/>
      <c r="I1419" s="198">
        <f t="shared" ca="1" si="138"/>
        <v>0</v>
      </c>
      <c r="J1419" s="121"/>
      <c r="K1419" s="196">
        <f>SUMIFS(VENTAS[Cantidad],VENTAS[Código del producto Vendido],INVENTARIO[[#This Row],[Code]])</f>
        <v>0</v>
      </c>
      <c r="L1419" s="196">
        <f>INVENTARIO[[#This Row],[Entradas]]-INVENTARIO[[#This Row],[Salidas]]</f>
        <v>0</v>
      </c>
      <c r="M1419" s="197">
        <f ca="1">INVENTARIO[[#This Row],[Pricing 1]]*10%</f>
        <v>0</v>
      </c>
      <c r="N1419" s="197"/>
      <c r="O1419" s="197"/>
      <c r="P1419" s="197" t="e">
        <f t="shared" si="139"/>
        <v>#DIV/0!</v>
      </c>
      <c r="Q1419" s="196"/>
      <c r="R1419" s="197"/>
      <c r="S1419" s="199">
        <f t="shared" si="140"/>
        <v>0</v>
      </c>
      <c r="T1419" s="200">
        <f ca="1">(P1419+S1419)-INVENTARIO[[#This Row],[Comisión 10%]]</f>
        <v>0</v>
      </c>
      <c r="U1419" s="197">
        <f t="shared" ca="1" si="141"/>
        <v>0</v>
      </c>
      <c r="V1419" s="201"/>
      <c r="W1419" s="20">
        <f ca="1">INVENTARIO[[#This Row],[Precio Final]]-(INVENTARIO[[#This Row],[Comisión 10%]]+INVENTARIO[[#This Row],[Costo total]])</f>
        <v>0</v>
      </c>
      <c r="X1419" s="20">
        <f ca="1">INVENTARIO[[#This Row],[Ganancia Unitaria]]*INVENTARIO[[#This Row],[Salidas]]</f>
        <v>0</v>
      </c>
      <c r="Y1419" s="20"/>
      <c r="Z1419" s="20"/>
    </row>
    <row r="1420" spans="1:26" ht="55" hidden="1" customHeight="1" x14ac:dyDescent="0.15">
      <c r="A1420" s="23"/>
      <c r="B1420" s="171"/>
      <c r="C1420" s="22"/>
      <c r="D1420" s="120"/>
      <c r="E1420" s="194"/>
      <c r="F1420" s="195"/>
      <c r="G1420" s="196"/>
      <c r="H1420" s="197"/>
      <c r="I1420" s="198">
        <f t="shared" ca="1" si="138"/>
        <v>0</v>
      </c>
      <c r="J1420" s="121"/>
      <c r="K1420" s="196">
        <f>SUMIFS(VENTAS[Cantidad],VENTAS[Código del producto Vendido],INVENTARIO[[#This Row],[Code]])</f>
        <v>0</v>
      </c>
      <c r="L1420" s="196">
        <f>INVENTARIO[[#This Row],[Entradas]]-INVENTARIO[[#This Row],[Salidas]]</f>
        <v>0</v>
      </c>
      <c r="M1420" s="197">
        <f ca="1">INVENTARIO[[#This Row],[Pricing 1]]*10%</f>
        <v>0</v>
      </c>
      <c r="N1420" s="197"/>
      <c r="O1420" s="197"/>
      <c r="P1420" s="197" t="e">
        <f t="shared" si="139"/>
        <v>#DIV/0!</v>
      </c>
      <c r="Q1420" s="196"/>
      <c r="R1420" s="197"/>
      <c r="S1420" s="199">
        <f t="shared" si="140"/>
        <v>0</v>
      </c>
      <c r="T1420" s="200">
        <f ca="1">(P1420+S1420)-INVENTARIO[[#This Row],[Comisión 10%]]</f>
        <v>0</v>
      </c>
      <c r="U1420" s="197">
        <f t="shared" ca="1" si="141"/>
        <v>0</v>
      </c>
      <c r="V1420" s="201"/>
      <c r="W1420" s="20">
        <f ca="1">INVENTARIO[[#This Row],[Precio Final]]-(INVENTARIO[[#This Row],[Comisión 10%]]+INVENTARIO[[#This Row],[Costo total]])</f>
        <v>0</v>
      </c>
      <c r="X1420" s="20">
        <f ca="1">INVENTARIO[[#This Row],[Ganancia Unitaria]]*INVENTARIO[[#This Row],[Salidas]]</f>
        <v>0</v>
      </c>
      <c r="Y1420" s="20"/>
      <c r="Z1420" s="20"/>
    </row>
    <row r="1421" spans="1:26" ht="55" hidden="1" customHeight="1" x14ac:dyDescent="0.15">
      <c r="A1421" s="23"/>
      <c r="B1421" s="171"/>
      <c r="C1421" s="22"/>
      <c r="D1421" s="120"/>
      <c r="E1421" s="194"/>
      <c r="F1421" s="195"/>
      <c r="G1421" s="196"/>
      <c r="H1421" s="197"/>
      <c r="I1421" s="198">
        <f t="shared" ca="1" si="138"/>
        <v>0</v>
      </c>
      <c r="J1421" s="121"/>
      <c r="K1421" s="196">
        <f>SUMIFS(VENTAS[Cantidad],VENTAS[Código del producto Vendido],INVENTARIO[[#This Row],[Code]])</f>
        <v>0</v>
      </c>
      <c r="L1421" s="196">
        <f>INVENTARIO[[#This Row],[Entradas]]-INVENTARIO[[#This Row],[Salidas]]</f>
        <v>0</v>
      </c>
      <c r="M1421" s="197">
        <f ca="1">INVENTARIO[[#This Row],[Pricing 1]]*10%</f>
        <v>0</v>
      </c>
      <c r="N1421" s="197"/>
      <c r="O1421" s="197"/>
      <c r="P1421" s="197" t="e">
        <f t="shared" si="139"/>
        <v>#DIV/0!</v>
      </c>
      <c r="Q1421" s="196"/>
      <c r="R1421" s="197"/>
      <c r="S1421" s="199">
        <f t="shared" si="140"/>
        <v>0</v>
      </c>
      <c r="T1421" s="200">
        <f ca="1">(P1421+S1421)-INVENTARIO[[#This Row],[Comisión 10%]]</f>
        <v>0</v>
      </c>
      <c r="U1421" s="197">
        <f t="shared" ca="1" si="141"/>
        <v>0</v>
      </c>
      <c r="V1421" s="201"/>
      <c r="W1421" s="20">
        <f ca="1">INVENTARIO[[#This Row],[Precio Final]]-(INVENTARIO[[#This Row],[Comisión 10%]]+INVENTARIO[[#This Row],[Costo total]])</f>
        <v>0</v>
      </c>
      <c r="X1421" s="20">
        <f ca="1">INVENTARIO[[#This Row],[Ganancia Unitaria]]*INVENTARIO[[#This Row],[Salidas]]</f>
        <v>0</v>
      </c>
      <c r="Y1421" s="20"/>
      <c r="Z1421" s="20"/>
    </row>
    <row r="1422" spans="1:26" ht="55" hidden="1" customHeight="1" x14ac:dyDescent="0.15">
      <c r="A1422" s="23"/>
      <c r="B1422" s="171"/>
      <c r="C1422" s="22"/>
      <c r="D1422" s="120"/>
      <c r="E1422" s="194"/>
      <c r="F1422" s="195"/>
      <c r="G1422" s="196"/>
      <c r="H1422" s="197"/>
      <c r="I1422" s="198">
        <f t="shared" ca="1" si="138"/>
        <v>0</v>
      </c>
      <c r="J1422" s="121"/>
      <c r="K1422" s="196">
        <f>SUMIFS(VENTAS[Cantidad],VENTAS[Código del producto Vendido],INVENTARIO[[#This Row],[Code]])</f>
        <v>0</v>
      </c>
      <c r="L1422" s="196">
        <f>INVENTARIO[[#This Row],[Entradas]]-INVENTARIO[[#This Row],[Salidas]]</f>
        <v>0</v>
      </c>
      <c r="M1422" s="197">
        <f ca="1">INVENTARIO[[#This Row],[Pricing 1]]*10%</f>
        <v>0</v>
      </c>
      <c r="N1422" s="197"/>
      <c r="O1422" s="197"/>
      <c r="P1422" s="197" t="e">
        <f t="shared" si="139"/>
        <v>#DIV/0!</v>
      </c>
      <c r="Q1422" s="196"/>
      <c r="R1422" s="197"/>
      <c r="S1422" s="199">
        <f t="shared" si="140"/>
        <v>0</v>
      </c>
      <c r="T1422" s="200">
        <f ca="1">(P1422+S1422)-INVENTARIO[[#This Row],[Comisión 10%]]</f>
        <v>0</v>
      </c>
      <c r="U1422" s="197">
        <f t="shared" ca="1" si="141"/>
        <v>0</v>
      </c>
      <c r="V1422" s="201"/>
      <c r="W1422" s="20">
        <f ca="1">INVENTARIO[[#This Row],[Precio Final]]-(INVENTARIO[[#This Row],[Comisión 10%]]+INVENTARIO[[#This Row],[Costo total]])</f>
        <v>0</v>
      </c>
      <c r="X1422" s="20">
        <f ca="1">INVENTARIO[[#This Row],[Ganancia Unitaria]]*INVENTARIO[[#This Row],[Salidas]]</f>
        <v>0</v>
      </c>
      <c r="Y1422" s="20"/>
      <c r="Z1422" s="20"/>
    </row>
    <row r="1423" spans="1:26" ht="55" hidden="1" customHeight="1" x14ac:dyDescent="0.15">
      <c r="A1423" s="23"/>
      <c r="B1423" s="171"/>
      <c r="C1423" s="22"/>
      <c r="D1423" s="120"/>
      <c r="E1423" s="194"/>
      <c r="F1423" s="195"/>
      <c r="G1423" s="196"/>
      <c r="H1423" s="197"/>
      <c r="I1423" s="198">
        <f t="shared" ca="1" si="138"/>
        <v>0</v>
      </c>
      <c r="J1423" s="121"/>
      <c r="K1423" s="196">
        <f>SUMIFS(VENTAS[Cantidad],VENTAS[Código del producto Vendido],INVENTARIO[[#This Row],[Code]])</f>
        <v>0</v>
      </c>
      <c r="L1423" s="196">
        <f>INVENTARIO[[#This Row],[Entradas]]-INVENTARIO[[#This Row],[Salidas]]</f>
        <v>0</v>
      </c>
      <c r="M1423" s="197">
        <f ca="1">INVENTARIO[[#This Row],[Pricing 1]]*10%</f>
        <v>0</v>
      </c>
      <c r="N1423" s="197"/>
      <c r="O1423" s="197"/>
      <c r="P1423" s="197" t="e">
        <f t="shared" si="139"/>
        <v>#DIV/0!</v>
      </c>
      <c r="Q1423" s="196"/>
      <c r="R1423" s="197"/>
      <c r="S1423" s="199">
        <f t="shared" si="140"/>
        <v>0</v>
      </c>
      <c r="T1423" s="200">
        <f ca="1">(P1423+S1423)-INVENTARIO[[#This Row],[Comisión 10%]]</f>
        <v>0</v>
      </c>
      <c r="U1423" s="197">
        <f t="shared" ca="1" si="141"/>
        <v>0</v>
      </c>
      <c r="V1423" s="201"/>
      <c r="W1423" s="20">
        <f ca="1">INVENTARIO[[#This Row],[Precio Final]]-(INVENTARIO[[#This Row],[Comisión 10%]]+INVENTARIO[[#This Row],[Costo total]])</f>
        <v>0</v>
      </c>
      <c r="X1423" s="20">
        <f ca="1">INVENTARIO[[#This Row],[Ganancia Unitaria]]*INVENTARIO[[#This Row],[Salidas]]</f>
        <v>0</v>
      </c>
      <c r="Y1423" s="20"/>
      <c r="Z1423" s="20"/>
    </row>
    <row r="1424" spans="1:26" ht="55" hidden="1" customHeight="1" x14ac:dyDescent="0.15">
      <c r="A1424" s="23"/>
      <c r="B1424" s="171"/>
      <c r="C1424" s="22"/>
      <c r="D1424" s="120"/>
      <c r="E1424" s="194"/>
      <c r="F1424" s="195"/>
      <c r="G1424" s="196"/>
      <c r="H1424" s="197"/>
      <c r="I1424" s="198">
        <f t="shared" ca="1" si="138"/>
        <v>0</v>
      </c>
      <c r="J1424" s="121"/>
      <c r="K1424" s="196">
        <f>SUMIFS(VENTAS[Cantidad],VENTAS[Código del producto Vendido],INVENTARIO[[#This Row],[Code]])</f>
        <v>0</v>
      </c>
      <c r="L1424" s="196">
        <f>INVENTARIO[[#This Row],[Entradas]]-INVENTARIO[[#This Row],[Salidas]]</f>
        <v>0</v>
      </c>
      <c r="M1424" s="197">
        <f ca="1">INVENTARIO[[#This Row],[Pricing 1]]*10%</f>
        <v>0</v>
      </c>
      <c r="N1424" s="197"/>
      <c r="O1424" s="197"/>
      <c r="P1424" s="197" t="e">
        <f t="shared" si="139"/>
        <v>#DIV/0!</v>
      </c>
      <c r="Q1424" s="196"/>
      <c r="R1424" s="197"/>
      <c r="S1424" s="199">
        <f t="shared" si="140"/>
        <v>0</v>
      </c>
      <c r="T1424" s="200">
        <f ca="1">(P1424+S1424)-INVENTARIO[[#This Row],[Comisión 10%]]</f>
        <v>0</v>
      </c>
      <c r="U1424" s="197">
        <f t="shared" ca="1" si="141"/>
        <v>0</v>
      </c>
      <c r="V1424" s="201"/>
      <c r="W1424" s="20">
        <f ca="1">INVENTARIO[[#This Row],[Precio Final]]-(INVENTARIO[[#This Row],[Comisión 10%]]+INVENTARIO[[#This Row],[Costo total]])</f>
        <v>0</v>
      </c>
      <c r="X1424" s="20">
        <f ca="1">INVENTARIO[[#This Row],[Ganancia Unitaria]]*INVENTARIO[[#This Row],[Salidas]]</f>
        <v>0</v>
      </c>
      <c r="Y1424" s="20"/>
      <c r="Z1424" s="20"/>
    </row>
    <row r="1425" spans="1:26" ht="55" hidden="1" customHeight="1" x14ac:dyDescent="0.15">
      <c r="A1425" s="23"/>
      <c r="B1425" s="171"/>
      <c r="C1425" s="22"/>
      <c r="D1425" s="120"/>
      <c r="E1425" s="194"/>
      <c r="F1425" s="195"/>
      <c r="G1425" s="196"/>
      <c r="H1425" s="197"/>
      <c r="I1425" s="198">
        <f t="shared" ca="1" si="138"/>
        <v>0</v>
      </c>
      <c r="J1425" s="121"/>
      <c r="K1425" s="196">
        <f>SUMIFS(VENTAS[Cantidad],VENTAS[Código del producto Vendido],INVENTARIO[[#This Row],[Code]])</f>
        <v>0</v>
      </c>
      <c r="L1425" s="196">
        <f>INVENTARIO[[#This Row],[Entradas]]-INVENTARIO[[#This Row],[Salidas]]</f>
        <v>0</v>
      </c>
      <c r="M1425" s="197">
        <f ca="1">INVENTARIO[[#This Row],[Pricing 1]]*10%</f>
        <v>0</v>
      </c>
      <c r="N1425" s="197"/>
      <c r="O1425" s="197"/>
      <c r="P1425" s="197" t="e">
        <f t="shared" si="139"/>
        <v>#DIV/0!</v>
      </c>
      <c r="Q1425" s="196"/>
      <c r="R1425" s="197"/>
      <c r="S1425" s="199">
        <f t="shared" si="140"/>
        <v>0</v>
      </c>
      <c r="T1425" s="200">
        <f ca="1">(P1425+S1425)-INVENTARIO[[#This Row],[Comisión 10%]]</f>
        <v>0</v>
      </c>
      <c r="U1425" s="197">
        <f t="shared" ca="1" si="141"/>
        <v>0</v>
      </c>
      <c r="V1425" s="201"/>
      <c r="W1425" s="20">
        <f ca="1">INVENTARIO[[#This Row],[Precio Final]]-(INVENTARIO[[#This Row],[Comisión 10%]]+INVENTARIO[[#This Row],[Costo total]])</f>
        <v>0</v>
      </c>
      <c r="X1425" s="20">
        <f ca="1">INVENTARIO[[#This Row],[Ganancia Unitaria]]*INVENTARIO[[#This Row],[Salidas]]</f>
        <v>0</v>
      </c>
      <c r="Y1425" s="20"/>
      <c r="Z1425" s="20"/>
    </row>
    <row r="1426" spans="1:26" ht="55" hidden="1" customHeight="1" x14ac:dyDescent="0.15">
      <c r="A1426" s="23"/>
      <c r="B1426" s="171"/>
      <c r="C1426" s="22"/>
      <c r="D1426" s="120"/>
      <c r="E1426" s="194"/>
      <c r="F1426" s="195"/>
      <c r="G1426" s="196"/>
      <c r="H1426" s="197"/>
      <c r="I1426" s="198">
        <f t="shared" ca="1" si="138"/>
        <v>0</v>
      </c>
      <c r="J1426" s="121"/>
      <c r="K1426" s="196">
        <f>SUMIFS(VENTAS[Cantidad],VENTAS[Código del producto Vendido],INVENTARIO[[#This Row],[Code]])</f>
        <v>0</v>
      </c>
      <c r="L1426" s="196">
        <f>INVENTARIO[[#This Row],[Entradas]]-INVENTARIO[[#This Row],[Salidas]]</f>
        <v>0</v>
      </c>
      <c r="M1426" s="197">
        <f ca="1">INVENTARIO[[#This Row],[Pricing 1]]*10%</f>
        <v>0</v>
      </c>
      <c r="N1426" s="197"/>
      <c r="O1426" s="197"/>
      <c r="P1426" s="197" t="e">
        <f t="shared" si="139"/>
        <v>#DIV/0!</v>
      </c>
      <c r="Q1426" s="196"/>
      <c r="R1426" s="197"/>
      <c r="S1426" s="199">
        <f t="shared" si="140"/>
        <v>0</v>
      </c>
      <c r="T1426" s="200">
        <f ca="1">(P1426+S1426)-INVENTARIO[[#This Row],[Comisión 10%]]</f>
        <v>0</v>
      </c>
      <c r="U1426" s="197">
        <f t="shared" ca="1" si="141"/>
        <v>0</v>
      </c>
      <c r="V1426" s="201"/>
      <c r="W1426" s="20">
        <f ca="1">INVENTARIO[[#This Row],[Precio Final]]-(INVENTARIO[[#This Row],[Comisión 10%]]+INVENTARIO[[#This Row],[Costo total]])</f>
        <v>0</v>
      </c>
      <c r="X1426" s="20">
        <f ca="1">INVENTARIO[[#This Row],[Ganancia Unitaria]]*INVENTARIO[[#This Row],[Salidas]]</f>
        <v>0</v>
      </c>
      <c r="Y1426" s="20"/>
      <c r="Z1426" s="20"/>
    </row>
    <row r="1427" spans="1:26" ht="55" hidden="1" customHeight="1" x14ac:dyDescent="0.15">
      <c r="A1427" s="23"/>
      <c r="B1427" s="171"/>
      <c r="C1427" s="22"/>
      <c r="D1427" s="120"/>
      <c r="E1427" s="194"/>
      <c r="F1427" s="195"/>
      <c r="G1427" s="196"/>
      <c r="H1427" s="197"/>
      <c r="I1427" s="198">
        <f t="shared" ca="1" si="138"/>
        <v>0</v>
      </c>
      <c r="J1427" s="121"/>
      <c r="K1427" s="196">
        <f>SUMIFS(VENTAS[Cantidad],VENTAS[Código del producto Vendido],INVENTARIO[[#This Row],[Code]])</f>
        <v>0</v>
      </c>
      <c r="L1427" s="196">
        <f>INVENTARIO[[#This Row],[Entradas]]-INVENTARIO[[#This Row],[Salidas]]</f>
        <v>0</v>
      </c>
      <c r="M1427" s="197">
        <f ca="1">INVENTARIO[[#This Row],[Pricing 1]]*10%</f>
        <v>0</v>
      </c>
      <c r="N1427" s="197"/>
      <c r="O1427" s="197"/>
      <c r="P1427" s="197" t="e">
        <f t="shared" si="139"/>
        <v>#DIV/0!</v>
      </c>
      <c r="Q1427" s="196"/>
      <c r="R1427" s="197"/>
      <c r="S1427" s="199">
        <f t="shared" si="140"/>
        <v>0</v>
      </c>
      <c r="T1427" s="200">
        <f ca="1">(P1427+S1427)-INVENTARIO[[#This Row],[Comisión 10%]]</f>
        <v>0</v>
      </c>
      <c r="U1427" s="197">
        <f t="shared" ca="1" si="141"/>
        <v>0</v>
      </c>
      <c r="V1427" s="201"/>
      <c r="W1427" s="20">
        <f ca="1">INVENTARIO[[#This Row],[Precio Final]]-(INVENTARIO[[#This Row],[Comisión 10%]]+INVENTARIO[[#This Row],[Costo total]])</f>
        <v>0</v>
      </c>
      <c r="X1427" s="20">
        <f ca="1">INVENTARIO[[#This Row],[Ganancia Unitaria]]*INVENTARIO[[#This Row],[Salidas]]</f>
        <v>0</v>
      </c>
      <c r="Y1427" s="20"/>
      <c r="Z1427" s="20"/>
    </row>
    <row r="1428" spans="1:26" ht="55" hidden="1" customHeight="1" x14ac:dyDescent="0.15">
      <c r="A1428" s="23"/>
      <c r="B1428" s="171"/>
      <c r="C1428" s="22"/>
      <c r="D1428" s="120"/>
      <c r="E1428" s="194"/>
      <c r="F1428" s="195"/>
      <c r="G1428" s="196"/>
      <c r="H1428" s="197"/>
      <c r="I1428" s="198">
        <f t="shared" ca="1" si="138"/>
        <v>0</v>
      </c>
      <c r="J1428" s="121"/>
      <c r="K1428" s="196">
        <f>SUMIFS(VENTAS[Cantidad],VENTAS[Código del producto Vendido],INVENTARIO[[#This Row],[Code]])</f>
        <v>0</v>
      </c>
      <c r="L1428" s="196">
        <f>INVENTARIO[[#This Row],[Entradas]]-INVENTARIO[[#This Row],[Salidas]]</f>
        <v>0</v>
      </c>
      <c r="M1428" s="197">
        <f ca="1">INVENTARIO[[#This Row],[Pricing 1]]*10%</f>
        <v>0</v>
      </c>
      <c r="N1428" s="197"/>
      <c r="O1428" s="197"/>
      <c r="P1428" s="197" t="e">
        <f t="shared" si="139"/>
        <v>#DIV/0!</v>
      </c>
      <c r="Q1428" s="196"/>
      <c r="R1428" s="197"/>
      <c r="S1428" s="199">
        <f t="shared" si="140"/>
        <v>0</v>
      </c>
      <c r="T1428" s="200">
        <f ca="1">(P1428+S1428)-INVENTARIO[[#This Row],[Comisión 10%]]</f>
        <v>0</v>
      </c>
      <c r="U1428" s="197">
        <f t="shared" ca="1" si="141"/>
        <v>0</v>
      </c>
      <c r="V1428" s="201"/>
      <c r="W1428" s="20">
        <f ca="1">INVENTARIO[[#This Row],[Precio Final]]-(INVENTARIO[[#This Row],[Comisión 10%]]+INVENTARIO[[#This Row],[Costo total]])</f>
        <v>0</v>
      </c>
      <c r="X1428" s="20">
        <f ca="1">INVENTARIO[[#This Row],[Ganancia Unitaria]]*INVENTARIO[[#This Row],[Salidas]]</f>
        <v>0</v>
      </c>
      <c r="Y1428" s="20"/>
      <c r="Z1428" s="20"/>
    </row>
    <row r="1429" spans="1:26" ht="55" hidden="1" customHeight="1" x14ac:dyDescent="0.15">
      <c r="A1429" s="23"/>
      <c r="B1429" s="171"/>
      <c r="C1429" s="22"/>
      <c r="D1429" s="120"/>
      <c r="E1429" s="194"/>
      <c r="F1429" s="195"/>
      <c r="G1429" s="196"/>
      <c r="H1429" s="197"/>
      <c r="I1429" s="198">
        <f t="shared" ca="1" si="138"/>
        <v>0</v>
      </c>
      <c r="J1429" s="121"/>
      <c r="K1429" s="196">
        <f>SUMIFS(VENTAS[Cantidad],VENTAS[Código del producto Vendido],INVENTARIO[[#This Row],[Code]])</f>
        <v>0</v>
      </c>
      <c r="L1429" s="196">
        <f>INVENTARIO[[#This Row],[Entradas]]-INVENTARIO[[#This Row],[Salidas]]</f>
        <v>0</v>
      </c>
      <c r="M1429" s="197">
        <f ca="1">INVENTARIO[[#This Row],[Pricing 1]]*10%</f>
        <v>0</v>
      </c>
      <c r="N1429" s="197"/>
      <c r="O1429" s="197"/>
      <c r="P1429" s="197" t="e">
        <f t="shared" si="139"/>
        <v>#DIV/0!</v>
      </c>
      <c r="Q1429" s="196"/>
      <c r="R1429" s="197"/>
      <c r="S1429" s="199">
        <f t="shared" si="140"/>
        <v>0</v>
      </c>
      <c r="T1429" s="200">
        <f ca="1">(P1429+S1429)-INVENTARIO[[#This Row],[Comisión 10%]]</f>
        <v>0</v>
      </c>
      <c r="U1429" s="197">
        <f t="shared" ca="1" si="141"/>
        <v>0</v>
      </c>
      <c r="V1429" s="201"/>
      <c r="W1429" s="20">
        <f ca="1">INVENTARIO[[#This Row],[Precio Final]]-(INVENTARIO[[#This Row],[Comisión 10%]]+INVENTARIO[[#This Row],[Costo total]])</f>
        <v>0</v>
      </c>
      <c r="X1429" s="20">
        <f ca="1">INVENTARIO[[#This Row],[Ganancia Unitaria]]*INVENTARIO[[#This Row],[Salidas]]</f>
        <v>0</v>
      </c>
      <c r="Y1429" s="20"/>
      <c r="Z1429" s="20"/>
    </row>
    <row r="1430" spans="1:26" ht="55" hidden="1" customHeight="1" x14ac:dyDescent="0.15">
      <c r="A1430" s="23"/>
      <c r="B1430" s="171"/>
      <c r="C1430" s="22"/>
      <c r="D1430" s="120"/>
      <c r="E1430" s="194"/>
      <c r="F1430" s="195"/>
      <c r="G1430" s="196"/>
      <c r="H1430" s="197"/>
      <c r="I1430" s="198">
        <f t="shared" ca="1" si="138"/>
        <v>0</v>
      </c>
      <c r="J1430" s="121"/>
      <c r="K1430" s="196">
        <f>SUMIFS(VENTAS[Cantidad],VENTAS[Código del producto Vendido],INVENTARIO[[#This Row],[Code]])</f>
        <v>0</v>
      </c>
      <c r="L1430" s="196">
        <f>INVENTARIO[[#This Row],[Entradas]]-INVENTARIO[[#This Row],[Salidas]]</f>
        <v>0</v>
      </c>
      <c r="M1430" s="197">
        <f ca="1">INVENTARIO[[#This Row],[Pricing 1]]*10%</f>
        <v>0</v>
      </c>
      <c r="N1430" s="197"/>
      <c r="O1430" s="197"/>
      <c r="P1430" s="197" t="e">
        <f t="shared" si="139"/>
        <v>#DIV/0!</v>
      </c>
      <c r="Q1430" s="196"/>
      <c r="R1430" s="197"/>
      <c r="S1430" s="199">
        <f t="shared" si="140"/>
        <v>0</v>
      </c>
      <c r="T1430" s="200">
        <f ca="1">(P1430+S1430)-INVENTARIO[[#This Row],[Comisión 10%]]</f>
        <v>0</v>
      </c>
      <c r="U1430" s="197">
        <f t="shared" ca="1" si="141"/>
        <v>0</v>
      </c>
      <c r="V1430" s="201"/>
      <c r="W1430" s="20">
        <f ca="1">INVENTARIO[[#This Row],[Precio Final]]-(INVENTARIO[[#This Row],[Comisión 10%]]+INVENTARIO[[#This Row],[Costo total]])</f>
        <v>0</v>
      </c>
      <c r="X1430" s="20">
        <f ca="1">INVENTARIO[[#This Row],[Ganancia Unitaria]]*INVENTARIO[[#This Row],[Salidas]]</f>
        <v>0</v>
      </c>
      <c r="Y1430" s="20"/>
      <c r="Z1430" s="20"/>
    </row>
    <row r="1431" spans="1:26" ht="55" hidden="1" customHeight="1" x14ac:dyDescent="0.15">
      <c r="A1431" s="23"/>
      <c r="B1431" s="171"/>
      <c r="C1431" s="22"/>
      <c r="D1431" s="120"/>
      <c r="E1431" s="194"/>
      <c r="F1431" s="195"/>
      <c r="G1431" s="196"/>
      <c r="H1431" s="197"/>
      <c r="I1431" s="198">
        <f t="shared" ca="1" si="138"/>
        <v>0</v>
      </c>
      <c r="J1431" s="121"/>
      <c r="K1431" s="196">
        <f>SUMIFS(VENTAS[Cantidad],VENTAS[Código del producto Vendido],INVENTARIO[[#This Row],[Code]])</f>
        <v>0</v>
      </c>
      <c r="L1431" s="196">
        <f>INVENTARIO[[#This Row],[Entradas]]-INVENTARIO[[#This Row],[Salidas]]</f>
        <v>0</v>
      </c>
      <c r="M1431" s="197">
        <f ca="1">INVENTARIO[[#This Row],[Pricing 1]]*10%</f>
        <v>0</v>
      </c>
      <c r="N1431" s="197"/>
      <c r="O1431" s="197"/>
      <c r="P1431" s="197" t="e">
        <f t="shared" si="139"/>
        <v>#DIV/0!</v>
      </c>
      <c r="Q1431" s="196"/>
      <c r="R1431" s="197"/>
      <c r="S1431" s="199">
        <f t="shared" si="140"/>
        <v>0</v>
      </c>
      <c r="T1431" s="200">
        <f ca="1">(P1431+S1431)-INVENTARIO[[#This Row],[Comisión 10%]]</f>
        <v>0</v>
      </c>
      <c r="U1431" s="197">
        <f t="shared" ca="1" si="141"/>
        <v>0</v>
      </c>
      <c r="V1431" s="201"/>
      <c r="W1431" s="20">
        <f ca="1">INVENTARIO[[#This Row],[Precio Final]]-(INVENTARIO[[#This Row],[Comisión 10%]]+INVENTARIO[[#This Row],[Costo total]])</f>
        <v>0</v>
      </c>
      <c r="X1431" s="20">
        <f ca="1">INVENTARIO[[#This Row],[Ganancia Unitaria]]*INVENTARIO[[#This Row],[Salidas]]</f>
        <v>0</v>
      </c>
      <c r="Y1431" s="20"/>
      <c r="Z1431" s="20"/>
    </row>
    <row r="1432" spans="1:26" ht="55" hidden="1" customHeight="1" x14ac:dyDescent="0.15">
      <c r="A1432" s="23"/>
      <c r="B1432" s="171"/>
      <c r="C1432" s="22"/>
      <c r="D1432" s="120"/>
      <c r="E1432" s="194"/>
      <c r="F1432" s="195"/>
      <c r="G1432" s="196"/>
      <c r="H1432" s="197"/>
      <c r="I1432" s="198">
        <f t="shared" ca="1" si="138"/>
        <v>0</v>
      </c>
      <c r="J1432" s="121"/>
      <c r="K1432" s="196">
        <f>SUMIFS(VENTAS[Cantidad],VENTAS[Código del producto Vendido],INVENTARIO[[#This Row],[Code]])</f>
        <v>0</v>
      </c>
      <c r="L1432" s="196">
        <f>INVENTARIO[[#This Row],[Entradas]]-INVENTARIO[[#This Row],[Salidas]]</f>
        <v>0</v>
      </c>
      <c r="M1432" s="197">
        <f ca="1">INVENTARIO[[#This Row],[Pricing 1]]*10%</f>
        <v>0</v>
      </c>
      <c r="N1432" s="197"/>
      <c r="O1432" s="197"/>
      <c r="P1432" s="197" t="e">
        <f t="shared" si="139"/>
        <v>#DIV/0!</v>
      </c>
      <c r="Q1432" s="196"/>
      <c r="R1432" s="197"/>
      <c r="S1432" s="199">
        <f t="shared" si="140"/>
        <v>0</v>
      </c>
      <c r="T1432" s="200">
        <f ca="1">(P1432+S1432)-INVENTARIO[[#This Row],[Comisión 10%]]</f>
        <v>0</v>
      </c>
      <c r="U1432" s="197">
        <f t="shared" ca="1" si="141"/>
        <v>0</v>
      </c>
      <c r="V1432" s="201"/>
      <c r="W1432" s="20">
        <f ca="1">INVENTARIO[[#This Row],[Precio Final]]-(INVENTARIO[[#This Row],[Comisión 10%]]+INVENTARIO[[#This Row],[Costo total]])</f>
        <v>0</v>
      </c>
      <c r="X1432" s="20">
        <f ca="1">INVENTARIO[[#This Row],[Ganancia Unitaria]]*INVENTARIO[[#This Row],[Salidas]]</f>
        <v>0</v>
      </c>
      <c r="Y1432" s="20"/>
      <c r="Z1432" s="20"/>
    </row>
    <row r="1433" spans="1:26" ht="55" hidden="1" customHeight="1" x14ac:dyDescent="0.15">
      <c r="A1433" s="23"/>
      <c r="B1433" s="171"/>
      <c r="C1433" s="22"/>
      <c r="D1433" s="120"/>
      <c r="E1433" s="194"/>
      <c r="F1433" s="195"/>
      <c r="G1433" s="196"/>
      <c r="H1433" s="197"/>
      <c r="I1433" s="198">
        <f t="shared" ca="1" si="138"/>
        <v>0</v>
      </c>
      <c r="J1433" s="121"/>
      <c r="K1433" s="196">
        <f>SUMIFS(VENTAS[Cantidad],VENTAS[Código del producto Vendido],INVENTARIO[[#This Row],[Code]])</f>
        <v>0</v>
      </c>
      <c r="L1433" s="196">
        <f>INVENTARIO[[#This Row],[Entradas]]-INVENTARIO[[#This Row],[Salidas]]</f>
        <v>0</v>
      </c>
      <c r="M1433" s="197">
        <f ca="1">INVENTARIO[[#This Row],[Pricing 1]]*10%</f>
        <v>0</v>
      </c>
      <c r="N1433" s="197"/>
      <c r="O1433" s="197"/>
      <c r="P1433" s="197" t="e">
        <f t="shared" si="139"/>
        <v>#DIV/0!</v>
      </c>
      <c r="Q1433" s="196"/>
      <c r="R1433" s="197"/>
      <c r="S1433" s="199">
        <f t="shared" si="140"/>
        <v>0</v>
      </c>
      <c r="T1433" s="200">
        <f ca="1">(P1433+S1433)-INVENTARIO[[#This Row],[Comisión 10%]]</f>
        <v>0</v>
      </c>
      <c r="U1433" s="197">
        <f t="shared" ca="1" si="141"/>
        <v>0</v>
      </c>
      <c r="V1433" s="201"/>
      <c r="W1433" s="20">
        <f ca="1">INVENTARIO[[#This Row],[Precio Final]]-(INVENTARIO[[#This Row],[Comisión 10%]]+INVENTARIO[[#This Row],[Costo total]])</f>
        <v>0</v>
      </c>
      <c r="X1433" s="20">
        <f ca="1">INVENTARIO[[#This Row],[Ganancia Unitaria]]*INVENTARIO[[#This Row],[Salidas]]</f>
        <v>0</v>
      </c>
      <c r="Y1433" s="20"/>
      <c r="Z1433" s="20"/>
    </row>
    <row r="1434" spans="1:26" ht="55" hidden="1" customHeight="1" x14ac:dyDescent="0.15">
      <c r="A1434" s="23"/>
      <c r="B1434" s="171"/>
      <c r="C1434" s="22"/>
      <c r="D1434" s="120"/>
      <c r="E1434" s="194"/>
      <c r="F1434" s="195"/>
      <c r="G1434" s="196"/>
      <c r="H1434" s="197"/>
      <c r="I1434" s="198">
        <f t="shared" ca="1" si="138"/>
        <v>0</v>
      </c>
      <c r="J1434" s="121"/>
      <c r="K1434" s="196">
        <f>SUMIFS(VENTAS[Cantidad],VENTAS[Código del producto Vendido],INVENTARIO[[#This Row],[Code]])</f>
        <v>0</v>
      </c>
      <c r="L1434" s="196">
        <f>INVENTARIO[[#This Row],[Entradas]]-INVENTARIO[[#This Row],[Salidas]]</f>
        <v>0</v>
      </c>
      <c r="M1434" s="197">
        <f ca="1">INVENTARIO[[#This Row],[Pricing 1]]*10%</f>
        <v>0</v>
      </c>
      <c r="N1434" s="197"/>
      <c r="O1434" s="197"/>
      <c r="P1434" s="197" t="e">
        <f t="shared" si="139"/>
        <v>#DIV/0!</v>
      </c>
      <c r="Q1434" s="196"/>
      <c r="R1434" s="197"/>
      <c r="S1434" s="199">
        <f t="shared" si="140"/>
        <v>0</v>
      </c>
      <c r="T1434" s="200">
        <f ca="1">(P1434+S1434)-INVENTARIO[[#This Row],[Comisión 10%]]</f>
        <v>0</v>
      </c>
      <c r="U1434" s="197">
        <f t="shared" ca="1" si="141"/>
        <v>0</v>
      </c>
      <c r="V1434" s="201"/>
      <c r="W1434" s="20">
        <f ca="1">INVENTARIO[[#This Row],[Precio Final]]-(INVENTARIO[[#This Row],[Comisión 10%]]+INVENTARIO[[#This Row],[Costo total]])</f>
        <v>0</v>
      </c>
      <c r="X1434" s="20">
        <f ca="1">INVENTARIO[[#This Row],[Ganancia Unitaria]]*INVENTARIO[[#This Row],[Salidas]]</f>
        <v>0</v>
      </c>
      <c r="Y1434" s="20"/>
      <c r="Z1434" s="20"/>
    </row>
    <row r="1435" spans="1:26" ht="55" hidden="1" customHeight="1" x14ac:dyDescent="0.15">
      <c r="A1435" s="23"/>
      <c r="B1435" s="171"/>
      <c r="C1435" s="22"/>
      <c r="D1435" s="120"/>
      <c r="E1435" s="194"/>
      <c r="F1435" s="195"/>
      <c r="G1435" s="196"/>
      <c r="H1435" s="197"/>
      <c r="I1435" s="198">
        <f t="shared" ca="1" si="138"/>
        <v>0</v>
      </c>
      <c r="J1435" s="121"/>
      <c r="K1435" s="196">
        <f>SUMIFS(VENTAS[Cantidad],VENTAS[Código del producto Vendido],INVENTARIO[[#This Row],[Code]])</f>
        <v>0</v>
      </c>
      <c r="L1435" s="196">
        <f>INVENTARIO[[#This Row],[Entradas]]-INVENTARIO[[#This Row],[Salidas]]</f>
        <v>0</v>
      </c>
      <c r="M1435" s="197">
        <f ca="1">INVENTARIO[[#This Row],[Pricing 1]]*10%</f>
        <v>0</v>
      </c>
      <c r="N1435" s="197"/>
      <c r="O1435" s="197"/>
      <c r="P1435" s="197" t="e">
        <f t="shared" si="139"/>
        <v>#DIV/0!</v>
      </c>
      <c r="Q1435" s="196"/>
      <c r="R1435" s="197"/>
      <c r="S1435" s="199">
        <f t="shared" si="140"/>
        <v>0</v>
      </c>
      <c r="T1435" s="200">
        <f ca="1">(P1435+S1435)-INVENTARIO[[#This Row],[Comisión 10%]]</f>
        <v>0</v>
      </c>
      <c r="U1435" s="197">
        <f t="shared" ca="1" si="141"/>
        <v>0</v>
      </c>
      <c r="V1435" s="201"/>
      <c r="W1435" s="20">
        <f ca="1">INVENTARIO[[#This Row],[Precio Final]]-(INVENTARIO[[#This Row],[Comisión 10%]]+INVENTARIO[[#This Row],[Costo total]])</f>
        <v>0</v>
      </c>
      <c r="X1435" s="20">
        <f ca="1">INVENTARIO[[#This Row],[Ganancia Unitaria]]*INVENTARIO[[#This Row],[Salidas]]</f>
        <v>0</v>
      </c>
      <c r="Y1435" s="20"/>
      <c r="Z1435" s="20"/>
    </row>
    <row r="1436" spans="1:26" ht="55" hidden="1" customHeight="1" x14ac:dyDescent="0.15">
      <c r="A1436" s="23"/>
      <c r="B1436" s="171"/>
      <c r="C1436" s="22"/>
      <c r="D1436" s="120"/>
      <c r="E1436" s="194"/>
      <c r="F1436" s="195"/>
      <c r="G1436" s="196"/>
      <c r="H1436" s="197"/>
      <c r="I1436" s="198">
        <f t="shared" ca="1" si="138"/>
        <v>0</v>
      </c>
      <c r="J1436" s="121"/>
      <c r="K1436" s="196">
        <f>SUMIFS(VENTAS[Cantidad],VENTAS[Código del producto Vendido],INVENTARIO[[#This Row],[Code]])</f>
        <v>0</v>
      </c>
      <c r="L1436" s="196">
        <f>INVENTARIO[[#This Row],[Entradas]]-INVENTARIO[[#This Row],[Salidas]]</f>
        <v>0</v>
      </c>
      <c r="M1436" s="197">
        <f ca="1">INVENTARIO[[#This Row],[Pricing 1]]*10%</f>
        <v>0</v>
      </c>
      <c r="N1436" s="197"/>
      <c r="O1436" s="197"/>
      <c r="P1436" s="197" t="e">
        <f t="shared" si="139"/>
        <v>#DIV/0!</v>
      </c>
      <c r="Q1436" s="196"/>
      <c r="R1436" s="197"/>
      <c r="S1436" s="199">
        <f t="shared" si="140"/>
        <v>0</v>
      </c>
      <c r="T1436" s="200">
        <f ca="1">(P1436+S1436)-INVENTARIO[[#This Row],[Comisión 10%]]</f>
        <v>0</v>
      </c>
      <c r="U1436" s="197">
        <f t="shared" ca="1" si="141"/>
        <v>0</v>
      </c>
      <c r="V1436" s="201"/>
      <c r="W1436" s="20">
        <f ca="1">INVENTARIO[[#This Row],[Precio Final]]-(INVENTARIO[[#This Row],[Comisión 10%]]+INVENTARIO[[#This Row],[Costo total]])</f>
        <v>0</v>
      </c>
      <c r="X1436" s="20">
        <f ca="1">INVENTARIO[[#This Row],[Ganancia Unitaria]]*INVENTARIO[[#This Row],[Salidas]]</f>
        <v>0</v>
      </c>
      <c r="Y1436" s="20"/>
      <c r="Z1436" s="20"/>
    </row>
    <row r="1437" spans="1:26" ht="55" hidden="1" customHeight="1" x14ac:dyDescent="0.15">
      <c r="A1437" s="23"/>
      <c r="B1437" s="171"/>
      <c r="C1437" s="22"/>
      <c r="D1437" s="120"/>
      <c r="E1437" s="194"/>
      <c r="F1437" s="195"/>
      <c r="G1437" s="196"/>
      <c r="H1437" s="197"/>
      <c r="I1437" s="198">
        <f t="shared" ca="1" si="138"/>
        <v>0</v>
      </c>
      <c r="J1437" s="121"/>
      <c r="K1437" s="196">
        <f>SUMIFS(VENTAS[Cantidad],VENTAS[Código del producto Vendido],INVENTARIO[[#This Row],[Code]])</f>
        <v>0</v>
      </c>
      <c r="L1437" s="196">
        <f>INVENTARIO[[#This Row],[Entradas]]-INVENTARIO[[#This Row],[Salidas]]</f>
        <v>0</v>
      </c>
      <c r="M1437" s="197">
        <f ca="1">INVENTARIO[[#This Row],[Pricing 1]]*10%</f>
        <v>0</v>
      </c>
      <c r="N1437" s="197"/>
      <c r="O1437" s="197"/>
      <c r="P1437" s="197" t="e">
        <f t="shared" si="139"/>
        <v>#DIV/0!</v>
      </c>
      <c r="Q1437" s="196"/>
      <c r="R1437" s="197"/>
      <c r="S1437" s="199">
        <f t="shared" si="140"/>
        <v>0</v>
      </c>
      <c r="T1437" s="200">
        <f ca="1">(P1437+S1437)-INVENTARIO[[#This Row],[Comisión 10%]]</f>
        <v>0</v>
      </c>
      <c r="U1437" s="197">
        <f t="shared" ca="1" si="141"/>
        <v>0</v>
      </c>
      <c r="V1437" s="201"/>
      <c r="W1437" s="20">
        <f ca="1">INVENTARIO[[#This Row],[Precio Final]]-(INVENTARIO[[#This Row],[Comisión 10%]]+INVENTARIO[[#This Row],[Costo total]])</f>
        <v>0</v>
      </c>
      <c r="X1437" s="20">
        <f ca="1">INVENTARIO[[#This Row],[Ganancia Unitaria]]*INVENTARIO[[#This Row],[Salidas]]</f>
        <v>0</v>
      </c>
      <c r="Y1437" s="20"/>
      <c r="Z1437" s="20"/>
    </row>
    <row r="1438" spans="1:26" ht="55" hidden="1" customHeight="1" x14ac:dyDescent="0.15">
      <c r="A1438" s="23"/>
      <c r="B1438" s="171"/>
      <c r="C1438" s="22"/>
      <c r="D1438" s="120"/>
      <c r="E1438" s="194"/>
      <c r="F1438" s="195"/>
      <c r="G1438" s="196"/>
      <c r="H1438" s="197"/>
      <c r="I1438" s="198">
        <f t="shared" ca="1" si="138"/>
        <v>0</v>
      </c>
      <c r="J1438" s="121"/>
      <c r="K1438" s="196">
        <f>SUMIFS(VENTAS[Cantidad],VENTAS[Código del producto Vendido],INVENTARIO[[#This Row],[Code]])</f>
        <v>0</v>
      </c>
      <c r="L1438" s="196">
        <f>INVENTARIO[[#This Row],[Entradas]]-INVENTARIO[[#This Row],[Salidas]]</f>
        <v>0</v>
      </c>
      <c r="M1438" s="197">
        <f ca="1">INVENTARIO[[#This Row],[Pricing 1]]*10%</f>
        <v>0</v>
      </c>
      <c r="N1438" s="197"/>
      <c r="O1438" s="197"/>
      <c r="P1438" s="197" t="e">
        <f t="shared" si="139"/>
        <v>#DIV/0!</v>
      </c>
      <c r="Q1438" s="196"/>
      <c r="R1438" s="197"/>
      <c r="S1438" s="199">
        <f t="shared" si="140"/>
        <v>0</v>
      </c>
      <c r="T1438" s="200">
        <f ca="1">(P1438+S1438)-INVENTARIO[[#This Row],[Comisión 10%]]</f>
        <v>0</v>
      </c>
      <c r="U1438" s="197">
        <f t="shared" ca="1" si="141"/>
        <v>0</v>
      </c>
      <c r="V1438" s="201"/>
      <c r="W1438" s="20">
        <f ca="1">INVENTARIO[[#This Row],[Precio Final]]-(INVENTARIO[[#This Row],[Comisión 10%]]+INVENTARIO[[#This Row],[Costo total]])</f>
        <v>0</v>
      </c>
      <c r="X1438" s="20">
        <f ca="1">INVENTARIO[[#This Row],[Ganancia Unitaria]]*INVENTARIO[[#This Row],[Salidas]]</f>
        <v>0</v>
      </c>
      <c r="Y1438" s="20"/>
      <c r="Z1438" s="20"/>
    </row>
    <row r="1439" spans="1:26" ht="55" hidden="1" customHeight="1" x14ac:dyDescent="0.15">
      <c r="A1439" s="23"/>
      <c r="B1439" s="171"/>
      <c r="C1439" s="22"/>
      <c r="D1439" s="120"/>
      <c r="E1439" s="194"/>
      <c r="F1439" s="195"/>
      <c r="G1439" s="196"/>
      <c r="H1439" s="197"/>
      <c r="I1439" s="198">
        <f t="shared" ca="1" si="138"/>
        <v>0</v>
      </c>
      <c r="J1439" s="121"/>
      <c r="K1439" s="196">
        <f>SUMIFS(VENTAS[Cantidad],VENTAS[Código del producto Vendido],INVENTARIO[[#This Row],[Code]])</f>
        <v>0</v>
      </c>
      <c r="L1439" s="196">
        <f>INVENTARIO[[#This Row],[Entradas]]-INVENTARIO[[#This Row],[Salidas]]</f>
        <v>0</v>
      </c>
      <c r="M1439" s="197">
        <f ca="1">INVENTARIO[[#This Row],[Pricing 1]]*10%</f>
        <v>0</v>
      </c>
      <c r="N1439" s="197"/>
      <c r="O1439" s="197"/>
      <c r="P1439" s="197" t="e">
        <f t="shared" si="139"/>
        <v>#DIV/0!</v>
      </c>
      <c r="Q1439" s="196"/>
      <c r="R1439" s="197"/>
      <c r="S1439" s="199">
        <f t="shared" si="140"/>
        <v>0</v>
      </c>
      <c r="T1439" s="200">
        <f ca="1">(P1439+S1439)-INVENTARIO[[#This Row],[Comisión 10%]]</f>
        <v>0</v>
      </c>
      <c r="U1439" s="197">
        <f t="shared" ca="1" si="141"/>
        <v>0</v>
      </c>
      <c r="V1439" s="201"/>
      <c r="W1439" s="20">
        <f ca="1">INVENTARIO[[#This Row],[Precio Final]]-(INVENTARIO[[#This Row],[Comisión 10%]]+INVENTARIO[[#This Row],[Costo total]])</f>
        <v>0</v>
      </c>
      <c r="X1439" s="20">
        <f ca="1">INVENTARIO[[#This Row],[Ganancia Unitaria]]*INVENTARIO[[#This Row],[Salidas]]</f>
        <v>0</v>
      </c>
      <c r="Y1439" s="20"/>
      <c r="Z1439" s="20"/>
    </row>
    <row r="1440" spans="1:26" ht="55" hidden="1" customHeight="1" x14ac:dyDescent="0.15">
      <c r="A1440" s="23"/>
      <c r="B1440" s="171"/>
      <c r="C1440" s="22"/>
      <c r="D1440" s="120"/>
      <c r="E1440" s="194"/>
      <c r="F1440" s="195"/>
      <c r="G1440" s="196"/>
      <c r="H1440" s="197"/>
      <c r="I1440" s="198">
        <f t="shared" ca="1" si="138"/>
        <v>0</v>
      </c>
      <c r="J1440" s="121"/>
      <c r="K1440" s="196">
        <f>SUMIFS(VENTAS[Cantidad],VENTAS[Código del producto Vendido],INVENTARIO[[#This Row],[Code]])</f>
        <v>0</v>
      </c>
      <c r="L1440" s="196">
        <f>INVENTARIO[[#This Row],[Entradas]]-INVENTARIO[[#This Row],[Salidas]]</f>
        <v>0</v>
      </c>
      <c r="M1440" s="197">
        <f ca="1">INVENTARIO[[#This Row],[Pricing 1]]*10%</f>
        <v>0</v>
      </c>
      <c r="N1440" s="197"/>
      <c r="O1440" s="197"/>
      <c r="P1440" s="197" t="e">
        <f t="shared" si="139"/>
        <v>#DIV/0!</v>
      </c>
      <c r="Q1440" s="196"/>
      <c r="R1440" s="197"/>
      <c r="S1440" s="199">
        <f t="shared" si="140"/>
        <v>0</v>
      </c>
      <c r="T1440" s="200">
        <f ca="1">(P1440+S1440)-INVENTARIO[[#This Row],[Comisión 10%]]</f>
        <v>0</v>
      </c>
      <c r="U1440" s="197">
        <f t="shared" ca="1" si="141"/>
        <v>0</v>
      </c>
      <c r="V1440" s="201"/>
      <c r="W1440" s="20">
        <f ca="1">INVENTARIO[[#This Row],[Precio Final]]-(INVENTARIO[[#This Row],[Comisión 10%]]+INVENTARIO[[#This Row],[Costo total]])</f>
        <v>0</v>
      </c>
      <c r="X1440" s="20">
        <f ca="1">INVENTARIO[[#This Row],[Ganancia Unitaria]]*INVENTARIO[[#This Row],[Salidas]]</f>
        <v>0</v>
      </c>
      <c r="Y1440" s="20"/>
      <c r="Z1440" s="20"/>
    </row>
    <row r="1441" spans="1:26" ht="55" hidden="1" customHeight="1" x14ac:dyDescent="0.15">
      <c r="A1441" s="23"/>
      <c r="B1441" s="171"/>
      <c r="C1441" s="22"/>
      <c r="D1441" s="120"/>
      <c r="E1441" s="194"/>
      <c r="F1441" s="195"/>
      <c r="G1441" s="196"/>
      <c r="H1441" s="197"/>
      <c r="I1441" s="198">
        <f t="shared" ca="1" si="138"/>
        <v>0</v>
      </c>
      <c r="J1441" s="121"/>
      <c r="K1441" s="196">
        <f>SUMIFS(VENTAS[Cantidad],VENTAS[Código del producto Vendido],INVENTARIO[[#This Row],[Code]])</f>
        <v>0</v>
      </c>
      <c r="L1441" s="196">
        <f>INVENTARIO[[#This Row],[Entradas]]-INVENTARIO[[#This Row],[Salidas]]</f>
        <v>0</v>
      </c>
      <c r="M1441" s="197">
        <f ca="1">INVENTARIO[[#This Row],[Pricing 1]]*10%</f>
        <v>0</v>
      </c>
      <c r="N1441" s="197"/>
      <c r="O1441" s="197"/>
      <c r="P1441" s="197" t="e">
        <f t="shared" si="139"/>
        <v>#DIV/0!</v>
      </c>
      <c r="Q1441" s="196"/>
      <c r="R1441" s="197"/>
      <c r="S1441" s="199">
        <f t="shared" si="140"/>
        <v>0</v>
      </c>
      <c r="T1441" s="200">
        <f ca="1">(P1441+S1441)-INVENTARIO[[#This Row],[Comisión 10%]]</f>
        <v>0</v>
      </c>
      <c r="U1441" s="197">
        <f t="shared" ca="1" si="141"/>
        <v>0</v>
      </c>
      <c r="V1441" s="201"/>
      <c r="W1441" s="20">
        <f ca="1">INVENTARIO[[#This Row],[Precio Final]]-(INVENTARIO[[#This Row],[Comisión 10%]]+INVENTARIO[[#This Row],[Costo total]])</f>
        <v>0</v>
      </c>
      <c r="X1441" s="20">
        <f ca="1">INVENTARIO[[#This Row],[Ganancia Unitaria]]*INVENTARIO[[#This Row],[Salidas]]</f>
        <v>0</v>
      </c>
      <c r="Y1441" s="20"/>
      <c r="Z1441" s="20"/>
    </row>
    <row r="1442" spans="1:26" ht="55" hidden="1" customHeight="1" x14ac:dyDescent="0.15">
      <c r="A1442" s="23"/>
      <c r="B1442" s="171"/>
      <c r="C1442" s="22"/>
      <c r="D1442" s="120"/>
      <c r="E1442" s="194"/>
      <c r="F1442" s="195"/>
      <c r="G1442" s="196"/>
      <c r="H1442" s="197"/>
      <c r="I1442" s="198">
        <f t="shared" ca="1" si="138"/>
        <v>0</v>
      </c>
      <c r="J1442" s="121"/>
      <c r="K1442" s="196">
        <f>SUMIFS(VENTAS[Cantidad],VENTAS[Código del producto Vendido],INVENTARIO[[#This Row],[Code]])</f>
        <v>0</v>
      </c>
      <c r="L1442" s="196">
        <f>INVENTARIO[[#This Row],[Entradas]]-INVENTARIO[[#This Row],[Salidas]]</f>
        <v>0</v>
      </c>
      <c r="M1442" s="197">
        <f ca="1">INVENTARIO[[#This Row],[Pricing 1]]*10%</f>
        <v>0</v>
      </c>
      <c r="N1442" s="197"/>
      <c r="O1442" s="197"/>
      <c r="P1442" s="197" t="e">
        <f t="shared" si="139"/>
        <v>#DIV/0!</v>
      </c>
      <c r="Q1442" s="196"/>
      <c r="R1442" s="197"/>
      <c r="S1442" s="199">
        <f t="shared" si="140"/>
        <v>0</v>
      </c>
      <c r="T1442" s="200">
        <f ca="1">(P1442+S1442)-INVENTARIO[[#This Row],[Comisión 10%]]</f>
        <v>0</v>
      </c>
      <c r="U1442" s="197">
        <f t="shared" ca="1" si="141"/>
        <v>0</v>
      </c>
      <c r="V1442" s="201"/>
      <c r="W1442" s="20">
        <f ca="1">INVENTARIO[[#This Row],[Precio Final]]-(INVENTARIO[[#This Row],[Comisión 10%]]+INVENTARIO[[#This Row],[Costo total]])</f>
        <v>0</v>
      </c>
      <c r="X1442" s="20">
        <f ca="1">INVENTARIO[[#This Row],[Ganancia Unitaria]]*INVENTARIO[[#This Row],[Salidas]]</f>
        <v>0</v>
      </c>
      <c r="Y1442" s="20"/>
      <c r="Z1442" s="20"/>
    </row>
    <row r="1443" spans="1:26" ht="55" hidden="1" customHeight="1" x14ac:dyDescent="0.15">
      <c r="A1443" s="23"/>
      <c r="B1443" s="171"/>
      <c r="C1443" s="22"/>
      <c r="D1443" s="120"/>
      <c r="E1443" s="194"/>
      <c r="F1443" s="195"/>
      <c r="G1443" s="196"/>
      <c r="H1443" s="197"/>
      <c r="I1443" s="198">
        <f t="shared" ca="1" si="138"/>
        <v>0</v>
      </c>
      <c r="J1443" s="121"/>
      <c r="K1443" s="196">
        <f>SUMIFS(VENTAS[Cantidad],VENTAS[Código del producto Vendido],INVENTARIO[[#This Row],[Code]])</f>
        <v>0</v>
      </c>
      <c r="L1443" s="196">
        <f>INVENTARIO[[#This Row],[Entradas]]-INVENTARIO[[#This Row],[Salidas]]</f>
        <v>0</v>
      </c>
      <c r="M1443" s="197">
        <f ca="1">INVENTARIO[[#This Row],[Pricing 1]]*10%</f>
        <v>0</v>
      </c>
      <c r="N1443" s="197"/>
      <c r="O1443" s="197"/>
      <c r="P1443" s="197" t="e">
        <f t="shared" si="139"/>
        <v>#DIV/0!</v>
      </c>
      <c r="Q1443" s="196"/>
      <c r="R1443" s="197"/>
      <c r="S1443" s="199">
        <f t="shared" si="140"/>
        <v>0</v>
      </c>
      <c r="T1443" s="200">
        <f ca="1">(P1443+S1443)-INVENTARIO[[#This Row],[Comisión 10%]]</f>
        <v>0</v>
      </c>
      <c r="U1443" s="197">
        <f t="shared" ca="1" si="141"/>
        <v>0</v>
      </c>
      <c r="V1443" s="201"/>
      <c r="W1443" s="20">
        <f ca="1">INVENTARIO[[#This Row],[Precio Final]]-(INVENTARIO[[#This Row],[Comisión 10%]]+INVENTARIO[[#This Row],[Costo total]])</f>
        <v>0</v>
      </c>
      <c r="X1443" s="20">
        <f ca="1">INVENTARIO[[#This Row],[Ganancia Unitaria]]*INVENTARIO[[#This Row],[Salidas]]</f>
        <v>0</v>
      </c>
      <c r="Y1443" s="20"/>
      <c r="Z1443" s="20"/>
    </row>
    <row r="1444" spans="1:26" ht="55" hidden="1" customHeight="1" x14ac:dyDescent="0.15">
      <c r="A1444" s="23"/>
      <c r="B1444" s="171"/>
      <c r="C1444" s="22"/>
      <c r="D1444" s="120"/>
      <c r="E1444" s="194"/>
      <c r="F1444" s="195"/>
      <c r="G1444" s="196"/>
      <c r="H1444" s="197"/>
      <c r="I1444" s="198">
        <f t="shared" ca="1" si="138"/>
        <v>0</v>
      </c>
      <c r="J1444" s="121"/>
      <c r="K1444" s="196">
        <f>SUMIFS(VENTAS[Cantidad],VENTAS[Código del producto Vendido],INVENTARIO[[#This Row],[Code]])</f>
        <v>0</v>
      </c>
      <c r="L1444" s="196">
        <f>INVENTARIO[[#This Row],[Entradas]]-INVENTARIO[[#This Row],[Salidas]]</f>
        <v>0</v>
      </c>
      <c r="M1444" s="197">
        <f ca="1">INVENTARIO[[#This Row],[Pricing 1]]*10%</f>
        <v>0</v>
      </c>
      <c r="N1444" s="197"/>
      <c r="O1444" s="197"/>
      <c r="P1444" s="197" t="e">
        <f t="shared" si="139"/>
        <v>#DIV/0!</v>
      </c>
      <c r="Q1444" s="196"/>
      <c r="R1444" s="197"/>
      <c r="S1444" s="199">
        <f t="shared" si="140"/>
        <v>0</v>
      </c>
      <c r="T1444" s="200">
        <f ca="1">(P1444+S1444)-INVENTARIO[[#This Row],[Comisión 10%]]</f>
        <v>0</v>
      </c>
      <c r="U1444" s="197">
        <f t="shared" ca="1" si="141"/>
        <v>0</v>
      </c>
      <c r="V1444" s="201"/>
      <c r="W1444" s="20">
        <f ca="1">INVENTARIO[[#This Row],[Precio Final]]-(INVENTARIO[[#This Row],[Comisión 10%]]+INVENTARIO[[#This Row],[Costo total]])</f>
        <v>0</v>
      </c>
      <c r="X1444" s="20">
        <f ca="1">INVENTARIO[[#This Row],[Ganancia Unitaria]]*INVENTARIO[[#This Row],[Salidas]]</f>
        <v>0</v>
      </c>
      <c r="Y1444" s="20"/>
      <c r="Z1444" s="20"/>
    </row>
    <row r="1445" spans="1:26" ht="55" hidden="1" customHeight="1" x14ac:dyDescent="0.15">
      <c r="A1445" s="23"/>
      <c r="B1445" s="171"/>
      <c r="C1445" s="22"/>
      <c r="D1445" s="120"/>
      <c r="E1445" s="194"/>
      <c r="F1445" s="195"/>
      <c r="G1445" s="196"/>
      <c r="H1445" s="197"/>
      <c r="I1445" s="198">
        <f t="shared" ca="1" si="138"/>
        <v>0</v>
      </c>
      <c r="J1445" s="121"/>
      <c r="K1445" s="196">
        <f>SUMIFS(VENTAS[Cantidad],VENTAS[Código del producto Vendido],INVENTARIO[[#This Row],[Code]])</f>
        <v>0</v>
      </c>
      <c r="L1445" s="196">
        <f>INVENTARIO[[#This Row],[Entradas]]-INVENTARIO[[#This Row],[Salidas]]</f>
        <v>0</v>
      </c>
      <c r="M1445" s="197">
        <f ca="1">INVENTARIO[[#This Row],[Pricing 1]]*10%</f>
        <v>0</v>
      </c>
      <c r="N1445" s="197"/>
      <c r="O1445" s="197"/>
      <c r="P1445" s="197" t="e">
        <f t="shared" si="139"/>
        <v>#DIV/0!</v>
      </c>
      <c r="Q1445" s="196"/>
      <c r="R1445" s="197"/>
      <c r="S1445" s="199">
        <f t="shared" si="140"/>
        <v>0</v>
      </c>
      <c r="T1445" s="200">
        <f ca="1">(P1445+S1445)-INVENTARIO[[#This Row],[Comisión 10%]]</f>
        <v>0</v>
      </c>
      <c r="U1445" s="197">
        <f t="shared" ca="1" si="141"/>
        <v>0</v>
      </c>
      <c r="V1445" s="201"/>
      <c r="W1445" s="20">
        <f ca="1">INVENTARIO[[#This Row],[Precio Final]]-(INVENTARIO[[#This Row],[Comisión 10%]]+INVENTARIO[[#This Row],[Costo total]])</f>
        <v>0</v>
      </c>
      <c r="X1445" s="20">
        <f ca="1">INVENTARIO[[#This Row],[Ganancia Unitaria]]*INVENTARIO[[#This Row],[Salidas]]</f>
        <v>0</v>
      </c>
      <c r="Y1445" s="20"/>
      <c r="Z1445" s="20"/>
    </row>
    <row r="1446" spans="1:26" ht="55" hidden="1" customHeight="1" x14ac:dyDescent="0.15">
      <c r="A1446" s="23"/>
      <c r="B1446" s="171"/>
      <c r="C1446" s="22"/>
      <c r="D1446" s="120"/>
      <c r="E1446" s="194"/>
      <c r="F1446" s="195"/>
      <c r="G1446" s="196"/>
      <c r="H1446" s="197"/>
      <c r="I1446" s="198">
        <f t="shared" ca="1" si="138"/>
        <v>0</v>
      </c>
      <c r="J1446" s="121"/>
      <c r="K1446" s="196">
        <f>SUMIFS(VENTAS[Cantidad],VENTAS[Código del producto Vendido],INVENTARIO[[#This Row],[Code]])</f>
        <v>0</v>
      </c>
      <c r="L1446" s="196">
        <f>INVENTARIO[[#This Row],[Entradas]]-INVENTARIO[[#This Row],[Salidas]]</f>
        <v>0</v>
      </c>
      <c r="M1446" s="197">
        <f ca="1">INVENTARIO[[#This Row],[Pricing 1]]*10%</f>
        <v>0</v>
      </c>
      <c r="N1446" s="197"/>
      <c r="O1446" s="197"/>
      <c r="P1446" s="197" t="e">
        <f t="shared" si="139"/>
        <v>#DIV/0!</v>
      </c>
      <c r="Q1446" s="196"/>
      <c r="R1446" s="197"/>
      <c r="S1446" s="199">
        <f t="shared" si="140"/>
        <v>0</v>
      </c>
      <c r="T1446" s="200">
        <f ca="1">(P1446+S1446)-INVENTARIO[[#This Row],[Comisión 10%]]</f>
        <v>0</v>
      </c>
      <c r="U1446" s="197">
        <f t="shared" ca="1" si="141"/>
        <v>0</v>
      </c>
      <c r="V1446" s="201"/>
      <c r="W1446" s="20">
        <f ca="1">INVENTARIO[[#This Row],[Precio Final]]-(INVENTARIO[[#This Row],[Comisión 10%]]+INVENTARIO[[#This Row],[Costo total]])</f>
        <v>0</v>
      </c>
      <c r="X1446" s="20">
        <f ca="1">INVENTARIO[[#This Row],[Ganancia Unitaria]]*INVENTARIO[[#This Row],[Salidas]]</f>
        <v>0</v>
      </c>
      <c r="Y1446" s="20"/>
      <c r="Z1446" s="20"/>
    </row>
    <row r="1447" spans="1:26" ht="55" hidden="1" customHeight="1" x14ac:dyDescent="0.15">
      <c r="A1447" s="23"/>
      <c r="B1447" s="171"/>
      <c r="C1447" s="22"/>
      <c r="D1447" s="120"/>
      <c r="E1447" s="194"/>
      <c r="F1447" s="195"/>
      <c r="G1447" s="196"/>
      <c r="H1447" s="197"/>
      <c r="I1447" s="198">
        <f t="shared" ca="1" si="138"/>
        <v>0</v>
      </c>
      <c r="J1447" s="121"/>
      <c r="K1447" s="196">
        <f>SUMIFS(VENTAS[Cantidad],VENTAS[Código del producto Vendido],INVENTARIO[[#This Row],[Code]])</f>
        <v>0</v>
      </c>
      <c r="L1447" s="196">
        <f>INVENTARIO[[#This Row],[Entradas]]-INVENTARIO[[#This Row],[Salidas]]</f>
        <v>0</v>
      </c>
      <c r="M1447" s="197">
        <f ca="1">INVENTARIO[[#This Row],[Pricing 1]]*10%</f>
        <v>0</v>
      </c>
      <c r="N1447" s="197"/>
      <c r="O1447" s="197"/>
      <c r="P1447" s="197" t="e">
        <f t="shared" si="139"/>
        <v>#DIV/0!</v>
      </c>
      <c r="Q1447" s="196"/>
      <c r="R1447" s="197"/>
      <c r="S1447" s="199">
        <f t="shared" si="140"/>
        <v>0</v>
      </c>
      <c r="T1447" s="200">
        <f ca="1">(P1447+S1447)-INVENTARIO[[#This Row],[Comisión 10%]]</f>
        <v>0</v>
      </c>
      <c r="U1447" s="197">
        <f t="shared" ca="1" si="141"/>
        <v>0</v>
      </c>
      <c r="V1447" s="201"/>
      <c r="W1447" s="20">
        <f ca="1">INVENTARIO[[#This Row],[Precio Final]]-(INVENTARIO[[#This Row],[Comisión 10%]]+INVENTARIO[[#This Row],[Costo total]])</f>
        <v>0</v>
      </c>
      <c r="X1447" s="20">
        <f ca="1">INVENTARIO[[#This Row],[Ganancia Unitaria]]*INVENTARIO[[#This Row],[Salidas]]</f>
        <v>0</v>
      </c>
      <c r="Y1447" s="20"/>
      <c r="Z1447" s="20"/>
    </row>
    <row r="1448" spans="1:26" ht="55" hidden="1" customHeight="1" x14ac:dyDescent="0.15">
      <c r="A1448" s="23"/>
      <c r="B1448" s="171"/>
      <c r="C1448" s="22"/>
      <c r="D1448" s="120"/>
      <c r="E1448" s="194"/>
      <c r="F1448" s="195"/>
      <c r="G1448" s="196"/>
      <c r="H1448" s="197"/>
      <c r="I1448" s="198">
        <f t="shared" ca="1" si="138"/>
        <v>0</v>
      </c>
      <c r="J1448" s="121"/>
      <c r="K1448" s="196">
        <f>SUMIFS(VENTAS[Cantidad],VENTAS[Código del producto Vendido],INVENTARIO[[#This Row],[Code]])</f>
        <v>0</v>
      </c>
      <c r="L1448" s="196">
        <f>INVENTARIO[[#This Row],[Entradas]]-INVENTARIO[[#This Row],[Salidas]]</f>
        <v>0</v>
      </c>
      <c r="M1448" s="197">
        <f ca="1">INVENTARIO[[#This Row],[Pricing 1]]*10%</f>
        <v>0</v>
      </c>
      <c r="N1448" s="197"/>
      <c r="O1448" s="197"/>
      <c r="P1448" s="197" t="e">
        <f t="shared" si="139"/>
        <v>#DIV/0!</v>
      </c>
      <c r="Q1448" s="196"/>
      <c r="R1448" s="197"/>
      <c r="S1448" s="199">
        <f t="shared" si="140"/>
        <v>0</v>
      </c>
      <c r="T1448" s="200">
        <f ca="1">(P1448+S1448)-INVENTARIO[[#This Row],[Comisión 10%]]</f>
        <v>0</v>
      </c>
      <c r="U1448" s="197">
        <f t="shared" ca="1" si="141"/>
        <v>0</v>
      </c>
      <c r="V1448" s="201"/>
      <c r="W1448" s="20">
        <f ca="1">INVENTARIO[[#This Row],[Precio Final]]-(INVENTARIO[[#This Row],[Comisión 10%]]+INVENTARIO[[#This Row],[Costo total]])</f>
        <v>0</v>
      </c>
      <c r="X1448" s="20">
        <f ca="1">INVENTARIO[[#This Row],[Ganancia Unitaria]]*INVENTARIO[[#This Row],[Salidas]]</f>
        <v>0</v>
      </c>
      <c r="Y1448" s="20"/>
      <c r="Z1448" s="20"/>
    </row>
    <row r="1449" spans="1:26" ht="55" hidden="1" customHeight="1" x14ac:dyDescent="0.15">
      <c r="A1449" s="23"/>
      <c r="B1449" s="171"/>
      <c r="C1449" s="22"/>
      <c r="D1449" s="120"/>
      <c r="E1449" s="194"/>
      <c r="F1449" s="195"/>
      <c r="G1449" s="196"/>
      <c r="H1449" s="197"/>
      <c r="I1449" s="198">
        <f t="shared" ca="1" si="138"/>
        <v>0</v>
      </c>
      <c r="J1449" s="121"/>
      <c r="K1449" s="196">
        <f>SUMIFS(VENTAS[Cantidad],VENTAS[Código del producto Vendido],INVENTARIO[[#This Row],[Code]])</f>
        <v>0</v>
      </c>
      <c r="L1449" s="196">
        <f>INVENTARIO[[#This Row],[Entradas]]-INVENTARIO[[#This Row],[Salidas]]</f>
        <v>0</v>
      </c>
      <c r="M1449" s="197">
        <f ca="1">INVENTARIO[[#This Row],[Pricing 1]]*10%</f>
        <v>0</v>
      </c>
      <c r="N1449" s="197"/>
      <c r="O1449" s="197"/>
      <c r="P1449" s="197" t="e">
        <f t="shared" si="139"/>
        <v>#DIV/0!</v>
      </c>
      <c r="Q1449" s="196"/>
      <c r="R1449" s="197"/>
      <c r="S1449" s="199">
        <f t="shared" si="140"/>
        <v>0</v>
      </c>
      <c r="T1449" s="200">
        <f ca="1">(P1449+S1449)-INVENTARIO[[#This Row],[Comisión 10%]]</f>
        <v>0</v>
      </c>
      <c r="U1449" s="197">
        <f t="shared" ca="1" si="141"/>
        <v>0</v>
      </c>
      <c r="V1449" s="201"/>
      <c r="W1449" s="20">
        <f ca="1">INVENTARIO[[#This Row],[Precio Final]]-(INVENTARIO[[#This Row],[Comisión 10%]]+INVENTARIO[[#This Row],[Costo total]])</f>
        <v>0</v>
      </c>
      <c r="X1449" s="20">
        <f ca="1">INVENTARIO[[#This Row],[Ganancia Unitaria]]*INVENTARIO[[#This Row],[Salidas]]</f>
        <v>0</v>
      </c>
      <c r="Y1449" s="20"/>
      <c r="Z1449" s="20"/>
    </row>
    <row r="1450" spans="1:26" ht="55" hidden="1" customHeight="1" x14ac:dyDescent="0.15">
      <c r="A1450" s="23"/>
      <c r="B1450" s="171"/>
      <c r="C1450" s="22"/>
      <c r="D1450" s="120"/>
      <c r="E1450" s="194"/>
      <c r="F1450" s="195"/>
      <c r="G1450" s="196"/>
      <c r="H1450" s="197"/>
      <c r="I1450" s="198">
        <f t="shared" ca="1" si="138"/>
        <v>0</v>
      </c>
      <c r="J1450" s="121"/>
      <c r="K1450" s="196">
        <f>SUMIFS(VENTAS[Cantidad],VENTAS[Código del producto Vendido],INVENTARIO[[#This Row],[Code]])</f>
        <v>0</v>
      </c>
      <c r="L1450" s="196">
        <f>INVENTARIO[[#This Row],[Entradas]]-INVENTARIO[[#This Row],[Salidas]]</f>
        <v>0</v>
      </c>
      <c r="M1450" s="197">
        <f ca="1">INVENTARIO[[#This Row],[Pricing 1]]*10%</f>
        <v>0</v>
      </c>
      <c r="N1450" s="197"/>
      <c r="O1450" s="197"/>
      <c r="P1450" s="197" t="e">
        <f t="shared" si="139"/>
        <v>#DIV/0!</v>
      </c>
      <c r="Q1450" s="196"/>
      <c r="R1450" s="197"/>
      <c r="S1450" s="199">
        <f t="shared" si="140"/>
        <v>0</v>
      </c>
      <c r="T1450" s="200">
        <f ca="1">(P1450+S1450)-INVENTARIO[[#This Row],[Comisión 10%]]</f>
        <v>0</v>
      </c>
      <c r="U1450" s="197">
        <f t="shared" ca="1" si="141"/>
        <v>0</v>
      </c>
      <c r="V1450" s="201"/>
      <c r="W1450" s="20">
        <f ca="1">INVENTARIO[[#This Row],[Precio Final]]-(INVENTARIO[[#This Row],[Comisión 10%]]+INVENTARIO[[#This Row],[Costo total]])</f>
        <v>0</v>
      </c>
      <c r="X1450" s="20">
        <f ca="1">INVENTARIO[[#This Row],[Ganancia Unitaria]]*INVENTARIO[[#This Row],[Salidas]]</f>
        <v>0</v>
      </c>
      <c r="Y1450" s="20"/>
      <c r="Z1450" s="20"/>
    </row>
    <row r="1451" spans="1:26" ht="55" hidden="1" customHeight="1" x14ac:dyDescent="0.15">
      <c r="A1451" s="23"/>
      <c r="B1451" s="171"/>
      <c r="C1451" s="22"/>
      <c r="D1451" s="120"/>
      <c r="E1451" s="194"/>
      <c r="F1451" s="195"/>
      <c r="G1451" s="196"/>
      <c r="H1451" s="197"/>
      <c r="I1451" s="198">
        <f t="shared" ca="1" si="138"/>
        <v>0</v>
      </c>
      <c r="J1451" s="121"/>
      <c r="K1451" s="196">
        <f>SUMIFS(VENTAS[Cantidad],VENTAS[Código del producto Vendido],INVENTARIO[[#This Row],[Code]])</f>
        <v>0</v>
      </c>
      <c r="L1451" s="196">
        <f>INVENTARIO[[#This Row],[Entradas]]-INVENTARIO[[#This Row],[Salidas]]</f>
        <v>0</v>
      </c>
      <c r="M1451" s="197">
        <f ca="1">INVENTARIO[[#This Row],[Pricing 1]]*10%</f>
        <v>0</v>
      </c>
      <c r="N1451" s="197"/>
      <c r="O1451" s="197"/>
      <c r="P1451" s="197" t="e">
        <f t="shared" si="139"/>
        <v>#DIV/0!</v>
      </c>
      <c r="Q1451" s="196"/>
      <c r="R1451" s="197"/>
      <c r="S1451" s="199">
        <f t="shared" si="140"/>
        <v>0</v>
      </c>
      <c r="T1451" s="200">
        <f ca="1">(P1451+S1451)-INVENTARIO[[#This Row],[Comisión 10%]]</f>
        <v>0</v>
      </c>
      <c r="U1451" s="197">
        <f t="shared" ca="1" si="141"/>
        <v>0</v>
      </c>
      <c r="V1451" s="201"/>
      <c r="W1451" s="20">
        <f ca="1">INVENTARIO[[#This Row],[Precio Final]]-(INVENTARIO[[#This Row],[Comisión 10%]]+INVENTARIO[[#This Row],[Costo total]])</f>
        <v>0</v>
      </c>
      <c r="X1451" s="20">
        <f ca="1">INVENTARIO[[#This Row],[Ganancia Unitaria]]*INVENTARIO[[#This Row],[Salidas]]</f>
        <v>0</v>
      </c>
      <c r="Y1451" s="20"/>
      <c r="Z1451" s="20"/>
    </row>
    <row r="1452" spans="1:26" ht="55" hidden="1" customHeight="1" x14ac:dyDescent="0.15">
      <c r="A1452" s="23"/>
      <c r="B1452" s="171"/>
      <c r="C1452" s="22"/>
      <c r="D1452" s="120"/>
      <c r="E1452" s="194"/>
      <c r="F1452" s="195"/>
      <c r="G1452" s="196"/>
      <c r="H1452" s="197"/>
      <c r="I1452" s="198">
        <f t="shared" ca="1" si="138"/>
        <v>0</v>
      </c>
      <c r="J1452" s="121"/>
      <c r="K1452" s="196">
        <f>SUMIFS(VENTAS[Cantidad],VENTAS[Código del producto Vendido],INVENTARIO[[#This Row],[Code]])</f>
        <v>0</v>
      </c>
      <c r="L1452" s="196">
        <f>INVENTARIO[[#This Row],[Entradas]]-INVENTARIO[[#This Row],[Salidas]]</f>
        <v>0</v>
      </c>
      <c r="M1452" s="197">
        <f ca="1">INVENTARIO[[#This Row],[Pricing 1]]*10%</f>
        <v>0</v>
      </c>
      <c r="N1452" s="197"/>
      <c r="O1452" s="197"/>
      <c r="P1452" s="197" t="e">
        <f t="shared" si="139"/>
        <v>#DIV/0!</v>
      </c>
      <c r="Q1452" s="196"/>
      <c r="R1452" s="197"/>
      <c r="S1452" s="199">
        <f t="shared" si="140"/>
        <v>0</v>
      </c>
      <c r="T1452" s="200">
        <f ca="1">(P1452+S1452)-INVENTARIO[[#This Row],[Comisión 10%]]</f>
        <v>0</v>
      </c>
      <c r="U1452" s="197">
        <f t="shared" ca="1" si="141"/>
        <v>0</v>
      </c>
      <c r="V1452" s="201"/>
      <c r="W1452" s="20">
        <f ca="1">INVENTARIO[[#This Row],[Precio Final]]-(INVENTARIO[[#This Row],[Comisión 10%]]+INVENTARIO[[#This Row],[Costo total]])</f>
        <v>0</v>
      </c>
      <c r="X1452" s="20">
        <f ca="1">INVENTARIO[[#This Row],[Ganancia Unitaria]]*INVENTARIO[[#This Row],[Salidas]]</f>
        <v>0</v>
      </c>
      <c r="Y1452" s="20"/>
      <c r="Z1452" s="20"/>
    </row>
    <row r="1453" spans="1:26" ht="55" hidden="1" customHeight="1" x14ac:dyDescent="0.15">
      <c r="A1453" s="23"/>
      <c r="B1453" s="171"/>
      <c r="C1453" s="22"/>
      <c r="D1453" s="120"/>
      <c r="E1453" s="194"/>
      <c r="F1453" s="195"/>
      <c r="G1453" s="196"/>
      <c r="H1453" s="197"/>
      <c r="I1453" s="198">
        <f t="shared" ca="1" si="138"/>
        <v>0</v>
      </c>
      <c r="J1453" s="121"/>
      <c r="K1453" s="196">
        <f>SUMIFS(VENTAS[Cantidad],VENTAS[Código del producto Vendido],INVENTARIO[[#This Row],[Code]])</f>
        <v>0</v>
      </c>
      <c r="L1453" s="196">
        <f>INVENTARIO[[#This Row],[Entradas]]-INVENTARIO[[#This Row],[Salidas]]</f>
        <v>0</v>
      </c>
      <c r="M1453" s="197">
        <f ca="1">INVENTARIO[[#This Row],[Pricing 1]]*10%</f>
        <v>0</v>
      </c>
      <c r="N1453" s="197"/>
      <c r="O1453" s="197"/>
      <c r="P1453" s="197" t="e">
        <f t="shared" si="139"/>
        <v>#DIV/0!</v>
      </c>
      <c r="Q1453" s="196"/>
      <c r="R1453" s="197"/>
      <c r="S1453" s="199">
        <f t="shared" si="140"/>
        <v>0</v>
      </c>
      <c r="T1453" s="200">
        <f ca="1">(P1453+S1453)-INVENTARIO[[#This Row],[Comisión 10%]]</f>
        <v>0</v>
      </c>
      <c r="U1453" s="197">
        <f t="shared" ca="1" si="141"/>
        <v>0</v>
      </c>
      <c r="V1453" s="201"/>
      <c r="W1453" s="20">
        <f ca="1">INVENTARIO[[#This Row],[Precio Final]]-(INVENTARIO[[#This Row],[Comisión 10%]]+INVENTARIO[[#This Row],[Costo total]])</f>
        <v>0</v>
      </c>
      <c r="X1453" s="20">
        <f ca="1">INVENTARIO[[#This Row],[Ganancia Unitaria]]*INVENTARIO[[#This Row],[Salidas]]</f>
        <v>0</v>
      </c>
      <c r="Y1453" s="20"/>
      <c r="Z1453" s="20"/>
    </row>
    <row r="1454" spans="1:26" ht="55" hidden="1" customHeight="1" x14ac:dyDescent="0.15">
      <c r="A1454" s="23"/>
      <c r="B1454" s="171"/>
      <c r="C1454" s="22"/>
      <c r="D1454" s="120"/>
      <c r="E1454" s="194"/>
      <c r="F1454" s="195"/>
      <c r="G1454" s="196"/>
      <c r="H1454" s="197"/>
      <c r="I1454" s="198">
        <f t="shared" ca="1" si="138"/>
        <v>0</v>
      </c>
      <c r="J1454" s="121"/>
      <c r="K1454" s="196">
        <f>SUMIFS(VENTAS[Cantidad],VENTAS[Código del producto Vendido],INVENTARIO[[#This Row],[Code]])</f>
        <v>0</v>
      </c>
      <c r="L1454" s="196">
        <f>INVENTARIO[[#This Row],[Entradas]]-INVENTARIO[[#This Row],[Salidas]]</f>
        <v>0</v>
      </c>
      <c r="M1454" s="197">
        <f ca="1">INVENTARIO[[#This Row],[Pricing 1]]*10%</f>
        <v>0</v>
      </c>
      <c r="N1454" s="197"/>
      <c r="O1454" s="197"/>
      <c r="P1454" s="197" t="e">
        <f t="shared" si="139"/>
        <v>#DIV/0!</v>
      </c>
      <c r="Q1454" s="196"/>
      <c r="R1454" s="197"/>
      <c r="S1454" s="199">
        <f t="shared" si="140"/>
        <v>0</v>
      </c>
      <c r="T1454" s="200">
        <f ca="1">(P1454+S1454)-INVENTARIO[[#This Row],[Comisión 10%]]</f>
        <v>0</v>
      </c>
      <c r="U1454" s="197">
        <f t="shared" ca="1" si="141"/>
        <v>0</v>
      </c>
      <c r="V1454" s="201"/>
      <c r="W1454" s="20">
        <f ca="1">INVENTARIO[[#This Row],[Precio Final]]-(INVENTARIO[[#This Row],[Comisión 10%]]+INVENTARIO[[#This Row],[Costo total]])</f>
        <v>0</v>
      </c>
      <c r="X1454" s="20">
        <f ca="1">INVENTARIO[[#This Row],[Ganancia Unitaria]]*INVENTARIO[[#This Row],[Salidas]]</f>
        <v>0</v>
      </c>
      <c r="Y1454" s="20"/>
      <c r="Z1454" s="20"/>
    </row>
    <row r="1455" spans="1:26" ht="55" hidden="1" customHeight="1" x14ac:dyDescent="0.15">
      <c r="A1455" s="23"/>
      <c r="B1455" s="171"/>
      <c r="C1455" s="22"/>
      <c r="D1455" s="120"/>
      <c r="E1455" s="194"/>
      <c r="F1455" s="195"/>
      <c r="G1455" s="196"/>
      <c r="H1455" s="197"/>
      <c r="I1455" s="198">
        <f t="shared" ca="1" si="138"/>
        <v>0</v>
      </c>
      <c r="J1455" s="121"/>
      <c r="K1455" s="196">
        <f>SUMIFS(VENTAS[Cantidad],VENTAS[Código del producto Vendido],INVENTARIO[[#This Row],[Code]])</f>
        <v>0</v>
      </c>
      <c r="L1455" s="196">
        <f>INVENTARIO[[#This Row],[Entradas]]-INVENTARIO[[#This Row],[Salidas]]</f>
        <v>0</v>
      </c>
      <c r="M1455" s="197">
        <f ca="1">INVENTARIO[[#This Row],[Pricing 1]]*10%</f>
        <v>0</v>
      </c>
      <c r="N1455" s="197"/>
      <c r="O1455" s="197"/>
      <c r="P1455" s="197" t="e">
        <f t="shared" si="139"/>
        <v>#DIV/0!</v>
      </c>
      <c r="Q1455" s="196"/>
      <c r="R1455" s="197"/>
      <c r="S1455" s="199">
        <f t="shared" si="140"/>
        <v>0</v>
      </c>
      <c r="T1455" s="200">
        <f ca="1">(P1455+S1455)-INVENTARIO[[#This Row],[Comisión 10%]]</f>
        <v>0</v>
      </c>
      <c r="U1455" s="197">
        <f t="shared" ca="1" si="141"/>
        <v>0</v>
      </c>
      <c r="V1455" s="201"/>
      <c r="W1455" s="20">
        <f ca="1">INVENTARIO[[#This Row],[Precio Final]]-(INVENTARIO[[#This Row],[Comisión 10%]]+INVENTARIO[[#This Row],[Costo total]])</f>
        <v>0</v>
      </c>
      <c r="X1455" s="20">
        <f ca="1">INVENTARIO[[#This Row],[Ganancia Unitaria]]*INVENTARIO[[#This Row],[Salidas]]</f>
        <v>0</v>
      </c>
      <c r="Y1455" s="20"/>
      <c r="Z1455" s="20"/>
    </row>
    <row r="1456" spans="1:26" ht="55" hidden="1" customHeight="1" x14ac:dyDescent="0.15">
      <c r="A1456" s="23"/>
      <c r="B1456" s="171"/>
      <c r="C1456" s="22"/>
      <c r="D1456" s="120"/>
      <c r="E1456" s="194"/>
      <c r="F1456" s="195"/>
      <c r="G1456" s="196"/>
      <c r="H1456" s="197"/>
      <c r="I1456" s="198">
        <f t="shared" ca="1" si="138"/>
        <v>0</v>
      </c>
      <c r="J1456" s="121"/>
      <c r="K1456" s="196">
        <f>SUMIFS(VENTAS[Cantidad],VENTAS[Código del producto Vendido],INVENTARIO[[#This Row],[Code]])</f>
        <v>0</v>
      </c>
      <c r="L1456" s="196">
        <f>INVENTARIO[[#This Row],[Entradas]]-INVENTARIO[[#This Row],[Salidas]]</f>
        <v>0</v>
      </c>
      <c r="M1456" s="197">
        <f ca="1">INVENTARIO[[#This Row],[Pricing 1]]*10%</f>
        <v>0</v>
      </c>
      <c r="N1456" s="197"/>
      <c r="O1456" s="197"/>
      <c r="P1456" s="197" t="e">
        <f t="shared" si="139"/>
        <v>#DIV/0!</v>
      </c>
      <c r="Q1456" s="196"/>
      <c r="R1456" s="197"/>
      <c r="S1456" s="199">
        <f t="shared" si="140"/>
        <v>0</v>
      </c>
      <c r="T1456" s="200">
        <f ca="1">(P1456+S1456)-INVENTARIO[[#This Row],[Comisión 10%]]</f>
        <v>0</v>
      </c>
      <c r="U1456" s="197">
        <f t="shared" ca="1" si="141"/>
        <v>0</v>
      </c>
      <c r="V1456" s="201"/>
      <c r="W1456" s="20">
        <f ca="1">INVENTARIO[[#This Row],[Precio Final]]-(INVENTARIO[[#This Row],[Comisión 10%]]+INVENTARIO[[#This Row],[Costo total]])</f>
        <v>0</v>
      </c>
      <c r="X1456" s="20">
        <f ca="1">INVENTARIO[[#This Row],[Ganancia Unitaria]]*INVENTARIO[[#This Row],[Salidas]]</f>
        <v>0</v>
      </c>
      <c r="Y1456" s="20"/>
      <c r="Z1456" s="20"/>
    </row>
    <row r="1457" spans="1:26" ht="55" hidden="1" customHeight="1" x14ac:dyDescent="0.15">
      <c r="A1457" s="23"/>
      <c r="B1457" s="171"/>
      <c r="C1457" s="22"/>
      <c r="D1457" s="120"/>
      <c r="E1457" s="194"/>
      <c r="F1457" s="195"/>
      <c r="G1457" s="196"/>
      <c r="H1457" s="197"/>
      <c r="I1457" s="198">
        <f t="shared" ca="1" si="138"/>
        <v>0</v>
      </c>
      <c r="J1457" s="121"/>
      <c r="K1457" s="196">
        <f>SUMIFS(VENTAS[Cantidad],VENTAS[Código del producto Vendido],INVENTARIO[[#This Row],[Code]])</f>
        <v>0</v>
      </c>
      <c r="L1457" s="196">
        <f>INVENTARIO[[#This Row],[Entradas]]-INVENTARIO[[#This Row],[Salidas]]</f>
        <v>0</v>
      </c>
      <c r="M1457" s="197">
        <f ca="1">INVENTARIO[[#This Row],[Pricing 1]]*10%</f>
        <v>0</v>
      </c>
      <c r="N1457" s="197"/>
      <c r="O1457" s="197"/>
      <c r="P1457" s="197" t="e">
        <f t="shared" si="139"/>
        <v>#DIV/0!</v>
      </c>
      <c r="Q1457" s="196"/>
      <c r="R1457" s="197"/>
      <c r="S1457" s="199">
        <f t="shared" si="140"/>
        <v>0</v>
      </c>
      <c r="T1457" s="200">
        <f ca="1">(P1457+S1457)-INVENTARIO[[#This Row],[Comisión 10%]]</f>
        <v>0</v>
      </c>
      <c r="U1457" s="197">
        <f t="shared" ca="1" si="141"/>
        <v>0</v>
      </c>
      <c r="V1457" s="201"/>
      <c r="W1457" s="20">
        <f ca="1">INVENTARIO[[#This Row],[Precio Final]]-(INVENTARIO[[#This Row],[Comisión 10%]]+INVENTARIO[[#This Row],[Costo total]])</f>
        <v>0</v>
      </c>
      <c r="X1457" s="20">
        <f ca="1">INVENTARIO[[#This Row],[Ganancia Unitaria]]*INVENTARIO[[#This Row],[Salidas]]</f>
        <v>0</v>
      </c>
      <c r="Y1457" s="20"/>
      <c r="Z1457" s="20"/>
    </row>
    <row r="1458" spans="1:26" ht="55" hidden="1" customHeight="1" x14ac:dyDescent="0.15">
      <c r="A1458" s="23"/>
      <c r="B1458" s="171"/>
      <c r="C1458" s="22"/>
      <c r="D1458" s="120"/>
      <c r="E1458" s="194"/>
      <c r="F1458" s="195"/>
      <c r="G1458" s="196"/>
      <c r="H1458" s="197"/>
      <c r="I1458" s="198">
        <f t="shared" ca="1" si="138"/>
        <v>0</v>
      </c>
      <c r="J1458" s="121"/>
      <c r="K1458" s="196">
        <f>SUMIFS(VENTAS[Cantidad],VENTAS[Código del producto Vendido],INVENTARIO[[#This Row],[Code]])</f>
        <v>0</v>
      </c>
      <c r="L1458" s="196">
        <f>INVENTARIO[[#This Row],[Entradas]]-INVENTARIO[[#This Row],[Salidas]]</f>
        <v>0</v>
      </c>
      <c r="M1458" s="197">
        <f ca="1">INVENTARIO[[#This Row],[Pricing 1]]*10%</f>
        <v>0</v>
      </c>
      <c r="N1458" s="197"/>
      <c r="O1458" s="197"/>
      <c r="P1458" s="197" t="e">
        <f t="shared" si="139"/>
        <v>#DIV/0!</v>
      </c>
      <c r="Q1458" s="196"/>
      <c r="R1458" s="197"/>
      <c r="S1458" s="199">
        <f t="shared" si="140"/>
        <v>0</v>
      </c>
      <c r="T1458" s="200">
        <f ca="1">(P1458+S1458)-INVENTARIO[[#This Row],[Comisión 10%]]</f>
        <v>0</v>
      </c>
      <c r="U1458" s="197">
        <f t="shared" ca="1" si="141"/>
        <v>0</v>
      </c>
      <c r="V1458" s="201"/>
      <c r="W1458" s="20">
        <f ca="1">INVENTARIO[[#This Row],[Precio Final]]-(INVENTARIO[[#This Row],[Comisión 10%]]+INVENTARIO[[#This Row],[Costo total]])</f>
        <v>0</v>
      </c>
      <c r="X1458" s="20">
        <f ca="1">INVENTARIO[[#This Row],[Ganancia Unitaria]]*INVENTARIO[[#This Row],[Salidas]]</f>
        <v>0</v>
      </c>
      <c r="Y1458" s="20"/>
      <c r="Z1458" s="20"/>
    </row>
    <row r="1459" spans="1:26" ht="55" hidden="1" customHeight="1" x14ac:dyDescent="0.15">
      <c r="A1459" s="23"/>
      <c r="B1459" s="171"/>
      <c r="C1459" s="22"/>
      <c r="D1459" s="120"/>
      <c r="E1459" s="194"/>
      <c r="F1459" s="195"/>
      <c r="G1459" s="196"/>
      <c r="H1459" s="197"/>
      <c r="I1459" s="198">
        <f t="shared" ca="1" si="138"/>
        <v>0</v>
      </c>
      <c r="J1459" s="121"/>
      <c r="K1459" s="196">
        <f>SUMIFS(VENTAS[Cantidad],VENTAS[Código del producto Vendido],INVENTARIO[[#This Row],[Code]])</f>
        <v>0</v>
      </c>
      <c r="L1459" s="196">
        <f>INVENTARIO[[#This Row],[Entradas]]-INVENTARIO[[#This Row],[Salidas]]</f>
        <v>0</v>
      </c>
      <c r="M1459" s="197">
        <f ca="1">INVENTARIO[[#This Row],[Pricing 1]]*10%</f>
        <v>0</v>
      </c>
      <c r="N1459" s="197"/>
      <c r="O1459" s="197"/>
      <c r="P1459" s="197" t="e">
        <f t="shared" si="139"/>
        <v>#DIV/0!</v>
      </c>
      <c r="Q1459" s="196"/>
      <c r="R1459" s="197"/>
      <c r="S1459" s="199">
        <f t="shared" si="140"/>
        <v>0</v>
      </c>
      <c r="T1459" s="200">
        <f ca="1">(P1459+S1459)-INVENTARIO[[#This Row],[Comisión 10%]]</f>
        <v>0</v>
      </c>
      <c r="U1459" s="197">
        <f t="shared" ca="1" si="141"/>
        <v>0</v>
      </c>
      <c r="V1459" s="201"/>
      <c r="W1459" s="20">
        <f ca="1">INVENTARIO[[#This Row],[Precio Final]]-(INVENTARIO[[#This Row],[Comisión 10%]]+INVENTARIO[[#This Row],[Costo total]])</f>
        <v>0</v>
      </c>
      <c r="X1459" s="20">
        <f ca="1">INVENTARIO[[#This Row],[Ganancia Unitaria]]*INVENTARIO[[#This Row],[Salidas]]</f>
        <v>0</v>
      </c>
      <c r="Y1459" s="20"/>
      <c r="Z1459" s="20"/>
    </row>
    <row r="1460" spans="1:26" ht="55" hidden="1" customHeight="1" x14ac:dyDescent="0.15">
      <c r="A1460" s="23"/>
      <c r="B1460" s="171"/>
      <c r="C1460" s="22"/>
      <c r="D1460" s="120"/>
      <c r="E1460" s="194"/>
      <c r="F1460" s="195"/>
      <c r="G1460" s="196"/>
      <c r="H1460" s="197"/>
      <c r="I1460" s="198">
        <f t="shared" ca="1" si="138"/>
        <v>0</v>
      </c>
      <c r="J1460" s="121"/>
      <c r="K1460" s="196">
        <f>SUMIFS(VENTAS[Cantidad],VENTAS[Código del producto Vendido],INVENTARIO[[#This Row],[Code]])</f>
        <v>0</v>
      </c>
      <c r="L1460" s="196">
        <f>INVENTARIO[[#This Row],[Entradas]]-INVENTARIO[[#This Row],[Salidas]]</f>
        <v>0</v>
      </c>
      <c r="M1460" s="197">
        <f ca="1">INVENTARIO[[#This Row],[Pricing 1]]*10%</f>
        <v>0</v>
      </c>
      <c r="N1460" s="197"/>
      <c r="O1460" s="197"/>
      <c r="P1460" s="197" t="e">
        <f t="shared" si="139"/>
        <v>#DIV/0!</v>
      </c>
      <c r="Q1460" s="196"/>
      <c r="R1460" s="197"/>
      <c r="S1460" s="199">
        <f t="shared" si="140"/>
        <v>0</v>
      </c>
      <c r="T1460" s="200">
        <f ca="1">(P1460+S1460)-INVENTARIO[[#This Row],[Comisión 10%]]</f>
        <v>0</v>
      </c>
      <c r="U1460" s="197">
        <f t="shared" ca="1" si="141"/>
        <v>0</v>
      </c>
      <c r="V1460" s="201"/>
      <c r="W1460" s="20">
        <f ca="1">INVENTARIO[[#This Row],[Precio Final]]-(INVENTARIO[[#This Row],[Comisión 10%]]+INVENTARIO[[#This Row],[Costo total]])</f>
        <v>0</v>
      </c>
      <c r="X1460" s="20">
        <f ca="1">INVENTARIO[[#This Row],[Ganancia Unitaria]]*INVENTARIO[[#This Row],[Salidas]]</f>
        <v>0</v>
      </c>
      <c r="Y1460" s="20"/>
      <c r="Z1460" s="20"/>
    </row>
    <row r="1461" spans="1:26" ht="55" hidden="1" customHeight="1" x14ac:dyDescent="0.15">
      <c r="A1461" s="23"/>
      <c r="B1461" s="171"/>
      <c r="C1461" s="22"/>
      <c r="D1461" s="120"/>
      <c r="E1461" s="194"/>
      <c r="F1461" s="195"/>
      <c r="G1461" s="196"/>
      <c r="H1461" s="197"/>
      <c r="I1461" s="198">
        <f t="shared" ca="1" si="138"/>
        <v>0</v>
      </c>
      <c r="J1461" s="121"/>
      <c r="K1461" s="196">
        <f>SUMIFS(VENTAS[Cantidad],VENTAS[Código del producto Vendido],INVENTARIO[[#This Row],[Code]])</f>
        <v>0</v>
      </c>
      <c r="L1461" s="196">
        <f>INVENTARIO[[#This Row],[Entradas]]-INVENTARIO[[#This Row],[Salidas]]</f>
        <v>0</v>
      </c>
      <c r="M1461" s="197">
        <f ca="1">INVENTARIO[[#This Row],[Pricing 1]]*10%</f>
        <v>0</v>
      </c>
      <c r="N1461" s="197"/>
      <c r="O1461" s="197"/>
      <c r="P1461" s="197" t="e">
        <f t="shared" si="139"/>
        <v>#DIV/0!</v>
      </c>
      <c r="Q1461" s="196"/>
      <c r="R1461" s="197"/>
      <c r="S1461" s="199">
        <f t="shared" si="140"/>
        <v>0</v>
      </c>
      <c r="T1461" s="200">
        <f ca="1">(P1461+S1461)-INVENTARIO[[#This Row],[Comisión 10%]]</f>
        <v>0</v>
      </c>
      <c r="U1461" s="197">
        <f t="shared" ca="1" si="141"/>
        <v>0</v>
      </c>
      <c r="V1461" s="201"/>
      <c r="W1461" s="20">
        <f ca="1">INVENTARIO[[#This Row],[Precio Final]]-(INVENTARIO[[#This Row],[Comisión 10%]]+INVENTARIO[[#This Row],[Costo total]])</f>
        <v>0</v>
      </c>
      <c r="X1461" s="20">
        <f ca="1">INVENTARIO[[#This Row],[Ganancia Unitaria]]*INVENTARIO[[#This Row],[Salidas]]</f>
        <v>0</v>
      </c>
      <c r="Y1461" s="20"/>
      <c r="Z1461" s="20"/>
    </row>
    <row r="1462" spans="1:26" ht="55" hidden="1" customHeight="1" x14ac:dyDescent="0.15">
      <c r="A1462" s="23"/>
      <c r="B1462" s="171"/>
      <c r="C1462" s="22"/>
      <c r="D1462" s="120"/>
      <c r="E1462" s="194"/>
      <c r="F1462" s="195"/>
      <c r="G1462" s="196"/>
      <c r="H1462" s="197"/>
      <c r="I1462" s="198">
        <f t="shared" ref="I1462:I1525" ca="1" si="142">U1462</f>
        <v>0</v>
      </c>
      <c r="J1462" s="121"/>
      <c r="K1462" s="196">
        <f>SUMIFS(VENTAS[Cantidad],VENTAS[Código del producto Vendido],INVENTARIO[[#This Row],[Code]])</f>
        <v>0</v>
      </c>
      <c r="L1462" s="196">
        <f>INVENTARIO[[#This Row],[Entradas]]-INVENTARIO[[#This Row],[Salidas]]</f>
        <v>0</v>
      </c>
      <c r="M1462" s="197">
        <f ca="1">INVENTARIO[[#This Row],[Pricing 1]]*10%</f>
        <v>0</v>
      </c>
      <c r="N1462" s="197"/>
      <c r="O1462" s="197"/>
      <c r="P1462" s="197" t="e">
        <f t="shared" ref="P1462:P1525" si="143">N1462/O1462</f>
        <v>#DIV/0!</v>
      </c>
      <c r="Q1462" s="196"/>
      <c r="R1462" s="197"/>
      <c r="S1462" s="199">
        <f t="shared" ref="S1462:S1525" si="144">Q1462*R1462/1000</f>
        <v>0</v>
      </c>
      <c r="T1462" s="200">
        <f ca="1">(P1462+S1462)-INVENTARIO[[#This Row],[Comisión 10%]]</f>
        <v>0</v>
      </c>
      <c r="U1462" s="197">
        <f t="shared" ref="U1462:U1525" ca="1" si="145">ROUNDUP(T1462,0)</f>
        <v>0</v>
      </c>
      <c r="V1462" s="201"/>
      <c r="W1462" s="20">
        <f ca="1">INVENTARIO[[#This Row],[Precio Final]]-(INVENTARIO[[#This Row],[Comisión 10%]]+INVENTARIO[[#This Row],[Costo total]])</f>
        <v>0</v>
      </c>
      <c r="X1462" s="20">
        <f ca="1">INVENTARIO[[#This Row],[Ganancia Unitaria]]*INVENTARIO[[#This Row],[Salidas]]</f>
        <v>0</v>
      </c>
      <c r="Y1462" s="20"/>
      <c r="Z1462" s="20"/>
    </row>
    <row r="1463" spans="1:26" ht="55" hidden="1" customHeight="1" x14ac:dyDescent="0.15">
      <c r="A1463" s="23"/>
      <c r="B1463" s="171"/>
      <c r="C1463" s="22"/>
      <c r="D1463" s="120"/>
      <c r="E1463" s="194"/>
      <c r="F1463" s="195"/>
      <c r="G1463" s="196"/>
      <c r="H1463" s="197"/>
      <c r="I1463" s="198">
        <f t="shared" ca="1" si="142"/>
        <v>0</v>
      </c>
      <c r="J1463" s="121"/>
      <c r="K1463" s="196">
        <f>SUMIFS(VENTAS[Cantidad],VENTAS[Código del producto Vendido],INVENTARIO[[#This Row],[Code]])</f>
        <v>0</v>
      </c>
      <c r="L1463" s="196">
        <f>INVENTARIO[[#This Row],[Entradas]]-INVENTARIO[[#This Row],[Salidas]]</f>
        <v>0</v>
      </c>
      <c r="M1463" s="197">
        <f ca="1">INVENTARIO[[#This Row],[Pricing 1]]*10%</f>
        <v>0</v>
      </c>
      <c r="N1463" s="197"/>
      <c r="O1463" s="197"/>
      <c r="P1463" s="197" t="e">
        <f t="shared" si="143"/>
        <v>#DIV/0!</v>
      </c>
      <c r="Q1463" s="196"/>
      <c r="R1463" s="197"/>
      <c r="S1463" s="199">
        <f t="shared" si="144"/>
        <v>0</v>
      </c>
      <c r="T1463" s="200">
        <f ca="1">(P1463+S1463)-INVENTARIO[[#This Row],[Comisión 10%]]</f>
        <v>0</v>
      </c>
      <c r="U1463" s="197">
        <f t="shared" ca="1" si="145"/>
        <v>0</v>
      </c>
      <c r="V1463" s="201"/>
      <c r="W1463" s="20">
        <f ca="1">INVENTARIO[[#This Row],[Precio Final]]-(INVENTARIO[[#This Row],[Comisión 10%]]+INVENTARIO[[#This Row],[Costo total]])</f>
        <v>0</v>
      </c>
      <c r="X1463" s="20">
        <f ca="1">INVENTARIO[[#This Row],[Ganancia Unitaria]]*INVENTARIO[[#This Row],[Salidas]]</f>
        <v>0</v>
      </c>
      <c r="Y1463" s="20"/>
      <c r="Z1463" s="20"/>
    </row>
    <row r="1464" spans="1:26" ht="55" hidden="1" customHeight="1" x14ac:dyDescent="0.15">
      <c r="A1464" s="23"/>
      <c r="B1464" s="171"/>
      <c r="C1464" s="22"/>
      <c r="D1464" s="120"/>
      <c r="E1464" s="194"/>
      <c r="F1464" s="195"/>
      <c r="G1464" s="196"/>
      <c r="H1464" s="197"/>
      <c r="I1464" s="198">
        <f t="shared" ca="1" si="142"/>
        <v>0</v>
      </c>
      <c r="J1464" s="121"/>
      <c r="K1464" s="196">
        <f>SUMIFS(VENTAS[Cantidad],VENTAS[Código del producto Vendido],INVENTARIO[[#This Row],[Code]])</f>
        <v>0</v>
      </c>
      <c r="L1464" s="196">
        <f>INVENTARIO[[#This Row],[Entradas]]-INVENTARIO[[#This Row],[Salidas]]</f>
        <v>0</v>
      </c>
      <c r="M1464" s="197">
        <f ca="1">INVENTARIO[[#This Row],[Pricing 1]]*10%</f>
        <v>0</v>
      </c>
      <c r="N1464" s="197"/>
      <c r="O1464" s="197"/>
      <c r="P1464" s="197" t="e">
        <f t="shared" si="143"/>
        <v>#DIV/0!</v>
      </c>
      <c r="Q1464" s="196"/>
      <c r="R1464" s="197"/>
      <c r="S1464" s="199">
        <f t="shared" si="144"/>
        <v>0</v>
      </c>
      <c r="T1464" s="200">
        <f ca="1">(P1464+S1464)-INVENTARIO[[#This Row],[Comisión 10%]]</f>
        <v>0</v>
      </c>
      <c r="U1464" s="197">
        <f t="shared" ca="1" si="145"/>
        <v>0</v>
      </c>
      <c r="V1464" s="201"/>
      <c r="W1464" s="20">
        <f ca="1">INVENTARIO[[#This Row],[Precio Final]]-(INVENTARIO[[#This Row],[Comisión 10%]]+INVENTARIO[[#This Row],[Costo total]])</f>
        <v>0</v>
      </c>
      <c r="X1464" s="20">
        <f ca="1">INVENTARIO[[#This Row],[Ganancia Unitaria]]*INVENTARIO[[#This Row],[Salidas]]</f>
        <v>0</v>
      </c>
      <c r="Y1464" s="20"/>
      <c r="Z1464" s="20"/>
    </row>
    <row r="1465" spans="1:26" ht="55" hidden="1" customHeight="1" x14ac:dyDescent="0.15">
      <c r="A1465" s="23"/>
      <c r="B1465" s="171"/>
      <c r="C1465" s="22"/>
      <c r="D1465" s="120"/>
      <c r="E1465" s="194"/>
      <c r="F1465" s="195"/>
      <c r="G1465" s="196"/>
      <c r="H1465" s="197"/>
      <c r="I1465" s="198">
        <f t="shared" ca="1" si="142"/>
        <v>0</v>
      </c>
      <c r="J1465" s="121"/>
      <c r="K1465" s="196">
        <f>SUMIFS(VENTAS[Cantidad],VENTAS[Código del producto Vendido],INVENTARIO[[#This Row],[Code]])</f>
        <v>0</v>
      </c>
      <c r="L1465" s="196">
        <f>INVENTARIO[[#This Row],[Entradas]]-INVENTARIO[[#This Row],[Salidas]]</f>
        <v>0</v>
      </c>
      <c r="M1465" s="197">
        <f ca="1">INVENTARIO[[#This Row],[Pricing 1]]*10%</f>
        <v>0</v>
      </c>
      <c r="N1465" s="197"/>
      <c r="O1465" s="197"/>
      <c r="P1465" s="197" t="e">
        <f t="shared" si="143"/>
        <v>#DIV/0!</v>
      </c>
      <c r="Q1465" s="196"/>
      <c r="R1465" s="197"/>
      <c r="S1465" s="199">
        <f t="shared" si="144"/>
        <v>0</v>
      </c>
      <c r="T1465" s="200">
        <f ca="1">(P1465+S1465)-INVENTARIO[[#This Row],[Comisión 10%]]</f>
        <v>0</v>
      </c>
      <c r="U1465" s="197">
        <f t="shared" ca="1" si="145"/>
        <v>0</v>
      </c>
      <c r="V1465" s="201"/>
      <c r="W1465" s="20">
        <f ca="1">INVENTARIO[[#This Row],[Precio Final]]-(INVENTARIO[[#This Row],[Comisión 10%]]+INVENTARIO[[#This Row],[Costo total]])</f>
        <v>0</v>
      </c>
      <c r="X1465" s="20">
        <f ca="1">INVENTARIO[[#This Row],[Ganancia Unitaria]]*INVENTARIO[[#This Row],[Salidas]]</f>
        <v>0</v>
      </c>
      <c r="Y1465" s="20"/>
      <c r="Z1465" s="20"/>
    </row>
    <row r="1466" spans="1:26" ht="55" hidden="1" customHeight="1" x14ac:dyDescent="0.15">
      <c r="A1466" s="23"/>
      <c r="B1466" s="171"/>
      <c r="C1466" s="22"/>
      <c r="D1466" s="120"/>
      <c r="E1466" s="194"/>
      <c r="F1466" s="195"/>
      <c r="G1466" s="196"/>
      <c r="H1466" s="197"/>
      <c r="I1466" s="198">
        <f t="shared" ca="1" si="142"/>
        <v>0</v>
      </c>
      <c r="J1466" s="121"/>
      <c r="K1466" s="196">
        <f>SUMIFS(VENTAS[Cantidad],VENTAS[Código del producto Vendido],INVENTARIO[[#This Row],[Code]])</f>
        <v>0</v>
      </c>
      <c r="L1466" s="196">
        <f>INVENTARIO[[#This Row],[Entradas]]-INVENTARIO[[#This Row],[Salidas]]</f>
        <v>0</v>
      </c>
      <c r="M1466" s="197">
        <f ca="1">INVENTARIO[[#This Row],[Pricing 1]]*10%</f>
        <v>0</v>
      </c>
      <c r="N1466" s="197"/>
      <c r="O1466" s="197"/>
      <c r="P1466" s="197" t="e">
        <f t="shared" si="143"/>
        <v>#DIV/0!</v>
      </c>
      <c r="Q1466" s="196"/>
      <c r="R1466" s="197"/>
      <c r="S1466" s="199">
        <f t="shared" si="144"/>
        <v>0</v>
      </c>
      <c r="T1466" s="200">
        <f ca="1">(P1466+S1466)-INVENTARIO[[#This Row],[Comisión 10%]]</f>
        <v>0</v>
      </c>
      <c r="U1466" s="197">
        <f t="shared" ca="1" si="145"/>
        <v>0</v>
      </c>
      <c r="V1466" s="201"/>
      <c r="W1466" s="20">
        <f ca="1">INVENTARIO[[#This Row],[Precio Final]]-(INVENTARIO[[#This Row],[Comisión 10%]]+INVENTARIO[[#This Row],[Costo total]])</f>
        <v>0</v>
      </c>
      <c r="X1466" s="20">
        <f ca="1">INVENTARIO[[#This Row],[Ganancia Unitaria]]*INVENTARIO[[#This Row],[Salidas]]</f>
        <v>0</v>
      </c>
      <c r="Y1466" s="20"/>
      <c r="Z1466" s="20"/>
    </row>
    <row r="1467" spans="1:26" ht="55" hidden="1" customHeight="1" x14ac:dyDescent="0.15">
      <c r="A1467" s="23"/>
      <c r="B1467" s="171"/>
      <c r="C1467" s="22"/>
      <c r="D1467" s="120"/>
      <c r="E1467" s="194"/>
      <c r="F1467" s="195"/>
      <c r="G1467" s="196"/>
      <c r="H1467" s="197"/>
      <c r="I1467" s="198">
        <f t="shared" ca="1" si="142"/>
        <v>0</v>
      </c>
      <c r="J1467" s="121"/>
      <c r="K1467" s="196">
        <f>SUMIFS(VENTAS[Cantidad],VENTAS[Código del producto Vendido],INVENTARIO[[#This Row],[Code]])</f>
        <v>0</v>
      </c>
      <c r="L1467" s="196">
        <f>INVENTARIO[[#This Row],[Entradas]]-INVENTARIO[[#This Row],[Salidas]]</f>
        <v>0</v>
      </c>
      <c r="M1467" s="197">
        <f ca="1">INVENTARIO[[#This Row],[Pricing 1]]*10%</f>
        <v>0</v>
      </c>
      <c r="N1467" s="197"/>
      <c r="O1467" s="197"/>
      <c r="P1467" s="197" t="e">
        <f t="shared" si="143"/>
        <v>#DIV/0!</v>
      </c>
      <c r="Q1467" s="196"/>
      <c r="R1467" s="197"/>
      <c r="S1467" s="199">
        <f t="shared" si="144"/>
        <v>0</v>
      </c>
      <c r="T1467" s="200">
        <f ca="1">(P1467+S1467)-INVENTARIO[[#This Row],[Comisión 10%]]</f>
        <v>0</v>
      </c>
      <c r="U1467" s="197">
        <f t="shared" ca="1" si="145"/>
        <v>0</v>
      </c>
      <c r="V1467" s="201"/>
      <c r="W1467" s="20">
        <f ca="1">INVENTARIO[[#This Row],[Precio Final]]-(INVENTARIO[[#This Row],[Comisión 10%]]+INVENTARIO[[#This Row],[Costo total]])</f>
        <v>0</v>
      </c>
      <c r="X1467" s="20">
        <f ca="1">INVENTARIO[[#This Row],[Ganancia Unitaria]]*INVENTARIO[[#This Row],[Salidas]]</f>
        <v>0</v>
      </c>
      <c r="Y1467" s="20"/>
      <c r="Z1467" s="20"/>
    </row>
    <row r="1468" spans="1:26" ht="55" hidden="1" customHeight="1" x14ac:dyDescent="0.15">
      <c r="A1468" s="23"/>
      <c r="B1468" s="171"/>
      <c r="C1468" s="22"/>
      <c r="D1468" s="120"/>
      <c r="E1468" s="194"/>
      <c r="F1468" s="195"/>
      <c r="G1468" s="196"/>
      <c r="H1468" s="197"/>
      <c r="I1468" s="198">
        <f t="shared" ca="1" si="142"/>
        <v>0</v>
      </c>
      <c r="J1468" s="121"/>
      <c r="K1468" s="196">
        <f>SUMIFS(VENTAS[Cantidad],VENTAS[Código del producto Vendido],INVENTARIO[[#This Row],[Code]])</f>
        <v>0</v>
      </c>
      <c r="L1468" s="196">
        <f>INVENTARIO[[#This Row],[Entradas]]-INVENTARIO[[#This Row],[Salidas]]</f>
        <v>0</v>
      </c>
      <c r="M1468" s="197">
        <f ca="1">INVENTARIO[[#This Row],[Pricing 1]]*10%</f>
        <v>0</v>
      </c>
      <c r="N1468" s="197"/>
      <c r="O1468" s="197"/>
      <c r="P1468" s="197" t="e">
        <f t="shared" si="143"/>
        <v>#DIV/0!</v>
      </c>
      <c r="Q1468" s="196"/>
      <c r="R1468" s="197"/>
      <c r="S1468" s="199">
        <f t="shared" si="144"/>
        <v>0</v>
      </c>
      <c r="T1468" s="200">
        <f ca="1">(P1468+S1468)-INVENTARIO[[#This Row],[Comisión 10%]]</f>
        <v>0</v>
      </c>
      <c r="U1468" s="197">
        <f t="shared" ca="1" si="145"/>
        <v>0</v>
      </c>
      <c r="V1468" s="201"/>
      <c r="W1468" s="20">
        <f ca="1">INVENTARIO[[#This Row],[Precio Final]]-(INVENTARIO[[#This Row],[Comisión 10%]]+INVENTARIO[[#This Row],[Costo total]])</f>
        <v>0</v>
      </c>
      <c r="X1468" s="20">
        <f ca="1">INVENTARIO[[#This Row],[Ganancia Unitaria]]*INVENTARIO[[#This Row],[Salidas]]</f>
        <v>0</v>
      </c>
      <c r="Y1468" s="20"/>
      <c r="Z1468" s="20"/>
    </row>
    <row r="1469" spans="1:26" ht="55" hidden="1" customHeight="1" x14ac:dyDescent="0.15">
      <c r="A1469" s="23"/>
      <c r="B1469" s="171"/>
      <c r="C1469" s="22"/>
      <c r="D1469" s="120"/>
      <c r="E1469" s="194"/>
      <c r="F1469" s="195"/>
      <c r="G1469" s="196"/>
      <c r="H1469" s="197"/>
      <c r="I1469" s="198">
        <f t="shared" ca="1" si="142"/>
        <v>0</v>
      </c>
      <c r="J1469" s="121"/>
      <c r="K1469" s="196">
        <f>SUMIFS(VENTAS[Cantidad],VENTAS[Código del producto Vendido],INVENTARIO[[#This Row],[Code]])</f>
        <v>0</v>
      </c>
      <c r="L1469" s="196">
        <f>INVENTARIO[[#This Row],[Entradas]]-INVENTARIO[[#This Row],[Salidas]]</f>
        <v>0</v>
      </c>
      <c r="M1469" s="197">
        <f ca="1">INVENTARIO[[#This Row],[Pricing 1]]*10%</f>
        <v>0</v>
      </c>
      <c r="N1469" s="197"/>
      <c r="O1469" s="197"/>
      <c r="P1469" s="197" t="e">
        <f t="shared" si="143"/>
        <v>#DIV/0!</v>
      </c>
      <c r="Q1469" s="196"/>
      <c r="R1469" s="197"/>
      <c r="S1469" s="199">
        <f t="shared" si="144"/>
        <v>0</v>
      </c>
      <c r="T1469" s="200">
        <f ca="1">(P1469+S1469)-INVENTARIO[[#This Row],[Comisión 10%]]</f>
        <v>0</v>
      </c>
      <c r="U1469" s="197">
        <f t="shared" ca="1" si="145"/>
        <v>0</v>
      </c>
      <c r="V1469" s="201"/>
      <c r="W1469" s="20">
        <f ca="1">INVENTARIO[[#This Row],[Precio Final]]-(INVENTARIO[[#This Row],[Comisión 10%]]+INVENTARIO[[#This Row],[Costo total]])</f>
        <v>0</v>
      </c>
      <c r="X1469" s="20">
        <f ca="1">INVENTARIO[[#This Row],[Ganancia Unitaria]]*INVENTARIO[[#This Row],[Salidas]]</f>
        <v>0</v>
      </c>
      <c r="Y1469" s="20"/>
      <c r="Z1469" s="20"/>
    </row>
    <row r="1470" spans="1:26" ht="55" hidden="1" customHeight="1" x14ac:dyDescent="0.15">
      <c r="A1470" s="23"/>
      <c r="B1470" s="171"/>
      <c r="C1470" s="22"/>
      <c r="D1470" s="120"/>
      <c r="E1470" s="194"/>
      <c r="F1470" s="195"/>
      <c r="G1470" s="196"/>
      <c r="H1470" s="197"/>
      <c r="I1470" s="198">
        <f t="shared" ca="1" si="142"/>
        <v>0</v>
      </c>
      <c r="J1470" s="121"/>
      <c r="K1470" s="196">
        <f>SUMIFS(VENTAS[Cantidad],VENTAS[Código del producto Vendido],INVENTARIO[[#This Row],[Code]])</f>
        <v>0</v>
      </c>
      <c r="L1470" s="196">
        <f>INVENTARIO[[#This Row],[Entradas]]-INVENTARIO[[#This Row],[Salidas]]</f>
        <v>0</v>
      </c>
      <c r="M1470" s="197">
        <f ca="1">INVENTARIO[[#This Row],[Pricing 1]]*10%</f>
        <v>0</v>
      </c>
      <c r="N1470" s="197"/>
      <c r="O1470" s="197"/>
      <c r="P1470" s="197" t="e">
        <f t="shared" si="143"/>
        <v>#DIV/0!</v>
      </c>
      <c r="Q1470" s="196"/>
      <c r="R1470" s="197"/>
      <c r="S1470" s="199">
        <f t="shared" si="144"/>
        <v>0</v>
      </c>
      <c r="T1470" s="200">
        <f ca="1">(P1470+S1470)-INVENTARIO[[#This Row],[Comisión 10%]]</f>
        <v>0</v>
      </c>
      <c r="U1470" s="197">
        <f t="shared" ca="1" si="145"/>
        <v>0</v>
      </c>
      <c r="V1470" s="201"/>
      <c r="W1470" s="20">
        <f ca="1">INVENTARIO[[#This Row],[Precio Final]]-(INVENTARIO[[#This Row],[Comisión 10%]]+INVENTARIO[[#This Row],[Costo total]])</f>
        <v>0</v>
      </c>
      <c r="X1470" s="20">
        <f ca="1">INVENTARIO[[#This Row],[Ganancia Unitaria]]*INVENTARIO[[#This Row],[Salidas]]</f>
        <v>0</v>
      </c>
      <c r="Y1470" s="20"/>
      <c r="Z1470" s="20"/>
    </row>
    <row r="1471" spans="1:26" ht="55" hidden="1" customHeight="1" x14ac:dyDescent="0.15">
      <c r="A1471" s="23"/>
      <c r="B1471" s="171"/>
      <c r="C1471" s="22"/>
      <c r="D1471" s="120"/>
      <c r="E1471" s="194"/>
      <c r="F1471" s="195"/>
      <c r="G1471" s="196"/>
      <c r="H1471" s="197"/>
      <c r="I1471" s="198">
        <f t="shared" ca="1" si="142"/>
        <v>0</v>
      </c>
      <c r="J1471" s="121"/>
      <c r="K1471" s="196">
        <f>SUMIFS(VENTAS[Cantidad],VENTAS[Código del producto Vendido],INVENTARIO[[#This Row],[Code]])</f>
        <v>0</v>
      </c>
      <c r="L1471" s="196">
        <f>INVENTARIO[[#This Row],[Entradas]]-INVENTARIO[[#This Row],[Salidas]]</f>
        <v>0</v>
      </c>
      <c r="M1471" s="197">
        <f ca="1">INVENTARIO[[#This Row],[Pricing 1]]*10%</f>
        <v>0</v>
      </c>
      <c r="N1471" s="197"/>
      <c r="O1471" s="197"/>
      <c r="P1471" s="197" t="e">
        <f t="shared" si="143"/>
        <v>#DIV/0!</v>
      </c>
      <c r="Q1471" s="196"/>
      <c r="R1471" s="197"/>
      <c r="S1471" s="199">
        <f t="shared" si="144"/>
        <v>0</v>
      </c>
      <c r="T1471" s="200">
        <f ca="1">(P1471+S1471)-INVENTARIO[[#This Row],[Comisión 10%]]</f>
        <v>0</v>
      </c>
      <c r="U1471" s="197">
        <f t="shared" ca="1" si="145"/>
        <v>0</v>
      </c>
      <c r="V1471" s="201"/>
      <c r="W1471" s="20">
        <f ca="1">INVENTARIO[[#This Row],[Precio Final]]-(INVENTARIO[[#This Row],[Comisión 10%]]+INVENTARIO[[#This Row],[Costo total]])</f>
        <v>0</v>
      </c>
      <c r="X1471" s="20">
        <f ca="1">INVENTARIO[[#This Row],[Ganancia Unitaria]]*INVENTARIO[[#This Row],[Salidas]]</f>
        <v>0</v>
      </c>
      <c r="Y1471" s="20"/>
      <c r="Z1471" s="20"/>
    </row>
    <row r="1472" spans="1:26" ht="55" hidden="1" customHeight="1" x14ac:dyDescent="0.15">
      <c r="A1472" s="23"/>
      <c r="B1472" s="171"/>
      <c r="C1472" s="22"/>
      <c r="D1472" s="120"/>
      <c r="E1472" s="194"/>
      <c r="F1472" s="195"/>
      <c r="G1472" s="196"/>
      <c r="H1472" s="197"/>
      <c r="I1472" s="198">
        <f t="shared" ca="1" si="142"/>
        <v>0</v>
      </c>
      <c r="J1472" s="121"/>
      <c r="K1472" s="196">
        <f>SUMIFS(VENTAS[Cantidad],VENTAS[Código del producto Vendido],INVENTARIO[[#This Row],[Code]])</f>
        <v>0</v>
      </c>
      <c r="L1472" s="196">
        <f>INVENTARIO[[#This Row],[Entradas]]-INVENTARIO[[#This Row],[Salidas]]</f>
        <v>0</v>
      </c>
      <c r="M1472" s="197">
        <f ca="1">INVENTARIO[[#This Row],[Pricing 1]]*10%</f>
        <v>0</v>
      </c>
      <c r="N1472" s="197"/>
      <c r="O1472" s="197"/>
      <c r="P1472" s="197" t="e">
        <f t="shared" si="143"/>
        <v>#DIV/0!</v>
      </c>
      <c r="Q1472" s="196"/>
      <c r="R1472" s="197"/>
      <c r="S1472" s="199">
        <f t="shared" si="144"/>
        <v>0</v>
      </c>
      <c r="T1472" s="200">
        <f ca="1">(P1472+S1472)-INVENTARIO[[#This Row],[Comisión 10%]]</f>
        <v>0</v>
      </c>
      <c r="U1472" s="197">
        <f t="shared" ca="1" si="145"/>
        <v>0</v>
      </c>
      <c r="V1472" s="201"/>
      <c r="W1472" s="20">
        <f ca="1">INVENTARIO[[#This Row],[Precio Final]]-(INVENTARIO[[#This Row],[Comisión 10%]]+INVENTARIO[[#This Row],[Costo total]])</f>
        <v>0</v>
      </c>
      <c r="X1472" s="20">
        <f ca="1">INVENTARIO[[#This Row],[Ganancia Unitaria]]*INVENTARIO[[#This Row],[Salidas]]</f>
        <v>0</v>
      </c>
      <c r="Y1472" s="20"/>
      <c r="Z1472" s="20"/>
    </row>
    <row r="1473" spans="1:26" ht="55" hidden="1" customHeight="1" x14ac:dyDescent="0.15">
      <c r="A1473" s="23"/>
      <c r="B1473" s="171"/>
      <c r="C1473" s="22"/>
      <c r="D1473" s="120"/>
      <c r="E1473" s="194"/>
      <c r="F1473" s="195"/>
      <c r="G1473" s="196"/>
      <c r="H1473" s="197"/>
      <c r="I1473" s="198">
        <f t="shared" ca="1" si="142"/>
        <v>0</v>
      </c>
      <c r="J1473" s="121"/>
      <c r="K1473" s="196">
        <f>SUMIFS(VENTAS[Cantidad],VENTAS[Código del producto Vendido],INVENTARIO[[#This Row],[Code]])</f>
        <v>0</v>
      </c>
      <c r="L1473" s="196">
        <f>INVENTARIO[[#This Row],[Entradas]]-INVENTARIO[[#This Row],[Salidas]]</f>
        <v>0</v>
      </c>
      <c r="M1473" s="197">
        <f ca="1">INVENTARIO[[#This Row],[Pricing 1]]*10%</f>
        <v>0</v>
      </c>
      <c r="N1473" s="197"/>
      <c r="O1473" s="197"/>
      <c r="P1473" s="197" t="e">
        <f t="shared" si="143"/>
        <v>#DIV/0!</v>
      </c>
      <c r="Q1473" s="196"/>
      <c r="R1473" s="197"/>
      <c r="S1473" s="199">
        <f t="shared" si="144"/>
        <v>0</v>
      </c>
      <c r="T1473" s="200">
        <f ca="1">(P1473+S1473)-INVENTARIO[[#This Row],[Comisión 10%]]</f>
        <v>0</v>
      </c>
      <c r="U1473" s="197">
        <f t="shared" ca="1" si="145"/>
        <v>0</v>
      </c>
      <c r="V1473" s="201"/>
      <c r="W1473" s="20">
        <f ca="1">INVENTARIO[[#This Row],[Precio Final]]-(INVENTARIO[[#This Row],[Comisión 10%]]+INVENTARIO[[#This Row],[Costo total]])</f>
        <v>0</v>
      </c>
      <c r="X1473" s="20">
        <f ca="1">INVENTARIO[[#This Row],[Ganancia Unitaria]]*INVENTARIO[[#This Row],[Salidas]]</f>
        <v>0</v>
      </c>
      <c r="Y1473" s="20"/>
      <c r="Z1473" s="20"/>
    </row>
    <row r="1474" spans="1:26" ht="55" hidden="1" customHeight="1" x14ac:dyDescent="0.15">
      <c r="A1474" s="23"/>
      <c r="B1474" s="171"/>
      <c r="C1474" s="22"/>
      <c r="D1474" s="120"/>
      <c r="E1474" s="194"/>
      <c r="F1474" s="195"/>
      <c r="G1474" s="196"/>
      <c r="H1474" s="197"/>
      <c r="I1474" s="198">
        <f t="shared" ca="1" si="142"/>
        <v>0</v>
      </c>
      <c r="J1474" s="121"/>
      <c r="K1474" s="196">
        <f>SUMIFS(VENTAS[Cantidad],VENTAS[Código del producto Vendido],INVENTARIO[[#This Row],[Code]])</f>
        <v>0</v>
      </c>
      <c r="L1474" s="196">
        <f>INVENTARIO[[#This Row],[Entradas]]-INVENTARIO[[#This Row],[Salidas]]</f>
        <v>0</v>
      </c>
      <c r="M1474" s="197">
        <f ca="1">INVENTARIO[[#This Row],[Pricing 1]]*10%</f>
        <v>0</v>
      </c>
      <c r="N1474" s="197"/>
      <c r="O1474" s="197"/>
      <c r="P1474" s="197" t="e">
        <f t="shared" si="143"/>
        <v>#DIV/0!</v>
      </c>
      <c r="Q1474" s="196"/>
      <c r="R1474" s="197"/>
      <c r="S1474" s="199">
        <f t="shared" si="144"/>
        <v>0</v>
      </c>
      <c r="T1474" s="200">
        <f ca="1">(P1474+S1474)-INVENTARIO[[#This Row],[Comisión 10%]]</f>
        <v>0</v>
      </c>
      <c r="U1474" s="197">
        <f t="shared" ca="1" si="145"/>
        <v>0</v>
      </c>
      <c r="V1474" s="201"/>
      <c r="W1474" s="20">
        <f ca="1">INVENTARIO[[#This Row],[Precio Final]]-(INVENTARIO[[#This Row],[Comisión 10%]]+INVENTARIO[[#This Row],[Costo total]])</f>
        <v>0</v>
      </c>
      <c r="X1474" s="20">
        <f ca="1">INVENTARIO[[#This Row],[Ganancia Unitaria]]*INVENTARIO[[#This Row],[Salidas]]</f>
        <v>0</v>
      </c>
      <c r="Y1474" s="20"/>
      <c r="Z1474" s="20"/>
    </row>
    <row r="1475" spans="1:26" ht="55" hidden="1" customHeight="1" x14ac:dyDescent="0.15">
      <c r="A1475" s="23"/>
      <c r="B1475" s="171"/>
      <c r="C1475" s="22"/>
      <c r="D1475" s="120"/>
      <c r="E1475" s="194"/>
      <c r="F1475" s="195"/>
      <c r="G1475" s="196"/>
      <c r="H1475" s="197"/>
      <c r="I1475" s="198">
        <f t="shared" ca="1" si="142"/>
        <v>0</v>
      </c>
      <c r="J1475" s="121"/>
      <c r="K1475" s="196">
        <f>SUMIFS(VENTAS[Cantidad],VENTAS[Código del producto Vendido],INVENTARIO[[#This Row],[Code]])</f>
        <v>0</v>
      </c>
      <c r="L1475" s="196">
        <f>INVENTARIO[[#This Row],[Entradas]]-INVENTARIO[[#This Row],[Salidas]]</f>
        <v>0</v>
      </c>
      <c r="M1475" s="197">
        <f ca="1">INVENTARIO[[#This Row],[Pricing 1]]*10%</f>
        <v>0</v>
      </c>
      <c r="N1475" s="197"/>
      <c r="O1475" s="197"/>
      <c r="P1475" s="197" t="e">
        <f t="shared" si="143"/>
        <v>#DIV/0!</v>
      </c>
      <c r="Q1475" s="196"/>
      <c r="R1475" s="197"/>
      <c r="S1475" s="199">
        <f t="shared" si="144"/>
        <v>0</v>
      </c>
      <c r="T1475" s="200">
        <f ca="1">(P1475+S1475)-INVENTARIO[[#This Row],[Comisión 10%]]</f>
        <v>0</v>
      </c>
      <c r="U1475" s="197">
        <f t="shared" ca="1" si="145"/>
        <v>0</v>
      </c>
      <c r="V1475" s="201"/>
      <c r="W1475" s="20">
        <f ca="1">INVENTARIO[[#This Row],[Precio Final]]-(INVENTARIO[[#This Row],[Comisión 10%]]+INVENTARIO[[#This Row],[Costo total]])</f>
        <v>0</v>
      </c>
      <c r="X1475" s="20">
        <f ca="1">INVENTARIO[[#This Row],[Ganancia Unitaria]]*INVENTARIO[[#This Row],[Salidas]]</f>
        <v>0</v>
      </c>
      <c r="Y1475" s="20"/>
      <c r="Z1475" s="20"/>
    </row>
    <row r="1476" spans="1:26" ht="55" hidden="1" customHeight="1" x14ac:dyDescent="0.15">
      <c r="A1476" s="23"/>
      <c r="B1476" s="171"/>
      <c r="C1476" s="22"/>
      <c r="D1476" s="120"/>
      <c r="E1476" s="194"/>
      <c r="F1476" s="195"/>
      <c r="G1476" s="196"/>
      <c r="H1476" s="197"/>
      <c r="I1476" s="198">
        <f t="shared" ca="1" si="142"/>
        <v>0</v>
      </c>
      <c r="J1476" s="121"/>
      <c r="K1476" s="196">
        <f>SUMIFS(VENTAS[Cantidad],VENTAS[Código del producto Vendido],INVENTARIO[[#This Row],[Code]])</f>
        <v>0</v>
      </c>
      <c r="L1476" s="196">
        <f>INVENTARIO[[#This Row],[Entradas]]-INVENTARIO[[#This Row],[Salidas]]</f>
        <v>0</v>
      </c>
      <c r="M1476" s="197">
        <f ca="1">INVENTARIO[[#This Row],[Pricing 1]]*10%</f>
        <v>0</v>
      </c>
      <c r="N1476" s="197"/>
      <c r="O1476" s="197"/>
      <c r="P1476" s="197" t="e">
        <f t="shared" si="143"/>
        <v>#DIV/0!</v>
      </c>
      <c r="Q1476" s="196"/>
      <c r="R1476" s="197"/>
      <c r="S1476" s="199">
        <f t="shared" si="144"/>
        <v>0</v>
      </c>
      <c r="T1476" s="200">
        <f ca="1">(P1476+S1476)-INVENTARIO[[#This Row],[Comisión 10%]]</f>
        <v>0</v>
      </c>
      <c r="U1476" s="197">
        <f t="shared" ca="1" si="145"/>
        <v>0</v>
      </c>
      <c r="V1476" s="201"/>
      <c r="W1476" s="20">
        <f ca="1">INVENTARIO[[#This Row],[Precio Final]]-(INVENTARIO[[#This Row],[Comisión 10%]]+INVENTARIO[[#This Row],[Costo total]])</f>
        <v>0</v>
      </c>
      <c r="X1476" s="20">
        <f ca="1">INVENTARIO[[#This Row],[Ganancia Unitaria]]*INVENTARIO[[#This Row],[Salidas]]</f>
        <v>0</v>
      </c>
      <c r="Y1476" s="20"/>
      <c r="Z1476" s="20"/>
    </row>
    <row r="1477" spans="1:26" ht="55" hidden="1" customHeight="1" x14ac:dyDescent="0.15">
      <c r="A1477" s="23"/>
      <c r="B1477" s="171"/>
      <c r="C1477" s="22"/>
      <c r="D1477" s="120"/>
      <c r="E1477" s="194"/>
      <c r="F1477" s="195"/>
      <c r="G1477" s="196"/>
      <c r="H1477" s="197"/>
      <c r="I1477" s="198">
        <f t="shared" ca="1" si="142"/>
        <v>0</v>
      </c>
      <c r="J1477" s="121"/>
      <c r="K1477" s="196">
        <f>SUMIFS(VENTAS[Cantidad],VENTAS[Código del producto Vendido],INVENTARIO[[#This Row],[Code]])</f>
        <v>0</v>
      </c>
      <c r="L1477" s="196">
        <f>INVENTARIO[[#This Row],[Entradas]]-INVENTARIO[[#This Row],[Salidas]]</f>
        <v>0</v>
      </c>
      <c r="M1477" s="197">
        <f ca="1">INVENTARIO[[#This Row],[Pricing 1]]*10%</f>
        <v>0</v>
      </c>
      <c r="N1477" s="197"/>
      <c r="O1477" s="197"/>
      <c r="P1477" s="197" t="e">
        <f t="shared" si="143"/>
        <v>#DIV/0!</v>
      </c>
      <c r="Q1477" s="196"/>
      <c r="R1477" s="197"/>
      <c r="S1477" s="199">
        <f t="shared" si="144"/>
        <v>0</v>
      </c>
      <c r="T1477" s="200">
        <f ca="1">(P1477+S1477)-INVENTARIO[[#This Row],[Comisión 10%]]</f>
        <v>0</v>
      </c>
      <c r="U1477" s="197">
        <f t="shared" ca="1" si="145"/>
        <v>0</v>
      </c>
      <c r="V1477" s="201"/>
      <c r="W1477" s="20">
        <f ca="1">INVENTARIO[[#This Row],[Precio Final]]-(INVENTARIO[[#This Row],[Comisión 10%]]+INVENTARIO[[#This Row],[Costo total]])</f>
        <v>0</v>
      </c>
      <c r="X1477" s="20">
        <f ca="1">INVENTARIO[[#This Row],[Ganancia Unitaria]]*INVENTARIO[[#This Row],[Salidas]]</f>
        <v>0</v>
      </c>
      <c r="Y1477" s="20"/>
      <c r="Z1477" s="20"/>
    </row>
    <row r="1478" spans="1:26" ht="55" hidden="1" customHeight="1" x14ac:dyDescent="0.15">
      <c r="A1478" s="23"/>
      <c r="B1478" s="171"/>
      <c r="C1478" s="22"/>
      <c r="D1478" s="120"/>
      <c r="E1478" s="194"/>
      <c r="F1478" s="195"/>
      <c r="G1478" s="196"/>
      <c r="H1478" s="197"/>
      <c r="I1478" s="198">
        <f t="shared" ca="1" si="142"/>
        <v>0</v>
      </c>
      <c r="J1478" s="121"/>
      <c r="K1478" s="196">
        <f>SUMIFS(VENTAS[Cantidad],VENTAS[Código del producto Vendido],INVENTARIO[[#This Row],[Code]])</f>
        <v>0</v>
      </c>
      <c r="L1478" s="196">
        <f>INVENTARIO[[#This Row],[Entradas]]-INVENTARIO[[#This Row],[Salidas]]</f>
        <v>0</v>
      </c>
      <c r="M1478" s="197">
        <f ca="1">INVENTARIO[[#This Row],[Pricing 1]]*10%</f>
        <v>0</v>
      </c>
      <c r="N1478" s="197"/>
      <c r="O1478" s="197"/>
      <c r="P1478" s="197" t="e">
        <f t="shared" si="143"/>
        <v>#DIV/0!</v>
      </c>
      <c r="Q1478" s="196"/>
      <c r="R1478" s="197"/>
      <c r="S1478" s="199">
        <f t="shared" si="144"/>
        <v>0</v>
      </c>
      <c r="T1478" s="200">
        <f ca="1">(P1478+S1478)-INVENTARIO[[#This Row],[Comisión 10%]]</f>
        <v>0</v>
      </c>
      <c r="U1478" s="197">
        <f t="shared" ca="1" si="145"/>
        <v>0</v>
      </c>
      <c r="V1478" s="201"/>
      <c r="W1478" s="20">
        <f ca="1">INVENTARIO[[#This Row],[Precio Final]]-(INVENTARIO[[#This Row],[Comisión 10%]]+INVENTARIO[[#This Row],[Costo total]])</f>
        <v>0</v>
      </c>
      <c r="X1478" s="20">
        <f ca="1">INVENTARIO[[#This Row],[Ganancia Unitaria]]*INVENTARIO[[#This Row],[Salidas]]</f>
        <v>0</v>
      </c>
      <c r="Y1478" s="20"/>
      <c r="Z1478" s="20"/>
    </row>
    <row r="1479" spans="1:26" ht="55" hidden="1" customHeight="1" x14ac:dyDescent="0.15">
      <c r="A1479" s="23"/>
      <c r="B1479" s="171"/>
      <c r="C1479" s="22"/>
      <c r="D1479" s="120"/>
      <c r="E1479" s="194"/>
      <c r="F1479" s="195"/>
      <c r="G1479" s="196"/>
      <c r="H1479" s="197"/>
      <c r="I1479" s="198">
        <f t="shared" ca="1" si="142"/>
        <v>0</v>
      </c>
      <c r="J1479" s="121"/>
      <c r="K1479" s="196">
        <f>SUMIFS(VENTAS[Cantidad],VENTAS[Código del producto Vendido],INVENTARIO[[#This Row],[Code]])</f>
        <v>0</v>
      </c>
      <c r="L1479" s="196">
        <f>INVENTARIO[[#This Row],[Entradas]]-INVENTARIO[[#This Row],[Salidas]]</f>
        <v>0</v>
      </c>
      <c r="M1479" s="197">
        <f ca="1">INVENTARIO[[#This Row],[Pricing 1]]*10%</f>
        <v>0</v>
      </c>
      <c r="N1479" s="197"/>
      <c r="O1479" s="197"/>
      <c r="P1479" s="197" t="e">
        <f t="shared" si="143"/>
        <v>#DIV/0!</v>
      </c>
      <c r="Q1479" s="196"/>
      <c r="R1479" s="197"/>
      <c r="S1479" s="199">
        <f t="shared" si="144"/>
        <v>0</v>
      </c>
      <c r="T1479" s="200">
        <f ca="1">(P1479+S1479)-INVENTARIO[[#This Row],[Comisión 10%]]</f>
        <v>0</v>
      </c>
      <c r="U1479" s="197">
        <f t="shared" ca="1" si="145"/>
        <v>0</v>
      </c>
      <c r="V1479" s="201"/>
      <c r="W1479" s="20">
        <f ca="1">INVENTARIO[[#This Row],[Precio Final]]-(INVENTARIO[[#This Row],[Comisión 10%]]+INVENTARIO[[#This Row],[Costo total]])</f>
        <v>0</v>
      </c>
      <c r="X1479" s="20">
        <f ca="1">INVENTARIO[[#This Row],[Ganancia Unitaria]]*INVENTARIO[[#This Row],[Salidas]]</f>
        <v>0</v>
      </c>
      <c r="Y1479" s="20"/>
      <c r="Z1479" s="20"/>
    </row>
    <row r="1480" spans="1:26" ht="55" hidden="1" customHeight="1" x14ac:dyDescent="0.15">
      <c r="A1480" s="23"/>
      <c r="B1480" s="171"/>
      <c r="C1480" s="22"/>
      <c r="D1480" s="120"/>
      <c r="E1480" s="194"/>
      <c r="F1480" s="195"/>
      <c r="G1480" s="196"/>
      <c r="H1480" s="197"/>
      <c r="I1480" s="198">
        <f t="shared" ca="1" si="142"/>
        <v>0</v>
      </c>
      <c r="J1480" s="121"/>
      <c r="K1480" s="196">
        <f>SUMIFS(VENTAS[Cantidad],VENTAS[Código del producto Vendido],INVENTARIO[[#This Row],[Code]])</f>
        <v>0</v>
      </c>
      <c r="L1480" s="196">
        <f>INVENTARIO[[#This Row],[Entradas]]-INVENTARIO[[#This Row],[Salidas]]</f>
        <v>0</v>
      </c>
      <c r="M1480" s="197">
        <f ca="1">INVENTARIO[[#This Row],[Pricing 1]]*10%</f>
        <v>0</v>
      </c>
      <c r="N1480" s="197"/>
      <c r="O1480" s="197"/>
      <c r="P1480" s="197" t="e">
        <f t="shared" si="143"/>
        <v>#DIV/0!</v>
      </c>
      <c r="Q1480" s="196"/>
      <c r="R1480" s="197"/>
      <c r="S1480" s="199">
        <f t="shared" si="144"/>
        <v>0</v>
      </c>
      <c r="T1480" s="200">
        <f ca="1">(P1480+S1480)-INVENTARIO[[#This Row],[Comisión 10%]]</f>
        <v>0</v>
      </c>
      <c r="U1480" s="197">
        <f t="shared" ca="1" si="145"/>
        <v>0</v>
      </c>
      <c r="V1480" s="201"/>
      <c r="W1480" s="20">
        <f ca="1">INVENTARIO[[#This Row],[Precio Final]]-(INVENTARIO[[#This Row],[Comisión 10%]]+INVENTARIO[[#This Row],[Costo total]])</f>
        <v>0</v>
      </c>
      <c r="X1480" s="20">
        <f ca="1">INVENTARIO[[#This Row],[Ganancia Unitaria]]*INVENTARIO[[#This Row],[Salidas]]</f>
        <v>0</v>
      </c>
      <c r="Y1480" s="20"/>
      <c r="Z1480" s="20"/>
    </row>
    <row r="1481" spans="1:26" ht="55" hidden="1" customHeight="1" x14ac:dyDescent="0.15">
      <c r="A1481" s="23"/>
      <c r="B1481" s="171"/>
      <c r="C1481" s="22"/>
      <c r="D1481" s="120"/>
      <c r="E1481" s="194"/>
      <c r="F1481" s="195"/>
      <c r="G1481" s="196"/>
      <c r="H1481" s="197"/>
      <c r="I1481" s="198">
        <f t="shared" ca="1" si="142"/>
        <v>0</v>
      </c>
      <c r="J1481" s="121"/>
      <c r="K1481" s="196">
        <f>SUMIFS(VENTAS[Cantidad],VENTAS[Código del producto Vendido],INVENTARIO[[#This Row],[Code]])</f>
        <v>0</v>
      </c>
      <c r="L1481" s="196">
        <f>INVENTARIO[[#This Row],[Entradas]]-INVENTARIO[[#This Row],[Salidas]]</f>
        <v>0</v>
      </c>
      <c r="M1481" s="197">
        <f ca="1">INVENTARIO[[#This Row],[Pricing 1]]*10%</f>
        <v>0</v>
      </c>
      <c r="N1481" s="197"/>
      <c r="O1481" s="197"/>
      <c r="P1481" s="197" t="e">
        <f t="shared" si="143"/>
        <v>#DIV/0!</v>
      </c>
      <c r="Q1481" s="196"/>
      <c r="R1481" s="197"/>
      <c r="S1481" s="199">
        <f t="shared" si="144"/>
        <v>0</v>
      </c>
      <c r="T1481" s="200">
        <f ca="1">(P1481+S1481)-INVENTARIO[[#This Row],[Comisión 10%]]</f>
        <v>0</v>
      </c>
      <c r="U1481" s="197">
        <f t="shared" ca="1" si="145"/>
        <v>0</v>
      </c>
      <c r="V1481" s="201"/>
      <c r="W1481" s="20">
        <f ca="1">INVENTARIO[[#This Row],[Precio Final]]-(INVENTARIO[[#This Row],[Comisión 10%]]+INVENTARIO[[#This Row],[Costo total]])</f>
        <v>0</v>
      </c>
      <c r="X1481" s="20">
        <f ca="1">INVENTARIO[[#This Row],[Ganancia Unitaria]]*INVENTARIO[[#This Row],[Salidas]]</f>
        <v>0</v>
      </c>
      <c r="Y1481" s="20"/>
      <c r="Z1481" s="20"/>
    </row>
    <row r="1482" spans="1:26" ht="55" hidden="1" customHeight="1" x14ac:dyDescent="0.15">
      <c r="A1482" s="23"/>
      <c r="B1482" s="171"/>
      <c r="C1482" s="22"/>
      <c r="D1482" s="120"/>
      <c r="E1482" s="194"/>
      <c r="F1482" s="195"/>
      <c r="G1482" s="196"/>
      <c r="H1482" s="197"/>
      <c r="I1482" s="198">
        <f t="shared" ca="1" si="142"/>
        <v>0</v>
      </c>
      <c r="J1482" s="121"/>
      <c r="K1482" s="196">
        <f>SUMIFS(VENTAS[Cantidad],VENTAS[Código del producto Vendido],INVENTARIO[[#This Row],[Code]])</f>
        <v>0</v>
      </c>
      <c r="L1482" s="196">
        <f>INVENTARIO[[#This Row],[Entradas]]-INVENTARIO[[#This Row],[Salidas]]</f>
        <v>0</v>
      </c>
      <c r="M1482" s="197">
        <f ca="1">INVENTARIO[[#This Row],[Pricing 1]]*10%</f>
        <v>0</v>
      </c>
      <c r="N1482" s="197"/>
      <c r="O1482" s="197"/>
      <c r="P1482" s="197" t="e">
        <f t="shared" si="143"/>
        <v>#DIV/0!</v>
      </c>
      <c r="Q1482" s="196"/>
      <c r="R1482" s="197"/>
      <c r="S1482" s="199">
        <f t="shared" si="144"/>
        <v>0</v>
      </c>
      <c r="T1482" s="200">
        <f ca="1">(P1482+S1482)-INVENTARIO[[#This Row],[Comisión 10%]]</f>
        <v>0</v>
      </c>
      <c r="U1482" s="197">
        <f t="shared" ca="1" si="145"/>
        <v>0</v>
      </c>
      <c r="V1482" s="201"/>
      <c r="W1482" s="20">
        <f ca="1">INVENTARIO[[#This Row],[Precio Final]]-(INVENTARIO[[#This Row],[Comisión 10%]]+INVENTARIO[[#This Row],[Costo total]])</f>
        <v>0</v>
      </c>
      <c r="X1482" s="20">
        <f ca="1">INVENTARIO[[#This Row],[Ganancia Unitaria]]*INVENTARIO[[#This Row],[Salidas]]</f>
        <v>0</v>
      </c>
      <c r="Y1482" s="20"/>
      <c r="Z1482" s="20"/>
    </row>
    <row r="1483" spans="1:26" ht="55" hidden="1" customHeight="1" x14ac:dyDescent="0.15">
      <c r="A1483" s="23"/>
      <c r="B1483" s="171"/>
      <c r="C1483" s="22"/>
      <c r="D1483" s="120"/>
      <c r="E1483" s="194"/>
      <c r="F1483" s="195"/>
      <c r="G1483" s="196"/>
      <c r="H1483" s="197"/>
      <c r="I1483" s="198">
        <f t="shared" ca="1" si="142"/>
        <v>0</v>
      </c>
      <c r="J1483" s="121"/>
      <c r="K1483" s="196">
        <f>SUMIFS(VENTAS[Cantidad],VENTAS[Código del producto Vendido],INVENTARIO[[#This Row],[Code]])</f>
        <v>0</v>
      </c>
      <c r="L1483" s="196">
        <f>INVENTARIO[[#This Row],[Entradas]]-INVENTARIO[[#This Row],[Salidas]]</f>
        <v>0</v>
      </c>
      <c r="M1483" s="197">
        <f ca="1">INVENTARIO[[#This Row],[Pricing 1]]*10%</f>
        <v>0</v>
      </c>
      <c r="N1483" s="197"/>
      <c r="O1483" s="197"/>
      <c r="P1483" s="197" t="e">
        <f t="shared" si="143"/>
        <v>#DIV/0!</v>
      </c>
      <c r="Q1483" s="196"/>
      <c r="R1483" s="197"/>
      <c r="S1483" s="199">
        <f t="shared" si="144"/>
        <v>0</v>
      </c>
      <c r="T1483" s="200">
        <f ca="1">(P1483+S1483)-INVENTARIO[[#This Row],[Comisión 10%]]</f>
        <v>0</v>
      </c>
      <c r="U1483" s="197">
        <f t="shared" ca="1" si="145"/>
        <v>0</v>
      </c>
      <c r="V1483" s="201"/>
      <c r="W1483" s="20">
        <f ca="1">INVENTARIO[[#This Row],[Precio Final]]-(INVENTARIO[[#This Row],[Comisión 10%]]+INVENTARIO[[#This Row],[Costo total]])</f>
        <v>0</v>
      </c>
      <c r="X1483" s="20">
        <f ca="1">INVENTARIO[[#This Row],[Ganancia Unitaria]]*INVENTARIO[[#This Row],[Salidas]]</f>
        <v>0</v>
      </c>
      <c r="Y1483" s="20"/>
      <c r="Z1483" s="20"/>
    </row>
    <row r="1484" spans="1:26" ht="55" hidden="1" customHeight="1" x14ac:dyDescent="0.15">
      <c r="A1484" s="23"/>
      <c r="B1484" s="171"/>
      <c r="C1484" s="22"/>
      <c r="D1484" s="120"/>
      <c r="E1484" s="194"/>
      <c r="F1484" s="195"/>
      <c r="G1484" s="196"/>
      <c r="H1484" s="197"/>
      <c r="I1484" s="198">
        <f t="shared" ca="1" si="142"/>
        <v>0</v>
      </c>
      <c r="J1484" s="121"/>
      <c r="K1484" s="196">
        <f>SUMIFS(VENTAS[Cantidad],VENTAS[Código del producto Vendido],INVENTARIO[[#This Row],[Code]])</f>
        <v>0</v>
      </c>
      <c r="L1484" s="196">
        <f>INVENTARIO[[#This Row],[Entradas]]-INVENTARIO[[#This Row],[Salidas]]</f>
        <v>0</v>
      </c>
      <c r="M1484" s="197">
        <f ca="1">INVENTARIO[[#This Row],[Pricing 1]]*10%</f>
        <v>0</v>
      </c>
      <c r="N1484" s="197"/>
      <c r="O1484" s="197"/>
      <c r="P1484" s="197" t="e">
        <f t="shared" si="143"/>
        <v>#DIV/0!</v>
      </c>
      <c r="Q1484" s="196"/>
      <c r="R1484" s="197"/>
      <c r="S1484" s="199">
        <f t="shared" si="144"/>
        <v>0</v>
      </c>
      <c r="T1484" s="200">
        <f ca="1">(P1484+S1484)-INVENTARIO[[#This Row],[Comisión 10%]]</f>
        <v>0</v>
      </c>
      <c r="U1484" s="197">
        <f t="shared" ca="1" si="145"/>
        <v>0</v>
      </c>
      <c r="V1484" s="201"/>
      <c r="W1484" s="20">
        <f ca="1">INVENTARIO[[#This Row],[Precio Final]]-(INVENTARIO[[#This Row],[Comisión 10%]]+INVENTARIO[[#This Row],[Costo total]])</f>
        <v>0</v>
      </c>
      <c r="X1484" s="20">
        <f ca="1">INVENTARIO[[#This Row],[Ganancia Unitaria]]*INVENTARIO[[#This Row],[Salidas]]</f>
        <v>0</v>
      </c>
      <c r="Y1484" s="20"/>
      <c r="Z1484" s="20"/>
    </row>
    <row r="1485" spans="1:26" ht="55" hidden="1" customHeight="1" x14ac:dyDescent="0.15">
      <c r="A1485" s="23"/>
      <c r="B1485" s="171"/>
      <c r="C1485" s="22"/>
      <c r="D1485" s="120"/>
      <c r="E1485" s="194"/>
      <c r="F1485" s="195"/>
      <c r="G1485" s="196"/>
      <c r="H1485" s="197"/>
      <c r="I1485" s="198">
        <f t="shared" ca="1" si="142"/>
        <v>0</v>
      </c>
      <c r="J1485" s="121"/>
      <c r="K1485" s="196">
        <f>SUMIFS(VENTAS[Cantidad],VENTAS[Código del producto Vendido],INVENTARIO[[#This Row],[Code]])</f>
        <v>0</v>
      </c>
      <c r="L1485" s="196">
        <f>INVENTARIO[[#This Row],[Entradas]]-INVENTARIO[[#This Row],[Salidas]]</f>
        <v>0</v>
      </c>
      <c r="M1485" s="197">
        <f ca="1">INVENTARIO[[#This Row],[Pricing 1]]*10%</f>
        <v>0</v>
      </c>
      <c r="N1485" s="197"/>
      <c r="O1485" s="197"/>
      <c r="P1485" s="197" t="e">
        <f t="shared" si="143"/>
        <v>#DIV/0!</v>
      </c>
      <c r="Q1485" s="196"/>
      <c r="R1485" s="197"/>
      <c r="S1485" s="199">
        <f t="shared" si="144"/>
        <v>0</v>
      </c>
      <c r="T1485" s="200">
        <f ca="1">(P1485+S1485)-INVENTARIO[[#This Row],[Comisión 10%]]</f>
        <v>0</v>
      </c>
      <c r="U1485" s="197">
        <f t="shared" ca="1" si="145"/>
        <v>0</v>
      </c>
      <c r="V1485" s="201"/>
      <c r="W1485" s="20">
        <f ca="1">INVENTARIO[[#This Row],[Precio Final]]-(INVENTARIO[[#This Row],[Comisión 10%]]+INVENTARIO[[#This Row],[Costo total]])</f>
        <v>0</v>
      </c>
      <c r="X1485" s="20">
        <f ca="1">INVENTARIO[[#This Row],[Ganancia Unitaria]]*INVENTARIO[[#This Row],[Salidas]]</f>
        <v>0</v>
      </c>
      <c r="Y1485" s="20"/>
      <c r="Z1485" s="20"/>
    </row>
    <row r="1486" spans="1:26" ht="55" hidden="1" customHeight="1" x14ac:dyDescent="0.15">
      <c r="A1486" s="23"/>
      <c r="B1486" s="171"/>
      <c r="C1486" s="22"/>
      <c r="D1486" s="120"/>
      <c r="E1486" s="194"/>
      <c r="F1486" s="195"/>
      <c r="G1486" s="196"/>
      <c r="H1486" s="197"/>
      <c r="I1486" s="198">
        <f t="shared" ca="1" si="142"/>
        <v>0</v>
      </c>
      <c r="J1486" s="121"/>
      <c r="K1486" s="196">
        <f>SUMIFS(VENTAS[Cantidad],VENTAS[Código del producto Vendido],INVENTARIO[[#This Row],[Code]])</f>
        <v>0</v>
      </c>
      <c r="L1486" s="196">
        <f>INVENTARIO[[#This Row],[Entradas]]-INVENTARIO[[#This Row],[Salidas]]</f>
        <v>0</v>
      </c>
      <c r="M1486" s="197">
        <f ca="1">INVENTARIO[[#This Row],[Pricing 1]]*10%</f>
        <v>0</v>
      </c>
      <c r="N1486" s="197"/>
      <c r="O1486" s="197"/>
      <c r="P1486" s="197" t="e">
        <f t="shared" si="143"/>
        <v>#DIV/0!</v>
      </c>
      <c r="Q1486" s="196"/>
      <c r="R1486" s="197"/>
      <c r="S1486" s="199">
        <f t="shared" si="144"/>
        <v>0</v>
      </c>
      <c r="T1486" s="200">
        <f ca="1">(P1486+S1486)-INVENTARIO[[#This Row],[Comisión 10%]]</f>
        <v>0</v>
      </c>
      <c r="U1486" s="197">
        <f t="shared" ca="1" si="145"/>
        <v>0</v>
      </c>
      <c r="V1486" s="201"/>
      <c r="W1486" s="20">
        <f ca="1">INVENTARIO[[#This Row],[Precio Final]]-(INVENTARIO[[#This Row],[Comisión 10%]]+INVENTARIO[[#This Row],[Costo total]])</f>
        <v>0</v>
      </c>
      <c r="X1486" s="20">
        <f ca="1">INVENTARIO[[#This Row],[Ganancia Unitaria]]*INVENTARIO[[#This Row],[Salidas]]</f>
        <v>0</v>
      </c>
      <c r="Y1486" s="20"/>
      <c r="Z1486" s="20"/>
    </row>
    <row r="1487" spans="1:26" ht="55" hidden="1" customHeight="1" x14ac:dyDescent="0.15">
      <c r="A1487" s="23"/>
      <c r="B1487" s="171"/>
      <c r="C1487" s="22"/>
      <c r="D1487" s="120"/>
      <c r="E1487" s="194"/>
      <c r="F1487" s="195"/>
      <c r="G1487" s="196"/>
      <c r="H1487" s="197"/>
      <c r="I1487" s="198">
        <f t="shared" ca="1" si="142"/>
        <v>0</v>
      </c>
      <c r="J1487" s="121"/>
      <c r="K1487" s="196">
        <f>SUMIFS(VENTAS[Cantidad],VENTAS[Código del producto Vendido],INVENTARIO[[#This Row],[Code]])</f>
        <v>0</v>
      </c>
      <c r="L1487" s="196">
        <f>INVENTARIO[[#This Row],[Entradas]]-INVENTARIO[[#This Row],[Salidas]]</f>
        <v>0</v>
      </c>
      <c r="M1487" s="197">
        <f ca="1">INVENTARIO[[#This Row],[Pricing 1]]*10%</f>
        <v>0</v>
      </c>
      <c r="N1487" s="197"/>
      <c r="O1487" s="197"/>
      <c r="P1487" s="197" t="e">
        <f t="shared" si="143"/>
        <v>#DIV/0!</v>
      </c>
      <c r="Q1487" s="196"/>
      <c r="R1487" s="197"/>
      <c r="S1487" s="199">
        <f t="shared" si="144"/>
        <v>0</v>
      </c>
      <c r="T1487" s="200">
        <f ca="1">(P1487+S1487)-INVENTARIO[[#This Row],[Comisión 10%]]</f>
        <v>0</v>
      </c>
      <c r="U1487" s="197">
        <f t="shared" ca="1" si="145"/>
        <v>0</v>
      </c>
      <c r="V1487" s="201"/>
      <c r="W1487" s="20">
        <f ca="1">INVENTARIO[[#This Row],[Precio Final]]-(INVENTARIO[[#This Row],[Comisión 10%]]+INVENTARIO[[#This Row],[Costo total]])</f>
        <v>0</v>
      </c>
      <c r="X1487" s="20">
        <f ca="1">INVENTARIO[[#This Row],[Ganancia Unitaria]]*INVENTARIO[[#This Row],[Salidas]]</f>
        <v>0</v>
      </c>
      <c r="Y1487" s="20"/>
      <c r="Z1487" s="20"/>
    </row>
    <row r="1488" spans="1:26" ht="55" hidden="1" customHeight="1" x14ac:dyDescent="0.15">
      <c r="A1488" s="23"/>
      <c r="B1488" s="171"/>
      <c r="C1488" s="22"/>
      <c r="D1488" s="120"/>
      <c r="E1488" s="194"/>
      <c r="F1488" s="195"/>
      <c r="G1488" s="196"/>
      <c r="H1488" s="197"/>
      <c r="I1488" s="198">
        <f t="shared" ca="1" si="142"/>
        <v>0</v>
      </c>
      <c r="J1488" s="121"/>
      <c r="K1488" s="196">
        <f>SUMIFS(VENTAS[Cantidad],VENTAS[Código del producto Vendido],INVENTARIO[[#This Row],[Code]])</f>
        <v>0</v>
      </c>
      <c r="L1488" s="196">
        <f>INVENTARIO[[#This Row],[Entradas]]-INVENTARIO[[#This Row],[Salidas]]</f>
        <v>0</v>
      </c>
      <c r="M1488" s="197">
        <f ca="1">INVENTARIO[[#This Row],[Pricing 1]]*10%</f>
        <v>0</v>
      </c>
      <c r="N1488" s="197"/>
      <c r="O1488" s="197"/>
      <c r="P1488" s="197" t="e">
        <f t="shared" si="143"/>
        <v>#DIV/0!</v>
      </c>
      <c r="Q1488" s="196"/>
      <c r="R1488" s="197"/>
      <c r="S1488" s="199">
        <f t="shared" si="144"/>
        <v>0</v>
      </c>
      <c r="T1488" s="200">
        <f ca="1">(P1488+S1488)-INVENTARIO[[#This Row],[Comisión 10%]]</f>
        <v>0</v>
      </c>
      <c r="U1488" s="197">
        <f t="shared" ca="1" si="145"/>
        <v>0</v>
      </c>
      <c r="V1488" s="201"/>
      <c r="W1488" s="20">
        <f ca="1">INVENTARIO[[#This Row],[Precio Final]]-(INVENTARIO[[#This Row],[Comisión 10%]]+INVENTARIO[[#This Row],[Costo total]])</f>
        <v>0</v>
      </c>
      <c r="X1488" s="20">
        <f ca="1">INVENTARIO[[#This Row],[Ganancia Unitaria]]*INVENTARIO[[#This Row],[Salidas]]</f>
        <v>0</v>
      </c>
      <c r="Y1488" s="20"/>
      <c r="Z1488" s="20"/>
    </row>
    <row r="1489" spans="1:26" ht="55" hidden="1" customHeight="1" x14ac:dyDescent="0.15">
      <c r="A1489" s="23"/>
      <c r="B1489" s="171"/>
      <c r="C1489" s="22"/>
      <c r="D1489" s="120"/>
      <c r="E1489" s="194"/>
      <c r="F1489" s="195"/>
      <c r="G1489" s="196"/>
      <c r="H1489" s="197"/>
      <c r="I1489" s="198">
        <f t="shared" ca="1" si="142"/>
        <v>0</v>
      </c>
      <c r="J1489" s="121"/>
      <c r="K1489" s="196">
        <f>SUMIFS(VENTAS[Cantidad],VENTAS[Código del producto Vendido],INVENTARIO[[#This Row],[Code]])</f>
        <v>0</v>
      </c>
      <c r="L1489" s="196">
        <f>INVENTARIO[[#This Row],[Entradas]]-INVENTARIO[[#This Row],[Salidas]]</f>
        <v>0</v>
      </c>
      <c r="M1489" s="197">
        <f ca="1">INVENTARIO[[#This Row],[Pricing 1]]*10%</f>
        <v>0</v>
      </c>
      <c r="N1489" s="197"/>
      <c r="O1489" s="197"/>
      <c r="P1489" s="197" t="e">
        <f t="shared" si="143"/>
        <v>#DIV/0!</v>
      </c>
      <c r="Q1489" s="196"/>
      <c r="R1489" s="197"/>
      <c r="S1489" s="199">
        <f t="shared" si="144"/>
        <v>0</v>
      </c>
      <c r="T1489" s="200">
        <f ca="1">(P1489+S1489)-INVENTARIO[[#This Row],[Comisión 10%]]</f>
        <v>0</v>
      </c>
      <c r="U1489" s="197">
        <f t="shared" ca="1" si="145"/>
        <v>0</v>
      </c>
      <c r="V1489" s="201"/>
      <c r="W1489" s="20">
        <f ca="1">INVENTARIO[[#This Row],[Precio Final]]-(INVENTARIO[[#This Row],[Comisión 10%]]+INVENTARIO[[#This Row],[Costo total]])</f>
        <v>0</v>
      </c>
      <c r="X1489" s="20">
        <f ca="1">INVENTARIO[[#This Row],[Ganancia Unitaria]]*INVENTARIO[[#This Row],[Salidas]]</f>
        <v>0</v>
      </c>
      <c r="Y1489" s="20"/>
      <c r="Z1489" s="20"/>
    </row>
    <row r="1490" spans="1:26" ht="55" hidden="1" customHeight="1" x14ac:dyDescent="0.15">
      <c r="A1490" s="23"/>
      <c r="B1490" s="171"/>
      <c r="C1490" s="22"/>
      <c r="D1490" s="120"/>
      <c r="E1490" s="194"/>
      <c r="F1490" s="195"/>
      <c r="G1490" s="196"/>
      <c r="H1490" s="197"/>
      <c r="I1490" s="198">
        <f t="shared" ca="1" si="142"/>
        <v>0</v>
      </c>
      <c r="J1490" s="121"/>
      <c r="K1490" s="196">
        <f>SUMIFS(VENTAS[Cantidad],VENTAS[Código del producto Vendido],INVENTARIO[[#This Row],[Code]])</f>
        <v>0</v>
      </c>
      <c r="L1490" s="196">
        <f>INVENTARIO[[#This Row],[Entradas]]-INVENTARIO[[#This Row],[Salidas]]</f>
        <v>0</v>
      </c>
      <c r="M1490" s="197">
        <f ca="1">INVENTARIO[[#This Row],[Pricing 1]]*10%</f>
        <v>0</v>
      </c>
      <c r="N1490" s="197"/>
      <c r="O1490" s="197"/>
      <c r="P1490" s="197" t="e">
        <f t="shared" si="143"/>
        <v>#DIV/0!</v>
      </c>
      <c r="Q1490" s="196"/>
      <c r="R1490" s="197"/>
      <c r="S1490" s="199">
        <f t="shared" si="144"/>
        <v>0</v>
      </c>
      <c r="T1490" s="200">
        <f ca="1">(P1490+S1490)-INVENTARIO[[#This Row],[Comisión 10%]]</f>
        <v>0</v>
      </c>
      <c r="U1490" s="197">
        <f t="shared" ca="1" si="145"/>
        <v>0</v>
      </c>
      <c r="V1490" s="201"/>
      <c r="W1490" s="20">
        <f ca="1">INVENTARIO[[#This Row],[Precio Final]]-(INVENTARIO[[#This Row],[Comisión 10%]]+INVENTARIO[[#This Row],[Costo total]])</f>
        <v>0</v>
      </c>
      <c r="X1490" s="20">
        <f ca="1">INVENTARIO[[#This Row],[Ganancia Unitaria]]*INVENTARIO[[#This Row],[Salidas]]</f>
        <v>0</v>
      </c>
      <c r="Y1490" s="20"/>
      <c r="Z1490" s="20"/>
    </row>
    <row r="1491" spans="1:26" ht="55" hidden="1" customHeight="1" x14ac:dyDescent="0.15">
      <c r="A1491" s="23"/>
      <c r="B1491" s="171"/>
      <c r="C1491" s="22"/>
      <c r="D1491" s="120"/>
      <c r="E1491" s="194"/>
      <c r="F1491" s="195"/>
      <c r="G1491" s="196"/>
      <c r="H1491" s="197"/>
      <c r="I1491" s="198">
        <f t="shared" ca="1" si="142"/>
        <v>0</v>
      </c>
      <c r="J1491" s="121"/>
      <c r="K1491" s="196">
        <f>SUMIFS(VENTAS[Cantidad],VENTAS[Código del producto Vendido],INVENTARIO[[#This Row],[Code]])</f>
        <v>0</v>
      </c>
      <c r="L1491" s="196">
        <f>INVENTARIO[[#This Row],[Entradas]]-INVENTARIO[[#This Row],[Salidas]]</f>
        <v>0</v>
      </c>
      <c r="M1491" s="197">
        <f ca="1">INVENTARIO[[#This Row],[Pricing 1]]*10%</f>
        <v>0</v>
      </c>
      <c r="N1491" s="197"/>
      <c r="O1491" s="197"/>
      <c r="P1491" s="197" t="e">
        <f t="shared" si="143"/>
        <v>#DIV/0!</v>
      </c>
      <c r="Q1491" s="196"/>
      <c r="R1491" s="197"/>
      <c r="S1491" s="199">
        <f t="shared" si="144"/>
        <v>0</v>
      </c>
      <c r="T1491" s="200">
        <f ca="1">(P1491+S1491)-INVENTARIO[[#This Row],[Comisión 10%]]</f>
        <v>0</v>
      </c>
      <c r="U1491" s="197">
        <f t="shared" ca="1" si="145"/>
        <v>0</v>
      </c>
      <c r="V1491" s="201"/>
      <c r="W1491" s="20">
        <f ca="1">INVENTARIO[[#This Row],[Precio Final]]-(INVENTARIO[[#This Row],[Comisión 10%]]+INVENTARIO[[#This Row],[Costo total]])</f>
        <v>0</v>
      </c>
      <c r="X1491" s="20">
        <f ca="1">INVENTARIO[[#This Row],[Ganancia Unitaria]]*INVENTARIO[[#This Row],[Salidas]]</f>
        <v>0</v>
      </c>
      <c r="Y1491" s="20"/>
      <c r="Z1491" s="20"/>
    </row>
    <row r="1492" spans="1:26" ht="55" hidden="1" customHeight="1" x14ac:dyDescent="0.15">
      <c r="A1492" s="23"/>
      <c r="B1492" s="171"/>
      <c r="C1492" s="22"/>
      <c r="D1492" s="120"/>
      <c r="E1492" s="194"/>
      <c r="F1492" s="195"/>
      <c r="G1492" s="196"/>
      <c r="H1492" s="197"/>
      <c r="I1492" s="198">
        <f t="shared" ca="1" si="142"/>
        <v>0</v>
      </c>
      <c r="J1492" s="121"/>
      <c r="K1492" s="196">
        <f>SUMIFS(VENTAS[Cantidad],VENTAS[Código del producto Vendido],INVENTARIO[[#This Row],[Code]])</f>
        <v>0</v>
      </c>
      <c r="L1492" s="196">
        <f>INVENTARIO[[#This Row],[Entradas]]-INVENTARIO[[#This Row],[Salidas]]</f>
        <v>0</v>
      </c>
      <c r="M1492" s="197">
        <f ca="1">INVENTARIO[[#This Row],[Pricing 1]]*10%</f>
        <v>0</v>
      </c>
      <c r="N1492" s="197"/>
      <c r="O1492" s="197"/>
      <c r="P1492" s="197" t="e">
        <f t="shared" si="143"/>
        <v>#DIV/0!</v>
      </c>
      <c r="Q1492" s="196"/>
      <c r="R1492" s="197"/>
      <c r="S1492" s="199">
        <f t="shared" si="144"/>
        <v>0</v>
      </c>
      <c r="T1492" s="200">
        <f ca="1">(P1492+S1492)-INVENTARIO[[#This Row],[Comisión 10%]]</f>
        <v>0</v>
      </c>
      <c r="U1492" s="197">
        <f t="shared" ca="1" si="145"/>
        <v>0</v>
      </c>
      <c r="V1492" s="201"/>
      <c r="W1492" s="20">
        <f ca="1">INVENTARIO[[#This Row],[Precio Final]]-(INVENTARIO[[#This Row],[Comisión 10%]]+INVENTARIO[[#This Row],[Costo total]])</f>
        <v>0</v>
      </c>
      <c r="X1492" s="20">
        <f ca="1">INVENTARIO[[#This Row],[Ganancia Unitaria]]*INVENTARIO[[#This Row],[Salidas]]</f>
        <v>0</v>
      </c>
      <c r="Y1492" s="20"/>
      <c r="Z1492" s="20"/>
    </row>
    <row r="1493" spans="1:26" ht="55" hidden="1" customHeight="1" x14ac:dyDescent="0.15">
      <c r="A1493" s="23"/>
      <c r="B1493" s="171"/>
      <c r="C1493" s="22"/>
      <c r="D1493" s="120"/>
      <c r="E1493" s="194"/>
      <c r="F1493" s="195"/>
      <c r="G1493" s="196"/>
      <c r="H1493" s="197"/>
      <c r="I1493" s="198">
        <f t="shared" ca="1" si="142"/>
        <v>0</v>
      </c>
      <c r="J1493" s="121"/>
      <c r="K1493" s="196">
        <f>SUMIFS(VENTAS[Cantidad],VENTAS[Código del producto Vendido],INVENTARIO[[#This Row],[Code]])</f>
        <v>0</v>
      </c>
      <c r="L1493" s="196">
        <f>INVENTARIO[[#This Row],[Entradas]]-INVENTARIO[[#This Row],[Salidas]]</f>
        <v>0</v>
      </c>
      <c r="M1493" s="197">
        <f ca="1">INVENTARIO[[#This Row],[Pricing 1]]*10%</f>
        <v>0</v>
      </c>
      <c r="N1493" s="197"/>
      <c r="O1493" s="197"/>
      <c r="P1493" s="197" t="e">
        <f t="shared" si="143"/>
        <v>#DIV/0!</v>
      </c>
      <c r="Q1493" s="196"/>
      <c r="R1493" s="197"/>
      <c r="S1493" s="199">
        <f t="shared" si="144"/>
        <v>0</v>
      </c>
      <c r="T1493" s="200">
        <f ca="1">(P1493+S1493)-INVENTARIO[[#This Row],[Comisión 10%]]</f>
        <v>0</v>
      </c>
      <c r="U1493" s="197">
        <f t="shared" ca="1" si="145"/>
        <v>0</v>
      </c>
      <c r="V1493" s="201"/>
      <c r="W1493" s="20">
        <f ca="1">INVENTARIO[[#This Row],[Precio Final]]-(INVENTARIO[[#This Row],[Comisión 10%]]+INVENTARIO[[#This Row],[Costo total]])</f>
        <v>0</v>
      </c>
      <c r="X1493" s="20">
        <f ca="1">INVENTARIO[[#This Row],[Ganancia Unitaria]]*INVENTARIO[[#This Row],[Salidas]]</f>
        <v>0</v>
      </c>
      <c r="Y1493" s="20"/>
      <c r="Z1493" s="20"/>
    </row>
    <row r="1494" spans="1:26" ht="55" hidden="1" customHeight="1" x14ac:dyDescent="0.15">
      <c r="A1494" s="23"/>
      <c r="B1494" s="171"/>
      <c r="C1494" s="22"/>
      <c r="D1494" s="120"/>
      <c r="E1494" s="194"/>
      <c r="F1494" s="195"/>
      <c r="G1494" s="196"/>
      <c r="H1494" s="197"/>
      <c r="I1494" s="198">
        <f t="shared" ca="1" si="142"/>
        <v>0</v>
      </c>
      <c r="J1494" s="121"/>
      <c r="K1494" s="196">
        <f>SUMIFS(VENTAS[Cantidad],VENTAS[Código del producto Vendido],INVENTARIO[[#This Row],[Code]])</f>
        <v>0</v>
      </c>
      <c r="L1494" s="196">
        <f>INVENTARIO[[#This Row],[Entradas]]-INVENTARIO[[#This Row],[Salidas]]</f>
        <v>0</v>
      </c>
      <c r="M1494" s="197">
        <f ca="1">INVENTARIO[[#This Row],[Pricing 1]]*10%</f>
        <v>0</v>
      </c>
      <c r="N1494" s="197"/>
      <c r="O1494" s="197"/>
      <c r="P1494" s="197" t="e">
        <f t="shared" si="143"/>
        <v>#DIV/0!</v>
      </c>
      <c r="Q1494" s="196"/>
      <c r="R1494" s="197"/>
      <c r="S1494" s="199">
        <f t="shared" si="144"/>
        <v>0</v>
      </c>
      <c r="T1494" s="200">
        <f ca="1">(P1494+S1494)-INVENTARIO[[#This Row],[Comisión 10%]]</f>
        <v>0</v>
      </c>
      <c r="U1494" s="197">
        <f t="shared" ca="1" si="145"/>
        <v>0</v>
      </c>
      <c r="V1494" s="201"/>
      <c r="W1494" s="20">
        <f ca="1">INVENTARIO[[#This Row],[Precio Final]]-(INVENTARIO[[#This Row],[Comisión 10%]]+INVENTARIO[[#This Row],[Costo total]])</f>
        <v>0</v>
      </c>
      <c r="X1494" s="20">
        <f ca="1">INVENTARIO[[#This Row],[Ganancia Unitaria]]*INVENTARIO[[#This Row],[Salidas]]</f>
        <v>0</v>
      </c>
      <c r="Y1494" s="20"/>
      <c r="Z1494" s="20"/>
    </row>
    <row r="1495" spans="1:26" ht="55" hidden="1" customHeight="1" x14ac:dyDescent="0.15">
      <c r="A1495" s="23"/>
      <c r="B1495" s="171"/>
      <c r="C1495" s="22"/>
      <c r="D1495" s="120"/>
      <c r="E1495" s="194"/>
      <c r="F1495" s="195"/>
      <c r="G1495" s="196"/>
      <c r="H1495" s="197"/>
      <c r="I1495" s="198">
        <f t="shared" ca="1" si="142"/>
        <v>0</v>
      </c>
      <c r="J1495" s="121"/>
      <c r="K1495" s="196">
        <f>SUMIFS(VENTAS[Cantidad],VENTAS[Código del producto Vendido],INVENTARIO[[#This Row],[Code]])</f>
        <v>0</v>
      </c>
      <c r="L1495" s="196">
        <f>INVENTARIO[[#This Row],[Entradas]]-INVENTARIO[[#This Row],[Salidas]]</f>
        <v>0</v>
      </c>
      <c r="M1495" s="197">
        <f ca="1">INVENTARIO[[#This Row],[Pricing 1]]*10%</f>
        <v>0</v>
      </c>
      <c r="N1495" s="197"/>
      <c r="O1495" s="197"/>
      <c r="P1495" s="197" t="e">
        <f t="shared" si="143"/>
        <v>#DIV/0!</v>
      </c>
      <c r="Q1495" s="196"/>
      <c r="R1495" s="197"/>
      <c r="S1495" s="199">
        <f t="shared" si="144"/>
        <v>0</v>
      </c>
      <c r="T1495" s="200">
        <f ca="1">(P1495+S1495)-INVENTARIO[[#This Row],[Comisión 10%]]</f>
        <v>0</v>
      </c>
      <c r="U1495" s="197">
        <f t="shared" ca="1" si="145"/>
        <v>0</v>
      </c>
      <c r="V1495" s="201"/>
      <c r="W1495" s="20">
        <f ca="1">INVENTARIO[[#This Row],[Precio Final]]-(INVENTARIO[[#This Row],[Comisión 10%]]+INVENTARIO[[#This Row],[Costo total]])</f>
        <v>0</v>
      </c>
      <c r="X1495" s="20">
        <f ca="1">INVENTARIO[[#This Row],[Ganancia Unitaria]]*INVENTARIO[[#This Row],[Salidas]]</f>
        <v>0</v>
      </c>
      <c r="Y1495" s="20"/>
      <c r="Z1495" s="20"/>
    </row>
    <row r="1496" spans="1:26" ht="55" hidden="1" customHeight="1" x14ac:dyDescent="0.15">
      <c r="A1496" s="23"/>
      <c r="B1496" s="171"/>
      <c r="C1496" s="22"/>
      <c r="D1496" s="120"/>
      <c r="E1496" s="194"/>
      <c r="F1496" s="195"/>
      <c r="G1496" s="196"/>
      <c r="H1496" s="197"/>
      <c r="I1496" s="198">
        <f t="shared" ca="1" si="142"/>
        <v>0</v>
      </c>
      <c r="J1496" s="121"/>
      <c r="K1496" s="196">
        <f>SUMIFS(VENTAS[Cantidad],VENTAS[Código del producto Vendido],INVENTARIO[[#This Row],[Code]])</f>
        <v>0</v>
      </c>
      <c r="L1496" s="196">
        <f>INVENTARIO[[#This Row],[Entradas]]-INVENTARIO[[#This Row],[Salidas]]</f>
        <v>0</v>
      </c>
      <c r="M1496" s="197">
        <f ca="1">INVENTARIO[[#This Row],[Pricing 1]]*10%</f>
        <v>0</v>
      </c>
      <c r="N1496" s="197"/>
      <c r="O1496" s="197"/>
      <c r="P1496" s="197" t="e">
        <f t="shared" si="143"/>
        <v>#DIV/0!</v>
      </c>
      <c r="Q1496" s="196"/>
      <c r="R1496" s="197"/>
      <c r="S1496" s="199">
        <f t="shared" si="144"/>
        <v>0</v>
      </c>
      <c r="T1496" s="200">
        <f ca="1">(P1496+S1496)-INVENTARIO[[#This Row],[Comisión 10%]]</f>
        <v>0</v>
      </c>
      <c r="U1496" s="197">
        <f t="shared" ca="1" si="145"/>
        <v>0</v>
      </c>
      <c r="V1496" s="201"/>
      <c r="W1496" s="20">
        <f ca="1">INVENTARIO[[#This Row],[Precio Final]]-(INVENTARIO[[#This Row],[Comisión 10%]]+INVENTARIO[[#This Row],[Costo total]])</f>
        <v>0</v>
      </c>
      <c r="X1496" s="20">
        <f ca="1">INVENTARIO[[#This Row],[Ganancia Unitaria]]*INVENTARIO[[#This Row],[Salidas]]</f>
        <v>0</v>
      </c>
      <c r="Y1496" s="20"/>
      <c r="Z1496" s="20"/>
    </row>
    <row r="1497" spans="1:26" ht="55" hidden="1" customHeight="1" x14ac:dyDescent="0.15">
      <c r="A1497" s="23"/>
      <c r="B1497" s="171"/>
      <c r="C1497" s="22"/>
      <c r="D1497" s="120"/>
      <c r="E1497" s="194"/>
      <c r="F1497" s="195"/>
      <c r="G1497" s="196"/>
      <c r="H1497" s="197"/>
      <c r="I1497" s="198">
        <f t="shared" ca="1" si="142"/>
        <v>0</v>
      </c>
      <c r="J1497" s="121"/>
      <c r="K1497" s="196">
        <f>SUMIFS(VENTAS[Cantidad],VENTAS[Código del producto Vendido],INVENTARIO[[#This Row],[Code]])</f>
        <v>0</v>
      </c>
      <c r="L1497" s="196">
        <f>INVENTARIO[[#This Row],[Entradas]]-INVENTARIO[[#This Row],[Salidas]]</f>
        <v>0</v>
      </c>
      <c r="M1497" s="197">
        <f ca="1">INVENTARIO[[#This Row],[Pricing 1]]*10%</f>
        <v>0</v>
      </c>
      <c r="N1497" s="197"/>
      <c r="O1497" s="197"/>
      <c r="P1497" s="197" t="e">
        <f t="shared" si="143"/>
        <v>#DIV/0!</v>
      </c>
      <c r="Q1497" s="196"/>
      <c r="R1497" s="197"/>
      <c r="S1497" s="199">
        <f t="shared" si="144"/>
        <v>0</v>
      </c>
      <c r="T1497" s="200">
        <f ca="1">(P1497+S1497)-INVENTARIO[[#This Row],[Comisión 10%]]</f>
        <v>0</v>
      </c>
      <c r="U1497" s="197">
        <f t="shared" ca="1" si="145"/>
        <v>0</v>
      </c>
      <c r="V1497" s="201"/>
      <c r="W1497" s="20">
        <f ca="1">INVENTARIO[[#This Row],[Precio Final]]-(INVENTARIO[[#This Row],[Comisión 10%]]+INVENTARIO[[#This Row],[Costo total]])</f>
        <v>0</v>
      </c>
      <c r="X1497" s="20">
        <f ca="1">INVENTARIO[[#This Row],[Ganancia Unitaria]]*INVENTARIO[[#This Row],[Salidas]]</f>
        <v>0</v>
      </c>
      <c r="Y1497" s="20"/>
      <c r="Z1497" s="20"/>
    </row>
    <row r="1498" spans="1:26" ht="55" hidden="1" customHeight="1" x14ac:dyDescent="0.15">
      <c r="A1498" s="23"/>
      <c r="B1498" s="171"/>
      <c r="C1498" s="22"/>
      <c r="D1498" s="120"/>
      <c r="E1498" s="194"/>
      <c r="F1498" s="195"/>
      <c r="G1498" s="196"/>
      <c r="H1498" s="197"/>
      <c r="I1498" s="198">
        <f t="shared" ca="1" si="142"/>
        <v>0</v>
      </c>
      <c r="J1498" s="121"/>
      <c r="K1498" s="196">
        <f>SUMIFS(VENTAS[Cantidad],VENTAS[Código del producto Vendido],INVENTARIO[[#This Row],[Code]])</f>
        <v>0</v>
      </c>
      <c r="L1498" s="196">
        <f>INVENTARIO[[#This Row],[Entradas]]-INVENTARIO[[#This Row],[Salidas]]</f>
        <v>0</v>
      </c>
      <c r="M1498" s="197">
        <f ca="1">INVENTARIO[[#This Row],[Pricing 1]]*10%</f>
        <v>0</v>
      </c>
      <c r="N1498" s="197"/>
      <c r="O1498" s="197"/>
      <c r="P1498" s="197" t="e">
        <f t="shared" si="143"/>
        <v>#DIV/0!</v>
      </c>
      <c r="Q1498" s="196"/>
      <c r="R1498" s="197"/>
      <c r="S1498" s="199">
        <f t="shared" si="144"/>
        <v>0</v>
      </c>
      <c r="T1498" s="200">
        <f ca="1">(P1498+S1498)-INVENTARIO[[#This Row],[Comisión 10%]]</f>
        <v>0</v>
      </c>
      <c r="U1498" s="197">
        <f t="shared" ca="1" si="145"/>
        <v>0</v>
      </c>
      <c r="V1498" s="201"/>
      <c r="W1498" s="20">
        <f ca="1">INVENTARIO[[#This Row],[Precio Final]]-(INVENTARIO[[#This Row],[Comisión 10%]]+INVENTARIO[[#This Row],[Costo total]])</f>
        <v>0</v>
      </c>
      <c r="X1498" s="20">
        <f ca="1">INVENTARIO[[#This Row],[Ganancia Unitaria]]*INVENTARIO[[#This Row],[Salidas]]</f>
        <v>0</v>
      </c>
      <c r="Y1498" s="20"/>
      <c r="Z1498" s="20"/>
    </row>
    <row r="1499" spans="1:26" ht="55" hidden="1" customHeight="1" x14ac:dyDescent="0.15">
      <c r="A1499" s="23"/>
      <c r="B1499" s="171"/>
      <c r="C1499" s="22"/>
      <c r="D1499" s="120"/>
      <c r="E1499" s="194"/>
      <c r="F1499" s="195"/>
      <c r="G1499" s="196"/>
      <c r="H1499" s="197"/>
      <c r="I1499" s="198">
        <f t="shared" ca="1" si="142"/>
        <v>0</v>
      </c>
      <c r="J1499" s="121"/>
      <c r="K1499" s="196">
        <f>SUMIFS(VENTAS[Cantidad],VENTAS[Código del producto Vendido],INVENTARIO[[#This Row],[Code]])</f>
        <v>0</v>
      </c>
      <c r="L1499" s="196">
        <f>INVENTARIO[[#This Row],[Entradas]]-INVENTARIO[[#This Row],[Salidas]]</f>
        <v>0</v>
      </c>
      <c r="M1499" s="197">
        <f ca="1">INVENTARIO[[#This Row],[Pricing 1]]*10%</f>
        <v>0</v>
      </c>
      <c r="N1499" s="197"/>
      <c r="O1499" s="197"/>
      <c r="P1499" s="197" t="e">
        <f t="shared" si="143"/>
        <v>#DIV/0!</v>
      </c>
      <c r="Q1499" s="196"/>
      <c r="R1499" s="197"/>
      <c r="S1499" s="199">
        <f t="shared" si="144"/>
        <v>0</v>
      </c>
      <c r="T1499" s="200">
        <f ca="1">(P1499+S1499)-INVENTARIO[[#This Row],[Comisión 10%]]</f>
        <v>0</v>
      </c>
      <c r="U1499" s="197">
        <f t="shared" ca="1" si="145"/>
        <v>0</v>
      </c>
      <c r="V1499" s="201"/>
      <c r="W1499" s="20">
        <f ca="1">INVENTARIO[[#This Row],[Precio Final]]-(INVENTARIO[[#This Row],[Comisión 10%]]+INVENTARIO[[#This Row],[Costo total]])</f>
        <v>0</v>
      </c>
      <c r="X1499" s="20">
        <f ca="1">INVENTARIO[[#This Row],[Ganancia Unitaria]]*INVENTARIO[[#This Row],[Salidas]]</f>
        <v>0</v>
      </c>
      <c r="Y1499" s="20"/>
      <c r="Z1499" s="20"/>
    </row>
    <row r="1500" spans="1:26" ht="55" hidden="1" customHeight="1" x14ac:dyDescent="0.15">
      <c r="A1500" s="23"/>
      <c r="B1500" s="171"/>
      <c r="C1500" s="22"/>
      <c r="D1500" s="120"/>
      <c r="E1500" s="194"/>
      <c r="F1500" s="195"/>
      <c r="G1500" s="196"/>
      <c r="H1500" s="197"/>
      <c r="I1500" s="198">
        <f t="shared" ca="1" si="142"/>
        <v>0</v>
      </c>
      <c r="J1500" s="121"/>
      <c r="K1500" s="196">
        <f>SUMIFS(VENTAS[Cantidad],VENTAS[Código del producto Vendido],INVENTARIO[[#This Row],[Code]])</f>
        <v>0</v>
      </c>
      <c r="L1500" s="196">
        <f>INVENTARIO[[#This Row],[Entradas]]-INVENTARIO[[#This Row],[Salidas]]</f>
        <v>0</v>
      </c>
      <c r="M1500" s="197">
        <f ca="1">INVENTARIO[[#This Row],[Pricing 1]]*10%</f>
        <v>0</v>
      </c>
      <c r="N1500" s="197"/>
      <c r="O1500" s="197"/>
      <c r="P1500" s="197" t="e">
        <f t="shared" si="143"/>
        <v>#DIV/0!</v>
      </c>
      <c r="Q1500" s="196"/>
      <c r="R1500" s="197"/>
      <c r="S1500" s="199">
        <f t="shared" si="144"/>
        <v>0</v>
      </c>
      <c r="T1500" s="200">
        <f ca="1">(P1500+S1500)-INVENTARIO[[#This Row],[Comisión 10%]]</f>
        <v>0</v>
      </c>
      <c r="U1500" s="197">
        <f t="shared" ca="1" si="145"/>
        <v>0</v>
      </c>
      <c r="V1500" s="201"/>
      <c r="W1500" s="20">
        <f ca="1">INVENTARIO[[#This Row],[Precio Final]]-(INVENTARIO[[#This Row],[Comisión 10%]]+INVENTARIO[[#This Row],[Costo total]])</f>
        <v>0</v>
      </c>
      <c r="X1500" s="20">
        <f ca="1">INVENTARIO[[#This Row],[Ganancia Unitaria]]*INVENTARIO[[#This Row],[Salidas]]</f>
        <v>0</v>
      </c>
      <c r="Y1500" s="20"/>
      <c r="Z1500" s="20"/>
    </row>
    <row r="1501" spans="1:26" ht="55" hidden="1" customHeight="1" x14ac:dyDescent="0.15">
      <c r="A1501" s="23"/>
      <c r="B1501" s="171"/>
      <c r="C1501" s="22"/>
      <c r="D1501" s="120"/>
      <c r="E1501" s="194"/>
      <c r="F1501" s="195"/>
      <c r="G1501" s="196"/>
      <c r="H1501" s="197"/>
      <c r="I1501" s="198">
        <f t="shared" ca="1" si="142"/>
        <v>0</v>
      </c>
      <c r="J1501" s="121"/>
      <c r="K1501" s="196">
        <f>SUMIFS(VENTAS[Cantidad],VENTAS[Código del producto Vendido],INVENTARIO[[#This Row],[Code]])</f>
        <v>0</v>
      </c>
      <c r="L1501" s="196">
        <f>INVENTARIO[[#This Row],[Entradas]]-INVENTARIO[[#This Row],[Salidas]]</f>
        <v>0</v>
      </c>
      <c r="M1501" s="197">
        <f ca="1">INVENTARIO[[#This Row],[Pricing 1]]*10%</f>
        <v>0</v>
      </c>
      <c r="N1501" s="197"/>
      <c r="O1501" s="197"/>
      <c r="P1501" s="197" t="e">
        <f t="shared" si="143"/>
        <v>#DIV/0!</v>
      </c>
      <c r="Q1501" s="196"/>
      <c r="R1501" s="197"/>
      <c r="S1501" s="199">
        <f t="shared" si="144"/>
        <v>0</v>
      </c>
      <c r="T1501" s="200">
        <f ca="1">(P1501+S1501)-INVENTARIO[[#This Row],[Comisión 10%]]</f>
        <v>0</v>
      </c>
      <c r="U1501" s="197">
        <f t="shared" ca="1" si="145"/>
        <v>0</v>
      </c>
      <c r="V1501" s="201"/>
      <c r="W1501" s="20">
        <f ca="1">INVENTARIO[[#This Row],[Precio Final]]-(INVENTARIO[[#This Row],[Comisión 10%]]+INVENTARIO[[#This Row],[Costo total]])</f>
        <v>0</v>
      </c>
      <c r="X1501" s="20">
        <f ca="1">INVENTARIO[[#This Row],[Ganancia Unitaria]]*INVENTARIO[[#This Row],[Salidas]]</f>
        <v>0</v>
      </c>
      <c r="Y1501" s="20"/>
      <c r="Z1501" s="20"/>
    </row>
    <row r="1502" spans="1:26" ht="55" hidden="1" customHeight="1" x14ac:dyDescent="0.15">
      <c r="A1502" s="23"/>
      <c r="B1502" s="171"/>
      <c r="C1502" s="22"/>
      <c r="D1502" s="120"/>
      <c r="E1502" s="194"/>
      <c r="F1502" s="195"/>
      <c r="G1502" s="196"/>
      <c r="H1502" s="197"/>
      <c r="I1502" s="198">
        <f t="shared" ca="1" si="142"/>
        <v>0</v>
      </c>
      <c r="J1502" s="121"/>
      <c r="K1502" s="196">
        <f>SUMIFS(VENTAS[Cantidad],VENTAS[Código del producto Vendido],INVENTARIO[[#This Row],[Code]])</f>
        <v>0</v>
      </c>
      <c r="L1502" s="196">
        <f>INVENTARIO[[#This Row],[Entradas]]-INVENTARIO[[#This Row],[Salidas]]</f>
        <v>0</v>
      </c>
      <c r="M1502" s="197">
        <f ca="1">INVENTARIO[[#This Row],[Pricing 1]]*10%</f>
        <v>0</v>
      </c>
      <c r="N1502" s="197"/>
      <c r="O1502" s="197"/>
      <c r="P1502" s="197" t="e">
        <f t="shared" si="143"/>
        <v>#DIV/0!</v>
      </c>
      <c r="Q1502" s="196"/>
      <c r="R1502" s="197"/>
      <c r="S1502" s="199">
        <f t="shared" si="144"/>
        <v>0</v>
      </c>
      <c r="T1502" s="200">
        <f ca="1">(P1502+S1502)-INVENTARIO[[#This Row],[Comisión 10%]]</f>
        <v>0</v>
      </c>
      <c r="U1502" s="197">
        <f t="shared" ca="1" si="145"/>
        <v>0</v>
      </c>
      <c r="V1502" s="201"/>
      <c r="W1502" s="20">
        <f ca="1">INVENTARIO[[#This Row],[Precio Final]]-(INVENTARIO[[#This Row],[Comisión 10%]]+INVENTARIO[[#This Row],[Costo total]])</f>
        <v>0</v>
      </c>
      <c r="X1502" s="20">
        <f ca="1">INVENTARIO[[#This Row],[Ganancia Unitaria]]*INVENTARIO[[#This Row],[Salidas]]</f>
        <v>0</v>
      </c>
      <c r="Y1502" s="20"/>
      <c r="Z1502" s="20"/>
    </row>
    <row r="1503" spans="1:26" ht="55" hidden="1" customHeight="1" x14ac:dyDescent="0.15">
      <c r="A1503" s="23"/>
      <c r="B1503" s="171"/>
      <c r="C1503" s="22"/>
      <c r="D1503" s="120"/>
      <c r="E1503" s="194"/>
      <c r="F1503" s="195"/>
      <c r="G1503" s="196"/>
      <c r="H1503" s="197"/>
      <c r="I1503" s="198">
        <f t="shared" ca="1" si="142"/>
        <v>0</v>
      </c>
      <c r="J1503" s="121"/>
      <c r="K1503" s="196">
        <f>SUMIFS(VENTAS[Cantidad],VENTAS[Código del producto Vendido],INVENTARIO[[#This Row],[Code]])</f>
        <v>0</v>
      </c>
      <c r="L1503" s="196">
        <f>INVENTARIO[[#This Row],[Entradas]]-INVENTARIO[[#This Row],[Salidas]]</f>
        <v>0</v>
      </c>
      <c r="M1503" s="197">
        <f ca="1">INVENTARIO[[#This Row],[Pricing 1]]*10%</f>
        <v>0</v>
      </c>
      <c r="N1503" s="197"/>
      <c r="O1503" s="197"/>
      <c r="P1503" s="197" t="e">
        <f t="shared" si="143"/>
        <v>#DIV/0!</v>
      </c>
      <c r="Q1503" s="196"/>
      <c r="R1503" s="197"/>
      <c r="S1503" s="199">
        <f t="shared" si="144"/>
        <v>0</v>
      </c>
      <c r="T1503" s="200">
        <f ca="1">(P1503+S1503)-INVENTARIO[[#This Row],[Comisión 10%]]</f>
        <v>0</v>
      </c>
      <c r="U1503" s="197">
        <f t="shared" ca="1" si="145"/>
        <v>0</v>
      </c>
      <c r="V1503" s="201"/>
      <c r="W1503" s="20">
        <f ca="1">INVENTARIO[[#This Row],[Precio Final]]-(INVENTARIO[[#This Row],[Comisión 10%]]+INVENTARIO[[#This Row],[Costo total]])</f>
        <v>0</v>
      </c>
      <c r="X1503" s="20">
        <f ca="1">INVENTARIO[[#This Row],[Ganancia Unitaria]]*INVENTARIO[[#This Row],[Salidas]]</f>
        <v>0</v>
      </c>
      <c r="Y1503" s="20"/>
      <c r="Z1503" s="20"/>
    </row>
    <row r="1504" spans="1:26" ht="55" hidden="1" customHeight="1" x14ac:dyDescent="0.15">
      <c r="A1504" s="23"/>
      <c r="B1504" s="171"/>
      <c r="C1504" s="22"/>
      <c r="D1504" s="120"/>
      <c r="E1504" s="194"/>
      <c r="F1504" s="195"/>
      <c r="G1504" s="196"/>
      <c r="H1504" s="197"/>
      <c r="I1504" s="198">
        <f t="shared" ca="1" si="142"/>
        <v>0</v>
      </c>
      <c r="J1504" s="121"/>
      <c r="K1504" s="196">
        <f>SUMIFS(VENTAS[Cantidad],VENTAS[Código del producto Vendido],INVENTARIO[[#This Row],[Code]])</f>
        <v>0</v>
      </c>
      <c r="L1504" s="196">
        <f>INVENTARIO[[#This Row],[Entradas]]-INVENTARIO[[#This Row],[Salidas]]</f>
        <v>0</v>
      </c>
      <c r="M1504" s="197">
        <f ca="1">INVENTARIO[[#This Row],[Pricing 1]]*10%</f>
        <v>0</v>
      </c>
      <c r="N1504" s="197"/>
      <c r="O1504" s="197"/>
      <c r="P1504" s="197" t="e">
        <f t="shared" si="143"/>
        <v>#DIV/0!</v>
      </c>
      <c r="Q1504" s="196"/>
      <c r="R1504" s="197"/>
      <c r="S1504" s="199">
        <f t="shared" si="144"/>
        <v>0</v>
      </c>
      <c r="T1504" s="200">
        <f ca="1">(P1504+S1504)-INVENTARIO[[#This Row],[Comisión 10%]]</f>
        <v>0</v>
      </c>
      <c r="U1504" s="197">
        <f t="shared" ca="1" si="145"/>
        <v>0</v>
      </c>
      <c r="V1504" s="201"/>
      <c r="W1504" s="20">
        <f ca="1">INVENTARIO[[#This Row],[Precio Final]]-(INVENTARIO[[#This Row],[Comisión 10%]]+INVENTARIO[[#This Row],[Costo total]])</f>
        <v>0</v>
      </c>
      <c r="X1504" s="20">
        <f ca="1">INVENTARIO[[#This Row],[Ganancia Unitaria]]*INVENTARIO[[#This Row],[Salidas]]</f>
        <v>0</v>
      </c>
      <c r="Y1504" s="20"/>
      <c r="Z1504" s="20"/>
    </row>
    <row r="1505" spans="1:26" ht="55" hidden="1" customHeight="1" x14ac:dyDescent="0.15">
      <c r="A1505" s="23"/>
      <c r="B1505" s="171"/>
      <c r="C1505" s="22"/>
      <c r="D1505" s="120"/>
      <c r="E1505" s="194"/>
      <c r="F1505" s="195"/>
      <c r="G1505" s="196"/>
      <c r="H1505" s="197"/>
      <c r="I1505" s="198">
        <f t="shared" ca="1" si="142"/>
        <v>0</v>
      </c>
      <c r="J1505" s="121"/>
      <c r="K1505" s="196">
        <f>SUMIFS(VENTAS[Cantidad],VENTAS[Código del producto Vendido],INVENTARIO[[#This Row],[Code]])</f>
        <v>0</v>
      </c>
      <c r="L1505" s="196">
        <f>INVENTARIO[[#This Row],[Entradas]]-INVENTARIO[[#This Row],[Salidas]]</f>
        <v>0</v>
      </c>
      <c r="M1505" s="197">
        <f ca="1">INVENTARIO[[#This Row],[Pricing 1]]*10%</f>
        <v>0</v>
      </c>
      <c r="N1505" s="197"/>
      <c r="O1505" s="197"/>
      <c r="P1505" s="197" t="e">
        <f t="shared" si="143"/>
        <v>#DIV/0!</v>
      </c>
      <c r="Q1505" s="196"/>
      <c r="R1505" s="197"/>
      <c r="S1505" s="199">
        <f t="shared" si="144"/>
        <v>0</v>
      </c>
      <c r="T1505" s="200">
        <f ca="1">(P1505+S1505)-INVENTARIO[[#This Row],[Comisión 10%]]</f>
        <v>0</v>
      </c>
      <c r="U1505" s="197">
        <f t="shared" ca="1" si="145"/>
        <v>0</v>
      </c>
      <c r="V1505" s="201"/>
      <c r="W1505" s="20">
        <f ca="1">INVENTARIO[[#This Row],[Precio Final]]-(INVENTARIO[[#This Row],[Comisión 10%]]+INVENTARIO[[#This Row],[Costo total]])</f>
        <v>0</v>
      </c>
      <c r="X1505" s="20">
        <f ca="1">INVENTARIO[[#This Row],[Ganancia Unitaria]]*INVENTARIO[[#This Row],[Salidas]]</f>
        <v>0</v>
      </c>
      <c r="Y1505" s="20"/>
      <c r="Z1505" s="20"/>
    </row>
    <row r="1506" spans="1:26" ht="55" hidden="1" customHeight="1" x14ac:dyDescent="0.15">
      <c r="A1506" s="23"/>
      <c r="B1506" s="171"/>
      <c r="C1506" s="22"/>
      <c r="D1506" s="120"/>
      <c r="E1506" s="194"/>
      <c r="F1506" s="195"/>
      <c r="G1506" s="196"/>
      <c r="H1506" s="197"/>
      <c r="I1506" s="198">
        <f t="shared" ca="1" si="142"/>
        <v>0</v>
      </c>
      <c r="J1506" s="121"/>
      <c r="K1506" s="196">
        <f>SUMIFS(VENTAS[Cantidad],VENTAS[Código del producto Vendido],INVENTARIO[[#This Row],[Code]])</f>
        <v>0</v>
      </c>
      <c r="L1506" s="196">
        <f>INVENTARIO[[#This Row],[Entradas]]-INVENTARIO[[#This Row],[Salidas]]</f>
        <v>0</v>
      </c>
      <c r="M1506" s="197">
        <f ca="1">INVENTARIO[[#This Row],[Pricing 1]]*10%</f>
        <v>0</v>
      </c>
      <c r="N1506" s="197"/>
      <c r="O1506" s="197"/>
      <c r="P1506" s="197" t="e">
        <f t="shared" si="143"/>
        <v>#DIV/0!</v>
      </c>
      <c r="Q1506" s="196"/>
      <c r="R1506" s="197"/>
      <c r="S1506" s="199">
        <f t="shared" si="144"/>
        <v>0</v>
      </c>
      <c r="T1506" s="200">
        <f ca="1">(P1506+S1506)-INVENTARIO[[#This Row],[Comisión 10%]]</f>
        <v>0</v>
      </c>
      <c r="U1506" s="197">
        <f t="shared" ca="1" si="145"/>
        <v>0</v>
      </c>
      <c r="V1506" s="201"/>
      <c r="W1506" s="20">
        <f ca="1">INVENTARIO[[#This Row],[Precio Final]]-(INVENTARIO[[#This Row],[Comisión 10%]]+INVENTARIO[[#This Row],[Costo total]])</f>
        <v>0</v>
      </c>
      <c r="X1506" s="20">
        <f ca="1">INVENTARIO[[#This Row],[Ganancia Unitaria]]*INVENTARIO[[#This Row],[Salidas]]</f>
        <v>0</v>
      </c>
      <c r="Y1506" s="20"/>
      <c r="Z1506" s="20"/>
    </row>
    <row r="1507" spans="1:26" ht="55" hidden="1" customHeight="1" x14ac:dyDescent="0.15">
      <c r="A1507" s="23"/>
      <c r="B1507" s="171"/>
      <c r="C1507" s="22"/>
      <c r="D1507" s="120"/>
      <c r="E1507" s="194"/>
      <c r="F1507" s="195"/>
      <c r="G1507" s="196"/>
      <c r="H1507" s="197"/>
      <c r="I1507" s="198">
        <f t="shared" ca="1" si="142"/>
        <v>0</v>
      </c>
      <c r="J1507" s="121"/>
      <c r="K1507" s="196">
        <f>SUMIFS(VENTAS[Cantidad],VENTAS[Código del producto Vendido],INVENTARIO[[#This Row],[Code]])</f>
        <v>0</v>
      </c>
      <c r="L1507" s="196">
        <f>INVENTARIO[[#This Row],[Entradas]]-INVENTARIO[[#This Row],[Salidas]]</f>
        <v>0</v>
      </c>
      <c r="M1507" s="197">
        <f ca="1">INVENTARIO[[#This Row],[Pricing 1]]*10%</f>
        <v>0</v>
      </c>
      <c r="N1507" s="197"/>
      <c r="O1507" s="197"/>
      <c r="P1507" s="197" t="e">
        <f t="shared" si="143"/>
        <v>#DIV/0!</v>
      </c>
      <c r="Q1507" s="196"/>
      <c r="R1507" s="197"/>
      <c r="S1507" s="199">
        <f t="shared" si="144"/>
        <v>0</v>
      </c>
      <c r="T1507" s="200">
        <f ca="1">(P1507+S1507)-INVENTARIO[[#This Row],[Comisión 10%]]</f>
        <v>0</v>
      </c>
      <c r="U1507" s="197">
        <f t="shared" ca="1" si="145"/>
        <v>0</v>
      </c>
      <c r="V1507" s="201"/>
      <c r="W1507" s="20">
        <f ca="1">INVENTARIO[[#This Row],[Precio Final]]-(INVENTARIO[[#This Row],[Comisión 10%]]+INVENTARIO[[#This Row],[Costo total]])</f>
        <v>0</v>
      </c>
      <c r="X1507" s="20">
        <f ca="1">INVENTARIO[[#This Row],[Ganancia Unitaria]]*INVENTARIO[[#This Row],[Salidas]]</f>
        <v>0</v>
      </c>
      <c r="Y1507" s="20"/>
      <c r="Z1507" s="20"/>
    </row>
    <row r="1508" spans="1:26" ht="55" hidden="1" customHeight="1" x14ac:dyDescent="0.15">
      <c r="A1508" s="23"/>
      <c r="B1508" s="171"/>
      <c r="C1508" s="22"/>
      <c r="D1508" s="120"/>
      <c r="E1508" s="194"/>
      <c r="F1508" s="195"/>
      <c r="G1508" s="196"/>
      <c r="H1508" s="197"/>
      <c r="I1508" s="198">
        <f t="shared" ca="1" si="142"/>
        <v>0</v>
      </c>
      <c r="J1508" s="121"/>
      <c r="K1508" s="196">
        <f>SUMIFS(VENTAS[Cantidad],VENTAS[Código del producto Vendido],INVENTARIO[[#This Row],[Code]])</f>
        <v>0</v>
      </c>
      <c r="L1508" s="196">
        <f>INVENTARIO[[#This Row],[Entradas]]-INVENTARIO[[#This Row],[Salidas]]</f>
        <v>0</v>
      </c>
      <c r="M1508" s="197">
        <f ca="1">INVENTARIO[[#This Row],[Pricing 1]]*10%</f>
        <v>0</v>
      </c>
      <c r="N1508" s="197"/>
      <c r="O1508" s="197"/>
      <c r="P1508" s="197" t="e">
        <f t="shared" si="143"/>
        <v>#DIV/0!</v>
      </c>
      <c r="Q1508" s="196"/>
      <c r="R1508" s="197"/>
      <c r="S1508" s="199">
        <f t="shared" si="144"/>
        <v>0</v>
      </c>
      <c r="T1508" s="200">
        <f ca="1">(P1508+S1508)-INVENTARIO[[#This Row],[Comisión 10%]]</f>
        <v>0</v>
      </c>
      <c r="U1508" s="197">
        <f t="shared" ca="1" si="145"/>
        <v>0</v>
      </c>
      <c r="V1508" s="201"/>
      <c r="W1508" s="20">
        <f ca="1">INVENTARIO[[#This Row],[Precio Final]]-(INVENTARIO[[#This Row],[Comisión 10%]]+INVENTARIO[[#This Row],[Costo total]])</f>
        <v>0</v>
      </c>
      <c r="X1508" s="20">
        <f ca="1">INVENTARIO[[#This Row],[Ganancia Unitaria]]*INVENTARIO[[#This Row],[Salidas]]</f>
        <v>0</v>
      </c>
      <c r="Y1508" s="20"/>
      <c r="Z1508" s="20"/>
    </row>
    <row r="1509" spans="1:26" ht="55" hidden="1" customHeight="1" x14ac:dyDescent="0.15">
      <c r="A1509" s="23"/>
      <c r="B1509" s="171"/>
      <c r="C1509" s="22"/>
      <c r="D1509" s="120"/>
      <c r="E1509" s="194"/>
      <c r="F1509" s="195"/>
      <c r="G1509" s="196"/>
      <c r="H1509" s="197"/>
      <c r="I1509" s="198">
        <f t="shared" ca="1" si="142"/>
        <v>0</v>
      </c>
      <c r="J1509" s="121"/>
      <c r="K1509" s="196">
        <f>SUMIFS(VENTAS[Cantidad],VENTAS[Código del producto Vendido],INVENTARIO[[#This Row],[Code]])</f>
        <v>0</v>
      </c>
      <c r="L1509" s="196">
        <f>INVENTARIO[[#This Row],[Entradas]]-INVENTARIO[[#This Row],[Salidas]]</f>
        <v>0</v>
      </c>
      <c r="M1509" s="197">
        <f ca="1">INVENTARIO[[#This Row],[Pricing 1]]*10%</f>
        <v>0</v>
      </c>
      <c r="N1509" s="197"/>
      <c r="O1509" s="197"/>
      <c r="P1509" s="197" t="e">
        <f t="shared" si="143"/>
        <v>#DIV/0!</v>
      </c>
      <c r="Q1509" s="196"/>
      <c r="R1509" s="197"/>
      <c r="S1509" s="199">
        <f t="shared" si="144"/>
        <v>0</v>
      </c>
      <c r="T1509" s="200">
        <f ca="1">(P1509+S1509)-INVENTARIO[[#This Row],[Comisión 10%]]</f>
        <v>0</v>
      </c>
      <c r="U1509" s="197">
        <f t="shared" ca="1" si="145"/>
        <v>0</v>
      </c>
      <c r="V1509" s="201"/>
      <c r="W1509" s="20">
        <f ca="1">INVENTARIO[[#This Row],[Precio Final]]-(INVENTARIO[[#This Row],[Comisión 10%]]+INVENTARIO[[#This Row],[Costo total]])</f>
        <v>0</v>
      </c>
      <c r="X1509" s="20">
        <f ca="1">INVENTARIO[[#This Row],[Ganancia Unitaria]]*INVENTARIO[[#This Row],[Salidas]]</f>
        <v>0</v>
      </c>
      <c r="Y1509" s="20"/>
      <c r="Z1509" s="20"/>
    </row>
    <row r="1510" spans="1:26" ht="55" hidden="1" customHeight="1" x14ac:dyDescent="0.15">
      <c r="A1510" s="23"/>
      <c r="B1510" s="171"/>
      <c r="C1510" s="22"/>
      <c r="D1510" s="120"/>
      <c r="E1510" s="194"/>
      <c r="F1510" s="195"/>
      <c r="G1510" s="196"/>
      <c r="H1510" s="197"/>
      <c r="I1510" s="198">
        <f t="shared" ca="1" si="142"/>
        <v>0</v>
      </c>
      <c r="J1510" s="121"/>
      <c r="K1510" s="196">
        <f>SUMIFS(VENTAS[Cantidad],VENTAS[Código del producto Vendido],INVENTARIO[[#This Row],[Code]])</f>
        <v>0</v>
      </c>
      <c r="L1510" s="196">
        <f>INVENTARIO[[#This Row],[Entradas]]-INVENTARIO[[#This Row],[Salidas]]</f>
        <v>0</v>
      </c>
      <c r="M1510" s="197">
        <f ca="1">INVENTARIO[[#This Row],[Pricing 1]]*10%</f>
        <v>0</v>
      </c>
      <c r="N1510" s="197"/>
      <c r="O1510" s="197"/>
      <c r="P1510" s="197" t="e">
        <f t="shared" si="143"/>
        <v>#DIV/0!</v>
      </c>
      <c r="Q1510" s="196"/>
      <c r="R1510" s="197"/>
      <c r="S1510" s="199">
        <f t="shared" si="144"/>
        <v>0</v>
      </c>
      <c r="T1510" s="200">
        <f ca="1">(P1510+S1510)-INVENTARIO[[#This Row],[Comisión 10%]]</f>
        <v>0</v>
      </c>
      <c r="U1510" s="197">
        <f t="shared" ca="1" si="145"/>
        <v>0</v>
      </c>
      <c r="V1510" s="201"/>
      <c r="W1510" s="20">
        <f ca="1">INVENTARIO[[#This Row],[Precio Final]]-(INVENTARIO[[#This Row],[Comisión 10%]]+INVENTARIO[[#This Row],[Costo total]])</f>
        <v>0</v>
      </c>
      <c r="X1510" s="20">
        <f ca="1">INVENTARIO[[#This Row],[Ganancia Unitaria]]*INVENTARIO[[#This Row],[Salidas]]</f>
        <v>0</v>
      </c>
      <c r="Y1510" s="20"/>
      <c r="Z1510" s="20"/>
    </row>
    <row r="1511" spans="1:26" ht="55" hidden="1" customHeight="1" x14ac:dyDescent="0.15">
      <c r="A1511" s="23"/>
      <c r="B1511" s="171"/>
      <c r="C1511" s="22"/>
      <c r="D1511" s="120"/>
      <c r="E1511" s="194"/>
      <c r="F1511" s="195"/>
      <c r="G1511" s="196"/>
      <c r="H1511" s="197"/>
      <c r="I1511" s="198">
        <f t="shared" ca="1" si="142"/>
        <v>0</v>
      </c>
      <c r="J1511" s="121"/>
      <c r="K1511" s="196">
        <f>SUMIFS(VENTAS[Cantidad],VENTAS[Código del producto Vendido],INVENTARIO[[#This Row],[Code]])</f>
        <v>0</v>
      </c>
      <c r="L1511" s="196">
        <f>INVENTARIO[[#This Row],[Entradas]]-INVENTARIO[[#This Row],[Salidas]]</f>
        <v>0</v>
      </c>
      <c r="M1511" s="197">
        <f ca="1">INVENTARIO[[#This Row],[Pricing 1]]*10%</f>
        <v>0</v>
      </c>
      <c r="N1511" s="197"/>
      <c r="O1511" s="197"/>
      <c r="P1511" s="197" t="e">
        <f t="shared" si="143"/>
        <v>#DIV/0!</v>
      </c>
      <c r="Q1511" s="196"/>
      <c r="R1511" s="197"/>
      <c r="S1511" s="199">
        <f t="shared" si="144"/>
        <v>0</v>
      </c>
      <c r="T1511" s="200">
        <f ca="1">(P1511+S1511)-INVENTARIO[[#This Row],[Comisión 10%]]</f>
        <v>0</v>
      </c>
      <c r="U1511" s="197">
        <f t="shared" ca="1" si="145"/>
        <v>0</v>
      </c>
      <c r="V1511" s="201"/>
      <c r="W1511" s="20">
        <f ca="1">INVENTARIO[[#This Row],[Precio Final]]-(INVENTARIO[[#This Row],[Comisión 10%]]+INVENTARIO[[#This Row],[Costo total]])</f>
        <v>0</v>
      </c>
      <c r="X1511" s="20">
        <f ca="1">INVENTARIO[[#This Row],[Ganancia Unitaria]]*INVENTARIO[[#This Row],[Salidas]]</f>
        <v>0</v>
      </c>
      <c r="Y1511" s="20"/>
      <c r="Z1511" s="20"/>
    </row>
    <row r="1512" spans="1:26" ht="55" hidden="1" customHeight="1" x14ac:dyDescent="0.15">
      <c r="A1512" s="23"/>
      <c r="B1512" s="171"/>
      <c r="C1512" s="22"/>
      <c r="D1512" s="120"/>
      <c r="E1512" s="194"/>
      <c r="F1512" s="195"/>
      <c r="G1512" s="196"/>
      <c r="H1512" s="197"/>
      <c r="I1512" s="198">
        <f t="shared" ca="1" si="142"/>
        <v>0</v>
      </c>
      <c r="J1512" s="121"/>
      <c r="K1512" s="196">
        <f>SUMIFS(VENTAS[Cantidad],VENTAS[Código del producto Vendido],INVENTARIO[[#This Row],[Code]])</f>
        <v>0</v>
      </c>
      <c r="L1512" s="196">
        <f>INVENTARIO[[#This Row],[Entradas]]-INVENTARIO[[#This Row],[Salidas]]</f>
        <v>0</v>
      </c>
      <c r="M1512" s="197">
        <f ca="1">INVENTARIO[[#This Row],[Pricing 1]]*10%</f>
        <v>0</v>
      </c>
      <c r="N1512" s="197"/>
      <c r="O1512" s="197"/>
      <c r="P1512" s="197" t="e">
        <f t="shared" si="143"/>
        <v>#DIV/0!</v>
      </c>
      <c r="Q1512" s="196"/>
      <c r="R1512" s="197"/>
      <c r="S1512" s="199">
        <f t="shared" si="144"/>
        <v>0</v>
      </c>
      <c r="T1512" s="200">
        <f ca="1">(P1512+S1512)-INVENTARIO[[#This Row],[Comisión 10%]]</f>
        <v>0</v>
      </c>
      <c r="U1512" s="197">
        <f t="shared" ca="1" si="145"/>
        <v>0</v>
      </c>
      <c r="V1512" s="201"/>
      <c r="W1512" s="20">
        <f ca="1">INVENTARIO[[#This Row],[Precio Final]]-(INVENTARIO[[#This Row],[Comisión 10%]]+INVENTARIO[[#This Row],[Costo total]])</f>
        <v>0</v>
      </c>
      <c r="X1512" s="20">
        <f ca="1">INVENTARIO[[#This Row],[Ganancia Unitaria]]*INVENTARIO[[#This Row],[Salidas]]</f>
        <v>0</v>
      </c>
      <c r="Y1512" s="20"/>
      <c r="Z1512" s="20"/>
    </row>
    <row r="1513" spans="1:26" ht="55" hidden="1" customHeight="1" x14ac:dyDescent="0.15">
      <c r="A1513" s="23"/>
      <c r="B1513" s="171"/>
      <c r="C1513" s="22"/>
      <c r="D1513" s="120"/>
      <c r="E1513" s="194"/>
      <c r="F1513" s="195"/>
      <c r="G1513" s="196"/>
      <c r="H1513" s="197"/>
      <c r="I1513" s="198">
        <f t="shared" ca="1" si="142"/>
        <v>0</v>
      </c>
      <c r="J1513" s="121"/>
      <c r="K1513" s="196">
        <f>SUMIFS(VENTAS[Cantidad],VENTAS[Código del producto Vendido],INVENTARIO[[#This Row],[Code]])</f>
        <v>0</v>
      </c>
      <c r="L1513" s="196">
        <f>INVENTARIO[[#This Row],[Entradas]]-INVENTARIO[[#This Row],[Salidas]]</f>
        <v>0</v>
      </c>
      <c r="M1513" s="197">
        <f ca="1">INVENTARIO[[#This Row],[Pricing 1]]*10%</f>
        <v>0</v>
      </c>
      <c r="N1513" s="197"/>
      <c r="O1513" s="197"/>
      <c r="P1513" s="197" t="e">
        <f t="shared" si="143"/>
        <v>#DIV/0!</v>
      </c>
      <c r="Q1513" s="196"/>
      <c r="R1513" s="197"/>
      <c r="S1513" s="199">
        <f t="shared" si="144"/>
        <v>0</v>
      </c>
      <c r="T1513" s="200">
        <f ca="1">(P1513+S1513)-INVENTARIO[[#This Row],[Comisión 10%]]</f>
        <v>0</v>
      </c>
      <c r="U1513" s="197">
        <f t="shared" ca="1" si="145"/>
        <v>0</v>
      </c>
      <c r="V1513" s="201"/>
      <c r="W1513" s="20">
        <f ca="1">INVENTARIO[[#This Row],[Precio Final]]-(INVENTARIO[[#This Row],[Comisión 10%]]+INVENTARIO[[#This Row],[Costo total]])</f>
        <v>0</v>
      </c>
      <c r="X1513" s="20">
        <f ca="1">INVENTARIO[[#This Row],[Ganancia Unitaria]]*INVENTARIO[[#This Row],[Salidas]]</f>
        <v>0</v>
      </c>
      <c r="Y1513" s="20"/>
      <c r="Z1513" s="20"/>
    </row>
    <row r="1514" spans="1:26" ht="55" hidden="1" customHeight="1" x14ac:dyDescent="0.15">
      <c r="A1514" s="23"/>
      <c r="B1514" s="171"/>
      <c r="C1514" s="22"/>
      <c r="D1514" s="120"/>
      <c r="E1514" s="194"/>
      <c r="F1514" s="195"/>
      <c r="G1514" s="196"/>
      <c r="H1514" s="197"/>
      <c r="I1514" s="198">
        <f t="shared" ca="1" si="142"/>
        <v>0</v>
      </c>
      <c r="J1514" s="121"/>
      <c r="K1514" s="196">
        <f>SUMIFS(VENTAS[Cantidad],VENTAS[Código del producto Vendido],INVENTARIO[[#This Row],[Code]])</f>
        <v>0</v>
      </c>
      <c r="L1514" s="196">
        <f>INVENTARIO[[#This Row],[Entradas]]-INVENTARIO[[#This Row],[Salidas]]</f>
        <v>0</v>
      </c>
      <c r="M1514" s="197">
        <f ca="1">INVENTARIO[[#This Row],[Pricing 1]]*10%</f>
        <v>0</v>
      </c>
      <c r="N1514" s="197"/>
      <c r="O1514" s="197"/>
      <c r="P1514" s="197" t="e">
        <f t="shared" si="143"/>
        <v>#DIV/0!</v>
      </c>
      <c r="Q1514" s="196"/>
      <c r="R1514" s="197"/>
      <c r="S1514" s="199">
        <f t="shared" si="144"/>
        <v>0</v>
      </c>
      <c r="T1514" s="200">
        <f ca="1">(P1514+S1514)-INVENTARIO[[#This Row],[Comisión 10%]]</f>
        <v>0</v>
      </c>
      <c r="U1514" s="197">
        <f t="shared" ca="1" si="145"/>
        <v>0</v>
      </c>
      <c r="V1514" s="201"/>
      <c r="W1514" s="20">
        <f ca="1">INVENTARIO[[#This Row],[Precio Final]]-(INVENTARIO[[#This Row],[Comisión 10%]]+INVENTARIO[[#This Row],[Costo total]])</f>
        <v>0</v>
      </c>
      <c r="X1514" s="20">
        <f ca="1">INVENTARIO[[#This Row],[Ganancia Unitaria]]*INVENTARIO[[#This Row],[Salidas]]</f>
        <v>0</v>
      </c>
      <c r="Y1514" s="20"/>
      <c r="Z1514" s="20"/>
    </row>
    <row r="1515" spans="1:26" ht="55" hidden="1" customHeight="1" x14ac:dyDescent="0.15">
      <c r="A1515" s="23"/>
      <c r="B1515" s="171"/>
      <c r="C1515" s="22"/>
      <c r="D1515" s="120"/>
      <c r="E1515" s="194"/>
      <c r="F1515" s="195"/>
      <c r="G1515" s="196"/>
      <c r="H1515" s="197"/>
      <c r="I1515" s="198">
        <f t="shared" ca="1" si="142"/>
        <v>0</v>
      </c>
      <c r="J1515" s="121"/>
      <c r="K1515" s="196">
        <f>SUMIFS(VENTAS[Cantidad],VENTAS[Código del producto Vendido],INVENTARIO[[#This Row],[Code]])</f>
        <v>0</v>
      </c>
      <c r="L1515" s="196">
        <f>INVENTARIO[[#This Row],[Entradas]]-INVENTARIO[[#This Row],[Salidas]]</f>
        <v>0</v>
      </c>
      <c r="M1515" s="197">
        <f ca="1">INVENTARIO[[#This Row],[Pricing 1]]*10%</f>
        <v>0</v>
      </c>
      <c r="N1515" s="197"/>
      <c r="O1515" s="197"/>
      <c r="P1515" s="197" t="e">
        <f t="shared" si="143"/>
        <v>#DIV/0!</v>
      </c>
      <c r="Q1515" s="196"/>
      <c r="R1515" s="197"/>
      <c r="S1515" s="199">
        <f t="shared" si="144"/>
        <v>0</v>
      </c>
      <c r="T1515" s="200">
        <f ca="1">(P1515+S1515)-INVENTARIO[[#This Row],[Comisión 10%]]</f>
        <v>0</v>
      </c>
      <c r="U1515" s="197">
        <f t="shared" ca="1" si="145"/>
        <v>0</v>
      </c>
      <c r="V1515" s="201"/>
      <c r="W1515" s="20">
        <f ca="1">INVENTARIO[[#This Row],[Precio Final]]-(INVENTARIO[[#This Row],[Comisión 10%]]+INVENTARIO[[#This Row],[Costo total]])</f>
        <v>0</v>
      </c>
      <c r="X1515" s="20">
        <f ca="1">INVENTARIO[[#This Row],[Ganancia Unitaria]]*INVENTARIO[[#This Row],[Salidas]]</f>
        <v>0</v>
      </c>
      <c r="Y1515" s="20"/>
      <c r="Z1515" s="20"/>
    </row>
    <row r="1516" spans="1:26" ht="55" hidden="1" customHeight="1" x14ac:dyDescent="0.15">
      <c r="A1516" s="23"/>
      <c r="B1516" s="171"/>
      <c r="C1516" s="22"/>
      <c r="D1516" s="120"/>
      <c r="E1516" s="194"/>
      <c r="F1516" s="195"/>
      <c r="G1516" s="196"/>
      <c r="H1516" s="197"/>
      <c r="I1516" s="198">
        <f t="shared" ca="1" si="142"/>
        <v>0</v>
      </c>
      <c r="J1516" s="121"/>
      <c r="K1516" s="196">
        <f>SUMIFS(VENTAS[Cantidad],VENTAS[Código del producto Vendido],INVENTARIO[[#This Row],[Code]])</f>
        <v>0</v>
      </c>
      <c r="L1516" s="196">
        <f>INVENTARIO[[#This Row],[Entradas]]-INVENTARIO[[#This Row],[Salidas]]</f>
        <v>0</v>
      </c>
      <c r="M1516" s="197">
        <f ca="1">INVENTARIO[[#This Row],[Pricing 1]]*10%</f>
        <v>0</v>
      </c>
      <c r="N1516" s="197"/>
      <c r="O1516" s="197"/>
      <c r="P1516" s="197" t="e">
        <f t="shared" si="143"/>
        <v>#DIV/0!</v>
      </c>
      <c r="Q1516" s="196"/>
      <c r="R1516" s="197"/>
      <c r="S1516" s="199">
        <f t="shared" si="144"/>
        <v>0</v>
      </c>
      <c r="T1516" s="200">
        <f ca="1">(P1516+S1516)-INVENTARIO[[#This Row],[Comisión 10%]]</f>
        <v>0</v>
      </c>
      <c r="U1516" s="197">
        <f t="shared" ca="1" si="145"/>
        <v>0</v>
      </c>
      <c r="V1516" s="201"/>
      <c r="W1516" s="20">
        <f ca="1">INVENTARIO[[#This Row],[Precio Final]]-(INVENTARIO[[#This Row],[Comisión 10%]]+INVENTARIO[[#This Row],[Costo total]])</f>
        <v>0</v>
      </c>
      <c r="X1516" s="20">
        <f ca="1">INVENTARIO[[#This Row],[Ganancia Unitaria]]*INVENTARIO[[#This Row],[Salidas]]</f>
        <v>0</v>
      </c>
      <c r="Y1516" s="20"/>
      <c r="Z1516" s="20"/>
    </row>
    <row r="1517" spans="1:26" ht="55" hidden="1" customHeight="1" x14ac:dyDescent="0.15">
      <c r="A1517" s="23"/>
      <c r="B1517" s="171"/>
      <c r="C1517" s="22"/>
      <c r="D1517" s="120"/>
      <c r="E1517" s="194"/>
      <c r="F1517" s="195"/>
      <c r="G1517" s="196"/>
      <c r="H1517" s="197"/>
      <c r="I1517" s="198">
        <f t="shared" ca="1" si="142"/>
        <v>0</v>
      </c>
      <c r="J1517" s="121"/>
      <c r="K1517" s="196">
        <f>SUMIFS(VENTAS[Cantidad],VENTAS[Código del producto Vendido],INVENTARIO[[#This Row],[Code]])</f>
        <v>0</v>
      </c>
      <c r="L1517" s="196">
        <f>INVENTARIO[[#This Row],[Entradas]]-INVENTARIO[[#This Row],[Salidas]]</f>
        <v>0</v>
      </c>
      <c r="M1517" s="197">
        <f ca="1">INVENTARIO[[#This Row],[Pricing 1]]*10%</f>
        <v>0</v>
      </c>
      <c r="N1517" s="197"/>
      <c r="O1517" s="197"/>
      <c r="P1517" s="197" t="e">
        <f t="shared" si="143"/>
        <v>#DIV/0!</v>
      </c>
      <c r="Q1517" s="196"/>
      <c r="R1517" s="197"/>
      <c r="S1517" s="199">
        <f t="shared" si="144"/>
        <v>0</v>
      </c>
      <c r="T1517" s="200">
        <f ca="1">(P1517+S1517)-INVENTARIO[[#This Row],[Comisión 10%]]</f>
        <v>0</v>
      </c>
      <c r="U1517" s="197">
        <f t="shared" ca="1" si="145"/>
        <v>0</v>
      </c>
      <c r="V1517" s="201"/>
      <c r="W1517" s="20">
        <f ca="1">INVENTARIO[[#This Row],[Precio Final]]-(INVENTARIO[[#This Row],[Comisión 10%]]+INVENTARIO[[#This Row],[Costo total]])</f>
        <v>0</v>
      </c>
      <c r="X1517" s="20">
        <f ca="1">INVENTARIO[[#This Row],[Ganancia Unitaria]]*INVENTARIO[[#This Row],[Salidas]]</f>
        <v>0</v>
      </c>
      <c r="Y1517" s="20"/>
      <c r="Z1517" s="20"/>
    </row>
    <row r="1518" spans="1:26" ht="55" hidden="1" customHeight="1" x14ac:dyDescent="0.15">
      <c r="A1518" s="23"/>
      <c r="B1518" s="171"/>
      <c r="C1518" s="22"/>
      <c r="D1518" s="120"/>
      <c r="E1518" s="194"/>
      <c r="F1518" s="195"/>
      <c r="G1518" s="196"/>
      <c r="H1518" s="197"/>
      <c r="I1518" s="198">
        <f t="shared" ca="1" si="142"/>
        <v>0</v>
      </c>
      <c r="J1518" s="121"/>
      <c r="K1518" s="196">
        <f>SUMIFS(VENTAS[Cantidad],VENTAS[Código del producto Vendido],INVENTARIO[[#This Row],[Code]])</f>
        <v>0</v>
      </c>
      <c r="L1518" s="196">
        <f>INVENTARIO[[#This Row],[Entradas]]-INVENTARIO[[#This Row],[Salidas]]</f>
        <v>0</v>
      </c>
      <c r="M1518" s="197">
        <f ca="1">INVENTARIO[[#This Row],[Pricing 1]]*10%</f>
        <v>0</v>
      </c>
      <c r="N1518" s="197"/>
      <c r="O1518" s="197"/>
      <c r="P1518" s="197" t="e">
        <f t="shared" si="143"/>
        <v>#DIV/0!</v>
      </c>
      <c r="Q1518" s="196"/>
      <c r="R1518" s="197"/>
      <c r="S1518" s="199">
        <f t="shared" si="144"/>
        <v>0</v>
      </c>
      <c r="T1518" s="200">
        <f ca="1">(P1518+S1518)-INVENTARIO[[#This Row],[Comisión 10%]]</f>
        <v>0</v>
      </c>
      <c r="U1518" s="197">
        <f t="shared" ca="1" si="145"/>
        <v>0</v>
      </c>
      <c r="V1518" s="201"/>
      <c r="W1518" s="20">
        <f ca="1">INVENTARIO[[#This Row],[Precio Final]]-(INVENTARIO[[#This Row],[Comisión 10%]]+INVENTARIO[[#This Row],[Costo total]])</f>
        <v>0</v>
      </c>
      <c r="X1518" s="20">
        <f ca="1">INVENTARIO[[#This Row],[Ganancia Unitaria]]*INVENTARIO[[#This Row],[Salidas]]</f>
        <v>0</v>
      </c>
      <c r="Y1518" s="20"/>
      <c r="Z1518" s="20"/>
    </row>
    <row r="1519" spans="1:26" ht="55" hidden="1" customHeight="1" x14ac:dyDescent="0.15">
      <c r="A1519" s="23"/>
      <c r="B1519" s="171"/>
      <c r="C1519" s="22"/>
      <c r="D1519" s="120"/>
      <c r="E1519" s="194"/>
      <c r="F1519" s="195"/>
      <c r="G1519" s="196"/>
      <c r="H1519" s="197"/>
      <c r="I1519" s="198">
        <f t="shared" ca="1" si="142"/>
        <v>0</v>
      </c>
      <c r="J1519" s="121"/>
      <c r="K1519" s="196">
        <f>SUMIFS(VENTAS[Cantidad],VENTAS[Código del producto Vendido],INVENTARIO[[#This Row],[Code]])</f>
        <v>0</v>
      </c>
      <c r="L1519" s="196">
        <f>INVENTARIO[[#This Row],[Entradas]]-INVENTARIO[[#This Row],[Salidas]]</f>
        <v>0</v>
      </c>
      <c r="M1519" s="197">
        <f ca="1">INVENTARIO[[#This Row],[Pricing 1]]*10%</f>
        <v>0</v>
      </c>
      <c r="N1519" s="197"/>
      <c r="O1519" s="197"/>
      <c r="P1519" s="197" t="e">
        <f t="shared" si="143"/>
        <v>#DIV/0!</v>
      </c>
      <c r="Q1519" s="196"/>
      <c r="R1519" s="197"/>
      <c r="S1519" s="199">
        <f t="shared" si="144"/>
        <v>0</v>
      </c>
      <c r="T1519" s="200">
        <f ca="1">(P1519+S1519)-INVENTARIO[[#This Row],[Comisión 10%]]</f>
        <v>0</v>
      </c>
      <c r="U1519" s="197">
        <f t="shared" ca="1" si="145"/>
        <v>0</v>
      </c>
      <c r="V1519" s="201"/>
      <c r="W1519" s="20">
        <f ca="1">INVENTARIO[[#This Row],[Precio Final]]-(INVENTARIO[[#This Row],[Comisión 10%]]+INVENTARIO[[#This Row],[Costo total]])</f>
        <v>0</v>
      </c>
      <c r="X1519" s="20">
        <f ca="1">INVENTARIO[[#This Row],[Ganancia Unitaria]]*INVENTARIO[[#This Row],[Salidas]]</f>
        <v>0</v>
      </c>
      <c r="Y1519" s="20"/>
      <c r="Z1519" s="20"/>
    </row>
    <row r="1520" spans="1:26" ht="55" hidden="1" customHeight="1" x14ac:dyDescent="0.15">
      <c r="A1520" s="23"/>
      <c r="B1520" s="171"/>
      <c r="C1520" s="22"/>
      <c r="D1520" s="120"/>
      <c r="E1520" s="194"/>
      <c r="F1520" s="195"/>
      <c r="G1520" s="196"/>
      <c r="H1520" s="197"/>
      <c r="I1520" s="198">
        <f t="shared" ca="1" si="142"/>
        <v>0</v>
      </c>
      <c r="J1520" s="121"/>
      <c r="K1520" s="196">
        <f>SUMIFS(VENTAS[Cantidad],VENTAS[Código del producto Vendido],INVENTARIO[[#This Row],[Code]])</f>
        <v>0</v>
      </c>
      <c r="L1520" s="196">
        <f>INVENTARIO[[#This Row],[Entradas]]-INVENTARIO[[#This Row],[Salidas]]</f>
        <v>0</v>
      </c>
      <c r="M1520" s="197">
        <f ca="1">INVENTARIO[[#This Row],[Pricing 1]]*10%</f>
        <v>0</v>
      </c>
      <c r="N1520" s="197"/>
      <c r="O1520" s="197"/>
      <c r="P1520" s="197" t="e">
        <f t="shared" si="143"/>
        <v>#DIV/0!</v>
      </c>
      <c r="Q1520" s="196"/>
      <c r="R1520" s="197"/>
      <c r="S1520" s="199">
        <f t="shared" si="144"/>
        <v>0</v>
      </c>
      <c r="T1520" s="200">
        <f ca="1">(P1520+S1520)-INVENTARIO[[#This Row],[Comisión 10%]]</f>
        <v>0</v>
      </c>
      <c r="U1520" s="197">
        <f t="shared" ca="1" si="145"/>
        <v>0</v>
      </c>
      <c r="V1520" s="201"/>
      <c r="W1520" s="20">
        <f ca="1">INVENTARIO[[#This Row],[Precio Final]]-(INVENTARIO[[#This Row],[Comisión 10%]]+INVENTARIO[[#This Row],[Costo total]])</f>
        <v>0</v>
      </c>
      <c r="X1520" s="20">
        <f ca="1">INVENTARIO[[#This Row],[Ganancia Unitaria]]*INVENTARIO[[#This Row],[Salidas]]</f>
        <v>0</v>
      </c>
      <c r="Y1520" s="20"/>
      <c r="Z1520" s="20"/>
    </row>
    <row r="1521" spans="1:26" ht="55" hidden="1" customHeight="1" x14ac:dyDescent="0.15">
      <c r="A1521" s="23"/>
      <c r="B1521" s="171"/>
      <c r="C1521" s="22"/>
      <c r="D1521" s="120"/>
      <c r="E1521" s="194"/>
      <c r="F1521" s="195"/>
      <c r="G1521" s="196"/>
      <c r="H1521" s="197"/>
      <c r="I1521" s="198">
        <f t="shared" ca="1" si="142"/>
        <v>0</v>
      </c>
      <c r="J1521" s="121"/>
      <c r="K1521" s="196">
        <f>SUMIFS(VENTAS[Cantidad],VENTAS[Código del producto Vendido],INVENTARIO[[#This Row],[Code]])</f>
        <v>0</v>
      </c>
      <c r="L1521" s="196">
        <f>INVENTARIO[[#This Row],[Entradas]]-INVENTARIO[[#This Row],[Salidas]]</f>
        <v>0</v>
      </c>
      <c r="M1521" s="197">
        <f ca="1">INVENTARIO[[#This Row],[Pricing 1]]*10%</f>
        <v>0</v>
      </c>
      <c r="N1521" s="197"/>
      <c r="O1521" s="197"/>
      <c r="P1521" s="197" t="e">
        <f t="shared" si="143"/>
        <v>#DIV/0!</v>
      </c>
      <c r="Q1521" s="196"/>
      <c r="R1521" s="197"/>
      <c r="S1521" s="199">
        <f t="shared" si="144"/>
        <v>0</v>
      </c>
      <c r="T1521" s="200">
        <f ca="1">(P1521+S1521)-INVENTARIO[[#This Row],[Comisión 10%]]</f>
        <v>0</v>
      </c>
      <c r="U1521" s="197">
        <f t="shared" ca="1" si="145"/>
        <v>0</v>
      </c>
      <c r="V1521" s="201"/>
      <c r="W1521" s="20">
        <f ca="1">INVENTARIO[[#This Row],[Precio Final]]-(INVENTARIO[[#This Row],[Comisión 10%]]+INVENTARIO[[#This Row],[Costo total]])</f>
        <v>0</v>
      </c>
      <c r="X1521" s="20">
        <f ca="1">INVENTARIO[[#This Row],[Ganancia Unitaria]]*INVENTARIO[[#This Row],[Salidas]]</f>
        <v>0</v>
      </c>
      <c r="Y1521" s="20"/>
      <c r="Z1521" s="20"/>
    </row>
    <row r="1522" spans="1:26" ht="55" hidden="1" customHeight="1" x14ac:dyDescent="0.15">
      <c r="A1522" s="23"/>
      <c r="B1522" s="171"/>
      <c r="C1522" s="22"/>
      <c r="D1522" s="120"/>
      <c r="E1522" s="194"/>
      <c r="F1522" s="195"/>
      <c r="G1522" s="196"/>
      <c r="H1522" s="197"/>
      <c r="I1522" s="198">
        <f t="shared" ca="1" si="142"/>
        <v>0</v>
      </c>
      <c r="J1522" s="121"/>
      <c r="K1522" s="196">
        <f>SUMIFS(VENTAS[Cantidad],VENTAS[Código del producto Vendido],INVENTARIO[[#This Row],[Code]])</f>
        <v>0</v>
      </c>
      <c r="L1522" s="196">
        <f>INVENTARIO[[#This Row],[Entradas]]-INVENTARIO[[#This Row],[Salidas]]</f>
        <v>0</v>
      </c>
      <c r="M1522" s="197">
        <f ca="1">INVENTARIO[[#This Row],[Pricing 1]]*10%</f>
        <v>0</v>
      </c>
      <c r="N1522" s="197"/>
      <c r="O1522" s="197"/>
      <c r="P1522" s="197" t="e">
        <f t="shared" si="143"/>
        <v>#DIV/0!</v>
      </c>
      <c r="Q1522" s="196"/>
      <c r="R1522" s="197"/>
      <c r="S1522" s="199">
        <f t="shared" si="144"/>
        <v>0</v>
      </c>
      <c r="T1522" s="200">
        <f ca="1">(P1522+S1522)-INVENTARIO[[#This Row],[Comisión 10%]]</f>
        <v>0</v>
      </c>
      <c r="U1522" s="197">
        <f t="shared" ca="1" si="145"/>
        <v>0</v>
      </c>
      <c r="V1522" s="201"/>
      <c r="W1522" s="20">
        <f ca="1">INVENTARIO[[#This Row],[Precio Final]]-(INVENTARIO[[#This Row],[Comisión 10%]]+INVENTARIO[[#This Row],[Costo total]])</f>
        <v>0</v>
      </c>
      <c r="X1522" s="20">
        <f ca="1">INVENTARIO[[#This Row],[Ganancia Unitaria]]*INVENTARIO[[#This Row],[Salidas]]</f>
        <v>0</v>
      </c>
      <c r="Y1522" s="20"/>
      <c r="Z1522" s="20"/>
    </row>
    <row r="1523" spans="1:26" ht="55" hidden="1" customHeight="1" x14ac:dyDescent="0.15">
      <c r="A1523" s="23"/>
      <c r="B1523" s="171"/>
      <c r="C1523" s="22"/>
      <c r="D1523" s="120"/>
      <c r="E1523" s="194"/>
      <c r="F1523" s="195"/>
      <c r="G1523" s="196"/>
      <c r="H1523" s="197"/>
      <c r="I1523" s="198">
        <f t="shared" ca="1" si="142"/>
        <v>0</v>
      </c>
      <c r="J1523" s="121"/>
      <c r="K1523" s="196">
        <f>SUMIFS(VENTAS[Cantidad],VENTAS[Código del producto Vendido],INVENTARIO[[#This Row],[Code]])</f>
        <v>0</v>
      </c>
      <c r="L1523" s="196">
        <f>INVENTARIO[[#This Row],[Entradas]]-INVENTARIO[[#This Row],[Salidas]]</f>
        <v>0</v>
      </c>
      <c r="M1523" s="197">
        <f ca="1">INVENTARIO[[#This Row],[Pricing 1]]*10%</f>
        <v>0</v>
      </c>
      <c r="N1523" s="197"/>
      <c r="O1523" s="197"/>
      <c r="P1523" s="197" t="e">
        <f t="shared" si="143"/>
        <v>#DIV/0!</v>
      </c>
      <c r="Q1523" s="196"/>
      <c r="R1523" s="197"/>
      <c r="S1523" s="199">
        <f t="shared" si="144"/>
        <v>0</v>
      </c>
      <c r="T1523" s="200">
        <f ca="1">(P1523+S1523)-INVENTARIO[[#This Row],[Comisión 10%]]</f>
        <v>0</v>
      </c>
      <c r="U1523" s="197">
        <f t="shared" ca="1" si="145"/>
        <v>0</v>
      </c>
      <c r="V1523" s="201"/>
      <c r="W1523" s="20">
        <f ca="1">INVENTARIO[[#This Row],[Precio Final]]-(INVENTARIO[[#This Row],[Comisión 10%]]+INVENTARIO[[#This Row],[Costo total]])</f>
        <v>0</v>
      </c>
      <c r="X1523" s="20">
        <f ca="1">INVENTARIO[[#This Row],[Ganancia Unitaria]]*INVENTARIO[[#This Row],[Salidas]]</f>
        <v>0</v>
      </c>
      <c r="Y1523" s="20"/>
      <c r="Z1523" s="20"/>
    </row>
    <row r="1524" spans="1:26" ht="55" hidden="1" customHeight="1" x14ac:dyDescent="0.15">
      <c r="A1524" s="23"/>
      <c r="B1524" s="171"/>
      <c r="C1524" s="22"/>
      <c r="D1524" s="120"/>
      <c r="E1524" s="194"/>
      <c r="F1524" s="195"/>
      <c r="G1524" s="196"/>
      <c r="H1524" s="197"/>
      <c r="I1524" s="198">
        <f t="shared" ca="1" si="142"/>
        <v>0</v>
      </c>
      <c r="J1524" s="121"/>
      <c r="K1524" s="196">
        <f>SUMIFS(VENTAS[Cantidad],VENTAS[Código del producto Vendido],INVENTARIO[[#This Row],[Code]])</f>
        <v>0</v>
      </c>
      <c r="L1524" s="196">
        <f>INVENTARIO[[#This Row],[Entradas]]-INVENTARIO[[#This Row],[Salidas]]</f>
        <v>0</v>
      </c>
      <c r="M1524" s="197">
        <f ca="1">INVENTARIO[[#This Row],[Pricing 1]]*10%</f>
        <v>0</v>
      </c>
      <c r="N1524" s="197"/>
      <c r="O1524" s="197"/>
      <c r="P1524" s="197" t="e">
        <f t="shared" si="143"/>
        <v>#DIV/0!</v>
      </c>
      <c r="Q1524" s="196"/>
      <c r="R1524" s="197"/>
      <c r="S1524" s="199">
        <f t="shared" si="144"/>
        <v>0</v>
      </c>
      <c r="T1524" s="200">
        <f ca="1">(P1524+S1524)-INVENTARIO[[#This Row],[Comisión 10%]]</f>
        <v>0</v>
      </c>
      <c r="U1524" s="197">
        <f t="shared" ca="1" si="145"/>
        <v>0</v>
      </c>
      <c r="V1524" s="201"/>
      <c r="W1524" s="20">
        <f ca="1">INVENTARIO[[#This Row],[Precio Final]]-(INVENTARIO[[#This Row],[Comisión 10%]]+INVENTARIO[[#This Row],[Costo total]])</f>
        <v>0</v>
      </c>
      <c r="X1524" s="20">
        <f ca="1">INVENTARIO[[#This Row],[Ganancia Unitaria]]*INVENTARIO[[#This Row],[Salidas]]</f>
        <v>0</v>
      </c>
      <c r="Y1524" s="20"/>
      <c r="Z1524" s="20"/>
    </row>
    <row r="1525" spans="1:26" ht="55" hidden="1" customHeight="1" x14ac:dyDescent="0.15">
      <c r="A1525" s="23"/>
      <c r="B1525" s="171"/>
      <c r="C1525" s="22"/>
      <c r="D1525" s="120"/>
      <c r="E1525" s="194"/>
      <c r="F1525" s="195"/>
      <c r="G1525" s="196"/>
      <c r="H1525" s="197"/>
      <c r="I1525" s="198">
        <f t="shared" ca="1" si="142"/>
        <v>0</v>
      </c>
      <c r="J1525" s="121"/>
      <c r="K1525" s="196">
        <f>SUMIFS(VENTAS[Cantidad],VENTAS[Código del producto Vendido],INVENTARIO[[#This Row],[Code]])</f>
        <v>0</v>
      </c>
      <c r="L1525" s="196">
        <f>INVENTARIO[[#This Row],[Entradas]]-INVENTARIO[[#This Row],[Salidas]]</f>
        <v>0</v>
      </c>
      <c r="M1525" s="197">
        <f ca="1">INVENTARIO[[#This Row],[Pricing 1]]*10%</f>
        <v>0</v>
      </c>
      <c r="N1525" s="197"/>
      <c r="O1525" s="197"/>
      <c r="P1525" s="197" t="e">
        <f t="shared" si="143"/>
        <v>#DIV/0!</v>
      </c>
      <c r="Q1525" s="196"/>
      <c r="R1525" s="197"/>
      <c r="S1525" s="199">
        <f t="shared" si="144"/>
        <v>0</v>
      </c>
      <c r="T1525" s="200">
        <f ca="1">(P1525+S1525)-INVENTARIO[[#This Row],[Comisión 10%]]</f>
        <v>0</v>
      </c>
      <c r="U1525" s="197">
        <f t="shared" ca="1" si="145"/>
        <v>0</v>
      </c>
      <c r="V1525" s="201"/>
      <c r="W1525" s="20">
        <f ca="1">INVENTARIO[[#This Row],[Precio Final]]-(INVENTARIO[[#This Row],[Comisión 10%]]+INVENTARIO[[#This Row],[Costo total]])</f>
        <v>0</v>
      </c>
      <c r="X1525" s="20">
        <f ca="1">INVENTARIO[[#This Row],[Ganancia Unitaria]]*INVENTARIO[[#This Row],[Salidas]]</f>
        <v>0</v>
      </c>
      <c r="Y1525" s="20"/>
      <c r="Z1525" s="20"/>
    </row>
    <row r="1526" spans="1:26" ht="55" hidden="1" customHeight="1" x14ac:dyDescent="0.15">
      <c r="A1526" s="23"/>
      <c r="B1526" s="171"/>
      <c r="C1526" s="22"/>
      <c r="D1526" s="120"/>
      <c r="E1526" s="194"/>
      <c r="F1526" s="195"/>
      <c r="G1526" s="196"/>
      <c r="H1526" s="197"/>
      <c r="I1526" s="198">
        <f t="shared" ref="I1526:I1589" ca="1" si="146">U1526</f>
        <v>0</v>
      </c>
      <c r="J1526" s="121"/>
      <c r="K1526" s="196">
        <f>SUMIFS(VENTAS[Cantidad],VENTAS[Código del producto Vendido],INVENTARIO[[#This Row],[Code]])</f>
        <v>0</v>
      </c>
      <c r="L1526" s="196">
        <f>INVENTARIO[[#This Row],[Entradas]]-INVENTARIO[[#This Row],[Salidas]]</f>
        <v>0</v>
      </c>
      <c r="M1526" s="197">
        <f ca="1">INVENTARIO[[#This Row],[Pricing 1]]*10%</f>
        <v>0</v>
      </c>
      <c r="N1526" s="197"/>
      <c r="O1526" s="197"/>
      <c r="P1526" s="197" t="e">
        <f t="shared" ref="P1526:P1589" si="147">N1526/O1526</f>
        <v>#DIV/0!</v>
      </c>
      <c r="Q1526" s="196"/>
      <c r="R1526" s="197"/>
      <c r="S1526" s="199">
        <f t="shared" ref="S1526:S1589" si="148">Q1526*R1526/1000</f>
        <v>0</v>
      </c>
      <c r="T1526" s="200">
        <f ca="1">(P1526+S1526)-INVENTARIO[[#This Row],[Comisión 10%]]</f>
        <v>0</v>
      </c>
      <c r="U1526" s="197">
        <f t="shared" ref="U1526:U1589" ca="1" si="149">ROUNDUP(T1526,0)</f>
        <v>0</v>
      </c>
      <c r="V1526" s="201"/>
      <c r="W1526" s="20">
        <f ca="1">INVENTARIO[[#This Row],[Precio Final]]-(INVENTARIO[[#This Row],[Comisión 10%]]+INVENTARIO[[#This Row],[Costo total]])</f>
        <v>0</v>
      </c>
      <c r="X1526" s="20">
        <f ca="1">INVENTARIO[[#This Row],[Ganancia Unitaria]]*INVENTARIO[[#This Row],[Salidas]]</f>
        <v>0</v>
      </c>
      <c r="Y1526" s="20"/>
      <c r="Z1526" s="20"/>
    </row>
    <row r="1527" spans="1:26" ht="55" hidden="1" customHeight="1" x14ac:dyDescent="0.15">
      <c r="A1527" s="23"/>
      <c r="B1527" s="171"/>
      <c r="C1527" s="22"/>
      <c r="D1527" s="120"/>
      <c r="E1527" s="194"/>
      <c r="F1527" s="195"/>
      <c r="G1527" s="196"/>
      <c r="H1527" s="197"/>
      <c r="I1527" s="198">
        <f t="shared" ca="1" si="146"/>
        <v>0</v>
      </c>
      <c r="J1527" s="121"/>
      <c r="K1527" s="196">
        <f>SUMIFS(VENTAS[Cantidad],VENTAS[Código del producto Vendido],INVENTARIO[[#This Row],[Code]])</f>
        <v>0</v>
      </c>
      <c r="L1527" s="196">
        <f>INVENTARIO[[#This Row],[Entradas]]-INVENTARIO[[#This Row],[Salidas]]</f>
        <v>0</v>
      </c>
      <c r="M1527" s="197">
        <f ca="1">INVENTARIO[[#This Row],[Pricing 1]]*10%</f>
        <v>0</v>
      </c>
      <c r="N1527" s="197"/>
      <c r="O1527" s="197"/>
      <c r="P1527" s="197" t="e">
        <f t="shared" si="147"/>
        <v>#DIV/0!</v>
      </c>
      <c r="Q1527" s="196"/>
      <c r="R1527" s="197"/>
      <c r="S1527" s="199">
        <f t="shared" si="148"/>
        <v>0</v>
      </c>
      <c r="T1527" s="200">
        <f ca="1">(P1527+S1527)-INVENTARIO[[#This Row],[Comisión 10%]]</f>
        <v>0</v>
      </c>
      <c r="U1527" s="197">
        <f t="shared" ca="1" si="149"/>
        <v>0</v>
      </c>
      <c r="V1527" s="201"/>
      <c r="W1527" s="20">
        <f ca="1">INVENTARIO[[#This Row],[Precio Final]]-(INVENTARIO[[#This Row],[Comisión 10%]]+INVENTARIO[[#This Row],[Costo total]])</f>
        <v>0</v>
      </c>
      <c r="X1527" s="20">
        <f ca="1">INVENTARIO[[#This Row],[Ganancia Unitaria]]*INVENTARIO[[#This Row],[Salidas]]</f>
        <v>0</v>
      </c>
      <c r="Y1527" s="20"/>
      <c r="Z1527" s="20"/>
    </row>
    <row r="1528" spans="1:26" ht="55" hidden="1" customHeight="1" x14ac:dyDescent="0.15">
      <c r="A1528" s="23"/>
      <c r="B1528" s="171"/>
      <c r="C1528" s="22"/>
      <c r="D1528" s="120"/>
      <c r="E1528" s="194"/>
      <c r="F1528" s="195"/>
      <c r="G1528" s="196"/>
      <c r="H1528" s="197"/>
      <c r="I1528" s="198">
        <f t="shared" ca="1" si="146"/>
        <v>0</v>
      </c>
      <c r="J1528" s="121"/>
      <c r="K1528" s="196">
        <f>SUMIFS(VENTAS[Cantidad],VENTAS[Código del producto Vendido],INVENTARIO[[#This Row],[Code]])</f>
        <v>0</v>
      </c>
      <c r="L1528" s="196">
        <f>INVENTARIO[[#This Row],[Entradas]]-INVENTARIO[[#This Row],[Salidas]]</f>
        <v>0</v>
      </c>
      <c r="M1528" s="197">
        <f ca="1">INVENTARIO[[#This Row],[Pricing 1]]*10%</f>
        <v>0</v>
      </c>
      <c r="N1528" s="197"/>
      <c r="O1528" s="197"/>
      <c r="P1528" s="197" t="e">
        <f t="shared" si="147"/>
        <v>#DIV/0!</v>
      </c>
      <c r="Q1528" s="196"/>
      <c r="R1528" s="197"/>
      <c r="S1528" s="199">
        <f t="shared" si="148"/>
        <v>0</v>
      </c>
      <c r="T1528" s="200">
        <f ca="1">(P1528+S1528)-INVENTARIO[[#This Row],[Comisión 10%]]</f>
        <v>0</v>
      </c>
      <c r="U1528" s="197">
        <f t="shared" ca="1" si="149"/>
        <v>0</v>
      </c>
      <c r="V1528" s="201"/>
      <c r="W1528" s="20">
        <f ca="1">INVENTARIO[[#This Row],[Precio Final]]-(INVENTARIO[[#This Row],[Comisión 10%]]+INVENTARIO[[#This Row],[Costo total]])</f>
        <v>0</v>
      </c>
      <c r="X1528" s="20">
        <f ca="1">INVENTARIO[[#This Row],[Ganancia Unitaria]]*INVENTARIO[[#This Row],[Salidas]]</f>
        <v>0</v>
      </c>
      <c r="Y1528" s="20"/>
      <c r="Z1528" s="20"/>
    </row>
    <row r="1529" spans="1:26" ht="55" hidden="1" customHeight="1" x14ac:dyDescent="0.15">
      <c r="A1529" s="23"/>
      <c r="B1529" s="171"/>
      <c r="C1529" s="22"/>
      <c r="D1529" s="120"/>
      <c r="E1529" s="194"/>
      <c r="F1529" s="195"/>
      <c r="G1529" s="196"/>
      <c r="H1529" s="197"/>
      <c r="I1529" s="198">
        <f t="shared" ca="1" si="146"/>
        <v>0</v>
      </c>
      <c r="J1529" s="121"/>
      <c r="K1529" s="196">
        <f>SUMIFS(VENTAS[Cantidad],VENTAS[Código del producto Vendido],INVENTARIO[[#This Row],[Code]])</f>
        <v>0</v>
      </c>
      <c r="L1529" s="196">
        <f>INVENTARIO[[#This Row],[Entradas]]-INVENTARIO[[#This Row],[Salidas]]</f>
        <v>0</v>
      </c>
      <c r="M1529" s="197">
        <f ca="1">INVENTARIO[[#This Row],[Pricing 1]]*10%</f>
        <v>0</v>
      </c>
      <c r="N1529" s="197"/>
      <c r="O1529" s="197"/>
      <c r="P1529" s="197" t="e">
        <f t="shared" si="147"/>
        <v>#DIV/0!</v>
      </c>
      <c r="Q1529" s="196"/>
      <c r="R1529" s="197"/>
      <c r="S1529" s="199">
        <f t="shared" si="148"/>
        <v>0</v>
      </c>
      <c r="T1529" s="200">
        <f ca="1">(P1529+S1529)-INVENTARIO[[#This Row],[Comisión 10%]]</f>
        <v>0</v>
      </c>
      <c r="U1529" s="197">
        <f t="shared" ca="1" si="149"/>
        <v>0</v>
      </c>
      <c r="V1529" s="201"/>
      <c r="W1529" s="20">
        <f ca="1">INVENTARIO[[#This Row],[Precio Final]]-(INVENTARIO[[#This Row],[Comisión 10%]]+INVENTARIO[[#This Row],[Costo total]])</f>
        <v>0</v>
      </c>
      <c r="X1529" s="20">
        <f ca="1">INVENTARIO[[#This Row],[Ganancia Unitaria]]*INVENTARIO[[#This Row],[Salidas]]</f>
        <v>0</v>
      </c>
      <c r="Y1529" s="20"/>
      <c r="Z1529" s="20"/>
    </row>
    <row r="1530" spans="1:26" ht="55" hidden="1" customHeight="1" x14ac:dyDescent="0.15">
      <c r="A1530" s="23"/>
      <c r="B1530" s="171"/>
      <c r="C1530" s="22"/>
      <c r="D1530" s="120"/>
      <c r="E1530" s="194"/>
      <c r="F1530" s="195"/>
      <c r="G1530" s="196"/>
      <c r="H1530" s="197"/>
      <c r="I1530" s="198">
        <f t="shared" ca="1" si="146"/>
        <v>0</v>
      </c>
      <c r="J1530" s="121"/>
      <c r="K1530" s="196">
        <f>SUMIFS(VENTAS[Cantidad],VENTAS[Código del producto Vendido],INVENTARIO[[#This Row],[Code]])</f>
        <v>0</v>
      </c>
      <c r="L1530" s="196">
        <f>INVENTARIO[[#This Row],[Entradas]]-INVENTARIO[[#This Row],[Salidas]]</f>
        <v>0</v>
      </c>
      <c r="M1530" s="197">
        <f ca="1">INVENTARIO[[#This Row],[Pricing 1]]*10%</f>
        <v>0</v>
      </c>
      <c r="N1530" s="197"/>
      <c r="O1530" s="197"/>
      <c r="P1530" s="197" t="e">
        <f t="shared" si="147"/>
        <v>#DIV/0!</v>
      </c>
      <c r="Q1530" s="196"/>
      <c r="R1530" s="197"/>
      <c r="S1530" s="199">
        <f t="shared" si="148"/>
        <v>0</v>
      </c>
      <c r="T1530" s="200">
        <f ca="1">(P1530+S1530)-INVENTARIO[[#This Row],[Comisión 10%]]</f>
        <v>0</v>
      </c>
      <c r="U1530" s="197">
        <f t="shared" ca="1" si="149"/>
        <v>0</v>
      </c>
      <c r="V1530" s="201"/>
      <c r="W1530" s="20">
        <f ca="1">INVENTARIO[[#This Row],[Precio Final]]-(INVENTARIO[[#This Row],[Comisión 10%]]+INVENTARIO[[#This Row],[Costo total]])</f>
        <v>0</v>
      </c>
      <c r="X1530" s="20">
        <f ca="1">INVENTARIO[[#This Row],[Ganancia Unitaria]]*INVENTARIO[[#This Row],[Salidas]]</f>
        <v>0</v>
      </c>
      <c r="Y1530" s="20"/>
      <c r="Z1530" s="20"/>
    </row>
    <row r="1531" spans="1:26" ht="55" hidden="1" customHeight="1" x14ac:dyDescent="0.15">
      <c r="A1531" s="23"/>
      <c r="B1531" s="171"/>
      <c r="C1531" s="22"/>
      <c r="D1531" s="120"/>
      <c r="E1531" s="194"/>
      <c r="F1531" s="195"/>
      <c r="G1531" s="196"/>
      <c r="H1531" s="197"/>
      <c r="I1531" s="198">
        <f t="shared" ca="1" si="146"/>
        <v>0</v>
      </c>
      <c r="J1531" s="121"/>
      <c r="K1531" s="196">
        <f>SUMIFS(VENTAS[Cantidad],VENTAS[Código del producto Vendido],INVENTARIO[[#This Row],[Code]])</f>
        <v>0</v>
      </c>
      <c r="L1531" s="196">
        <f>INVENTARIO[[#This Row],[Entradas]]-INVENTARIO[[#This Row],[Salidas]]</f>
        <v>0</v>
      </c>
      <c r="M1531" s="197">
        <f ca="1">INVENTARIO[[#This Row],[Pricing 1]]*10%</f>
        <v>0</v>
      </c>
      <c r="N1531" s="197"/>
      <c r="O1531" s="197"/>
      <c r="P1531" s="197" t="e">
        <f t="shared" si="147"/>
        <v>#DIV/0!</v>
      </c>
      <c r="Q1531" s="196"/>
      <c r="R1531" s="197"/>
      <c r="S1531" s="199">
        <f t="shared" si="148"/>
        <v>0</v>
      </c>
      <c r="T1531" s="200">
        <f ca="1">(P1531+S1531)-INVENTARIO[[#This Row],[Comisión 10%]]</f>
        <v>0</v>
      </c>
      <c r="U1531" s="197">
        <f t="shared" ca="1" si="149"/>
        <v>0</v>
      </c>
      <c r="V1531" s="201"/>
      <c r="W1531" s="20">
        <f ca="1">INVENTARIO[[#This Row],[Precio Final]]-(INVENTARIO[[#This Row],[Comisión 10%]]+INVENTARIO[[#This Row],[Costo total]])</f>
        <v>0</v>
      </c>
      <c r="X1531" s="20">
        <f ca="1">INVENTARIO[[#This Row],[Ganancia Unitaria]]*INVENTARIO[[#This Row],[Salidas]]</f>
        <v>0</v>
      </c>
      <c r="Y1531" s="20"/>
      <c r="Z1531" s="20"/>
    </row>
    <row r="1532" spans="1:26" ht="55" hidden="1" customHeight="1" x14ac:dyDescent="0.15">
      <c r="A1532" s="23"/>
      <c r="B1532" s="171"/>
      <c r="C1532" s="22"/>
      <c r="D1532" s="120"/>
      <c r="E1532" s="194"/>
      <c r="F1532" s="195"/>
      <c r="G1532" s="196"/>
      <c r="H1532" s="197"/>
      <c r="I1532" s="198">
        <f t="shared" ca="1" si="146"/>
        <v>0</v>
      </c>
      <c r="J1532" s="121"/>
      <c r="K1532" s="196">
        <f>SUMIFS(VENTAS[Cantidad],VENTAS[Código del producto Vendido],INVENTARIO[[#This Row],[Code]])</f>
        <v>0</v>
      </c>
      <c r="L1532" s="196">
        <f>INVENTARIO[[#This Row],[Entradas]]-INVENTARIO[[#This Row],[Salidas]]</f>
        <v>0</v>
      </c>
      <c r="M1532" s="197">
        <f ca="1">INVENTARIO[[#This Row],[Pricing 1]]*10%</f>
        <v>0</v>
      </c>
      <c r="N1532" s="197"/>
      <c r="O1532" s="197"/>
      <c r="P1532" s="197" t="e">
        <f t="shared" si="147"/>
        <v>#DIV/0!</v>
      </c>
      <c r="Q1532" s="196"/>
      <c r="R1532" s="197"/>
      <c r="S1532" s="199">
        <f t="shared" si="148"/>
        <v>0</v>
      </c>
      <c r="T1532" s="200">
        <f ca="1">(P1532+S1532)-INVENTARIO[[#This Row],[Comisión 10%]]</f>
        <v>0</v>
      </c>
      <c r="U1532" s="197">
        <f t="shared" ca="1" si="149"/>
        <v>0</v>
      </c>
      <c r="V1532" s="201"/>
      <c r="W1532" s="20">
        <f ca="1">INVENTARIO[[#This Row],[Precio Final]]-(INVENTARIO[[#This Row],[Comisión 10%]]+INVENTARIO[[#This Row],[Costo total]])</f>
        <v>0</v>
      </c>
      <c r="X1532" s="20">
        <f ca="1">INVENTARIO[[#This Row],[Ganancia Unitaria]]*INVENTARIO[[#This Row],[Salidas]]</f>
        <v>0</v>
      </c>
      <c r="Y1532" s="20"/>
      <c r="Z1532" s="20"/>
    </row>
    <row r="1533" spans="1:26" ht="55" hidden="1" customHeight="1" x14ac:dyDescent="0.15">
      <c r="A1533" s="23"/>
      <c r="B1533" s="171"/>
      <c r="C1533" s="22"/>
      <c r="D1533" s="120"/>
      <c r="E1533" s="194"/>
      <c r="F1533" s="195"/>
      <c r="G1533" s="196"/>
      <c r="H1533" s="197"/>
      <c r="I1533" s="198">
        <f t="shared" ca="1" si="146"/>
        <v>0</v>
      </c>
      <c r="J1533" s="121"/>
      <c r="K1533" s="196">
        <f>SUMIFS(VENTAS[Cantidad],VENTAS[Código del producto Vendido],INVENTARIO[[#This Row],[Code]])</f>
        <v>0</v>
      </c>
      <c r="L1533" s="196">
        <f>INVENTARIO[[#This Row],[Entradas]]-INVENTARIO[[#This Row],[Salidas]]</f>
        <v>0</v>
      </c>
      <c r="M1533" s="197">
        <f ca="1">INVENTARIO[[#This Row],[Pricing 1]]*10%</f>
        <v>0</v>
      </c>
      <c r="N1533" s="197"/>
      <c r="O1533" s="197"/>
      <c r="P1533" s="197" t="e">
        <f t="shared" si="147"/>
        <v>#DIV/0!</v>
      </c>
      <c r="Q1533" s="196"/>
      <c r="R1533" s="197"/>
      <c r="S1533" s="199">
        <f t="shared" si="148"/>
        <v>0</v>
      </c>
      <c r="T1533" s="200">
        <f ca="1">(P1533+S1533)-INVENTARIO[[#This Row],[Comisión 10%]]</f>
        <v>0</v>
      </c>
      <c r="U1533" s="197">
        <f t="shared" ca="1" si="149"/>
        <v>0</v>
      </c>
      <c r="V1533" s="201"/>
      <c r="W1533" s="20">
        <f ca="1">INVENTARIO[[#This Row],[Precio Final]]-(INVENTARIO[[#This Row],[Comisión 10%]]+INVENTARIO[[#This Row],[Costo total]])</f>
        <v>0</v>
      </c>
      <c r="X1533" s="20">
        <f ca="1">INVENTARIO[[#This Row],[Ganancia Unitaria]]*INVENTARIO[[#This Row],[Salidas]]</f>
        <v>0</v>
      </c>
      <c r="Y1533" s="20"/>
      <c r="Z1533" s="20"/>
    </row>
    <row r="1534" spans="1:26" ht="55" hidden="1" customHeight="1" x14ac:dyDescent="0.15">
      <c r="A1534" s="23"/>
      <c r="B1534" s="171"/>
      <c r="C1534" s="22"/>
      <c r="D1534" s="120"/>
      <c r="E1534" s="194"/>
      <c r="F1534" s="195"/>
      <c r="G1534" s="196"/>
      <c r="H1534" s="197"/>
      <c r="I1534" s="198">
        <f t="shared" ca="1" si="146"/>
        <v>0</v>
      </c>
      <c r="J1534" s="121"/>
      <c r="K1534" s="196">
        <f>SUMIFS(VENTAS[Cantidad],VENTAS[Código del producto Vendido],INVENTARIO[[#This Row],[Code]])</f>
        <v>0</v>
      </c>
      <c r="L1534" s="196">
        <f>INVENTARIO[[#This Row],[Entradas]]-INVENTARIO[[#This Row],[Salidas]]</f>
        <v>0</v>
      </c>
      <c r="M1534" s="197">
        <f ca="1">INVENTARIO[[#This Row],[Pricing 1]]*10%</f>
        <v>0</v>
      </c>
      <c r="N1534" s="197"/>
      <c r="O1534" s="197"/>
      <c r="P1534" s="197" t="e">
        <f t="shared" si="147"/>
        <v>#DIV/0!</v>
      </c>
      <c r="Q1534" s="196"/>
      <c r="R1534" s="197"/>
      <c r="S1534" s="199">
        <f t="shared" si="148"/>
        <v>0</v>
      </c>
      <c r="T1534" s="200">
        <f ca="1">(P1534+S1534)-INVENTARIO[[#This Row],[Comisión 10%]]</f>
        <v>0</v>
      </c>
      <c r="U1534" s="197">
        <f t="shared" ca="1" si="149"/>
        <v>0</v>
      </c>
      <c r="V1534" s="201"/>
      <c r="W1534" s="20">
        <f ca="1">INVENTARIO[[#This Row],[Precio Final]]-(INVENTARIO[[#This Row],[Comisión 10%]]+INVENTARIO[[#This Row],[Costo total]])</f>
        <v>0</v>
      </c>
      <c r="X1534" s="20">
        <f ca="1">INVENTARIO[[#This Row],[Ganancia Unitaria]]*INVENTARIO[[#This Row],[Salidas]]</f>
        <v>0</v>
      </c>
      <c r="Y1534" s="20"/>
      <c r="Z1534" s="20"/>
    </row>
    <row r="1535" spans="1:26" ht="55" hidden="1" customHeight="1" x14ac:dyDescent="0.15">
      <c r="A1535" s="23"/>
      <c r="B1535" s="171"/>
      <c r="C1535" s="22"/>
      <c r="D1535" s="120"/>
      <c r="E1535" s="194"/>
      <c r="F1535" s="195"/>
      <c r="G1535" s="196"/>
      <c r="H1535" s="197"/>
      <c r="I1535" s="198">
        <f t="shared" ca="1" si="146"/>
        <v>0</v>
      </c>
      <c r="J1535" s="121"/>
      <c r="K1535" s="196">
        <f>SUMIFS(VENTAS[Cantidad],VENTAS[Código del producto Vendido],INVENTARIO[[#This Row],[Code]])</f>
        <v>0</v>
      </c>
      <c r="L1535" s="196">
        <f>INVENTARIO[[#This Row],[Entradas]]-INVENTARIO[[#This Row],[Salidas]]</f>
        <v>0</v>
      </c>
      <c r="M1535" s="197">
        <f ca="1">INVENTARIO[[#This Row],[Pricing 1]]*10%</f>
        <v>0</v>
      </c>
      <c r="N1535" s="197"/>
      <c r="O1535" s="197"/>
      <c r="P1535" s="197" t="e">
        <f t="shared" si="147"/>
        <v>#DIV/0!</v>
      </c>
      <c r="Q1535" s="196"/>
      <c r="R1535" s="197"/>
      <c r="S1535" s="199">
        <f t="shared" si="148"/>
        <v>0</v>
      </c>
      <c r="T1535" s="200">
        <f ca="1">(P1535+S1535)-INVENTARIO[[#This Row],[Comisión 10%]]</f>
        <v>0</v>
      </c>
      <c r="U1535" s="197">
        <f t="shared" ca="1" si="149"/>
        <v>0</v>
      </c>
      <c r="V1535" s="201"/>
      <c r="W1535" s="20">
        <f ca="1">INVENTARIO[[#This Row],[Precio Final]]-(INVENTARIO[[#This Row],[Comisión 10%]]+INVENTARIO[[#This Row],[Costo total]])</f>
        <v>0</v>
      </c>
      <c r="X1535" s="20">
        <f ca="1">INVENTARIO[[#This Row],[Ganancia Unitaria]]*INVENTARIO[[#This Row],[Salidas]]</f>
        <v>0</v>
      </c>
      <c r="Y1535" s="20"/>
      <c r="Z1535" s="20"/>
    </row>
    <row r="1536" spans="1:26" ht="55" hidden="1" customHeight="1" x14ac:dyDescent="0.15">
      <c r="A1536" s="23"/>
      <c r="B1536" s="171"/>
      <c r="C1536" s="22"/>
      <c r="D1536" s="120"/>
      <c r="E1536" s="194"/>
      <c r="F1536" s="195"/>
      <c r="G1536" s="196"/>
      <c r="H1536" s="197"/>
      <c r="I1536" s="198">
        <f t="shared" ca="1" si="146"/>
        <v>0</v>
      </c>
      <c r="J1536" s="121"/>
      <c r="K1536" s="196">
        <f>SUMIFS(VENTAS[Cantidad],VENTAS[Código del producto Vendido],INVENTARIO[[#This Row],[Code]])</f>
        <v>0</v>
      </c>
      <c r="L1536" s="196">
        <f>INVENTARIO[[#This Row],[Entradas]]-INVENTARIO[[#This Row],[Salidas]]</f>
        <v>0</v>
      </c>
      <c r="M1536" s="197">
        <f ca="1">INVENTARIO[[#This Row],[Pricing 1]]*10%</f>
        <v>0</v>
      </c>
      <c r="N1536" s="197"/>
      <c r="O1536" s="197"/>
      <c r="P1536" s="197" t="e">
        <f t="shared" si="147"/>
        <v>#DIV/0!</v>
      </c>
      <c r="Q1536" s="196"/>
      <c r="R1536" s="197"/>
      <c r="S1536" s="199">
        <f t="shared" si="148"/>
        <v>0</v>
      </c>
      <c r="T1536" s="200">
        <f ca="1">(P1536+S1536)-INVENTARIO[[#This Row],[Comisión 10%]]</f>
        <v>0</v>
      </c>
      <c r="U1536" s="197">
        <f t="shared" ca="1" si="149"/>
        <v>0</v>
      </c>
      <c r="V1536" s="201"/>
      <c r="W1536" s="20">
        <f ca="1">INVENTARIO[[#This Row],[Precio Final]]-(INVENTARIO[[#This Row],[Comisión 10%]]+INVENTARIO[[#This Row],[Costo total]])</f>
        <v>0</v>
      </c>
      <c r="X1536" s="20">
        <f ca="1">INVENTARIO[[#This Row],[Ganancia Unitaria]]*INVENTARIO[[#This Row],[Salidas]]</f>
        <v>0</v>
      </c>
      <c r="Y1536" s="20"/>
      <c r="Z1536" s="20"/>
    </row>
    <row r="1537" spans="1:26" ht="55" hidden="1" customHeight="1" x14ac:dyDescent="0.15">
      <c r="A1537" s="23"/>
      <c r="B1537" s="171"/>
      <c r="C1537" s="22"/>
      <c r="D1537" s="120"/>
      <c r="E1537" s="194"/>
      <c r="F1537" s="195"/>
      <c r="G1537" s="196"/>
      <c r="H1537" s="197"/>
      <c r="I1537" s="198">
        <f t="shared" ca="1" si="146"/>
        <v>0</v>
      </c>
      <c r="J1537" s="121"/>
      <c r="K1537" s="196">
        <f>SUMIFS(VENTAS[Cantidad],VENTAS[Código del producto Vendido],INVENTARIO[[#This Row],[Code]])</f>
        <v>0</v>
      </c>
      <c r="L1537" s="196">
        <f>INVENTARIO[[#This Row],[Entradas]]-INVENTARIO[[#This Row],[Salidas]]</f>
        <v>0</v>
      </c>
      <c r="M1537" s="197">
        <f ca="1">INVENTARIO[[#This Row],[Pricing 1]]*10%</f>
        <v>0</v>
      </c>
      <c r="N1537" s="197"/>
      <c r="O1537" s="197"/>
      <c r="P1537" s="197" t="e">
        <f t="shared" si="147"/>
        <v>#DIV/0!</v>
      </c>
      <c r="Q1537" s="196"/>
      <c r="R1537" s="197"/>
      <c r="S1537" s="199">
        <f t="shared" si="148"/>
        <v>0</v>
      </c>
      <c r="T1537" s="200">
        <f ca="1">(P1537+S1537)-INVENTARIO[[#This Row],[Comisión 10%]]</f>
        <v>0</v>
      </c>
      <c r="U1537" s="197">
        <f t="shared" ca="1" si="149"/>
        <v>0</v>
      </c>
      <c r="V1537" s="201"/>
      <c r="W1537" s="20">
        <f ca="1">INVENTARIO[[#This Row],[Precio Final]]-(INVENTARIO[[#This Row],[Comisión 10%]]+INVENTARIO[[#This Row],[Costo total]])</f>
        <v>0</v>
      </c>
      <c r="X1537" s="20">
        <f ca="1">INVENTARIO[[#This Row],[Ganancia Unitaria]]*INVENTARIO[[#This Row],[Salidas]]</f>
        <v>0</v>
      </c>
      <c r="Y1537" s="20"/>
      <c r="Z1537" s="20"/>
    </row>
    <row r="1538" spans="1:26" ht="55" hidden="1" customHeight="1" x14ac:dyDescent="0.15">
      <c r="A1538" s="23"/>
      <c r="B1538" s="171"/>
      <c r="C1538" s="22"/>
      <c r="D1538" s="120"/>
      <c r="E1538" s="194"/>
      <c r="F1538" s="195"/>
      <c r="G1538" s="196"/>
      <c r="H1538" s="197"/>
      <c r="I1538" s="198">
        <f t="shared" ca="1" si="146"/>
        <v>0</v>
      </c>
      <c r="J1538" s="121"/>
      <c r="K1538" s="196">
        <f>SUMIFS(VENTAS[Cantidad],VENTAS[Código del producto Vendido],INVENTARIO[[#This Row],[Code]])</f>
        <v>0</v>
      </c>
      <c r="L1538" s="196">
        <f>INVENTARIO[[#This Row],[Entradas]]-INVENTARIO[[#This Row],[Salidas]]</f>
        <v>0</v>
      </c>
      <c r="M1538" s="197">
        <f ca="1">INVENTARIO[[#This Row],[Pricing 1]]*10%</f>
        <v>0</v>
      </c>
      <c r="N1538" s="197"/>
      <c r="O1538" s="197"/>
      <c r="P1538" s="197" t="e">
        <f t="shared" si="147"/>
        <v>#DIV/0!</v>
      </c>
      <c r="Q1538" s="196"/>
      <c r="R1538" s="197"/>
      <c r="S1538" s="199">
        <f t="shared" si="148"/>
        <v>0</v>
      </c>
      <c r="T1538" s="200">
        <f ca="1">(P1538+S1538)-INVENTARIO[[#This Row],[Comisión 10%]]</f>
        <v>0</v>
      </c>
      <c r="U1538" s="197">
        <f t="shared" ca="1" si="149"/>
        <v>0</v>
      </c>
      <c r="V1538" s="201"/>
      <c r="W1538" s="20">
        <f ca="1">INVENTARIO[[#This Row],[Precio Final]]-(INVENTARIO[[#This Row],[Comisión 10%]]+INVENTARIO[[#This Row],[Costo total]])</f>
        <v>0</v>
      </c>
      <c r="X1538" s="20">
        <f ca="1">INVENTARIO[[#This Row],[Ganancia Unitaria]]*INVENTARIO[[#This Row],[Salidas]]</f>
        <v>0</v>
      </c>
      <c r="Y1538" s="20"/>
      <c r="Z1538" s="20"/>
    </row>
    <row r="1539" spans="1:26" ht="55" hidden="1" customHeight="1" x14ac:dyDescent="0.15">
      <c r="A1539" s="23"/>
      <c r="B1539" s="171"/>
      <c r="C1539" s="22"/>
      <c r="D1539" s="120"/>
      <c r="E1539" s="194"/>
      <c r="F1539" s="195"/>
      <c r="G1539" s="196"/>
      <c r="H1539" s="197"/>
      <c r="I1539" s="198">
        <f t="shared" ca="1" si="146"/>
        <v>0</v>
      </c>
      <c r="J1539" s="121"/>
      <c r="K1539" s="196">
        <f>SUMIFS(VENTAS[Cantidad],VENTAS[Código del producto Vendido],INVENTARIO[[#This Row],[Code]])</f>
        <v>0</v>
      </c>
      <c r="L1539" s="196">
        <f>INVENTARIO[[#This Row],[Entradas]]-INVENTARIO[[#This Row],[Salidas]]</f>
        <v>0</v>
      </c>
      <c r="M1539" s="197">
        <f ca="1">INVENTARIO[[#This Row],[Pricing 1]]*10%</f>
        <v>0</v>
      </c>
      <c r="N1539" s="197"/>
      <c r="O1539" s="197"/>
      <c r="P1539" s="197" t="e">
        <f t="shared" si="147"/>
        <v>#DIV/0!</v>
      </c>
      <c r="Q1539" s="196"/>
      <c r="R1539" s="197"/>
      <c r="S1539" s="199">
        <f t="shared" si="148"/>
        <v>0</v>
      </c>
      <c r="T1539" s="200">
        <f ca="1">(P1539+S1539)-INVENTARIO[[#This Row],[Comisión 10%]]</f>
        <v>0</v>
      </c>
      <c r="U1539" s="197">
        <f t="shared" ca="1" si="149"/>
        <v>0</v>
      </c>
      <c r="V1539" s="201"/>
      <c r="W1539" s="20">
        <f ca="1">INVENTARIO[[#This Row],[Precio Final]]-(INVENTARIO[[#This Row],[Comisión 10%]]+INVENTARIO[[#This Row],[Costo total]])</f>
        <v>0</v>
      </c>
      <c r="X1539" s="20">
        <f ca="1">INVENTARIO[[#This Row],[Ganancia Unitaria]]*INVENTARIO[[#This Row],[Salidas]]</f>
        <v>0</v>
      </c>
      <c r="Y1539" s="20"/>
      <c r="Z1539" s="20"/>
    </row>
    <row r="1540" spans="1:26" ht="55" hidden="1" customHeight="1" x14ac:dyDescent="0.15">
      <c r="A1540" s="23"/>
      <c r="B1540" s="171"/>
      <c r="C1540" s="22"/>
      <c r="D1540" s="120"/>
      <c r="E1540" s="194"/>
      <c r="F1540" s="195"/>
      <c r="G1540" s="196"/>
      <c r="H1540" s="197"/>
      <c r="I1540" s="198">
        <f t="shared" ca="1" si="146"/>
        <v>0</v>
      </c>
      <c r="J1540" s="121"/>
      <c r="K1540" s="196">
        <f>SUMIFS(VENTAS[Cantidad],VENTAS[Código del producto Vendido],INVENTARIO[[#This Row],[Code]])</f>
        <v>0</v>
      </c>
      <c r="L1540" s="196">
        <f>INVENTARIO[[#This Row],[Entradas]]-INVENTARIO[[#This Row],[Salidas]]</f>
        <v>0</v>
      </c>
      <c r="M1540" s="197">
        <f ca="1">INVENTARIO[[#This Row],[Pricing 1]]*10%</f>
        <v>0</v>
      </c>
      <c r="N1540" s="197"/>
      <c r="O1540" s="197"/>
      <c r="P1540" s="197" t="e">
        <f t="shared" si="147"/>
        <v>#DIV/0!</v>
      </c>
      <c r="Q1540" s="196"/>
      <c r="R1540" s="197"/>
      <c r="S1540" s="199">
        <f t="shared" si="148"/>
        <v>0</v>
      </c>
      <c r="T1540" s="200">
        <f ca="1">(P1540+S1540)-INVENTARIO[[#This Row],[Comisión 10%]]</f>
        <v>0</v>
      </c>
      <c r="U1540" s="197">
        <f t="shared" ca="1" si="149"/>
        <v>0</v>
      </c>
      <c r="V1540" s="201"/>
      <c r="W1540" s="20">
        <f ca="1">INVENTARIO[[#This Row],[Precio Final]]-(INVENTARIO[[#This Row],[Comisión 10%]]+INVENTARIO[[#This Row],[Costo total]])</f>
        <v>0</v>
      </c>
      <c r="X1540" s="20">
        <f ca="1">INVENTARIO[[#This Row],[Ganancia Unitaria]]*INVENTARIO[[#This Row],[Salidas]]</f>
        <v>0</v>
      </c>
      <c r="Y1540" s="20"/>
      <c r="Z1540" s="20"/>
    </row>
    <row r="1541" spans="1:26" ht="55" hidden="1" customHeight="1" x14ac:dyDescent="0.15">
      <c r="A1541" s="23"/>
      <c r="B1541" s="171"/>
      <c r="C1541" s="22"/>
      <c r="D1541" s="120"/>
      <c r="E1541" s="194"/>
      <c r="F1541" s="195"/>
      <c r="G1541" s="196"/>
      <c r="H1541" s="197"/>
      <c r="I1541" s="198">
        <f t="shared" ca="1" si="146"/>
        <v>0</v>
      </c>
      <c r="J1541" s="121"/>
      <c r="K1541" s="196">
        <f>SUMIFS(VENTAS[Cantidad],VENTAS[Código del producto Vendido],INVENTARIO[[#This Row],[Code]])</f>
        <v>0</v>
      </c>
      <c r="L1541" s="196">
        <f>INVENTARIO[[#This Row],[Entradas]]-INVENTARIO[[#This Row],[Salidas]]</f>
        <v>0</v>
      </c>
      <c r="M1541" s="197">
        <f ca="1">INVENTARIO[[#This Row],[Pricing 1]]*10%</f>
        <v>0</v>
      </c>
      <c r="N1541" s="197"/>
      <c r="O1541" s="197"/>
      <c r="P1541" s="197" t="e">
        <f t="shared" si="147"/>
        <v>#DIV/0!</v>
      </c>
      <c r="Q1541" s="196"/>
      <c r="R1541" s="197"/>
      <c r="S1541" s="199">
        <f t="shared" si="148"/>
        <v>0</v>
      </c>
      <c r="T1541" s="200">
        <f ca="1">(P1541+S1541)-INVENTARIO[[#This Row],[Comisión 10%]]</f>
        <v>0</v>
      </c>
      <c r="U1541" s="197">
        <f t="shared" ca="1" si="149"/>
        <v>0</v>
      </c>
      <c r="V1541" s="201"/>
      <c r="W1541" s="20">
        <f ca="1">INVENTARIO[[#This Row],[Precio Final]]-(INVENTARIO[[#This Row],[Comisión 10%]]+INVENTARIO[[#This Row],[Costo total]])</f>
        <v>0</v>
      </c>
      <c r="X1541" s="20">
        <f ca="1">INVENTARIO[[#This Row],[Ganancia Unitaria]]*INVENTARIO[[#This Row],[Salidas]]</f>
        <v>0</v>
      </c>
      <c r="Y1541" s="20"/>
      <c r="Z1541" s="20"/>
    </row>
    <row r="1542" spans="1:26" ht="55" hidden="1" customHeight="1" x14ac:dyDescent="0.15">
      <c r="A1542" s="23"/>
      <c r="B1542" s="171"/>
      <c r="C1542" s="22"/>
      <c r="D1542" s="120"/>
      <c r="E1542" s="194"/>
      <c r="F1542" s="195"/>
      <c r="G1542" s="196"/>
      <c r="H1542" s="197"/>
      <c r="I1542" s="198">
        <f t="shared" ca="1" si="146"/>
        <v>0</v>
      </c>
      <c r="J1542" s="121"/>
      <c r="K1542" s="196">
        <f>SUMIFS(VENTAS[Cantidad],VENTAS[Código del producto Vendido],INVENTARIO[[#This Row],[Code]])</f>
        <v>0</v>
      </c>
      <c r="L1542" s="196">
        <f>INVENTARIO[[#This Row],[Entradas]]-INVENTARIO[[#This Row],[Salidas]]</f>
        <v>0</v>
      </c>
      <c r="M1542" s="197">
        <f ca="1">INVENTARIO[[#This Row],[Pricing 1]]*10%</f>
        <v>0</v>
      </c>
      <c r="N1542" s="197"/>
      <c r="O1542" s="197"/>
      <c r="P1542" s="197" t="e">
        <f t="shared" si="147"/>
        <v>#DIV/0!</v>
      </c>
      <c r="Q1542" s="196"/>
      <c r="R1542" s="197"/>
      <c r="S1542" s="199">
        <f t="shared" si="148"/>
        <v>0</v>
      </c>
      <c r="T1542" s="200">
        <f ca="1">(P1542+S1542)-INVENTARIO[[#This Row],[Comisión 10%]]</f>
        <v>0</v>
      </c>
      <c r="U1542" s="197">
        <f t="shared" ca="1" si="149"/>
        <v>0</v>
      </c>
      <c r="V1542" s="201"/>
      <c r="W1542" s="20">
        <f ca="1">INVENTARIO[[#This Row],[Precio Final]]-(INVENTARIO[[#This Row],[Comisión 10%]]+INVENTARIO[[#This Row],[Costo total]])</f>
        <v>0</v>
      </c>
      <c r="X1542" s="20">
        <f ca="1">INVENTARIO[[#This Row],[Ganancia Unitaria]]*INVENTARIO[[#This Row],[Salidas]]</f>
        <v>0</v>
      </c>
      <c r="Y1542" s="20"/>
      <c r="Z1542" s="20"/>
    </row>
    <row r="1543" spans="1:26" ht="55" hidden="1" customHeight="1" x14ac:dyDescent="0.15">
      <c r="A1543" s="23"/>
      <c r="B1543" s="171"/>
      <c r="C1543" s="22"/>
      <c r="D1543" s="120"/>
      <c r="E1543" s="194"/>
      <c r="F1543" s="195"/>
      <c r="G1543" s="196"/>
      <c r="H1543" s="197"/>
      <c r="I1543" s="198">
        <f t="shared" ca="1" si="146"/>
        <v>0</v>
      </c>
      <c r="J1543" s="121"/>
      <c r="K1543" s="196">
        <f>SUMIFS(VENTAS[Cantidad],VENTAS[Código del producto Vendido],INVENTARIO[[#This Row],[Code]])</f>
        <v>0</v>
      </c>
      <c r="L1543" s="196">
        <f>INVENTARIO[[#This Row],[Entradas]]-INVENTARIO[[#This Row],[Salidas]]</f>
        <v>0</v>
      </c>
      <c r="M1543" s="197">
        <f ca="1">INVENTARIO[[#This Row],[Pricing 1]]*10%</f>
        <v>0</v>
      </c>
      <c r="N1543" s="197"/>
      <c r="O1543" s="197"/>
      <c r="P1543" s="197" t="e">
        <f t="shared" si="147"/>
        <v>#DIV/0!</v>
      </c>
      <c r="Q1543" s="196"/>
      <c r="R1543" s="197"/>
      <c r="S1543" s="199">
        <f t="shared" si="148"/>
        <v>0</v>
      </c>
      <c r="T1543" s="200">
        <f ca="1">(P1543+S1543)-INVENTARIO[[#This Row],[Comisión 10%]]</f>
        <v>0</v>
      </c>
      <c r="U1543" s="197">
        <f t="shared" ca="1" si="149"/>
        <v>0</v>
      </c>
      <c r="V1543" s="201"/>
      <c r="W1543" s="20">
        <f ca="1">INVENTARIO[[#This Row],[Precio Final]]-(INVENTARIO[[#This Row],[Comisión 10%]]+INVENTARIO[[#This Row],[Costo total]])</f>
        <v>0</v>
      </c>
      <c r="X1543" s="20">
        <f ca="1">INVENTARIO[[#This Row],[Ganancia Unitaria]]*INVENTARIO[[#This Row],[Salidas]]</f>
        <v>0</v>
      </c>
      <c r="Y1543" s="20"/>
      <c r="Z1543" s="20"/>
    </row>
    <row r="1544" spans="1:26" ht="55" hidden="1" customHeight="1" x14ac:dyDescent="0.15">
      <c r="A1544" s="23"/>
      <c r="B1544" s="171"/>
      <c r="C1544" s="22"/>
      <c r="D1544" s="120"/>
      <c r="E1544" s="194"/>
      <c r="F1544" s="195"/>
      <c r="G1544" s="196"/>
      <c r="H1544" s="197"/>
      <c r="I1544" s="198">
        <f t="shared" ca="1" si="146"/>
        <v>0</v>
      </c>
      <c r="J1544" s="121"/>
      <c r="K1544" s="196">
        <f>SUMIFS(VENTAS[Cantidad],VENTAS[Código del producto Vendido],INVENTARIO[[#This Row],[Code]])</f>
        <v>0</v>
      </c>
      <c r="L1544" s="196">
        <f>INVENTARIO[[#This Row],[Entradas]]-INVENTARIO[[#This Row],[Salidas]]</f>
        <v>0</v>
      </c>
      <c r="M1544" s="197">
        <f ca="1">INVENTARIO[[#This Row],[Pricing 1]]*10%</f>
        <v>0</v>
      </c>
      <c r="N1544" s="197"/>
      <c r="O1544" s="197"/>
      <c r="P1544" s="197" t="e">
        <f t="shared" si="147"/>
        <v>#DIV/0!</v>
      </c>
      <c r="Q1544" s="196"/>
      <c r="R1544" s="197"/>
      <c r="S1544" s="199">
        <f t="shared" si="148"/>
        <v>0</v>
      </c>
      <c r="T1544" s="200">
        <f ca="1">(P1544+S1544)-INVENTARIO[[#This Row],[Comisión 10%]]</f>
        <v>0</v>
      </c>
      <c r="U1544" s="197">
        <f t="shared" ca="1" si="149"/>
        <v>0</v>
      </c>
      <c r="V1544" s="201"/>
      <c r="W1544" s="20">
        <f ca="1">INVENTARIO[[#This Row],[Precio Final]]-(INVENTARIO[[#This Row],[Comisión 10%]]+INVENTARIO[[#This Row],[Costo total]])</f>
        <v>0</v>
      </c>
      <c r="X1544" s="20">
        <f ca="1">INVENTARIO[[#This Row],[Ganancia Unitaria]]*INVENTARIO[[#This Row],[Salidas]]</f>
        <v>0</v>
      </c>
      <c r="Y1544" s="20"/>
      <c r="Z1544" s="20"/>
    </row>
    <row r="1545" spans="1:26" ht="55" hidden="1" customHeight="1" x14ac:dyDescent="0.15">
      <c r="A1545" s="23"/>
      <c r="B1545" s="171"/>
      <c r="C1545" s="22"/>
      <c r="D1545" s="120"/>
      <c r="E1545" s="194"/>
      <c r="F1545" s="195"/>
      <c r="G1545" s="196"/>
      <c r="H1545" s="197"/>
      <c r="I1545" s="198">
        <f t="shared" ca="1" si="146"/>
        <v>0</v>
      </c>
      <c r="J1545" s="121"/>
      <c r="K1545" s="196">
        <f>SUMIFS(VENTAS[Cantidad],VENTAS[Código del producto Vendido],INVENTARIO[[#This Row],[Code]])</f>
        <v>0</v>
      </c>
      <c r="L1545" s="196">
        <f>INVENTARIO[[#This Row],[Entradas]]-INVENTARIO[[#This Row],[Salidas]]</f>
        <v>0</v>
      </c>
      <c r="M1545" s="197">
        <f ca="1">INVENTARIO[[#This Row],[Pricing 1]]*10%</f>
        <v>0</v>
      </c>
      <c r="N1545" s="197"/>
      <c r="O1545" s="197"/>
      <c r="P1545" s="197" t="e">
        <f t="shared" si="147"/>
        <v>#DIV/0!</v>
      </c>
      <c r="Q1545" s="196"/>
      <c r="R1545" s="197"/>
      <c r="S1545" s="199">
        <f t="shared" si="148"/>
        <v>0</v>
      </c>
      <c r="T1545" s="200">
        <f ca="1">(P1545+S1545)-INVENTARIO[[#This Row],[Comisión 10%]]</f>
        <v>0</v>
      </c>
      <c r="U1545" s="197">
        <f t="shared" ca="1" si="149"/>
        <v>0</v>
      </c>
      <c r="V1545" s="201"/>
      <c r="W1545" s="20">
        <f ca="1">INVENTARIO[[#This Row],[Precio Final]]-(INVENTARIO[[#This Row],[Comisión 10%]]+INVENTARIO[[#This Row],[Costo total]])</f>
        <v>0</v>
      </c>
      <c r="X1545" s="20">
        <f ca="1">INVENTARIO[[#This Row],[Ganancia Unitaria]]*INVENTARIO[[#This Row],[Salidas]]</f>
        <v>0</v>
      </c>
      <c r="Y1545" s="20"/>
      <c r="Z1545" s="20"/>
    </row>
    <row r="1546" spans="1:26" ht="55" hidden="1" customHeight="1" x14ac:dyDescent="0.15">
      <c r="A1546" s="23"/>
      <c r="B1546" s="171"/>
      <c r="C1546" s="22"/>
      <c r="D1546" s="120"/>
      <c r="E1546" s="194"/>
      <c r="F1546" s="195"/>
      <c r="G1546" s="196"/>
      <c r="H1546" s="197"/>
      <c r="I1546" s="198">
        <f t="shared" ca="1" si="146"/>
        <v>0</v>
      </c>
      <c r="J1546" s="121"/>
      <c r="K1546" s="196">
        <f>SUMIFS(VENTAS[Cantidad],VENTAS[Código del producto Vendido],INVENTARIO[[#This Row],[Code]])</f>
        <v>0</v>
      </c>
      <c r="L1546" s="196">
        <f>INVENTARIO[[#This Row],[Entradas]]-INVENTARIO[[#This Row],[Salidas]]</f>
        <v>0</v>
      </c>
      <c r="M1546" s="197">
        <f ca="1">INVENTARIO[[#This Row],[Pricing 1]]*10%</f>
        <v>0</v>
      </c>
      <c r="N1546" s="197"/>
      <c r="O1546" s="197"/>
      <c r="P1546" s="197" t="e">
        <f t="shared" si="147"/>
        <v>#DIV/0!</v>
      </c>
      <c r="Q1546" s="196"/>
      <c r="R1546" s="197"/>
      <c r="S1546" s="199">
        <f t="shared" si="148"/>
        <v>0</v>
      </c>
      <c r="T1546" s="200">
        <f ca="1">(P1546+S1546)-INVENTARIO[[#This Row],[Comisión 10%]]</f>
        <v>0</v>
      </c>
      <c r="U1546" s="197">
        <f t="shared" ca="1" si="149"/>
        <v>0</v>
      </c>
      <c r="V1546" s="201"/>
      <c r="W1546" s="20">
        <f ca="1">INVENTARIO[[#This Row],[Precio Final]]-(INVENTARIO[[#This Row],[Comisión 10%]]+INVENTARIO[[#This Row],[Costo total]])</f>
        <v>0</v>
      </c>
      <c r="X1546" s="20">
        <f ca="1">INVENTARIO[[#This Row],[Ganancia Unitaria]]*INVENTARIO[[#This Row],[Salidas]]</f>
        <v>0</v>
      </c>
      <c r="Y1546" s="20"/>
      <c r="Z1546" s="20"/>
    </row>
    <row r="1547" spans="1:26" ht="55" hidden="1" customHeight="1" x14ac:dyDescent="0.15">
      <c r="A1547" s="23"/>
      <c r="B1547" s="171"/>
      <c r="C1547" s="22"/>
      <c r="D1547" s="120"/>
      <c r="E1547" s="194"/>
      <c r="F1547" s="195"/>
      <c r="G1547" s="196"/>
      <c r="H1547" s="197"/>
      <c r="I1547" s="198">
        <f t="shared" ca="1" si="146"/>
        <v>0</v>
      </c>
      <c r="J1547" s="121"/>
      <c r="K1547" s="196">
        <f>SUMIFS(VENTAS[Cantidad],VENTAS[Código del producto Vendido],INVENTARIO[[#This Row],[Code]])</f>
        <v>0</v>
      </c>
      <c r="L1547" s="196">
        <f>INVENTARIO[[#This Row],[Entradas]]-INVENTARIO[[#This Row],[Salidas]]</f>
        <v>0</v>
      </c>
      <c r="M1547" s="197">
        <f ca="1">INVENTARIO[[#This Row],[Pricing 1]]*10%</f>
        <v>0</v>
      </c>
      <c r="N1547" s="197"/>
      <c r="O1547" s="197"/>
      <c r="P1547" s="197" t="e">
        <f t="shared" si="147"/>
        <v>#DIV/0!</v>
      </c>
      <c r="Q1547" s="196"/>
      <c r="R1547" s="197"/>
      <c r="S1547" s="199">
        <f t="shared" si="148"/>
        <v>0</v>
      </c>
      <c r="T1547" s="200">
        <f ca="1">(P1547+S1547)-INVENTARIO[[#This Row],[Comisión 10%]]</f>
        <v>0</v>
      </c>
      <c r="U1547" s="197">
        <f t="shared" ca="1" si="149"/>
        <v>0</v>
      </c>
      <c r="V1547" s="201"/>
      <c r="W1547" s="20">
        <f ca="1">INVENTARIO[[#This Row],[Precio Final]]-(INVENTARIO[[#This Row],[Comisión 10%]]+INVENTARIO[[#This Row],[Costo total]])</f>
        <v>0</v>
      </c>
      <c r="X1547" s="20">
        <f ca="1">INVENTARIO[[#This Row],[Ganancia Unitaria]]*INVENTARIO[[#This Row],[Salidas]]</f>
        <v>0</v>
      </c>
      <c r="Y1547" s="20"/>
      <c r="Z1547" s="20"/>
    </row>
    <row r="1548" spans="1:26" ht="55" hidden="1" customHeight="1" x14ac:dyDescent="0.15">
      <c r="A1548" s="23"/>
      <c r="B1548" s="171"/>
      <c r="C1548" s="22"/>
      <c r="D1548" s="120"/>
      <c r="E1548" s="194"/>
      <c r="F1548" s="195"/>
      <c r="G1548" s="196"/>
      <c r="H1548" s="197"/>
      <c r="I1548" s="198">
        <f t="shared" ca="1" si="146"/>
        <v>0</v>
      </c>
      <c r="J1548" s="121"/>
      <c r="K1548" s="196">
        <f>SUMIFS(VENTAS[Cantidad],VENTAS[Código del producto Vendido],INVENTARIO[[#This Row],[Code]])</f>
        <v>0</v>
      </c>
      <c r="L1548" s="196">
        <f>INVENTARIO[[#This Row],[Entradas]]-INVENTARIO[[#This Row],[Salidas]]</f>
        <v>0</v>
      </c>
      <c r="M1548" s="197">
        <f ca="1">INVENTARIO[[#This Row],[Pricing 1]]*10%</f>
        <v>0</v>
      </c>
      <c r="N1548" s="197"/>
      <c r="O1548" s="197"/>
      <c r="P1548" s="197" t="e">
        <f t="shared" si="147"/>
        <v>#DIV/0!</v>
      </c>
      <c r="Q1548" s="196"/>
      <c r="R1548" s="197"/>
      <c r="S1548" s="199">
        <f t="shared" si="148"/>
        <v>0</v>
      </c>
      <c r="T1548" s="200">
        <f ca="1">(P1548+S1548)-INVENTARIO[[#This Row],[Comisión 10%]]</f>
        <v>0</v>
      </c>
      <c r="U1548" s="197">
        <f t="shared" ca="1" si="149"/>
        <v>0</v>
      </c>
      <c r="V1548" s="201"/>
      <c r="W1548" s="20">
        <f ca="1">INVENTARIO[[#This Row],[Precio Final]]-(INVENTARIO[[#This Row],[Comisión 10%]]+INVENTARIO[[#This Row],[Costo total]])</f>
        <v>0</v>
      </c>
      <c r="X1548" s="20">
        <f ca="1">INVENTARIO[[#This Row],[Ganancia Unitaria]]*INVENTARIO[[#This Row],[Salidas]]</f>
        <v>0</v>
      </c>
      <c r="Y1548" s="20"/>
      <c r="Z1548" s="20"/>
    </row>
    <row r="1549" spans="1:26" ht="55" hidden="1" customHeight="1" x14ac:dyDescent="0.15">
      <c r="A1549" s="23"/>
      <c r="B1549" s="171"/>
      <c r="C1549" s="22"/>
      <c r="D1549" s="120"/>
      <c r="E1549" s="194"/>
      <c r="F1549" s="195"/>
      <c r="G1549" s="196"/>
      <c r="H1549" s="197"/>
      <c r="I1549" s="198">
        <f t="shared" ca="1" si="146"/>
        <v>0</v>
      </c>
      <c r="J1549" s="121"/>
      <c r="K1549" s="196">
        <f>SUMIFS(VENTAS[Cantidad],VENTAS[Código del producto Vendido],INVENTARIO[[#This Row],[Code]])</f>
        <v>0</v>
      </c>
      <c r="L1549" s="196">
        <f>INVENTARIO[[#This Row],[Entradas]]-INVENTARIO[[#This Row],[Salidas]]</f>
        <v>0</v>
      </c>
      <c r="M1549" s="197">
        <f ca="1">INVENTARIO[[#This Row],[Pricing 1]]*10%</f>
        <v>0</v>
      </c>
      <c r="N1549" s="197"/>
      <c r="O1549" s="197"/>
      <c r="P1549" s="197" t="e">
        <f t="shared" si="147"/>
        <v>#DIV/0!</v>
      </c>
      <c r="Q1549" s="196"/>
      <c r="R1549" s="197"/>
      <c r="S1549" s="199">
        <f t="shared" si="148"/>
        <v>0</v>
      </c>
      <c r="T1549" s="200">
        <f ca="1">(P1549+S1549)-INVENTARIO[[#This Row],[Comisión 10%]]</f>
        <v>0</v>
      </c>
      <c r="U1549" s="197">
        <f t="shared" ca="1" si="149"/>
        <v>0</v>
      </c>
      <c r="V1549" s="201"/>
      <c r="W1549" s="20">
        <f ca="1">INVENTARIO[[#This Row],[Precio Final]]-(INVENTARIO[[#This Row],[Comisión 10%]]+INVENTARIO[[#This Row],[Costo total]])</f>
        <v>0</v>
      </c>
      <c r="X1549" s="20">
        <f ca="1">INVENTARIO[[#This Row],[Ganancia Unitaria]]*INVENTARIO[[#This Row],[Salidas]]</f>
        <v>0</v>
      </c>
      <c r="Y1549" s="20"/>
      <c r="Z1549" s="20"/>
    </row>
    <row r="1550" spans="1:26" ht="55" hidden="1" customHeight="1" x14ac:dyDescent="0.15">
      <c r="A1550" s="23"/>
      <c r="B1550" s="171"/>
      <c r="C1550" s="22"/>
      <c r="D1550" s="120"/>
      <c r="E1550" s="194"/>
      <c r="F1550" s="195"/>
      <c r="G1550" s="196"/>
      <c r="H1550" s="197"/>
      <c r="I1550" s="198">
        <f t="shared" ca="1" si="146"/>
        <v>0</v>
      </c>
      <c r="J1550" s="121"/>
      <c r="K1550" s="196">
        <f>SUMIFS(VENTAS[Cantidad],VENTAS[Código del producto Vendido],INVENTARIO[[#This Row],[Code]])</f>
        <v>0</v>
      </c>
      <c r="L1550" s="196">
        <f>INVENTARIO[[#This Row],[Entradas]]-INVENTARIO[[#This Row],[Salidas]]</f>
        <v>0</v>
      </c>
      <c r="M1550" s="197">
        <f ca="1">INVENTARIO[[#This Row],[Pricing 1]]*10%</f>
        <v>0</v>
      </c>
      <c r="N1550" s="197"/>
      <c r="O1550" s="197"/>
      <c r="P1550" s="197" t="e">
        <f t="shared" si="147"/>
        <v>#DIV/0!</v>
      </c>
      <c r="Q1550" s="196"/>
      <c r="R1550" s="197"/>
      <c r="S1550" s="199">
        <f t="shared" si="148"/>
        <v>0</v>
      </c>
      <c r="T1550" s="200">
        <f ca="1">(P1550+S1550)-INVENTARIO[[#This Row],[Comisión 10%]]</f>
        <v>0</v>
      </c>
      <c r="U1550" s="197">
        <f t="shared" ca="1" si="149"/>
        <v>0</v>
      </c>
      <c r="V1550" s="201"/>
      <c r="W1550" s="20">
        <f ca="1">INVENTARIO[[#This Row],[Precio Final]]-(INVENTARIO[[#This Row],[Comisión 10%]]+INVENTARIO[[#This Row],[Costo total]])</f>
        <v>0</v>
      </c>
      <c r="X1550" s="20">
        <f ca="1">INVENTARIO[[#This Row],[Ganancia Unitaria]]*INVENTARIO[[#This Row],[Salidas]]</f>
        <v>0</v>
      </c>
      <c r="Y1550" s="20"/>
      <c r="Z1550" s="20"/>
    </row>
    <row r="1551" spans="1:26" ht="55" hidden="1" customHeight="1" x14ac:dyDescent="0.15">
      <c r="A1551" s="23"/>
      <c r="B1551" s="171"/>
      <c r="C1551" s="22"/>
      <c r="D1551" s="120"/>
      <c r="E1551" s="194"/>
      <c r="F1551" s="195"/>
      <c r="G1551" s="196"/>
      <c r="H1551" s="197"/>
      <c r="I1551" s="198">
        <f t="shared" ca="1" si="146"/>
        <v>0</v>
      </c>
      <c r="J1551" s="121"/>
      <c r="K1551" s="196">
        <f>SUMIFS(VENTAS[Cantidad],VENTAS[Código del producto Vendido],INVENTARIO[[#This Row],[Code]])</f>
        <v>0</v>
      </c>
      <c r="L1551" s="196">
        <f>INVENTARIO[[#This Row],[Entradas]]-INVENTARIO[[#This Row],[Salidas]]</f>
        <v>0</v>
      </c>
      <c r="M1551" s="197">
        <f ca="1">INVENTARIO[[#This Row],[Pricing 1]]*10%</f>
        <v>0</v>
      </c>
      <c r="N1551" s="197"/>
      <c r="O1551" s="197"/>
      <c r="P1551" s="197" t="e">
        <f t="shared" si="147"/>
        <v>#DIV/0!</v>
      </c>
      <c r="Q1551" s="196"/>
      <c r="R1551" s="197"/>
      <c r="S1551" s="199">
        <f t="shared" si="148"/>
        <v>0</v>
      </c>
      <c r="T1551" s="200">
        <f ca="1">(P1551+S1551)-INVENTARIO[[#This Row],[Comisión 10%]]</f>
        <v>0</v>
      </c>
      <c r="U1551" s="197">
        <f t="shared" ca="1" si="149"/>
        <v>0</v>
      </c>
      <c r="V1551" s="201"/>
      <c r="W1551" s="20">
        <f ca="1">INVENTARIO[[#This Row],[Precio Final]]-(INVENTARIO[[#This Row],[Comisión 10%]]+INVENTARIO[[#This Row],[Costo total]])</f>
        <v>0</v>
      </c>
      <c r="X1551" s="20">
        <f ca="1">INVENTARIO[[#This Row],[Ganancia Unitaria]]*INVENTARIO[[#This Row],[Salidas]]</f>
        <v>0</v>
      </c>
      <c r="Y1551" s="20"/>
      <c r="Z1551" s="20"/>
    </row>
    <row r="1552" spans="1:26" ht="55" hidden="1" customHeight="1" x14ac:dyDescent="0.15">
      <c r="A1552" s="23"/>
      <c r="B1552" s="171"/>
      <c r="C1552" s="22"/>
      <c r="D1552" s="120"/>
      <c r="E1552" s="194"/>
      <c r="F1552" s="195"/>
      <c r="G1552" s="196"/>
      <c r="H1552" s="197"/>
      <c r="I1552" s="198">
        <f t="shared" ca="1" si="146"/>
        <v>0</v>
      </c>
      <c r="J1552" s="121"/>
      <c r="K1552" s="196">
        <f>SUMIFS(VENTAS[Cantidad],VENTAS[Código del producto Vendido],INVENTARIO[[#This Row],[Code]])</f>
        <v>0</v>
      </c>
      <c r="L1552" s="196">
        <f>INVENTARIO[[#This Row],[Entradas]]-INVENTARIO[[#This Row],[Salidas]]</f>
        <v>0</v>
      </c>
      <c r="M1552" s="197">
        <f ca="1">INVENTARIO[[#This Row],[Pricing 1]]*10%</f>
        <v>0</v>
      </c>
      <c r="N1552" s="197"/>
      <c r="O1552" s="197"/>
      <c r="P1552" s="197" t="e">
        <f t="shared" si="147"/>
        <v>#DIV/0!</v>
      </c>
      <c r="Q1552" s="196"/>
      <c r="R1552" s="197"/>
      <c r="S1552" s="199">
        <f t="shared" si="148"/>
        <v>0</v>
      </c>
      <c r="T1552" s="200">
        <f ca="1">(P1552+S1552)-INVENTARIO[[#This Row],[Comisión 10%]]</f>
        <v>0</v>
      </c>
      <c r="U1552" s="197">
        <f t="shared" ca="1" si="149"/>
        <v>0</v>
      </c>
      <c r="V1552" s="201"/>
      <c r="W1552" s="20">
        <f ca="1">INVENTARIO[[#This Row],[Precio Final]]-(INVENTARIO[[#This Row],[Comisión 10%]]+INVENTARIO[[#This Row],[Costo total]])</f>
        <v>0</v>
      </c>
      <c r="X1552" s="20">
        <f ca="1">INVENTARIO[[#This Row],[Ganancia Unitaria]]*INVENTARIO[[#This Row],[Salidas]]</f>
        <v>0</v>
      </c>
      <c r="Y1552" s="20"/>
      <c r="Z1552" s="20"/>
    </row>
    <row r="1553" spans="1:26" ht="55" hidden="1" customHeight="1" x14ac:dyDescent="0.15">
      <c r="A1553" s="23"/>
      <c r="B1553" s="171"/>
      <c r="C1553" s="22"/>
      <c r="D1553" s="120"/>
      <c r="E1553" s="194"/>
      <c r="F1553" s="195"/>
      <c r="G1553" s="196"/>
      <c r="H1553" s="197"/>
      <c r="I1553" s="198">
        <f t="shared" ca="1" si="146"/>
        <v>0</v>
      </c>
      <c r="J1553" s="121"/>
      <c r="K1553" s="196">
        <f>SUMIFS(VENTAS[Cantidad],VENTAS[Código del producto Vendido],INVENTARIO[[#This Row],[Code]])</f>
        <v>0</v>
      </c>
      <c r="L1553" s="196">
        <f>INVENTARIO[[#This Row],[Entradas]]-INVENTARIO[[#This Row],[Salidas]]</f>
        <v>0</v>
      </c>
      <c r="M1553" s="197">
        <f ca="1">INVENTARIO[[#This Row],[Pricing 1]]*10%</f>
        <v>0</v>
      </c>
      <c r="N1553" s="197"/>
      <c r="O1553" s="197"/>
      <c r="P1553" s="197" t="e">
        <f t="shared" si="147"/>
        <v>#DIV/0!</v>
      </c>
      <c r="Q1553" s="196"/>
      <c r="R1553" s="197"/>
      <c r="S1553" s="199">
        <f t="shared" si="148"/>
        <v>0</v>
      </c>
      <c r="T1553" s="200">
        <f ca="1">(P1553+S1553)-INVENTARIO[[#This Row],[Comisión 10%]]</f>
        <v>0</v>
      </c>
      <c r="U1553" s="197">
        <f t="shared" ca="1" si="149"/>
        <v>0</v>
      </c>
      <c r="V1553" s="201"/>
      <c r="W1553" s="20">
        <f ca="1">INVENTARIO[[#This Row],[Precio Final]]-(INVENTARIO[[#This Row],[Comisión 10%]]+INVENTARIO[[#This Row],[Costo total]])</f>
        <v>0</v>
      </c>
      <c r="X1553" s="20">
        <f ca="1">INVENTARIO[[#This Row],[Ganancia Unitaria]]*INVENTARIO[[#This Row],[Salidas]]</f>
        <v>0</v>
      </c>
      <c r="Y1553" s="20"/>
      <c r="Z1553" s="20"/>
    </row>
    <row r="1554" spans="1:26" ht="55" hidden="1" customHeight="1" x14ac:dyDescent="0.15">
      <c r="A1554" s="23"/>
      <c r="B1554" s="171"/>
      <c r="C1554" s="22"/>
      <c r="D1554" s="120"/>
      <c r="E1554" s="194"/>
      <c r="F1554" s="195"/>
      <c r="G1554" s="196"/>
      <c r="H1554" s="197"/>
      <c r="I1554" s="198">
        <f t="shared" ca="1" si="146"/>
        <v>0</v>
      </c>
      <c r="J1554" s="121"/>
      <c r="K1554" s="196">
        <f>SUMIFS(VENTAS[Cantidad],VENTAS[Código del producto Vendido],INVENTARIO[[#This Row],[Code]])</f>
        <v>0</v>
      </c>
      <c r="L1554" s="196">
        <f>INVENTARIO[[#This Row],[Entradas]]-INVENTARIO[[#This Row],[Salidas]]</f>
        <v>0</v>
      </c>
      <c r="M1554" s="197">
        <f ca="1">INVENTARIO[[#This Row],[Pricing 1]]*10%</f>
        <v>0</v>
      </c>
      <c r="N1554" s="197"/>
      <c r="O1554" s="197"/>
      <c r="P1554" s="197" t="e">
        <f t="shared" si="147"/>
        <v>#DIV/0!</v>
      </c>
      <c r="Q1554" s="196"/>
      <c r="R1554" s="197"/>
      <c r="S1554" s="199">
        <f t="shared" si="148"/>
        <v>0</v>
      </c>
      <c r="T1554" s="200">
        <f ca="1">(P1554+S1554)-INVENTARIO[[#This Row],[Comisión 10%]]</f>
        <v>0</v>
      </c>
      <c r="U1554" s="197">
        <f t="shared" ca="1" si="149"/>
        <v>0</v>
      </c>
      <c r="V1554" s="201"/>
      <c r="W1554" s="20">
        <f ca="1">INVENTARIO[[#This Row],[Precio Final]]-(INVENTARIO[[#This Row],[Comisión 10%]]+INVENTARIO[[#This Row],[Costo total]])</f>
        <v>0</v>
      </c>
      <c r="X1554" s="20">
        <f ca="1">INVENTARIO[[#This Row],[Ganancia Unitaria]]*INVENTARIO[[#This Row],[Salidas]]</f>
        <v>0</v>
      </c>
      <c r="Y1554" s="20"/>
      <c r="Z1554" s="20"/>
    </row>
    <row r="1555" spans="1:26" ht="55" hidden="1" customHeight="1" x14ac:dyDescent="0.15">
      <c r="A1555" s="23"/>
      <c r="B1555" s="171"/>
      <c r="C1555" s="22"/>
      <c r="D1555" s="120"/>
      <c r="E1555" s="194"/>
      <c r="F1555" s="195"/>
      <c r="G1555" s="196"/>
      <c r="H1555" s="197"/>
      <c r="I1555" s="198">
        <f t="shared" ca="1" si="146"/>
        <v>0</v>
      </c>
      <c r="J1555" s="121"/>
      <c r="K1555" s="196">
        <f>SUMIFS(VENTAS[Cantidad],VENTAS[Código del producto Vendido],INVENTARIO[[#This Row],[Code]])</f>
        <v>0</v>
      </c>
      <c r="L1555" s="196">
        <f>INVENTARIO[[#This Row],[Entradas]]-INVENTARIO[[#This Row],[Salidas]]</f>
        <v>0</v>
      </c>
      <c r="M1555" s="197">
        <f ca="1">INVENTARIO[[#This Row],[Pricing 1]]*10%</f>
        <v>0</v>
      </c>
      <c r="N1555" s="197"/>
      <c r="O1555" s="197"/>
      <c r="P1555" s="197" t="e">
        <f t="shared" si="147"/>
        <v>#DIV/0!</v>
      </c>
      <c r="Q1555" s="196"/>
      <c r="R1555" s="197"/>
      <c r="S1555" s="199">
        <f t="shared" si="148"/>
        <v>0</v>
      </c>
      <c r="T1555" s="200">
        <f ca="1">(P1555+S1555)-INVENTARIO[[#This Row],[Comisión 10%]]</f>
        <v>0</v>
      </c>
      <c r="U1555" s="197">
        <f t="shared" ca="1" si="149"/>
        <v>0</v>
      </c>
      <c r="V1555" s="201"/>
      <c r="W1555" s="20">
        <f ca="1">INVENTARIO[[#This Row],[Precio Final]]-(INVENTARIO[[#This Row],[Comisión 10%]]+INVENTARIO[[#This Row],[Costo total]])</f>
        <v>0</v>
      </c>
      <c r="X1555" s="20">
        <f ca="1">INVENTARIO[[#This Row],[Ganancia Unitaria]]*INVENTARIO[[#This Row],[Salidas]]</f>
        <v>0</v>
      </c>
      <c r="Y1555" s="20"/>
      <c r="Z1555" s="20"/>
    </row>
    <row r="1556" spans="1:26" ht="55" hidden="1" customHeight="1" x14ac:dyDescent="0.15">
      <c r="A1556" s="23"/>
      <c r="B1556" s="171"/>
      <c r="C1556" s="22"/>
      <c r="D1556" s="120"/>
      <c r="E1556" s="194"/>
      <c r="F1556" s="195"/>
      <c r="G1556" s="196"/>
      <c r="H1556" s="197"/>
      <c r="I1556" s="198">
        <f t="shared" ca="1" si="146"/>
        <v>0</v>
      </c>
      <c r="J1556" s="121"/>
      <c r="K1556" s="196">
        <f>SUMIFS(VENTAS[Cantidad],VENTAS[Código del producto Vendido],INVENTARIO[[#This Row],[Code]])</f>
        <v>0</v>
      </c>
      <c r="L1556" s="196">
        <f>INVENTARIO[[#This Row],[Entradas]]-INVENTARIO[[#This Row],[Salidas]]</f>
        <v>0</v>
      </c>
      <c r="M1556" s="197">
        <f ca="1">INVENTARIO[[#This Row],[Pricing 1]]*10%</f>
        <v>0</v>
      </c>
      <c r="N1556" s="197"/>
      <c r="O1556" s="197"/>
      <c r="P1556" s="197" t="e">
        <f t="shared" si="147"/>
        <v>#DIV/0!</v>
      </c>
      <c r="Q1556" s="196"/>
      <c r="R1556" s="197"/>
      <c r="S1556" s="199">
        <f t="shared" si="148"/>
        <v>0</v>
      </c>
      <c r="T1556" s="200">
        <f ca="1">(P1556+S1556)-INVENTARIO[[#This Row],[Comisión 10%]]</f>
        <v>0</v>
      </c>
      <c r="U1556" s="197">
        <f t="shared" ca="1" si="149"/>
        <v>0</v>
      </c>
      <c r="V1556" s="201"/>
      <c r="W1556" s="20">
        <f ca="1">INVENTARIO[[#This Row],[Precio Final]]-(INVENTARIO[[#This Row],[Comisión 10%]]+INVENTARIO[[#This Row],[Costo total]])</f>
        <v>0</v>
      </c>
      <c r="X1556" s="20">
        <f ca="1">INVENTARIO[[#This Row],[Ganancia Unitaria]]*INVENTARIO[[#This Row],[Salidas]]</f>
        <v>0</v>
      </c>
      <c r="Y1556" s="20"/>
      <c r="Z1556" s="20"/>
    </row>
    <row r="1557" spans="1:26" ht="55" hidden="1" customHeight="1" x14ac:dyDescent="0.15">
      <c r="A1557" s="23"/>
      <c r="B1557" s="171"/>
      <c r="C1557" s="22"/>
      <c r="D1557" s="120"/>
      <c r="E1557" s="194"/>
      <c r="F1557" s="195"/>
      <c r="G1557" s="196"/>
      <c r="H1557" s="197"/>
      <c r="I1557" s="198">
        <f t="shared" ca="1" si="146"/>
        <v>0</v>
      </c>
      <c r="J1557" s="121"/>
      <c r="K1557" s="196">
        <f>SUMIFS(VENTAS[Cantidad],VENTAS[Código del producto Vendido],INVENTARIO[[#This Row],[Code]])</f>
        <v>0</v>
      </c>
      <c r="L1557" s="196">
        <f>INVENTARIO[[#This Row],[Entradas]]-INVENTARIO[[#This Row],[Salidas]]</f>
        <v>0</v>
      </c>
      <c r="M1557" s="197">
        <f ca="1">INVENTARIO[[#This Row],[Pricing 1]]*10%</f>
        <v>0</v>
      </c>
      <c r="N1557" s="197"/>
      <c r="O1557" s="197"/>
      <c r="P1557" s="197" t="e">
        <f t="shared" si="147"/>
        <v>#DIV/0!</v>
      </c>
      <c r="Q1557" s="196"/>
      <c r="R1557" s="197"/>
      <c r="S1557" s="199">
        <f t="shared" si="148"/>
        <v>0</v>
      </c>
      <c r="T1557" s="200">
        <f ca="1">(P1557+S1557)-INVENTARIO[[#This Row],[Comisión 10%]]</f>
        <v>0</v>
      </c>
      <c r="U1557" s="197">
        <f t="shared" ca="1" si="149"/>
        <v>0</v>
      </c>
      <c r="V1557" s="201"/>
      <c r="W1557" s="20">
        <f ca="1">INVENTARIO[[#This Row],[Precio Final]]-(INVENTARIO[[#This Row],[Comisión 10%]]+INVENTARIO[[#This Row],[Costo total]])</f>
        <v>0</v>
      </c>
      <c r="X1557" s="20">
        <f ca="1">INVENTARIO[[#This Row],[Ganancia Unitaria]]*INVENTARIO[[#This Row],[Salidas]]</f>
        <v>0</v>
      </c>
      <c r="Y1557" s="20"/>
      <c r="Z1557" s="20"/>
    </row>
    <row r="1558" spans="1:26" ht="55" hidden="1" customHeight="1" x14ac:dyDescent="0.15">
      <c r="A1558" s="23"/>
      <c r="B1558" s="171"/>
      <c r="C1558" s="22"/>
      <c r="D1558" s="120"/>
      <c r="E1558" s="194"/>
      <c r="F1558" s="195"/>
      <c r="G1558" s="196"/>
      <c r="H1558" s="197"/>
      <c r="I1558" s="198">
        <f t="shared" ca="1" si="146"/>
        <v>0</v>
      </c>
      <c r="J1558" s="121"/>
      <c r="K1558" s="196">
        <f>SUMIFS(VENTAS[Cantidad],VENTAS[Código del producto Vendido],INVENTARIO[[#This Row],[Code]])</f>
        <v>0</v>
      </c>
      <c r="L1558" s="196">
        <f>INVENTARIO[[#This Row],[Entradas]]-INVENTARIO[[#This Row],[Salidas]]</f>
        <v>0</v>
      </c>
      <c r="M1558" s="197">
        <f ca="1">INVENTARIO[[#This Row],[Pricing 1]]*10%</f>
        <v>0</v>
      </c>
      <c r="N1558" s="197"/>
      <c r="O1558" s="197"/>
      <c r="P1558" s="197" t="e">
        <f t="shared" si="147"/>
        <v>#DIV/0!</v>
      </c>
      <c r="Q1558" s="196"/>
      <c r="R1558" s="197"/>
      <c r="S1558" s="199">
        <f t="shared" si="148"/>
        <v>0</v>
      </c>
      <c r="T1558" s="200">
        <f ca="1">(P1558+S1558)-INVENTARIO[[#This Row],[Comisión 10%]]</f>
        <v>0</v>
      </c>
      <c r="U1558" s="197">
        <f t="shared" ca="1" si="149"/>
        <v>0</v>
      </c>
      <c r="V1558" s="201"/>
      <c r="W1558" s="20">
        <f ca="1">INVENTARIO[[#This Row],[Precio Final]]-(INVENTARIO[[#This Row],[Comisión 10%]]+INVENTARIO[[#This Row],[Costo total]])</f>
        <v>0</v>
      </c>
      <c r="X1558" s="20">
        <f ca="1">INVENTARIO[[#This Row],[Ganancia Unitaria]]*INVENTARIO[[#This Row],[Salidas]]</f>
        <v>0</v>
      </c>
      <c r="Y1558" s="20"/>
      <c r="Z1558" s="20"/>
    </row>
    <row r="1559" spans="1:26" ht="55" hidden="1" customHeight="1" x14ac:dyDescent="0.15">
      <c r="A1559" s="23"/>
      <c r="B1559" s="171"/>
      <c r="C1559" s="22"/>
      <c r="D1559" s="120"/>
      <c r="E1559" s="194"/>
      <c r="F1559" s="195"/>
      <c r="G1559" s="196"/>
      <c r="H1559" s="197"/>
      <c r="I1559" s="198">
        <f t="shared" ca="1" si="146"/>
        <v>0</v>
      </c>
      <c r="J1559" s="121"/>
      <c r="K1559" s="196">
        <f>SUMIFS(VENTAS[Cantidad],VENTAS[Código del producto Vendido],INVENTARIO[[#This Row],[Code]])</f>
        <v>0</v>
      </c>
      <c r="L1559" s="196">
        <f>INVENTARIO[[#This Row],[Entradas]]-INVENTARIO[[#This Row],[Salidas]]</f>
        <v>0</v>
      </c>
      <c r="M1559" s="197">
        <f ca="1">INVENTARIO[[#This Row],[Pricing 1]]*10%</f>
        <v>0</v>
      </c>
      <c r="N1559" s="197"/>
      <c r="O1559" s="197"/>
      <c r="P1559" s="197" t="e">
        <f t="shared" si="147"/>
        <v>#DIV/0!</v>
      </c>
      <c r="Q1559" s="196"/>
      <c r="R1559" s="197"/>
      <c r="S1559" s="199">
        <f t="shared" si="148"/>
        <v>0</v>
      </c>
      <c r="T1559" s="200">
        <f ca="1">(P1559+S1559)-INVENTARIO[[#This Row],[Comisión 10%]]</f>
        <v>0</v>
      </c>
      <c r="U1559" s="197">
        <f t="shared" ca="1" si="149"/>
        <v>0</v>
      </c>
      <c r="V1559" s="201"/>
      <c r="W1559" s="20">
        <f ca="1">INVENTARIO[[#This Row],[Precio Final]]-(INVENTARIO[[#This Row],[Comisión 10%]]+INVENTARIO[[#This Row],[Costo total]])</f>
        <v>0</v>
      </c>
      <c r="X1559" s="20">
        <f ca="1">INVENTARIO[[#This Row],[Ganancia Unitaria]]*INVENTARIO[[#This Row],[Salidas]]</f>
        <v>0</v>
      </c>
      <c r="Y1559" s="20"/>
      <c r="Z1559" s="20"/>
    </row>
    <row r="1560" spans="1:26" ht="55" hidden="1" customHeight="1" x14ac:dyDescent="0.15">
      <c r="A1560" s="23"/>
      <c r="B1560" s="171"/>
      <c r="C1560" s="22"/>
      <c r="D1560" s="120"/>
      <c r="E1560" s="194"/>
      <c r="F1560" s="195"/>
      <c r="G1560" s="196"/>
      <c r="H1560" s="197"/>
      <c r="I1560" s="198">
        <f t="shared" ca="1" si="146"/>
        <v>0</v>
      </c>
      <c r="J1560" s="121"/>
      <c r="K1560" s="196">
        <f>SUMIFS(VENTAS[Cantidad],VENTAS[Código del producto Vendido],INVENTARIO[[#This Row],[Code]])</f>
        <v>0</v>
      </c>
      <c r="L1560" s="196">
        <f>INVENTARIO[[#This Row],[Entradas]]-INVENTARIO[[#This Row],[Salidas]]</f>
        <v>0</v>
      </c>
      <c r="M1560" s="197">
        <f ca="1">INVENTARIO[[#This Row],[Pricing 1]]*10%</f>
        <v>0</v>
      </c>
      <c r="N1560" s="197"/>
      <c r="O1560" s="197"/>
      <c r="P1560" s="197" t="e">
        <f t="shared" si="147"/>
        <v>#DIV/0!</v>
      </c>
      <c r="Q1560" s="196"/>
      <c r="R1560" s="197"/>
      <c r="S1560" s="199">
        <f t="shared" si="148"/>
        <v>0</v>
      </c>
      <c r="T1560" s="200">
        <f ca="1">(P1560+S1560)-INVENTARIO[[#This Row],[Comisión 10%]]</f>
        <v>0</v>
      </c>
      <c r="U1560" s="197">
        <f t="shared" ca="1" si="149"/>
        <v>0</v>
      </c>
      <c r="V1560" s="201"/>
      <c r="W1560" s="20">
        <f ca="1">INVENTARIO[[#This Row],[Precio Final]]-(INVENTARIO[[#This Row],[Comisión 10%]]+INVENTARIO[[#This Row],[Costo total]])</f>
        <v>0</v>
      </c>
      <c r="X1560" s="20">
        <f ca="1">INVENTARIO[[#This Row],[Ganancia Unitaria]]*INVENTARIO[[#This Row],[Salidas]]</f>
        <v>0</v>
      </c>
      <c r="Y1560" s="20"/>
      <c r="Z1560" s="20"/>
    </row>
    <row r="1561" spans="1:26" ht="55" hidden="1" customHeight="1" x14ac:dyDescent="0.15">
      <c r="A1561" s="23"/>
      <c r="B1561" s="171"/>
      <c r="C1561" s="22"/>
      <c r="D1561" s="120"/>
      <c r="E1561" s="194"/>
      <c r="F1561" s="195"/>
      <c r="G1561" s="196"/>
      <c r="H1561" s="197"/>
      <c r="I1561" s="198">
        <f t="shared" ca="1" si="146"/>
        <v>0</v>
      </c>
      <c r="J1561" s="121"/>
      <c r="K1561" s="196">
        <f>SUMIFS(VENTAS[Cantidad],VENTAS[Código del producto Vendido],INVENTARIO[[#This Row],[Code]])</f>
        <v>0</v>
      </c>
      <c r="L1561" s="196">
        <f>INVENTARIO[[#This Row],[Entradas]]-INVENTARIO[[#This Row],[Salidas]]</f>
        <v>0</v>
      </c>
      <c r="M1561" s="197">
        <f ca="1">INVENTARIO[[#This Row],[Pricing 1]]*10%</f>
        <v>0</v>
      </c>
      <c r="N1561" s="197"/>
      <c r="O1561" s="197"/>
      <c r="P1561" s="197" t="e">
        <f t="shared" si="147"/>
        <v>#DIV/0!</v>
      </c>
      <c r="Q1561" s="196"/>
      <c r="R1561" s="197"/>
      <c r="S1561" s="199">
        <f t="shared" si="148"/>
        <v>0</v>
      </c>
      <c r="T1561" s="200">
        <f ca="1">(P1561+S1561)-INVENTARIO[[#This Row],[Comisión 10%]]</f>
        <v>0</v>
      </c>
      <c r="U1561" s="197">
        <f t="shared" ca="1" si="149"/>
        <v>0</v>
      </c>
      <c r="V1561" s="201"/>
      <c r="W1561" s="20">
        <f ca="1">INVENTARIO[[#This Row],[Precio Final]]-(INVENTARIO[[#This Row],[Comisión 10%]]+INVENTARIO[[#This Row],[Costo total]])</f>
        <v>0</v>
      </c>
      <c r="X1561" s="20">
        <f ca="1">INVENTARIO[[#This Row],[Ganancia Unitaria]]*INVENTARIO[[#This Row],[Salidas]]</f>
        <v>0</v>
      </c>
      <c r="Y1561" s="20"/>
      <c r="Z1561" s="20"/>
    </row>
    <row r="1562" spans="1:26" ht="55" hidden="1" customHeight="1" x14ac:dyDescent="0.15">
      <c r="A1562" s="23"/>
      <c r="B1562" s="171"/>
      <c r="C1562" s="22"/>
      <c r="D1562" s="120"/>
      <c r="E1562" s="194"/>
      <c r="F1562" s="195"/>
      <c r="G1562" s="196"/>
      <c r="H1562" s="197"/>
      <c r="I1562" s="198">
        <f t="shared" ca="1" si="146"/>
        <v>0</v>
      </c>
      <c r="J1562" s="121"/>
      <c r="K1562" s="196">
        <f>SUMIFS(VENTAS[Cantidad],VENTAS[Código del producto Vendido],INVENTARIO[[#This Row],[Code]])</f>
        <v>0</v>
      </c>
      <c r="L1562" s="196">
        <f>INVENTARIO[[#This Row],[Entradas]]-INVENTARIO[[#This Row],[Salidas]]</f>
        <v>0</v>
      </c>
      <c r="M1562" s="197">
        <f ca="1">INVENTARIO[[#This Row],[Pricing 1]]*10%</f>
        <v>0</v>
      </c>
      <c r="N1562" s="197"/>
      <c r="O1562" s="197"/>
      <c r="P1562" s="197" t="e">
        <f t="shared" si="147"/>
        <v>#DIV/0!</v>
      </c>
      <c r="Q1562" s="196"/>
      <c r="R1562" s="197"/>
      <c r="S1562" s="199">
        <f t="shared" si="148"/>
        <v>0</v>
      </c>
      <c r="T1562" s="200">
        <f ca="1">(P1562+S1562)-INVENTARIO[[#This Row],[Comisión 10%]]</f>
        <v>0</v>
      </c>
      <c r="U1562" s="197">
        <f t="shared" ca="1" si="149"/>
        <v>0</v>
      </c>
      <c r="V1562" s="201"/>
      <c r="W1562" s="20">
        <f ca="1">INVENTARIO[[#This Row],[Precio Final]]-(INVENTARIO[[#This Row],[Comisión 10%]]+INVENTARIO[[#This Row],[Costo total]])</f>
        <v>0</v>
      </c>
      <c r="X1562" s="20">
        <f ca="1">INVENTARIO[[#This Row],[Ganancia Unitaria]]*INVENTARIO[[#This Row],[Salidas]]</f>
        <v>0</v>
      </c>
      <c r="Y1562" s="20"/>
      <c r="Z1562" s="20"/>
    </row>
    <row r="1563" spans="1:26" ht="55" hidden="1" customHeight="1" x14ac:dyDescent="0.15">
      <c r="A1563" s="23"/>
      <c r="B1563" s="171"/>
      <c r="C1563" s="22"/>
      <c r="D1563" s="120"/>
      <c r="E1563" s="194"/>
      <c r="F1563" s="195"/>
      <c r="G1563" s="196"/>
      <c r="H1563" s="197"/>
      <c r="I1563" s="198">
        <f t="shared" ca="1" si="146"/>
        <v>0</v>
      </c>
      <c r="J1563" s="121"/>
      <c r="K1563" s="196">
        <f>SUMIFS(VENTAS[Cantidad],VENTAS[Código del producto Vendido],INVENTARIO[[#This Row],[Code]])</f>
        <v>0</v>
      </c>
      <c r="L1563" s="196">
        <f>INVENTARIO[[#This Row],[Entradas]]-INVENTARIO[[#This Row],[Salidas]]</f>
        <v>0</v>
      </c>
      <c r="M1563" s="197">
        <f ca="1">INVENTARIO[[#This Row],[Pricing 1]]*10%</f>
        <v>0</v>
      </c>
      <c r="N1563" s="197"/>
      <c r="O1563" s="197"/>
      <c r="P1563" s="197" t="e">
        <f t="shared" si="147"/>
        <v>#DIV/0!</v>
      </c>
      <c r="Q1563" s="196"/>
      <c r="R1563" s="197"/>
      <c r="S1563" s="199">
        <f t="shared" si="148"/>
        <v>0</v>
      </c>
      <c r="T1563" s="200">
        <f ca="1">(P1563+S1563)-INVENTARIO[[#This Row],[Comisión 10%]]</f>
        <v>0</v>
      </c>
      <c r="U1563" s="197">
        <f t="shared" ca="1" si="149"/>
        <v>0</v>
      </c>
      <c r="V1563" s="201"/>
      <c r="W1563" s="20">
        <f ca="1">INVENTARIO[[#This Row],[Precio Final]]-(INVENTARIO[[#This Row],[Comisión 10%]]+INVENTARIO[[#This Row],[Costo total]])</f>
        <v>0</v>
      </c>
      <c r="X1563" s="20">
        <f ca="1">INVENTARIO[[#This Row],[Ganancia Unitaria]]*INVENTARIO[[#This Row],[Salidas]]</f>
        <v>0</v>
      </c>
      <c r="Y1563" s="20"/>
      <c r="Z1563" s="20"/>
    </row>
    <row r="1564" spans="1:26" ht="55" hidden="1" customHeight="1" x14ac:dyDescent="0.15">
      <c r="A1564" s="23"/>
      <c r="B1564" s="171"/>
      <c r="C1564" s="22"/>
      <c r="D1564" s="120"/>
      <c r="E1564" s="194"/>
      <c r="F1564" s="195"/>
      <c r="G1564" s="196"/>
      <c r="H1564" s="197"/>
      <c r="I1564" s="198">
        <f t="shared" ca="1" si="146"/>
        <v>0</v>
      </c>
      <c r="J1564" s="121"/>
      <c r="K1564" s="196">
        <f>SUMIFS(VENTAS[Cantidad],VENTAS[Código del producto Vendido],INVENTARIO[[#This Row],[Code]])</f>
        <v>0</v>
      </c>
      <c r="L1564" s="196">
        <f>INVENTARIO[[#This Row],[Entradas]]-INVENTARIO[[#This Row],[Salidas]]</f>
        <v>0</v>
      </c>
      <c r="M1564" s="197">
        <f ca="1">INVENTARIO[[#This Row],[Pricing 1]]*10%</f>
        <v>0</v>
      </c>
      <c r="N1564" s="197"/>
      <c r="O1564" s="197"/>
      <c r="P1564" s="197" t="e">
        <f t="shared" si="147"/>
        <v>#DIV/0!</v>
      </c>
      <c r="Q1564" s="196"/>
      <c r="R1564" s="197"/>
      <c r="S1564" s="199">
        <f t="shared" si="148"/>
        <v>0</v>
      </c>
      <c r="T1564" s="200">
        <f ca="1">(P1564+S1564)-INVENTARIO[[#This Row],[Comisión 10%]]</f>
        <v>0</v>
      </c>
      <c r="U1564" s="197">
        <f t="shared" ca="1" si="149"/>
        <v>0</v>
      </c>
      <c r="V1564" s="201"/>
      <c r="W1564" s="20">
        <f ca="1">INVENTARIO[[#This Row],[Precio Final]]-(INVENTARIO[[#This Row],[Comisión 10%]]+INVENTARIO[[#This Row],[Costo total]])</f>
        <v>0</v>
      </c>
      <c r="X1564" s="20">
        <f ca="1">INVENTARIO[[#This Row],[Ganancia Unitaria]]*INVENTARIO[[#This Row],[Salidas]]</f>
        <v>0</v>
      </c>
      <c r="Y1564" s="20"/>
      <c r="Z1564" s="20"/>
    </row>
    <row r="1565" spans="1:26" ht="55" hidden="1" customHeight="1" x14ac:dyDescent="0.15">
      <c r="A1565" s="23"/>
      <c r="B1565" s="171"/>
      <c r="C1565" s="22"/>
      <c r="D1565" s="120"/>
      <c r="E1565" s="194"/>
      <c r="F1565" s="195"/>
      <c r="G1565" s="196"/>
      <c r="H1565" s="197"/>
      <c r="I1565" s="198">
        <f t="shared" ca="1" si="146"/>
        <v>0</v>
      </c>
      <c r="J1565" s="121"/>
      <c r="K1565" s="196">
        <f>SUMIFS(VENTAS[Cantidad],VENTAS[Código del producto Vendido],INVENTARIO[[#This Row],[Code]])</f>
        <v>0</v>
      </c>
      <c r="L1565" s="196">
        <f>INVENTARIO[[#This Row],[Entradas]]-INVENTARIO[[#This Row],[Salidas]]</f>
        <v>0</v>
      </c>
      <c r="M1565" s="197">
        <f ca="1">INVENTARIO[[#This Row],[Pricing 1]]*10%</f>
        <v>0</v>
      </c>
      <c r="N1565" s="197"/>
      <c r="O1565" s="197"/>
      <c r="P1565" s="197" t="e">
        <f t="shared" si="147"/>
        <v>#DIV/0!</v>
      </c>
      <c r="Q1565" s="196"/>
      <c r="R1565" s="197"/>
      <c r="S1565" s="199">
        <f t="shared" si="148"/>
        <v>0</v>
      </c>
      <c r="T1565" s="200">
        <f ca="1">(P1565+S1565)-INVENTARIO[[#This Row],[Comisión 10%]]</f>
        <v>0</v>
      </c>
      <c r="U1565" s="197">
        <f t="shared" ca="1" si="149"/>
        <v>0</v>
      </c>
      <c r="V1565" s="201"/>
      <c r="W1565" s="20">
        <f ca="1">INVENTARIO[[#This Row],[Precio Final]]-(INVENTARIO[[#This Row],[Comisión 10%]]+INVENTARIO[[#This Row],[Costo total]])</f>
        <v>0</v>
      </c>
      <c r="X1565" s="20">
        <f ca="1">INVENTARIO[[#This Row],[Ganancia Unitaria]]*INVENTARIO[[#This Row],[Salidas]]</f>
        <v>0</v>
      </c>
      <c r="Y1565" s="20"/>
      <c r="Z1565" s="20"/>
    </row>
    <row r="1566" spans="1:26" ht="55" hidden="1" customHeight="1" x14ac:dyDescent="0.15">
      <c r="A1566" s="23"/>
      <c r="B1566" s="171"/>
      <c r="C1566" s="22"/>
      <c r="D1566" s="120"/>
      <c r="E1566" s="194"/>
      <c r="F1566" s="195"/>
      <c r="G1566" s="196"/>
      <c r="H1566" s="197"/>
      <c r="I1566" s="198">
        <f t="shared" ca="1" si="146"/>
        <v>0</v>
      </c>
      <c r="J1566" s="121"/>
      <c r="K1566" s="196">
        <f>SUMIFS(VENTAS[Cantidad],VENTAS[Código del producto Vendido],INVENTARIO[[#This Row],[Code]])</f>
        <v>0</v>
      </c>
      <c r="L1566" s="196">
        <f>INVENTARIO[[#This Row],[Entradas]]-INVENTARIO[[#This Row],[Salidas]]</f>
        <v>0</v>
      </c>
      <c r="M1566" s="197">
        <f ca="1">INVENTARIO[[#This Row],[Pricing 1]]*10%</f>
        <v>0</v>
      </c>
      <c r="N1566" s="197"/>
      <c r="O1566" s="197"/>
      <c r="P1566" s="197" t="e">
        <f t="shared" si="147"/>
        <v>#DIV/0!</v>
      </c>
      <c r="Q1566" s="196"/>
      <c r="R1566" s="197"/>
      <c r="S1566" s="199">
        <f t="shared" si="148"/>
        <v>0</v>
      </c>
      <c r="T1566" s="200">
        <f ca="1">(P1566+S1566)-INVENTARIO[[#This Row],[Comisión 10%]]</f>
        <v>0</v>
      </c>
      <c r="U1566" s="197">
        <f t="shared" ca="1" si="149"/>
        <v>0</v>
      </c>
      <c r="V1566" s="201"/>
      <c r="W1566" s="20">
        <f ca="1">INVENTARIO[[#This Row],[Precio Final]]-(INVENTARIO[[#This Row],[Comisión 10%]]+INVENTARIO[[#This Row],[Costo total]])</f>
        <v>0</v>
      </c>
      <c r="X1566" s="20">
        <f ca="1">INVENTARIO[[#This Row],[Ganancia Unitaria]]*INVENTARIO[[#This Row],[Salidas]]</f>
        <v>0</v>
      </c>
      <c r="Y1566" s="20"/>
      <c r="Z1566" s="20"/>
    </row>
    <row r="1567" spans="1:26" ht="55" hidden="1" customHeight="1" x14ac:dyDescent="0.15">
      <c r="A1567" s="23"/>
      <c r="B1567" s="171"/>
      <c r="C1567" s="22"/>
      <c r="D1567" s="120"/>
      <c r="E1567" s="194"/>
      <c r="F1567" s="195"/>
      <c r="G1567" s="196"/>
      <c r="H1567" s="197"/>
      <c r="I1567" s="198">
        <f t="shared" ca="1" si="146"/>
        <v>0</v>
      </c>
      <c r="J1567" s="121"/>
      <c r="K1567" s="196">
        <f>SUMIFS(VENTAS[Cantidad],VENTAS[Código del producto Vendido],INVENTARIO[[#This Row],[Code]])</f>
        <v>0</v>
      </c>
      <c r="L1567" s="196">
        <f>INVENTARIO[[#This Row],[Entradas]]-INVENTARIO[[#This Row],[Salidas]]</f>
        <v>0</v>
      </c>
      <c r="M1567" s="197">
        <f ca="1">INVENTARIO[[#This Row],[Pricing 1]]*10%</f>
        <v>0</v>
      </c>
      <c r="N1567" s="197"/>
      <c r="O1567" s="197"/>
      <c r="P1567" s="197" t="e">
        <f t="shared" si="147"/>
        <v>#DIV/0!</v>
      </c>
      <c r="Q1567" s="196"/>
      <c r="R1567" s="197"/>
      <c r="S1567" s="199">
        <f t="shared" si="148"/>
        <v>0</v>
      </c>
      <c r="T1567" s="200">
        <f ca="1">(P1567+S1567)-INVENTARIO[[#This Row],[Comisión 10%]]</f>
        <v>0</v>
      </c>
      <c r="U1567" s="197">
        <f t="shared" ca="1" si="149"/>
        <v>0</v>
      </c>
      <c r="V1567" s="201"/>
      <c r="W1567" s="20">
        <f ca="1">INVENTARIO[[#This Row],[Precio Final]]-(INVENTARIO[[#This Row],[Comisión 10%]]+INVENTARIO[[#This Row],[Costo total]])</f>
        <v>0</v>
      </c>
      <c r="X1567" s="20">
        <f ca="1">INVENTARIO[[#This Row],[Ganancia Unitaria]]*INVENTARIO[[#This Row],[Salidas]]</f>
        <v>0</v>
      </c>
      <c r="Y1567" s="20"/>
      <c r="Z1567" s="20"/>
    </row>
    <row r="1568" spans="1:26" ht="55" hidden="1" customHeight="1" x14ac:dyDescent="0.15">
      <c r="A1568" s="23"/>
      <c r="B1568" s="171"/>
      <c r="C1568" s="22"/>
      <c r="D1568" s="120"/>
      <c r="E1568" s="194"/>
      <c r="F1568" s="195"/>
      <c r="G1568" s="196"/>
      <c r="H1568" s="197"/>
      <c r="I1568" s="198">
        <f t="shared" ca="1" si="146"/>
        <v>0</v>
      </c>
      <c r="J1568" s="121"/>
      <c r="K1568" s="196">
        <f>SUMIFS(VENTAS[Cantidad],VENTAS[Código del producto Vendido],INVENTARIO[[#This Row],[Code]])</f>
        <v>0</v>
      </c>
      <c r="L1568" s="196">
        <f>INVENTARIO[[#This Row],[Entradas]]-INVENTARIO[[#This Row],[Salidas]]</f>
        <v>0</v>
      </c>
      <c r="M1568" s="197">
        <f ca="1">INVENTARIO[[#This Row],[Pricing 1]]*10%</f>
        <v>0</v>
      </c>
      <c r="N1568" s="197"/>
      <c r="O1568" s="197"/>
      <c r="P1568" s="197" t="e">
        <f t="shared" si="147"/>
        <v>#DIV/0!</v>
      </c>
      <c r="Q1568" s="196"/>
      <c r="R1568" s="197"/>
      <c r="S1568" s="199">
        <f t="shared" si="148"/>
        <v>0</v>
      </c>
      <c r="T1568" s="200">
        <f ca="1">(P1568+S1568)-INVENTARIO[[#This Row],[Comisión 10%]]</f>
        <v>0</v>
      </c>
      <c r="U1568" s="197">
        <f t="shared" ca="1" si="149"/>
        <v>0</v>
      </c>
      <c r="V1568" s="201"/>
      <c r="W1568" s="20">
        <f ca="1">INVENTARIO[[#This Row],[Precio Final]]-(INVENTARIO[[#This Row],[Comisión 10%]]+INVENTARIO[[#This Row],[Costo total]])</f>
        <v>0</v>
      </c>
      <c r="X1568" s="20">
        <f ca="1">INVENTARIO[[#This Row],[Ganancia Unitaria]]*INVENTARIO[[#This Row],[Salidas]]</f>
        <v>0</v>
      </c>
      <c r="Y1568" s="20"/>
      <c r="Z1568" s="20"/>
    </row>
    <row r="1569" spans="1:26" ht="55" hidden="1" customHeight="1" x14ac:dyDescent="0.15">
      <c r="A1569" s="23"/>
      <c r="B1569" s="171"/>
      <c r="C1569" s="22"/>
      <c r="D1569" s="120"/>
      <c r="E1569" s="194"/>
      <c r="F1569" s="195"/>
      <c r="G1569" s="196"/>
      <c r="H1569" s="197"/>
      <c r="I1569" s="198">
        <f t="shared" ca="1" si="146"/>
        <v>0</v>
      </c>
      <c r="J1569" s="121"/>
      <c r="K1569" s="196">
        <f>SUMIFS(VENTAS[Cantidad],VENTAS[Código del producto Vendido],INVENTARIO[[#This Row],[Code]])</f>
        <v>0</v>
      </c>
      <c r="L1569" s="196">
        <f>INVENTARIO[[#This Row],[Entradas]]-INVENTARIO[[#This Row],[Salidas]]</f>
        <v>0</v>
      </c>
      <c r="M1569" s="197">
        <f ca="1">INVENTARIO[[#This Row],[Pricing 1]]*10%</f>
        <v>0</v>
      </c>
      <c r="N1569" s="197"/>
      <c r="O1569" s="197"/>
      <c r="P1569" s="197" t="e">
        <f t="shared" si="147"/>
        <v>#DIV/0!</v>
      </c>
      <c r="Q1569" s="196"/>
      <c r="R1569" s="197"/>
      <c r="S1569" s="199">
        <f t="shared" si="148"/>
        <v>0</v>
      </c>
      <c r="T1569" s="200">
        <f ca="1">(P1569+S1569)-INVENTARIO[[#This Row],[Comisión 10%]]</f>
        <v>0</v>
      </c>
      <c r="U1569" s="197">
        <f t="shared" ca="1" si="149"/>
        <v>0</v>
      </c>
      <c r="V1569" s="201"/>
      <c r="W1569" s="20">
        <f ca="1">INVENTARIO[[#This Row],[Precio Final]]-(INVENTARIO[[#This Row],[Comisión 10%]]+INVENTARIO[[#This Row],[Costo total]])</f>
        <v>0</v>
      </c>
      <c r="X1569" s="20">
        <f ca="1">INVENTARIO[[#This Row],[Ganancia Unitaria]]*INVENTARIO[[#This Row],[Salidas]]</f>
        <v>0</v>
      </c>
      <c r="Y1569" s="20"/>
      <c r="Z1569" s="20"/>
    </row>
    <row r="1570" spans="1:26" ht="55" hidden="1" customHeight="1" x14ac:dyDescent="0.15">
      <c r="A1570" s="23"/>
      <c r="B1570" s="171"/>
      <c r="C1570" s="22"/>
      <c r="D1570" s="120"/>
      <c r="E1570" s="194"/>
      <c r="F1570" s="195"/>
      <c r="G1570" s="196"/>
      <c r="H1570" s="197"/>
      <c r="I1570" s="198">
        <f t="shared" ca="1" si="146"/>
        <v>0</v>
      </c>
      <c r="J1570" s="121"/>
      <c r="K1570" s="196">
        <f>SUMIFS(VENTAS[Cantidad],VENTAS[Código del producto Vendido],INVENTARIO[[#This Row],[Code]])</f>
        <v>0</v>
      </c>
      <c r="L1570" s="196">
        <f>INVENTARIO[[#This Row],[Entradas]]-INVENTARIO[[#This Row],[Salidas]]</f>
        <v>0</v>
      </c>
      <c r="M1570" s="197">
        <f ca="1">INVENTARIO[[#This Row],[Pricing 1]]*10%</f>
        <v>0</v>
      </c>
      <c r="N1570" s="197"/>
      <c r="O1570" s="197"/>
      <c r="P1570" s="197" t="e">
        <f t="shared" si="147"/>
        <v>#DIV/0!</v>
      </c>
      <c r="Q1570" s="196"/>
      <c r="R1570" s="197"/>
      <c r="S1570" s="199">
        <f t="shared" si="148"/>
        <v>0</v>
      </c>
      <c r="T1570" s="200">
        <f ca="1">(P1570+S1570)-INVENTARIO[[#This Row],[Comisión 10%]]</f>
        <v>0</v>
      </c>
      <c r="U1570" s="197">
        <f t="shared" ca="1" si="149"/>
        <v>0</v>
      </c>
      <c r="V1570" s="201"/>
      <c r="W1570" s="20">
        <f ca="1">INVENTARIO[[#This Row],[Precio Final]]-(INVENTARIO[[#This Row],[Comisión 10%]]+INVENTARIO[[#This Row],[Costo total]])</f>
        <v>0</v>
      </c>
      <c r="X1570" s="20">
        <f ca="1">INVENTARIO[[#This Row],[Ganancia Unitaria]]*INVENTARIO[[#This Row],[Salidas]]</f>
        <v>0</v>
      </c>
      <c r="Y1570" s="20"/>
      <c r="Z1570" s="20"/>
    </row>
    <row r="1571" spans="1:26" ht="55" hidden="1" customHeight="1" x14ac:dyDescent="0.15">
      <c r="A1571" s="23"/>
      <c r="B1571" s="171"/>
      <c r="C1571" s="22"/>
      <c r="D1571" s="120"/>
      <c r="E1571" s="194"/>
      <c r="F1571" s="195"/>
      <c r="G1571" s="196"/>
      <c r="H1571" s="197"/>
      <c r="I1571" s="198">
        <f t="shared" ca="1" si="146"/>
        <v>0</v>
      </c>
      <c r="J1571" s="121"/>
      <c r="K1571" s="196">
        <f>SUMIFS(VENTAS[Cantidad],VENTAS[Código del producto Vendido],INVENTARIO[[#This Row],[Code]])</f>
        <v>0</v>
      </c>
      <c r="L1571" s="196">
        <f>INVENTARIO[[#This Row],[Entradas]]-INVENTARIO[[#This Row],[Salidas]]</f>
        <v>0</v>
      </c>
      <c r="M1571" s="197">
        <f ca="1">INVENTARIO[[#This Row],[Pricing 1]]*10%</f>
        <v>0</v>
      </c>
      <c r="N1571" s="197"/>
      <c r="O1571" s="197"/>
      <c r="P1571" s="197" t="e">
        <f t="shared" si="147"/>
        <v>#DIV/0!</v>
      </c>
      <c r="Q1571" s="196"/>
      <c r="R1571" s="197"/>
      <c r="S1571" s="199">
        <f t="shared" si="148"/>
        <v>0</v>
      </c>
      <c r="T1571" s="200">
        <f ca="1">(P1571+S1571)-INVENTARIO[[#This Row],[Comisión 10%]]</f>
        <v>0</v>
      </c>
      <c r="U1571" s="197">
        <f t="shared" ca="1" si="149"/>
        <v>0</v>
      </c>
      <c r="V1571" s="201"/>
      <c r="W1571" s="20">
        <f ca="1">INVENTARIO[[#This Row],[Precio Final]]-(INVENTARIO[[#This Row],[Comisión 10%]]+INVENTARIO[[#This Row],[Costo total]])</f>
        <v>0</v>
      </c>
      <c r="X1571" s="20">
        <f ca="1">INVENTARIO[[#This Row],[Ganancia Unitaria]]*INVENTARIO[[#This Row],[Salidas]]</f>
        <v>0</v>
      </c>
      <c r="Y1571" s="20"/>
      <c r="Z1571" s="20"/>
    </row>
    <row r="1572" spans="1:26" ht="55" hidden="1" customHeight="1" x14ac:dyDescent="0.15">
      <c r="A1572" s="23"/>
      <c r="B1572" s="171"/>
      <c r="C1572" s="22"/>
      <c r="D1572" s="120"/>
      <c r="E1572" s="194"/>
      <c r="F1572" s="195"/>
      <c r="G1572" s="196"/>
      <c r="H1572" s="197"/>
      <c r="I1572" s="198">
        <f t="shared" ca="1" si="146"/>
        <v>0</v>
      </c>
      <c r="J1572" s="121"/>
      <c r="K1572" s="196">
        <f>SUMIFS(VENTAS[Cantidad],VENTAS[Código del producto Vendido],INVENTARIO[[#This Row],[Code]])</f>
        <v>0</v>
      </c>
      <c r="L1572" s="196">
        <f>INVENTARIO[[#This Row],[Entradas]]-INVENTARIO[[#This Row],[Salidas]]</f>
        <v>0</v>
      </c>
      <c r="M1572" s="197">
        <f ca="1">INVENTARIO[[#This Row],[Pricing 1]]*10%</f>
        <v>0</v>
      </c>
      <c r="N1572" s="197"/>
      <c r="O1572" s="197"/>
      <c r="P1572" s="197" t="e">
        <f t="shared" si="147"/>
        <v>#DIV/0!</v>
      </c>
      <c r="Q1572" s="196"/>
      <c r="R1572" s="197"/>
      <c r="S1572" s="199">
        <f t="shared" si="148"/>
        <v>0</v>
      </c>
      <c r="T1572" s="200">
        <f ca="1">(P1572+S1572)-INVENTARIO[[#This Row],[Comisión 10%]]</f>
        <v>0</v>
      </c>
      <c r="U1572" s="197">
        <f t="shared" ca="1" si="149"/>
        <v>0</v>
      </c>
      <c r="V1572" s="201"/>
      <c r="W1572" s="20">
        <f ca="1">INVENTARIO[[#This Row],[Precio Final]]-(INVENTARIO[[#This Row],[Comisión 10%]]+INVENTARIO[[#This Row],[Costo total]])</f>
        <v>0</v>
      </c>
      <c r="X1572" s="20">
        <f ca="1">INVENTARIO[[#This Row],[Ganancia Unitaria]]*INVENTARIO[[#This Row],[Salidas]]</f>
        <v>0</v>
      </c>
      <c r="Y1572" s="20"/>
      <c r="Z1572" s="20"/>
    </row>
    <row r="1573" spans="1:26" ht="55" hidden="1" customHeight="1" x14ac:dyDescent="0.15">
      <c r="A1573" s="23"/>
      <c r="B1573" s="171"/>
      <c r="C1573" s="22"/>
      <c r="D1573" s="120"/>
      <c r="E1573" s="194"/>
      <c r="F1573" s="195"/>
      <c r="G1573" s="196"/>
      <c r="H1573" s="197"/>
      <c r="I1573" s="198">
        <f t="shared" ca="1" si="146"/>
        <v>0</v>
      </c>
      <c r="J1573" s="121"/>
      <c r="K1573" s="196">
        <f>SUMIFS(VENTAS[Cantidad],VENTAS[Código del producto Vendido],INVENTARIO[[#This Row],[Code]])</f>
        <v>0</v>
      </c>
      <c r="L1573" s="196">
        <f>INVENTARIO[[#This Row],[Entradas]]-INVENTARIO[[#This Row],[Salidas]]</f>
        <v>0</v>
      </c>
      <c r="M1573" s="197">
        <f ca="1">INVENTARIO[[#This Row],[Pricing 1]]*10%</f>
        <v>0</v>
      </c>
      <c r="N1573" s="197"/>
      <c r="O1573" s="197"/>
      <c r="P1573" s="197" t="e">
        <f t="shared" si="147"/>
        <v>#DIV/0!</v>
      </c>
      <c r="Q1573" s="196"/>
      <c r="R1573" s="197"/>
      <c r="S1573" s="199">
        <f t="shared" si="148"/>
        <v>0</v>
      </c>
      <c r="T1573" s="200">
        <f ca="1">(P1573+S1573)-INVENTARIO[[#This Row],[Comisión 10%]]</f>
        <v>0</v>
      </c>
      <c r="U1573" s="197">
        <f t="shared" ca="1" si="149"/>
        <v>0</v>
      </c>
      <c r="V1573" s="201"/>
      <c r="W1573" s="20">
        <f ca="1">INVENTARIO[[#This Row],[Precio Final]]-(INVENTARIO[[#This Row],[Comisión 10%]]+INVENTARIO[[#This Row],[Costo total]])</f>
        <v>0</v>
      </c>
      <c r="X1573" s="20">
        <f ca="1">INVENTARIO[[#This Row],[Ganancia Unitaria]]*INVENTARIO[[#This Row],[Salidas]]</f>
        <v>0</v>
      </c>
      <c r="Y1573" s="20"/>
      <c r="Z1573" s="20"/>
    </row>
    <row r="1574" spans="1:26" ht="55" hidden="1" customHeight="1" x14ac:dyDescent="0.15">
      <c r="A1574" s="23"/>
      <c r="B1574" s="171"/>
      <c r="C1574" s="22"/>
      <c r="D1574" s="120"/>
      <c r="E1574" s="194"/>
      <c r="F1574" s="195"/>
      <c r="G1574" s="196"/>
      <c r="H1574" s="197"/>
      <c r="I1574" s="198">
        <f t="shared" ca="1" si="146"/>
        <v>0</v>
      </c>
      <c r="J1574" s="121"/>
      <c r="K1574" s="196">
        <f>SUMIFS(VENTAS[Cantidad],VENTAS[Código del producto Vendido],INVENTARIO[[#This Row],[Code]])</f>
        <v>0</v>
      </c>
      <c r="L1574" s="196">
        <f>INVENTARIO[[#This Row],[Entradas]]-INVENTARIO[[#This Row],[Salidas]]</f>
        <v>0</v>
      </c>
      <c r="M1574" s="197">
        <f ca="1">INVENTARIO[[#This Row],[Pricing 1]]*10%</f>
        <v>0</v>
      </c>
      <c r="N1574" s="197"/>
      <c r="O1574" s="197"/>
      <c r="P1574" s="197" t="e">
        <f t="shared" si="147"/>
        <v>#DIV/0!</v>
      </c>
      <c r="Q1574" s="196"/>
      <c r="R1574" s="197"/>
      <c r="S1574" s="199">
        <f t="shared" si="148"/>
        <v>0</v>
      </c>
      <c r="T1574" s="200">
        <f ca="1">(P1574+S1574)-INVENTARIO[[#This Row],[Comisión 10%]]</f>
        <v>0</v>
      </c>
      <c r="U1574" s="197">
        <f t="shared" ca="1" si="149"/>
        <v>0</v>
      </c>
      <c r="V1574" s="201"/>
      <c r="W1574" s="20">
        <f ca="1">INVENTARIO[[#This Row],[Precio Final]]-(INVENTARIO[[#This Row],[Comisión 10%]]+INVENTARIO[[#This Row],[Costo total]])</f>
        <v>0</v>
      </c>
      <c r="X1574" s="20">
        <f ca="1">INVENTARIO[[#This Row],[Ganancia Unitaria]]*INVENTARIO[[#This Row],[Salidas]]</f>
        <v>0</v>
      </c>
      <c r="Y1574" s="20"/>
      <c r="Z1574" s="20"/>
    </row>
    <row r="1575" spans="1:26" ht="55" hidden="1" customHeight="1" x14ac:dyDescent="0.15">
      <c r="A1575" s="23"/>
      <c r="B1575" s="171"/>
      <c r="C1575" s="22"/>
      <c r="D1575" s="120"/>
      <c r="E1575" s="194"/>
      <c r="F1575" s="195"/>
      <c r="G1575" s="196"/>
      <c r="H1575" s="197"/>
      <c r="I1575" s="198">
        <f t="shared" ca="1" si="146"/>
        <v>0</v>
      </c>
      <c r="J1575" s="121"/>
      <c r="K1575" s="196">
        <f>SUMIFS(VENTAS[Cantidad],VENTAS[Código del producto Vendido],INVENTARIO[[#This Row],[Code]])</f>
        <v>0</v>
      </c>
      <c r="L1575" s="196">
        <f>INVENTARIO[[#This Row],[Entradas]]-INVENTARIO[[#This Row],[Salidas]]</f>
        <v>0</v>
      </c>
      <c r="M1575" s="197">
        <f ca="1">INVENTARIO[[#This Row],[Pricing 1]]*10%</f>
        <v>0</v>
      </c>
      <c r="N1575" s="197"/>
      <c r="O1575" s="197"/>
      <c r="P1575" s="197" t="e">
        <f t="shared" si="147"/>
        <v>#DIV/0!</v>
      </c>
      <c r="Q1575" s="196"/>
      <c r="R1575" s="197"/>
      <c r="S1575" s="199">
        <f t="shared" si="148"/>
        <v>0</v>
      </c>
      <c r="T1575" s="200">
        <f ca="1">(P1575+S1575)-INVENTARIO[[#This Row],[Comisión 10%]]</f>
        <v>0</v>
      </c>
      <c r="U1575" s="197">
        <f t="shared" ca="1" si="149"/>
        <v>0</v>
      </c>
      <c r="V1575" s="201"/>
      <c r="W1575" s="20">
        <f ca="1">INVENTARIO[[#This Row],[Precio Final]]-(INVENTARIO[[#This Row],[Comisión 10%]]+INVENTARIO[[#This Row],[Costo total]])</f>
        <v>0</v>
      </c>
      <c r="X1575" s="20">
        <f ca="1">INVENTARIO[[#This Row],[Ganancia Unitaria]]*INVENTARIO[[#This Row],[Salidas]]</f>
        <v>0</v>
      </c>
      <c r="Y1575" s="20"/>
      <c r="Z1575" s="20"/>
    </row>
    <row r="1576" spans="1:26" ht="55" hidden="1" customHeight="1" x14ac:dyDescent="0.15">
      <c r="A1576" s="23"/>
      <c r="B1576" s="171"/>
      <c r="C1576" s="22"/>
      <c r="D1576" s="120"/>
      <c r="E1576" s="194"/>
      <c r="F1576" s="195"/>
      <c r="G1576" s="196"/>
      <c r="H1576" s="197"/>
      <c r="I1576" s="198">
        <f t="shared" ca="1" si="146"/>
        <v>0</v>
      </c>
      <c r="J1576" s="121"/>
      <c r="K1576" s="196">
        <f>SUMIFS(VENTAS[Cantidad],VENTAS[Código del producto Vendido],INVENTARIO[[#This Row],[Code]])</f>
        <v>0</v>
      </c>
      <c r="L1576" s="196">
        <f>INVENTARIO[[#This Row],[Entradas]]-INVENTARIO[[#This Row],[Salidas]]</f>
        <v>0</v>
      </c>
      <c r="M1576" s="197">
        <f ca="1">INVENTARIO[[#This Row],[Pricing 1]]*10%</f>
        <v>0</v>
      </c>
      <c r="N1576" s="197"/>
      <c r="O1576" s="197"/>
      <c r="P1576" s="197" t="e">
        <f t="shared" si="147"/>
        <v>#DIV/0!</v>
      </c>
      <c r="Q1576" s="196"/>
      <c r="R1576" s="197"/>
      <c r="S1576" s="199">
        <f t="shared" si="148"/>
        <v>0</v>
      </c>
      <c r="T1576" s="200">
        <f ca="1">(P1576+S1576)-INVENTARIO[[#This Row],[Comisión 10%]]</f>
        <v>0</v>
      </c>
      <c r="U1576" s="197">
        <f t="shared" ca="1" si="149"/>
        <v>0</v>
      </c>
      <c r="V1576" s="201"/>
      <c r="W1576" s="20">
        <f ca="1">INVENTARIO[[#This Row],[Precio Final]]-(INVENTARIO[[#This Row],[Comisión 10%]]+INVENTARIO[[#This Row],[Costo total]])</f>
        <v>0</v>
      </c>
      <c r="X1576" s="20">
        <f ca="1">INVENTARIO[[#This Row],[Ganancia Unitaria]]*INVENTARIO[[#This Row],[Salidas]]</f>
        <v>0</v>
      </c>
      <c r="Y1576" s="20"/>
      <c r="Z1576" s="20"/>
    </row>
    <row r="1577" spans="1:26" ht="55" hidden="1" customHeight="1" x14ac:dyDescent="0.15">
      <c r="A1577" s="23"/>
      <c r="B1577" s="171"/>
      <c r="C1577" s="22"/>
      <c r="D1577" s="120"/>
      <c r="E1577" s="194"/>
      <c r="F1577" s="195"/>
      <c r="G1577" s="196"/>
      <c r="H1577" s="197"/>
      <c r="I1577" s="198">
        <f t="shared" ca="1" si="146"/>
        <v>0</v>
      </c>
      <c r="J1577" s="121"/>
      <c r="K1577" s="196">
        <f>SUMIFS(VENTAS[Cantidad],VENTAS[Código del producto Vendido],INVENTARIO[[#This Row],[Code]])</f>
        <v>0</v>
      </c>
      <c r="L1577" s="196">
        <f>INVENTARIO[[#This Row],[Entradas]]-INVENTARIO[[#This Row],[Salidas]]</f>
        <v>0</v>
      </c>
      <c r="M1577" s="197">
        <f ca="1">INVENTARIO[[#This Row],[Pricing 1]]*10%</f>
        <v>0</v>
      </c>
      <c r="N1577" s="197"/>
      <c r="O1577" s="197"/>
      <c r="P1577" s="197" t="e">
        <f t="shared" si="147"/>
        <v>#DIV/0!</v>
      </c>
      <c r="Q1577" s="196"/>
      <c r="R1577" s="197"/>
      <c r="S1577" s="199">
        <f t="shared" si="148"/>
        <v>0</v>
      </c>
      <c r="T1577" s="200">
        <f ca="1">(P1577+S1577)-INVENTARIO[[#This Row],[Comisión 10%]]</f>
        <v>0</v>
      </c>
      <c r="U1577" s="197">
        <f t="shared" ca="1" si="149"/>
        <v>0</v>
      </c>
      <c r="V1577" s="201"/>
      <c r="W1577" s="20">
        <f ca="1">INVENTARIO[[#This Row],[Precio Final]]-(INVENTARIO[[#This Row],[Comisión 10%]]+INVENTARIO[[#This Row],[Costo total]])</f>
        <v>0</v>
      </c>
      <c r="X1577" s="20">
        <f ca="1">INVENTARIO[[#This Row],[Ganancia Unitaria]]*INVENTARIO[[#This Row],[Salidas]]</f>
        <v>0</v>
      </c>
      <c r="Y1577" s="20"/>
      <c r="Z1577" s="20"/>
    </row>
    <row r="1578" spans="1:26" ht="55" hidden="1" customHeight="1" x14ac:dyDescent="0.15">
      <c r="A1578" s="23"/>
      <c r="B1578" s="171"/>
      <c r="C1578" s="22"/>
      <c r="D1578" s="120"/>
      <c r="E1578" s="194"/>
      <c r="F1578" s="195"/>
      <c r="G1578" s="196"/>
      <c r="H1578" s="197"/>
      <c r="I1578" s="198">
        <f t="shared" ca="1" si="146"/>
        <v>0</v>
      </c>
      <c r="J1578" s="121"/>
      <c r="K1578" s="196">
        <f>SUMIFS(VENTAS[Cantidad],VENTAS[Código del producto Vendido],INVENTARIO[[#This Row],[Code]])</f>
        <v>0</v>
      </c>
      <c r="L1578" s="196">
        <f>INVENTARIO[[#This Row],[Entradas]]-INVENTARIO[[#This Row],[Salidas]]</f>
        <v>0</v>
      </c>
      <c r="M1578" s="197">
        <f ca="1">INVENTARIO[[#This Row],[Pricing 1]]*10%</f>
        <v>0</v>
      </c>
      <c r="N1578" s="197"/>
      <c r="O1578" s="197"/>
      <c r="P1578" s="197" t="e">
        <f t="shared" si="147"/>
        <v>#DIV/0!</v>
      </c>
      <c r="Q1578" s="196"/>
      <c r="R1578" s="197"/>
      <c r="S1578" s="199">
        <f t="shared" si="148"/>
        <v>0</v>
      </c>
      <c r="T1578" s="200">
        <f ca="1">(P1578+S1578)-INVENTARIO[[#This Row],[Comisión 10%]]</f>
        <v>0</v>
      </c>
      <c r="U1578" s="197">
        <f t="shared" ca="1" si="149"/>
        <v>0</v>
      </c>
      <c r="V1578" s="201"/>
      <c r="W1578" s="20">
        <f ca="1">INVENTARIO[[#This Row],[Precio Final]]-(INVENTARIO[[#This Row],[Comisión 10%]]+INVENTARIO[[#This Row],[Costo total]])</f>
        <v>0</v>
      </c>
      <c r="X1578" s="20">
        <f ca="1">INVENTARIO[[#This Row],[Ganancia Unitaria]]*INVENTARIO[[#This Row],[Salidas]]</f>
        <v>0</v>
      </c>
      <c r="Y1578" s="20"/>
      <c r="Z1578" s="20"/>
    </row>
    <row r="1579" spans="1:26" ht="55" hidden="1" customHeight="1" x14ac:dyDescent="0.15">
      <c r="A1579" s="23"/>
      <c r="B1579" s="171"/>
      <c r="C1579" s="22"/>
      <c r="D1579" s="120"/>
      <c r="E1579" s="194"/>
      <c r="F1579" s="195"/>
      <c r="G1579" s="196"/>
      <c r="H1579" s="197"/>
      <c r="I1579" s="198">
        <f t="shared" ca="1" si="146"/>
        <v>0</v>
      </c>
      <c r="J1579" s="121"/>
      <c r="K1579" s="196">
        <f>SUMIFS(VENTAS[Cantidad],VENTAS[Código del producto Vendido],INVENTARIO[[#This Row],[Code]])</f>
        <v>0</v>
      </c>
      <c r="L1579" s="196">
        <f>INVENTARIO[[#This Row],[Entradas]]-INVENTARIO[[#This Row],[Salidas]]</f>
        <v>0</v>
      </c>
      <c r="M1579" s="197">
        <f ca="1">INVENTARIO[[#This Row],[Pricing 1]]*10%</f>
        <v>0</v>
      </c>
      <c r="N1579" s="197"/>
      <c r="O1579" s="197"/>
      <c r="P1579" s="197" t="e">
        <f t="shared" si="147"/>
        <v>#DIV/0!</v>
      </c>
      <c r="Q1579" s="196"/>
      <c r="R1579" s="197"/>
      <c r="S1579" s="199">
        <f t="shared" si="148"/>
        <v>0</v>
      </c>
      <c r="T1579" s="200">
        <f ca="1">(P1579+S1579)-INVENTARIO[[#This Row],[Comisión 10%]]</f>
        <v>0</v>
      </c>
      <c r="U1579" s="197">
        <f t="shared" ca="1" si="149"/>
        <v>0</v>
      </c>
      <c r="V1579" s="201"/>
      <c r="W1579" s="20">
        <f ca="1">INVENTARIO[[#This Row],[Precio Final]]-(INVENTARIO[[#This Row],[Comisión 10%]]+INVENTARIO[[#This Row],[Costo total]])</f>
        <v>0</v>
      </c>
      <c r="X1579" s="20">
        <f ca="1">INVENTARIO[[#This Row],[Ganancia Unitaria]]*INVENTARIO[[#This Row],[Salidas]]</f>
        <v>0</v>
      </c>
      <c r="Y1579" s="20"/>
      <c r="Z1579" s="20"/>
    </row>
    <row r="1580" spans="1:26" ht="55" hidden="1" customHeight="1" x14ac:dyDescent="0.15">
      <c r="A1580" s="23"/>
      <c r="B1580" s="171"/>
      <c r="C1580" s="22"/>
      <c r="D1580" s="120"/>
      <c r="E1580" s="194"/>
      <c r="F1580" s="195"/>
      <c r="G1580" s="196"/>
      <c r="H1580" s="197"/>
      <c r="I1580" s="198">
        <f t="shared" ca="1" si="146"/>
        <v>0</v>
      </c>
      <c r="J1580" s="121"/>
      <c r="K1580" s="196">
        <f>SUMIFS(VENTAS[Cantidad],VENTAS[Código del producto Vendido],INVENTARIO[[#This Row],[Code]])</f>
        <v>0</v>
      </c>
      <c r="L1580" s="196">
        <f>INVENTARIO[[#This Row],[Entradas]]-INVENTARIO[[#This Row],[Salidas]]</f>
        <v>0</v>
      </c>
      <c r="M1580" s="197">
        <f ca="1">INVENTARIO[[#This Row],[Pricing 1]]*10%</f>
        <v>0</v>
      </c>
      <c r="N1580" s="197"/>
      <c r="O1580" s="197"/>
      <c r="P1580" s="197" t="e">
        <f t="shared" si="147"/>
        <v>#DIV/0!</v>
      </c>
      <c r="Q1580" s="196"/>
      <c r="R1580" s="197"/>
      <c r="S1580" s="199">
        <f t="shared" si="148"/>
        <v>0</v>
      </c>
      <c r="T1580" s="200">
        <f ca="1">(P1580+S1580)-INVENTARIO[[#This Row],[Comisión 10%]]</f>
        <v>0</v>
      </c>
      <c r="U1580" s="197">
        <f t="shared" ca="1" si="149"/>
        <v>0</v>
      </c>
      <c r="V1580" s="201"/>
      <c r="W1580" s="20">
        <f ca="1">INVENTARIO[[#This Row],[Precio Final]]-(INVENTARIO[[#This Row],[Comisión 10%]]+INVENTARIO[[#This Row],[Costo total]])</f>
        <v>0</v>
      </c>
      <c r="X1580" s="20">
        <f ca="1">INVENTARIO[[#This Row],[Ganancia Unitaria]]*INVENTARIO[[#This Row],[Salidas]]</f>
        <v>0</v>
      </c>
      <c r="Y1580" s="20"/>
      <c r="Z1580" s="20"/>
    </row>
    <row r="1581" spans="1:26" ht="55" hidden="1" customHeight="1" x14ac:dyDescent="0.15">
      <c r="A1581" s="23"/>
      <c r="B1581" s="171"/>
      <c r="C1581" s="22"/>
      <c r="D1581" s="120"/>
      <c r="E1581" s="194"/>
      <c r="F1581" s="195"/>
      <c r="G1581" s="196"/>
      <c r="H1581" s="197"/>
      <c r="I1581" s="198">
        <f t="shared" ca="1" si="146"/>
        <v>0</v>
      </c>
      <c r="J1581" s="121"/>
      <c r="K1581" s="196">
        <f>SUMIFS(VENTAS[Cantidad],VENTAS[Código del producto Vendido],INVENTARIO[[#This Row],[Code]])</f>
        <v>0</v>
      </c>
      <c r="L1581" s="196">
        <f>INVENTARIO[[#This Row],[Entradas]]-INVENTARIO[[#This Row],[Salidas]]</f>
        <v>0</v>
      </c>
      <c r="M1581" s="197">
        <f ca="1">INVENTARIO[[#This Row],[Pricing 1]]*10%</f>
        <v>0</v>
      </c>
      <c r="N1581" s="197"/>
      <c r="O1581" s="197"/>
      <c r="P1581" s="197" t="e">
        <f t="shared" si="147"/>
        <v>#DIV/0!</v>
      </c>
      <c r="Q1581" s="196"/>
      <c r="R1581" s="197"/>
      <c r="S1581" s="199">
        <f t="shared" si="148"/>
        <v>0</v>
      </c>
      <c r="T1581" s="200">
        <f ca="1">(P1581+S1581)-INVENTARIO[[#This Row],[Comisión 10%]]</f>
        <v>0</v>
      </c>
      <c r="U1581" s="197">
        <f t="shared" ca="1" si="149"/>
        <v>0</v>
      </c>
      <c r="V1581" s="201"/>
      <c r="W1581" s="20">
        <f ca="1">INVENTARIO[[#This Row],[Precio Final]]-(INVENTARIO[[#This Row],[Comisión 10%]]+INVENTARIO[[#This Row],[Costo total]])</f>
        <v>0</v>
      </c>
      <c r="X1581" s="20">
        <f ca="1">INVENTARIO[[#This Row],[Ganancia Unitaria]]*INVENTARIO[[#This Row],[Salidas]]</f>
        <v>0</v>
      </c>
      <c r="Y1581" s="20"/>
      <c r="Z1581" s="20"/>
    </row>
    <row r="1582" spans="1:26" ht="55" hidden="1" customHeight="1" x14ac:dyDescent="0.15">
      <c r="A1582" s="23"/>
      <c r="B1582" s="171"/>
      <c r="C1582" s="22"/>
      <c r="D1582" s="120"/>
      <c r="E1582" s="194"/>
      <c r="F1582" s="195"/>
      <c r="G1582" s="196"/>
      <c r="H1582" s="197"/>
      <c r="I1582" s="198">
        <f t="shared" ca="1" si="146"/>
        <v>0</v>
      </c>
      <c r="J1582" s="121"/>
      <c r="K1582" s="196">
        <f>SUMIFS(VENTAS[Cantidad],VENTAS[Código del producto Vendido],INVENTARIO[[#This Row],[Code]])</f>
        <v>0</v>
      </c>
      <c r="L1582" s="196">
        <f>INVENTARIO[[#This Row],[Entradas]]-INVENTARIO[[#This Row],[Salidas]]</f>
        <v>0</v>
      </c>
      <c r="M1582" s="197">
        <f ca="1">INVENTARIO[[#This Row],[Pricing 1]]*10%</f>
        <v>0</v>
      </c>
      <c r="N1582" s="197"/>
      <c r="O1582" s="197"/>
      <c r="P1582" s="197" t="e">
        <f t="shared" si="147"/>
        <v>#DIV/0!</v>
      </c>
      <c r="Q1582" s="196"/>
      <c r="R1582" s="197"/>
      <c r="S1582" s="199">
        <f t="shared" si="148"/>
        <v>0</v>
      </c>
      <c r="T1582" s="200">
        <f ca="1">(P1582+S1582)-INVENTARIO[[#This Row],[Comisión 10%]]</f>
        <v>0</v>
      </c>
      <c r="U1582" s="197">
        <f t="shared" ca="1" si="149"/>
        <v>0</v>
      </c>
      <c r="V1582" s="201"/>
      <c r="W1582" s="20">
        <f ca="1">INVENTARIO[[#This Row],[Precio Final]]-(INVENTARIO[[#This Row],[Comisión 10%]]+INVENTARIO[[#This Row],[Costo total]])</f>
        <v>0</v>
      </c>
      <c r="X1582" s="20">
        <f ca="1">INVENTARIO[[#This Row],[Ganancia Unitaria]]*INVENTARIO[[#This Row],[Salidas]]</f>
        <v>0</v>
      </c>
      <c r="Y1582" s="20"/>
      <c r="Z1582" s="20"/>
    </row>
    <row r="1583" spans="1:26" ht="55" hidden="1" customHeight="1" x14ac:dyDescent="0.15">
      <c r="A1583" s="23"/>
      <c r="B1583" s="171"/>
      <c r="C1583" s="22"/>
      <c r="D1583" s="120"/>
      <c r="E1583" s="194"/>
      <c r="F1583" s="195"/>
      <c r="G1583" s="196"/>
      <c r="H1583" s="197"/>
      <c r="I1583" s="198">
        <f t="shared" ca="1" si="146"/>
        <v>0</v>
      </c>
      <c r="J1583" s="121"/>
      <c r="K1583" s="196">
        <f>SUMIFS(VENTAS[Cantidad],VENTAS[Código del producto Vendido],INVENTARIO[[#This Row],[Code]])</f>
        <v>0</v>
      </c>
      <c r="L1583" s="196">
        <f>INVENTARIO[[#This Row],[Entradas]]-INVENTARIO[[#This Row],[Salidas]]</f>
        <v>0</v>
      </c>
      <c r="M1583" s="197">
        <f ca="1">INVENTARIO[[#This Row],[Pricing 1]]*10%</f>
        <v>0</v>
      </c>
      <c r="N1583" s="197"/>
      <c r="O1583" s="197"/>
      <c r="P1583" s="197" t="e">
        <f t="shared" si="147"/>
        <v>#DIV/0!</v>
      </c>
      <c r="Q1583" s="196"/>
      <c r="R1583" s="197"/>
      <c r="S1583" s="199">
        <f t="shared" si="148"/>
        <v>0</v>
      </c>
      <c r="T1583" s="200">
        <f ca="1">(P1583+S1583)-INVENTARIO[[#This Row],[Comisión 10%]]</f>
        <v>0</v>
      </c>
      <c r="U1583" s="197">
        <f t="shared" ca="1" si="149"/>
        <v>0</v>
      </c>
      <c r="V1583" s="201"/>
      <c r="W1583" s="20">
        <f ca="1">INVENTARIO[[#This Row],[Precio Final]]-(INVENTARIO[[#This Row],[Comisión 10%]]+INVENTARIO[[#This Row],[Costo total]])</f>
        <v>0</v>
      </c>
      <c r="X1583" s="20">
        <f ca="1">INVENTARIO[[#This Row],[Ganancia Unitaria]]*INVENTARIO[[#This Row],[Salidas]]</f>
        <v>0</v>
      </c>
      <c r="Y1583" s="20"/>
      <c r="Z1583" s="20"/>
    </row>
    <row r="1584" spans="1:26" ht="55" hidden="1" customHeight="1" x14ac:dyDescent="0.15">
      <c r="A1584" s="23"/>
      <c r="B1584" s="171"/>
      <c r="C1584" s="22"/>
      <c r="D1584" s="120"/>
      <c r="E1584" s="194"/>
      <c r="F1584" s="195"/>
      <c r="G1584" s="196"/>
      <c r="H1584" s="197"/>
      <c r="I1584" s="198">
        <f t="shared" ca="1" si="146"/>
        <v>0</v>
      </c>
      <c r="J1584" s="121"/>
      <c r="K1584" s="196">
        <f>SUMIFS(VENTAS[Cantidad],VENTAS[Código del producto Vendido],INVENTARIO[[#This Row],[Code]])</f>
        <v>0</v>
      </c>
      <c r="L1584" s="196">
        <f>INVENTARIO[[#This Row],[Entradas]]-INVENTARIO[[#This Row],[Salidas]]</f>
        <v>0</v>
      </c>
      <c r="M1584" s="197">
        <f ca="1">INVENTARIO[[#This Row],[Pricing 1]]*10%</f>
        <v>0</v>
      </c>
      <c r="N1584" s="197"/>
      <c r="O1584" s="197"/>
      <c r="P1584" s="197" t="e">
        <f t="shared" si="147"/>
        <v>#DIV/0!</v>
      </c>
      <c r="Q1584" s="196"/>
      <c r="R1584" s="197"/>
      <c r="S1584" s="199">
        <f t="shared" si="148"/>
        <v>0</v>
      </c>
      <c r="T1584" s="200">
        <f ca="1">(P1584+S1584)-INVENTARIO[[#This Row],[Comisión 10%]]</f>
        <v>0</v>
      </c>
      <c r="U1584" s="197">
        <f t="shared" ca="1" si="149"/>
        <v>0</v>
      </c>
      <c r="V1584" s="201"/>
      <c r="W1584" s="20">
        <f ca="1">INVENTARIO[[#This Row],[Precio Final]]-(INVENTARIO[[#This Row],[Comisión 10%]]+INVENTARIO[[#This Row],[Costo total]])</f>
        <v>0</v>
      </c>
      <c r="X1584" s="20">
        <f ca="1">INVENTARIO[[#This Row],[Ganancia Unitaria]]*INVENTARIO[[#This Row],[Salidas]]</f>
        <v>0</v>
      </c>
      <c r="Y1584" s="20"/>
      <c r="Z1584" s="20"/>
    </row>
    <row r="1585" spans="1:26" ht="55" hidden="1" customHeight="1" x14ac:dyDescent="0.15">
      <c r="A1585" s="23"/>
      <c r="B1585" s="171"/>
      <c r="C1585" s="22"/>
      <c r="D1585" s="120"/>
      <c r="E1585" s="194"/>
      <c r="F1585" s="195"/>
      <c r="G1585" s="196"/>
      <c r="H1585" s="197"/>
      <c r="I1585" s="198">
        <f t="shared" ca="1" si="146"/>
        <v>0</v>
      </c>
      <c r="J1585" s="121"/>
      <c r="K1585" s="196">
        <f>SUMIFS(VENTAS[Cantidad],VENTAS[Código del producto Vendido],INVENTARIO[[#This Row],[Code]])</f>
        <v>0</v>
      </c>
      <c r="L1585" s="196">
        <f>INVENTARIO[[#This Row],[Entradas]]-INVENTARIO[[#This Row],[Salidas]]</f>
        <v>0</v>
      </c>
      <c r="M1585" s="197">
        <f ca="1">INVENTARIO[[#This Row],[Pricing 1]]*10%</f>
        <v>0</v>
      </c>
      <c r="N1585" s="197"/>
      <c r="O1585" s="197"/>
      <c r="P1585" s="197" t="e">
        <f t="shared" si="147"/>
        <v>#DIV/0!</v>
      </c>
      <c r="Q1585" s="196"/>
      <c r="R1585" s="197"/>
      <c r="S1585" s="199">
        <f t="shared" si="148"/>
        <v>0</v>
      </c>
      <c r="T1585" s="200">
        <f ca="1">(P1585+S1585)-INVENTARIO[[#This Row],[Comisión 10%]]</f>
        <v>0</v>
      </c>
      <c r="U1585" s="197">
        <f t="shared" ca="1" si="149"/>
        <v>0</v>
      </c>
      <c r="V1585" s="201"/>
      <c r="W1585" s="20">
        <f ca="1">INVENTARIO[[#This Row],[Precio Final]]-(INVENTARIO[[#This Row],[Comisión 10%]]+INVENTARIO[[#This Row],[Costo total]])</f>
        <v>0</v>
      </c>
      <c r="X1585" s="20">
        <f ca="1">INVENTARIO[[#This Row],[Ganancia Unitaria]]*INVENTARIO[[#This Row],[Salidas]]</f>
        <v>0</v>
      </c>
      <c r="Y1585" s="20"/>
      <c r="Z1585" s="20"/>
    </row>
    <row r="1586" spans="1:26" ht="55" hidden="1" customHeight="1" x14ac:dyDescent="0.15">
      <c r="A1586" s="23"/>
      <c r="B1586" s="171"/>
      <c r="C1586" s="22"/>
      <c r="D1586" s="120"/>
      <c r="E1586" s="194"/>
      <c r="F1586" s="195"/>
      <c r="G1586" s="196"/>
      <c r="H1586" s="197"/>
      <c r="I1586" s="198">
        <f t="shared" ca="1" si="146"/>
        <v>0</v>
      </c>
      <c r="J1586" s="121"/>
      <c r="K1586" s="196">
        <f>SUMIFS(VENTAS[Cantidad],VENTAS[Código del producto Vendido],INVENTARIO[[#This Row],[Code]])</f>
        <v>0</v>
      </c>
      <c r="L1586" s="196">
        <f>INVENTARIO[[#This Row],[Entradas]]-INVENTARIO[[#This Row],[Salidas]]</f>
        <v>0</v>
      </c>
      <c r="M1586" s="197">
        <f ca="1">INVENTARIO[[#This Row],[Pricing 1]]*10%</f>
        <v>0</v>
      </c>
      <c r="N1586" s="197"/>
      <c r="O1586" s="197"/>
      <c r="P1586" s="197" t="e">
        <f t="shared" si="147"/>
        <v>#DIV/0!</v>
      </c>
      <c r="Q1586" s="196"/>
      <c r="R1586" s="197"/>
      <c r="S1586" s="199">
        <f t="shared" si="148"/>
        <v>0</v>
      </c>
      <c r="T1586" s="200">
        <f ca="1">(P1586+S1586)-INVENTARIO[[#This Row],[Comisión 10%]]</f>
        <v>0</v>
      </c>
      <c r="U1586" s="197">
        <f t="shared" ca="1" si="149"/>
        <v>0</v>
      </c>
      <c r="V1586" s="201"/>
      <c r="W1586" s="20">
        <f ca="1">INVENTARIO[[#This Row],[Precio Final]]-(INVENTARIO[[#This Row],[Comisión 10%]]+INVENTARIO[[#This Row],[Costo total]])</f>
        <v>0</v>
      </c>
      <c r="X1586" s="20">
        <f ca="1">INVENTARIO[[#This Row],[Ganancia Unitaria]]*INVENTARIO[[#This Row],[Salidas]]</f>
        <v>0</v>
      </c>
      <c r="Y1586" s="20"/>
      <c r="Z1586" s="20"/>
    </row>
    <row r="1587" spans="1:26" ht="55" hidden="1" customHeight="1" x14ac:dyDescent="0.15">
      <c r="A1587" s="23"/>
      <c r="B1587" s="171"/>
      <c r="C1587" s="22"/>
      <c r="D1587" s="120"/>
      <c r="E1587" s="194"/>
      <c r="F1587" s="195"/>
      <c r="G1587" s="196"/>
      <c r="H1587" s="197"/>
      <c r="I1587" s="198">
        <f t="shared" ca="1" si="146"/>
        <v>0</v>
      </c>
      <c r="J1587" s="121"/>
      <c r="K1587" s="196">
        <f>SUMIFS(VENTAS[Cantidad],VENTAS[Código del producto Vendido],INVENTARIO[[#This Row],[Code]])</f>
        <v>0</v>
      </c>
      <c r="L1587" s="196">
        <f>INVENTARIO[[#This Row],[Entradas]]-INVENTARIO[[#This Row],[Salidas]]</f>
        <v>0</v>
      </c>
      <c r="M1587" s="197">
        <f ca="1">INVENTARIO[[#This Row],[Pricing 1]]*10%</f>
        <v>0</v>
      </c>
      <c r="N1587" s="197"/>
      <c r="O1587" s="197"/>
      <c r="P1587" s="197" t="e">
        <f t="shared" si="147"/>
        <v>#DIV/0!</v>
      </c>
      <c r="Q1587" s="196"/>
      <c r="R1587" s="197"/>
      <c r="S1587" s="199">
        <f t="shared" si="148"/>
        <v>0</v>
      </c>
      <c r="T1587" s="200">
        <f ca="1">(P1587+S1587)-INVENTARIO[[#This Row],[Comisión 10%]]</f>
        <v>0</v>
      </c>
      <c r="U1587" s="197">
        <f t="shared" ca="1" si="149"/>
        <v>0</v>
      </c>
      <c r="V1587" s="201"/>
      <c r="W1587" s="20">
        <f ca="1">INVENTARIO[[#This Row],[Precio Final]]-(INVENTARIO[[#This Row],[Comisión 10%]]+INVENTARIO[[#This Row],[Costo total]])</f>
        <v>0</v>
      </c>
      <c r="X1587" s="20">
        <f ca="1">INVENTARIO[[#This Row],[Ganancia Unitaria]]*INVENTARIO[[#This Row],[Salidas]]</f>
        <v>0</v>
      </c>
      <c r="Y1587" s="20"/>
      <c r="Z1587" s="20"/>
    </row>
    <row r="1588" spans="1:26" ht="55" hidden="1" customHeight="1" x14ac:dyDescent="0.15">
      <c r="A1588" s="23"/>
      <c r="B1588" s="171"/>
      <c r="C1588" s="22"/>
      <c r="D1588" s="120"/>
      <c r="E1588" s="194"/>
      <c r="F1588" s="195"/>
      <c r="G1588" s="196"/>
      <c r="H1588" s="197"/>
      <c r="I1588" s="198">
        <f t="shared" ca="1" si="146"/>
        <v>0</v>
      </c>
      <c r="J1588" s="121"/>
      <c r="K1588" s="196">
        <f>SUMIFS(VENTAS[Cantidad],VENTAS[Código del producto Vendido],INVENTARIO[[#This Row],[Code]])</f>
        <v>0</v>
      </c>
      <c r="L1588" s="196">
        <f>INVENTARIO[[#This Row],[Entradas]]-INVENTARIO[[#This Row],[Salidas]]</f>
        <v>0</v>
      </c>
      <c r="M1588" s="197">
        <f ca="1">INVENTARIO[[#This Row],[Pricing 1]]*10%</f>
        <v>0</v>
      </c>
      <c r="N1588" s="197"/>
      <c r="O1588" s="197"/>
      <c r="P1588" s="197" t="e">
        <f t="shared" si="147"/>
        <v>#DIV/0!</v>
      </c>
      <c r="Q1588" s="196"/>
      <c r="R1588" s="197"/>
      <c r="S1588" s="199">
        <f t="shared" si="148"/>
        <v>0</v>
      </c>
      <c r="T1588" s="200">
        <f ca="1">(P1588+S1588)-INVENTARIO[[#This Row],[Comisión 10%]]</f>
        <v>0</v>
      </c>
      <c r="U1588" s="197">
        <f t="shared" ca="1" si="149"/>
        <v>0</v>
      </c>
      <c r="V1588" s="201"/>
      <c r="W1588" s="20">
        <f ca="1">INVENTARIO[[#This Row],[Precio Final]]-(INVENTARIO[[#This Row],[Comisión 10%]]+INVENTARIO[[#This Row],[Costo total]])</f>
        <v>0</v>
      </c>
      <c r="X1588" s="20">
        <f ca="1">INVENTARIO[[#This Row],[Ganancia Unitaria]]*INVENTARIO[[#This Row],[Salidas]]</f>
        <v>0</v>
      </c>
      <c r="Y1588" s="20"/>
      <c r="Z1588" s="20"/>
    </row>
    <row r="1589" spans="1:26" ht="55" hidden="1" customHeight="1" x14ac:dyDescent="0.15">
      <c r="A1589" s="23"/>
      <c r="B1589" s="171"/>
      <c r="C1589" s="22"/>
      <c r="D1589" s="120"/>
      <c r="E1589" s="194"/>
      <c r="F1589" s="195"/>
      <c r="G1589" s="196"/>
      <c r="H1589" s="197"/>
      <c r="I1589" s="198">
        <f t="shared" ca="1" si="146"/>
        <v>0</v>
      </c>
      <c r="J1589" s="121"/>
      <c r="K1589" s="196">
        <f>SUMIFS(VENTAS[Cantidad],VENTAS[Código del producto Vendido],INVENTARIO[[#This Row],[Code]])</f>
        <v>0</v>
      </c>
      <c r="L1589" s="196">
        <f>INVENTARIO[[#This Row],[Entradas]]-INVENTARIO[[#This Row],[Salidas]]</f>
        <v>0</v>
      </c>
      <c r="M1589" s="197">
        <f ca="1">INVENTARIO[[#This Row],[Pricing 1]]*10%</f>
        <v>0</v>
      </c>
      <c r="N1589" s="197"/>
      <c r="O1589" s="197"/>
      <c r="P1589" s="197" t="e">
        <f t="shared" si="147"/>
        <v>#DIV/0!</v>
      </c>
      <c r="Q1589" s="196"/>
      <c r="R1589" s="197"/>
      <c r="S1589" s="199">
        <f t="shared" si="148"/>
        <v>0</v>
      </c>
      <c r="T1589" s="200">
        <f ca="1">(P1589+S1589)-INVENTARIO[[#This Row],[Comisión 10%]]</f>
        <v>0</v>
      </c>
      <c r="U1589" s="197">
        <f t="shared" ca="1" si="149"/>
        <v>0</v>
      </c>
      <c r="V1589" s="201"/>
      <c r="W1589" s="20">
        <f ca="1">INVENTARIO[[#This Row],[Precio Final]]-(INVENTARIO[[#This Row],[Comisión 10%]]+INVENTARIO[[#This Row],[Costo total]])</f>
        <v>0</v>
      </c>
      <c r="X1589" s="20">
        <f ca="1">INVENTARIO[[#This Row],[Ganancia Unitaria]]*INVENTARIO[[#This Row],[Salidas]]</f>
        <v>0</v>
      </c>
      <c r="Y1589" s="20"/>
      <c r="Z1589" s="20"/>
    </row>
    <row r="1590" spans="1:26" ht="55" hidden="1" customHeight="1" x14ac:dyDescent="0.15">
      <c r="A1590" s="23"/>
      <c r="B1590" s="171"/>
      <c r="C1590" s="22"/>
      <c r="D1590" s="120"/>
      <c r="E1590" s="194"/>
      <c r="F1590" s="195"/>
      <c r="G1590" s="196"/>
      <c r="H1590" s="197"/>
      <c r="I1590" s="198">
        <f t="shared" ref="I1590:I1653" ca="1" si="150">U1590</f>
        <v>0</v>
      </c>
      <c r="J1590" s="121"/>
      <c r="K1590" s="196">
        <f>SUMIFS(VENTAS[Cantidad],VENTAS[Código del producto Vendido],INVENTARIO[[#This Row],[Code]])</f>
        <v>0</v>
      </c>
      <c r="L1590" s="196">
        <f>INVENTARIO[[#This Row],[Entradas]]-INVENTARIO[[#This Row],[Salidas]]</f>
        <v>0</v>
      </c>
      <c r="M1590" s="197">
        <f ca="1">INVENTARIO[[#This Row],[Pricing 1]]*10%</f>
        <v>0</v>
      </c>
      <c r="N1590" s="197"/>
      <c r="O1590" s="197"/>
      <c r="P1590" s="197" t="e">
        <f t="shared" ref="P1590:P1653" si="151">N1590/O1590</f>
        <v>#DIV/0!</v>
      </c>
      <c r="Q1590" s="196"/>
      <c r="R1590" s="197"/>
      <c r="S1590" s="199">
        <f t="shared" ref="S1590:S1653" si="152">Q1590*R1590/1000</f>
        <v>0</v>
      </c>
      <c r="T1590" s="200">
        <f ca="1">(P1590+S1590)-INVENTARIO[[#This Row],[Comisión 10%]]</f>
        <v>0</v>
      </c>
      <c r="U1590" s="197">
        <f t="shared" ref="U1590:U1653" ca="1" si="153">ROUNDUP(T1590,0)</f>
        <v>0</v>
      </c>
      <c r="V1590" s="201"/>
      <c r="W1590" s="20">
        <f ca="1">INVENTARIO[[#This Row],[Precio Final]]-(INVENTARIO[[#This Row],[Comisión 10%]]+INVENTARIO[[#This Row],[Costo total]])</f>
        <v>0</v>
      </c>
      <c r="X1590" s="20">
        <f ca="1">INVENTARIO[[#This Row],[Ganancia Unitaria]]*INVENTARIO[[#This Row],[Salidas]]</f>
        <v>0</v>
      </c>
      <c r="Y1590" s="20"/>
      <c r="Z1590" s="20"/>
    </row>
    <row r="1591" spans="1:26" ht="55" hidden="1" customHeight="1" x14ac:dyDescent="0.15">
      <c r="A1591" s="23"/>
      <c r="B1591" s="171"/>
      <c r="C1591" s="22"/>
      <c r="D1591" s="120"/>
      <c r="E1591" s="194"/>
      <c r="F1591" s="195"/>
      <c r="G1591" s="196"/>
      <c r="H1591" s="197"/>
      <c r="I1591" s="198">
        <f t="shared" ca="1" si="150"/>
        <v>0</v>
      </c>
      <c r="J1591" s="121"/>
      <c r="K1591" s="196">
        <f>SUMIFS(VENTAS[Cantidad],VENTAS[Código del producto Vendido],INVENTARIO[[#This Row],[Code]])</f>
        <v>0</v>
      </c>
      <c r="L1591" s="196">
        <f>INVENTARIO[[#This Row],[Entradas]]-INVENTARIO[[#This Row],[Salidas]]</f>
        <v>0</v>
      </c>
      <c r="M1591" s="197">
        <f ca="1">INVENTARIO[[#This Row],[Pricing 1]]*10%</f>
        <v>0</v>
      </c>
      <c r="N1591" s="197"/>
      <c r="O1591" s="197"/>
      <c r="P1591" s="197" t="e">
        <f t="shared" si="151"/>
        <v>#DIV/0!</v>
      </c>
      <c r="Q1591" s="196"/>
      <c r="R1591" s="197"/>
      <c r="S1591" s="199">
        <f t="shared" si="152"/>
        <v>0</v>
      </c>
      <c r="T1591" s="200">
        <f ca="1">(P1591+S1591)-INVENTARIO[[#This Row],[Comisión 10%]]</f>
        <v>0</v>
      </c>
      <c r="U1591" s="197">
        <f t="shared" ca="1" si="153"/>
        <v>0</v>
      </c>
      <c r="V1591" s="201"/>
      <c r="W1591" s="20">
        <f ca="1">INVENTARIO[[#This Row],[Precio Final]]-(INVENTARIO[[#This Row],[Comisión 10%]]+INVENTARIO[[#This Row],[Costo total]])</f>
        <v>0</v>
      </c>
      <c r="X1591" s="20">
        <f ca="1">INVENTARIO[[#This Row],[Ganancia Unitaria]]*INVENTARIO[[#This Row],[Salidas]]</f>
        <v>0</v>
      </c>
      <c r="Y1591" s="20"/>
      <c r="Z1591" s="20"/>
    </row>
    <row r="1592" spans="1:26" ht="55" hidden="1" customHeight="1" x14ac:dyDescent="0.15">
      <c r="A1592" s="23"/>
      <c r="B1592" s="171"/>
      <c r="C1592" s="22"/>
      <c r="D1592" s="120"/>
      <c r="E1592" s="194"/>
      <c r="F1592" s="195"/>
      <c r="G1592" s="196"/>
      <c r="H1592" s="197"/>
      <c r="I1592" s="198">
        <f t="shared" ca="1" si="150"/>
        <v>0</v>
      </c>
      <c r="J1592" s="121"/>
      <c r="K1592" s="196">
        <f>SUMIFS(VENTAS[Cantidad],VENTAS[Código del producto Vendido],INVENTARIO[[#This Row],[Code]])</f>
        <v>0</v>
      </c>
      <c r="L1592" s="196">
        <f>INVENTARIO[[#This Row],[Entradas]]-INVENTARIO[[#This Row],[Salidas]]</f>
        <v>0</v>
      </c>
      <c r="M1592" s="197">
        <f ca="1">INVENTARIO[[#This Row],[Pricing 1]]*10%</f>
        <v>0</v>
      </c>
      <c r="N1592" s="197"/>
      <c r="O1592" s="197"/>
      <c r="P1592" s="197" t="e">
        <f t="shared" si="151"/>
        <v>#DIV/0!</v>
      </c>
      <c r="Q1592" s="196"/>
      <c r="R1592" s="197"/>
      <c r="S1592" s="199">
        <f t="shared" si="152"/>
        <v>0</v>
      </c>
      <c r="T1592" s="200">
        <f ca="1">(P1592+S1592)-INVENTARIO[[#This Row],[Comisión 10%]]</f>
        <v>0</v>
      </c>
      <c r="U1592" s="197">
        <f t="shared" ca="1" si="153"/>
        <v>0</v>
      </c>
      <c r="V1592" s="201"/>
      <c r="W1592" s="20">
        <f ca="1">INVENTARIO[[#This Row],[Precio Final]]-(INVENTARIO[[#This Row],[Comisión 10%]]+INVENTARIO[[#This Row],[Costo total]])</f>
        <v>0</v>
      </c>
      <c r="X1592" s="20">
        <f ca="1">INVENTARIO[[#This Row],[Ganancia Unitaria]]*INVENTARIO[[#This Row],[Salidas]]</f>
        <v>0</v>
      </c>
      <c r="Y1592" s="20"/>
      <c r="Z1592" s="20"/>
    </row>
    <row r="1593" spans="1:26" ht="55" hidden="1" customHeight="1" x14ac:dyDescent="0.15">
      <c r="A1593" s="23"/>
      <c r="B1593" s="171"/>
      <c r="C1593" s="22"/>
      <c r="D1593" s="120"/>
      <c r="E1593" s="194"/>
      <c r="F1593" s="195"/>
      <c r="G1593" s="196"/>
      <c r="H1593" s="197"/>
      <c r="I1593" s="198">
        <f t="shared" ca="1" si="150"/>
        <v>0</v>
      </c>
      <c r="J1593" s="121"/>
      <c r="K1593" s="196">
        <f>SUMIFS(VENTAS[Cantidad],VENTAS[Código del producto Vendido],INVENTARIO[[#This Row],[Code]])</f>
        <v>0</v>
      </c>
      <c r="L1593" s="196">
        <f>INVENTARIO[[#This Row],[Entradas]]-INVENTARIO[[#This Row],[Salidas]]</f>
        <v>0</v>
      </c>
      <c r="M1593" s="197">
        <f ca="1">INVENTARIO[[#This Row],[Pricing 1]]*10%</f>
        <v>0</v>
      </c>
      <c r="N1593" s="197"/>
      <c r="O1593" s="197"/>
      <c r="P1593" s="197" t="e">
        <f t="shared" si="151"/>
        <v>#DIV/0!</v>
      </c>
      <c r="Q1593" s="196"/>
      <c r="R1593" s="197"/>
      <c r="S1593" s="199">
        <f t="shared" si="152"/>
        <v>0</v>
      </c>
      <c r="T1593" s="200">
        <f ca="1">(P1593+S1593)-INVENTARIO[[#This Row],[Comisión 10%]]</f>
        <v>0</v>
      </c>
      <c r="U1593" s="197">
        <f t="shared" ca="1" si="153"/>
        <v>0</v>
      </c>
      <c r="V1593" s="201"/>
      <c r="W1593" s="20">
        <f ca="1">INVENTARIO[[#This Row],[Precio Final]]-(INVENTARIO[[#This Row],[Comisión 10%]]+INVENTARIO[[#This Row],[Costo total]])</f>
        <v>0</v>
      </c>
      <c r="X1593" s="20">
        <f ca="1">INVENTARIO[[#This Row],[Ganancia Unitaria]]*INVENTARIO[[#This Row],[Salidas]]</f>
        <v>0</v>
      </c>
      <c r="Y1593" s="20"/>
      <c r="Z1593" s="20"/>
    </row>
    <row r="1594" spans="1:26" ht="55" hidden="1" customHeight="1" x14ac:dyDescent="0.15">
      <c r="A1594" s="23"/>
      <c r="B1594" s="171"/>
      <c r="C1594" s="22"/>
      <c r="D1594" s="120"/>
      <c r="E1594" s="194"/>
      <c r="F1594" s="195"/>
      <c r="G1594" s="196"/>
      <c r="H1594" s="197"/>
      <c r="I1594" s="198">
        <f t="shared" ca="1" si="150"/>
        <v>0</v>
      </c>
      <c r="J1594" s="121"/>
      <c r="K1594" s="196">
        <f>SUMIFS(VENTAS[Cantidad],VENTAS[Código del producto Vendido],INVENTARIO[[#This Row],[Code]])</f>
        <v>0</v>
      </c>
      <c r="L1594" s="196">
        <f>INVENTARIO[[#This Row],[Entradas]]-INVENTARIO[[#This Row],[Salidas]]</f>
        <v>0</v>
      </c>
      <c r="M1594" s="197">
        <f ca="1">INVENTARIO[[#This Row],[Pricing 1]]*10%</f>
        <v>0</v>
      </c>
      <c r="N1594" s="197"/>
      <c r="O1594" s="197"/>
      <c r="P1594" s="197" t="e">
        <f t="shared" si="151"/>
        <v>#DIV/0!</v>
      </c>
      <c r="Q1594" s="196"/>
      <c r="R1594" s="197"/>
      <c r="S1594" s="199">
        <f t="shared" si="152"/>
        <v>0</v>
      </c>
      <c r="T1594" s="200">
        <f ca="1">(P1594+S1594)-INVENTARIO[[#This Row],[Comisión 10%]]</f>
        <v>0</v>
      </c>
      <c r="U1594" s="197">
        <f t="shared" ca="1" si="153"/>
        <v>0</v>
      </c>
      <c r="V1594" s="201"/>
      <c r="W1594" s="20">
        <f ca="1">INVENTARIO[[#This Row],[Precio Final]]-(INVENTARIO[[#This Row],[Comisión 10%]]+INVENTARIO[[#This Row],[Costo total]])</f>
        <v>0</v>
      </c>
      <c r="X1594" s="20">
        <f ca="1">INVENTARIO[[#This Row],[Ganancia Unitaria]]*INVENTARIO[[#This Row],[Salidas]]</f>
        <v>0</v>
      </c>
      <c r="Y1594" s="20"/>
      <c r="Z1594" s="20"/>
    </row>
    <row r="1595" spans="1:26" ht="55" hidden="1" customHeight="1" x14ac:dyDescent="0.15">
      <c r="A1595" s="23"/>
      <c r="B1595" s="171"/>
      <c r="C1595" s="22"/>
      <c r="D1595" s="120"/>
      <c r="E1595" s="194"/>
      <c r="F1595" s="195"/>
      <c r="G1595" s="196"/>
      <c r="H1595" s="197"/>
      <c r="I1595" s="198">
        <f t="shared" ca="1" si="150"/>
        <v>0</v>
      </c>
      <c r="J1595" s="121"/>
      <c r="K1595" s="196">
        <f>SUMIFS(VENTAS[Cantidad],VENTAS[Código del producto Vendido],INVENTARIO[[#This Row],[Code]])</f>
        <v>0</v>
      </c>
      <c r="L1595" s="196">
        <f>INVENTARIO[[#This Row],[Entradas]]-INVENTARIO[[#This Row],[Salidas]]</f>
        <v>0</v>
      </c>
      <c r="M1595" s="197">
        <f ca="1">INVENTARIO[[#This Row],[Pricing 1]]*10%</f>
        <v>0</v>
      </c>
      <c r="N1595" s="197"/>
      <c r="O1595" s="197"/>
      <c r="P1595" s="197" t="e">
        <f t="shared" si="151"/>
        <v>#DIV/0!</v>
      </c>
      <c r="Q1595" s="196"/>
      <c r="R1595" s="197"/>
      <c r="S1595" s="199">
        <f t="shared" si="152"/>
        <v>0</v>
      </c>
      <c r="T1595" s="200">
        <f ca="1">(P1595+S1595)-INVENTARIO[[#This Row],[Comisión 10%]]</f>
        <v>0</v>
      </c>
      <c r="U1595" s="197">
        <f t="shared" ca="1" si="153"/>
        <v>0</v>
      </c>
      <c r="V1595" s="201"/>
      <c r="W1595" s="20">
        <f ca="1">INVENTARIO[[#This Row],[Precio Final]]-(INVENTARIO[[#This Row],[Comisión 10%]]+INVENTARIO[[#This Row],[Costo total]])</f>
        <v>0</v>
      </c>
      <c r="X1595" s="20">
        <f ca="1">INVENTARIO[[#This Row],[Ganancia Unitaria]]*INVENTARIO[[#This Row],[Salidas]]</f>
        <v>0</v>
      </c>
      <c r="Y1595" s="20"/>
      <c r="Z1595" s="20"/>
    </row>
    <row r="1596" spans="1:26" ht="55" hidden="1" customHeight="1" x14ac:dyDescent="0.15">
      <c r="A1596" s="23"/>
      <c r="B1596" s="171"/>
      <c r="C1596" s="22"/>
      <c r="D1596" s="120"/>
      <c r="E1596" s="194"/>
      <c r="F1596" s="195"/>
      <c r="G1596" s="196"/>
      <c r="H1596" s="197"/>
      <c r="I1596" s="198">
        <f t="shared" ca="1" si="150"/>
        <v>0</v>
      </c>
      <c r="J1596" s="121"/>
      <c r="K1596" s="196">
        <f>SUMIFS(VENTAS[Cantidad],VENTAS[Código del producto Vendido],INVENTARIO[[#This Row],[Code]])</f>
        <v>0</v>
      </c>
      <c r="L1596" s="196">
        <f>INVENTARIO[[#This Row],[Entradas]]-INVENTARIO[[#This Row],[Salidas]]</f>
        <v>0</v>
      </c>
      <c r="M1596" s="197">
        <f ca="1">INVENTARIO[[#This Row],[Pricing 1]]*10%</f>
        <v>0</v>
      </c>
      <c r="N1596" s="197"/>
      <c r="O1596" s="197"/>
      <c r="P1596" s="197" t="e">
        <f t="shared" si="151"/>
        <v>#DIV/0!</v>
      </c>
      <c r="Q1596" s="196"/>
      <c r="R1596" s="197"/>
      <c r="S1596" s="199">
        <f t="shared" si="152"/>
        <v>0</v>
      </c>
      <c r="T1596" s="200">
        <f ca="1">(P1596+S1596)-INVENTARIO[[#This Row],[Comisión 10%]]</f>
        <v>0</v>
      </c>
      <c r="U1596" s="197">
        <f t="shared" ca="1" si="153"/>
        <v>0</v>
      </c>
      <c r="V1596" s="201"/>
      <c r="W1596" s="20">
        <f ca="1">INVENTARIO[[#This Row],[Precio Final]]-(INVENTARIO[[#This Row],[Comisión 10%]]+INVENTARIO[[#This Row],[Costo total]])</f>
        <v>0</v>
      </c>
      <c r="X1596" s="20">
        <f ca="1">INVENTARIO[[#This Row],[Ganancia Unitaria]]*INVENTARIO[[#This Row],[Salidas]]</f>
        <v>0</v>
      </c>
      <c r="Y1596" s="20"/>
      <c r="Z1596" s="20"/>
    </row>
    <row r="1597" spans="1:26" ht="55" hidden="1" customHeight="1" x14ac:dyDescent="0.15">
      <c r="A1597" s="23"/>
      <c r="B1597" s="171"/>
      <c r="C1597" s="22"/>
      <c r="D1597" s="120"/>
      <c r="E1597" s="194"/>
      <c r="F1597" s="195"/>
      <c r="G1597" s="196"/>
      <c r="H1597" s="197"/>
      <c r="I1597" s="198">
        <f t="shared" ca="1" si="150"/>
        <v>0</v>
      </c>
      <c r="J1597" s="121"/>
      <c r="K1597" s="196">
        <f>SUMIFS(VENTAS[Cantidad],VENTAS[Código del producto Vendido],INVENTARIO[[#This Row],[Code]])</f>
        <v>0</v>
      </c>
      <c r="L1597" s="196">
        <f>INVENTARIO[[#This Row],[Entradas]]-INVENTARIO[[#This Row],[Salidas]]</f>
        <v>0</v>
      </c>
      <c r="M1597" s="197">
        <f ca="1">INVENTARIO[[#This Row],[Pricing 1]]*10%</f>
        <v>0</v>
      </c>
      <c r="N1597" s="197"/>
      <c r="O1597" s="197"/>
      <c r="P1597" s="197" t="e">
        <f t="shared" si="151"/>
        <v>#DIV/0!</v>
      </c>
      <c r="Q1597" s="196"/>
      <c r="R1597" s="197"/>
      <c r="S1597" s="199">
        <f t="shared" si="152"/>
        <v>0</v>
      </c>
      <c r="T1597" s="200">
        <f ca="1">(P1597+S1597)-INVENTARIO[[#This Row],[Comisión 10%]]</f>
        <v>0</v>
      </c>
      <c r="U1597" s="197">
        <f t="shared" ca="1" si="153"/>
        <v>0</v>
      </c>
      <c r="V1597" s="201"/>
      <c r="W1597" s="20">
        <f ca="1">INVENTARIO[[#This Row],[Precio Final]]-(INVENTARIO[[#This Row],[Comisión 10%]]+INVENTARIO[[#This Row],[Costo total]])</f>
        <v>0</v>
      </c>
      <c r="X1597" s="20">
        <f ca="1">INVENTARIO[[#This Row],[Ganancia Unitaria]]*INVENTARIO[[#This Row],[Salidas]]</f>
        <v>0</v>
      </c>
      <c r="Y1597" s="20"/>
      <c r="Z1597" s="20"/>
    </row>
    <row r="1598" spans="1:26" ht="55" hidden="1" customHeight="1" x14ac:dyDescent="0.15">
      <c r="A1598" s="23"/>
      <c r="B1598" s="171"/>
      <c r="C1598" s="22"/>
      <c r="D1598" s="120"/>
      <c r="E1598" s="194"/>
      <c r="F1598" s="195"/>
      <c r="G1598" s="196"/>
      <c r="H1598" s="197"/>
      <c r="I1598" s="198">
        <f t="shared" ca="1" si="150"/>
        <v>0</v>
      </c>
      <c r="J1598" s="121"/>
      <c r="K1598" s="196">
        <f>SUMIFS(VENTAS[Cantidad],VENTAS[Código del producto Vendido],INVENTARIO[[#This Row],[Code]])</f>
        <v>0</v>
      </c>
      <c r="L1598" s="196">
        <f>INVENTARIO[[#This Row],[Entradas]]-INVENTARIO[[#This Row],[Salidas]]</f>
        <v>0</v>
      </c>
      <c r="M1598" s="197">
        <f ca="1">INVENTARIO[[#This Row],[Pricing 1]]*10%</f>
        <v>0</v>
      </c>
      <c r="N1598" s="197"/>
      <c r="O1598" s="197"/>
      <c r="P1598" s="197" t="e">
        <f t="shared" si="151"/>
        <v>#DIV/0!</v>
      </c>
      <c r="Q1598" s="196"/>
      <c r="R1598" s="197"/>
      <c r="S1598" s="199">
        <f t="shared" si="152"/>
        <v>0</v>
      </c>
      <c r="T1598" s="200">
        <f ca="1">(P1598+S1598)-INVENTARIO[[#This Row],[Comisión 10%]]</f>
        <v>0</v>
      </c>
      <c r="U1598" s="197">
        <f t="shared" ca="1" si="153"/>
        <v>0</v>
      </c>
      <c r="V1598" s="201"/>
      <c r="W1598" s="20">
        <f ca="1">INVENTARIO[[#This Row],[Precio Final]]-(INVENTARIO[[#This Row],[Comisión 10%]]+INVENTARIO[[#This Row],[Costo total]])</f>
        <v>0</v>
      </c>
      <c r="X1598" s="20">
        <f ca="1">INVENTARIO[[#This Row],[Ganancia Unitaria]]*INVENTARIO[[#This Row],[Salidas]]</f>
        <v>0</v>
      </c>
      <c r="Y1598" s="20"/>
      <c r="Z1598" s="20"/>
    </row>
    <row r="1599" spans="1:26" ht="55" hidden="1" customHeight="1" x14ac:dyDescent="0.15">
      <c r="A1599" s="23"/>
      <c r="B1599" s="171"/>
      <c r="C1599" s="22"/>
      <c r="D1599" s="120"/>
      <c r="E1599" s="194"/>
      <c r="F1599" s="195"/>
      <c r="G1599" s="196"/>
      <c r="H1599" s="197"/>
      <c r="I1599" s="198">
        <f t="shared" ca="1" si="150"/>
        <v>0</v>
      </c>
      <c r="J1599" s="121"/>
      <c r="K1599" s="196">
        <f>SUMIFS(VENTAS[Cantidad],VENTAS[Código del producto Vendido],INVENTARIO[[#This Row],[Code]])</f>
        <v>0</v>
      </c>
      <c r="L1599" s="196">
        <f>INVENTARIO[[#This Row],[Entradas]]-INVENTARIO[[#This Row],[Salidas]]</f>
        <v>0</v>
      </c>
      <c r="M1599" s="197">
        <f ca="1">INVENTARIO[[#This Row],[Pricing 1]]*10%</f>
        <v>0</v>
      </c>
      <c r="N1599" s="197"/>
      <c r="O1599" s="197"/>
      <c r="P1599" s="197" t="e">
        <f t="shared" si="151"/>
        <v>#DIV/0!</v>
      </c>
      <c r="Q1599" s="196"/>
      <c r="R1599" s="197"/>
      <c r="S1599" s="199">
        <f t="shared" si="152"/>
        <v>0</v>
      </c>
      <c r="T1599" s="200">
        <f ca="1">(P1599+S1599)-INVENTARIO[[#This Row],[Comisión 10%]]</f>
        <v>0</v>
      </c>
      <c r="U1599" s="197">
        <f t="shared" ca="1" si="153"/>
        <v>0</v>
      </c>
      <c r="V1599" s="201"/>
      <c r="W1599" s="20">
        <f ca="1">INVENTARIO[[#This Row],[Precio Final]]-(INVENTARIO[[#This Row],[Comisión 10%]]+INVENTARIO[[#This Row],[Costo total]])</f>
        <v>0</v>
      </c>
      <c r="X1599" s="20">
        <f ca="1">INVENTARIO[[#This Row],[Ganancia Unitaria]]*INVENTARIO[[#This Row],[Salidas]]</f>
        <v>0</v>
      </c>
      <c r="Y1599" s="20"/>
      <c r="Z1599" s="20"/>
    </row>
    <row r="1600" spans="1:26" ht="55" hidden="1" customHeight="1" x14ac:dyDescent="0.15">
      <c r="A1600" s="23"/>
      <c r="B1600" s="171"/>
      <c r="C1600" s="22"/>
      <c r="D1600" s="120"/>
      <c r="E1600" s="194"/>
      <c r="F1600" s="195"/>
      <c r="G1600" s="196"/>
      <c r="H1600" s="197"/>
      <c r="I1600" s="198">
        <f t="shared" ca="1" si="150"/>
        <v>0</v>
      </c>
      <c r="J1600" s="121"/>
      <c r="K1600" s="196">
        <f>SUMIFS(VENTAS[Cantidad],VENTAS[Código del producto Vendido],INVENTARIO[[#This Row],[Code]])</f>
        <v>0</v>
      </c>
      <c r="L1600" s="196">
        <f>INVENTARIO[[#This Row],[Entradas]]-INVENTARIO[[#This Row],[Salidas]]</f>
        <v>0</v>
      </c>
      <c r="M1600" s="197">
        <f ca="1">INVENTARIO[[#This Row],[Pricing 1]]*10%</f>
        <v>0</v>
      </c>
      <c r="N1600" s="197"/>
      <c r="O1600" s="197"/>
      <c r="P1600" s="197" t="e">
        <f t="shared" si="151"/>
        <v>#DIV/0!</v>
      </c>
      <c r="Q1600" s="196"/>
      <c r="R1600" s="197"/>
      <c r="S1600" s="199">
        <f t="shared" si="152"/>
        <v>0</v>
      </c>
      <c r="T1600" s="200">
        <f ca="1">(P1600+S1600)-INVENTARIO[[#This Row],[Comisión 10%]]</f>
        <v>0</v>
      </c>
      <c r="U1600" s="197">
        <f t="shared" ca="1" si="153"/>
        <v>0</v>
      </c>
      <c r="V1600" s="201"/>
      <c r="W1600" s="20">
        <f ca="1">INVENTARIO[[#This Row],[Precio Final]]-(INVENTARIO[[#This Row],[Comisión 10%]]+INVENTARIO[[#This Row],[Costo total]])</f>
        <v>0</v>
      </c>
      <c r="X1600" s="20">
        <f ca="1">INVENTARIO[[#This Row],[Ganancia Unitaria]]*INVENTARIO[[#This Row],[Salidas]]</f>
        <v>0</v>
      </c>
      <c r="Y1600" s="20"/>
      <c r="Z1600" s="20"/>
    </row>
    <row r="1601" spans="1:26" ht="55" hidden="1" customHeight="1" x14ac:dyDescent="0.15">
      <c r="A1601" s="23"/>
      <c r="B1601" s="171"/>
      <c r="C1601" s="22"/>
      <c r="D1601" s="120"/>
      <c r="E1601" s="194"/>
      <c r="F1601" s="195"/>
      <c r="G1601" s="196"/>
      <c r="H1601" s="197"/>
      <c r="I1601" s="198">
        <f t="shared" ca="1" si="150"/>
        <v>0</v>
      </c>
      <c r="J1601" s="121"/>
      <c r="K1601" s="196">
        <f>SUMIFS(VENTAS[Cantidad],VENTAS[Código del producto Vendido],INVENTARIO[[#This Row],[Code]])</f>
        <v>0</v>
      </c>
      <c r="L1601" s="196">
        <f>INVENTARIO[[#This Row],[Entradas]]-INVENTARIO[[#This Row],[Salidas]]</f>
        <v>0</v>
      </c>
      <c r="M1601" s="197">
        <f ca="1">INVENTARIO[[#This Row],[Pricing 1]]*10%</f>
        <v>0</v>
      </c>
      <c r="N1601" s="197"/>
      <c r="O1601" s="197"/>
      <c r="P1601" s="197" t="e">
        <f t="shared" si="151"/>
        <v>#DIV/0!</v>
      </c>
      <c r="Q1601" s="196"/>
      <c r="R1601" s="197"/>
      <c r="S1601" s="199">
        <f t="shared" si="152"/>
        <v>0</v>
      </c>
      <c r="T1601" s="200">
        <f ca="1">(P1601+S1601)-INVENTARIO[[#This Row],[Comisión 10%]]</f>
        <v>0</v>
      </c>
      <c r="U1601" s="197">
        <f t="shared" ca="1" si="153"/>
        <v>0</v>
      </c>
      <c r="V1601" s="201"/>
      <c r="W1601" s="20">
        <f ca="1">INVENTARIO[[#This Row],[Precio Final]]-(INVENTARIO[[#This Row],[Comisión 10%]]+INVENTARIO[[#This Row],[Costo total]])</f>
        <v>0</v>
      </c>
      <c r="X1601" s="20">
        <f ca="1">INVENTARIO[[#This Row],[Ganancia Unitaria]]*INVENTARIO[[#This Row],[Salidas]]</f>
        <v>0</v>
      </c>
      <c r="Y1601" s="20"/>
      <c r="Z1601" s="20"/>
    </row>
    <row r="1602" spans="1:26" ht="55" hidden="1" customHeight="1" x14ac:dyDescent="0.15">
      <c r="A1602" s="23"/>
      <c r="B1602" s="171"/>
      <c r="C1602" s="22"/>
      <c r="D1602" s="120"/>
      <c r="E1602" s="194"/>
      <c r="F1602" s="195"/>
      <c r="G1602" s="196"/>
      <c r="H1602" s="197"/>
      <c r="I1602" s="198">
        <f t="shared" ca="1" si="150"/>
        <v>0</v>
      </c>
      <c r="J1602" s="121"/>
      <c r="K1602" s="196">
        <f>SUMIFS(VENTAS[Cantidad],VENTAS[Código del producto Vendido],INVENTARIO[[#This Row],[Code]])</f>
        <v>0</v>
      </c>
      <c r="L1602" s="196">
        <f>INVENTARIO[[#This Row],[Entradas]]-INVENTARIO[[#This Row],[Salidas]]</f>
        <v>0</v>
      </c>
      <c r="M1602" s="197">
        <f ca="1">INVENTARIO[[#This Row],[Pricing 1]]*10%</f>
        <v>0</v>
      </c>
      <c r="N1602" s="197"/>
      <c r="O1602" s="197"/>
      <c r="P1602" s="197" t="e">
        <f t="shared" si="151"/>
        <v>#DIV/0!</v>
      </c>
      <c r="Q1602" s="196"/>
      <c r="R1602" s="197"/>
      <c r="S1602" s="199">
        <f t="shared" si="152"/>
        <v>0</v>
      </c>
      <c r="T1602" s="200">
        <f ca="1">(P1602+S1602)-INVENTARIO[[#This Row],[Comisión 10%]]</f>
        <v>0</v>
      </c>
      <c r="U1602" s="197">
        <f t="shared" ca="1" si="153"/>
        <v>0</v>
      </c>
      <c r="V1602" s="201"/>
      <c r="W1602" s="20">
        <f ca="1">INVENTARIO[[#This Row],[Precio Final]]-(INVENTARIO[[#This Row],[Comisión 10%]]+INVENTARIO[[#This Row],[Costo total]])</f>
        <v>0</v>
      </c>
      <c r="X1602" s="20">
        <f ca="1">INVENTARIO[[#This Row],[Ganancia Unitaria]]*INVENTARIO[[#This Row],[Salidas]]</f>
        <v>0</v>
      </c>
      <c r="Y1602" s="20"/>
      <c r="Z1602" s="20"/>
    </row>
    <row r="1603" spans="1:26" ht="55" hidden="1" customHeight="1" x14ac:dyDescent="0.15">
      <c r="A1603" s="23"/>
      <c r="B1603" s="171"/>
      <c r="C1603" s="22"/>
      <c r="D1603" s="120"/>
      <c r="E1603" s="194"/>
      <c r="F1603" s="195"/>
      <c r="G1603" s="196"/>
      <c r="H1603" s="197"/>
      <c r="I1603" s="198">
        <f t="shared" ca="1" si="150"/>
        <v>0</v>
      </c>
      <c r="J1603" s="121"/>
      <c r="K1603" s="196">
        <f>SUMIFS(VENTAS[Cantidad],VENTAS[Código del producto Vendido],INVENTARIO[[#This Row],[Code]])</f>
        <v>0</v>
      </c>
      <c r="L1603" s="196">
        <f>INVENTARIO[[#This Row],[Entradas]]-INVENTARIO[[#This Row],[Salidas]]</f>
        <v>0</v>
      </c>
      <c r="M1603" s="197">
        <f ca="1">INVENTARIO[[#This Row],[Pricing 1]]*10%</f>
        <v>0</v>
      </c>
      <c r="N1603" s="197"/>
      <c r="O1603" s="197"/>
      <c r="P1603" s="197" t="e">
        <f t="shared" si="151"/>
        <v>#DIV/0!</v>
      </c>
      <c r="Q1603" s="196"/>
      <c r="R1603" s="197"/>
      <c r="S1603" s="199">
        <f t="shared" si="152"/>
        <v>0</v>
      </c>
      <c r="T1603" s="200">
        <f ca="1">(P1603+S1603)-INVENTARIO[[#This Row],[Comisión 10%]]</f>
        <v>0</v>
      </c>
      <c r="U1603" s="197">
        <f t="shared" ca="1" si="153"/>
        <v>0</v>
      </c>
      <c r="V1603" s="201"/>
      <c r="W1603" s="20">
        <f ca="1">INVENTARIO[[#This Row],[Precio Final]]-(INVENTARIO[[#This Row],[Comisión 10%]]+INVENTARIO[[#This Row],[Costo total]])</f>
        <v>0</v>
      </c>
      <c r="X1603" s="20">
        <f ca="1">INVENTARIO[[#This Row],[Ganancia Unitaria]]*INVENTARIO[[#This Row],[Salidas]]</f>
        <v>0</v>
      </c>
      <c r="Y1603" s="20"/>
      <c r="Z1603" s="20"/>
    </row>
    <row r="1604" spans="1:26" ht="55" hidden="1" customHeight="1" x14ac:dyDescent="0.15">
      <c r="A1604" s="23"/>
      <c r="B1604" s="171"/>
      <c r="C1604" s="22"/>
      <c r="D1604" s="120"/>
      <c r="E1604" s="194"/>
      <c r="F1604" s="195"/>
      <c r="G1604" s="196"/>
      <c r="H1604" s="197"/>
      <c r="I1604" s="198">
        <f t="shared" ca="1" si="150"/>
        <v>0</v>
      </c>
      <c r="J1604" s="121"/>
      <c r="K1604" s="196">
        <f>SUMIFS(VENTAS[Cantidad],VENTAS[Código del producto Vendido],INVENTARIO[[#This Row],[Code]])</f>
        <v>0</v>
      </c>
      <c r="L1604" s="196">
        <f>INVENTARIO[[#This Row],[Entradas]]-INVENTARIO[[#This Row],[Salidas]]</f>
        <v>0</v>
      </c>
      <c r="M1604" s="197">
        <f ca="1">INVENTARIO[[#This Row],[Pricing 1]]*10%</f>
        <v>0</v>
      </c>
      <c r="N1604" s="197"/>
      <c r="O1604" s="197"/>
      <c r="P1604" s="197" t="e">
        <f t="shared" si="151"/>
        <v>#DIV/0!</v>
      </c>
      <c r="Q1604" s="196"/>
      <c r="R1604" s="197"/>
      <c r="S1604" s="199">
        <f t="shared" si="152"/>
        <v>0</v>
      </c>
      <c r="T1604" s="200">
        <f ca="1">(P1604+S1604)-INVENTARIO[[#This Row],[Comisión 10%]]</f>
        <v>0</v>
      </c>
      <c r="U1604" s="197">
        <f t="shared" ca="1" si="153"/>
        <v>0</v>
      </c>
      <c r="V1604" s="201"/>
      <c r="W1604" s="20">
        <f ca="1">INVENTARIO[[#This Row],[Precio Final]]-(INVENTARIO[[#This Row],[Comisión 10%]]+INVENTARIO[[#This Row],[Costo total]])</f>
        <v>0</v>
      </c>
      <c r="X1604" s="20">
        <f ca="1">INVENTARIO[[#This Row],[Ganancia Unitaria]]*INVENTARIO[[#This Row],[Salidas]]</f>
        <v>0</v>
      </c>
      <c r="Y1604" s="20"/>
      <c r="Z1604" s="20"/>
    </row>
    <row r="1605" spans="1:26" ht="55" hidden="1" customHeight="1" x14ac:dyDescent="0.15">
      <c r="A1605" s="23"/>
      <c r="B1605" s="171"/>
      <c r="C1605" s="22"/>
      <c r="D1605" s="120"/>
      <c r="E1605" s="194"/>
      <c r="F1605" s="195"/>
      <c r="G1605" s="196"/>
      <c r="H1605" s="197"/>
      <c r="I1605" s="198">
        <f t="shared" ca="1" si="150"/>
        <v>0</v>
      </c>
      <c r="J1605" s="121"/>
      <c r="K1605" s="196">
        <f>SUMIFS(VENTAS[Cantidad],VENTAS[Código del producto Vendido],INVENTARIO[[#This Row],[Code]])</f>
        <v>0</v>
      </c>
      <c r="L1605" s="196">
        <f>INVENTARIO[[#This Row],[Entradas]]-INVENTARIO[[#This Row],[Salidas]]</f>
        <v>0</v>
      </c>
      <c r="M1605" s="197">
        <f ca="1">INVENTARIO[[#This Row],[Pricing 1]]*10%</f>
        <v>0</v>
      </c>
      <c r="N1605" s="197"/>
      <c r="O1605" s="197"/>
      <c r="P1605" s="197" t="e">
        <f t="shared" si="151"/>
        <v>#DIV/0!</v>
      </c>
      <c r="Q1605" s="196"/>
      <c r="R1605" s="197"/>
      <c r="S1605" s="199">
        <f t="shared" si="152"/>
        <v>0</v>
      </c>
      <c r="T1605" s="200">
        <f ca="1">(P1605+S1605)-INVENTARIO[[#This Row],[Comisión 10%]]</f>
        <v>0</v>
      </c>
      <c r="U1605" s="197">
        <f t="shared" ca="1" si="153"/>
        <v>0</v>
      </c>
      <c r="V1605" s="201"/>
      <c r="W1605" s="20">
        <f ca="1">INVENTARIO[[#This Row],[Precio Final]]-(INVENTARIO[[#This Row],[Comisión 10%]]+INVENTARIO[[#This Row],[Costo total]])</f>
        <v>0</v>
      </c>
      <c r="X1605" s="20">
        <f ca="1">INVENTARIO[[#This Row],[Ganancia Unitaria]]*INVENTARIO[[#This Row],[Salidas]]</f>
        <v>0</v>
      </c>
      <c r="Y1605" s="20"/>
      <c r="Z1605" s="20"/>
    </row>
    <row r="1606" spans="1:26" ht="55" hidden="1" customHeight="1" x14ac:dyDescent="0.15">
      <c r="A1606" s="23"/>
      <c r="B1606" s="171"/>
      <c r="C1606" s="22"/>
      <c r="D1606" s="120"/>
      <c r="E1606" s="194"/>
      <c r="F1606" s="195"/>
      <c r="G1606" s="196"/>
      <c r="H1606" s="197"/>
      <c r="I1606" s="198">
        <f t="shared" ca="1" si="150"/>
        <v>0</v>
      </c>
      <c r="J1606" s="121"/>
      <c r="K1606" s="196">
        <f>SUMIFS(VENTAS[Cantidad],VENTAS[Código del producto Vendido],INVENTARIO[[#This Row],[Code]])</f>
        <v>0</v>
      </c>
      <c r="L1606" s="196">
        <f>INVENTARIO[[#This Row],[Entradas]]-INVENTARIO[[#This Row],[Salidas]]</f>
        <v>0</v>
      </c>
      <c r="M1606" s="197">
        <f ca="1">INVENTARIO[[#This Row],[Pricing 1]]*10%</f>
        <v>0</v>
      </c>
      <c r="N1606" s="197"/>
      <c r="O1606" s="197"/>
      <c r="P1606" s="197" t="e">
        <f t="shared" si="151"/>
        <v>#DIV/0!</v>
      </c>
      <c r="Q1606" s="196"/>
      <c r="R1606" s="197"/>
      <c r="S1606" s="199">
        <f t="shared" si="152"/>
        <v>0</v>
      </c>
      <c r="T1606" s="200">
        <f ca="1">(P1606+S1606)-INVENTARIO[[#This Row],[Comisión 10%]]</f>
        <v>0</v>
      </c>
      <c r="U1606" s="197">
        <f t="shared" ca="1" si="153"/>
        <v>0</v>
      </c>
      <c r="V1606" s="201"/>
      <c r="W1606" s="20">
        <f ca="1">INVENTARIO[[#This Row],[Precio Final]]-(INVENTARIO[[#This Row],[Comisión 10%]]+INVENTARIO[[#This Row],[Costo total]])</f>
        <v>0</v>
      </c>
      <c r="X1606" s="20">
        <f ca="1">INVENTARIO[[#This Row],[Ganancia Unitaria]]*INVENTARIO[[#This Row],[Salidas]]</f>
        <v>0</v>
      </c>
      <c r="Y1606" s="20"/>
      <c r="Z1606" s="20"/>
    </row>
    <row r="1607" spans="1:26" ht="55" hidden="1" customHeight="1" x14ac:dyDescent="0.15">
      <c r="A1607" s="23"/>
      <c r="B1607" s="171"/>
      <c r="C1607" s="22"/>
      <c r="D1607" s="120"/>
      <c r="E1607" s="194"/>
      <c r="F1607" s="195"/>
      <c r="G1607" s="196"/>
      <c r="H1607" s="197"/>
      <c r="I1607" s="198">
        <f t="shared" ca="1" si="150"/>
        <v>0</v>
      </c>
      <c r="J1607" s="121"/>
      <c r="K1607" s="196">
        <f>SUMIFS(VENTAS[Cantidad],VENTAS[Código del producto Vendido],INVENTARIO[[#This Row],[Code]])</f>
        <v>0</v>
      </c>
      <c r="L1607" s="196">
        <f>INVENTARIO[[#This Row],[Entradas]]-INVENTARIO[[#This Row],[Salidas]]</f>
        <v>0</v>
      </c>
      <c r="M1607" s="197">
        <f ca="1">INVENTARIO[[#This Row],[Pricing 1]]*10%</f>
        <v>0</v>
      </c>
      <c r="N1607" s="197"/>
      <c r="O1607" s="197"/>
      <c r="P1607" s="197" t="e">
        <f t="shared" si="151"/>
        <v>#DIV/0!</v>
      </c>
      <c r="Q1607" s="196"/>
      <c r="R1607" s="197"/>
      <c r="S1607" s="199">
        <f t="shared" si="152"/>
        <v>0</v>
      </c>
      <c r="T1607" s="200">
        <f ca="1">(P1607+S1607)-INVENTARIO[[#This Row],[Comisión 10%]]</f>
        <v>0</v>
      </c>
      <c r="U1607" s="197">
        <f t="shared" ca="1" si="153"/>
        <v>0</v>
      </c>
      <c r="V1607" s="201"/>
      <c r="W1607" s="20">
        <f ca="1">INVENTARIO[[#This Row],[Precio Final]]-(INVENTARIO[[#This Row],[Comisión 10%]]+INVENTARIO[[#This Row],[Costo total]])</f>
        <v>0</v>
      </c>
      <c r="X1607" s="20">
        <f ca="1">INVENTARIO[[#This Row],[Ganancia Unitaria]]*INVENTARIO[[#This Row],[Salidas]]</f>
        <v>0</v>
      </c>
      <c r="Y1607" s="20"/>
      <c r="Z1607" s="20"/>
    </row>
    <row r="1608" spans="1:26" ht="55" hidden="1" customHeight="1" x14ac:dyDescent="0.15">
      <c r="A1608" s="23"/>
      <c r="B1608" s="171"/>
      <c r="C1608" s="22"/>
      <c r="D1608" s="120"/>
      <c r="E1608" s="194"/>
      <c r="F1608" s="195"/>
      <c r="G1608" s="196"/>
      <c r="H1608" s="197"/>
      <c r="I1608" s="198">
        <f t="shared" ca="1" si="150"/>
        <v>0</v>
      </c>
      <c r="J1608" s="121"/>
      <c r="K1608" s="196">
        <f>SUMIFS(VENTAS[Cantidad],VENTAS[Código del producto Vendido],INVENTARIO[[#This Row],[Code]])</f>
        <v>0</v>
      </c>
      <c r="L1608" s="196">
        <f>INVENTARIO[[#This Row],[Entradas]]-INVENTARIO[[#This Row],[Salidas]]</f>
        <v>0</v>
      </c>
      <c r="M1608" s="197">
        <f ca="1">INVENTARIO[[#This Row],[Pricing 1]]*10%</f>
        <v>0</v>
      </c>
      <c r="N1608" s="197"/>
      <c r="O1608" s="197"/>
      <c r="P1608" s="197" t="e">
        <f t="shared" si="151"/>
        <v>#DIV/0!</v>
      </c>
      <c r="Q1608" s="196"/>
      <c r="R1608" s="197"/>
      <c r="S1608" s="199">
        <f t="shared" si="152"/>
        <v>0</v>
      </c>
      <c r="T1608" s="200">
        <f ca="1">(P1608+S1608)-INVENTARIO[[#This Row],[Comisión 10%]]</f>
        <v>0</v>
      </c>
      <c r="U1608" s="197">
        <f t="shared" ca="1" si="153"/>
        <v>0</v>
      </c>
      <c r="V1608" s="201"/>
      <c r="W1608" s="20">
        <f ca="1">INVENTARIO[[#This Row],[Precio Final]]-(INVENTARIO[[#This Row],[Comisión 10%]]+INVENTARIO[[#This Row],[Costo total]])</f>
        <v>0</v>
      </c>
      <c r="X1608" s="20">
        <f ca="1">INVENTARIO[[#This Row],[Ganancia Unitaria]]*INVENTARIO[[#This Row],[Salidas]]</f>
        <v>0</v>
      </c>
      <c r="Y1608" s="20"/>
      <c r="Z1608" s="20"/>
    </row>
    <row r="1609" spans="1:26" ht="55" hidden="1" customHeight="1" x14ac:dyDescent="0.15">
      <c r="A1609" s="23"/>
      <c r="B1609" s="171"/>
      <c r="C1609" s="22"/>
      <c r="D1609" s="120"/>
      <c r="E1609" s="194"/>
      <c r="F1609" s="195"/>
      <c r="G1609" s="196"/>
      <c r="H1609" s="197"/>
      <c r="I1609" s="198">
        <f t="shared" ca="1" si="150"/>
        <v>0</v>
      </c>
      <c r="J1609" s="121"/>
      <c r="K1609" s="196">
        <f>SUMIFS(VENTAS[Cantidad],VENTAS[Código del producto Vendido],INVENTARIO[[#This Row],[Code]])</f>
        <v>0</v>
      </c>
      <c r="L1609" s="196">
        <f>INVENTARIO[[#This Row],[Entradas]]-INVENTARIO[[#This Row],[Salidas]]</f>
        <v>0</v>
      </c>
      <c r="M1609" s="197">
        <f ca="1">INVENTARIO[[#This Row],[Pricing 1]]*10%</f>
        <v>0</v>
      </c>
      <c r="N1609" s="197"/>
      <c r="O1609" s="197"/>
      <c r="P1609" s="197" t="e">
        <f t="shared" si="151"/>
        <v>#DIV/0!</v>
      </c>
      <c r="Q1609" s="196"/>
      <c r="R1609" s="197"/>
      <c r="S1609" s="199">
        <f t="shared" si="152"/>
        <v>0</v>
      </c>
      <c r="T1609" s="200">
        <f ca="1">(P1609+S1609)-INVENTARIO[[#This Row],[Comisión 10%]]</f>
        <v>0</v>
      </c>
      <c r="U1609" s="197">
        <f t="shared" ca="1" si="153"/>
        <v>0</v>
      </c>
      <c r="V1609" s="201"/>
      <c r="W1609" s="20">
        <f ca="1">INVENTARIO[[#This Row],[Precio Final]]-(INVENTARIO[[#This Row],[Comisión 10%]]+INVENTARIO[[#This Row],[Costo total]])</f>
        <v>0</v>
      </c>
      <c r="X1609" s="20">
        <f ca="1">INVENTARIO[[#This Row],[Ganancia Unitaria]]*INVENTARIO[[#This Row],[Salidas]]</f>
        <v>0</v>
      </c>
      <c r="Y1609" s="20"/>
      <c r="Z1609" s="20"/>
    </row>
    <row r="1610" spans="1:26" ht="55" hidden="1" customHeight="1" x14ac:dyDescent="0.15">
      <c r="A1610" s="23"/>
      <c r="B1610" s="171"/>
      <c r="C1610" s="22"/>
      <c r="D1610" s="120"/>
      <c r="E1610" s="194"/>
      <c r="F1610" s="195"/>
      <c r="G1610" s="196"/>
      <c r="H1610" s="197"/>
      <c r="I1610" s="198">
        <f t="shared" ca="1" si="150"/>
        <v>0</v>
      </c>
      <c r="J1610" s="121"/>
      <c r="K1610" s="196">
        <f>SUMIFS(VENTAS[Cantidad],VENTAS[Código del producto Vendido],INVENTARIO[[#This Row],[Code]])</f>
        <v>0</v>
      </c>
      <c r="L1610" s="196">
        <f>INVENTARIO[[#This Row],[Entradas]]-INVENTARIO[[#This Row],[Salidas]]</f>
        <v>0</v>
      </c>
      <c r="M1610" s="197">
        <f ca="1">INVENTARIO[[#This Row],[Pricing 1]]*10%</f>
        <v>0</v>
      </c>
      <c r="N1610" s="197"/>
      <c r="O1610" s="197"/>
      <c r="P1610" s="197" t="e">
        <f t="shared" si="151"/>
        <v>#DIV/0!</v>
      </c>
      <c r="Q1610" s="196"/>
      <c r="R1610" s="197"/>
      <c r="S1610" s="199">
        <f t="shared" si="152"/>
        <v>0</v>
      </c>
      <c r="T1610" s="200">
        <f ca="1">(P1610+S1610)-INVENTARIO[[#This Row],[Comisión 10%]]</f>
        <v>0</v>
      </c>
      <c r="U1610" s="197">
        <f t="shared" ca="1" si="153"/>
        <v>0</v>
      </c>
      <c r="V1610" s="201"/>
      <c r="W1610" s="20">
        <f ca="1">INVENTARIO[[#This Row],[Precio Final]]-(INVENTARIO[[#This Row],[Comisión 10%]]+INVENTARIO[[#This Row],[Costo total]])</f>
        <v>0</v>
      </c>
      <c r="X1610" s="20">
        <f ca="1">INVENTARIO[[#This Row],[Ganancia Unitaria]]*INVENTARIO[[#This Row],[Salidas]]</f>
        <v>0</v>
      </c>
      <c r="Y1610" s="20"/>
      <c r="Z1610" s="20"/>
    </row>
    <row r="1611" spans="1:26" ht="55" hidden="1" customHeight="1" x14ac:dyDescent="0.15">
      <c r="A1611" s="23"/>
      <c r="B1611" s="171"/>
      <c r="C1611" s="22"/>
      <c r="D1611" s="120"/>
      <c r="E1611" s="194"/>
      <c r="F1611" s="195"/>
      <c r="G1611" s="196"/>
      <c r="H1611" s="197"/>
      <c r="I1611" s="198">
        <f t="shared" ca="1" si="150"/>
        <v>0</v>
      </c>
      <c r="J1611" s="121"/>
      <c r="K1611" s="196">
        <f>SUMIFS(VENTAS[Cantidad],VENTAS[Código del producto Vendido],INVENTARIO[[#This Row],[Code]])</f>
        <v>0</v>
      </c>
      <c r="L1611" s="196">
        <f>INVENTARIO[[#This Row],[Entradas]]-INVENTARIO[[#This Row],[Salidas]]</f>
        <v>0</v>
      </c>
      <c r="M1611" s="197">
        <f ca="1">INVENTARIO[[#This Row],[Pricing 1]]*10%</f>
        <v>0</v>
      </c>
      <c r="N1611" s="197"/>
      <c r="O1611" s="197"/>
      <c r="P1611" s="197" t="e">
        <f t="shared" si="151"/>
        <v>#DIV/0!</v>
      </c>
      <c r="Q1611" s="196"/>
      <c r="R1611" s="197"/>
      <c r="S1611" s="199">
        <f t="shared" si="152"/>
        <v>0</v>
      </c>
      <c r="T1611" s="200">
        <f ca="1">(P1611+S1611)-INVENTARIO[[#This Row],[Comisión 10%]]</f>
        <v>0</v>
      </c>
      <c r="U1611" s="197">
        <f t="shared" ca="1" si="153"/>
        <v>0</v>
      </c>
      <c r="V1611" s="201"/>
      <c r="W1611" s="20">
        <f ca="1">INVENTARIO[[#This Row],[Precio Final]]-(INVENTARIO[[#This Row],[Comisión 10%]]+INVENTARIO[[#This Row],[Costo total]])</f>
        <v>0</v>
      </c>
      <c r="X1611" s="20">
        <f ca="1">INVENTARIO[[#This Row],[Ganancia Unitaria]]*INVENTARIO[[#This Row],[Salidas]]</f>
        <v>0</v>
      </c>
      <c r="Y1611" s="20"/>
      <c r="Z1611" s="20"/>
    </row>
    <row r="1612" spans="1:26" ht="55" hidden="1" customHeight="1" x14ac:dyDescent="0.15">
      <c r="A1612" s="23"/>
      <c r="B1612" s="171"/>
      <c r="C1612" s="22"/>
      <c r="D1612" s="120"/>
      <c r="E1612" s="194"/>
      <c r="F1612" s="195"/>
      <c r="G1612" s="196"/>
      <c r="H1612" s="197"/>
      <c r="I1612" s="198">
        <f t="shared" ca="1" si="150"/>
        <v>0</v>
      </c>
      <c r="J1612" s="121"/>
      <c r="K1612" s="196">
        <f>SUMIFS(VENTAS[Cantidad],VENTAS[Código del producto Vendido],INVENTARIO[[#This Row],[Code]])</f>
        <v>0</v>
      </c>
      <c r="L1612" s="196">
        <f>INVENTARIO[[#This Row],[Entradas]]-INVENTARIO[[#This Row],[Salidas]]</f>
        <v>0</v>
      </c>
      <c r="M1612" s="197">
        <f ca="1">INVENTARIO[[#This Row],[Pricing 1]]*10%</f>
        <v>0</v>
      </c>
      <c r="N1612" s="197"/>
      <c r="O1612" s="197"/>
      <c r="P1612" s="197" t="e">
        <f t="shared" si="151"/>
        <v>#DIV/0!</v>
      </c>
      <c r="Q1612" s="196"/>
      <c r="R1612" s="197"/>
      <c r="S1612" s="199">
        <f t="shared" si="152"/>
        <v>0</v>
      </c>
      <c r="T1612" s="200">
        <f ca="1">(P1612+S1612)-INVENTARIO[[#This Row],[Comisión 10%]]</f>
        <v>0</v>
      </c>
      <c r="U1612" s="197">
        <f t="shared" ca="1" si="153"/>
        <v>0</v>
      </c>
      <c r="V1612" s="201"/>
      <c r="W1612" s="20">
        <f ca="1">INVENTARIO[[#This Row],[Precio Final]]-(INVENTARIO[[#This Row],[Comisión 10%]]+INVENTARIO[[#This Row],[Costo total]])</f>
        <v>0</v>
      </c>
      <c r="X1612" s="20">
        <f ca="1">INVENTARIO[[#This Row],[Ganancia Unitaria]]*INVENTARIO[[#This Row],[Salidas]]</f>
        <v>0</v>
      </c>
      <c r="Y1612" s="20"/>
      <c r="Z1612" s="20"/>
    </row>
    <row r="1613" spans="1:26" ht="55" hidden="1" customHeight="1" x14ac:dyDescent="0.15">
      <c r="A1613" s="23"/>
      <c r="B1613" s="171"/>
      <c r="C1613" s="22"/>
      <c r="D1613" s="120"/>
      <c r="E1613" s="194"/>
      <c r="F1613" s="195"/>
      <c r="G1613" s="196"/>
      <c r="H1613" s="197"/>
      <c r="I1613" s="198">
        <f t="shared" ca="1" si="150"/>
        <v>0</v>
      </c>
      <c r="J1613" s="121"/>
      <c r="K1613" s="196">
        <f>SUMIFS(VENTAS[Cantidad],VENTAS[Código del producto Vendido],INVENTARIO[[#This Row],[Code]])</f>
        <v>0</v>
      </c>
      <c r="L1613" s="196">
        <f>INVENTARIO[[#This Row],[Entradas]]-INVENTARIO[[#This Row],[Salidas]]</f>
        <v>0</v>
      </c>
      <c r="M1613" s="197">
        <f ca="1">INVENTARIO[[#This Row],[Pricing 1]]*10%</f>
        <v>0</v>
      </c>
      <c r="N1613" s="197"/>
      <c r="O1613" s="197"/>
      <c r="P1613" s="197" t="e">
        <f t="shared" si="151"/>
        <v>#DIV/0!</v>
      </c>
      <c r="Q1613" s="196"/>
      <c r="R1613" s="197"/>
      <c r="S1613" s="199">
        <f t="shared" si="152"/>
        <v>0</v>
      </c>
      <c r="T1613" s="200">
        <f ca="1">(P1613+S1613)-INVENTARIO[[#This Row],[Comisión 10%]]</f>
        <v>0</v>
      </c>
      <c r="U1613" s="197">
        <f t="shared" ca="1" si="153"/>
        <v>0</v>
      </c>
      <c r="V1613" s="201"/>
      <c r="W1613" s="20">
        <f ca="1">INVENTARIO[[#This Row],[Precio Final]]-(INVENTARIO[[#This Row],[Comisión 10%]]+INVENTARIO[[#This Row],[Costo total]])</f>
        <v>0</v>
      </c>
      <c r="X1613" s="20">
        <f ca="1">INVENTARIO[[#This Row],[Ganancia Unitaria]]*INVENTARIO[[#This Row],[Salidas]]</f>
        <v>0</v>
      </c>
      <c r="Y1613" s="20"/>
      <c r="Z1613" s="20"/>
    </row>
    <row r="1614" spans="1:26" ht="55" hidden="1" customHeight="1" x14ac:dyDescent="0.15">
      <c r="A1614" s="23"/>
      <c r="B1614" s="171"/>
      <c r="C1614" s="22"/>
      <c r="D1614" s="120"/>
      <c r="E1614" s="194"/>
      <c r="F1614" s="195"/>
      <c r="G1614" s="196"/>
      <c r="H1614" s="197"/>
      <c r="I1614" s="198">
        <f t="shared" ca="1" si="150"/>
        <v>0</v>
      </c>
      <c r="J1614" s="121"/>
      <c r="K1614" s="196">
        <f>SUMIFS(VENTAS[Cantidad],VENTAS[Código del producto Vendido],INVENTARIO[[#This Row],[Code]])</f>
        <v>0</v>
      </c>
      <c r="L1614" s="196">
        <f>INVENTARIO[[#This Row],[Entradas]]-INVENTARIO[[#This Row],[Salidas]]</f>
        <v>0</v>
      </c>
      <c r="M1614" s="197">
        <f ca="1">INVENTARIO[[#This Row],[Pricing 1]]*10%</f>
        <v>0</v>
      </c>
      <c r="N1614" s="197"/>
      <c r="O1614" s="197"/>
      <c r="P1614" s="197" t="e">
        <f t="shared" si="151"/>
        <v>#DIV/0!</v>
      </c>
      <c r="Q1614" s="196"/>
      <c r="R1614" s="197"/>
      <c r="S1614" s="199">
        <f t="shared" si="152"/>
        <v>0</v>
      </c>
      <c r="T1614" s="200">
        <f ca="1">(P1614+S1614)-INVENTARIO[[#This Row],[Comisión 10%]]</f>
        <v>0</v>
      </c>
      <c r="U1614" s="197">
        <f t="shared" ca="1" si="153"/>
        <v>0</v>
      </c>
      <c r="V1614" s="201"/>
      <c r="W1614" s="20">
        <f ca="1">INVENTARIO[[#This Row],[Precio Final]]-(INVENTARIO[[#This Row],[Comisión 10%]]+INVENTARIO[[#This Row],[Costo total]])</f>
        <v>0</v>
      </c>
      <c r="X1614" s="20">
        <f ca="1">INVENTARIO[[#This Row],[Ganancia Unitaria]]*INVENTARIO[[#This Row],[Salidas]]</f>
        <v>0</v>
      </c>
      <c r="Y1614" s="20"/>
      <c r="Z1614" s="20"/>
    </row>
    <row r="1615" spans="1:26" ht="55" hidden="1" customHeight="1" x14ac:dyDescent="0.15">
      <c r="A1615" s="23"/>
      <c r="B1615" s="171"/>
      <c r="C1615" s="22"/>
      <c r="D1615" s="120"/>
      <c r="E1615" s="194"/>
      <c r="F1615" s="195"/>
      <c r="G1615" s="196"/>
      <c r="H1615" s="197"/>
      <c r="I1615" s="198">
        <f t="shared" ca="1" si="150"/>
        <v>0</v>
      </c>
      <c r="J1615" s="121"/>
      <c r="K1615" s="196">
        <f>SUMIFS(VENTAS[Cantidad],VENTAS[Código del producto Vendido],INVENTARIO[[#This Row],[Code]])</f>
        <v>0</v>
      </c>
      <c r="L1615" s="196">
        <f>INVENTARIO[[#This Row],[Entradas]]-INVENTARIO[[#This Row],[Salidas]]</f>
        <v>0</v>
      </c>
      <c r="M1615" s="197">
        <f ca="1">INVENTARIO[[#This Row],[Pricing 1]]*10%</f>
        <v>0</v>
      </c>
      <c r="N1615" s="197"/>
      <c r="O1615" s="197"/>
      <c r="P1615" s="197" t="e">
        <f t="shared" si="151"/>
        <v>#DIV/0!</v>
      </c>
      <c r="Q1615" s="196"/>
      <c r="R1615" s="197"/>
      <c r="S1615" s="199">
        <f t="shared" si="152"/>
        <v>0</v>
      </c>
      <c r="T1615" s="200">
        <f ca="1">(P1615+S1615)-INVENTARIO[[#This Row],[Comisión 10%]]</f>
        <v>0</v>
      </c>
      <c r="U1615" s="197">
        <f t="shared" ca="1" si="153"/>
        <v>0</v>
      </c>
      <c r="V1615" s="201"/>
      <c r="W1615" s="20">
        <f ca="1">INVENTARIO[[#This Row],[Precio Final]]-(INVENTARIO[[#This Row],[Comisión 10%]]+INVENTARIO[[#This Row],[Costo total]])</f>
        <v>0</v>
      </c>
      <c r="X1615" s="20">
        <f ca="1">INVENTARIO[[#This Row],[Ganancia Unitaria]]*INVENTARIO[[#This Row],[Salidas]]</f>
        <v>0</v>
      </c>
      <c r="Y1615" s="20"/>
      <c r="Z1615" s="20"/>
    </row>
    <row r="1616" spans="1:26" ht="55" hidden="1" customHeight="1" x14ac:dyDescent="0.15">
      <c r="A1616" s="23"/>
      <c r="B1616" s="171"/>
      <c r="C1616" s="22"/>
      <c r="D1616" s="120"/>
      <c r="E1616" s="194"/>
      <c r="F1616" s="195"/>
      <c r="G1616" s="196"/>
      <c r="H1616" s="197"/>
      <c r="I1616" s="198">
        <f t="shared" ca="1" si="150"/>
        <v>0</v>
      </c>
      <c r="J1616" s="121"/>
      <c r="K1616" s="196">
        <f>SUMIFS(VENTAS[Cantidad],VENTAS[Código del producto Vendido],INVENTARIO[[#This Row],[Code]])</f>
        <v>0</v>
      </c>
      <c r="L1616" s="196">
        <f>INVENTARIO[[#This Row],[Entradas]]-INVENTARIO[[#This Row],[Salidas]]</f>
        <v>0</v>
      </c>
      <c r="M1616" s="197">
        <f ca="1">INVENTARIO[[#This Row],[Pricing 1]]*10%</f>
        <v>0</v>
      </c>
      <c r="N1616" s="197"/>
      <c r="O1616" s="197"/>
      <c r="P1616" s="197" t="e">
        <f t="shared" si="151"/>
        <v>#DIV/0!</v>
      </c>
      <c r="Q1616" s="196"/>
      <c r="R1616" s="197"/>
      <c r="S1616" s="199">
        <f t="shared" si="152"/>
        <v>0</v>
      </c>
      <c r="T1616" s="200">
        <f ca="1">(P1616+S1616)-INVENTARIO[[#This Row],[Comisión 10%]]</f>
        <v>0</v>
      </c>
      <c r="U1616" s="197">
        <f t="shared" ca="1" si="153"/>
        <v>0</v>
      </c>
      <c r="V1616" s="201"/>
      <c r="W1616" s="20">
        <f ca="1">INVENTARIO[[#This Row],[Precio Final]]-(INVENTARIO[[#This Row],[Comisión 10%]]+INVENTARIO[[#This Row],[Costo total]])</f>
        <v>0</v>
      </c>
      <c r="X1616" s="20">
        <f ca="1">INVENTARIO[[#This Row],[Ganancia Unitaria]]*INVENTARIO[[#This Row],[Salidas]]</f>
        <v>0</v>
      </c>
      <c r="Y1616" s="20"/>
      <c r="Z1616" s="20"/>
    </row>
    <row r="1617" spans="1:26" ht="55" hidden="1" customHeight="1" x14ac:dyDescent="0.15">
      <c r="A1617" s="23"/>
      <c r="B1617" s="171"/>
      <c r="C1617" s="22"/>
      <c r="D1617" s="120"/>
      <c r="E1617" s="194"/>
      <c r="F1617" s="195"/>
      <c r="G1617" s="196"/>
      <c r="H1617" s="197"/>
      <c r="I1617" s="198">
        <f t="shared" ca="1" si="150"/>
        <v>0</v>
      </c>
      <c r="J1617" s="121"/>
      <c r="K1617" s="196">
        <f>SUMIFS(VENTAS[Cantidad],VENTAS[Código del producto Vendido],INVENTARIO[[#This Row],[Code]])</f>
        <v>0</v>
      </c>
      <c r="L1617" s="196">
        <f>INVENTARIO[[#This Row],[Entradas]]-INVENTARIO[[#This Row],[Salidas]]</f>
        <v>0</v>
      </c>
      <c r="M1617" s="197">
        <f ca="1">INVENTARIO[[#This Row],[Pricing 1]]*10%</f>
        <v>0</v>
      </c>
      <c r="N1617" s="197"/>
      <c r="O1617" s="197"/>
      <c r="P1617" s="197" t="e">
        <f t="shared" si="151"/>
        <v>#DIV/0!</v>
      </c>
      <c r="Q1617" s="196"/>
      <c r="R1617" s="197"/>
      <c r="S1617" s="199">
        <f t="shared" si="152"/>
        <v>0</v>
      </c>
      <c r="T1617" s="200">
        <f ca="1">(P1617+S1617)-INVENTARIO[[#This Row],[Comisión 10%]]</f>
        <v>0</v>
      </c>
      <c r="U1617" s="197">
        <f t="shared" ca="1" si="153"/>
        <v>0</v>
      </c>
      <c r="V1617" s="201"/>
      <c r="W1617" s="20">
        <f ca="1">INVENTARIO[[#This Row],[Precio Final]]-(INVENTARIO[[#This Row],[Comisión 10%]]+INVENTARIO[[#This Row],[Costo total]])</f>
        <v>0</v>
      </c>
      <c r="X1617" s="20">
        <f ca="1">INVENTARIO[[#This Row],[Ganancia Unitaria]]*INVENTARIO[[#This Row],[Salidas]]</f>
        <v>0</v>
      </c>
      <c r="Y1617" s="20"/>
      <c r="Z1617" s="20"/>
    </row>
    <row r="1618" spans="1:26" ht="55" hidden="1" customHeight="1" x14ac:dyDescent="0.15">
      <c r="A1618" s="23"/>
      <c r="B1618" s="171"/>
      <c r="C1618" s="22"/>
      <c r="D1618" s="120"/>
      <c r="E1618" s="194"/>
      <c r="F1618" s="195"/>
      <c r="G1618" s="196"/>
      <c r="H1618" s="197"/>
      <c r="I1618" s="198">
        <f t="shared" ca="1" si="150"/>
        <v>0</v>
      </c>
      <c r="J1618" s="121"/>
      <c r="K1618" s="196">
        <f>SUMIFS(VENTAS[Cantidad],VENTAS[Código del producto Vendido],INVENTARIO[[#This Row],[Code]])</f>
        <v>0</v>
      </c>
      <c r="L1618" s="196">
        <f>INVENTARIO[[#This Row],[Entradas]]-INVENTARIO[[#This Row],[Salidas]]</f>
        <v>0</v>
      </c>
      <c r="M1618" s="197">
        <f ca="1">INVENTARIO[[#This Row],[Pricing 1]]*10%</f>
        <v>0</v>
      </c>
      <c r="N1618" s="197"/>
      <c r="O1618" s="197"/>
      <c r="P1618" s="197" t="e">
        <f t="shared" si="151"/>
        <v>#DIV/0!</v>
      </c>
      <c r="Q1618" s="196"/>
      <c r="R1618" s="197"/>
      <c r="S1618" s="199">
        <f t="shared" si="152"/>
        <v>0</v>
      </c>
      <c r="T1618" s="200">
        <f ca="1">(P1618+S1618)-INVENTARIO[[#This Row],[Comisión 10%]]</f>
        <v>0</v>
      </c>
      <c r="U1618" s="197">
        <f t="shared" ca="1" si="153"/>
        <v>0</v>
      </c>
      <c r="V1618" s="201"/>
      <c r="W1618" s="20">
        <f ca="1">INVENTARIO[[#This Row],[Precio Final]]-(INVENTARIO[[#This Row],[Comisión 10%]]+INVENTARIO[[#This Row],[Costo total]])</f>
        <v>0</v>
      </c>
      <c r="X1618" s="20">
        <f ca="1">INVENTARIO[[#This Row],[Ganancia Unitaria]]*INVENTARIO[[#This Row],[Salidas]]</f>
        <v>0</v>
      </c>
      <c r="Y1618" s="20"/>
      <c r="Z1618" s="20"/>
    </row>
    <row r="1619" spans="1:26" ht="55" hidden="1" customHeight="1" x14ac:dyDescent="0.15">
      <c r="A1619" s="23"/>
      <c r="B1619" s="171"/>
      <c r="C1619" s="22"/>
      <c r="D1619" s="120"/>
      <c r="E1619" s="194"/>
      <c r="F1619" s="195"/>
      <c r="G1619" s="196"/>
      <c r="H1619" s="197"/>
      <c r="I1619" s="198">
        <f t="shared" ca="1" si="150"/>
        <v>0</v>
      </c>
      <c r="J1619" s="121"/>
      <c r="K1619" s="196">
        <f>SUMIFS(VENTAS[Cantidad],VENTAS[Código del producto Vendido],INVENTARIO[[#This Row],[Code]])</f>
        <v>0</v>
      </c>
      <c r="L1619" s="196">
        <f>INVENTARIO[[#This Row],[Entradas]]-INVENTARIO[[#This Row],[Salidas]]</f>
        <v>0</v>
      </c>
      <c r="M1619" s="197">
        <f ca="1">INVENTARIO[[#This Row],[Pricing 1]]*10%</f>
        <v>0</v>
      </c>
      <c r="N1619" s="197"/>
      <c r="O1619" s="197"/>
      <c r="P1619" s="197" t="e">
        <f t="shared" si="151"/>
        <v>#DIV/0!</v>
      </c>
      <c r="Q1619" s="196"/>
      <c r="R1619" s="197"/>
      <c r="S1619" s="199">
        <f t="shared" si="152"/>
        <v>0</v>
      </c>
      <c r="T1619" s="200">
        <f ca="1">(P1619+S1619)-INVENTARIO[[#This Row],[Comisión 10%]]</f>
        <v>0</v>
      </c>
      <c r="U1619" s="197">
        <f t="shared" ca="1" si="153"/>
        <v>0</v>
      </c>
      <c r="V1619" s="201"/>
      <c r="W1619" s="20">
        <f ca="1">INVENTARIO[[#This Row],[Precio Final]]-(INVENTARIO[[#This Row],[Comisión 10%]]+INVENTARIO[[#This Row],[Costo total]])</f>
        <v>0</v>
      </c>
      <c r="X1619" s="20">
        <f ca="1">INVENTARIO[[#This Row],[Ganancia Unitaria]]*INVENTARIO[[#This Row],[Salidas]]</f>
        <v>0</v>
      </c>
      <c r="Y1619" s="20"/>
      <c r="Z1619" s="20"/>
    </row>
    <row r="1620" spans="1:26" ht="55" hidden="1" customHeight="1" x14ac:dyDescent="0.15">
      <c r="A1620" s="23"/>
      <c r="B1620" s="171"/>
      <c r="C1620" s="22"/>
      <c r="D1620" s="120"/>
      <c r="E1620" s="194"/>
      <c r="F1620" s="195"/>
      <c r="G1620" s="196"/>
      <c r="H1620" s="197"/>
      <c r="I1620" s="198">
        <f t="shared" ca="1" si="150"/>
        <v>0</v>
      </c>
      <c r="J1620" s="121"/>
      <c r="K1620" s="196">
        <f>SUMIFS(VENTAS[Cantidad],VENTAS[Código del producto Vendido],INVENTARIO[[#This Row],[Code]])</f>
        <v>0</v>
      </c>
      <c r="L1620" s="196">
        <f>INVENTARIO[[#This Row],[Entradas]]-INVENTARIO[[#This Row],[Salidas]]</f>
        <v>0</v>
      </c>
      <c r="M1620" s="197">
        <f ca="1">INVENTARIO[[#This Row],[Pricing 1]]*10%</f>
        <v>0</v>
      </c>
      <c r="N1620" s="197"/>
      <c r="O1620" s="197"/>
      <c r="P1620" s="197" t="e">
        <f t="shared" si="151"/>
        <v>#DIV/0!</v>
      </c>
      <c r="Q1620" s="196"/>
      <c r="R1620" s="197"/>
      <c r="S1620" s="199">
        <f t="shared" si="152"/>
        <v>0</v>
      </c>
      <c r="T1620" s="200">
        <f ca="1">(P1620+S1620)-INVENTARIO[[#This Row],[Comisión 10%]]</f>
        <v>0</v>
      </c>
      <c r="U1620" s="197">
        <f t="shared" ca="1" si="153"/>
        <v>0</v>
      </c>
      <c r="V1620" s="201"/>
      <c r="W1620" s="20">
        <f ca="1">INVENTARIO[[#This Row],[Precio Final]]-(INVENTARIO[[#This Row],[Comisión 10%]]+INVENTARIO[[#This Row],[Costo total]])</f>
        <v>0</v>
      </c>
      <c r="X1620" s="20">
        <f ca="1">INVENTARIO[[#This Row],[Ganancia Unitaria]]*INVENTARIO[[#This Row],[Salidas]]</f>
        <v>0</v>
      </c>
      <c r="Y1620" s="20"/>
      <c r="Z1620" s="20"/>
    </row>
    <row r="1621" spans="1:26" ht="55" hidden="1" customHeight="1" x14ac:dyDescent="0.15">
      <c r="A1621" s="23"/>
      <c r="B1621" s="171"/>
      <c r="C1621" s="22"/>
      <c r="D1621" s="120"/>
      <c r="E1621" s="194"/>
      <c r="F1621" s="195"/>
      <c r="G1621" s="196"/>
      <c r="H1621" s="197"/>
      <c r="I1621" s="198">
        <f t="shared" ca="1" si="150"/>
        <v>0</v>
      </c>
      <c r="J1621" s="121"/>
      <c r="K1621" s="196">
        <f>SUMIFS(VENTAS[Cantidad],VENTAS[Código del producto Vendido],INVENTARIO[[#This Row],[Code]])</f>
        <v>0</v>
      </c>
      <c r="L1621" s="196">
        <f>INVENTARIO[[#This Row],[Entradas]]-INVENTARIO[[#This Row],[Salidas]]</f>
        <v>0</v>
      </c>
      <c r="M1621" s="197">
        <f ca="1">INVENTARIO[[#This Row],[Pricing 1]]*10%</f>
        <v>0</v>
      </c>
      <c r="N1621" s="197"/>
      <c r="O1621" s="197"/>
      <c r="P1621" s="197" t="e">
        <f t="shared" si="151"/>
        <v>#DIV/0!</v>
      </c>
      <c r="Q1621" s="196"/>
      <c r="R1621" s="197"/>
      <c r="S1621" s="199">
        <f t="shared" si="152"/>
        <v>0</v>
      </c>
      <c r="T1621" s="200">
        <f ca="1">(P1621+S1621)-INVENTARIO[[#This Row],[Comisión 10%]]</f>
        <v>0</v>
      </c>
      <c r="U1621" s="197">
        <f t="shared" ca="1" si="153"/>
        <v>0</v>
      </c>
      <c r="V1621" s="201"/>
      <c r="W1621" s="20">
        <f ca="1">INVENTARIO[[#This Row],[Precio Final]]-(INVENTARIO[[#This Row],[Comisión 10%]]+INVENTARIO[[#This Row],[Costo total]])</f>
        <v>0</v>
      </c>
      <c r="X1621" s="20">
        <f ca="1">INVENTARIO[[#This Row],[Ganancia Unitaria]]*INVENTARIO[[#This Row],[Salidas]]</f>
        <v>0</v>
      </c>
      <c r="Y1621" s="20"/>
      <c r="Z1621" s="20"/>
    </row>
    <row r="1622" spans="1:26" ht="55" hidden="1" customHeight="1" x14ac:dyDescent="0.15">
      <c r="A1622" s="23"/>
      <c r="B1622" s="171"/>
      <c r="C1622" s="22"/>
      <c r="D1622" s="120"/>
      <c r="E1622" s="194"/>
      <c r="F1622" s="195"/>
      <c r="G1622" s="196"/>
      <c r="H1622" s="197"/>
      <c r="I1622" s="198">
        <f t="shared" ca="1" si="150"/>
        <v>0</v>
      </c>
      <c r="J1622" s="121"/>
      <c r="K1622" s="196">
        <f>SUMIFS(VENTAS[Cantidad],VENTAS[Código del producto Vendido],INVENTARIO[[#This Row],[Code]])</f>
        <v>0</v>
      </c>
      <c r="L1622" s="196">
        <f>INVENTARIO[[#This Row],[Entradas]]-INVENTARIO[[#This Row],[Salidas]]</f>
        <v>0</v>
      </c>
      <c r="M1622" s="197">
        <f ca="1">INVENTARIO[[#This Row],[Pricing 1]]*10%</f>
        <v>0</v>
      </c>
      <c r="N1622" s="197"/>
      <c r="O1622" s="197"/>
      <c r="P1622" s="197" t="e">
        <f t="shared" si="151"/>
        <v>#DIV/0!</v>
      </c>
      <c r="Q1622" s="196"/>
      <c r="R1622" s="197"/>
      <c r="S1622" s="199">
        <f t="shared" si="152"/>
        <v>0</v>
      </c>
      <c r="T1622" s="200">
        <f ca="1">(P1622+S1622)-INVENTARIO[[#This Row],[Comisión 10%]]</f>
        <v>0</v>
      </c>
      <c r="U1622" s="197">
        <f t="shared" ca="1" si="153"/>
        <v>0</v>
      </c>
      <c r="V1622" s="201"/>
      <c r="W1622" s="20">
        <f ca="1">INVENTARIO[[#This Row],[Precio Final]]-(INVENTARIO[[#This Row],[Comisión 10%]]+INVENTARIO[[#This Row],[Costo total]])</f>
        <v>0</v>
      </c>
      <c r="X1622" s="20">
        <f ca="1">INVENTARIO[[#This Row],[Ganancia Unitaria]]*INVENTARIO[[#This Row],[Salidas]]</f>
        <v>0</v>
      </c>
      <c r="Y1622" s="20"/>
      <c r="Z1622" s="20"/>
    </row>
    <row r="1623" spans="1:26" ht="55" hidden="1" customHeight="1" x14ac:dyDescent="0.15">
      <c r="A1623" s="23"/>
      <c r="B1623" s="171"/>
      <c r="C1623" s="22"/>
      <c r="D1623" s="120"/>
      <c r="E1623" s="194"/>
      <c r="F1623" s="195"/>
      <c r="G1623" s="196"/>
      <c r="H1623" s="197"/>
      <c r="I1623" s="198">
        <f t="shared" ca="1" si="150"/>
        <v>0</v>
      </c>
      <c r="J1623" s="121"/>
      <c r="K1623" s="196">
        <f>SUMIFS(VENTAS[Cantidad],VENTAS[Código del producto Vendido],INVENTARIO[[#This Row],[Code]])</f>
        <v>0</v>
      </c>
      <c r="L1623" s="196">
        <f>INVENTARIO[[#This Row],[Entradas]]-INVENTARIO[[#This Row],[Salidas]]</f>
        <v>0</v>
      </c>
      <c r="M1623" s="197">
        <f ca="1">INVENTARIO[[#This Row],[Pricing 1]]*10%</f>
        <v>0</v>
      </c>
      <c r="N1623" s="197"/>
      <c r="O1623" s="197"/>
      <c r="P1623" s="197" t="e">
        <f t="shared" si="151"/>
        <v>#DIV/0!</v>
      </c>
      <c r="Q1623" s="196"/>
      <c r="R1623" s="197"/>
      <c r="S1623" s="199">
        <f t="shared" si="152"/>
        <v>0</v>
      </c>
      <c r="T1623" s="200">
        <f ca="1">(P1623+S1623)-INVENTARIO[[#This Row],[Comisión 10%]]</f>
        <v>0</v>
      </c>
      <c r="U1623" s="197">
        <f t="shared" ca="1" si="153"/>
        <v>0</v>
      </c>
      <c r="V1623" s="201"/>
      <c r="W1623" s="20">
        <f ca="1">INVENTARIO[[#This Row],[Precio Final]]-(INVENTARIO[[#This Row],[Comisión 10%]]+INVENTARIO[[#This Row],[Costo total]])</f>
        <v>0</v>
      </c>
      <c r="X1623" s="20">
        <f ca="1">INVENTARIO[[#This Row],[Ganancia Unitaria]]*INVENTARIO[[#This Row],[Salidas]]</f>
        <v>0</v>
      </c>
      <c r="Y1623" s="20"/>
      <c r="Z1623" s="20"/>
    </row>
    <row r="1624" spans="1:26" ht="55" hidden="1" customHeight="1" x14ac:dyDescent="0.15">
      <c r="A1624" s="23"/>
      <c r="B1624" s="171"/>
      <c r="C1624" s="22"/>
      <c r="D1624" s="120"/>
      <c r="E1624" s="194"/>
      <c r="F1624" s="195"/>
      <c r="G1624" s="196"/>
      <c r="H1624" s="197"/>
      <c r="I1624" s="198">
        <f t="shared" ca="1" si="150"/>
        <v>0</v>
      </c>
      <c r="J1624" s="121"/>
      <c r="K1624" s="196">
        <f>SUMIFS(VENTAS[Cantidad],VENTAS[Código del producto Vendido],INVENTARIO[[#This Row],[Code]])</f>
        <v>0</v>
      </c>
      <c r="L1624" s="196">
        <f>INVENTARIO[[#This Row],[Entradas]]-INVENTARIO[[#This Row],[Salidas]]</f>
        <v>0</v>
      </c>
      <c r="M1624" s="197">
        <f ca="1">INVENTARIO[[#This Row],[Pricing 1]]*10%</f>
        <v>0</v>
      </c>
      <c r="N1624" s="197"/>
      <c r="O1624" s="197"/>
      <c r="P1624" s="197" t="e">
        <f t="shared" si="151"/>
        <v>#DIV/0!</v>
      </c>
      <c r="Q1624" s="196"/>
      <c r="R1624" s="197"/>
      <c r="S1624" s="199">
        <f t="shared" si="152"/>
        <v>0</v>
      </c>
      <c r="T1624" s="200">
        <f ca="1">(P1624+S1624)-INVENTARIO[[#This Row],[Comisión 10%]]</f>
        <v>0</v>
      </c>
      <c r="U1624" s="197">
        <f t="shared" ca="1" si="153"/>
        <v>0</v>
      </c>
      <c r="V1624" s="201"/>
      <c r="W1624" s="20">
        <f ca="1">INVENTARIO[[#This Row],[Precio Final]]-(INVENTARIO[[#This Row],[Comisión 10%]]+INVENTARIO[[#This Row],[Costo total]])</f>
        <v>0</v>
      </c>
      <c r="X1624" s="20">
        <f ca="1">INVENTARIO[[#This Row],[Ganancia Unitaria]]*INVENTARIO[[#This Row],[Salidas]]</f>
        <v>0</v>
      </c>
      <c r="Y1624" s="20"/>
      <c r="Z1624" s="20"/>
    </row>
    <row r="1625" spans="1:26" ht="55" hidden="1" customHeight="1" x14ac:dyDescent="0.15">
      <c r="A1625" s="23"/>
      <c r="B1625" s="171"/>
      <c r="C1625" s="22"/>
      <c r="D1625" s="120"/>
      <c r="E1625" s="194"/>
      <c r="F1625" s="195"/>
      <c r="G1625" s="196"/>
      <c r="H1625" s="197"/>
      <c r="I1625" s="198">
        <f t="shared" ca="1" si="150"/>
        <v>0</v>
      </c>
      <c r="J1625" s="121"/>
      <c r="K1625" s="196">
        <f>SUMIFS(VENTAS[Cantidad],VENTAS[Código del producto Vendido],INVENTARIO[[#This Row],[Code]])</f>
        <v>0</v>
      </c>
      <c r="L1625" s="196">
        <f>INVENTARIO[[#This Row],[Entradas]]-INVENTARIO[[#This Row],[Salidas]]</f>
        <v>0</v>
      </c>
      <c r="M1625" s="197">
        <f ca="1">INVENTARIO[[#This Row],[Pricing 1]]*10%</f>
        <v>0</v>
      </c>
      <c r="N1625" s="197"/>
      <c r="O1625" s="197"/>
      <c r="P1625" s="197" t="e">
        <f t="shared" si="151"/>
        <v>#DIV/0!</v>
      </c>
      <c r="Q1625" s="196"/>
      <c r="R1625" s="197"/>
      <c r="S1625" s="199">
        <f t="shared" si="152"/>
        <v>0</v>
      </c>
      <c r="T1625" s="200">
        <f ca="1">(P1625+S1625)-INVENTARIO[[#This Row],[Comisión 10%]]</f>
        <v>0</v>
      </c>
      <c r="U1625" s="197">
        <f t="shared" ca="1" si="153"/>
        <v>0</v>
      </c>
      <c r="V1625" s="201"/>
      <c r="W1625" s="20">
        <f ca="1">INVENTARIO[[#This Row],[Precio Final]]-(INVENTARIO[[#This Row],[Comisión 10%]]+INVENTARIO[[#This Row],[Costo total]])</f>
        <v>0</v>
      </c>
      <c r="X1625" s="20">
        <f ca="1">INVENTARIO[[#This Row],[Ganancia Unitaria]]*INVENTARIO[[#This Row],[Salidas]]</f>
        <v>0</v>
      </c>
      <c r="Y1625" s="20"/>
      <c r="Z1625" s="20"/>
    </row>
    <row r="1626" spans="1:26" ht="55" hidden="1" customHeight="1" x14ac:dyDescent="0.15">
      <c r="A1626" s="23"/>
      <c r="B1626" s="171"/>
      <c r="C1626" s="22"/>
      <c r="D1626" s="120"/>
      <c r="E1626" s="194"/>
      <c r="F1626" s="195"/>
      <c r="G1626" s="196"/>
      <c r="H1626" s="197"/>
      <c r="I1626" s="198">
        <f t="shared" ca="1" si="150"/>
        <v>0</v>
      </c>
      <c r="J1626" s="121"/>
      <c r="K1626" s="196">
        <f>SUMIFS(VENTAS[Cantidad],VENTAS[Código del producto Vendido],INVENTARIO[[#This Row],[Code]])</f>
        <v>0</v>
      </c>
      <c r="L1626" s="196">
        <f>INVENTARIO[[#This Row],[Entradas]]-INVENTARIO[[#This Row],[Salidas]]</f>
        <v>0</v>
      </c>
      <c r="M1626" s="197">
        <f ca="1">INVENTARIO[[#This Row],[Pricing 1]]*10%</f>
        <v>0</v>
      </c>
      <c r="N1626" s="197"/>
      <c r="O1626" s="197"/>
      <c r="P1626" s="197" t="e">
        <f t="shared" si="151"/>
        <v>#DIV/0!</v>
      </c>
      <c r="Q1626" s="196"/>
      <c r="R1626" s="197"/>
      <c r="S1626" s="199">
        <f t="shared" si="152"/>
        <v>0</v>
      </c>
      <c r="T1626" s="200">
        <f ca="1">(P1626+S1626)-INVENTARIO[[#This Row],[Comisión 10%]]</f>
        <v>0</v>
      </c>
      <c r="U1626" s="197">
        <f t="shared" ca="1" si="153"/>
        <v>0</v>
      </c>
      <c r="V1626" s="201"/>
      <c r="W1626" s="20">
        <f ca="1">INVENTARIO[[#This Row],[Precio Final]]-(INVENTARIO[[#This Row],[Comisión 10%]]+INVENTARIO[[#This Row],[Costo total]])</f>
        <v>0</v>
      </c>
      <c r="X1626" s="20">
        <f ca="1">INVENTARIO[[#This Row],[Ganancia Unitaria]]*INVENTARIO[[#This Row],[Salidas]]</f>
        <v>0</v>
      </c>
      <c r="Y1626" s="20"/>
      <c r="Z1626" s="20"/>
    </row>
    <row r="1627" spans="1:26" ht="55" hidden="1" customHeight="1" x14ac:dyDescent="0.15">
      <c r="A1627" s="23"/>
      <c r="B1627" s="171"/>
      <c r="C1627" s="22"/>
      <c r="D1627" s="120"/>
      <c r="E1627" s="194"/>
      <c r="F1627" s="195"/>
      <c r="G1627" s="196"/>
      <c r="H1627" s="197"/>
      <c r="I1627" s="198">
        <f t="shared" ca="1" si="150"/>
        <v>0</v>
      </c>
      <c r="J1627" s="121"/>
      <c r="K1627" s="196">
        <f>SUMIFS(VENTAS[Cantidad],VENTAS[Código del producto Vendido],INVENTARIO[[#This Row],[Code]])</f>
        <v>0</v>
      </c>
      <c r="L1627" s="196">
        <f>INVENTARIO[[#This Row],[Entradas]]-INVENTARIO[[#This Row],[Salidas]]</f>
        <v>0</v>
      </c>
      <c r="M1627" s="197">
        <f ca="1">INVENTARIO[[#This Row],[Pricing 1]]*10%</f>
        <v>0</v>
      </c>
      <c r="N1627" s="197"/>
      <c r="O1627" s="197"/>
      <c r="P1627" s="197" t="e">
        <f t="shared" si="151"/>
        <v>#DIV/0!</v>
      </c>
      <c r="Q1627" s="196"/>
      <c r="R1627" s="197"/>
      <c r="S1627" s="199">
        <f t="shared" si="152"/>
        <v>0</v>
      </c>
      <c r="T1627" s="200">
        <f ca="1">(P1627+S1627)-INVENTARIO[[#This Row],[Comisión 10%]]</f>
        <v>0</v>
      </c>
      <c r="U1627" s="197">
        <f t="shared" ca="1" si="153"/>
        <v>0</v>
      </c>
      <c r="V1627" s="201"/>
      <c r="W1627" s="20">
        <f ca="1">INVENTARIO[[#This Row],[Precio Final]]-(INVENTARIO[[#This Row],[Comisión 10%]]+INVENTARIO[[#This Row],[Costo total]])</f>
        <v>0</v>
      </c>
      <c r="X1627" s="20">
        <f ca="1">INVENTARIO[[#This Row],[Ganancia Unitaria]]*INVENTARIO[[#This Row],[Salidas]]</f>
        <v>0</v>
      </c>
      <c r="Y1627" s="20"/>
      <c r="Z1627" s="20"/>
    </row>
    <row r="1628" spans="1:26" ht="55" hidden="1" customHeight="1" x14ac:dyDescent="0.15">
      <c r="A1628" s="23"/>
      <c r="B1628" s="171"/>
      <c r="C1628" s="22"/>
      <c r="D1628" s="120"/>
      <c r="E1628" s="194"/>
      <c r="F1628" s="195"/>
      <c r="G1628" s="196"/>
      <c r="H1628" s="197"/>
      <c r="I1628" s="198">
        <f t="shared" ca="1" si="150"/>
        <v>0</v>
      </c>
      <c r="J1628" s="121"/>
      <c r="K1628" s="196">
        <f>SUMIFS(VENTAS[Cantidad],VENTAS[Código del producto Vendido],INVENTARIO[[#This Row],[Code]])</f>
        <v>0</v>
      </c>
      <c r="L1628" s="196">
        <f>INVENTARIO[[#This Row],[Entradas]]-INVENTARIO[[#This Row],[Salidas]]</f>
        <v>0</v>
      </c>
      <c r="M1628" s="197">
        <f ca="1">INVENTARIO[[#This Row],[Pricing 1]]*10%</f>
        <v>0</v>
      </c>
      <c r="N1628" s="197"/>
      <c r="O1628" s="197"/>
      <c r="P1628" s="197" t="e">
        <f t="shared" si="151"/>
        <v>#DIV/0!</v>
      </c>
      <c r="Q1628" s="196"/>
      <c r="R1628" s="197"/>
      <c r="S1628" s="199">
        <f t="shared" si="152"/>
        <v>0</v>
      </c>
      <c r="T1628" s="200">
        <f ca="1">(P1628+S1628)-INVENTARIO[[#This Row],[Comisión 10%]]</f>
        <v>0</v>
      </c>
      <c r="U1628" s="197">
        <f t="shared" ca="1" si="153"/>
        <v>0</v>
      </c>
      <c r="V1628" s="201"/>
      <c r="W1628" s="20">
        <f ca="1">INVENTARIO[[#This Row],[Precio Final]]-(INVENTARIO[[#This Row],[Comisión 10%]]+INVENTARIO[[#This Row],[Costo total]])</f>
        <v>0</v>
      </c>
      <c r="X1628" s="20">
        <f ca="1">INVENTARIO[[#This Row],[Ganancia Unitaria]]*INVENTARIO[[#This Row],[Salidas]]</f>
        <v>0</v>
      </c>
      <c r="Y1628" s="20"/>
      <c r="Z1628" s="20"/>
    </row>
    <row r="1629" spans="1:26" ht="55" hidden="1" customHeight="1" x14ac:dyDescent="0.15">
      <c r="A1629" s="23"/>
      <c r="B1629" s="171"/>
      <c r="C1629" s="22"/>
      <c r="D1629" s="120"/>
      <c r="E1629" s="194"/>
      <c r="F1629" s="195"/>
      <c r="G1629" s="196"/>
      <c r="H1629" s="197"/>
      <c r="I1629" s="198">
        <f t="shared" ca="1" si="150"/>
        <v>0</v>
      </c>
      <c r="J1629" s="121"/>
      <c r="K1629" s="196">
        <f>SUMIFS(VENTAS[Cantidad],VENTAS[Código del producto Vendido],INVENTARIO[[#This Row],[Code]])</f>
        <v>0</v>
      </c>
      <c r="L1629" s="196">
        <f>INVENTARIO[[#This Row],[Entradas]]-INVENTARIO[[#This Row],[Salidas]]</f>
        <v>0</v>
      </c>
      <c r="M1629" s="197">
        <f ca="1">INVENTARIO[[#This Row],[Pricing 1]]*10%</f>
        <v>0</v>
      </c>
      <c r="N1629" s="197"/>
      <c r="O1629" s="197"/>
      <c r="P1629" s="197" t="e">
        <f t="shared" si="151"/>
        <v>#DIV/0!</v>
      </c>
      <c r="Q1629" s="196"/>
      <c r="R1629" s="197"/>
      <c r="S1629" s="199">
        <f t="shared" si="152"/>
        <v>0</v>
      </c>
      <c r="T1629" s="200">
        <f ca="1">(P1629+S1629)-INVENTARIO[[#This Row],[Comisión 10%]]</f>
        <v>0</v>
      </c>
      <c r="U1629" s="197">
        <f t="shared" ca="1" si="153"/>
        <v>0</v>
      </c>
      <c r="V1629" s="201"/>
      <c r="W1629" s="20">
        <f ca="1">INVENTARIO[[#This Row],[Precio Final]]-(INVENTARIO[[#This Row],[Comisión 10%]]+INVENTARIO[[#This Row],[Costo total]])</f>
        <v>0</v>
      </c>
      <c r="X1629" s="20">
        <f ca="1">INVENTARIO[[#This Row],[Ganancia Unitaria]]*INVENTARIO[[#This Row],[Salidas]]</f>
        <v>0</v>
      </c>
      <c r="Y1629" s="20"/>
      <c r="Z1629" s="20"/>
    </row>
    <row r="1630" spans="1:26" ht="55" hidden="1" customHeight="1" x14ac:dyDescent="0.15">
      <c r="A1630" s="23"/>
      <c r="B1630" s="171"/>
      <c r="C1630" s="22"/>
      <c r="D1630" s="120"/>
      <c r="E1630" s="194"/>
      <c r="F1630" s="195"/>
      <c r="G1630" s="196"/>
      <c r="H1630" s="197"/>
      <c r="I1630" s="198">
        <f t="shared" ca="1" si="150"/>
        <v>0</v>
      </c>
      <c r="J1630" s="121"/>
      <c r="K1630" s="196">
        <f>SUMIFS(VENTAS[Cantidad],VENTAS[Código del producto Vendido],INVENTARIO[[#This Row],[Code]])</f>
        <v>0</v>
      </c>
      <c r="L1630" s="196">
        <f>INVENTARIO[[#This Row],[Entradas]]-INVENTARIO[[#This Row],[Salidas]]</f>
        <v>0</v>
      </c>
      <c r="M1630" s="197">
        <f ca="1">INVENTARIO[[#This Row],[Pricing 1]]*10%</f>
        <v>0</v>
      </c>
      <c r="N1630" s="197"/>
      <c r="O1630" s="197"/>
      <c r="P1630" s="197" t="e">
        <f t="shared" si="151"/>
        <v>#DIV/0!</v>
      </c>
      <c r="Q1630" s="196"/>
      <c r="R1630" s="197"/>
      <c r="S1630" s="199">
        <f t="shared" si="152"/>
        <v>0</v>
      </c>
      <c r="T1630" s="200">
        <f ca="1">(P1630+S1630)-INVENTARIO[[#This Row],[Comisión 10%]]</f>
        <v>0</v>
      </c>
      <c r="U1630" s="197">
        <f t="shared" ca="1" si="153"/>
        <v>0</v>
      </c>
      <c r="V1630" s="201"/>
      <c r="W1630" s="20">
        <f ca="1">INVENTARIO[[#This Row],[Precio Final]]-(INVENTARIO[[#This Row],[Comisión 10%]]+INVENTARIO[[#This Row],[Costo total]])</f>
        <v>0</v>
      </c>
      <c r="X1630" s="20">
        <f ca="1">INVENTARIO[[#This Row],[Ganancia Unitaria]]*INVENTARIO[[#This Row],[Salidas]]</f>
        <v>0</v>
      </c>
      <c r="Y1630" s="20"/>
      <c r="Z1630" s="20"/>
    </row>
    <row r="1631" spans="1:26" ht="55" hidden="1" customHeight="1" x14ac:dyDescent="0.15">
      <c r="A1631" s="23"/>
      <c r="B1631" s="171"/>
      <c r="C1631" s="22"/>
      <c r="D1631" s="120"/>
      <c r="E1631" s="194"/>
      <c r="F1631" s="195"/>
      <c r="G1631" s="196"/>
      <c r="H1631" s="197"/>
      <c r="I1631" s="198">
        <f t="shared" ca="1" si="150"/>
        <v>0</v>
      </c>
      <c r="J1631" s="121"/>
      <c r="K1631" s="196">
        <f>SUMIFS(VENTAS[Cantidad],VENTAS[Código del producto Vendido],INVENTARIO[[#This Row],[Code]])</f>
        <v>0</v>
      </c>
      <c r="L1631" s="196">
        <f>INVENTARIO[[#This Row],[Entradas]]-INVENTARIO[[#This Row],[Salidas]]</f>
        <v>0</v>
      </c>
      <c r="M1631" s="197">
        <f ca="1">INVENTARIO[[#This Row],[Pricing 1]]*10%</f>
        <v>0</v>
      </c>
      <c r="N1631" s="197"/>
      <c r="O1631" s="197"/>
      <c r="P1631" s="197" t="e">
        <f t="shared" si="151"/>
        <v>#DIV/0!</v>
      </c>
      <c r="Q1631" s="196"/>
      <c r="R1631" s="197"/>
      <c r="S1631" s="199">
        <f t="shared" si="152"/>
        <v>0</v>
      </c>
      <c r="T1631" s="200">
        <f ca="1">(P1631+S1631)-INVENTARIO[[#This Row],[Comisión 10%]]</f>
        <v>0</v>
      </c>
      <c r="U1631" s="197">
        <f t="shared" ca="1" si="153"/>
        <v>0</v>
      </c>
      <c r="V1631" s="201"/>
      <c r="W1631" s="20">
        <f ca="1">INVENTARIO[[#This Row],[Precio Final]]-(INVENTARIO[[#This Row],[Comisión 10%]]+INVENTARIO[[#This Row],[Costo total]])</f>
        <v>0</v>
      </c>
      <c r="X1631" s="20">
        <f ca="1">INVENTARIO[[#This Row],[Ganancia Unitaria]]*INVENTARIO[[#This Row],[Salidas]]</f>
        <v>0</v>
      </c>
      <c r="Y1631" s="20"/>
      <c r="Z1631" s="20"/>
    </row>
    <row r="1632" spans="1:26" ht="55" hidden="1" customHeight="1" x14ac:dyDescent="0.15">
      <c r="A1632" s="23"/>
      <c r="B1632" s="171"/>
      <c r="C1632" s="22"/>
      <c r="D1632" s="120"/>
      <c r="E1632" s="194"/>
      <c r="F1632" s="195"/>
      <c r="G1632" s="196"/>
      <c r="H1632" s="197"/>
      <c r="I1632" s="198">
        <f t="shared" ca="1" si="150"/>
        <v>0</v>
      </c>
      <c r="J1632" s="121"/>
      <c r="K1632" s="196">
        <f>SUMIFS(VENTAS[Cantidad],VENTAS[Código del producto Vendido],INVENTARIO[[#This Row],[Code]])</f>
        <v>0</v>
      </c>
      <c r="L1632" s="196">
        <f>INVENTARIO[[#This Row],[Entradas]]-INVENTARIO[[#This Row],[Salidas]]</f>
        <v>0</v>
      </c>
      <c r="M1632" s="197">
        <f ca="1">INVENTARIO[[#This Row],[Pricing 1]]*10%</f>
        <v>0</v>
      </c>
      <c r="N1632" s="197"/>
      <c r="O1632" s="197"/>
      <c r="P1632" s="197" t="e">
        <f t="shared" si="151"/>
        <v>#DIV/0!</v>
      </c>
      <c r="Q1632" s="196"/>
      <c r="R1632" s="197"/>
      <c r="S1632" s="199">
        <f t="shared" si="152"/>
        <v>0</v>
      </c>
      <c r="T1632" s="200">
        <f ca="1">(P1632+S1632)-INVENTARIO[[#This Row],[Comisión 10%]]</f>
        <v>0</v>
      </c>
      <c r="U1632" s="197">
        <f t="shared" ca="1" si="153"/>
        <v>0</v>
      </c>
      <c r="V1632" s="201"/>
      <c r="W1632" s="20">
        <f ca="1">INVENTARIO[[#This Row],[Precio Final]]-(INVENTARIO[[#This Row],[Comisión 10%]]+INVENTARIO[[#This Row],[Costo total]])</f>
        <v>0</v>
      </c>
      <c r="X1632" s="20">
        <f ca="1">INVENTARIO[[#This Row],[Ganancia Unitaria]]*INVENTARIO[[#This Row],[Salidas]]</f>
        <v>0</v>
      </c>
      <c r="Y1632" s="20"/>
      <c r="Z1632" s="20"/>
    </row>
    <row r="1633" spans="1:26" ht="55" hidden="1" customHeight="1" x14ac:dyDescent="0.15">
      <c r="A1633" s="23"/>
      <c r="B1633" s="171"/>
      <c r="C1633" s="22"/>
      <c r="D1633" s="120"/>
      <c r="E1633" s="194"/>
      <c r="F1633" s="195"/>
      <c r="G1633" s="196"/>
      <c r="H1633" s="197"/>
      <c r="I1633" s="198">
        <f t="shared" ca="1" si="150"/>
        <v>0</v>
      </c>
      <c r="J1633" s="121"/>
      <c r="K1633" s="196">
        <f>SUMIFS(VENTAS[Cantidad],VENTAS[Código del producto Vendido],INVENTARIO[[#This Row],[Code]])</f>
        <v>0</v>
      </c>
      <c r="L1633" s="196">
        <f>INVENTARIO[[#This Row],[Entradas]]-INVENTARIO[[#This Row],[Salidas]]</f>
        <v>0</v>
      </c>
      <c r="M1633" s="197">
        <f ca="1">INVENTARIO[[#This Row],[Pricing 1]]*10%</f>
        <v>0</v>
      </c>
      <c r="N1633" s="197"/>
      <c r="O1633" s="197"/>
      <c r="P1633" s="197" t="e">
        <f t="shared" si="151"/>
        <v>#DIV/0!</v>
      </c>
      <c r="Q1633" s="196"/>
      <c r="R1633" s="197"/>
      <c r="S1633" s="199">
        <f t="shared" si="152"/>
        <v>0</v>
      </c>
      <c r="T1633" s="200">
        <f ca="1">(P1633+S1633)-INVENTARIO[[#This Row],[Comisión 10%]]</f>
        <v>0</v>
      </c>
      <c r="U1633" s="197">
        <f t="shared" ca="1" si="153"/>
        <v>0</v>
      </c>
      <c r="V1633" s="201"/>
      <c r="W1633" s="20">
        <f ca="1">INVENTARIO[[#This Row],[Precio Final]]-(INVENTARIO[[#This Row],[Comisión 10%]]+INVENTARIO[[#This Row],[Costo total]])</f>
        <v>0</v>
      </c>
      <c r="X1633" s="20">
        <f ca="1">INVENTARIO[[#This Row],[Ganancia Unitaria]]*INVENTARIO[[#This Row],[Salidas]]</f>
        <v>0</v>
      </c>
      <c r="Y1633" s="20"/>
      <c r="Z1633" s="20"/>
    </row>
    <row r="1634" spans="1:26" ht="55" hidden="1" customHeight="1" x14ac:dyDescent="0.15">
      <c r="A1634" s="23"/>
      <c r="B1634" s="171"/>
      <c r="C1634" s="22"/>
      <c r="D1634" s="120"/>
      <c r="E1634" s="194"/>
      <c r="F1634" s="195"/>
      <c r="G1634" s="196"/>
      <c r="H1634" s="197"/>
      <c r="I1634" s="198">
        <f t="shared" ca="1" si="150"/>
        <v>0</v>
      </c>
      <c r="J1634" s="121"/>
      <c r="K1634" s="196">
        <f>SUMIFS(VENTAS[Cantidad],VENTAS[Código del producto Vendido],INVENTARIO[[#This Row],[Code]])</f>
        <v>0</v>
      </c>
      <c r="L1634" s="196">
        <f>INVENTARIO[[#This Row],[Entradas]]-INVENTARIO[[#This Row],[Salidas]]</f>
        <v>0</v>
      </c>
      <c r="M1634" s="197">
        <f ca="1">INVENTARIO[[#This Row],[Pricing 1]]*10%</f>
        <v>0</v>
      </c>
      <c r="N1634" s="197"/>
      <c r="O1634" s="197"/>
      <c r="P1634" s="197" t="e">
        <f t="shared" si="151"/>
        <v>#DIV/0!</v>
      </c>
      <c r="Q1634" s="196"/>
      <c r="R1634" s="197"/>
      <c r="S1634" s="199">
        <f t="shared" si="152"/>
        <v>0</v>
      </c>
      <c r="T1634" s="200">
        <f ca="1">(P1634+S1634)-INVENTARIO[[#This Row],[Comisión 10%]]</f>
        <v>0</v>
      </c>
      <c r="U1634" s="197">
        <f t="shared" ca="1" si="153"/>
        <v>0</v>
      </c>
      <c r="V1634" s="201"/>
      <c r="W1634" s="20">
        <f ca="1">INVENTARIO[[#This Row],[Precio Final]]-(INVENTARIO[[#This Row],[Comisión 10%]]+INVENTARIO[[#This Row],[Costo total]])</f>
        <v>0</v>
      </c>
      <c r="X1634" s="20">
        <f ca="1">INVENTARIO[[#This Row],[Ganancia Unitaria]]*INVENTARIO[[#This Row],[Salidas]]</f>
        <v>0</v>
      </c>
      <c r="Y1634" s="20"/>
      <c r="Z1634" s="20"/>
    </row>
    <row r="1635" spans="1:26" ht="55" hidden="1" customHeight="1" x14ac:dyDescent="0.15">
      <c r="A1635" s="23"/>
      <c r="B1635" s="171"/>
      <c r="C1635" s="22"/>
      <c r="D1635" s="120"/>
      <c r="E1635" s="194"/>
      <c r="F1635" s="195"/>
      <c r="G1635" s="196"/>
      <c r="H1635" s="197"/>
      <c r="I1635" s="198">
        <f t="shared" ca="1" si="150"/>
        <v>0</v>
      </c>
      <c r="J1635" s="121"/>
      <c r="K1635" s="196">
        <f>SUMIFS(VENTAS[Cantidad],VENTAS[Código del producto Vendido],INVENTARIO[[#This Row],[Code]])</f>
        <v>0</v>
      </c>
      <c r="L1635" s="196">
        <f>INVENTARIO[[#This Row],[Entradas]]-INVENTARIO[[#This Row],[Salidas]]</f>
        <v>0</v>
      </c>
      <c r="M1635" s="197">
        <f ca="1">INVENTARIO[[#This Row],[Pricing 1]]*10%</f>
        <v>0</v>
      </c>
      <c r="N1635" s="197"/>
      <c r="O1635" s="197"/>
      <c r="P1635" s="197" t="e">
        <f t="shared" si="151"/>
        <v>#DIV/0!</v>
      </c>
      <c r="Q1635" s="196"/>
      <c r="R1635" s="197"/>
      <c r="S1635" s="199">
        <f t="shared" si="152"/>
        <v>0</v>
      </c>
      <c r="T1635" s="200">
        <f ca="1">(P1635+S1635)-INVENTARIO[[#This Row],[Comisión 10%]]</f>
        <v>0</v>
      </c>
      <c r="U1635" s="197">
        <f t="shared" ca="1" si="153"/>
        <v>0</v>
      </c>
      <c r="V1635" s="201"/>
      <c r="W1635" s="20">
        <f ca="1">INVENTARIO[[#This Row],[Precio Final]]-(INVENTARIO[[#This Row],[Comisión 10%]]+INVENTARIO[[#This Row],[Costo total]])</f>
        <v>0</v>
      </c>
      <c r="X1635" s="20">
        <f ca="1">INVENTARIO[[#This Row],[Ganancia Unitaria]]*INVENTARIO[[#This Row],[Salidas]]</f>
        <v>0</v>
      </c>
      <c r="Y1635" s="20"/>
      <c r="Z1635" s="20"/>
    </row>
    <row r="1636" spans="1:26" ht="55" hidden="1" customHeight="1" x14ac:dyDescent="0.15">
      <c r="A1636" s="23"/>
      <c r="B1636" s="171"/>
      <c r="C1636" s="22"/>
      <c r="D1636" s="120"/>
      <c r="E1636" s="194"/>
      <c r="F1636" s="195"/>
      <c r="G1636" s="196"/>
      <c r="H1636" s="197"/>
      <c r="I1636" s="198">
        <f t="shared" ca="1" si="150"/>
        <v>0</v>
      </c>
      <c r="J1636" s="121"/>
      <c r="K1636" s="196">
        <f>SUMIFS(VENTAS[Cantidad],VENTAS[Código del producto Vendido],INVENTARIO[[#This Row],[Code]])</f>
        <v>0</v>
      </c>
      <c r="L1636" s="196">
        <f>INVENTARIO[[#This Row],[Entradas]]-INVENTARIO[[#This Row],[Salidas]]</f>
        <v>0</v>
      </c>
      <c r="M1636" s="197">
        <f ca="1">INVENTARIO[[#This Row],[Pricing 1]]*10%</f>
        <v>0</v>
      </c>
      <c r="N1636" s="197"/>
      <c r="O1636" s="197"/>
      <c r="P1636" s="197" t="e">
        <f t="shared" si="151"/>
        <v>#DIV/0!</v>
      </c>
      <c r="Q1636" s="196"/>
      <c r="R1636" s="197"/>
      <c r="S1636" s="199">
        <f t="shared" si="152"/>
        <v>0</v>
      </c>
      <c r="T1636" s="200">
        <f ca="1">(P1636+S1636)-INVENTARIO[[#This Row],[Comisión 10%]]</f>
        <v>0</v>
      </c>
      <c r="U1636" s="197">
        <f t="shared" ca="1" si="153"/>
        <v>0</v>
      </c>
      <c r="V1636" s="201"/>
      <c r="W1636" s="20">
        <f ca="1">INVENTARIO[[#This Row],[Precio Final]]-(INVENTARIO[[#This Row],[Comisión 10%]]+INVENTARIO[[#This Row],[Costo total]])</f>
        <v>0</v>
      </c>
      <c r="X1636" s="20">
        <f ca="1">INVENTARIO[[#This Row],[Ganancia Unitaria]]*INVENTARIO[[#This Row],[Salidas]]</f>
        <v>0</v>
      </c>
      <c r="Y1636" s="20"/>
      <c r="Z1636" s="20"/>
    </row>
    <row r="1637" spans="1:26" ht="55" hidden="1" customHeight="1" x14ac:dyDescent="0.15">
      <c r="A1637" s="23"/>
      <c r="B1637" s="171"/>
      <c r="C1637" s="22"/>
      <c r="D1637" s="120"/>
      <c r="E1637" s="194"/>
      <c r="F1637" s="195"/>
      <c r="G1637" s="196"/>
      <c r="H1637" s="197"/>
      <c r="I1637" s="198">
        <f t="shared" ca="1" si="150"/>
        <v>0</v>
      </c>
      <c r="J1637" s="121"/>
      <c r="K1637" s="196">
        <f>SUMIFS(VENTAS[Cantidad],VENTAS[Código del producto Vendido],INVENTARIO[[#This Row],[Code]])</f>
        <v>0</v>
      </c>
      <c r="L1637" s="196">
        <f>INVENTARIO[[#This Row],[Entradas]]-INVENTARIO[[#This Row],[Salidas]]</f>
        <v>0</v>
      </c>
      <c r="M1637" s="197">
        <f ca="1">INVENTARIO[[#This Row],[Pricing 1]]*10%</f>
        <v>0</v>
      </c>
      <c r="N1637" s="197"/>
      <c r="O1637" s="197"/>
      <c r="P1637" s="197" t="e">
        <f t="shared" si="151"/>
        <v>#DIV/0!</v>
      </c>
      <c r="Q1637" s="196"/>
      <c r="R1637" s="197"/>
      <c r="S1637" s="199">
        <f t="shared" si="152"/>
        <v>0</v>
      </c>
      <c r="T1637" s="200">
        <f ca="1">(P1637+S1637)-INVENTARIO[[#This Row],[Comisión 10%]]</f>
        <v>0</v>
      </c>
      <c r="U1637" s="197">
        <f t="shared" ca="1" si="153"/>
        <v>0</v>
      </c>
      <c r="V1637" s="201"/>
      <c r="W1637" s="20">
        <f ca="1">INVENTARIO[[#This Row],[Precio Final]]-(INVENTARIO[[#This Row],[Comisión 10%]]+INVENTARIO[[#This Row],[Costo total]])</f>
        <v>0</v>
      </c>
      <c r="X1637" s="20">
        <f ca="1">INVENTARIO[[#This Row],[Ganancia Unitaria]]*INVENTARIO[[#This Row],[Salidas]]</f>
        <v>0</v>
      </c>
      <c r="Y1637" s="20"/>
      <c r="Z1637" s="20"/>
    </row>
    <row r="1638" spans="1:26" ht="55" hidden="1" customHeight="1" x14ac:dyDescent="0.15">
      <c r="A1638" s="23"/>
      <c r="B1638" s="171"/>
      <c r="C1638" s="22"/>
      <c r="D1638" s="120"/>
      <c r="E1638" s="194"/>
      <c r="F1638" s="195"/>
      <c r="G1638" s="196"/>
      <c r="H1638" s="197"/>
      <c r="I1638" s="198">
        <f t="shared" ca="1" si="150"/>
        <v>0</v>
      </c>
      <c r="J1638" s="121"/>
      <c r="K1638" s="196">
        <f>SUMIFS(VENTAS[Cantidad],VENTAS[Código del producto Vendido],INVENTARIO[[#This Row],[Code]])</f>
        <v>0</v>
      </c>
      <c r="L1638" s="196">
        <f>INVENTARIO[[#This Row],[Entradas]]-INVENTARIO[[#This Row],[Salidas]]</f>
        <v>0</v>
      </c>
      <c r="M1638" s="197">
        <f ca="1">INVENTARIO[[#This Row],[Pricing 1]]*10%</f>
        <v>0</v>
      </c>
      <c r="N1638" s="197"/>
      <c r="O1638" s="197"/>
      <c r="P1638" s="197" t="e">
        <f t="shared" si="151"/>
        <v>#DIV/0!</v>
      </c>
      <c r="Q1638" s="196"/>
      <c r="R1638" s="197"/>
      <c r="S1638" s="199">
        <f t="shared" si="152"/>
        <v>0</v>
      </c>
      <c r="T1638" s="200">
        <f ca="1">(P1638+S1638)-INVENTARIO[[#This Row],[Comisión 10%]]</f>
        <v>0</v>
      </c>
      <c r="U1638" s="197">
        <f t="shared" ca="1" si="153"/>
        <v>0</v>
      </c>
      <c r="V1638" s="201"/>
      <c r="W1638" s="20">
        <f ca="1">INVENTARIO[[#This Row],[Precio Final]]-(INVENTARIO[[#This Row],[Comisión 10%]]+INVENTARIO[[#This Row],[Costo total]])</f>
        <v>0</v>
      </c>
      <c r="X1638" s="20">
        <f ca="1">INVENTARIO[[#This Row],[Ganancia Unitaria]]*INVENTARIO[[#This Row],[Salidas]]</f>
        <v>0</v>
      </c>
      <c r="Y1638" s="20"/>
      <c r="Z1638" s="20"/>
    </row>
    <row r="1639" spans="1:26" ht="55" hidden="1" customHeight="1" x14ac:dyDescent="0.15">
      <c r="A1639" s="23"/>
      <c r="B1639" s="171"/>
      <c r="C1639" s="22"/>
      <c r="D1639" s="120"/>
      <c r="E1639" s="194"/>
      <c r="F1639" s="195"/>
      <c r="G1639" s="196"/>
      <c r="H1639" s="197"/>
      <c r="I1639" s="198">
        <f t="shared" ca="1" si="150"/>
        <v>0</v>
      </c>
      <c r="J1639" s="121"/>
      <c r="K1639" s="196">
        <f>SUMIFS(VENTAS[Cantidad],VENTAS[Código del producto Vendido],INVENTARIO[[#This Row],[Code]])</f>
        <v>0</v>
      </c>
      <c r="L1639" s="196">
        <f>INVENTARIO[[#This Row],[Entradas]]-INVENTARIO[[#This Row],[Salidas]]</f>
        <v>0</v>
      </c>
      <c r="M1639" s="197">
        <f ca="1">INVENTARIO[[#This Row],[Pricing 1]]*10%</f>
        <v>0</v>
      </c>
      <c r="N1639" s="197"/>
      <c r="O1639" s="197"/>
      <c r="P1639" s="197" t="e">
        <f t="shared" si="151"/>
        <v>#DIV/0!</v>
      </c>
      <c r="Q1639" s="196"/>
      <c r="R1639" s="197"/>
      <c r="S1639" s="199">
        <f t="shared" si="152"/>
        <v>0</v>
      </c>
      <c r="T1639" s="200">
        <f ca="1">(P1639+S1639)-INVENTARIO[[#This Row],[Comisión 10%]]</f>
        <v>0</v>
      </c>
      <c r="U1639" s="197">
        <f t="shared" ca="1" si="153"/>
        <v>0</v>
      </c>
      <c r="V1639" s="201"/>
      <c r="W1639" s="20">
        <f ca="1">INVENTARIO[[#This Row],[Precio Final]]-(INVENTARIO[[#This Row],[Comisión 10%]]+INVENTARIO[[#This Row],[Costo total]])</f>
        <v>0</v>
      </c>
      <c r="X1639" s="20">
        <f ca="1">INVENTARIO[[#This Row],[Ganancia Unitaria]]*INVENTARIO[[#This Row],[Salidas]]</f>
        <v>0</v>
      </c>
      <c r="Y1639" s="20"/>
      <c r="Z1639" s="20"/>
    </row>
    <row r="1640" spans="1:26" ht="55" hidden="1" customHeight="1" x14ac:dyDescent="0.15">
      <c r="A1640" s="23"/>
      <c r="B1640" s="171"/>
      <c r="C1640" s="22"/>
      <c r="D1640" s="120"/>
      <c r="E1640" s="194"/>
      <c r="F1640" s="195"/>
      <c r="G1640" s="196"/>
      <c r="H1640" s="197"/>
      <c r="I1640" s="198">
        <f t="shared" ca="1" si="150"/>
        <v>0</v>
      </c>
      <c r="J1640" s="121"/>
      <c r="K1640" s="196">
        <f>SUMIFS(VENTAS[Cantidad],VENTAS[Código del producto Vendido],INVENTARIO[[#This Row],[Code]])</f>
        <v>0</v>
      </c>
      <c r="L1640" s="196">
        <f>INVENTARIO[[#This Row],[Entradas]]-INVENTARIO[[#This Row],[Salidas]]</f>
        <v>0</v>
      </c>
      <c r="M1640" s="197">
        <f ca="1">INVENTARIO[[#This Row],[Pricing 1]]*10%</f>
        <v>0</v>
      </c>
      <c r="N1640" s="197"/>
      <c r="O1640" s="197"/>
      <c r="P1640" s="197" t="e">
        <f t="shared" si="151"/>
        <v>#DIV/0!</v>
      </c>
      <c r="Q1640" s="196"/>
      <c r="R1640" s="197"/>
      <c r="S1640" s="199">
        <f t="shared" si="152"/>
        <v>0</v>
      </c>
      <c r="T1640" s="200">
        <f ca="1">(P1640+S1640)-INVENTARIO[[#This Row],[Comisión 10%]]</f>
        <v>0</v>
      </c>
      <c r="U1640" s="197">
        <f t="shared" ca="1" si="153"/>
        <v>0</v>
      </c>
      <c r="V1640" s="201"/>
      <c r="W1640" s="20">
        <f ca="1">INVENTARIO[[#This Row],[Precio Final]]-(INVENTARIO[[#This Row],[Comisión 10%]]+INVENTARIO[[#This Row],[Costo total]])</f>
        <v>0</v>
      </c>
      <c r="X1640" s="20">
        <f ca="1">INVENTARIO[[#This Row],[Ganancia Unitaria]]*INVENTARIO[[#This Row],[Salidas]]</f>
        <v>0</v>
      </c>
      <c r="Y1640" s="20"/>
      <c r="Z1640" s="20"/>
    </row>
    <row r="1641" spans="1:26" ht="55" hidden="1" customHeight="1" x14ac:dyDescent="0.15">
      <c r="A1641" s="23"/>
      <c r="B1641" s="171"/>
      <c r="C1641" s="22"/>
      <c r="D1641" s="120"/>
      <c r="E1641" s="194"/>
      <c r="F1641" s="195"/>
      <c r="G1641" s="196"/>
      <c r="H1641" s="197"/>
      <c r="I1641" s="198">
        <f t="shared" ca="1" si="150"/>
        <v>0</v>
      </c>
      <c r="J1641" s="121"/>
      <c r="K1641" s="196">
        <f>SUMIFS(VENTAS[Cantidad],VENTAS[Código del producto Vendido],INVENTARIO[[#This Row],[Code]])</f>
        <v>0</v>
      </c>
      <c r="L1641" s="196">
        <f>INVENTARIO[[#This Row],[Entradas]]-INVENTARIO[[#This Row],[Salidas]]</f>
        <v>0</v>
      </c>
      <c r="M1641" s="197">
        <f ca="1">INVENTARIO[[#This Row],[Pricing 1]]*10%</f>
        <v>0</v>
      </c>
      <c r="N1641" s="197"/>
      <c r="O1641" s="197"/>
      <c r="P1641" s="197" t="e">
        <f t="shared" si="151"/>
        <v>#DIV/0!</v>
      </c>
      <c r="Q1641" s="196"/>
      <c r="R1641" s="197"/>
      <c r="S1641" s="199">
        <f t="shared" si="152"/>
        <v>0</v>
      </c>
      <c r="T1641" s="200">
        <f ca="1">(P1641+S1641)-INVENTARIO[[#This Row],[Comisión 10%]]</f>
        <v>0</v>
      </c>
      <c r="U1641" s="197">
        <f t="shared" ca="1" si="153"/>
        <v>0</v>
      </c>
      <c r="V1641" s="201"/>
      <c r="W1641" s="20">
        <f ca="1">INVENTARIO[[#This Row],[Precio Final]]-(INVENTARIO[[#This Row],[Comisión 10%]]+INVENTARIO[[#This Row],[Costo total]])</f>
        <v>0</v>
      </c>
      <c r="X1641" s="20">
        <f ca="1">INVENTARIO[[#This Row],[Ganancia Unitaria]]*INVENTARIO[[#This Row],[Salidas]]</f>
        <v>0</v>
      </c>
      <c r="Y1641" s="20"/>
      <c r="Z1641" s="20"/>
    </row>
    <row r="1642" spans="1:26" ht="55" hidden="1" customHeight="1" x14ac:dyDescent="0.15">
      <c r="A1642" s="23"/>
      <c r="B1642" s="171"/>
      <c r="C1642" s="22"/>
      <c r="D1642" s="120"/>
      <c r="E1642" s="194"/>
      <c r="F1642" s="195"/>
      <c r="G1642" s="196"/>
      <c r="H1642" s="197"/>
      <c r="I1642" s="198">
        <f t="shared" ca="1" si="150"/>
        <v>0</v>
      </c>
      <c r="J1642" s="121"/>
      <c r="K1642" s="196">
        <f>SUMIFS(VENTAS[Cantidad],VENTAS[Código del producto Vendido],INVENTARIO[[#This Row],[Code]])</f>
        <v>0</v>
      </c>
      <c r="L1642" s="196">
        <f>INVENTARIO[[#This Row],[Entradas]]-INVENTARIO[[#This Row],[Salidas]]</f>
        <v>0</v>
      </c>
      <c r="M1642" s="197">
        <f ca="1">INVENTARIO[[#This Row],[Pricing 1]]*10%</f>
        <v>0</v>
      </c>
      <c r="N1642" s="197"/>
      <c r="O1642" s="197"/>
      <c r="P1642" s="197" t="e">
        <f t="shared" si="151"/>
        <v>#DIV/0!</v>
      </c>
      <c r="Q1642" s="196"/>
      <c r="R1642" s="197"/>
      <c r="S1642" s="199">
        <f t="shared" si="152"/>
        <v>0</v>
      </c>
      <c r="T1642" s="200">
        <f ca="1">(P1642+S1642)-INVENTARIO[[#This Row],[Comisión 10%]]</f>
        <v>0</v>
      </c>
      <c r="U1642" s="197">
        <f t="shared" ca="1" si="153"/>
        <v>0</v>
      </c>
      <c r="V1642" s="201"/>
      <c r="W1642" s="20">
        <f ca="1">INVENTARIO[[#This Row],[Precio Final]]-(INVENTARIO[[#This Row],[Comisión 10%]]+INVENTARIO[[#This Row],[Costo total]])</f>
        <v>0</v>
      </c>
      <c r="X1642" s="20">
        <f ca="1">INVENTARIO[[#This Row],[Ganancia Unitaria]]*INVENTARIO[[#This Row],[Salidas]]</f>
        <v>0</v>
      </c>
      <c r="Y1642" s="20"/>
      <c r="Z1642" s="20"/>
    </row>
    <row r="1643" spans="1:26" ht="55" hidden="1" customHeight="1" x14ac:dyDescent="0.15">
      <c r="A1643" s="23"/>
      <c r="B1643" s="171"/>
      <c r="C1643" s="22"/>
      <c r="D1643" s="120"/>
      <c r="E1643" s="194"/>
      <c r="F1643" s="195"/>
      <c r="G1643" s="196"/>
      <c r="H1643" s="197"/>
      <c r="I1643" s="198">
        <f t="shared" ca="1" si="150"/>
        <v>0</v>
      </c>
      <c r="J1643" s="121"/>
      <c r="K1643" s="196">
        <f>SUMIFS(VENTAS[Cantidad],VENTAS[Código del producto Vendido],INVENTARIO[[#This Row],[Code]])</f>
        <v>0</v>
      </c>
      <c r="L1643" s="196">
        <f>INVENTARIO[[#This Row],[Entradas]]-INVENTARIO[[#This Row],[Salidas]]</f>
        <v>0</v>
      </c>
      <c r="M1643" s="197">
        <f ca="1">INVENTARIO[[#This Row],[Pricing 1]]*10%</f>
        <v>0</v>
      </c>
      <c r="N1643" s="197"/>
      <c r="O1643" s="197"/>
      <c r="P1643" s="197" t="e">
        <f t="shared" si="151"/>
        <v>#DIV/0!</v>
      </c>
      <c r="Q1643" s="196"/>
      <c r="R1643" s="197"/>
      <c r="S1643" s="199">
        <f t="shared" si="152"/>
        <v>0</v>
      </c>
      <c r="T1643" s="200">
        <f ca="1">(P1643+S1643)-INVENTARIO[[#This Row],[Comisión 10%]]</f>
        <v>0</v>
      </c>
      <c r="U1643" s="197">
        <f t="shared" ca="1" si="153"/>
        <v>0</v>
      </c>
      <c r="V1643" s="201"/>
      <c r="W1643" s="20">
        <f ca="1">INVENTARIO[[#This Row],[Precio Final]]-(INVENTARIO[[#This Row],[Comisión 10%]]+INVENTARIO[[#This Row],[Costo total]])</f>
        <v>0</v>
      </c>
      <c r="X1643" s="20">
        <f ca="1">INVENTARIO[[#This Row],[Ganancia Unitaria]]*INVENTARIO[[#This Row],[Salidas]]</f>
        <v>0</v>
      </c>
      <c r="Y1643" s="20"/>
      <c r="Z1643" s="20"/>
    </row>
    <row r="1644" spans="1:26" ht="55" hidden="1" customHeight="1" x14ac:dyDescent="0.15">
      <c r="A1644" s="23"/>
      <c r="B1644" s="171"/>
      <c r="C1644" s="22"/>
      <c r="D1644" s="120"/>
      <c r="E1644" s="194"/>
      <c r="F1644" s="195"/>
      <c r="G1644" s="196"/>
      <c r="H1644" s="197"/>
      <c r="I1644" s="198">
        <f t="shared" ca="1" si="150"/>
        <v>0</v>
      </c>
      <c r="J1644" s="121"/>
      <c r="K1644" s="196">
        <f>SUMIFS(VENTAS[Cantidad],VENTAS[Código del producto Vendido],INVENTARIO[[#This Row],[Code]])</f>
        <v>0</v>
      </c>
      <c r="L1644" s="196">
        <f>INVENTARIO[[#This Row],[Entradas]]-INVENTARIO[[#This Row],[Salidas]]</f>
        <v>0</v>
      </c>
      <c r="M1644" s="197">
        <f ca="1">INVENTARIO[[#This Row],[Pricing 1]]*10%</f>
        <v>0</v>
      </c>
      <c r="N1644" s="197"/>
      <c r="O1644" s="197"/>
      <c r="P1644" s="197" t="e">
        <f t="shared" si="151"/>
        <v>#DIV/0!</v>
      </c>
      <c r="Q1644" s="196"/>
      <c r="R1644" s="197"/>
      <c r="S1644" s="199">
        <f t="shared" si="152"/>
        <v>0</v>
      </c>
      <c r="T1644" s="200">
        <f ca="1">(P1644+S1644)-INVENTARIO[[#This Row],[Comisión 10%]]</f>
        <v>0</v>
      </c>
      <c r="U1644" s="197">
        <f t="shared" ca="1" si="153"/>
        <v>0</v>
      </c>
      <c r="V1644" s="201"/>
      <c r="W1644" s="20">
        <f ca="1">INVENTARIO[[#This Row],[Precio Final]]-(INVENTARIO[[#This Row],[Comisión 10%]]+INVENTARIO[[#This Row],[Costo total]])</f>
        <v>0</v>
      </c>
      <c r="X1644" s="20">
        <f ca="1">INVENTARIO[[#This Row],[Ganancia Unitaria]]*INVENTARIO[[#This Row],[Salidas]]</f>
        <v>0</v>
      </c>
      <c r="Y1644" s="20"/>
      <c r="Z1644" s="20"/>
    </row>
    <row r="1645" spans="1:26" ht="55" hidden="1" customHeight="1" x14ac:dyDescent="0.15">
      <c r="A1645" s="23"/>
      <c r="B1645" s="171"/>
      <c r="C1645" s="22"/>
      <c r="D1645" s="120"/>
      <c r="E1645" s="194"/>
      <c r="F1645" s="195"/>
      <c r="G1645" s="196"/>
      <c r="H1645" s="197"/>
      <c r="I1645" s="198">
        <f t="shared" ca="1" si="150"/>
        <v>0</v>
      </c>
      <c r="J1645" s="121"/>
      <c r="K1645" s="196">
        <f>SUMIFS(VENTAS[Cantidad],VENTAS[Código del producto Vendido],INVENTARIO[[#This Row],[Code]])</f>
        <v>0</v>
      </c>
      <c r="L1645" s="196">
        <f>INVENTARIO[[#This Row],[Entradas]]-INVENTARIO[[#This Row],[Salidas]]</f>
        <v>0</v>
      </c>
      <c r="M1645" s="197">
        <f ca="1">INVENTARIO[[#This Row],[Pricing 1]]*10%</f>
        <v>0</v>
      </c>
      <c r="N1645" s="197"/>
      <c r="O1645" s="197"/>
      <c r="P1645" s="197" t="e">
        <f t="shared" si="151"/>
        <v>#DIV/0!</v>
      </c>
      <c r="Q1645" s="196"/>
      <c r="R1645" s="197"/>
      <c r="S1645" s="199">
        <f t="shared" si="152"/>
        <v>0</v>
      </c>
      <c r="T1645" s="200">
        <f ca="1">(P1645+S1645)-INVENTARIO[[#This Row],[Comisión 10%]]</f>
        <v>0</v>
      </c>
      <c r="U1645" s="197">
        <f t="shared" ca="1" si="153"/>
        <v>0</v>
      </c>
      <c r="V1645" s="201"/>
      <c r="W1645" s="20">
        <f ca="1">INVENTARIO[[#This Row],[Precio Final]]-(INVENTARIO[[#This Row],[Comisión 10%]]+INVENTARIO[[#This Row],[Costo total]])</f>
        <v>0</v>
      </c>
      <c r="X1645" s="20">
        <f ca="1">INVENTARIO[[#This Row],[Ganancia Unitaria]]*INVENTARIO[[#This Row],[Salidas]]</f>
        <v>0</v>
      </c>
      <c r="Y1645" s="20"/>
      <c r="Z1645" s="20"/>
    </row>
    <row r="1646" spans="1:26" ht="55" hidden="1" customHeight="1" x14ac:dyDescent="0.15">
      <c r="A1646" s="23"/>
      <c r="B1646" s="171"/>
      <c r="C1646" s="22"/>
      <c r="D1646" s="120"/>
      <c r="E1646" s="194"/>
      <c r="F1646" s="195"/>
      <c r="G1646" s="196"/>
      <c r="H1646" s="197"/>
      <c r="I1646" s="198">
        <f t="shared" ca="1" si="150"/>
        <v>0</v>
      </c>
      <c r="J1646" s="121"/>
      <c r="K1646" s="196">
        <f>SUMIFS(VENTAS[Cantidad],VENTAS[Código del producto Vendido],INVENTARIO[[#This Row],[Code]])</f>
        <v>0</v>
      </c>
      <c r="L1646" s="196">
        <f>INVENTARIO[[#This Row],[Entradas]]-INVENTARIO[[#This Row],[Salidas]]</f>
        <v>0</v>
      </c>
      <c r="M1646" s="197">
        <f ca="1">INVENTARIO[[#This Row],[Pricing 1]]*10%</f>
        <v>0</v>
      </c>
      <c r="N1646" s="197"/>
      <c r="O1646" s="197"/>
      <c r="P1646" s="197" t="e">
        <f t="shared" si="151"/>
        <v>#DIV/0!</v>
      </c>
      <c r="Q1646" s="196"/>
      <c r="R1646" s="197"/>
      <c r="S1646" s="199">
        <f t="shared" si="152"/>
        <v>0</v>
      </c>
      <c r="T1646" s="200">
        <f ca="1">(P1646+S1646)-INVENTARIO[[#This Row],[Comisión 10%]]</f>
        <v>0</v>
      </c>
      <c r="U1646" s="197">
        <f t="shared" ca="1" si="153"/>
        <v>0</v>
      </c>
      <c r="V1646" s="201"/>
      <c r="W1646" s="20">
        <f ca="1">INVENTARIO[[#This Row],[Precio Final]]-(INVENTARIO[[#This Row],[Comisión 10%]]+INVENTARIO[[#This Row],[Costo total]])</f>
        <v>0</v>
      </c>
      <c r="X1646" s="20">
        <f ca="1">INVENTARIO[[#This Row],[Ganancia Unitaria]]*INVENTARIO[[#This Row],[Salidas]]</f>
        <v>0</v>
      </c>
      <c r="Y1646" s="20"/>
      <c r="Z1646" s="20"/>
    </row>
    <row r="1647" spans="1:26" ht="55" hidden="1" customHeight="1" x14ac:dyDescent="0.15">
      <c r="A1647" s="23"/>
      <c r="B1647" s="171"/>
      <c r="C1647" s="22"/>
      <c r="D1647" s="120"/>
      <c r="E1647" s="194"/>
      <c r="F1647" s="195"/>
      <c r="G1647" s="196"/>
      <c r="H1647" s="197"/>
      <c r="I1647" s="198">
        <f t="shared" ca="1" si="150"/>
        <v>0</v>
      </c>
      <c r="J1647" s="121"/>
      <c r="K1647" s="196">
        <f>SUMIFS(VENTAS[Cantidad],VENTAS[Código del producto Vendido],INVENTARIO[[#This Row],[Code]])</f>
        <v>0</v>
      </c>
      <c r="L1647" s="196">
        <f>INVENTARIO[[#This Row],[Entradas]]-INVENTARIO[[#This Row],[Salidas]]</f>
        <v>0</v>
      </c>
      <c r="M1647" s="197">
        <f ca="1">INVENTARIO[[#This Row],[Pricing 1]]*10%</f>
        <v>0</v>
      </c>
      <c r="N1647" s="197"/>
      <c r="O1647" s="197"/>
      <c r="P1647" s="197" t="e">
        <f t="shared" si="151"/>
        <v>#DIV/0!</v>
      </c>
      <c r="Q1647" s="196"/>
      <c r="R1647" s="197"/>
      <c r="S1647" s="199">
        <f t="shared" si="152"/>
        <v>0</v>
      </c>
      <c r="T1647" s="200">
        <f ca="1">(P1647+S1647)-INVENTARIO[[#This Row],[Comisión 10%]]</f>
        <v>0</v>
      </c>
      <c r="U1647" s="197">
        <f t="shared" ca="1" si="153"/>
        <v>0</v>
      </c>
      <c r="V1647" s="201"/>
      <c r="W1647" s="20">
        <f ca="1">INVENTARIO[[#This Row],[Precio Final]]-(INVENTARIO[[#This Row],[Comisión 10%]]+INVENTARIO[[#This Row],[Costo total]])</f>
        <v>0</v>
      </c>
      <c r="X1647" s="20">
        <f ca="1">INVENTARIO[[#This Row],[Ganancia Unitaria]]*INVENTARIO[[#This Row],[Salidas]]</f>
        <v>0</v>
      </c>
      <c r="Y1647" s="20"/>
      <c r="Z1647" s="20"/>
    </row>
    <row r="1648" spans="1:26" ht="55" hidden="1" customHeight="1" x14ac:dyDescent="0.15">
      <c r="A1648" s="23"/>
      <c r="B1648" s="171"/>
      <c r="C1648" s="22"/>
      <c r="D1648" s="120"/>
      <c r="E1648" s="194"/>
      <c r="F1648" s="195"/>
      <c r="G1648" s="196"/>
      <c r="H1648" s="197"/>
      <c r="I1648" s="198">
        <f t="shared" ca="1" si="150"/>
        <v>0</v>
      </c>
      <c r="J1648" s="121"/>
      <c r="K1648" s="196">
        <f>SUMIFS(VENTAS[Cantidad],VENTAS[Código del producto Vendido],INVENTARIO[[#This Row],[Code]])</f>
        <v>0</v>
      </c>
      <c r="L1648" s="196">
        <f>INVENTARIO[[#This Row],[Entradas]]-INVENTARIO[[#This Row],[Salidas]]</f>
        <v>0</v>
      </c>
      <c r="M1648" s="197">
        <f ca="1">INVENTARIO[[#This Row],[Pricing 1]]*10%</f>
        <v>0</v>
      </c>
      <c r="N1648" s="197"/>
      <c r="O1648" s="197"/>
      <c r="P1648" s="197" t="e">
        <f t="shared" si="151"/>
        <v>#DIV/0!</v>
      </c>
      <c r="Q1648" s="196"/>
      <c r="R1648" s="197"/>
      <c r="S1648" s="199">
        <f t="shared" si="152"/>
        <v>0</v>
      </c>
      <c r="T1648" s="200">
        <f ca="1">(P1648+S1648)-INVENTARIO[[#This Row],[Comisión 10%]]</f>
        <v>0</v>
      </c>
      <c r="U1648" s="197">
        <f t="shared" ca="1" si="153"/>
        <v>0</v>
      </c>
      <c r="V1648" s="201"/>
      <c r="W1648" s="20">
        <f ca="1">INVENTARIO[[#This Row],[Precio Final]]-(INVENTARIO[[#This Row],[Comisión 10%]]+INVENTARIO[[#This Row],[Costo total]])</f>
        <v>0</v>
      </c>
      <c r="X1648" s="20">
        <f ca="1">INVENTARIO[[#This Row],[Ganancia Unitaria]]*INVENTARIO[[#This Row],[Salidas]]</f>
        <v>0</v>
      </c>
      <c r="Y1648" s="20"/>
      <c r="Z1648" s="20"/>
    </row>
    <row r="1649" spans="1:26" ht="55" hidden="1" customHeight="1" x14ac:dyDescent="0.15">
      <c r="A1649" s="23"/>
      <c r="B1649" s="171"/>
      <c r="C1649" s="22"/>
      <c r="D1649" s="120"/>
      <c r="E1649" s="194"/>
      <c r="F1649" s="195"/>
      <c r="G1649" s="196"/>
      <c r="H1649" s="197"/>
      <c r="I1649" s="198">
        <f t="shared" ca="1" si="150"/>
        <v>0</v>
      </c>
      <c r="J1649" s="121"/>
      <c r="K1649" s="196">
        <f>SUMIFS(VENTAS[Cantidad],VENTAS[Código del producto Vendido],INVENTARIO[[#This Row],[Code]])</f>
        <v>0</v>
      </c>
      <c r="L1649" s="196">
        <f>INVENTARIO[[#This Row],[Entradas]]-INVENTARIO[[#This Row],[Salidas]]</f>
        <v>0</v>
      </c>
      <c r="M1649" s="197">
        <f ca="1">INVENTARIO[[#This Row],[Pricing 1]]*10%</f>
        <v>0</v>
      </c>
      <c r="N1649" s="197"/>
      <c r="O1649" s="197"/>
      <c r="P1649" s="197" t="e">
        <f t="shared" si="151"/>
        <v>#DIV/0!</v>
      </c>
      <c r="Q1649" s="196"/>
      <c r="R1649" s="197"/>
      <c r="S1649" s="199">
        <f t="shared" si="152"/>
        <v>0</v>
      </c>
      <c r="T1649" s="200">
        <f ca="1">(P1649+S1649)-INVENTARIO[[#This Row],[Comisión 10%]]</f>
        <v>0</v>
      </c>
      <c r="U1649" s="197">
        <f t="shared" ca="1" si="153"/>
        <v>0</v>
      </c>
      <c r="V1649" s="201"/>
      <c r="W1649" s="20">
        <f ca="1">INVENTARIO[[#This Row],[Precio Final]]-(INVENTARIO[[#This Row],[Comisión 10%]]+INVENTARIO[[#This Row],[Costo total]])</f>
        <v>0</v>
      </c>
      <c r="X1649" s="20">
        <f ca="1">INVENTARIO[[#This Row],[Ganancia Unitaria]]*INVENTARIO[[#This Row],[Salidas]]</f>
        <v>0</v>
      </c>
      <c r="Y1649" s="20"/>
      <c r="Z1649" s="20"/>
    </row>
    <row r="1650" spans="1:26" ht="55" hidden="1" customHeight="1" x14ac:dyDescent="0.15">
      <c r="A1650" s="23"/>
      <c r="B1650" s="171"/>
      <c r="C1650" s="22"/>
      <c r="D1650" s="120"/>
      <c r="E1650" s="194"/>
      <c r="F1650" s="195"/>
      <c r="G1650" s="196"/>
      <c r="H1650" s="197"/>
      <c r="I1650" s="198">
        <f t="shared" ca="1" si="150"/>
        <v>0</v>
      </c>
      <c r="J1650" s="121"/>
      <c r="K1650" s="196">
        <f>SUMIFS(VENTAS[Cantidad],VENTAS[Código del producto Vendido],INVENTARIO[[#This Row],[Code]])</f>
        <v>0</v>
      </c>
      <c r="L1650" s="196">
        <f>INVENTARIO[[#This Row],[Entradas]]-INVENTARIO[[#This Row],[Salidas]]</f>
        <v>0</v>
      </c>
      <c r="M1650" s="197">
        <f ca="1">INVENTARIO[[#This Row],[Pricing 1]]*10%</f>
        <v>0</v>
      </c>
      <c r="N1650" s="197"/>
      <c r="O1650" s="197"/>
      <c r="P1650" s="197" t="e">
        <f t="shared" si="151"/>
        <v>#DIV/0!</v>
      </c>
      <c r="Q1650" s="196"/>
      <c r="R1650" s="197"/>
      <c r="S1650" s="199">
        <f t="shared" si="152"/>
        <v>0</v>
      </c>
      <c r="T1650" s="200">
        <f ca="1">(P1650+S1650)-INVENTARIO[[#This Row],[Comisión 10%]]</f>
        <v>0</v>
      </c>
      <c r="U1650" s="197">
        <f t="shared" ca="1" si="153"/>
        <v>0</v>
      </c>
      <c r="V1650" s="201"/>
      <c r="W1650" s="20">
        <f ca="1">INVENTARIO[[#This Row],[Precio Final]]-(INVENTARIO[[#This Row],[Comisión 10%]]+INVENTARIO[[#This Row],[Costo total]])</f>
        <v>0</v>
      </c>
      <c r="X1650" s="20">
        <f ca="1">INVENTARIO[[#This Row],[Ganancia Unitaria]]*INVENTARIO[[#This Row],[Salidas]]</f>
        <v>0</v>
      </c>
      <c r="Y1650" s="20"/>
      <c r="Z1650" s="20"/>
    </row>
    <row r="1651" spans="1:26" ht="55" hidden="1" customHeight="1" x14ac:dyDescent="0.15">
      <c r="A1651" s="23"/>
      <c r="B1651" s="171"/>
      <c r="C1651" s="22"/>
      <c r="D1651" s="120"/>
      <c r="E1651" s="194"/>
      <c r="F1651" s="195"/>
      <c r="G1651" s="196"/>
      <c r="H1651" s="197"/>
      <c r="I1651" s="198">
        <f t="shared" ca="1" si="150"/>
        <v>0</v>
      </c>
      <c r="J1651" s="121"/>
      <c r="K1651" s="196">
        <f>SUMIFS(VENTAS[Cantidad],VENTAS[Código del producto Vendido],INVENTARIO[[#This Row],[Code]])</f>
        <v>0</v>
      </c>
      <c r="L1651" s="196">
        <f>INVENTARIO[[#This Row],[Entradas]]-INVENTARIO[[#This Row],[Salidas]]</f>
        <v>0</v>
      </c>
      <c r="M1651" s="197">
        <f ca="1">INVENTARIO[[#This Row],[Pricing 1]]*10%</f>
        <v>0</v>
      </c>
      <c r="N1651" s="197"/>
      <c r="O1651" s="197"/>
      <c r="P1651" s="197" t="e">
        <f t="shared" si="151"/>
        <v>#DIV/0!</v>
      </c>
      <c r="Q1651" s="196"/>
      <c r="R1651" s="197"/>
      <c r="S1651" s="199">
        <f t="shared" si="152"/>
        <v>0</v>
      </c>
      <c r="T1651" s="200">
        <f ca="1">(P1651+S1651)-INVENTARIO[[#This Row],[Comisión 10%]]</f>
        <v>0</v>
      </c>
      <c r="U1651" s="197">
        <f t="shared" ca="1" si="153"/>
        <v>0</v>
      </c>
      <c r="V1651" s="201"/>
      <c r="W1651" s="20">
        <f ca="1">INVENTARIO[[#This Row],[Precio Final]]-(INVENTARIO[[#This Row],[Comisión 10%]]+INVENTARIO[[#This Row],[Costo total]])</f>
        <v>0</v>
      </c>
      <c r="X1651" s="20">
        <f ca="1">INVENTARIO[[#This Row],[Ganancia Unitaria]]*INVENTARIO[[#This Row],[Salidas]]</f>
        <v>0</v>
      </c>
      <c r="Y1651" s="20"/>
      <c r="Z1651" s="20"/>
    </row>
    <row r="1652" spans="1:26" ht="55" hidden="1" customHeight="1" x14ac:dyDescent="0.15">
      <c r="A1652" s="23"/>
      <c r="B1652" s="171"/>
      <c r="C1652" s="22"/>
      <c r="D1652" s="120"/>
      <c r="E1652" s="194"/>
      <c r="F1652" s="195"/>
      <c r="G1652" s="196"/>
      <c r="H1652" s="197"/>
      <c r="I1652" s="198">
        <f t="shared" ca="1" si="150"/>
        <v>0</v>
      </c>
      <c r="J1652" s="121"/>
      <c r="K1652" s="196">
        <f>SUMIFS(VENTAS[Cantidad],VENTAS[Código del producto Vendido],INVENTARIO[[#This Row],[Code]])</f>
        <v>0</v>
      </c>
      <c r="L1652" s="196">
        <f>INVENTARIO[[#This Row],[Entradas]]-INVENTARIO[[#This Row],[Salidas]]</f>
        <v>0</v>
      </c>
      <c r="M1652" s="197">
        <f ca="1">INVENTARIO[[#This Row],[Pricing 1]]*10%</f>
        <v>0</v>
      </c>
      <c r="N1652" s="197"/>
      <c r="O1652" s="197"/>
      <c r="P1652" s="197" t="e">
        <f t="shared" si="151"/>
        <v>#DIV/0!</v>
      </c>
      <c r="Q1652" s="196"/>
      <c r="R1652" s="197"/>
      <c r="S1652" s="199">
        <f t="shared" si="152"/>
        <v>0</v>
      </c>
      <c r="T1652" s="200">
        <f ca="1">(P1652+S1652)-INVENTARIO[[#This Row],[Comisión 10%]]</f>
        <v>0</v>
      </c>
      <c r="U1652" s="197">
        <f t="shared" ca="1" si="153"/>
        <v>0</v>
      </c>
      <c r="V1652" s="201"/>
      <c r="W1652" s="20">
        <f ca="1">INVENTARIO[[#This Row],[Precio Final]]-(INVENTARIO[[#This Row],[Comisión 10%]]+INVENTARIO[[#This Row],[Costo total]])</f>
        <v>0</v>
      </c>
      <c r="X1652" s="20">
        <f ca="1">INVENTARIO[[#This Row],[Ganancia Unitaria]]*INVENTARIO[[#This Row],[Salidas]]</f>
        <v>0</v>
      </c>
      <c r="Y1652" s="20"/>
      <c r="Z1652" s="20"/>
    </row>
    <row r="1653" spans="1:26" ht="55" hidden="1" customHeight="1" x14ac:dyDescent="0.15">
      <c r="A1653" s="23"/>
      <c r="B1653" s="171"/>
      <c r="C1653" s="22"/>
      <c r="D1653" s="120"/>
      <c r="E1653" s="194"/>
      <c r="F1653" s="195"/>
      <c r="G1653" s="196"/>
      <c r="H1653" s="197"/>
      <c r="I1653" s="198">
        <f t="shared" ca="1" si="150"/>
        <v>0</v>
      </c>
      <c r="J1653" s="121"/>
      <c r="K1653" s="196">
        <f>SUMIFS(VENTAS[Cantidad],VENTAS[Código del producto Vendido],INVENTARIO[[#This Row],[Code]])</f>
        <v>0</v>
      </c>
      <c r="L1653" s="196">
        <f>INVENTARIO[[#This Row],[Entradas]]-INVENTARIO[[#This Row],[Salidas]]</f>
        <v>0</v>
      </c>
      <c r="M1653" s="197">
        <f ca="1">INVENTARIO[[#This Row],[Pricing 1]]*10%</f>
        <v>0</v>
      </c>
      <c r="N1653" s="197"/>
      <c r="O1653" s="197"/>
      <c r="P1653" s="197" t="e">
        <f t="shared" si="151"/>
        <v>#DIV/0!</v>
      </c>
      <c r="Q1653" s="196"/>
      <c r="R1653" s="197"/>
      <c r="S1653" s="199">
        <f t="shared" si="152"/>
        <v>0</v>
      </c>
      <c r="T1653" s="200">
        <f ca="1">(P1653+S1653)-INVENTARIO[[#This Row],[Comisión 10%]]</f>
        <v>0</v>
      </c>
      <c r="U1653" s="197">
        <f t="shared" ca="1" si="153"/>
        <v>0</v>
      </c>
      <c r="V1653" s="201"/>
      <c r="W1653" s="20">
        <f ca="1">INVENTARIO[[#This Row],[Precio Final]]-(INVENTARIO[[#This Row],[Comisión 10%]]+INVENTARIO[[#This Row],[Costo total]])</f>
        <v>0</v>
      </c>
      <c r="X1653" s="20">
        <f ca="1">INVENTARIO[[#This Row],[Ganancia Unitaria]]*INVENTARIO[[#This Row],[Salidas]]</f>
        <v>0</v>
      </c>
      <c r="Y1653" s="20"/>
      <c r="Z1653" s="20"/>
    </row>
    <row r="1654" spans="1:26" ht="55" hidden="1" customHeight="1" x14ac:dyDescent="0.15">
      <c r="A1654" s="23"/>
      <c r="B1654" s="171"/>
      <c r="C1654" s="22"/>
      <c r="D1654" s="120"/>
      <c r="E1654" s="194"/>
      <c r="F1654" s="195"/>
      <c r="G1654" s="196"/>
      <c r="H1654" s="197"/>
      <c r="I1654" s="198">
        <f t="shared" ref="I1654:I1717" ca="1" si="154">U1654</f>
        <v>0</v>
      </c>
      <c r="J1654" s="121"/>
      <c r="K1654" s="196">
        <f>SUMIFS(VENTAS[Cantidad],VENTAS[Código del producto Vendido],INVENTARIO[[#This Row],[Code]])</f>
        <v>0</v>
      </c>
      <c r="L1654" s="196">
        <f>INVENTARIO[[#This Row],[Entradas]]-INVENTARIO[[#This Row],[Salidas]]</f>
        <v>0</v>
      </c>
      <c r="M1654" s="197">
        <f ca="1">INVENTARIO[[#This Row],[Pricing 1]]*10%</f>
        <v>0</v>
      </c>
      <c r="N1654" s="197"/>
      <c r="O1654" s="197"/>
      <c r="P1654" s="197" t="e">
        <f t="shared" ref="P1654:P1717" si="155">N1654/O1654</f>
        <v>#DIV/0!</v>
      </c>
      <c r="Q1654" s="196"/>
      <c r="R1654" s="197"/>
      <c r="S1654" s="199">
        <f t="shared" ref="S1654:S1717" si="156">Q1654*R1654/1000</f>
        <v>0</v>
      </c>
      <c r="T1654" s="200">
        <f ca="1">(P1654+S1654)-INVENTARIO[[#This Row],[Comisión 10%]]</f>
        <v>0</v>
      </c>
      <c r="U1654" s="197">
        <f t="shared" ref="U1654:U1717" ca="1" si="157">ROUNDUP(T1654,0)</f>
        <v>0</v>
      </c>
      <c r="V1654" s="201"/>
      <c r="W1654" s="20">
        <f ca="1">INVENTARIO[[#This Row],[Precio Final]]-(INVENTARIO[[#This Row],[Comisión 10%]]+INVENTARIO[[#This Row],[Costo total]])</f>
        <v>0</v>
      </c>
      <c r="X1654" s="20">
        <f ca="1">INVENTARIO[[#This Row],[Ganancia Unitaria]]*INVENTARIO[[#This Row],[Salidas]]</f>
        <v>0</v>
      </c>
      <c r="Y1654" s="20"/>
      <c r="Z1654" s="20"/>
    </row>
    <row r="1655" spans="1:26" ht="55" hidden="1" customHeight="1" x14ac:dyDescent="0.15">
      <c r="A1655" s="23"/>
      <c r="B1655" s="171"/>
      <c r="C1655" s="22"/>
      <c r="D1655" s="120"/>
      <c r="E1655" s="194"/>
      <c r="F1655" s="195"/>
      <c r="G1655" s="196"/>
      <c r="H1655" s="197"/>
      <c r="I1655" s="198">
        <f t="shared" ca="1" si="154"/>
        <v>0</v>
      </c>
      <c r="J1655" s="121"/>
      <c r="K1655" s="196">
        <f>SUMIFS(VENTAS[Cantidad],VENTAS[Código del producto Vendido],INVENTARIO[[#This Row],[Code]])</f>
        <v>0</v>
      </c>
      <c r="L1655" s="196">
        <f>INVENTARIO[[#This Row],[Entradas]]-INVENTARIO[[#This Row],[Salidas]]</f>
        <v>0</v>
      </c>
      <c r="M1655" s="197">
        <f ca="1">INVENTARIO[[#This Row],[Pricing 1]]*10%</f>
        <v>0</v>
      </c>
      <c r="N1655" s="197"/>
      <c r="O1655" s="197"/>
      <c r="P1655" s="197" t="e">
        <f t="shared" si="155"/>
        <v>#DIV/0!</v>
      </c>
      <c r="Q1655" s="196"/>
      <c r="R1655" s="197"/>
      <c r="S1655" s="199">
        <f t="shared" si="156"/>
        <v>0</v>
      </c>
      <c r="T1655" s="200">
        <f ca="1">(P1655+S1655)-INVENTARIO[[#This Row],[Comisión 10%]]</f>
        <v>0</v>
      </c>
      <c r="U1655" s="197">
        <f t="shared" ca="1" si="157"/>
        <v>0</v>
      </c>
      <c r="V1655" s="201"/>
      <c r="W1655" s="20">
        <f ca="1">INVENTARIO[[#This Row],[Precio Final]]-(INVENTARIO[[#This Row],[Comisión 10%]]+INVENTARIO[[#This Row],[Costo total]])</f>
        <v>0</v>
      </c>
      <c r="X1655" s="20">
        <f ca="1">INVENTARIO[[#This Row],[Ganancia Unitaria]]*INVENTARIO[[#This Row],[Salidas]]</f>
        <v>0</v>
      </c>
      <c r="Y1655" s="20"/>
      <c r="Z1655" s="20"/>
    </row>
    <row r="1656" spans="1:26" ht="55" hidden="1" customHeight="1" x14ac:dyDescent="0.15">
      <c r="A1656" s="23"/>
      <c r="B1656" s="171"/>
      <c r="C1656" s="22"/>
      <c r="D1656" s="120"/>
      <c r="E1656" s="194"/>
      <c r="F1656" s="195"/>
      <c r="G1656" s="196"/>
      <c r="H1656" s="197"/>
      <c r="I1656" s="198">
        <f t="shared" ca="1" si="154"/>
        <v>0</v>
      </c>
      <c r="J1656" s="121"/>
      <c r="K1656" s="196">
        <f>SUMIFS(VENTAS[Cantidad],VENTAS[Código del producto Vendido],INVENTARIO[[#This Row],[Code]])</f>
        <v>0</v>
      </c>
      <c r="L1656" s="196">
        <f>INVENTARIO[[#This Row],[Entradas]]-INVENTARIO[[#This Row],[Salidas]]</f>
        <v>0</v>
      </c>
      <c r="M1656" s="197">
        <f ca="1">INVENTARIO[[#This Row],[Pricing 1]]*10%</f>
        <v>0</v>
      </c>
      <c r="N1656" s="197"/>
      <c r="O1656" s="197"/>
      <c r="P1656" s="197" t="e">
        <f t="shared" si="155"/>
        <v>#DIV/0!</v>
      </c>
      <c r="Q1656" s="196"/>
      <c r="R1656" s="197"/>
      <c r="S1656" s="199">
        <f t="shared" si="156"/>
        <v>0</v>
      </c>
      <c r="T1656" s="200">
        <f ca="1">(P1656+S1656)-INVENTARIO[[#This Row],[Comisión 10%]]</f>
        <v>0</v>
      </c>
      <c r="U1656" s="197">
        <f t="shared" ca="1" si="157"/>
        <v>0</v>
      </c>
      <c r="V1656" s="201"/>
      <c r="W1656" s="20">
        <f ca="1">INVENTARIO[[#This Row],[Precio Final]]-(INVENTARIO[[#This Row],[Comisión 10%]]+INVENTARIO[[#This Row],[Costo total]])</f>
        <v>0</v>
      </c>
      <c r="X1656" s="20">
        <f ca="1">INVENTARIO[[#This Row],[Ganancia Unitaria]]*INVENTARIO[[#This Row],[Salidas]]</f>
        <v>0</v>
      </c>
      <c r="Y1656" s="20"/>
      <c r="Z1656" s="20"/>
    </row>
    <row r="1657" spans="1:26" ht="55" hidden="1" customHeight="1" x14ac:dyDescent="0.15">
      <c r="A1657" s="23"/>
      <c r="B1657" s="171"/>
      <c r="C1657" s="22"/>
      <c r="D1657" s="120"/>
      <c r="E1657" s="194"/>
      <c r="F1657" s="195"/>
      <c r="G1657" s="196"/>
      <c r="H1657" s="197"/>
      <c r="I1657" s="198">
        <f t="shared" ca="1" si="154"/>
        <v>0</v>
      </c>
      <c r="J1657" s="121"/>
      <c r="K1657" s="196">
        <f>SUMIFS(VENTAS[Cantidad],VENTAS[Código del producto Vendido],INVENTARIO[[#This Row],[Code]])</f>
        <v>0</v>
      </c>
      <c r="L1657" s="196">
        <f>INVENTARIO[[#This Row],[Entradas]]-INVENTARIO[[#This Row],[Salidas]]</f>
        <v>0</v>
      </c>
      <c r="M1657" s="197">
        <f ca="1">INVENTARIO[[#This Row],[Pricing 1]]*10%</f>
        <v>0</v>
      </c>
      <c r="N1657" s="197"/>
      <c r="O1657" s="197"/>
      <c r="P1657" s="197" t="e">
        <f t="shared" si="155"/>
        <v>#DIV/0!</v>
      </c>
      <c r="Q1657" s="196"/>
      <c r="R1657" s="197"/>
      <c r="S1657" s="199">
        <f t="shared" si="156"/>
        <v>0</v>
      </c>
      <c r="T1657" s="200">
        <f ca="1">(P1657+S1657)-INVENTARIO[[#This Row],[Comisión 10%]]</f>
        <v>0</v>
      </c>
      <c r="U1657" s="197">
        <f t="shared" ca="1" si="157"/>
        <v>0</v>
      </c>
      <c r="V1657" s="201"/>
      <c r="W1657" s="20">
        <f ca="1">INVENTARIO[[#This Row],[Precio Final]]-(INVENTARIO[[#This Row],[Comisión 10%]]+INVENTARIO[[#This Row],[Costo total]])</f>
        <v>0</v>
      </c>
      <c r="X1657" s="20">
        <f ca="1">INVENTARIO[[#This Row],[Ganancia Unitaria]]*INVENTARIO[[#This Row],[Salidas]]</f>
        <v>0</v>
      </c>
      <c r="Y1657" s="20"/>
      <c r="Z1657" s="20"/>
    </row>
    <row r="1658" spans="1:26" ht="55" hidden="1" customHeight="1" x14ac:dyDescent="0.15">
      <c r="A1658" s="23"/>
      <c r="B1658" s="171"/>
      <c r="C1658" s="22"/>
      <c r="D1658" s="120"/>
      <c r="E1658" s="194"/>
      <c r="F1658" s="195"/>
      <c r="G1658" s="196"/>
      <c r="H1658" s="197"/>
      <c r="I1658" s="198">
        <f t="shared" ca="1" si="154"/>
        <v>0</v>
      </c>
      <c r="J1658" s="121"/>
      <c r="K1658" s="196">
        <f>SUMIFS(VENTAS[Cantidad],VENTAS[Código del producto Vendido],INVENTARIO[[#This Row],[Code]])</f>
        <v>0</v>
      </c>
      <c r="L1658" s="196">
        <f>INVENTARIO[[#This Row],[Entradas]]-INVENTARIO[[#This Row],[Salidas]]</f>
        <v>0</v>
      </c>
      <c r="M1658" s="197">
        <f ca="1">INVENTARIO[[#This Row],[Pricing 1]]*10%</f>
        <v>0</v>
      </c>
      <c r="N1658" s="197"/>
      <c r="O1658" s="197"/>
      <c r="P1658" s="197" t="e">
        <f t="shared" si="155"/>
        <v>#DIV/0!</v>
      </c>
      <c r="Q1658" s="196"/>
      <c r="R1658" s="197"/>
      <c r="S1658" s="199">
        <f t="shared" si="156"/>
        <v>0</v>
      </c>
      <c r="T1658" s="200">
        <f ca="1">(P1658+S1658)-INVENTARIO[[#This Row],[Comisión 10%]]</f>
        <v>0</v>
      </c>
      <c r="U1658" s="197">
        <f t="shared" ca="1" si="157"/>
        <v>0</v>
      </c>
      <c r="V1658" s="201"/>
      <c r="W1658" s="20">
        <f ca="1">INVENTARIO[[#This Row],[Precio Final]]-(INVENTARIO[[#This Row],[Comisión 10%]]+INVENTARIO[[#This Row],[Costo total]])</f>
        <v>0</v>
      </c>
      <c r="X1658" s="20">
        <f ca="1">INVENTARIO[[#This Row],[Ganancia Unitaria]]*INVENTARIO[[#This Row],[Salidas]]</f>
        <v>0</v>
      </c>
      <c r="Y1658" s="20"/>
      <c r="Z1658" s="20"/>
    </row>
    <row r="1659" spans="1:26" ht="55" hidden="1" customHeight="1" x14ac:dyDescent="0.15">
      <c r="A1659" s="23"/>
      <c r="B1659" s="171"/>
      <c r="C1659" s="22"/>
      <c r="D1659" s="120"/>
      <c r="E1659" s="194"/>
      <c r="F1659" s="195"/>
      <c r="G1659" s="196"/>
      <c r="H1659" s="197"/>
      <c r="I1659" s="198">
        <f t="shared" ca="1" si="154"/>
        <v>0</v>
      </c>
      <c r="J1659" s="121"/>
      <c r="K1659" s="196">
        <f>SUMIFS(VENTAS[Cantidad],VENTAS[Código del producto Vendido],INVENTARIO[[#This Row],[Code]])</f>
        <v>0</v>
      </c>
      <c r="L1659" s="196">
        <f>INVENTARIO[[#This Row],[Entradas]]-INVENTARIO[[#This Row],[Salidas]]</f>
        <v>0</v>
      </c>
      <c r="M1659" s="197">
        <f ca="1">INVENTARIO[[#This Row],[Pricing 1]]*10%</f>
        <v>0</v>
      </c>
      <c r="N1659" s="197"/>
      <c r="O1659" s="197"/>
      <c r="P1659" s="197" t="e">
        <f t="shared" si="155"/>
        <v>#DIV/0!</v>
      </c>
      <c r="Q1659" s="196"/>
      <c r="R1659" s="197"/>
      <c r="S1659" s="199">
        <f t="shared" si="156"/>
        <v>0</v>
      </c>
      <c r="T1659" s="200">
        <f ca="1">(P1659+S1659)-INVENTARIO[[#This Row],[Comisión 10%]]</f>
        <v>0</v>
      </c>
      <c r="U1659" s="197">
        <f t="shared" ca="1" si="157"/>
        <v>0</v>
      </c>
      <c r="V1659" s="201"/>
      <c r="W1659" s="20">
        <f ca="1">INVENTARIO[[#This Row],[Precio Final]]-(INVENTARIO[[#This Row],[Comisión 10%]]+INVENTARIO[[#This Row],[Costo total]])</f>
        <v>0</v>
      </c>
      <c r="X1659" s="20">
        <f ca="1">INVENTARIO[[#This Row],[Ganancia Unitaria]]*INVENTARIO[[#This Row],[Salidas]]</f>
        <v>0</v>
      </c>
      <c r="Y1659" s="20"/>
      <c r="Z1659" s="20"/>
    </row>
    <row r="1660" spans="1:26" ht="55" hidden="1" customHeight="1" x14ac:dyDescent="0.15">
      <c r="A1660" s="23"/>
      <c r="B1660" s="171"/>
      <c r="C1660" s="22"/>
      <c r="D1660" s="120"/>
      <c r="E1660" s="194"/>
      <c r="F1660" s="195"/>
      <c r="G1660" s="196"/>
      <c r="H1660" s="197"/>
      <c r="I1660" s="198">
        <f t="shared" ca="1" si="154"/>
        <v>0</v>
      </c>
      <c r="J1660" s="121"/>
      <c r="K1660" s="196">
        <f>SUMIFS(VENTAS[Cantidad],VENTAS[Código del producto Vendido],INVENTARIO[[#This Row],[Code]])</f>
        <v>0</v>
      </c>
      <c r="L1660" s="196">
        <f>INVENTARIO[[#This Row],[Entradas]]-INVENTARIO[[#This Row],[Salidas]]</f>
        <v>0</v>
      </c>
      <c r="M1660" s="197">
        <f ca="1">INVENTARIO[[#This Row],[Pricing 1]]*10%</f>
        <v>0</v>
      </c>
      <c r="N1660" s="197"/>
      <c r="O1660" s="197"/>
      <c r="P1660" s="197" t="e">
        <f t="shared" si="155"/>
        <v>#DIV/0!</v>
      </c>
      <c r="Q1660" s="196"/>
      <c r="R1660" s="197"/>
      <c r="S1660" s="199">
        <f t="shared" si="156"/>
        <v>0</v>
      </c>
      <c r="T1660" s="200">
        <f ca="1">(P1660+S1660)-INVENTARIO[[#This Row],[Comisión 10%]]</f>
        <v>0</v>
      </c>
      <c r="U1660" s="197">
        <f t="shared" ca="1" si="157"/>
        <v>0</v>
      </c>
      <c r="V1660" s="201"/>
      <c r="W1660" s="20">
        <f ca="1">INVENTARIO[[#This Row],[Precio Final]]-(INVENTARIO[[#This Row],[Comisión 10%]]+INVENTARIO[[#This Row],[Costo total]])</f>
        <v>0</v>
      </c>
      <c r="X1660" s="20">
        <f ca="1">INVENTARIO[[#This Row],[Ganancia Unitaria]]*INVENTARIO[[#This Row],[Salidas]]</f>
        <v>0</v>
      </c>
      <c r="Y1660" s="20"/>
      <c r="Z1660" s="20"/>
    </row>
    <row r="1661" spans="1:26" ht="55" hidden="1" customHeight="1" x14ac:dyDescent="0.15">
      <c r="A1661" s="23"/>
      <c r="B1661" s="171"/>
      <c r="C1661" s="22"/>
      <c r="D1661" s="120"/>
      <c r="E1661" s="194"/>
      <c r="F1661" s="195"/>
      <c r="G1661" s="196"/>
      <c r="H1661" s="197"/>
      <c r="I1661" s="198">
        <f t="shared" ca="1" si="154"/>
        <v>0</v>
      </c>
      <c r="J1661" s="121"/>
      <c r="K1661" s="196">
        <f>SUMIFS(VENTAS[Cantidad],VENTAS[Código del producto Vendido],INVENTARIO[[#This Row],[Code]])</f>
        <v>0</v>
      </c>
      <c r="L1661" s="196">
        <f>INVENTARIO[[#This Row],[Entradas]]-INVENTARIO[[#This Row],[Salidas]]</f>
        <v>0</v>
      </c>
      <c r="M1661" s="197">
        <f ca="1">INVENTARIO[[#This Row],[Pricing 1]]*10%</f>
        <v>0</v>
      </c>
      <c r="N1661" s="197"/>
      <c r="O1661" s="197"/>
      <c r="P1661" s="197" t="e">
        <f t="shared" si="155"/>
        <v>#DIV/0!</v>
      </c>
      <c r="Q1661" s="196"/>
      <c r="R1661" s="197"/>
      <c r="S1661" s="199">
        <f t="shared" si="156"/>
        <v>0</v>
      </c>
      <c r="T1661" s="200">
        <f ca="1">(P1661+S1661)-INVENTARIO[[#This Row],[Comisión 10%]]</f>
        <v>0</v>
      </c>
      <c r="U1661" s="197">
        <f t="shared" ca="1" si="157"/>
        <v>0</v>
      </c>
      <c r="V1661" s="201"/>
      <c r="W1661" s="20">
        <f ca="1">INVENTARIO[[#This Row],[Precio Final]]-(INVENTARIO[[#This Row],[Comisión 10%]]+INVENTARIO[[#This Row],[Costo total]])</f>
        <v>0</v>
      </c>
      <c r="X1661" s="20">
        <f ca="1">INVENTARIO[[#This Row],[Ganancia Unitaria]]*INVENTARIO[[#This Row],[Salidas]]</f>
        <v>0</v>
      </c>
      <c r="Y1661" s="20"/>
      <c r="Z1661" s="20"/>
    </row>
    <row r="1662" spans="1:26" ht="55" hidden="1" customHeight="1" x14ac:dyDescent="0.15">
      <c r="A1662" s="23"/>
      <c r="B1662" s="171"/>
      <c r="C1662" s="22"/>
      <c r="D1662" s="120"/>
      <c r="E1662" s="194"/>
      <c r="F1662" s="195"/>
      <c r="G1662" s="196"/>
      <c r="H1662" s="197"/>
      <c r="I1662" s="198">
        <f t="shared" ca="1" si="154"/>
        <v>0</v>
      </c>
      <c r="J1662" s="121"/>
      <c r="K1662" s="196">
        <f>SUMIFS(VENTAS[Cantidad],VENTAS[Código del producto Vendido],INVENTARIO[[#This Row],[Code]])</f>
        <v>0</v>
      </c>
      <c r="L1662" s="196">
        <f>INVENTARIO[[#This Row],[Entradas]]-INVENTARIO[[#This Row],[Salidas]]</f>
        <v>0</v>
      </c>
      <c r="M1662" s="197">
        <f ca="1">INVENTARIO[[#This Row],[Pricing 1]]*10%</f>
        <v>0</v>
      </c>
      <c r="N1662" s="197"/>
      <c r="O1662" s="197"/>
      <c r="P1662" s="197" t="e">
        <f t="shared" si="155"/>
        <v>#DIV/0!</v>
      </c>
      <c r="Q1662" s="196"/>
      <c r="R1662" s="197"/>
      <c r="S1662" s="199">
        <f t="shared" si="156"/>
        <v>0</v>
      </c>
      <c r="T1662" s="200">
        <f ca="1">(P1662+S1662)-INVENTARIO[[#This Row],[Comisión 10%]]</f>
        <v>0</v>
      </c>
      <c r="U1662" s="197">
        <f t="shared" ca="1" si="157"/>
        <v>0</v>
      </c>
      <c r="V1662" s="201"/>
      <c r="W1662" s="20">
        <f ca="1">INVENTARIO[[#This Row],[Precio Final]]-(INVENTARIO[[#This Row],[Comisión 10%]]+INVENTARIO[[#This Row],[Costo total]])</f>
        <v>0</v>
      </c>
      <c r="X1662" s="20">
        <f ca="1">INVENTARIO[[#This Row],[Ganancia Unitaria]]*INVENTARIO[[#This Row],[Salidas]]</f>
        <v>0</v>
      </c>
      <c r="Y1662" s="20"/>
      <c r="Z1662" s="20"/>
    </row>
    <row r="1663" spans="1:26" ht="55" hidden="1" customHeight="1" x14ac:dyDescent="0.15">
      <c r="A1663" s="23"/>
      <c r="B1663" s="171"/>
      <c r="C1663" s="22"/>
      <c r="D1663" s="120"/>
      <c r="E1663" s="194"/>
      <c r="F1663" s="195"/>
      <c r="G1663" s="196"/>
      <c r="H1663" s="197"/>
      <c r="I1663" s="198">
        <f t="shared" ca="1" si="154"/>
        <v>0</v>
      </c>
      <c r="J1663" s="121"/>
      <c r="K1663" s="196">
        <f>SUMIFS(VENTAS[Cantidad],VENTAS[Código del producto Vendido],INVENTARIO[[#This Row],[Code]])</f>
        <v>0</v>
      </c>
      <c r="L1663" s="196">
        <f>INVENTARIO[[#This Row],[Entradas]]-INVENTARIO[[#This Row],[Salidas]]</f>
        <v>0</v>
      </c>
      <c r="M1663" s="197">
        <f ca="1">INVENTARIO[[#This Row],[Pricing 1]]*10%</f>
        <v>0</v>
      </c>
      <c r="N1663" s="197"/>
      <c r="O1663" s="197"/>
      <c r="P1663" s="197" t="e">
        <f t="shared" si="155"/>
        <v>#DIV/0!</v>
      </c>
      <c r="Q1663" s="196"/>
      <c r="R1663" s="197"/>
      <c r="S1663" s="199">
        <f t="shared" si="156"/>
        <v>0</v>
      </c>
      <c r="T1663" s="200">
        <f ca="1">(P1663+S1663)-INVENTARIO[[#This Row],[Comisión 10%]]</f>
        <v>0</v>
      </c>
      <c r="U1663" s="197">
        <f t="shared" ca="1" si="157"/>
        <v>0</v>
      </c>
      <c r="V1663" s="201"/>
      <c r="W1663" s="20">
        <f ca="1">INVENTARIO[[#This Row],[Precio Final]]-(INVENTARIO[[#This Row],[Comisión 10%]]+INVENTARIO[[#This Row],[Costo total]])</f>
        <v>0</v>
      </c>
      <c r="X1663" s="20">
        <f ca="1">INVENTARIO[[#This Row],[Ganancia Unitaria]]*INVENTARIO[[#This Row],[Salidas]]</f>
        <v>0</v>
      </c>
      <c r="Y1663" s="20"/>
      <c r="Z1663" s="20"/>
    </row>
    <row r="1664" spans="1:26" ht="55" hidden="1" customHeight="1" x14ac:dyDescent="0.15">
      <c r="A1664" s="23"/>
      <c r="B1664" s="171"/>
      <c r="C1664" s="22"/>
      <c r="D1664" s="120"/>
      <c r="E1664" s="194"/>
      <c r="F1664" s="195"/>
      <c r="G1664" s="196"/>
      <c r="H1664" s="197"/>
      <c r="I1664" s="198">
        <f t="shared" ca="1" si="154"/>
        <v>0</v>
      </c>
      <c r="J1664" s="121"/>
      <c r="K1664" s="196">
        <f>SUMIFS(VENTAS[Cantidad],VENTAS[Código del producto Vendido],INVENTARIO[[#This Row],[Code]])</f>
        <v>0</v>
      </c>
      <c r="L1664" s="196">
        <f>INVENTARIO[[#This Row],[Entradas]]-INVENTARIO[[#This Row],[Salidas]]</f>
        <v>0</v>
      </c>
      <c r="M1664" s="197">
        <f ca="1">INVENTARIO[[#This Row],[Pricing 1]]*10%</f>
        <v>0</v>
      </c>
      <c r="N1664" s="197"/>
      <c r="O1664" s="197"/>
      <c r="P1664" s="197" t="e">
        <f t="shared" si="155"/>
        <v>#DIV/0!</v>
      </c>
      <c r="Q1664" s="196"/>
      <c r="R1664" s="197"/>
      <c r="S1664" s="199">
        <f t="shared" si="156"/>
        <v>0</v>
      </c>
      <c r="T1664" s="200">
        <f ca="1">(P1664+S1664)-INVENTARIO[[#This Row],[Comisión 10%]]</f>
        <v>0</v>
      </c>
      <c r="U1664" s="197">
        <f t="shared" ca="1" si="157"/>
        <v>0</v>
      </c>
      <c r="V1664" s="201"/>
      <c r="W1664" s="20">
        <f ca="1">INVENTARIO[[#This Row],[Precio Final]]-(INVENTARIO[[#This Row],[Comisión 10%]]+INVENTARIO[[#This Row],[Costo total]])</f>
        <v>0</v>
      </c>
      <c r="X1664" s="20">
        <f ca="1">INVENTARIO[[#This Row],[Ganancia Unitaria]]*INVENTARIO[[#This Row],[Salidas]]</f>
        <v>0</v>
      </c>
      <c r="Y1664" s="20"/>
      <c r="Z1664" s="20"/>
    </row>
    <row r="1665" spans="1:26" ht="55" hidden="1" customHeight="1" x14ac:dyDescent="0.15">
      <c r="A1665" s="23"/>
      <c r="B1665" s="171"/>
      <c r="C1665" s="22"/>
      <c r="D1665" s="120"/>
      <c r="E1665" s="194"/>
      <c r="F1665" s="195"/>
      <c r="G1665" s="196"/>
      <c r="H1665" s="197"/>
      <c r="I1665" s="198">
        <f t="shared" ca="1" si="154"/>
        <v>0</v>
      </c>
      <c r="J1665" s="121"/>
      <c r="K1665" s="196">
        <f>SUMIFS(VENTAS[Cantidad],VENTAS[Código del producto Vendido],INVENTARIO[[#This Row],[Code]])</f>
        <v>0</v>
      </c>
      <c r="L1665" s="196">
        <f>INVENTARIO[[#This Row],[Entradas]]-INVENTARIO[[#This Row],[Salidas]]</f>
        <v>0</v>
      </c>
      <c r="M1665" s="197">
        <f ca="1">INVENTARIO[[#This Row],[Pricing 1]]*10%</f>
        <v>0</v>
      </c>
      <c r="N1665" s="197"/>
      <c r="O1665" s="197"/>
      <c r="P1665" s="197" t="e">
        <f t="shared" si="155"/>
        <v>#DIV/0!</v>
      </c>
      <c r="Q1665" s="196"/>
      <c r="R1665" s="197"/>
      <c r="S1665" s="199">
        <f t="shared" si="156"/>
        <v>0</v>
      </c>
      <c r="T1665" s="200">
        <f ca="1">(P1665+S1665)-INVENTARIO[[#This Row],[Comisión 10%]]</f>
        <v>0</v>
      </c>
      <c r="U1665" s="197">
        <f t="shared" ca="1" si="157"/>
        <v>0</v>
      </c>
      <c r="V1665" s="201"/>
      <c r="W1665" s="20">
        <f ca="1">INVENTARIO[[#This Row],[Precio Final]]-(INVENTARIO[[#This Row],[Comisión 10%]]+INVENTARIO[[#This Row],[Costo total]])</f>
        <v>0</v>
      </c>
      <c r="X1665" s="20">
        <f ca="1">INVENTARIO[[#This Row],[Ganancia Unitaria]]*INVENTARIO[[#This Row],[Salidas]]</f>
        <v>0</v>
      </c>
      <c r="Y1665" s="20"/>
      <c r="Z1665" s="20"/>
    </row>
    <row r="1666" spans="1:26" ht="55" hidden="1" customHeight="1" x14ac:dyDescent="0.15">
      <c r="A1666" s="23"/>
      <c r="B1666" s="171"/>
      <c r="C1666" s="22"/>
      <c r="D1666" s="120"/>
      <c r="E1666" s="194"/>
      <c r="F1666" s="195"/>
      <c r="G1666" s="196"/>
      <c r="H1666" s="197"/>
      <c r="I1666" s="198">
        <f t="shared" ca="1" si="154"/>
        <v>0</v>
      </c>
      <c r="J1666" s="121"/>
      <c r="K1666" s="196">
        <f>SUMIFS(VENTAS[Cantidad],VENTAS[Código del producto Vendido],INVENTARIO[[#This Row],[Code]])</f>
        <v>0</v>
      </c>
      <c r="L1666" s="196">
        <f>INVENTARIO[[#This Row],[Entradas]]-INVENTARIO[[#This Row],[Salidas]]</f>
        <v>0</v>
      </c>
      <c r="M1666" s="197">
        <f ca="1">INVENTARIO[[#This Row],[Pricing 1]]*10%</f>
        <v>0</v>
      </c>
      <c r="N1666" s="197"/>
      <c r="O1666" s="197"/>
      <c r="P1666" s="197" t="e">
        <f t="shared" si="155"/>
        <v>#DIV/0!</v>
      </c>
      <c r="Q1666" s="196"/>
      <c r="R1666" s="197"/>
      <c r="S1666" s="199">
        <f t="shared" si="156"/>
        <v>0</v>
      </c>
      <c r="T1666" s="200">
        <f ca="1">(P1666+S1666)-INVENTARIO[[#This Row],[Comisión 10%]]</f>
        <v>0</v>
      </c>
      <c r="U1666" s="197">
        <f t="shared" ca="1" si="157"/>
        <v>0</v>
      </c>
      <c r="V1666" s="201"/>
      <c r="W1666" s="20">
        <f ca="1">INVENTARIO[[#This Row],[Precio Final]]-(INVENTARIO[[#This Row],[Comisión 10%]]+INVENTARIO[[#This Row],[Costo total]])</f>
        <v>0</v>
      </c>
      <c r="X1666" s="20">
        <f ca="1">INVENTARIO[[#This Row],[Ganancia Unitaria]]*INVENTARIO[[#This Row],[Salidas]]</f>
        <v>0</v>
      </c>
      <c r="Y1666" s="20"/>
      <c r="Z1666" s="20"/>
    </row>
    <row r="1667" spans="1:26" ht="55" hidden="1" customHeight="1" x14ac:dyDescent="0.15">
      <c r="A1667" s="23"/>
      <c r="B1667" s="171"/>
      <c r="C1667" s="22"/>
      <c r="D1667" s="120"/>
      <c r="E1667" s="194"/>
      <c r="F1667" s="195"/>
      <c r="G1667" s="196"/>
      <c r="H1667" s="197"/>
      <c r="I1667" s="198">
        <f t="shared" ca="1" si="154"/>
        <v>0</v>
      </c>
      <c r="J1667" s="121"/>
      <c r="K1667" s="196">
        <f>SUMIFS(VENTAS[Cantidad],VENTAS[Código del producto Vendido],INVENTARIO[[#This Row],[Code]])</f>
        <v>0</v>
      </c>
      <c r="L1667" s="196">
        <f>INVENTARIO[[#This Row],[Entradas]]-INVENTARIO[[#This Row],[Salidas]]</f>
        <v>0</v>
      </c>
      <c r="M1667" s="197">
        <f ca="1">INVENTARIO[[#This Row],[Pricing 1]]*10%</f>
        <v>0</v>
      </c>
      <c r="N1667" s="197"/>
      <c r="O1667" s="197"/>
      <c r="P1667" s="197" t="e">
        <f t="shared" si="155"/>
        <v>#DIV/0!</v>
      </c>
      <c r="Q1667" s="196"/>
      <c r="R1667" s="197"/>
      <c r="S1667" s="199">
        <f t="shared" si="156"/>
        <v>0</v>
      </c>
      <c r="T1667" s="200">
        <f ca="1">(P1667+S1667)-INVENTARIO[[#This Row],[Comisión 10%]]</f>
        <v>0</v>
      </c>
      <c r="U1667" s="197">
        <f t="shared" ca="1" si="157"/>
        <v>0</v>
      </c>
      <c r="V1667" s="201"/>
      <c r="W1667" s="20">
        <f ca="1">INVENTARIO[[#This Row],[Precio Final]]-(INVENTARIO[[#This Row],[Comisión 10%]]+INVENTARIO[[#This Row],[Costo total]])</f>
        <v>0</v>
      </c>
      <c r="X1667" s="20">
        <f ca="1">INVENTARIO[[#This Row],[Ganancia Unitaria]]*INVENTARIO[[#This Row],[Salidas]]</f>
        <v>0</v>
      </c>
      <c r="Y1667" s="20"/>
      <c r="Z1667" s="20"/>
    </row>
    <row r="1668" spans="1:26" ht="55" hidden="1" customHeight="1" x14ac:dyDescent="0.15">
      <c r="A1668" s="23"/>
      <c r="B1668" s="171"/>
      <c r="C1668" s="22"/>
      <c r="D1668" s="120"/>
      <c r="E1668" s="194"/>
      <c r="F1668" s="195"/>
      <c r="G1668" s="196"/>
      <c r="H1668" s="197"/>
      <c r="I1668" s="198">
        <f t="shared" ca="1" si="154"/>
        <v>0</v>
      </c>
      <c r="J1668" s="121"/>
      <c r="K1668" s="196">
        <f>SUMIFS(VENTAS[Cantidad],VENTAS[Código del producto Vendido],INVENTARIO[[#This Row],[Code]])</f>
        <v>0</v>
      </c>
      <c r="L1668" s="196">
        <f>INVENTARIO[[#This Row],[Entradas]]-INVENTARIO[[#This Row],[Salidas]]</f>
        <v>0</v>
      </c>
      <c r="M1668" s="197">
        <f ca="1">INVENTARIO[[#This Row],[Pricing 1]]*10%</f>
        <v>0</v>
      </c>
      <c r="N1668" s="197"/>
      <c r="O1668" s="197"/>
      <c r="P1668" s="197" t="e">
        <f t="shared" si="155"/>
        <v>#DIV/0!</v>
      </c>
      <c r="Q1668" s="196"/>
      <c r="R1668" s="197"/>
      <c r="S1668" s="199">
        <f t="shared" si="156"/>
        <v>0</v>
      </c>
      <c r="T1668" s="200">
        <f ca="1">(P1668+S1668)-INVENTARIO[[#This Row],[Comisión 10%]]</f>
        <v>0</v>
      </c>
      <c r="U1668" s="197">
        <f t="shared" ca="1" si="157"/>
        <v>0</v>
      </c>
      <c r="V1668" s="201"/>
      <c r="W1668" s="20">
        <f ca="1">INVENTARIO[[#This Row],[Precio Final]]-(INVENTARIO[[#This Row],[Comisión 10%]]+INVENTARIO[[#This Row],[Costo total]])</f>
        <v>0</v>
      </c>
      <c r="X1668" s="20">
        <f ca="1">INVENTARIO[[#This Row],[Ganancia Unitaria]]*INVENTARIO[[#This Row],[Salidas]]</f>
        <v>0</v>
      </c>
      <c r="Y1668" s="20"/>
      <c r="Z1668" s="20"/>
    </row>
    <row r="1669" spans="1:26" ht="55" hidden="1" customHeight="1" x14ac:dyDescent="0.15">
      <c r="A1669" s="23"/>
      <c r="B1669" s="171"/>
      <c r="C1669" s="22"/>
      <c r="D1669" s="120"/>
      <c r="E1669" s="194"/>
      <c r="F1669" s="195"/>
      <c r="G1669" s="196"/>
      <c r="H1669" s="197"/>
      <c r="I1669" s="198">
        <f t="shared" ca="1" si="154"/>
        <v>0</v>
      </c>
      <c r="J1669" s="121"/>
      <c r="K1669" s="196">
        <f>SUMIFS(VENTAS[Cantidad],VENTAS[Código del producto Vendido],INVENTARIO[[#This Row],[Code]])</f>
        <v>0</v>
      </c>
      <c r="L1669" s="196">
        <f>INVENTARIO[[#This Row],[Entradas]]-INVENTARIO[[#This Row],[Salidas]]</f>
        <v>0</v>
      </c>
      <c r="M1669" s="197">
        <f ca="1">INVENTARIO[[#This Row],[Pricing 1]]*10%</f>
        <v>0</v>
      </c>
      <c r="N1669" s="197"/>
      <c r="O1669" s="197"/>
      <c r="P1669" s="197" t="e">
        <f t="shared" si="155"/>
        <v>#DIV/0!</v>
      </c>
      <c r="Q1669" s="196"/>
      <c r="R1669" s="197"/>
      <c r="S1669" s="199">
        <f t="shared" si="156"/>
        <v>0</v>
      </c>
      <c r="T1669" s="200">
        <f ca="1">(P1669+S1669)-INVENTARIO[[#This Row],[Comisión 10%]]</f>
        <v>0</v>
      </c>
      <c r="U1669" s="197">
        <f t="shared" ca="1" si="157"/>
        <v>0</v>
      </c>
      <c r="V1669" s="201"/>
      <c r="W1669" s="20">
        <f ca="1">INVENTARIO[[#This Row],[Precio Final]]-(INVENTARIO[[#This Row],[Comisión 10%]]+INVENTARIO[[#This Row],[Costo total]])</f>
        <v>0</v>
      </c>
      <c r="X1669" s="20">
        <f ca="1">INVENTARIO[[#This Row],[Ganancia Unitaria]]*INVENTARIO[[#This Row],[Salidas]]</f>
        <v>0</v>
      </c>
      <c r="Y1669" s="20"/>
      <c r="Z1669" s="20"/>
    </row>
    <row r="1670" spans="1:26" ht="55" hidden="1" customHeight="1" x14ac:dyDescent="0.15">
      <c r="A1670" s="23"/>
      <c r="B1670" s="171"/>
      <c r="C1670" s="22"/>
      <c r="D1670" s="120"/>
      <c r="E1670" s="194"/>
      <c r="F1670" s="195"/>
      <c r="G1670" s="196"/>
      <c r="H1670" s="197"/>
      <c r="I1670" s="198">
        <f t="shared" ca="1" si="154"/>
        <v>0</v>
      </c>
      <c r="J1670" s="121"/>
      <c r="K1670" s="196">
        <f>SUMIFS(VENTAS[Cantidad],VENTAS[Código del producto Vendido],INVENTARIO[[#This Row],[Code]])</f>
        <v>0</v>
      </c>
      <c r="L1670" s="196">
        <f>INVENTARIO[[#This Row],[Entradas]]-INVENTARIO[[#This Row],[Salidas]]</f>
        <v>0</v>
      </c>
      <c r="M1670" s="197">
        <f ca="1">INVENTARIO[[#This Row],[Pricing 1]]*10%</f>
        <v>0</v>
      </c>
      <c r="N1670" s="197"/>
      <c r="O1670" s="197"/>
      <c r="P1670" s="197" t="e">
        <f t="shared" si="155"/>
        <v>#DIV/0!</v>
      </c>
      <c r="Q1670" s="196"/>
      <c r="R1670" s="197"/>
      <c r="S1670" s="199">
        <f t="shared" si="156"/>
        <v>0</v>
      </c>
      <c r="T1670" s="200">
        <f ca="1">(P1670+S1670)-INVENTARIO[[#This Row],[Comisión 10%]]</f>
        <v>0</v>
      </c>
      <c r="U1670" s="197">
        <f t="shared" ca="1" si="157"/>
        <v>0</v>
      </c>
      <c r="V1670" s="201"/>
      <c r="W1670" s="20">
        <f ca="1">INVENTARIO[[#This Row],[Precio Final]]-(INVENTARIO[[#This Row],[Comisión 10%]]+INVENTARIO[[#This Row],[Costo total]])</f>
        <v>0</v>
      </c>
      <c r="X1670" s="20">
        <f ca="1">INVENTARIO[[#This Row],[Ganancia Unitaria]]*INVENTARIO[[#This Row],[Salidas]]</f>
        <v>0</v>
      </c>
      <c r="Y1670" s="20"/>
      <c r="Z1670" s="20"/>
    </row>
    <row r="1671" spans="1:26" ht="55" hidden="1" customHeight="1" x14ac:dyDescent="0.15">
      <c r="A1671" s="23"/>
      <c r="B1671" s="171"/>
      <c r="C1671" s="22"/>
      <c r="D1671" s="120"/>
      <c r="E1671" s="194"/>
      <c r="F1671" s="195"/>
      <c r="G1671" s="196"/>
      <c r="H1671" s="197"/>
      <c r="I1671" s="198">
        <f t="shared" ca="1" si="154"/>
        <v>0</v>
      </c>
      <c r="J1671" s="121"/>
      <c r="K1671" s="196">
        <f>SUMIFS(VENTAS[Cantidad],VENTAS[Código del producto Vendido],INVENTARIO[[#This Row],[Code]])</f>
        <v>0</v>
      </c>
      <c r="L1671" s="196">
        <f>INVENTARIO[[#This Row],[Entradas]]-INVENTARIO[[#This Row],[Salidas]]</f>
        <v>0</v>
      </c>
      <c r="M1671" s="197">
        <f ca="1">INVENTARIO[[#This Row],[Pricing 1]]*10%</f>
        <v>0</v>
      </c>
      <c r="N1671" s="197"/>
      <c r="O1671" s="197"/>
      <c r="P1671" s="197" t="e">
        <f t="shared" si="155"/>
        <v>#DIV/0!</v>
      </c>
      <c r="Q1671" s="196"/>
      <c r="R1671" s="197"/>
      <c r="S1671" s="199">
        <f t="shared" si="156"/>
        <v>0</v>
      </c>
      <c r="T1671" s="200">
        <f ca="1">(P1671+S1671)-INVENTARIO[[#This Row],[Comisión 10%]]</f>
        <v>0</v>
      </c>
      <c r="U1671" s="197">
        <f t="shared" ca="1" si="157"/>
        <v>0</v>
      </c>
      <c r="V1671" s="201"/>
      <c r="W1671" s="20">
        <f ca="1">INVENTARIO[[#This Row],[Precio Final]]-(INVENTARIO[[#This Row],[Comisión 10%]]+INVENTARIO[[#This Row],[Costo total]])</f>
        <v>0</v>
      </c>
      <c r="X1671" s="20">
        <f ca="1">INVENTARIO[[#This Row],[Ganancia Unitaria]]*INVENTARIO[[#This Row],[Salidas]]</f>
        <v>0</v>
      </c>
      <c r="Y1671" s="20"/>
      <c r="Z1671" s="20"/>
    </row>
    <row r="1672" spans="1:26" ht="55" hidden="1" customHeight="1" x14ac:dyDescent="0.15">
      <c r="A1672" s="23"/>
      <c r="B1672" s="171"/>
      <c r="C1672" s="22"/>
      <c r="D1672" s="120"/>
      <c r="E1672" s="194"/>
      <c r="F1672" s="195"/>
      <c r="G1672" s="196"/>
      <c r="H1672" s="197"/>
      <c r="I1672" s="198">
        <f t="shared" ca="1" si="154"/>
        <v>0</v>
      </c>
      <c r="J1672" s="121"/>
      <c r="K1672" s="196">
        <f>SUMIFS(VENTAS[Cantidad],VENTAS[Código del producto Vendido],INVENTARIO[[#This Row],[Code]])</f>
        <v>0</v>
      </c>
      <c r="L1672" s="196">
        <f>INVENTARIO[[#This Row],[Entradas]]-INVENTARIO[[#This Row],[Salidas]]</f>
        <v>0</v>
      </c>
      <c r="M1672" s="197">
        <f ca="1">INVENTARIO[[#This Row],[Pricing 1]]*10%</f>
        <v>0</v>
      </c>
      <c r="N1672" s="197"/>
      <c r="O1672" s="197"/>
      <c r="P1672" s="197" t="e">
        <f t="shared" si="155"/>
        <v>#DIV/0!</v>
      </c>
      <c r="Q1672" s="196"/>
      <c r="R1672" s="197"/>
      <c r="S1672" s="199">
        <f t="shared" si="156"/>
        <v>0</v>
      </c>
      <c r="T1672" s="200">
        <f ca="1">(P1672+S1672)-INVENTARIO[[#This Row],[Comisión 10%]]</f>
        <v>0</v>
      </c>
      <c r="U1672" s="197">
        <f t="shared" ca="1" si="157"/>
        <v>0</v>
      </c>
      <c r="V1672" s="201"/>
      <c r="W1672" s="20">
        <f ca="1">INVENTARIO[[#This Row],[Precio Final]]-(INVENTARIO[[#This Row],[Comisión 10%]]+INVENTARIO[[#This Row],[Costo total]])</f>
        <v>0</v>
      </c>
      <c r="X1672" s="20">
        <f ca="1">INVENTARIO[[#This Row],[Ganancia Unitaria]]*INVENTARIO[[#This Row],[Salidas]]</f>
        <v>0</v>
      </c>
      <c r="Y1672" s="20"/>
      <c r="Z1672" s="20"/>
    </row>
    <row r="1673" spans="1:26" ht="55" hidden="1" customHeight="1" x14ac:dyDescent="0.15">
      <c r="A1673" s="23"/>
      <c r="B1673" s="171"/>
      <c r="C1673" s="22"/>
      <c r="D1673" s="120"/>
      <c r="E1673" s="194"/>
      <c r="F1673" s="195"/>
      <c r="G1673" s="196"/>
      <c r="H1673" s="197"/>
      <c r="I1673" s="198">
        <f t="shared" ca="1" si="154"/>
        <v>0</v>
      </c>
      <c r="J1673" s="121"/>
      <c r="K1673" s="196">
        <f>SUMIFS(VENTAS[Cantidad],VENTAS[Código del producto Vendido],INVENTARIO[[#This Row],[Code]])</f>
        <v>0</v>
      </c>
      <c r="L1673" s="196">
        <f>INVENTARIO[[#This Row],[Entradas]]-INVENTARIO[[#This Row],[Salidas]]</f>
        <v>0</v>
      </c>
      <c r="M1673" s="197">
        <f ca="1">INVENTARIO[[#This Row],[Pricing 1]]*10%</f>
        <v>0</v>
      </c>
      <c r="N1673" s="197"/>
      <c r="O1673" s="197"/>
      <c r="P1673" s="197" t="e">
        <f t="shared" si="155"/>
        <v>#DIV/0!</v>
      </c>
      <c r="Q1673" s="196"/>
      <c r="R1673" s="197"/>
      <c r="S1673" s="199">
        <f t="shared" si="156"/>
        <v>0</v>
      </c>
      <c r="T1673" s="200">
        <f ca="1">(P1673+S1673)-INVENTARIO[[#This Row],[Comisión 10%]]</f>
        <v>0</v>
      </c>
      <c r="U1673" s="197">
        <f t="shared" ca="1" si="157"/>
        <v>0</v>
      </c>
      <c r="V1673" s="201"/>
      <c r="W1673" s="20">
        <f ca="1">INVENTARIO[[#This Row],[Precio Final]]-(INVENTARIO[[#This Row],[Comisión 10%]]+INVENTARIO[[#This Row],[Costo total]])</f>
        <v>0</v>
      </c>
      <c r="X1673" s="20">
        <f ca="1">INVENTARIO[[#This Row],[Ganancia Unitaria]]*INVENTARIO[[#This Row],[Salidas]]</f>
        <v>0</v>
      </c>
      <c r="Y1673" s="20"/>
      <c r="Z1673" s="20"/>
    </row>
    <row r="1674" spans="1:26" ht="55" hidden="1" customHeight="1" x14ac:dyDescent="0.15">
      <c r="A1674" s="23"/>
      <c r="B1674" s="171"/>
      <c r="C1674" s="22"/>
      <c r="D1674" s="120"/>
      <c r="E1674" s="194"/>
      <c r="F1674" s="195"/>
      <c r="G1674" s="196"/>
      <c r="H1674" s="197"/>
      <c r="I1674" s="198">
        <f t="shared" ca="1" si="154"/>
        <v>0</v>
      </c>
      <c r="J1674" s="121"/>
      <c r="K1674" s="196">
        <f>SUMIFS(VENTAS[Cantidad],VENTAS[Código del producto Vendido],INVENTARIO[[#This Row],[Code]])</f>
        <v>0</v>
      </c>
      <c r="L1674" s="196">
        <f>INVENTARIO[[#This Row],[Entradas]]-INVENTARIO[[#This Row],[Salidas]]</f>
        <v>0</v>
      </c>
      <c r="M1674" s="197">
        <f ca="1">INVENTARIO[[#This Row],[Pricing 1]]*10%</f>
        <v>0</v>
      </c>
      <c r="N1674" s="197"/>
      <c r="O1674" s="197"/>
      <c r="P1674" s="197" t="e">
        <f t="shared" si="155"/>
        <v>#DIV/0!</v>
      </c>
      <c r="Q1674" s="196"/>
      <c r="R1674" s="197"/>
      <c r="S1674" s="199">
        <f t="shared" si="156"/>
        <v>0</v>
      </c>
      <c r="T1674" s="200">
        <f ca="1">(P1674+S1674)-INVENTARIO[[#This Row],[Comisión 10%]]</f>
        <v>0</v>
      </c>
      <c r="U1674" s="197">
        <f t="shared" ca="1" si="157"/>
        <v>0</v>
      </c>
      <c r="V1674" s="201"/>
      <c r="W1674" s="20">
        <f ca="1">INVENTARIO[[#This Row],[Precio Final]]-(INVENTARIO[[#This Row],[Comisión 10%]]+INVENTARIO[[#This Row],[Costo total]])</f>
        <v>0</v>
      </c>
      <c r="X1674" s="20">
        <f ca="1">INVENTARIO[[#This Row],[Ganancia Unitaria]]*INVENTARIO[[#This Row],[Salidas]]</f>
        <v>0</v>
      </c>
      <c r="Y1674" s="20"/>
      <c r="Z1674" s="20"/>
    </row>
    <row r="1675" spans="1:26" ht="55" hidden="1" customHeight="1" x14ac:dyDescent="0.15">
      <c r="A1675" s="23"/>
      <c r="B1675" s="171"/>
      <c r="C1675" s="22"/>
      <c r="D1675" s="120"/>
      <c r="E1675" s="194"/>
      <c r="F1675" s="195"/>
      <c r="G1675" s="196"/>
      <c r="H1675" s="197"/>
      <c r="I1675" s="198">
        <f t="shared" ca="1" si="154"/>
        <v>0</v>
      </c>
      <c r="J1675" s="121"/>
      <c r="K1675" s="196">
        <f>SUMIFS(VENTAS[Cantidad],VENTAS[Código del producto Vendido],INVENTARIO[[#This Row],[Code]])</f>
        <v>0</v>
      </c>
      <c r="L1675" s="196">
        <f>INVENTARIO[[#This Row],[Entradas]]-INVENTARIO[[#This Row],[Salidas]]</f>
        <v>0</v>
      </c>
      <c r="M1675" s="197">
        <f ca="1">INVENTARIO[[#This Row],[Pricing 1]]*10%</f>
        <v>0</v>
      </c>
      <c r="N1675" s="197"/>
      <c r="O1675" s="197"/>
      <c r="P1675" s="197" t="e">
        <f t="shared" si="155"/>
        <v>#DIV/0!</v>
      </c>
      <c r="Q1675" s="196"/>
      <c r="R1675" s="197"/>
      <c r="S1675" s="199">
        <f t="shared" si="156"/>
        <v>0</v>
      </c>
      <c r="T1675" s="200">
        <f ca="1">(P1675+S1675)-INVENTARIO[[#This Row],[Comisión 10%]]</f>
        <v>0</v>
      </c>
      <c r="U1675" s="197">
        <f t="shared" ca="1" si="157"/>
        <v>0</v>
      </c>
      <c r="V1675" s="201"/>
      <c r="W1675" s="20">
        <f ca="1">INVENTARIO[[#This Row],[Precio Final]]-(INVENTARIO[[#This Row],[Comisión 10%]]+INVENTARIO[[#This Row],[Costo total]])</f>
        <v>0</v>
      </c>
      <c r="X1675" s="20">
        <f ca="1">INVENTARIO[[#This Row],[Ganancia Unitaria]]*INVENTARIO[[#This Row],[Salidas]]</f>
        <v>0</v>
      </c>
      <c r="Y1675" s="20"/>
      <c r="Z1675" s="20"/>
    </row>
    <row r="1676" spans="1:26" ht="55" hidden="1" customHeight="1" x14ac:dyDescent="0.15">
      <c r="A1676" s="23"/>
      <c r="B1676" s="171"/>
      <c r="C1676" s="22"/>
      <c r="D1676" s="120"/>
      <c r="E1676" s="194"/>
      <c r="F1676" s="195"/>
      <c r="G1676" s="196"/>
      <c r="H1676" s="197"/>
      <c r="I1676" s="198">
        <f t="shared" ca="1" si="154"/>
        <v>0</v>
      </c>
      <c r="J1676" s="121"/>
      <c r="K1676" s="196">
        <f>SUMIFS(VENTAS[Cantidad],VENTAS[Código del producto Vendido],INVENTARIO[[#This Row],[Code]])</f>
        <v>0</v>
      </c>
      <c r="L1676" s="196">
        <f>INVENTARIO[[#This Row],[Entradas]]-INVENTARIO[[#This Row],[Salidas]]</f>
        <v>0</v>
      </c>
      <c r="M1676" s="197">
        <f ca="1">INVENTARIO[[#This Row],[Pricing 1]]*10%</f>
        <v>0</v>
      </c>
      <c r="N1676" s="197"/>
      <c r="O1676" s="197"/>
      <c r="P1676" s="197" t="e">
        <f t="shared" si="155"/>
        <v>#DIV/0!</v>
      </c>
      <c r="Q1676" s="196"/>
      <c r="R1676" s="197"/>
      <c r="S1676" s="199">
        <f t="shared" si="156"/>
        <v>0</v>
      </c>
      <c r="T1676" s="200">
        <f ca="1">(P1676+S1676)-INVENTARIO[[#This Row],[Comisión 10%]]</f>
        <v>0</v>
      </c>
      <c r="U1676" s="197">
        <f t="shared" ca="1" si="157"/>
        <v>0</v>
      </c>
      <c r="V1676" s="201"/>
      <c r="W1676" s="20">
        <f ca="1">INVENTARIO[[#This Row],[Precio Final]]-(INVENTARIO[[#This Row],[Comisión 10%]]+INVENTARIO[[#This Row],[Costo total]])</f>
        <v>0</v>
      </c>
      <c r="X1676" s="20">
        <f ca="1">INVENTARIO[[#This Row],[Ganancia Unitaria]]*INVENTARIO[[#This Row],[Salidas]]</f>
        <v>0</v>
      </c>
      <c r="Y1676" s="20"/>
      <c r="Z1676" s="20"/>
    </row>
    <row r="1677" spans="1:26" ht="55" hidden="1" customHeight="1" x14ac:dyDescent="0.15">
      <c r="A1677" s="23"/>
      <c r="B1677" s="171"/>
      <c r="C1677" s="22"/>
      <c r="D1677" s="120"/>
      <c r="E1677" s="194"/>
      <c r="F1677" s="195"/>
      <c r="G1677" s="196"/>
      <c r="H1677" s="197"/>
      <c r="I1677" s="198">
        <f t="shared" ca="1" si="154"/>
        <v>0</v>
      </c>
      <c r="J1677" s="121"/>
      <c r="K1677" s="196">
        <f>SUMIFS(VENTAS[Cantidad],VENTAS[Código del producto Vendido],INVENTARIO[[#This Row],[Code]])</f>
        <v>0</v>
      </c>
      <c r="L1677" s="196">
        <f>INVENTARIO[[#This Row],[Entradas]]-INVENTARIO[[#This Row],[Salidas]]</f>
        <v>0</v>
      </c>
      <c r="M1677" s="197">
        <f ca="1">INVENTARIO[[#This Row],[Pricing 1]]*10%</f>
        <v>0</v>
      </c>
      <c r="N1677" s="197"/>
      <c r="O1677" s="197"/>
      <c r="P1677" s="197" t="e">
        <f t="shared" si="155"/>
        <v>#DIV/0!</v>
      </c>
      <c r="Q1677" s="196"/>
      <c r="R1677" s="197"/>
      <c r="S1677" s="199">
        <f t="shared" si="156"/>
        <v>0</v>
      </c>
      <c r="T1677" s="200">
        <f ca="1">(P1677+S1677)-INVENTARIO[[#This Row],[Comisión 10%]]</f>
        <v>0</v>
      </c>
      <c r="U1677" s="197">
        <f t="shared" ca="1" si="157"/>
        <v>0</v>
      </c>
      <c r="V1677" s="201"/>
      <c r="W1677" s="20">
        <f ca="1">INVENTARIO[[#This Row],[Precio Final]]-(INVENTARIO[[#This Row],[Comisión 10%]]+INVENTARIO[[#This Row],[Costo total]])</f>
        <v>0</v>
      </c>
      <c r="X1677" s="20">
        <f ca="1">INVENTARIO[[#This Row],[Ganancia Unitaria]]*INVENTARIO[[#This Row],[Salidas]]</f>
        <v>0</v>
      </c>
      <c r="Y1677" s="20"/>
      <c r="Z1677" s="20"/>
    </row>
    <row r="1678" spans="1:26" ht="55" hidden="1" customHeight="1" x14ac:dyDescent="0.15">
      <c r="A1678" s="23"/>
      <c r="B1678" s="171"/>
      <c r="C1678" s="22"/>
      <c r="D1678" s="120"/>
      <c r="E1678" s="194"/>
      <c r="F1678" s="195"/>
      <c r="G1678" s="196"/>
      <c r="H1678" s="197"/>
      <c r="I1678" s="198">
        <f t="shared" ca="1" si="154"/>
        <v>0</v>
      </c>
      <c r="J1678" s="121"/>
      <c r="K1678" s="196">
        <f>SUMIFS(VENTAS[Cantidad],VENTAS[Código del producto Vendido],INVENTARIO[[#This Row],[Code]])</f>
        <v>0</v>
      </c>
      <c r="L1678" s="196">
        <f>INVENTARIO[[#This Row],[Entradas]]-INVENTARIO[[#This Row],[Salidas]]</f>
        <v>0</v>
      </c>
      <c r="M1678" s="197">
        <f ca="1">INVENTARIO[[#This Row],[Pricing 1]]*10%</f>
        <v>0</v>
      </c>
      <c r="N1678" s="197"/>
      <c r="O1678" s="197"/>
      <c r="P1678" s="197" t="e">
        <f t="shared" si="155"/>
        <v>#DIV/0!</v>
      </c>
      <c r="Q1678" s="196"/>
      <c r="R1678" s="197"/>
      <c r="S1678" s="199">
        <f t="shared" si="156"/>
        <v>0</v>
      </c>
      <c r="T1678" s="200">
        <f ca="1">(P1678+S1678)-INVENTARIO[[#This Row],[Comisión 10%]]</f>
        <v>0</v>
      </c>
      <c r="U1678" s="197">
        <f t="shared" ca="1" si="157"/>
        <v>0</v>
      </c>
      <c r="V1678" s="201"/>
      <c r="W1678" s="20">
        <f ca="1">INVENTARIO[[#This Row],[Precio Final]]-(INVENTARIO[[#This Row],[Comisión 10%]]+INVENTARIO[[#This Row],[Costo total]])</f>
        <v>0</v>
      </c>
      <c r="X1678" s="20">
        <f ca="1">INVENTARIO[[#This Row],[Ganancia Unitaria]]*INVENTARIO[[#This Row],[Salidas]]</f>
        <v>0</v>
      </c>
      <c r="Y1678" s="20"/>
      <c r="Z1678" s="20"/>
    </row>
    <row r="1679" spans="1:26" ht="55" hidden="1" customHeight="1" x14ac:dyDescent="0.15">
      <c r="A1679" s="23"/>
      <c r="B1679" s="171"/>
      <c r="C1679" s="22"/>
      <c r="D1679" s="120"/>
      <c r="E1679" s="194"/>
      <c r="F1679" s="195"/>
      <c r="G1679" s="196"/>
      <c r="H1679" s="197"/>
      <c r="I1679" s="198">
        <f t="shared" ca="1" si="154"/>
        <v>0</v>
      </c>
      <c r="J1679" s="121"/>
      <c r="K1679" s="196">
        <f>SUMIFS(VENTAS[Cantidad],VENTAS[Código del producto Vendido],INVENTARIO[[#This Row],[Code]])</f>
        <v>0</v>
      </c>
      <c r="L1679" s="196">
        <f>INVENTARIO[[#This Row],[Entradas]]-INVENTARIO[[#This Row],[Salidas]]</f>
        <v>0</v>
      </c>
      <c r="M1679" s="197">
        <f ca="1">INVENTARIO[[#This Row],[Pricing 1]]*10%</f>
        <v>0</v>
      </c>
      <c r="N1679" s="197"/>
      <c r="O1679" s="197"/>
      <c r="P1679" s="197" t="e">
        <f t="shared" si="155"/>
        <v>#DIV/0!</v>
      </c>
      <c r="Q1679" s="196"/>
      <c r="R1679" s="197"/>
      <c r="S1679" s="199">
        <f t="shared" si="156"/>
        <v>0</v>
      </c>
      <c r="T1679" s="200">
        <f ca="1">(P1679+S1679)-INVENTARIO[[#This Row],[Comisión 10%]]</f>
        <v>0</v>
      </c>
      <c r="U1679" s="197">
        <f t="shared" ca="1" si="157"/>
        <v>0</v>
      </c>
      <c r="V1679" s="201"/>
      <c r="W1679" s="20">
        <f ca="1">INVENTARIO[[#This Row],[Precio Final]]-(INVENTARIO[[#This Row],[Comisión 10%]]+INVENTARIO[[#This Row],[Costo total]])</f>
        <v>0</v>
      </c>
      <c r="X1679" s="20">
        <f ca="1">INVENTARIO[[#This Row],[Ganancia Unitaria]]*INVENTARIO[[#This Row],[Salidas]]</f>
        <v>0</v>
      </c>
      <c r="Y1679" s="20"/>
      <c r="Z1679" s="20"/>
    </row>
    <row r="1680" spans="1:26" ht="55" hidden="1" customHeight="1" x14ac:dyDescent="0.15">
      <c r="A1680" s="23"/>
      <c r="B1680" s="171"/>
      <c r="C1680" s="22"/>
      <c r="D1680" s="120"/>
      <c r="E1680" s="194"/>
      <c r="F1680" s="195"/>
      <c r="G1680" s="196"/>
      <c r="H1680" s="197"/>
      <c r="I1680" s="198">
        <f t="shared" ca="1" si="154"/>
        <v>0</v>
      </c>
      <c r="J1680" s="121"/>
      <c r="K1680" s="196">
        <f>SUMIFS(VENTAS[Cantidad],VENTAS[Código del producto Vendido],INVENTARIO[[#This Row],[Code]])</f>
        <v>0</v>
      </c>
      <c r="L1680" s="196">
        <f>INVENTARIO[[#This Row],[Entradas]]-INVENTARIO[[#This Row],[Salidas]]</f>
        <v>0</v>
      </c>
      <c r="M1680" s="197">
        <f ca="1">INVENTARIO[[#This Row],[Pricing 1]]*10%</f>
        <v>0</v>
      </c>
      <c r="N1680" s="197"/>
      <c r="O1680" s="197"/>
      <c r="P1680" s="197" t="e">
        <f t="shared" si="155"/>
        <v>#DIV/0!</v>
      </c>
      <c r="Q1680" s="196"/>
      <c r="R1680" s="197"/>
      <c r="S1680" s="199">
        <f t="shared" si="156"/>
        <v>0</v>
      </c>
      <c r="T1680" s="200">
        <f ca="1">(P1680+S1680)-INVENTARIO[[#This Row],[Comisión 10%]]</f>
        <v>0</v>
      </c>
      <c r="U1680" s="197">
        <f t="shared" ca="1" si="157"/>
        <v>0</v>
      </c>
      <c r="V1680" s="201"/>
      <c r="W1680" s="20">
        <f ca="1">INVENTARIO[[#This Row],[Precio Final]]-(INVENTARIO[[#This Row],[Comisión 10%]]+INVENTARIO[[#This Row],[Costo total]])</f>
        <v>0</v>
      </c>
      <c r="X1680" s="20">
        <f ca="1">INVENTARIO[[#This Row],[Ganancia Unitaria]]*INVENTARIO[[#This Row],[Salidas]]</f>
        <v>0</v>
      </c>
      <c r="Y1680" s="20"/>
      <c r="Z1680" s="20"/>
    </row>
    <row r="1681" spans="1:26" ht="55" hidden="1" customHeight="1" x14ac:dyDescent="0.15">
      <c r="A1681" s="23"/>
      <c r="B1681" s="171"/>
      <c r="C1681" s="22"/>
      <c r="D1681" s="120"/>
      <c r="E1681" s="194"/>
      <c r="F1681" s="195"/>
      <c r="G1681" s="196"/>
      <c r="H1681" s="197"/>
      <c r="I1681" s="198">
        <f t="shared" ca="1" si="154"/>
        <v>0</v>
      </c>
      <c r="J1681" s="121"/>
      <c r="K1681" s="196">
        <f>SUMIFS(VENTAS[Cantidad],VENTAS[Código del producto Vendido],INVENTARIO[[#This Row],[Code]])</f>
        <v>0</v>
      </c>
      <c r="L1681" s="196">
        <f>INVENTARIO[[#This Row],[Entradas]]-INVENTARIO[[#This Row],[Salidas]]</f>
        <v>0</v>
      </c>
      <c r="M1681" s="197">
        <f ca="1">INVENTARIO[[#This Row],[Pricing 1]]*10%</f>
        <v>0</v>
      </c>
      <c r="N1681" s="197"/>
      <c r="O1681" s="197"/>
      <c r="P1681" s="197" t="e">
        <f t="shared" si="155"/>
        <v>#DIV/0!</v>
      </c>
      <c r="Q1681" s="196"/>
      <c r="R1681" s="197"/>
      <c r="S1681" s="199">
        <f t="shared" si="156"/>
        <v>0</v>
      </c>
      <c r="T1681" s="200">
        <f ca="1">(P1681+S1681)-INVENTARIO[[#This Row],[Comisión 10%]]</f>
        <v>0</v>
      </c>
      <c r="U1681" s="197">
        <f t="shared" ca="1" si="157"/>
        <v>0</v>
      </c>
      <c r="V1681" s="201"/>
      <c r="W1681" s="20">
        <f ca="1">INVENTARIO[[#This Row],[Precio Final]]-(INVENTARIO[[#This Row],[Comisión 10%]]+INVENTARIO[[#This Row],[Costo total]])</f>
        <v>0</v>
      </c>
      <c r="X1681" s="20">
        <f ca="1">INVENTARIO[[#This Row],[Ganancia Unitaria]]*INVENTARIO[[#This Row],[Salidas]]</f>
        <v>0</v>
      </c>
      <c r="Y1681" s="20"/>
      <c r="Z1681" s="20"/>
    </row>
    <row r="1682" spans="1:26" ht="55" hidden="1" customHeight="1" x14ac:dyDescent="0.15">
      <c r="A1682" s="23"/>
      <c r="B1682" s="171"/>
      <c r="C1682" s="22"/>
      <c r="D1682" s="120"/>
      <c r="E1682" s="194"/>
      <c r="F1682" s="195"/>
      <c r="G1682" s="196"/>
      <c r="H1682" s="197"/>
      <c r="I1682" s="198">
        <f t="shared" ca="1" si="154"/>
        <v>0</v>
      </c>
      <c r="J1682" s="121"/>
      <c r="K1682" s="196">
        <f>SUMIFS(VENTAS[Cantidad],VENTAS[Código del producto Vendido],INVENTARIO[[#This Row],[Code]])</f>
        <v>0</v>
      </c>
      <c r="L1682" s="196">
        <f>INVENTARIO[[#This Row],[Entradas]]-INVENTARIO[[#This Row],[Salidas]]</f>
        <v>0</v>
      </c>
      <c r="M1682" s="197">
        <f ca="1">INVENTARIO[[#This Row],[Pricing 1]]*10%</f>
        <v>0</v>
      </c>
      <c r="N1682" s="197"/>
      <c r="O1682" s="197"/>
      <c r="P1682" s="197" t="e">
        <f t="shared" si="155"/>
        <v>#DIV/0!</v>
      </c>
      <c r="Q1682" s="196"/>
      <c r="R1682" s="197"/>
      <c r="S1682" s="199">
        <f t="shared" si="156"/>
        <v>0</v>
      </c>
      <c r="T1682" s="200">
        <f ca="1">(P1682+S1682)-INVENTARIO[[#This Row],[Comisión 10%]]</f>
        <v>0</v>
      </c>
      <c r="U1682" s="197">
        <f t="shared" ca="1" si="157"/>
        <v>0</v>
      </c>
      <c r="V1682" s="201"/>
      <c r="W1682" s="20">
        <f ca="1">INVENTARIO[[#This Row],[Precio Final]]-(INVENTARIO[[#This Row],[Comisión 10%]]+INVENTARIO[[#This Row],[Costo total]])</f>
        <v>0</v>
      </c>
      <c r="X1682" s="20">
        <f ca="1">INVENTARIO[[#This Row],[Ganancia Unitaria]]*INVENTARIO[[#This Row],[Salidas]]</f>
        <v>0</v>
      </c>
      <c r="Y1682" s="20"/>
      <c r="Z1682" s="20"/>
    </row>
    <row r="1683" spans="1:26" ht="55" hidden="1" customHeight="1" x14ac:dyDescent="0.15">
      <c r="A1683" s="23"/>
      <c r="B1683" s="171"/>
      <c r="C1683" s="22"/>
      <c r="D1683" s="120"/>
      <c r="E1683" s="194"/>
      <c r="F1683" s="195"/>
      <c r="G1683" s="196"/>
      <c r="H1683" s="197"/>
      <c r="I1683" s="198">
        <f t="shared" ca="1" si="154"/>
        <v>0</v>
      </c>
      <c r="J1683" s="121"/>
      <c r="K1683" s="196">
        <f>SUMIFS(VENTAS[Cantidad],VENTAS[Código del producto Vendido],INVENTARIO[[#This Row],[Code]])</f>
        <v>0</v>
      </c>
      <c r="L1683" s="196">
        <f>INVENTARIO[[#This Row],[Entradas]]-INVENTARIO[[#This Row],[Salidas]]</f>
        <v>0</v>
      </c>
      <c r="M1683" s="197">
        <f ca="1">INVENTARIO[[#This Row],[Pricing 1]]*10%</f>
        <v>0</v>
      </c>
      <c r="N1683" s="197"/>
      <c r="O1683" s="197"/>
      <c r="P1683" s="197" t="e">
        <f t="shared" si="155"/>
        <v>#DIV/0!</v>
      </c>
      <c r="Q1683" s="196"/>
      <c r="R1683" s="197"/>
      <c r="S1683" s="199">
        <f t="shared" si="156"/>
        <v>0</v>
      </c>
      <c r="T1683" s="200">
        <f ca="1">(P1683+S1683)-INVENTARIO[[#This Row],[Comisión 10%]]</f>
        <v>0</v>
      </c>
      <c r="U1683" s="197">
        <f t="shared" ca="1" si="157"/>
        <v>0</v>
      </c>
      <c r="V1683" s="201"/>
      <c r="W1683" s="20">
        <f ca="1">INVENTARIO[[#This Row],[Precio Final]]-(INVENTARIO[[#This Row],[Comisión 10%]]+INVENTARIO[[#This Row],[Costo total]])</f>
        <v>0</v>
      </c>
      <c r="X1683" s="20">
        <f ca="1">INVENTARIO[[#This Row],[Ganancia Unitaria]]*INVENTARIO[[#This Row],[Salidas]]</f>
        <v>0</v>
      </c>
      <c r="Y1683" s="20"/>
      <c r="Z1683" s="20"/>
    </row>
    <row r="1684" spans="1:26" ht="55" hidden="1" customHeight="1" x14ac:dyDescent="0.15">
      <c r="A1684" s="23"/>
      <c r="B1684" s="171"/>
      <c r="C1684" s="22"/>
      <c r="D1684" s="120"/>
      <c r="E1684" s="194"/>
      <c r="F1684" s="195"/>
      <c r="G1684" s="196"/>
      <c r="H1684" s="197"/>
      <c r="I1684" s="198">
        <f t="shared" ca="1" si="154"/>
        <v>0</v>
      </c>
      <c r="J1684" s="121"/>
      <c r="K1684" s="196">
        <f>SUMIFS(VENTAS[Cantidad],VENTAS[Código del producto Vendido],INVENTARIO[[#This Row],[Code]])</f>
        <v>0</v>
      </c>
      <c r="L1684" s="196">
        <f>INVENTARIO[[#This Row],[Entradas]]-INVENTARIO[[#This Row],[Salidas]]</f>
        <v>0</v>
      </c>
      <c r="M1684" s="197">
        <f ca="1">INVENTARIO[[#This Row],[Pricing 1]]*10%</f>
        <v>0</v>
      </c>
      <c r="N1684" s="197"/>
      <c r="O1684" s="197"/>
      <c r="P1684" s="197" t="e">
        <f t="shared" si="155"/>
        <v>#DIV/0!</v>
      </c>
      <c r="Q1684" s="196"/>
      <c r="R1684" s="197"/>
      <c r="S1684" s="199">
        <f t="shared" si="156"/>
        <v>0</v>
      </c>
      <c r="T1684" s="200">
        <f ca="1">(P1684+S1684)-INVENTARIO[[#This Row],[Comisión 10%]]</f>
        <v>0</v>
      </c>
      <c r="U1684" s="197">
        <f t="shared" ca="1" si="157"/>
        <v>0</v>
      </c>
      <c r="V1684" s="201"/>
      <c r="W1684" s="20">
        <f ca="1">INVENTARIO[[#This Row],[Precio Final]]-(INVENTARIO[[#This Row],[Comisión 10%]]+INVENTARIO[[#This Row],[Costo total]])</f>
        <v>0</v>
      </c>
      <c r="X1684" s="20">
        <f ca="1">INVENTARIO[[#This Row],[Ganancia Unitaria]]*INVENTARIO[[#This Row],[Salidas]]</f>
        <v>0</v>
      </c>
      <c r="Y1684" s="20"/>
      <c r="Z1684" s="20"/>
    </row>
    <row r="1685" spans="1:26" ht="55" hidden="1" customHeight="1" x14ac:dyDescent="0.15">
      <c r="A1685" s="23"/>
      <c r="B1685" s="171"/>
      <c r="C1685" s="22"/>
      <c r="D1685" s="120"/>
      <c r="E1685" s="194"/>
      <c r="F1685" s="195"/>
      <c r="G1685" s="196"/>
      <c r="H1685" s="197"/>
      <c r="I1685" s="198">
        <f t="shared" ca="1" si="154"/>
        <v>0</v>
      </c>
      <c r="J1685" s="121"/>
      <c r="K1685" s="196">
        <f>SUMIFS(VENTAS[Cantidad],VENTAS[Código del producto Vendido],INVENTARIO[[#This Row],[Code]])</f>
        <v>0</v>
      </c>
      <c r="L1685" s="196">
        <f>INVENTARIO[[#This Row],[Entradas]]-INVENTARIO[[#This Row],[Salidas]]</f>
        <v>0</v>
      </c>
      <c r="M1685" s="197">
        <f ca="1">INVENTARIO[[#This Row],[Pricing 1]]*10%</f>
        <v>0</v>
      </c>
      <c r="N1685" s="197"/>
      <c r="O1685" s="197"/>
      <c r="P1685" s="197" t="e">
        <f t="shared" si="155"/>
        <v>#DIV/0!</v>
      </c>
      <c r="Q1685" s="196"/>
      <c r="R1685" s="197"/>
      <c r="S1685" s="199">
        <f t="shared" si="156"/>
        <v>0</v>
      </c>
      <c r="T1685" s="200">
        <f ca="1">(P1685+S1685)-INVENTARIO[[#This Row],[Comisión 10%]]</f>
        <v>0</v>
      </c>
      <c r="U1685" s="197">
        <f t="shared" ca="1" si="157"/>
        <v>0</v>
      </c>
      <c r="V1685" s="201"/>
      <c r="W1685" s="20">
        <f ca="1">INVENTARIO[[#This Row],[Precio Final]]-(INVENTARIO[[#This Row],[Comisión 10%]]+INVENTARIO[[#This Row],[Costo total]])</f>
        <v>0</v>
      </c>
      <c r="X1685" s="20">
        <f ca="1">INVENTARIO[[#This Row],[Ganancia Unitaria]]*INVENTARIO[[#This Row],[Salidas]]</f>
        <v>0</v>
      </c>
      <c r="Y1685" s="20"/>
      <c r="Z1685" s="20"/>
    </row>
    <row r="1686" spans="1:26" ht="55" hidden="1" customHeight="1" x14ac:dyDescent="0.15">
      <c r="A1686" s="23"/>
      <c r="B1686" s="171"/>
      <c r="C1686" s="22"/>
      <c r="D1686" s="120"/>
      <c r="E1686" s="194"/>
      <c r="F1686" s="195"/>
      <c r="G1686" s="196"/>
      <c r="H1686" s="197"/>
      <c r="I1686" s="198">
        <f t="shared" ca="1" si="154"/>
        <v>0</v>
      </c>
      <c r="J1686" s="121"/>
      <c r="K1686" s="196">
        <f>SUMIFS(VENTAS[Cantidad],VENTAS[Código del producto Vendido],INVENTARIO[[#This Row],[Code]])</f>
        <v>0</v>
      </c>
      <c r="L1686" s="196">
        <f>INVENTARIO[[#This Row],[Entradas]]-INVENTARIO[[#This Row],[Salidas]]</f>
        <v>0</v>
      </c>
      <c r="M1686" s="197">
        <f ca="1">INVENTARIO[[#This Row],[Pricing 1]]*10%</f>
        <v>0</v>
      </c>
      <c r="N1686" s="197"/>
      <c r="O1686" s="197"/>
      <c r="P1686" s="197" t="e">
        <f t="shared" si="155"/>
        <v>#DIV/0!</v>
      </c>
      <c r="Q1686" s="196"/>
      <c r="R1686" s="197"/>
      <c r="S1686" s="199">
        <f t="shared" si="156"/>
        <v>0</v>
      </c>
      <c r="T1686" s="200">
        <f ca="1">(P1686+S1686)-INVENTARIO[[#This Row],[Comisión 10%]]</f>
        <v>0</v>
      </c>
      <c r="U1686" s="197">
        <f t="shared" ca="1" si="157"/>
        <v>0</v>
      </c>
      <c r="V1686" s="201"/>
      <c r="W1686" s="20">
        <f ca="1">INVENTARIO[[#This Row],[Precio Final]]-(INVENTARIO[[#This Row],[Comisión 10%]]+INVENTARIO[[#This Row],[Costo total]])</f>
        <v>0</v>
      </c>
      <c r="X1686" s="20">
        <f ca="1">INVENTARIO[[#This Row],[Ganancia Unitaria]]*INVENTARIO[[#This Row],[Salidas]]</f>
        <v>0</v>
      </c>
      <c r="Y1686" s="20"/>
      <c r="Z1686" s="20"/>
    </row>
    <row r="1687" spans="1:26" ht="55" hidden="1" customHeight="1" x14ac:dyDescent="0.15">
      <c r="A1687" s="23"/>
      <c r="B1687" s="171"/>
      <c r="C1687" s="22"/>
      <c r="D1687" s="120"/>
      <c r="E1687" s="194"/>
      <c r="F1687" s="195"/>
      <c r="G1687" s="196"/>
      <c r="H1687" s="197"/>
      <c r="I1687" s="198">
        <f t="shared" ca="1" si="154"/>
        <v>0</v>
      </c>
      <c r="J1687" s="121"/>
      <c r="K1687" s="196">
        <f>SUMIFS(VENTAS[Cantidad],VENTAS[Código del producto Vendido],INVENTARIO[[#This Row],[Code]])</f>
        <v>0</v>
      </c>
      <c r="L1687" s="196">
        <f>INVENTARIO[[#This Row],[Entradas]]-INVENTARIO[[#This Row],[Salidas]]</f>
        <v>0</v>
      </c>
      <c r="M1687" s="197">
        <f ca="1">INVENTARIO[[#This Row],[Pricing 1]]*10%</f>
        <v>0</v>
      </c>
      <c r="N1687" s="197"/>
      <c r="O1687" s="197"/>
      <c r="P1687" s="197" t="e">
        <f t="shared" si="155"/>
        <v>#DIV/0!</v>
      </c>
      <c r="Q1687" s="196"/>
      <c r="R1687" s="197"/>
      <c r="S1687" s="199">
        <f t="shared" si="156"/>
        <v>0</v>
      </c>
      <c r="T1687" s="200">
        <f ca="1">(P1687+S1687)-INVENTARIO[[#This Row],[Comisión 10%]]</f>
        <v>0</v>
      </c>
      <c r="U1687" s="197">
        <f t="shared" ca="1" si="157"/>
        <v>0</v>
      </c>
      <c r="V1687" s="201"/>
      <c r="W1687" s="20">
        <f ca="1">INVENTARIO[[#This Row],[Precio Final]]-(INVENTARIO[[#This Row],[Comisión 10%]]+INVENTARIO[[#This Row],[Costo total]])</f>
        <v>0</v>
      </c>
      <c r="X1687" s="20">
        <f ca="1">INVENTARIO[[#This Row],[Ganancia Unitaria]]*INVENTARIO[[#This Row],[Salidas]]</f>
        <v>0</v>
      </c>
      <c r="Y1687" s="20"/>
      <c r="Z1687" s="20"/>
    </row>
    <row r="1688" spans="1:26" ht="55" hidden="1" customHeight="1" x14ac:dyDescent="0.15">
      <c r="A1688" s="23"/>
      <c r="B1688" s="171"/>
      <c r="C1688" s="22"/>
      <c r="D1688" s="120"/>
      <c r="E1688" s="194"/>
      <c r="F1688" s="195"/>
      <c r="G1688" s="196"/>
      <c r="H1688" s="197"/>
      <c r="I1688" s="198">
        <f t="shared" ca="1" si="154"/>
        <v>0</v>
      </c>
      <c r="J1688" s="121"/>
      <c r="K1688" s="196">
        <f>SUMIFS(VENTAS[Cantidad],VENTAS[Código del producto Vendido],INVENTARIO[[#This Row],[Code]])</f>
        <v>0</v>
      </c>
      <c r="L1688" s="196">
        <f>INVENTARIO[[#This Row],[Entradas]]-INVENTARIO[[#This Row],[Salidas]]</f>
        <v>0</v>
      </c>
      <c r="M1688" s="197">
        <f ca="1">INVENTARIO[[#This Row],[Pricing 1]]*10%</f>
        <v>0</v>
      </c>
      <c r="N1688" s="197"/>
      <c r="O1688" s="197"/>
      <c r="P1688" s="197" t="e">
        <f t="shared" si="155"/>
        <v>#DIV/0!</v>
      </c>
      <c r="Q1688" s="196"/>
      <c r="R1688" s="197"/>
      <c r="S1688" s="199">
        <f t="shared" si="156"/>
        <v>0</v>
      </c>
      <c r="T1688" s="200">
        <f ca="1">(P1688+S1688)-INVENTARIO[[#This Row],[Comisión 10%]]</f>
        <v>0</v>
      </c>
      <c r="U1688" s="197">
        <f t="shared" ca="1" si="157"/>
        <v>0</v>
      </c>
      <c r="V1688" s="201"/>
      <c r="W1688" s="20">
        <f ca="1">INVENTARIO[[#This Row],[Precio Final]]-(INVENTARIO[[#This Row],[Comisión 10%]]+INVENTARIO[[#This Row],[Costo total]])</f>
        <v>0</v>
      </c>
      <c r="X1688" s="20">
        <f ca="1">INVENTARIO[[#This Row],[Ganancia Unitaria]]*INVENTARIO[[#This Row],[Salidas]]</f>
        <v>0</v>
      </c>
      <c r="Y1688" s="20"/>
      <c r="Z1688" s="20"/>
    </row>
    <row r="1689" spans="1:26" ht="55" hidden="1" customHeight="1" x14ac:dyDescent="0.15">
      <c r="A1689" s="23"/>
      <c r="B1689" s="171"/>
      <c r="C1689" s="22"/>
      <c r="D1689" s="120"/>
      <c r="E1689" s="194"/>
      <c r="F1689" s="195"/>
      <c r="G1689" s="196"/>
      <c r="H1689" s="197"/>
      <c r="I1689" s="198">
        <f t="shared" ca="1" si="154"/>
        <v>0</v>
      </c>
      <c r="J1689" s="121"/>
      <c r="K1689" s="196">
        <f>SUMIFS(VENTAS[Cantidad],VENTAS[Código del producto Vendido],INVENTARIO[[#This Row],[Code]])</f>
        <v>0</v>
      </c>
      <c r="L1689" s="196">
        <f>INVENTARIO[[#This Row],[Entradas]]-INVENTARIO[[#This Row],[Salidas]]</f>
        <v>0</v>
      </c>
      <c r="M1689" s="197">
        <f ca="1">INVENTARIO[[#This Row],[Pricing 1]]*10%</f>
        <v>0</v>
      </c>
      <c r="N1689" s="197"/>
      <c r="O1689" s="197"/>
      <c r="P1689" s="197" t="e">
        <f t="shared" si="155"/>
        <v>#DIV/0!</v>
      </c>
      <c r="Q1689" s="196"/>
      <c r="R1689" s="197"/>
      <c r="S1689" s="199">
        <f t="shared" si="156"/>
        <v>0</v>
      </c>
      <c r="T1689" s="200">
        <f ca="1">(P1689+S1689)-INVENTARIO[[#This Row],[Comisión 10%]]</f>
        <v>0</v>
      </c>
      <c r="U1689" s="197">
        <f t="shared" ca="1" si="157"/>
        <v>0</v>
      </c>
      <c r="V1689" s="201"/>
      <c r="W1689" s="20">
        <f ca="1">INVENTARIO[[#This Row],[Precio Final]]-(INVENTARIO[[#This Row],[Comisión 10%]]+INVENTARIO[[#This Row],[Costo total]])</f>
        <v>0</v>
      </c>
      <c r="X1689" s="20">
        <f ca="1">INVENTARIO[[#This Row],[Ganancia Unitaria]]*INVENTARIO[[#This Row],[Salidas]]</f>
        <v>0</v>
      </c>
      <c r="Y1689" s="20"/>
      <c r="Z1689" s="20"/>
    </row>
    <row r="1690" spans="1:26" ht="55" hidden="1" customHeight="1" x14ac:dyDescent="0.15">
      <c r="A1690" s="23"/>
      <c r="B1690" s="171"/>
      <c r="C1690" s="22"/>
      <c r="D1690" s="120"/>
      <c r="E1690" s="194"/>
      <c r="F1690" s="195"/>
      <c r="G1690" s="196"/>
      <c r="H1690" s="197"/>
      <c r="I1690" s="198">
        <f t="shared" ca="1" si="154"/>
        <v>0</v>
      </c>
      <c r="J1690" s="121"/>
      <c r="K1690" s="196">
        <f>SUMIFS(VENTAS[Cantidad],VENTAS[Código del producto Vendido],INVENTARIO[[#This Row],[Code]])</f>
        <v>0</v>
      </c>
      <c r="L1690" s="196">
        <f>INVENTARIO[[#This Row],[Entradas]]-INVENTARIO[[#This Row],[Salidas]]</f>
        <v>0</v>
      </c>
      <c r="M1690" s="197">
        <f ca="1">INVENTARIO[[#This Row],[Pricing 1]]*10%</f>
        <v>0</v>
      </c>
      <c r="N1690" s="197"/>
      <c r="O1690" s="197"/>
      <c r="P1690" s="197" t="e">
        <f t="shared" si="155"/>
        <v>#DIV/0!</v>
      </c>
      <c r="Q1690" s="196"/>
      <c r="R1690" s="197"/>
      <c r="S1690" s="199">
        <f t="shared" si="156"/>
        <v>0</v>
      </c>
      <c r="T1690" s="200">
        <f ca="1">(P1690+S1690)-INVENTARIO[[#This Row],[Comisión 10%]]</f>
        <v>0</v>
      </c>
      <c r="U1690" s="197">
        <f t="shared" ca="1" si="157"/>
        <v>0</v>
      </c>
      <c r="V1690" s="201"/>
      <c r="W1690" s="20">
        <f ca="1">INVENTARIO[[#This Row],[Precio Final]]-(INVENTARIO[[#This Row],[Comisión 10%]]+INVENTARIO[[#This Row],[Costo total]])</f>
        <v>0</v>
      </c>
      <c r="X1690" s="20">
        <f ca="1">INVENTARIO[[#This Row],[Ganancia Unitaria]]*INVENTARIO[[#This Row],[Salidas]]</f>
        <v>0</v>
      </c>
      <c r="Y1690" s="20"/>
      <c r="Z1690" s="20"/>
    </row>
    <row r="1691" spans="1:26" ht="55" hidden="1" customHeight="1" x14ac:dyDescent="0.15">
      <c r="A1691" s="23"/>
      <c r="B1691" s="171"/>
      <c r="C1691" s="22"/>
      <c r="D1691" s="120"/>
      <c r="E1691" s="194"/>
      <c r="F1691" s="195"/>
      <c r="G1691" s="196"/>
      <c r="H1691" s="197"/>
      <c r="I1691" s="198">
        <f t="shared" ca="1" si="154"/>
        <v>0</v>
      </c>
      <c r="J1691" s="121"/>
      <c r="K1691" s="196">
        <f>SUMIFS(VENTAS[Cantidad],VENTAS[Código del producto Vendido],INVENTARIO[[#This Row],[Code]])</f>
        <v>0</v>
      </c>
      <c r="L1691" s="196">
        <f>INVENTARIO[[#This Row],[Entradas]]-INVENTARIO[[#This Row],[Salidas]]</f>
        <v>0</v>
      </c>
      <c r="M1691" s="197">
        <f ca="1">INVENTARIO[[#This Row],[Pricing 1]]*10%</f>
        <v>0</v>
      </c>
      <c r="N1691" s="197"/>
      <c r="O1691" s="197"/>
      <c r="P1691" s="197" t="e">
        <f t="shared" si="155"/>
        <v>#DIV/0!</v>
      </c>
      <c r="Q1691" s="196"/>
      <c r="R1691" s="197"/>
      <c r="S1691" s="199">
        <f t="shared" si="156"/>
        <v>0</v>
      </c>
      <c r="T1691" s="200">
        <f ca="1">(P1691+S1691)-INVENTARIO[[#This Row],[Comisión 10%]]</f>
        <v>0</v>
      </c>
      <c r="U1691" s="197">
        <f t="shared" ca="1" si="157"/>
        <v>0</v>
      </c>
      <c r="V1691" s="201"/>
      <c r="W1691" s="20">
        <f ca="1">INVENTARIO[[#This Row],[Precio Final]]-(INVENTARIO[[#This Row],[Comisión 10%]]+INVENTARIO[[#This Row],[Costo total]])</f>
        <v>0</v>
      </c>
      <c r="X1691" s="20">
        <f ca="1">INVENTARIO[[#This Row],[Ganancia Unitaria]]*INVENTARIO[[#This Row],[Salidas]]</f>
        <v>0</v>
      </c>
      <c r="Y1691" s="20"/>
      <c r="Z1691" s="20"/>
    </row>
    <row r="1692" spans="1:26" ht="55" hidden="1" customHeight="1" x14ac:dyDescent="0.15">
      <c r="A1692" s="23"/>
      <c r="B1692" s="171"/>
      <c r="C1692" s="22"/>
      <c r="D1692" s="120"/>
      <c r="E1692" s="194"/>
      <c r="F1692" s="195"/>
      <c r="G1692" s="196"/>
      <c r="H1692" s="197"/>
      <c r="I1692" s="198">
        <f t="shared" ca="1" si="154"/>
        <v>0</v>
      </c>
      <c r="J1692" s="121"/>
      <c r="K1692" s="196">
        <f>SUMIFS(VENTAS[Cantidad],VENTAS[Código del producto Vendido],INVENTARIO[[#This Row],[Code]])</f>
        <v>0</v>
      </c>
      <c r="L1692" s="196">
        <f>INVENTARIO[[#This Row],[Entradas]]-INVENTARIO[[#This Row],[Salidas]]</f>
        <v>0</v>
      </c>
      <c r="M1692" s="197">
        <f ca="1">INVENTARIO[[#This Row],[Pricing 1]]*10%</f>
        <v>0</v>
      </c>
      <c r="N1692" s="197"/>
      <c r="O1692" s="197"/>
      <c r="P1692" s="197" t="e">
        <f t="shared" si="155"/>
        <v>#DIV/0!</v>
      </c>
      <c r="Q1692" s="196"/>
      <c r="R1692" s="197"/>
      <c r="S1692" s="199">
        <f t="shared" si="156"/>
        <v>0</v>
      </c>
      <c r="T1692" s="200">
        <f ca="1">(P1692+S1692)-INVENTARIO[[#This Row],[Comisión 10%]]</f>
        <v>0</v>
      </c>
      <c r="U1692" s="197">
        <f t="shared" ca="1" si="157"/>
        <v>0</v>
      </c>
      <c r="V1692" s="201"/>
      <c r="W1692" s="20">
        <f ca="1">INVENTARIO[[#This Row],[Precio Final]]-(INVENTARIO[[#This Row],[Comisión 10%]]+INVENTARIO[[#This Row],[Costo total]])</f>
        <v>0</v>
      </c>
      <c r="X1692" s="20">
        <f ca="1">INVENTARIO[[#This Row],[Ganancia Unitaria]]*INVENTARIO[[#This Row],[Salidas]]</f>
        <v>0</v>
      </c>
      <c r="Y1692" s="20"/>
      <c r="Z1692" s="20"/>
    </row>
    <row r="1693" spans="1:26" ht="55" hidden="1" customHeight="1" x14ac:dyDescent="0.15">
      <c r="A1693" s="23"/>
      <c r="B1693" s="171"/>
      <c r="C1693" s="22"/>
      <c r="D1693" s="120"/>
      <c r="E1693" s="194"/>
      <c r="F1693" s="195"/>
      <c r="G1693" s="196"/>
      <c r="H1693" s="197"/>
      <c r="I1693" s="198">
        <f t="shared" ca="1" si="154"/>
        <v>0</v>
      </c>
      <c r="J1693" s="121"/>
      <c r="K1693" s="196">
        <f>SUMIFS(VENTAS[Cantidad],VENTAS[Código del producto Vendido],INVENTARIO[[#This Row],[Code]])</f>
        <v>0</v>
      </c>
      <c r="L1693" s="196">
        <f>INVENTARIO[[#This Row],[Entradas]]-INVENTARIO[[#This Row],[Salidas]]</f>
        <v>0</v>
      </c>
      <c r="M1693" s="197">
        <f ca="1">INVENTARIO[[#This Row],[Pricing 1]]*10%</f>
        <v>0</v>
      </c>
      <c r="N1693" s="197"/>
      <c r="O1693" s="197"/>
      <c r="P1693" s="197" t="e">
        <f t="shared" si="155"/>
        <v>#DIV/0!</v>
      </c>
      <c r="Q1693" s="196"/>
      <c r="R1693" s="197"/>
      <c r="S1693" s="199">
        <f t="shared" si="156"/>
        <v>0</v>
      </c>
      <c r="T1693" s="200">
        <f ca="1">(P1693+S1693)-INVENTARIO[[#This Row],[Comisión 10%]]</f>
        <v>0</v>
      </c>
      <c r="U1693" s="197">
        <f t="shared" ca="1" si="157"/>
        <v>0</v>
      </c>
      <c r="V1693" s="201"/>
      <c r="W1693" s="20">
        <f ca="1">INVENTARIO[[#This Row],[Precio Final]]-(INVENTARIO[[#This Row],[Comisión 10%]]+INVENTARIO[[#This Row],[Costo total]])</f>
        <v>0</v>
      </c>
      <c r="X1693" s="20">
        <f ca="1">INVENTARIO[[#This Row],[Ganancia Unitaria]]*INVENTARIO[[#This Row],[Salidas]]</f>
        <v>0</v>
      </c>
      <c r="Y1693" s="20"/>
      <c r="Z1693" s="20"/>
    </row>
    <row r="1694" spans="1:26" ht="55" hidden="1" customHeight="1" x14ac:dyDescent="0.15">
      <c r="A1694" s="23"/>
      <c r="B1694" s="171"/>
      <c r="C1694" s="22"/>
      <c r="D1694" s="120"/>
      <c r="E1694" s="194"/>
      <c r="F1694" s="195"/>
      <c r="G1694" s="196"/>
      <c r="H1694" s="197"/>
      <c r="I1694" s="198">
        <f t="shared" ca="1" si="154"/>
        <v>0</v>
      </c>
      <c r="J1694" s="121"/>
      <c r="K1694" s="196">
        <f>SUMIFS(VENTAS[Cantidad],VENTAS[Código del producto Vendido],INVENTARIO[[#This Row],[Code]])</f>
        <v>0</v>
      </c>
      <c r="L1694" s="196">
        <f>INVENTARIO[[#This Row],[Entradas]]-INVENTARIO[[#This Row],[Salidas]]</f>
        <v>0</v>
      </c>
      <c r="M1694" s="197">
        <f ca="1">INVENTARIO[[#This Row],[Pricing 1]]*10%</f>
        <v>0</v>
      </c>
      <c r="N1694" s="197"/>
      <c r="O1694" s="197"/>
      <c r="P1694" s="197" t="e">
        <f t="shared" si="155"/>
        <v>#DIV/0!</v>
      </c>
      <c r="Q1694" s="196"/>
      <c r="R1694" s="197"/>
      <c r="S1694" s="199">
        <f t="shared" si="156"/>
        <v>0</v>
      </c>
      <c r="T1694" s="200">
        <f ca="1">(P1694+S1694)-INVENTARIO[[#This Row],[Comisión 10%]]</f>
        <v>0</v>
      </c>
      <c r="U1694" s="197">
        <f t="shared" ca="1" si="157"/>
        <v>0</v>
      </c>
      <c r="V1694" s="201"/>
      <c r="W1694" s="20">
        <f ca="1">INVENTARIO[[#This Row],[Precio Final]]-(INVENTARIO[[#This Row],[Comisión 10%]]+INVENTARIO[[#This Row],[Costo total]])</f>
        <v>0</v>
      </c>
      <c r="X1694" s="20">
        <f ca="1">INVENTARIO[[#This Row],[Ganancia Unitaria]]*INVENTARIO[[#This Row],[Salidas]]</f>
        <v>0</v>
      </c>
      <c r="Y1694" s="20"/>
      <c r="Z1694" s="20"/>
    </row>
    <row r="1695" spans="1:26" ht="55" hidden="1" customHeight="1" x14ac:dyDescent="0.15">
      <c r="A1695" s="23"/>
      <c r="B1695" s="171"/>
      <c r="C1695" s="22"/>
      <c r="D1695" s="120"/>
      <c r="E1695" s="194"/>
      <c r="F1695" s="195"/>
      <c r="G1695" s="196"/>
      <c r="H1695" s="197"/>
      <c r="I1695" s="198">
        <f t="shared" ca="1" si="154"/>
        <v>0</v>
      </c>
      <c r="J1695" s="121"/>
      <c r="K1695" s="196">
        <f>SUMIFS(VENTAS[Cantidad],VENTAS[Código del producto Vendido],INVENTARIO[[#This Row],[Code]])</f>
        <v>0</v>
      </c>
      <c r="L1695" s="196">
        <f>INVENTARIO[[#This Row],[Entradas]]-INVENTARIO[[#This Row],[Salidas]]</f>
        <v>0</v>
      </c>
      <c r="M1695" s="197">
        <f ca="1">INVENTARIO[[#This Row],[Pricing 1]]*10%</f>
        <v>0</v>
      </c>
      <c r="N1695" s="197"/>
      <c r="O1695" s="197"/>
      <c r="P1695" s="197" t="e">
        <f t="shared" si="155"/>
        <v>#DIV/0!</v>
      </c>
      <c r="Q1695" s="196"/>
      <c r="R1695" s="197"/>
      <c r="S1695" s="199">
        <f t="shared" si="156"/>
        <v>0</v>
      </c>
      <c r="T1695" s="200">
        <f ca="1">(P1695+S1695)-INVENTARIO[[#This Row],[Comisión 10%]]</f>
        <v>0</v>
      </c>
      <c r="U1695" s="197">
        <f t="shared" ca="1" si="157"/>
        <v>0</v>
      </c>
      <c r="V1695" s="201"/>
      <c r="W1695" s="20">
        <f ca="1">INVENTARIO[[#This Row],[Precio Final]]-(INVENTARIO[[#This Row],[Comisión 10%]]+INVENTARIO[[#This Row],[Costo total]])</f>
        <v>0</v>
      </c>
      <c r="X1695" s="20">
        <f ca="1">INVENTARIO[[#This Row],[Ganancia Unitaria]]*INVENTARIO[[#This Row],[Salidas]]</f>
        <v>0</v>
      </c>
      <c r="Y1695" s="20"/>
      <c r="Z1695" s="20"/>
    </row>
    <row r="1696" spans="1:26" ht="55" hidden="1" customHeight="1" x14ac:dyDescent="0.15">
      <c r="A1696" s="23"/>
      <c r="B1696" s="171"/>
      <c r="C1696" s="22"/>
      <c r="D1696" s="120"/>
      <c r="E1696" s="194"/>
      <c r="F1696" s="195"/>
      <c r="G1696" s="196"/>
      <c r="H1696" s="197"/>
      <c r="I1696" s="198">
        <f t="shared" ca="1" si="154"/>
        <v>0</v>
      </c>
      <c r="J1696" s="121"/>
      <c r="K1696" s="196">
        <f>SUMIFS(VENTAS[Cantidad],VENTAS[Código del producto Vendido],INVENTARIO[[#This Row],[Code]])</f>
        <v>0</v>
      </c>
      <c r="L1696" s="196">
        <f>INVENTARIO[[#This Row],[Entradas]]-INVENTARIO[[#This Row],[Salidas]]</f>
        <v>0</v>
      </c>
      <c r="M1696" s="197">
        <f ca="1">INVENTARIO[[#This Row],[Pricing 1]]*10%</f>
        <v>0</v>
      </c>
      <c r="N1696" s="197"/>
      <c r="O1696" s="197"/>
      <c r="P1696" s="197" t="e">
        <f t="shared" si="155"/>
        <v>#DIV/0!</v>
      </c>
      <c r="Q1696" s="196"/>
      <c r="R1696" s="197"/>
      <c r="S1696" s="199">
        <f t="shared" si="156"/>
        <v>0</v>
      </c>
      <c r="T1696" s="200">
        <f ca="1">(P1696+S1696)-INVENTARIO[[#This Row],[Comisión 10%]]</f>
        <v>0</v>
      </c>
      <c r="U1696" s="197">
        <f t="shared" ca="1" si="157"/>
        <v>0</v>
      </c>
      <c r="V1696" s="201"/>
      <c r="W1696" s="20">
        <f ca="1">INVENTARIO[[#This Row],[Precio Final]]-(INVENTARIO[[#This Row],[Comisión 10%]]+INVENTARIO[[#This Row],[Costo total]])</f>
        <v>0</v>
      </c>
      <c r="X1696" s="20">
        <f ca="1">INVENTARIO[[#This Row],[Ganancia Unitaria]]*INVENTARIO[[#This Row],[Salidas]]</f>
        <v>0</v>
      </c>
      <c r="Y1696" s="20"/>
      <c r="Z1696" s="20"/>
    </row>
    <row r="1697" spans="1:26" ht="55" hidden="1" customHeight="1" x14ac:dyDescent="0.15">
      <c r="A1697" s="23"/>
      <c r="B1697" s="171"/>
      <c r="C1697" s="22"/>
      <c r="D1697" s="120"/>
      <c r="E1697" s="194"/>
      <c r="F1697" s="195"/>
      <c r="G1697" s="196"/>
      <c r="H1697" s="197"/>
      <c r="I1697" s="198">
        <f t="shared" ca="1" si="154"/>
        <v>0</v>
      </c>
      <c r="J1697" s="121"/>
      <c r="K1697" s="196">
        <f>SUMIFS(VENTAS[Cantidad],VENTAS[Código del producto Vendido],INVENTARIO[[#This Row],[Code]])</f>
        <v>0</v>
      </c>
      <c r="L1697" s="196">
        <f>INVENTARIO[[#This Row],[Entradas]]-INVENTARIO[[#This Row],[Salidas]]</f>
        <v>0</v>
      </c>
      <c r="M1697" s="197">
        <f ca="1">INVENTARIO[[#This Row],[Pricing 1]]*10%</f>
        <v>0</v>
      </c>
      <c r="N1697" s="197"/>
      <c r="O1697" s="197"/>
      <c r="P1697" s="197" t="e">
        <f t="shared" si="155"/>
        <v>#DIV/0!</v>
      </c>
      <c r="Q1697" s="196"/>
      <c r="R1697" s="197"/>
      <c r="S1697" s="199">
        <f t="shared" si="156"/>
        <v>0</v>
      </c>
      <c r="T1697" s="200">
        <f ca="1">(P1697+S1697)-INVENTARIO[[#This Row],[Comisión 10%]]</f>
        <v>0</v>
      </c>
      <c r="U1697" s="197">
        <f t="shared" ca="1" si="157"/>
        <v>0</v>
      </c>
      <c r="V1697" s="201"/>
      <c r="W1697" s="20">
        <f ca="1">INVENTARIO[[#This Row],[Precio Final]]-(INVENTARIO[[#This Row],[Comisión 10%]]+INVENTARIO[[#This Row],[Costo total]])</f>
        <v>0</v>
      </c>
      <c r="X1697" s="20">
        <f ca="1">INVENTARIO[[#This Row],[Ganancia Unitaria]]*INVENTARIO[[#This Row],[Salidas]]</f>
        <v>0</v>
      </c>
      <c r="Y1697" s="20"/>
      <c r="Z1697" s="20"/>
    </row>
    <row r="1698" spans="1:26" ht="55" hidden="1" customHeight="1" x14ac:dyDescent="0.15">
      <c r="A1698" s="23"/>
      <c r="B1698" s="171"/>
      <c r="C1698" s="22"/>
      <c r="D1698" s="120"/>
      <c r="E1698" s="194"/>
      <c r="F1698" s="195"/>
      <c r="G1698" s="196"/>
      <c r="H1698" s="197"/>
      <c r="I1698" s="198">
        <f t="shared" ca="1" si="154"/>
        <v>0</v>
      </c>
      <c r="J1698" s="121"/>
      <c r="K1698" s="196">
        <f>SUMIFS(VENTAS[Cantidad],VENTAS[Código del producto Vendido],INVENTARIO[[#This Row],[Code]])</f>
        <v>0</v>
      </c>
      <c r="L1698" s="196">
        <f>INVENTARIO[[#This Row],[Entradas]]-INVENTARIO[[#This Row],[Salidas]]</f>
        <v>0</v>
      </c>
      <c r="M1698" s="197">
        <f ca="1">INVENTARIO[[#This Row],[Pricing 1]]*10%</f>
        <v>0</v>
      </c>
      <c r="N1698" s="197"/>
      <c r="O1698" s="197"/>
      <c r="P1698" s="197" t="e">
        <f t="shared" si="155"/>
        <v>#DIV/0!</v>
      </c>
      <c r="Q1698" s="196"/>
      <c r="R1698" s="197"/>
      <c r="S1698" s="199">
        <f t="shared" si="156"/>
        <v>0</v>
      </c>
      <c r="T1698" s="200">
        <f ca="1">(P1698+S1698)-INVENTARIO[[#This Row],[Comisión 10%]]</f>
        <v>0</v>
      </c>
      <c r="U1698" s="197">
        <f t="shared" ca="1" si="157"/>
        <v>0</v>
      </c>
      <c r="V1698" s="201"/>
      <c r="W1698" s="20">
        <f ca="1">INVENTARIO[[#This Row],[Precio Final]]-(INVENTARIO[[#This Row],[Comisión 10%]]+INVENTARIO[[#This Row],[Costo total]])</f>
        <v>0</v>
      </c>
      <c r="X1698" s="20">
        <f ca="1">INVENTARIO[[#This Row],[Ganancia Unitaria]]*INVENTARIO[[#This Row],[Salidas]]</f>
        <v>0</v>
      </c>
      <c r="Y1698" s="20"/>
      <c r="Z1698" s="20"/>
    </row>
    <row r="1699" spans="1:26" ht="55" hidden="1" customHeight="1" x14ac:dyDescent="0.15">
      <c r="A1699" s="23"/>
      <c r="B1699" s="171"/>
      <c r="C1699" s="22"/>
      <c r="D1699" s="120"/>
      <c r="E1699" s="194"/>
      <c r="F1699" s="195"/>
      <c r="G1699" s="196"/>
      <c r="H1699" s="197"/>
      <c r="I1699" s="198">
        <f t="shared" ca="1" si="154"/>
        <v>0</v>
      </c>
      <c r="J1699" s="121"/>
      <c r="K1699" s="196">
        <f>SUMIFS(VENTAS[Cantidad],VENTAS[Código del producto Vendido],INVENTARIO[[#This Row],[Code]])</f>
        <v>0</v>
      </c>
      <c r="L1699" s="196">
        <f>INVENTARIO[[#This Row],[Entradas]]-INVENTARIO[[#This Row],[Salidas]]</f>
        <v>0</v>
      </c>
      <c r="M1699" s="197">
        <f ca="1">INVENTARIO[[#This Row],[Pricing 1]]*10%</f>
        <v>0</v>
      </c>
      <c r="N1699" s="197"/>
      <c r="O1699" s="197"/>
      <c r="P1699" s="197" t="e">
        <f t="shared" si="155"/>
        <v>#DIV/0!</v>
      </c>
      <c r="Q1699" s="196"/>
      <c r="R1699" s="197"/>
      <c r="S1699" s="199">
        <f t="shared" si="156"/>
        <v>0</v>
      </c>
      <c r="T1699" s="200">
        <f ca="1">(P1699+S1699)-INVENTARIO[[#This Row],[Comisión 10%]]</f>
        <v>0</v>
      </c>
      <c r="U1699" s="197">
        <f t="shared" ca="1" si="157"/>
        <v>0</v>
      </c>
      <c r="V1699" s="201"/>
      <c r="W1699" s="20">
        <f ca="1">INVENTARIO[[#This Row],[Precio Final]]-(INVENTARIO[[#This Row],[Comisión 10%]]+INVENTARIO[[#This Row],[Costo total]])</f>
        <v>0</v>
      </c>
      <c r="X1699" s="20">
        <f ca="1">INVENTARIO[[#This Row],[Ganancia Unitaria]]*INVENTARIO[[#This Row],[Salidas]]</f>
        <v>0</v>
      </c>
      <c r="Y1699" s="20"/>
      <c r="Z1699" s="20"/>
    </row>
    <row r="1700" spans="1:26" ht="55" hidden="1" customHeight="1" x14ac:dyDescent="0.15">
      <c r="A1700" s="23"/>
      <c r="B1700" s="171"/>
      <c r="C1700" s="22"/>
      <c r="D1700" s="120"/>
      <c r="E1700" s="194"/>
      <c r="F1700" s="195"/>
      <c r="G1700" s="196"/>
      <c r="H1700" s="197"/>
      <c r="I1700" s="198">
        <f t="shared" ca="1" si="154"/>
        <v>0</v>
      </c>
      <c r="J1700" s="121"/>
      <c r="K1700" s="196">
        <f>SUMIFS(VENTAS[Cantidad],VENTAS[Código del producto Vendido],INVENTARIO[[#This Row],[Code]])</f>
        <v>0</v>
      </c>
      <c r="L1700" s="196">
        <f>INVENTARIO[[#This Row],[Entradas]]-INVENTARIO[[#This Row],[Salidas]]</f>
        <v>0</v>
      </c>
      <c r="M1700" s="197">
        <f ca="1">INVENTARIO[[#This Row],[Pricing 1]]*10%</f>
        <v>0</v>
      </c>
      <c r="N1700" s="197"/>
      <c r="O1700" s="197"/>
      <c r="P1700" s="197" t="e">
        <f t="shared" si="155"/>
        <v>#DIV/0!</v>
      </c>
      <c r="Q1700" s="196"/>
      <c r="R1700" s="197"/>
      <c r="S1700" s="199">
        <f t="shared" si="156"/>
        <v>0</v>
      </c>
      <c r="T1700" s="200">
        <f ca="1">(P1700+S1700)-INVENTARIO[[#This Row],[Comisión 10%]]</f>
        <v>0</v>
      </c>
      <c r="U1700" s="197">
        <f t="shared" ca="1" si="157"/>
        <v>0</v>
      </c>
      <c r="V1700" s="201"/>
      <c r="W1700" s="20">
        <f ca="1">INVENTARIO[[#This Row],[Precio Final]]-(INVENTARIO[[#This Row],[Comisión 10%]]+INVENTARIO[[#This Row],[Costo total]])</f>
        <v>0</v>
      </c>
      <c r="X1700" s="20">
        <f ca="1">INVENTARIO[[#This Row],[Ganancia Unitaria]]*INVENTARIO[[#This Row],[Salidas]]</f>
        <v>0</v>
      </c>
      <c r="Y1700" s="20"/>
      <c r="Z1700" s="20"/>
    </row>
    <row r="1701" spans="1:26" ht="55" hidden="1" customHeight="1" x14ac:dyDescent="0.15">
      <c r="A1701" s="23"/>
      <c r="B1701" s="171"/>
      <c r="C1701" s="22"/>
      <c r="D1701" s="120"/>
      <c r="E1701" s="194"/>
      <c r="F1701" s="195"/>
      <c r="G1701" s="196"/>
      <c r="H1701" s="197"/>
      <c r="I1701" s="198">
        <f t="shared" ca="1" si="154"/>
        <v>0</v>
      </c>
      <c r="J1701" s="121"/>
      <c r="K1701" s="196">
        <f>SUMIFS(VENTAS[Cantidad],VENTAS[Código del producto Vendido],INVENTARIO[[#This Row],[Code]])</f>
        <v>0</v>
      </c>
      <c r="L1701" s="196">
        <f>INVENTARIO[[#This Row],[Entradas]]-INVENTARIO[[#This Row],[Salidas]]</f>
        <v>0</v>
      </c>
      <c r="M1701" s="197">
        <f ca="1">INVENTARIO[[#This Row],[Pricing 1]]*10%</f>
        <v>0</v>
      </c>
      <c r="N1701" s="197"/>
      <c r="O1701" s="197"/>
      <c r="P1701" s="197" t="e">
        <f t="shared" si="155"/>
        <v>#DIV/0!</v>
      </c>
      <c r="Q1701" s="196"/>
      <c r="R1701" s="197"/>
      <c r="S1701" s="199">
        <f t="shared" si="156"/>
        <v>0</v>
      </c>
      <c r="T1701" s="200">
        <f ca="1">(P1701+S1701)-INVENTARIO[[#This Row],[Comisión 10%]]</f>
        <v>0</v>
      </c>
      <c r="U1701" s="197">
        <f t="shared" ca="1" si="157"/>
        <v>0</v>
      </c>
      <c r="V1701" s="201"/>
      <c r="W1701" s="20">
        <f ca="1">INVENTARIO[[#This Row],[Precio Final]]-(INVENTARIO[[#This Row],[Comisión 10%]]+INVENTARIO[[#This Row],[Costo total]])</f>
        <v>0</v>
      </c>
      <c r="X1701" s="20">
        <f ca="1">INVENTARIO[[#This Row],[Ganancia Unitaria]]*INVENTARIO[[#This Row],[Salidas]]</f>
        <v>0</v>
      </c>
      <c r="Y1701" s="20"/>
      <c r="Z1701" s="20"/>
    </row>
    <row r="1702" spans="1:26" ht="55" hidden="1" customHeight="1" x14ac:dyDescent="0.15">
      <c r="A1702" s="23"/>
      <c r="B1702" s="171"/>
      <c r="C1702" s="22"/>
      <c r="D1702" s="120"/>
      <c r="E1702" s="194"/>
      <c r="F1702" s="195"/>
      <c r="G1702" s="196"/>
      <c r="H1702" s="197"/>
      <c r="I1702" s="198">
        <f t="shared" ca="1" si="154"/>
        <v>0</v>
      </c>
      <c r="J1702" s="121"/>
      <c r="K1702" s="196">
        <f>SUMIFS(VENTAS[Cantidad],VENTAS[Código del producto Vendido],INVENTARIO[[#This Row],[Code]])</f>
        <v>0</v>
      </c>
      <c r="L1702" s="196">
        <f>INVENTARIO[[#This Row],[Entradas]]-INVENTARIO[[#This Row],[Salidas]]</f>
        <v>0</v>
      </c>
      <c r="M1702" s="197">
        <f ca="1">INVENTARIO[[#This Row],[Pricing 1]]*10%</f>
        <v>0</v>
      </c>
      <c r="N1702" s="197"/>
      <c r="O1702" s="197"/>
      <c r="P1702" s="197" t="e">
        <f t="shared" si="155"/>
        <v>#DIV/0!</v>
      </c>
      <c r="Q1702" s="196"/>
      <c r="R1702" s="197"/>
      <c r="S1702" s="199">
        <f t="shared" si="156"/>
        <v>0</v>
      </c>
      <c r="T1702" s="200">
        <f ca="1">(P1702+S1702)-INVENTARIO[[#This Row],[Comisión 10%]]</f>
        <v>0</v>
      </c>
      <c r="U1702" s="197">
        <f t="shared" ca="1" si="157"/>
        <v>0</v>
      </c>
      <c r="V1702" s="201"/>
      <c r="W1702" s="20">
        <f ca="1">INVENTARIO[[#This Row],[Precio Final]]-(INVENTARIO[[#This Row],[Comisión 10%]]+INVENTARIO[[#This Row],[Costo total]])</f>
        <v>0</v>
      </c>
      <c r="X1702" s="20">
        <f ca="1">INVENTARIO[[#This Row],[Ganancia Unitaria]]*INVENTARIO[[#This Row],[Salidas]]</f>
        <v>0</v>
      </c>
      <c r="Y1702" s="20"/>
      <c r="Z1702" s="20"/>
    </row>
    <row r="1703" spans="1:26" ht="55" hidden="1" customHeight="1" x14ac:dyDescent="0.15">
      <c r="A1703" s="23"/>
      <c r="B1703" s="171"/>
      <c r="C1703" s="22"/>
      <c r="D1703" s="120"/>
      <c r="E1703" s="194"/>
      <c r="F1703" s="195"/>
      <c r="G1703" s="196"/>
      <c r="H1703" s="197"/>
      <c r="I1703" s="198">
        <f t="shared" ca="1" si="154"/>
        <v>0</v>
      </c>
      <c r="J1703" s="121"/>
      <c r="K1703" s="196">
        <f>SUMIFS(VENTAS[Cantidad],VENTAS[Código del producto Vendido],INVENTARIO[[#This Row],[Code]])</f>
        <v>0</v>
      </c>
      <c r="L1703" s="196">
        <f>INVENTARIO[[#This Row],[Entradas]]-INVENTARIO[[#This Row],[Salidas]]</f>
        <v>0</v>
      </c>
      <c r="M1703" s="197">
        <f ca="1">INVENTARIO[[#This Row],[Pricing 1]]*10%</f>
        <v>0</v>
      </c>
      <c r="N1703" s="197"/>
      <c r="O1703" s="197"/>
      <c r="P1703" s="197" t="e">
        <f t="shared" si="155"/>
        <v>#DIV/0!</v>
      </c>
      <c r="Q1703" s="196"/>
      <c r="R1703" s="197"/>
      <c r="S1703" s="199">
        <f t="shared" si="156"/>
        <v>0</v>
      </c>
      <c r="T1703" s="200">
        <f ca="1">(P1703+S1703)-INVENTARIO[[#This Row],[Comisión 10%]]</f>
        <v>0</v>
      </c>
      <c r="U1703" s="197">
        <f t="shared" ca="1" si="157"/>
        <v>0</v>
      </c>
      <c r="V1703" s="201"/>
      <c r="W1703" s="20">
        <f ca="1">INVENTARIO[[#This Row],[Precio Final]]-(INVENTARIO[[#This Row],[Comisión 10%]]+INVENTARIO[[#This Row],[Costo total]])</f>
        <v>0</v>
      </c>
      <c r="X1703" s="20">
        <f ca="1">INVENTARIO[[#This Row],[Ganancia Unitaria]]*INVENTARIO[[#This Row],[Salidas]]</f>
        <v>0</v>
      </c>
      <c r="Y1703" s="20"/>
      <c r="Z1703" s="20"/>
    </row>
    <row r="1704" spans="1:26" ht="55" hidden="1" customHeight="1" x14ac:dyDescent="0.15">
      <c r="A1704" s="23"/>
      <c r="B1704" s="171"/>
      <c r="C1704" s="22"/>
      <c r="D1704" s="120"/>
      <c r="E1704" s="194"/>
      <c r="F1704" s="195"/>
      <c r="G1704" s="196"/>
      <c r="H1704" s="197"/>
      <c r="I1704" s="198">
        <f t="shared" ca="1" si="154"/>
        <v>0</v>
      </c>
      <c r="J1704" s="121"/>
      <c r="K1704" s="196">
        <f>SUMIFS(VENTAS[Cantidad],VENTAS[Código del producto Vendido],INVENTARIO[[#This Row],[Code]])</f>
        <v>0</v>
      </c>
      <c r="L1704" s="196">
        <f>INVENTARIO[[#This Row],[Entradas]]-INVENTARIO[[#This Row],[Salidas]]</f>
        <v>0</v>
      </c>
      <c r="M1704" s="197">
        <f ca="1">INVENTARIO[[#This Row],[Pricing 1]]*10%</f>
        <v>0</v>
      </c>
      <c r="N1704" s="197"/>
      <c r="O1704" s="197"/>
      <c r="P1704" s="197" t="e">
        <f t="shared" si="155"/>
        <v>#DIV/0!</v>
      </c>
      <c r="Q1704" s="196"/>
      <c r="R1704" s="197"/>
      <c r="S1704" s="199">
        <f t="shared" si="156"/>
        <v>0</v>
      </c>
      <c r="T1704" s="200">
        <f ca="1">(P1704+S1704)-INVENTARIO[[#This Row],[Comisión 10%]]</f>
        <v>0</v>
      </c>
      <c r="U1704" s="197">
        <f t="shared" ca="1" si="157"/>
        <v>0</v>
      </c>
      <c r="V1704" s="201"/>
      <c r="W1704" s="20">
        <f ca="1">INVENTARIO[[#This Row],[Precio Final]]-(INVENTARIO[[#This Row],[Comisión 10%]]+INVENTARIO[[#This Row],[Costo total]])</f>
        <v>0</v>
      </c>
      <c r="X1704" s="20">
        <f ca="1">INVENTARIO[[#This Row],[Ganancia Unitaria]]*INVENTARIO[[#This Row],[Salidas]]</f>
        <v>0</v>
      </c>
      <c r="Y1704" s="20"/>
      <c r="Z1704" s="20"/>
    </row>
    <row r="1705" spans="1:26" ht="55" hidden="1" customHeight="1" x14ac:dyDescent="0.15">
      <c r="A1705" s="23"/>
      <c r="B1705" s="171"/>
      <c r="C1705" s="22"/>
      <c r="D1705" s="120"/>
      <c r="E1705" s="194"/>
      <c r="F1705" s="195"/>
      <c r="G1705" s="196"/>
      <c r="H1705" s="197"/>
      <c r="I1705" s="198">
        <f t="shared" ca="1" si="154"/>
        <v>0</v>
      </c>
      <c r="J1705" s="121"/>
      <c r="K1705" s="196">
        <f>SUMIFS(VENTAS[Cantidad],VENTAS[Código del producto Vendido],INVENTARIO[[#This Row],[Code]])</f>
        <v>0</v>
      </c>
      <c r="L1705" s="196">
        <f>INVENTARIO[[#This Row],[Entradas]]-INVENTARIO[[#This Row],[Salidas]]</f>
        <v>0</v>
      </c>
      <c r="M1705" s="197">
        <f ca="1">INVENTARIO[[#This Row],[Pricing 1]]*10%</f>
        <v>0</v>
      </c>
      <c r="N1705" s="197"/>
      <c r="O1705" s="197"/>
      <c r="P1705" s="197" t="e">
        <f t="shared" si="155"/>
        <v>#DIV/0!</v>
      </c>
      <c r="Q1705" s="196"/>
      <c r="R1705" s="197"/>
      <c r="S1705" s="199">
        <f t="shared" si="156"/>
        <v>0</v>
      </c>
      <c r="T1705" s="200">
        <f ca="1">(P1705+S1705)-INVENTARIO[[#This Row],[Comisión 10%]]</f>
        <v>0</v>
      </c>
      <c r="U1705" s="197">
        <f t="shared" ca="1" si="157"/>
        <v>0</v>
      </c>
      <c r="V1705" s="201"/>
      <c r="W1705" s="20">
        <f ca="1">INVENTARIO[[#This Row],[Precio Final]]-(INVENTARIO[[#This Row],[Comisión 10%]]+INVENTARIO[[#This Row],[Costo total]])</f>
        <v>0</v>
      </c>
      <c r="X1705" s="20">
        <f ca="1">INVENTARIO[[#This Row],[Ganancia Unitaria]]*INVENTARIO[[#This Row],[Salidas]]</f>
        <v>0</v>
      </c>
      <c r="Y1705" s="20"/>
      <c r="Z1705" s="20"/>
    </row>
    <row r="1706" spans="1:26" ht="55" hidden="1" customHeight="1" x14ac:dyDescent="0.15">
      <c r="A1706" s="23"/>
      <c r="B1706" s="171"/>
      <c r="C1706" s="22"/>
      <c r="D1706" s="120"/>
      <c r="E1706" s="194"/>
      <c r="F1706" s="195"/>
      <c r="G1706" s="196"/>
      <c r="H1706" s="197"/>
      <c r="I1706" s="198">
        <f t="shared" ca="1" si="154"/>
        <v>0</v>
      </c>
      <c r="J1706" s="121"/>
      <c r="K1706" s="196">
        <f>SUMIFS(VENTAS[Cantidad],VENTAS[Código del producto Vendido],INVENTARIO[[#This Row],[Code]])</f>
        <v>0</v>
      </c>
      <c r="L1706" s="196">
        <f>INVENTARIO[[#This Row],[Entradas]]-INVENTARIO[[#This Row],[Salidas]]</f>
        <v>0</v>
      </c>
      <c r="M1706" s="197">
        <f ca="1">INVENTARIO[[#This Row],[Pricing 1]]*10%</f>
        <v>0</v>
      </c>
      <c r="N1706" s="197"/>
      <c r="O1706" s="197"/>
      <c r="P1706" s="197" t="e">
        <f t="shared" si="155"/>
        <v>#DIV/0!</v>
      </c>
      <c r="Q1706" s="196"/>
      <c r="R1706" s="197"/>
      <c r="S1706" s="199">
        <f t="shared" si="156"/>
        <v>0</v>
      </c>
      <c r="T1706" s="200">
        <f ca="1">(P1706+S1706)-INVENTARIO[[#This Row],[Comisión 10%]]</f>
        <v>0</v>
      </c>
      <c r="U1706" s="197">
        <f t="shared" ca="1" si="157"/>
        <v>0</v>
      </c>
      <c r="V1706" s="201"/>
      <c r="W1706" s="20">
        <f ca="1">INVENTARIO[[#This Row],[Precio Final]]-(INVENTARIO[[#This Row],[Comisión 10%]]+INVENTARIO[[#This Row],[Costo total]])</f>
        <v>0</v>
      </c>
      <c r="X1706" s="20">
        <f ca="1">INVENTARIO[[#This Row],[Ganancia Unitaria]]*INVENTARIO[[#This Row],[Salidas]]</f>
        <v>0</v>
      </c>
      <c r="Y1706" s="20"/>
      <c r="Z1706" s="20"/>
    </row>
    <row r="1707" spans="1:26" ht="55" hidden="1" customHeight="1" x14ac:dyDescent="0.15">
      <c r="A1707" s="23"/>
      <c r="B1707" s="171"/>
      <c r="C1707" s="22"/>
      <c r="D1707" s="120"/>
      <c r="E1707" s="194"/>
      <c r="F1707" s="195"/>
      <c r="G1707" s="196"/>
      <c r="H1707" s="197"/>
      <c r="I1707" s="198">
        <f t="shared" ca="1" si="154"/>
        <v>0</v>
      </c>
      <c r="J1707" s="121"/>
      <c r="K1707" s="196">
        <f>SUMIFS(VENTAS[Cantidad],VENTAS[Código del producto Vendido],INVENTARIO[[#This Row],[Code]])</f>
        <v>0</v>
      </c>
      <c r="L1707" s="196">
        <f>INVENTARIO[[#This Row],[Entradas]]-INVENTARIO[[#This Row],[Salidas]]</f>
        <v>0</v>
      </c>
      <c r="M1707" s="197">
        <f ca="1">INVENTARIO[[#This Row],[Pricing 1]]*10%</f>
        <v>0</v>
      </c>
      <c r="N1707" s="197"/>
      <c r="O1707" s="197"/>
      <c r="P1707" s="197" t="e">
        <f t="shared" si="155"/>
        <v>#DIV/0!</v>
      </c>
      <c r="Q1707" s="196"/>
      <c r="R1707" s="197"/>
      <c r="S1707" s="199">
        <f t="shared" si="156"/>
        <v>0</v>
      </c>
      <c r="T1707" s="200">
        <f ca="1">(P1707+S1707)-INVENTARIO[[#This Row],[Comisión 10%]]</f>
        <v>0</v>
      </c>
      <c r="U1707" s="197">
        <f t="shared" ca="1" si="157"/>
        <v>0</v>
      </c>
      <c r="V1707" s="201"/>
      <c r="W1707" s="20">
        <f ca="1">INVENTARIO[[#This Row],[Precio Final]]-(INVENTARIO[[#This Row],[Comisión 10%]]+INVENTARIO[[#This Row],[Costo total]])</f>
        <v>0</v>
      </c>
      <c r="X1707" s="20">
        <f ca="1">INVENTARIO[[#This Row],[Ganancia Unitaria]]*INVENTARIO[[#This Row],[Salidas]]</f>
        <v>0</v>
      </c>
      <c r="Y1707" s="20"/>
      <c r="Z1707" s="20"/>
    </row>
    <row r="1708" spans="1:26" ht="55" hidden="1" customHeight="1" x14ac:dyDescent="0.15">
      <c r="A1708" s="23"/>
      <c r="B1708" s="171"/>
      <c r="C1708" s="22"/>
      <c r="D1708" s="120"/>
      <c r="E1708" s="194"/>
      <c r="F1708" s="195"/>
      <c r="G1708" s="196"/>
      <c r="H1708" s="197"/>
      <c r="I1708" s="198">
        <f t="shared" ca="1" si="154"/>
        <v>0</v>
      </c>
      <c r="J1708" s="121"/>
      <c r="K1708" s="196">
        <f>SUMIFS(VENTAS[Cantidad],VENTAS[Código del producto Vendido],INVENTARIO[[#This Row],[Code]])</f>
        <v>0</v>
      </c>
      <c r="L1708" s="196">
        <f>INVENTARIO[[#This Row],[Entradas]]-INVENTARIO[[#This Row],[Salidas]]</f>
        <v>0</v>
      </c>
      <c r="M1708" s="197">
        <f ca="1">INVENTARIO[[#This Row],[Pricing 1]]*10%</f>
        <v>0</v>
      </c>
      <c r="N1708" s="197"/>
      <c r="O1708" s="197"/>
      <c r="P1708" s="197" t="e">
        <f t="shared" si="155"/>
        <v>#DIV/0!</v>
      </c>
      <c r="Q1708" s="196"/>
      <c r="R1708" s="197"/>
      <c r="S1708" s="199">
        <f t="shared" si="156"/>
        <v>0</v>
      </c>
      <c r="T1708" s="200">
        <f ca="1">(P1708+S1708)-INVENTARIO[[#This Row],[Comisión 10%]]</f>
        <v>0</v>
      </c>
      <c r="U1708" s="197">
        <f t="shared" ca="1" si="157"/>
        <v>0</v>
      </c>
      <c r="V1708" s="201"/>
      <c r="W1708" s="20">
        <f ca="1">INVENTARIO[[#This Row],[Precio Final]]-(INVENTARIO[[#This Row],[Comisión 10%]]+INVENTARIO[[#This Row],[Costo total]])</f>
        <v>0</v>
      </c>
      <c r="X1708" s="20">
        <f ca="1">INVENTARIO[[#This Row],[Ganancia Unitaria]]*INVENTARIO[[#This Row],[Salidas]]</f>
        <v>0</v>
      </c>
      <c r="Y1708" s="20"/>
      <c r="Z1708" s="20"/>
    </row>
    <row r="1709" spans="1:26" ht="55" hidden="1" customHeight="1" x14ac:dyDescent="0.15">
      <c r="A1709" s="23"/>
      <c r="B1709" s="171"/>
      <c r="C1709" s="22"/>
      <c r="D1709" s="120"/>
      <c r="E1709" s="194"/>
      <c r="F1709" s="195"/>
      <c r="G1709" s="196"/>
      <c r="H1709" s="197"/>
      <c r="I1709" s="198">
        <f t="shared" ca="1" si="154"/>
        <v>0</v>
      </c>
      <c r="J1709" s="121"/>
      <c r="K1709" s="196">
        <f>SUMIFS(VENTAS[Cantidad],VENTAS[Código del producto Vendido],INVENTARIO[[#This Row],[Code]])</f>
        <v>0</v>
      </c>
      <c r="L1709" s="196">
        <f>INVENTARIO[[#This Row],[Entradas]]-INVENTARIO[[#This Row],[Salidas]]</f>
        <v>0</v>
      </c>
      <c r="M1709" s="197">
        <f ca="1">INVENTARIO[[#This Row],[Pricing 1]]*10%</f>
        <v>0</v>
      </c>
      <c r="N1709" s="197"/>
      <c r="O1709" s="197"/>
      <c r="P1709" s="197" t="e">
        <f t="shared" si="155"/>
        <v>#DIV/0!</v>
      </c>
      <c r="Q1709" s="196"/>
      <c r="R1709" s="197"/>
      <c r="S1709" s="199">
        <f t="shared" si="156"/>
        <v>0</v>
      </c>
      <c r="T1709" s="200">
        <f ca="1">(P1709+S1709)-INVENTARIO[[#This Row],[Comisión 10%]]</f>
        <v>0</v>
      </c>
      <c r="U1709" s="197">
        <f t="shared" ca="1" si="157"/>
        <v>0</v>
      </c>
      <c r="V1709" s="201"/>
      <c r="W1709" s="20">
        <f ca="1">INVENTARIO[[#This Row],[Precio Final]]-(INVENTARIO[[#This Row],[Comisión 10%]]+INVENTARIO[[#This Row],[Costo total]])</f>
        <v>0</v>
      </c>
      <c r="X1709" s="20">
        <f ca="1">INVENTARIO[[#This Row],[Ganancia Unitaria]]*INVENTARIO[[#This Row],[Salidas]]</f>
        <v>0</v>
      </c>
      <c r="Y1709" s="20"/>
      <c r="Z1709" s="20"/>
    </row>
    <row r="1710" spans="1:26" ht="55" hidden="1" customHeight="1" x14ac:dyDescent="0.15">
      <c r="A1710" s="23"/>
      <c r="B1710" s="171"/>
      <c r="C1710" s="22"/>
      <c r="D1710" s="120"/>
      <c r="E1710" s="194"/>
      <c r="F1710" s="195"/>
      <c r="G1710" s="196"/>
      <c r="H1710" s="197"/>
      <c r="I1710" s="198">
        <f t="shared" ca="1" si="154"/>
        <v>0</v>
      </c>
      <c r="J1710" s="121"/>
      <c r="K1710" s="196">
        <f>SUMIFS(VENTAS[Cantidad],VENTAS[Código del producto Vendido],INVENTARIO[[#This Row],[Code]])</f>
        <v>0</v>
      </c>
      <c r="L1710" s="196">
        <f>INVENTARIO[[#This Row],[Entradas]]-INVENTARIO[[#This Row],[Salidas]]</f>
        <v>0</v>
      </c>
      <c r="M1710" s="197">
        <f ca="1">INVENTARIO[[#This Row],[Pricing 1]]*10%</f>
        <v>0</v>
      </c>
      <c r="N1710" s="197"/>
      <c r="O1710" s="197"/>
      <c r="P1710" s="197" t="e">
        <f t="shared" si="155"/>
        <v>#DIV/0!</v>
      </c>
      <c r="Q1710" s="196"/>
      <c r="R1710" s="197"/>
      <c r="S1710" s="199">
        <f t="shared" si="156"/>
        <v>0</v>
      </c>
      <c r="T1710" s="200">
        <f ca="1">(P1710+S1710)-INVENTARIO[[#This Row],[Comisión 10%]]</f>
        <v>0</v>
      </c>
      <c r="U1710" s="197">
        <f t="shared" ca="1" si="157"/>
        <v>0</v>
      </c>
      <c r="V1710" s="201"/>
      <c r="W1710" s="20">
        <f ca="1">INVENTARIO[[#This Row],[Precio Final]]-(INVENTARIO[[#This Row],[Comisión 10%]]+INVENTARIO[[#This Row],[Costo total]])</f>
        <v>0</v>
      </c>
      <c r="X1710" s="20">
        <f ca="1">INVENTARIO[[#This Row],[Ganancia Unitaria]]*INVENTARIO[[#This Row],[Salidas]]</f>
        <v>0</v>
      </c>
      <c r="Y1710" s="20"/>
      <c r="Z1710" s="20"/>
    </row>
    <row r="1711" spans="1:26" ht="55" hidden="1" customHeight="1" x14ac:dyDescent="0.15">
      <c r="A1711" s="23"/>
      <c r="B1711" s="171"/>
      <c r="C1711" s="22"/>
      <c r="D1711" s="120"/>
      <c r="E1711" s="194"/>
      <c r="F1711" s="195"/>
      <c r="G1711" s="196"/>
      <c r="H1711" s="197"/>
      <c r="I1711" s="198">
        <f t="shared" ca="1" si="154"/>
        <v>0</v>
      </c>
      <c r="J1711" s="121"/>
      <c r="K1711" s="196">
        <f>SUMIFS(VENTAS[Cantidad],VENTAS[Código del producto Vendido],INVENTARIO[[#This Row],[Code]])</f>
        <v>0</v>
      </c>
      <c r="L1711" s="196">
        <f>INVENTARIO[[#This Row],[Entradas]]-INVENTARIO[[#This Row],[Salidas]]</f>
        <v>0</v>
      </c>
      <c r="M1711" s="197">
        <f ca="1">INVENTARIO[[#This Row],[Pricing 1]]*10%</f>
        <v>0</v>
      </c>
      <c r="N1711" s="197"/>
      <c r="O1711" s="197"/>
      <c r="P1711" s="197" t="e">
        <f t="shared" si="155"/>
        <v>#DIV/0!</v>
      </c>
      <c r="Q1711" s="196"/>
      <c r="R1711" s="197"/>
      <c r="S1711" s="199">
        <f t="shared" si="156"/>
        <v>0</v>
      </c>
      <c r="T1711" s="200">
        <f ca="1">(P1711+S1711)-INVENTARIO[[#This Row],[Comisión 10%]]</f>
        <v>0</v>
      </c>
      <c r="U1711" s="197">
        <f t="shared" ca="1" si="157"/>
        <v>0</v>
      </c>
      <c r="V1711" s="201"/>
      <c r="W1711" s="20">
        <f ca="1">INVENTARIO[[#This Row],[Precio Final]]-(INVENTARIO[[#This Row],[Comisión 10%]]+INVENTARIO[[#This Row],[Costo total]])</f>
        <v>0</v>
      </c>
      <c r="X1711" s="20">
        <f ca="1">INVENTARIO[[#This Row],[Ganancia Unitaria]]*INVENTARIO[[#This Row],[Salidas]]</f>
        <v>0</v>
      </c>
      <c r="Y1711" s="20"/>
      <c r="Z1711" s="20"/>
    </row>
    <row r="1712" spans="1:26" ht="55" hidden="1" customHeight="1" x14ac:dyDescent="0.15">
      <c r="A1712" s="23"/>
      <c r="B1712" s="171"/>
      <c r="C1712" s="22"/>
      <c r="D1712" s="120"/>
      <c r="E1712" s="194"/>
      <c r="F1712" s="195"/>
      <c r="G1712" s="196"/>
      <c r="H1712" s="197"/>
      <c r="I1712" s="198">
        <f t="shared" ca="1" si="154"/>
        <v>0</v>
      </c>
      <c r="J1712" s="121"/>
      <c r="K1712" s="196">
        <f>SUMIFS(VENTAS[Cantidad],VENTAS[Código del producto Vendido],INVENTARIO[[#This Row],[Code]])</f>
        <v>0</v>
      </c>
      <c r="L1712" s="196">
        <f>INVENTARIO[[#This Row],[Entradas]]-INVENTARIO[[#This Row],[Salidas]]</f>
        <v>0</v>
      </c>
      <c r="M1712" s="197">
        <f ca="1">INVENTARIO[[#This Row],[Pricing 1]]*10%</f>
        <v>0</v>
      </c>
      <c r="N1712" s="197"/>
      <c r="O1712" s="197"/>
      <c r="P1712" s="197" t="e">
        <f t="shared" si="155"/>
        <v>#DIV/0!</v>
      </c>
      <c r="Q1712" s="196"/>
      <c r="R1712" s="197"/>
      <c r="S1712" s="199">
        <f t="shared" si="156"/>
        <v>0</v>
      </c>
      <c r="T1712" s="200">
        <f ca="1">(P1712+S1712)-INVENTARIO[[#This Row],[Comisión 10%]]</f>
        <v>0</v>
      </c>
      <c r="U1712" s="197">
        <f t="shared" ca="1" si="157"/>
        <v>0</v>
      </c>
      <c r="V1712" s="201"/>
      <c r="W1712" s="20">
        <f ca="1">INVENTARIO[[#This Row],[Precio Final]]-(INVENTARIO[[#This Row],[Comisión 10%]]+INVENTARIO[[#This Row],[Costo total]])</f>
        <v>0</v>
      </c>
      <c r="X1712" s="20">
        <f ca="1">INVENTARIO[[#This Row],[Ganancia Unitaria]]*INVENTARIO[[#This Row],[Salidas]]</f>
        <v>0</v>
      </c>
      <c r="Y1712" s="20"/>
      <c r="Z1712" s="20"/>
    </row>
    <row r="1713" spans="1:26" ht="55" hidden="1" customHeight="1" x14ac:dyDescent="0.15">
      <c r="A1713" s="23"/>
      <c r="B1713" s="171"/>
      <c r="C1713" s="22"/>
      <c r="D1713" s="120"/>
      <c r="E1713" s="194"/>
      <c r="F1713" s="195"/>
      <c r="G1713" s="196"/>
      <c r="H1713" s="197"/>
      <c r="I1713" s="198">
        <f t="shared" ca="1" si="154"/>
        <v>0</v>
      </c>
      <c r="J1713" s="121"/>
      <c r="K1713" s="196">
        <f>SUMIFS(VENTAS[Cantidad],VENTAS[Código del producto Vendido],INVENTARIO[[#This Row],[Code]])</f>
        <v>0</v>
      </c>
      <c r="L1713" s="196">
        <f>INVENTARIO[[#This Row],[Entradas]]-INVENTARIO[[#This Row],[Salidas]]</f>
        <v>0</v>
      </c>
      <c r="M1713" s="197">
        <f ca="1">INVENTARIO[[#This Row],[Pricing 1]]*10%</f>
        <v>0</v>
      </c>
      <c r="N1713" s="197"/>
      <c r="O1713" s="197"/>
      <c r="P1713" s="197" t="e">
        <f t="shared" si="155"/>
        <v>#DIV/0!</v>
      </c>
      <c r="Q1713" s="196"/>
      <c r="R1713" s="197"/>
      <c r="S1713" s="199">
        <f t="shared" si="156"/>
        <v>0</v>
      </c>
      <c r="T1713" s="200">
        <f ca="1">(P1713+S1713)-INVENTARIO[[#This Row],[Comisión 10%]]</f>
        <v>0</v>
      </c>
      <c r="U1713" s="197">
        <f t="shared" ca="1" si="157"/>
        <v>0</v>
      </c>
      <c r="V1713" s="201"/>
      <c r="W1713" s="20">
        <f ca="1">INVENTARIO[[#This Row],[Precio Final]]-(INVENTARIO[[#This Row],[Comisión 10%]]+INVENTARIO[[#This Row],[Costo total]])</f>
        <v>0</v>
      </c>
      <c r="X1713" s="20">
        <f ca="1">INVENTARIO[[#This Row],[Ganancia Unitaria]]*INVENTARIO[[#This Row],[Salidas]]</f>
        <v>0</v>
      </c>
      <c r="Y1713" s="20"/>
      <c r="Z1713" s="20"/>
    </row>
    <row r="1714" spans="1:26" ht="55" hidden="1" customHeight="1" x14ac:dyDescent="0.15">
      <c r="A1714" s="23"/>
      <c r="B1714" s="171"/>
      <c r="C1714" s="22"/>
      <c r="D1714" s="120"/>
      <c r="E1714" s="194"/>
      <c r="F1714" s="195"/>
      <c r="G1714" s="196"/>
      <c r="H1714" s="197"/>
      <c r="I1714" s="198">
        <f t="shared" ca="1" si="154"/>
        <v>0</v>
      </c>
      <c r="J1714" s="121"/>
      <c r="K1714" s="196">
        <f>SUMIFS(VENTAS[Cantidad],VENTAS[Código del producto Vendido],INVENTARIO[[#This Row],[Code]])</f>
        <v>0</v>
      </c>
      <c r="L1714" s="196">
        <f>INVENTARIO[[#This Row],[Entradas]]-INVENTARIO[[#This Row],[Salidas]]</f>
        <v>0</v>
      </c>
      <c r="M1714" s="197">
        <f ca="1">INVENTARIO[[#This Row],[Pricing 1]]*10%</f>
        <v>0</v>
      </c>
      <c r="N1714" s="197"/>
      <c r="O1714" s="197"/>
      <c r="P1714" s="197" t="e">
        <f t="shared" si="155"/>
        <v>#DIV/0!</v>
      </c>
      <c r="Q1714" s="196"/>
      <c r="R1714" s="197"/>
      <c r="S1714" s="199">
        <f t="shared" si="156"/>
        <v>0</v>
      </c>
      <c r="T1714" s="200">
        <f ca="1">(P1714+S1714)-INVENTARIO[[#This Row],[Comisión 10%]]</f>
        <v>0</v>
      </c>
      <c r="U1714" s="197">
        <f t="shared" ca="1" si="157"/>
        <v>0</v>
      </c>
      <c r="V1714" s="201"/>
      <c r="W1714" s="20">
        <f ca="1">INVENTARIO[[#This Row],[Precio Final]]-(INVENTARIO[[#This Row],[Comisión 10%]]+INVENTARIO[[#This Row],[Costo total]])</f>
        <v>0</v>
      </c>
      <c r="X1714" s="20">
        <f ca="1">INVENTARIO[[#This Row],[Ganancia Unitaria]]*INVENTARIO[[#This Row],[Salidas]]</f>
        <v>0</v>
      </c>
      <c r="Y1714" s="20"/>
      <c r="Z1714" s="20"/>
    </row>
    <row r="1715" spans="1:26" ht="55" hidden="1" customHeight="1" x14ac:dyDescent="0.15">
      <c r="A1715" s="23"/>
      <c r="B1715" s="171"/>
      <c r="C1715" s="22"/>
      <c r="D1715" s="120"/>
      <c r="E1715" s="194"/>
      <c r="F1715" s="195"/>
      <c r="G1715" s="196"/>
      <c r="H1715" s="197"/>
      <c r="I1715" s="198">
        <f t="shared" ca="1" si="154"/>
        <v>0</v>
      </c>
      <c r="J1715" s="121"/>
      <c r="K1715" s="196">
        <f>SUMIFS(VENTAS[Cantidad],VENTAS[Código del producto Vendido],INVENTARIO[[#This Row],[Code]])</f>
        <v>0</v>
      </c>
      <c r="L1715" s="196">
        <f>INVENTARIO[[#This Row],[Entradas]]-INVENTARIO[[#This Row],[Salidas]]</f>
        <v>0</v>
      </c>
      <c r="M1715" s="197">
        <f ca="1">INVENTARIO[[#This Row],[Pricing 1]]*10%</f>
        <v>0</v>
      </c>
      <c r="N1715" s="197"/>
      <c r="O1715" s="197"/>
      <c r="P1715" s="197" t="e">
        <f t="shared" si="155"/>
        <v>#DIV/0!</v>
      </c>
      <c r="Q1715" s="196"/>
      <c r="R1715" s="197"/>
      <c r="S1715" s="199">
        <f t="shared" si="156"/>
        <v>0</v>
      </c>
      <c r="T1715" s="200">
        <f ca="1">(P1715+S1715)-INVENTARIO[[#This Row],[Comisión 10%]]</f>
        <v>0</v>
      </c>
      <c r="U1715" s="197">
        <f t="shared" ca="1" si="157"/>
        <v>0</v>
      </c>
      <c r="V1715" s="201"/>
      <c r="W1715" s="20">
        <f ca="1">INVENTARIO[[#This Row],[Precio Final]]-(INVENTARIO[[#This Row],[Comisión 10%]]+INVENTARIO[[#This Row],[Costo total]])</f>
        <v>0</v>
      </c>
      <c r="X1715" s="20">
        <f ca="1">INVENTARIO[[#This Row],[Ganancia Unitaria]]*INVENTARIO[[#This Row],[Salidas]]</f>
        <v>0</v>
      </c>
      <c r="Y1715" s="20"/>
      <c r="Z1715" s="20"/>
    </row>
    <row r="1716" spans="1:26" ht="55" hidden="1" customHeight="1" x14ac:dyDescent="0.15">
      <c r="A1716" s="23"/>
      <c r="B1716" s="171"/>
      <c r="C1716" s="22"/>
      <c r="D1716" s="120"/>
      <c r="E1716" s="194"/>
      <c r="F1716" s="195"/>
      <c r="G1716" s="196"/>
      <c r="H1716" s="197"/>
      <c r="I1716" s="198">
        <f t="shared" ca="1" si="154"/>
        <v>0</v>
      </c>
      <c r="J1716" s="121"/>
      <c r="K1716" s="196">
        <f>SUMIFS(VENTAS[Cantidad],VENTAS[Código del producto Vendido],INVENTARIO[[#This Row],[Code]])</f>
        <v>0</v>
      </c>
      <c r="L1716" s="196">
        <f>INVENTARIO[[#This Row],[Entradas]]-INVENTARIO[[#This Row],[Salidas]]</f>
        <v>0</v>
      </c>
      <c r="M1716" s="197">
        <f ca="1">INVENTARIO[[#This Row],[Pricing 1]]*10%</f>
        <v>0</v>
      </c>
      <c r="N1716" s="197"/>
      <c r="O1716" s="197"/>
      <c r="P1716" s="197" t="e">
        <f t="shared" si="155"/>
        <v>#DIV/0!</v>
      </c>
      <c r="Q1716" s="196"/>
      <c r="R1716" s="197"/>
      <c r="S1716" s="199">
        <f t="shared" si="156"/>
        <v>0</v>
      </c>
      <c r="T1716" s="200">
        <f ca="1">(P1716+S1716)-INVENTARIO[[#This Row],[Comisión 10%]]</f>
        <v>0</v>
      </c>
      <c r="U1716" s="197">
        <f t="shared" ca="1" si="157"/>
        <v>0</v>
      </c>
      <c r="V1716" s="201"/>
      <c r="W1716" s="20">
        <f ca="1">INVENTARIO[[#This Row],[Precio Final]]-(INVENTARIO[[#This Row],[Comisión 10%]]+INVENTARIO[[#This Row],[Costo total]])</f>
        <v>0</v>
      </c>
      <c r="X1716" s="20">
        <f ca="1">INVENTARIO[[#This Row],[Ganancia Unitaria]]*INVENTARIO[[#This Row],[Salidas]]</f>
        <v>0</v>
      </c>
      <c r="Y1716" s="20"/>
      <c r="Z1716" s="20"/>
    </row>
    <row r="1717" spans="1:26" ht="55" hidden="1" customHeight="1" x14ac:dyDescent="0.15">
      <c r="A1717" s="23"/>
      <c r="B1717" s="171"/>
      <c r="C1717" s="22"/>
      <c r="D1717" s="120"/>
      <c r="E1717" s="194"/>
      <c r="F1717" s="195"/>
      <c r="G1717" s="196"/>
      <c r="H1717" s="197"/>
      <c r="I1717" s="198">
        <f t="shared" ca="1" si="154"/>
        <v>0</v>
      </c>
      <c r="J1717" s="121"/>
      <c r="K1717" s="196">
        <f>SUMIFS(VENTAS[Cantidad],VENTAS[Código del producto Vendido],INVENTARIO[[#This Row],[Code]])</f>
        <v>0</v>
      </c>
      <c r="L1717" s="196">
        <f>INVENTARIO[[#This Row],[Entradas]]-INVENTARIO[[#This Row],[Salidas]]</f>
        <v>0</v>
      </c>
      <c r="M1717" s="197">
        <f ca="1">INVENTARIO[[#This Row],[Pricing 1]]*10%</f>
        <v>0</v>
      </c>
      <c r="N1717" s="197"/>
      <c r="O1717" s="197"/>
      <c r="P1717" s="197" t="e">
        <f t="shared" si="155"/>
        <v>#DIV/0!</v>
      </c>
      <c r="Q1717" s="196"/>
      <c r="R1717" s="197"/>
      <c r="S1717" s="199">
        <f t="shared" si="156"/>
        <v>0</v>
      </c>
      <c r="T1717" s="200">
        <f ca="1">(P1717+S1717)-INVENTARIO[[#This Row],[Comisión 10%]]</f>
        <v>0</v>
      </c>
      <c r="U1717" s="197">
        <f t="shared" ca="1" si="157"/>
        <v>0</v>
      </c>
      <c r="V1717" s="201"/>
      <c r="W1717" s="20">
        <f ca="1">INVENTARIO[[#This Row],[Precio Final]]-(INVENTARIO[[#This Row],[Comisión 10%]]+INVENTARIO[[#This Row],[Costo total]])</f>
        <v>0</v>
      </c>
      <c r="X1717" s="20">
        <f ca="1">INVENTARIO[[#This Row],[Ganancia Unitaria]]*INVENTARIO[[#This Row],[Salidas]]</f>
        <v>0</v>
      </c>
      <c r="Y1717" s="20"/>
      <c r="Z1717" s="20"/>
    </row>
    <row r="1718" spans="1:26" ht="55" hidden="1" customHeight="1" x14ac:dyDescent="0.15">
      <c r="A1718" s="23"/>
      <c r="B1718" s="171"/>
      <c r="C1718" s="22"/>
      <c r="D1718" s="120"/>
      <c r="E1718" s="194"/>
      <c r="F1718" s="195"/>
      <c r="G1718" s="196"/>
      <c r="H1718" s="197"/>
      <c r="I1718" s="198">
        <f t="shared" ref="I1718:I1781" ca="1" si="158">U1718</f>
        <v>0</v>
      </c>
      <c r="J1718" s="121"/>
      <c r="K1718" s="196">
        <f>SUMIFS(VENTAS[Cantidad],VENTAS[Código del producto Vendido],INVENTARIO[[#This Row],[Code]])</f>
        <v>0</v>
      </c>
      <c r="L1718" s="196">
        <f>INVENTARIO[[#This Row],[Entradas]]-INVENTARIO[[#This Row],[Salidas]]</f>
        <v>0</v>
      </c>
      <c r="M1718" s="197">
        <f ca="1">INVENTARIO[[#This Row],[Pricing 1]]*10%</f>
        <v>0</v>
      </c>
      <c r="N1718" s="197"/>
      <c r="O1718" s="197"/>
      <c r="P1718" s="197" t="e">
        <f t="shared" ref="P1718:P1781" si="159">N1718/O1718</f>
        <v>#DIV/0!</v>
      </c>
      <c r="Q1718" s="196"/>
      <c r="R1718" s="197"/>
      <c r="S1718" s="199">
        <f t="shared" ref="S1718:S1781" si="160">Q1718*R1718/1000</f>
        <v>0</v>
      </c>
      <c r="T1718" s="200">
        <f ca="1">(P1718+S1718)-INVENTARIO[[#This Row],[Comisión 10%]]</f>
        <v>0</v>
      </c>
      <c r="U1718" s="197">
        <f t="shared" ref="U1718:U1781" ca="1" si="161">ROUNDUP(T1718,0)</f>
        <v>0</v>
      </c>
      <c r="V1718" s="201"/>
      <c r="W1718" s="20">
        <f ca="1">INVENTARIO[[#This Row],[Precio Final]]-(INVENTARIO[[#This Row],[Comisión 10%]]+INVENTARIO[[#This Row],[Costo total]])</f>
        <v>0</v>
      </c>
      <c r="X1718" s="20">
        <f ca="1">INVENTARIO[[#This Row],[Ganancia Unitaria]]*INVENTARIO[[#This Row],[Salidas]]</f>
        <v>0</v>
      </c>
      <c r="Y1718" s="20"/>
      <c r="Z1718" s="20"/>
    </row>
    <row r="1719" spans="1:26" ht="55" hidden="1" customHeight="1" x14ac:dyDescent="0.15">
      <c r="A1719" s="23"/>
      <c r="B1719" s="171"/>
      <c r="C1719" s="22"/>
      <c r="D1719" s="120"/>
      <c r="E1719" s="194"/>
      <c r="F1719" s="195"/>
      <c r="G1719" s="196"/>
      <c r="H1719" s="197"/>
      <c r="I1719" s="198">
        <f t="shared" ca="1" si="158"/>
        <v>0</v>
      </c>
      <c r="J1719" s="121"/>
      <c r="K1719" s="196">
        <f>SUMIFS(VENTAS[Cantidad],VENTAS[Código del producto Vendido],INVENTARIO[[#This Row],[Code]])</f>
        <v>0</v>
      </c>
      <c r="L1719" s="196">
        <f>INVENTARIO[[#This Row],[Entradas]]-INVENTARIO[[#This Row],[Salidas]]</f>
        <v>0</v>
      </c>
      <c r="M1719" s="197">
        <f ca="1">INVENTARIO[[#This Row],[Pricing 1]]*10%</f>
        <v>0</v>
      </c>
      <c r="N1719" s="197"/>
      <c r="O1719" s="197"/>
      <c r="P1719" s="197" t="e">
        <f t="shared" si="159"/>
        <v>#DIV/0!</v>
      </c>
      <c r="Q1719" s="196"/>
      <c r="R1719" s="197"/>
      <c r="S1719" s="199">
        <f t="shared" si="160"/>
        <v>0</v>
      </c>
      <c r="T1719" s="200">
        <f ca="1">(P1719+S1719)-INVENTARIO[[#This Row],[Comisión 10%]]</f>
        <v>0</v>
      </c>
      <c r="U1719" s="197">
        <f t="shared" ca="1" si="161"/>
        <v>0</v>
      </c>
      <c r="V1719" s="201"/>
      <c r="W1719" s="20">
        <f ca="1">INVENTARIO[[#This Row],[Precio Final]]-(INVENTARIO[[#This Row],[Comisión 10%]]+INVENTARIO[[#This Row],[Costo total]])</f>
        <v>0</v>
      </c>
      <c r="X1719" s="20">
        <f ca="1">INVENTARIO[[#This Row],[Ganancia Unitaria]]*INVENTARIO[[#This Row],[Salidas]]</f>
        <v>0</v>
      </c>
      <c r="Y1719" s="20"/>
      <c r="Z1719" s="20"/>
    </row>
    <row r="1720" spans="1:26" ht="55" hidden="1" customHeight="1" x14ac:dyDescent="0.15">
      <c r="A1720" s="23"/>
      <c r="B1720" s="171"/>
      <c r="C1720" s="22"/>
      <c r="D1720" s="120"/>
      <c r="E1720" s="194"/>
      <c r="F1720" s="195"/>
      <c r="G1720" s="196"/>
      <c r="H1720" s="197"/>
      <c r="I1720" s="198">
        <f t="shared" ca="1" si="158"/>
        <v>0</v>
      </c>
      <c r="J1720" s="121"/>
      <c r="K1720" s="196">
        <f>SUMIFS(VENTAS[Cantidad],VENTAS[Código del producto Vendido],INVENTARIO[[#This Row],[Code]])</f>
        <v>0</v>
      </c>
      <c r="L1720" s="196">
        <f>INVENTARIO[[#This Row],[Entradas]]-INVENTARIO[[#This Row],[Salidas]]</f>
        <v>0</v>
      </c>
      <c r="M1720" s="197">
        <f ca="1">INVENTARIO[[#This Row],[Pricing 1]]*10%</f>
        <v>0</v>
      </c>
      <c r="N1720" s="197"/>
      <c r="O1720" s="197"/>
      <c r="P1720" s="197" t="e">
        <f t="shared" si="159"/>
        <v>#DIV/0!</v>
      </c>
      <c r="Q1720" s="196"/>
      <c r="R1720" s="197"/>
      <c r="S1720" s="199">
        <f t="shared" si="160"/>
        <v>0</v>
      </c>
      <c r="T1720" s="200">
        <f ca="1">(P1720+S1720)-INVENTARIO[[#This Row],[Comisión 10%]]</f>
        <v>0</v>
      </c>
      <c r="U1720" s="197">
        <f t="shared" ca="1" si="161"/>
        <v>0</v>
      </c>
      <c r="V1720" s="201"/>
      <c r="W1720" s="20">
        <f ca="1">INVENTARIO[[#This Row],[Precio Final]]-(INVENTARIO[[#This Row],[Comisión 10%]]+INVENTARIO[[#This Row],[Costo total]])</f>
        <v>0</v>
      </c>
      <c r="X1720" s="20">
        <f ca="1">INVENTARIO[[#This Row],[Ganancia Unitaria]]*INVENTARIO[[#This Row],[Salidas]]</f>
        <v>0</v>
      </c>
      <c r="Y1720" s="20"/>
      <c r="Z1720" s="20"/>
    </row>
    <row r="1721" spans="1:26" ht="55" hidden="1" customHeight="1" x14ac:dyDescent="0.15">
      <c r="A1721" s="23"/>
      <c r="B1721" s="171"/>
      <c r="C1721" s="22"/>
      <c r="D1721" s="120"/>
      <c r="E1721" s="194"/>
      <c r="F1721" s="195"/>
      <c r="G1721" s="196"/>
      <c r="H1721" s="197"/>
      <c r="I1721" s="198">
        <f t="shared" ca="1" si="158"/>
        <v>0</v>
      </c>
      <c r="J1721" s="121"/>
      <c r="K1721" s="196">
        <f>SUMIFS(VENTAS[Cantidad],VENTAS[Código del producto Vendido],INVENTARIO[[#This Row],[Code]])</f>
        <v>0</v>
      </c>
      <c r="L1721" s="196">
        <f>INVENTARIO[[#This Row],[Entradas]]-INVENTARIO[[#This Row],[Salidas]]</f>
        <v>0</v>
      </c>
      <c r="M1721" s="197">
        <f ca="1">INVENTARIO[[#This Row],[Pricing 1]]*10%</f>
        <v>0</v>
      </c>
      <c r="N1721" s="197"/>
      <c r="O1721" s="197"/>
      <c r="P1721" s="197" t="e">
        <f t="shared" si="159"/>
        <v>#DIV/0!</v>
      </c>
      <c r="Q1721" s="196"/>
      <c r="R1721" s="197"/>
      <c r="S1721" s="199">
        <f t="shared" si="160"/>
        <v>0</v>
      </c>
      <c r="T1721" s="200">
        <f ca="1">(P1721+S1721)-INVENTARIO[[#This Row],[Comisión 10%]]</f>
        <v>0</v>
      </c>
      <c r="U1721" s="197">
        <f t="shared" ca="1" si="161"/>
        <v>0</v>
      </c>
      <c r="V1721" s="201"/>
      <c r="W1721" s="20">
        <f ca="1">INVENTARIO[[#This Row],[Precio Final]]-(INVENTARIO[[#This Row],[Comisión 10%]]+INVENTARIO[[#This Row],[Costo total]])</f>
        <v>0</v>
      </c>
      <c r="X1721" s="20">
        <f ca="1">INVENTARIO[[#This Row],[Ganancia Unitaria]]*INVENTARIO[[#This Row],[Salidas]]</f>
        <v>0</v>
      </c>
      <c r="Y1721" s="20"/>
      <c r="Z1721" s="20"/>
    </row>
    <row r="1722" spans="1:26" ht="55" hidden="1" customHeight="1" x14ac:dyDescent="0.15">
      <c r="A1722" s="23"/>
      <c r="B1722" s="171"/>
      <c r="C1722" s="22"/>
      <c r="D1722" s="120"/>
      <c r="E1722" s="194"/>
      <c r="F1722" s="195"/>
      <c r="G1722" s="196"/>
      <c r="H1722" s="197"/>
      <c r="I1722" s="198">
        <f t="shared" ca="1" si="158"/>
        <v>0</v>
      </c>
      <c r="J1722" s="121"/>
      <c r="K1722" s="196">
        <f>SUMIFS(VENTAS[Cantidad],VENTAS[Código del producto Vendido],INVENTARIO[[#This Row],[Code]])</f>
        <v>0</v>
      </c>
      <c r="L1722" s="196">
        <f>INVENTARIO[[#This Row],[Entradas]]-INVENTARIO[[#This Row],[Salidas]]</f>
        <v>0</v>
      </c>
      <c r="M1722" s="197">
        <f ca="1">INVENTARIO[[#This Row],[Pricing 1]]*10%</f>
        <v>0</v>
      </c>
      <c r="N1722" s="197"/>
      <c r="O1722" s="197"/>
      <c r="P1722" s="197" t="e">
        <f t="shared" si="159"/>
        <v>#DIV/0!</v>
      </c>
      <c r="Q1722" s="196"/>
      <c r="R1722" s="197"/>
      <c r="S1722" s="199">
        <f t="shared" si="160"/>
        <v>0</v>
      </c>
      <c r="T1722" s="200">
        <f ca="1">(P1722+S1722)-INVENTARIO[[#This Row],[Comisión 10%]]</f>
        <v>0</v>
      </c>
      <c r="U1722" s="197">
        <f t="shared" ca="1" si="161"/>
        <v>0</v>
      </c>
      <c r="V1722" s="201"/>
      <c r="W1722" s="20">
        <f ca="1">INVENTARIO[[#This Row],[Precio Final]]-(INVENTARIO[[#This Row],[Comisión 10%]]+INVENTARIO[[#This Row],[Costo total]])</f>
        <v>0</v>
      </c>
      <c r="X1722" s="20">
        <f ca="1">INVENTARIO[[#This Row],[Ganancia Unitaria]]*INVENTARIO[[#This Row],[Salidas]]</f>
        <v>0</v>
      </c>
      <c r="Y1722" s="20"/>
      <c r="Z1722" s="20"/>
    </row>
    <row r="1723" spans="1:26" ht="55" hidden="1" customHeight="1" x14ac:dyDescent="0.15">
      <c r="A1723" s="23"/>
      <c r="B1723" s="171"/>
      <c r="C1723" s="22"/>
      <c r="D1723" s="120"/>
      <c r="E1723" s="194"/>
      <c r="F1723" s="195"/>
      <c r="G1723" s="196"/>
      <c r="H1723" s="197"/>
      <c r="I1723" s="198">
        <f t="shared" ca="1" si="158"/>
        <v>0</v>
      </c>
      <c r="J1723" s="121"/>
      <c r="K1723" s="196">
        <f>SUMIFS(VENTAS[Cantidad],VENTAS[Código del producto Vendido],INVENTARIO[[#This Row],[Code]])</f>
        <v>0</v>
      </c>
      <c r="L1723" s="196">
        <f>INVENTARIO[[#This Row],[Entradas]]-INVENTARIO[[#This Row],[Salidas]]</f>
        <v>0</v>
      </c>
      <c r="M1723" s="197">
        <f ca="1">INVENTARIO[[#This Row],[Pricing 1]]*10%</f>
        <v>0</v>
      </c>
      <c r="N1723" s="197"/>
      <c r="O1723" s="197"/>
      <c r="P1723" s="197" t="e">
        <f t="shared" si="159"/>
        <v>#DIV/0!</v>
      </c>
      <c r="Q1723" s="196"/>
      <c r="R1723" s="197"/>
      <c r="S1723" s="199">
        <f t="shared" si="160"/>
        <v>0</v>
      </c>
      <c r="T1723" s="200">
        <f ca="1">(P1723+S1723)-INVENTARIO[[#This Row],[Comisión 10%]]</f>
        <v>0</v>
      </c>
      <c r="U1723" s="197">
        <f t="shared" ca="1" si="161"/>
        <v>0</v>
      </c>
      <c r="V1723" s="201"/>
      <c r="W1723" s="20">
        <f ca="1">INVENTARIO[[#This Row],[Precio Final]]-(INVENTARIO[[#This Row],[Comisión 10%]]+INVENTARIO[[#This Row],[Costo total]])</f>
        <v>0</v>
      </c>
      <c r="X1723" s="20">
        <f ca="1">INVENTARIO[[#This Row],[Ganancia Unitaria]]*INVENTARIO[[#This Row],[Salidas]]</f>
        <v>0</v>
      </c>
      <c r="Y1723" s="20"/>
      <c r="Z1723" s="20"/>
    </row>
    <row r="1724" spans="1:26" ht="55" hidden="1" customHeight="1" x14ac:dyDescent="0.15">
      <c r="A1724" s="23"/>
      <c r="B1724" s="171"/>
      <c r="C1724" s="22"/>
      <c r="D1724" s="120"/>
      <c r="E1724" s="194"/>
      <c r="F1724" s="195"/>
      <c r="G1724" s="196"/>
      <c r="H1724" s="197"/>
      <c r="I1724" s="198">
        <f t="shared" ca="1" si="158"/>
        <v>0</v>
      </c>
      <c r="J1724" s="121"/>
      <c r="K1724" s="196">
        <f>SUMIFS(VENTAS[Cantidad],VENTAS[Código del producto Vendido],INVENTARIO[[#This Row],[Code]])</f>
        <v>0</v>
      </c>
      <c r="L1724" s="196">
        <f>INVENTARIO[[#This Row],[Entradas]]-INVENTARIO[[#This Row],[Salidas]]</f>
        <v>0</v>
      </c>
      <c r="M1724" s="197">
        <f ca="1">INVENTARIO[[#This Row],[Pricing 1]]*10%</f>
        <v>0</v>
      </c>
      <c r="N1724" s="197"/>
      <c r="O1724" s="197"/>
      <c r="P1724" s="197" t="e">
        <f t="shared" si="159"/>
        <v>#DIV/0!</v>
      </c>
      <c r="Q1724" s="196"/>
      <c r="R1724" s="197"/>
      <c r="S1724" s="199">
        <f t="shared" si="160"/>
        <v>0</v>
      </c>
      <c r="T1724" s="200">
        <f ca="1">(P1724+S1724)-INVENTARIO[[#This Row],[Comisión 10%]]</f>
        <v>0</v>
      </c>
      <c r="U1724" s="197">
        <f t="shared" ca="1" si="161"/>
        <v>0</v>
      </c>
      <c r="V1724" s="201"/>
      <c r="W1724" s="20">
        <f ca="1">INVENTARIO[[#This Row],[Precio Final]]-(INVENTARIO[[#This Row],[Comisión 10%]]+INVENTARIO[[#This Row],[Costo total]])</f>
        <v>0</v>
      </c>
      <c r="X1724" s="20">
        <f ca="1">INVENTARIO[[#This Row],[Ganancia Unitaria]]*INVENTARIO[[#This Row],[Salidas]]</f>
        <v>0</v>
      </c>
      <c r="Y1724" s="20"/>
      <c r="Z1724" s="20"/>
    </row>
    <row r="1725" spans="1:26" ht="55" hidden="1" customHeight="1" x14ac:dyDescent="0.15">
      <c r="A1725" s="23"/>
      <c r="B1725" s="171"/>
      <c r="C1725" s="22"/>
      <c r="D1725" s="120"/>
      <c r="E1725" s="194"/>
      <c r="F1725" s="195"/>
      <c r="G1725" s="196"/>
      <c r="H1725" s="197"/>
      <c r="I1725" s="198">
        <f t="shared" ca="1" si="158"/>
        <v>0</v>
      </c>
      <c r="J1725" s="121"/>
      <c r="K1725" s="196">
        <f>SUMIFS(VENTAS[Cantidad],VENTAS[Código del producto Vendido],INVENTARIO[[#This Row],[Code]])</f>
        <v>0</v>
      </c>
      <c r="L1725" s="196">
        <f>INVENTARIO[[#This Row],[Entradas]]-INVENTARIO[[#This Row],[Salidas]]</f>
        <v>0</v>
      </c>
      <c r="M1725" s="197">
        <f ca="1">INVENTARIO[[#This Row],[Pricing 1]]*10%</f>
        <v>0</v>
      </c>
      <c r="N1725" s="197"/>
      <c r="O1725" s="197"/>
      <c r="P1725" s="197" t="e">
        <f t="shared" si="159"/>
        <v>#DIV/0!</v>
      </c>
      <c r="Q1725" s="196"/>
      <c r="R1725" s="197"/>
      <c r="S1725" s="199">
        <f t="shared" si="160"/>
        <v>0</v>
      </c>
      <c r="T1725" s="200">
        <f ca="1">(P1725+S1725)-INVENTARIO[[#This Row],[Comisión 10%]]</f>
        <v>0</v>
      </c>
      <c r="U1725" s="197">
        <f t="shared" ca="1" si="161"/>
        <v>0</v>
      </c>
      <c r="V1725" s="201"/>
      <c r="W1725" s="20">
        <f ca="1">INVENTARIO[[#This Row],[Precio Final]]-(INVENTARIO[[#This Row],[Comisión 10%]]+INVENTARIO[[#This Row],[Costo total]])</f>
        <v>0</v>
      </c>
      <c r="X1725" s="20">
        <f ca="1">INVENTARIO[[#This Row],[Ganancia Unitaria]]*INVENTARIO[[#This Row],[Salidas]]</f>
        <v>0</v>
      </c>
      <c r="Y1725" s="20"/>
      <c r="Z1725" s="20"/>
    </row>
    <row r="1726" spans="1:26" ht="55" hidden="1" customHeight="1" x14ac:dyDescent="0.15">
      <c r="A1726" s="23"/>
      <c r="B1726" s="171"/>
      <c r="C1726" s="22"/>
      <c r="D1726" s="120"/>
      <c r="E1726" s="194"/>
      <c r="F1726" s="195"/>
      <c r="G1726" s="196"/>
      <c r="H1726" s="197"/>
      <c r="I1726" s="198">
        <f t="shared" ca="1" si="158"/>
        <v>0</v>
      </c>
      <c r="J1726" s="121"/>
      <c r="K1726" s="196">
        <f>SUMIFS(VENTAS[Cantidad],VENTAS[Código del producto Vendido],INVENTARIO[[#This Row],[Code]])</f>
        <v>0</v>
      </c>
      <c r="L1726" s="196">
        <f>INVENTARIO[[#This Row],[Entradas]]-INVENTARIO[[#This Row],[Salidas]]</f>
        <v>0</v>
      </c>
      <c r="M1726" s="197">
        <f ca="1">INVENTARIO[[#This Row],[Pricing 1]]*10%</f>
        <v>0</v>
      </c>
      <c r="N1726" s="197"/>
      <c r="O1726" s="197"/>
      <c r="P1726" s="197" t="e">
        <f t="shared" si="159"/>
        <v>#DIV/0!</v>
      </c>
      <c r="Q1726" s="196"/>
      <c r="R1726" s="197"/>
      <c r="S1726" s="199">
        <f t="shared" si="160"/>
        <v>0</v>
      </c>
      <c r="T1726" s="200">
        <f ca="1">(P1726+S1726)-INVENTARIO[[#This Row],[Comisión 10%]]</f>
        <v>0</v>
      </c>
      <c r="U1726" s="197">
        <f t="shared" ca="1" si="161"/>
        <v>0</v>
      </c>
      <c r="V1726" s="201"/>
      <c r="W1726" s="20">
        <f ca="1">INVENTARIO[[#This Row],[Precio Final]]-(INVENTARIO[[#This Row],[Comisión 10%]]+INVENTARIO[[#This Row],[Costo total]])</f>
        <v>0</v>
      </c>
      <c r="X1726" s="20">
        <f ca="1">INVENTARIO[[#This Row],[Ganancia Unitaria]]*INVENTARIO[[#This Row],[Salidas]]</f>
        <v>0</v>
      </c>
      <c r="Y1726" s="20"/>
      <c r="Z1726" s="20"/>
    </row>
    <row r="1727" spans="1:26" ht="55" hidden="1" customHeight="1" x14ac:dyDescent="0.15">
      <c r="A1727" s="23"/>
      <c r="B1727" s="171"/>
      <c r="C1727" s="22"/>
      <c r="D1727" s="120"/>
      <c r="E1727" s="194"/>
      <c r="F1727" s="195"/>
      <c r="G1727" s="196"/>
      <c r="H1727" s="197"/>
      <c r="I1727" s="198">
        <f t="shared" ca="1" si="158"/>
        <v>0</v>
      </c>
      <c r="J1727" s="121"/>
      <c r="K1727" s="196">
        <f>SUMIFS(VENTAS[Cantidad],VENTAS[Código del producto Vendido],INVENTARIO[[#This Row],[Code]])</f>
        <v>0</v>
      </c>
      <c r="L1727" s="196">
        <f>INVENTARIO[[#This Row],[Entradas]]-INVENTARIO[[#This Row],[Salidas]]</f>
        <v>0</v>
      </c>
      <c r="M1727" s="197">
        <f ca="1">INVENTARIO[[#This Row],[Pricing 1]]*10%</f>
        <v>0</v>
      </c>
      <c r="N1727" s="197"/>
      <c r="O1727" s="197"/>
      <c r="P1727" s="197" t="e">
        <f t="shared" si="159"/>
        <v>#DIV/0!</v>
      </c>
      <c r="Q1727" s="196"/>
      <c r="R1727" s="197"/>
      <c r="S1727" s="199">
        <f t="shared" si="160"/>
        <v>0</v>
      </c>
      <c r="T1727" s="200">
        <f ca="1">(P1727+S1727)-INVENTARIO[[#This Row],[Comisión 10%]]</f>
        <v>0</v>
      </c>
      <c r="U1727" s="197">
        <f t="shared" ca="1" si="161"/>
        <v>0</v>
      </c>
      <c r="V1727" s="201"/>
      <c r="W1727" s="20">
        <f ca="1">INVENTARIO[[#This Row],[Precio Final]]-(INVENTARIO[[#This Row],[Comisión 10%]]+INVENTARIO[[#This Row],[Costo total]])</f>
        <v>0</v>
      </c>
      <c r="X1727" s="20">
        <f ca="1">INVENTARIO[[#This Row],[Ganancia Unitaria]]*INVENTARIO[[#This Row],[Salidas]]</f>
        <v>0</v>
      </c>
      <c r="Y1727" s="20"/>
      <c r="Z1727" s="20"/>
    </row>
    <row r="1728" spans="1:26" ht="55" hidden="1" customHeight="1" x14ac:dyDescent="0.15">
      <c r="A1728" s="23"/>
      <c r="B1728" s="171"/>
      <c r="C1728" s="22"/>
      <c r="D1728" s="120"/>
      <c r="E1728" s="194"/>
      <c r="F1728" s="195"/>
      <c r="G1728" s="196"/>
      <c r="H1728" s="197"/>
      <c r="I1728" s="198">
        <f t="shared" ca="1" si="158"/>
        <v>0</v>
      </c>
      <c r="J1728" s="121"/>
      <c r="K1728" s="196">
        <f>SUMIFS(VENTAS[Cantidad],VENTAS[Código del producto Vendido],INVENTARIO[[#This Row],[Code]])</f>
        <v>0</v>
      </c>
      <c r="L1728" s="196">
        <f>INVENTARIO[[#This Row],[Entradas]]-INVENTARIO[[#This Row],[Salidas]]</f>
        <v>0</v>
      </c>
      <c r="M1728" s="197">
        <f ca="1">INVENTARIO[[#This Row],[Pricing 1]]*10%</f>
        <v>0</v>
      </c>
      <c r="N1728" s="197"/>
      <c r="O1728" s="197"/>
      <c r="P1728" s="197" t="e">
        <f t="shared" si="159"/>
        <v>#DIV/0!</v>
      </c>
      <c r="Q1728" s="196"/>
      <c r="R1728" s="197"/>
      <c r="S1728" s="199">
        <f t="shared" si="160"/>
        <v>0</v>
      </c>
      <c r="T1728" s="200">
        <f ca="1">(P1728+S1728)-INVENTARIO[[#This Row],[Comisión 10%]]</f>
        <v>0</v>
      </c>
      <c r="U1728" s="197">
        <f t="shared" ca="1" si="161"/>
        <v>0</v>
      </c>
      <c r="V1728" s="201"/>
      <c r="W1728" s="20">
        <f ca="1">INVENTARIO[[#This Row],[Precio Final]]-(INVENTARIO[[#This Row],[Comisión 10%]]+INVENTARIO[[#This Row],[Costo total]])</f>
        <v>0</v>
      </c>
      <c r="X1728" s="20">
        <f ca="1">INVENTARIO[[#This Row],[Ganancia Unitaria]]*INVENTARIO[[#This Row],[Salidas]]</f>
        <v>0</v>
      </c>
      <c r="Y1728" s="20"/>
      <c r="Z1728" s="20"/>
    </row>
    <row r="1729" spans="1:26" ht="55" hidden="1" customHeight="1" x14ac:dyDescent="0.15">
      <c r="A1729" s="23"/>
      <c r="B1729" s="171"/>
      <c r="C1729" s="22"/>
      <c r="D1729" s="120"/>
      <c r="E1729" s="194"/>
      <c r="F1729" s="195"/>
      <c r="G1729" s="196"/>
      <c r="H1729" s="197"/>
      <c r="I1729" s="198">
        <f t="shared" ca="1" si="158"/>
        <v>0</v>
      </c>
      <c r="J1729" s="121"/>
      <c r="K1729" s="196">
        <f>SUMIFS(VENTAS[Cantidad],VENTAS[Código del producto Vendido],INVENTARIO[[#This Row],[Code]])</f>
        <v>0</v>
      </c>
      <c r="L1729" s="196">
        <f>INVENTARIO[[#This Row],[Entradas]]-INVENTARIO[[#This Row],[Salidas]]</f>
        <v>0</v>
      </c>
      <c r="M1729" s="197">
        <f ca="1">INVENTARIO[[#This Row],[Pricing 1]]*10%</f>
        <v>0</v>
      </c>
      <c r="N1729" s="197"/>
      <c r="O1729" s="197"/>
      <c r="P1729" s="197" t="e">
        <f t="shared" si="159"/>
        <v>#DIV/0!</v>
      </c>
      <c r="Q1729" s="196"/>
      <c r="R1729" s="197"/>
      <c r="S1729" s="199">
        <f t="shared" si="160"/>
        <v>0</v>
      </c>
      <c r="T1729" s="200">
        <f ca="1">(P1729+S1729)-INVENTARIO[[#This Row],[Comisión 10%]]</f>
        <v>0</v>
      </c>
      <c r="U1729" s="197">
        <f t="shared" ca="1" si="161"/>
        <v>0</v>
      </c>
      <c r="V1729" s="201"/>
      <c r="W1729" s="20">
        <f ca="1">INVENTARIO[[#This Row],[Precio Final]]-(INVENTARIO[[#This Row],[Comisión 10%]]+INVENTARIO[[#This Row],[Costo total]])</f>
        <v>0</v>
      </c>
      <c r="X1729" s="20">
        <f ca="1">INVENTARIO[[#This Row],[Ganancia Unitaria]]*INVENTARIO[[#This Row],[Salidas]]</f>
        <v>0</v>
      </c>
      <c r="Y1729" s="20"/>
      <c r="Z1729" s="20"/>
    </row>
    <row r="1730" spans="1:26" ht="55" hidden="1" customHeight="1" x14ac:dyDescent="0.15">
      <c r="A1730" s="23"/>
      <c r="B1730" s="171"/>
      <c r="C1730" s="22"/>
      <c r="D1730" s="120"/>
      <c r="E1730" s="194"/>
      <c r="F1730" s="195"/>
      <c r="G1730" s="196"/>
      <c r="H1730" s="197"/>
      <c r="I1730" s="198">
        <f t="shared" ca="1" si="158"/>
        <v>0</v>
      </c>
      <c r="J1730" s="121"/>
      <c r="K1730" s="196">
        <f>SUMIFS(VENTAS[Cantidad],VENTAS[Código del producto Vendido],INVENTARIO[[#This Row],[Code]])</f>
        <v>0</v>
      </c>
      <c r="L1730" s="196">
        <f>INVENTARIO[[#This Row],[Entradas]]-INVENTARIO[[#This Row],[Salidas]]</f>
        <v>0</v>
      </c>
      <c r="M1730" s="197">
        <f ca="1">INVENTARIO[[#This Row],[Pricing 1]]*10%</f>
        <v>0</v>
      </c>
      <c r="N1730" s="197"/>
      <c r="O1730" s="197"/>
      <c r="P1730" s="197" t="e">
        <f t="shared" si="159"/>
        <v>#DIV/0!</v>
      </c>
      <c r="Q1730" s="196"/>
      <c r="R1730" s="197"/>
      <c r="S1730" s="199">
        <f t="shared" si="160"/>
        <v>0</v>
      </c>
      <c r="T1730" s="200">
        <f ca="1">(P1730+S1730)-INVENTARIO[[#This Row],[Comisión 10%]]</f>
        <v>0</v>
      </c>
      <c r="U1730" s="197">
        <f t="shared" ca="1" si="161"/>
        <v>0</v>
      </c>
      <c r="V1730" s="201"/>
      <c r="W1730" s="20">
        <f ca="1">INVENTARIO[[#This Row],[Precio Final]]-(INVENTARIO[[#This Row],[Comisión 10%]]+INVENTARIO[[#This Row],[Costo total]])</f>
        <v>0</v>
      </c>
      <c r="X1730" s="20">
        <f ca="1">INVENTARIO[[#This Row],[Ganancia Unitaria]]*INVENTARIO[[#This Row],[Salidas]]</f>
        <v>0</v>
      </c>
      <c r="Y1730" s="20"/>
      <c r="Z1730" s="20"/>
    </row>
    <row r="1731" spans="1:26" ht="55" hidden="1" customHeight="1" x14ac:dyDescent="0.15">
      <c r="A1731" s="23"/>
      <c r="B1731" s="171"/>
      <c r="C1731" s="22"/>
      <c r="D1731" s="120"/>
      <c r="E1731" s="194"/>
      <c r="F1731" s="195"/>
      <c r="G1731" s="196"/>
      <c r="H1731" s="197"/>
      <c r="I1731" s="198">
        <f t="shared" ca="1" si="158"/>
        <v>0</v>
      </c>
      <c r="J1731" s="121"/>
      <c r="K1731" s="196">
        <f>SUMIFS(VENTAS[Cantidad],VENTAS[Código del producto Vendido],INVENTARIO[[#This Row],[Code]])</f>
        <v>0</v>
      </c>
      <c r="L1731" s="196">
        <f>INVENTARIO[[#This Row],[Entradas]]-INVENTARIO[[#This Row],[Salidas]]</f>
        <v>0</v>
      </c>
      <c r="M1731" s="197">
        <f ca="1">INVENTARIO[[#This Row],[Pricing 1]]*10%</f>
        <v>0</v>
      </c>
      <c r="N1731" s="197"/>
      <c r="O1731" s="197"/>
      <c r="P1731" s="197" t="e">
        <f t="shared" si="159"/>
        <v>#DIV/0!</v>
      </c>
      <c r="Q1731" s="196"/>
      <c r="R1731" s="197"/>
      <c r="S1731" s="199">
        <f t="shared" si="160"/>
        <v>0</v>
      </c>
      <c r="T1731" s="200">
        <f ca="1">(P1731+S1731)-INVENTARIO[[#This Row],[Comisión 10%]]</f>
        <v>0</v>
      </c>
      <c r="U1731" s="197">
        <f t="shared" ca="1" si="161"/>
        <v>0</v>
      </c>
      <c r="V1731" s="201"/>
      <c r="W1731" s="20">
        <f ca="1">INVENTARIO[[#This Row],[Precio Final]]-(INVENTARIO[[#This Row],[Comisión 10%]]+INVENTARIO[[#This Row],[Costo total]])</f>
        <v>0</v>
      </c>
      <c r="X1731" s="20">
        <f ca="1">INVENTARIO[[#This Row],[Ganancia Unitaria]]*INVENTARIO[[#This Row],[Salidas]]</f>
        <v>0</v>
      </c>
      <c r="Y1731" s="20"/>
      <c r="Z1731" s="20"/>
    </row>
    <row r="1732" spans="1:26" ht="55" hidden="1" customHeight="1" x14ac:dyDescent="0.15">
      <c r="A1732" s="23"/>
      <c r="B1732" s="171"/>
      <c r="C1732" s="22"/>
      <c r="D1732" s="120"/>
      <c r="E1732" s="194"/>
      <c r="F1732" s="195"/>
      <c r="G1732" s="196"/>
      <c r="H1732" s="197"/>
      <c r="I1732" s="198">
        <f t="shared" ca="1" si="158"/>
        <v>0</v>
      </c>
      <c r="J1732" s="121"/>
      <c r="K1732" s="196">
        <f>SUMIFS(VENTAS[Cantidad],VENTAS[Código del producto Vendido],INVENTARIO[[#This Row],[Code]])</f>
        <v>0</v>
      </c>
      <c r="L1732" s="196">
        <f>INVENTARIO[[#This Row],[Entradas]]-INVENTARIO[[#This Row],[Salidas]]</f>
        <v>0</v>
      </c>
      <c r="M1732" s="197">
        <f ca="1">INVENTARIO[[#This Row],[Pricing 1]]*10%</f>
        <v>0</v>
      </c>
      <c r="N1732" s="197"/>
      <c r="O1732" s="197"/>
      <c r="P1732" s="197" t="e">
        <f t="shared" si="159"/>
        <v>#DIV/0!</v>
      </c>
      <c r="Q1732" s="196"/>
      <c r="R1732" s="197"/>
      <c r="S1732" s="199">
        <f t="shared" si="160"/>
        <v>0</v>
      </c>
      <c r="T1732" s="200">
        <f ca="1">(P1732+S1732)-INVENTARIO[[#This Row],[Comisión 10%]]</f>
        <v>0</v>
      </c>
      <c r="U1732" s="197">
        <f t="shared" ca="1" si="161"/>
        <v>0</v>
      </c>
      <c r="V1732" s="201"/>
      <c r="W1732" s="20">
        <f ca="1">INVENTARIO[[#This Row],[Precio Final]]-(INVENTARIO[[#This Row],[Comisión 10%]]+INVENTARIO[[#This Row],[Costo total]])</f>
        <v>0</v>
      </c>
      <c r="X1732" s="20">
        <f ca="1">INVENTARIO[[#This Row],[Ganancia Unitaria]]*INVENTARIO[[#This Row],[Salidas]]</f>
        <v>0</v>
      </c>
      <c r="Y1732" s="20"/>
      <c r="Z1732" s="20"/>
    </row>
    <row r="1733" spans="1:26" ht="55" hidden="1" customHeight="1" x14ac:dyDescent="0.15">
      <c r="A1733" s="23"/>
      <c r="B1733" s="171"/>
      <c r="C1733" s="22"/>
      <c r="D1733" s="120"/>
      <c r="E1733" s="194"/>
      <c r="F1733" s="195"/>
      <c r="G1733" s="196"/>
      <c r="H1733" s="197"/>
      <c r="I1733" s="198">
        <f t="shared" ca="1" si="158"/>
        <v>0</v>
      </c>
      <c r="J1733" s="121"/>
      <c r="K1733" s="196">
        <f>SUMIFS(VENTAS[Cantidad],VENTAS[Código del producto Vendido],INVENTARIO[[#This Row],[Code]])</f>
        <v>0</v>
      </c>
      <c r="L1733" s="196">
        <f>INVENTARIO[[#This Row],[Entradas]]-INVENTARIO[[#This Row],[Salidas]]</f>
        <v>0</v>
      </c>
      <c r="M1733" s="197">
        <f ca="1">INVENTARIO[[#This Row],[Pricing 1]]*10%</f>
        <v>0</v>
      </c>
      <c r="N1733" s="197"/>
      <c r="O1733" s="197"/>
      <c r="P1733" s="197" t="e">
        <f t="shared" si="159"/>
        <v>#DIV/0!</v>
      </c>
      <c r="Q1733" s="196"/>
      <c r="R1733" s="197"/>
      <c r="S1733" s="199">
        <f t="shared" si="160"/>
        <v>0</v>
      </c>
      <c r="T1733" s="200">
        <f ca="1">(P1733+S1733)-INVENTARIO[[#This Row],[Comisión 10%]]</f>
        <v>0</v>
      </c>
      <c r="U1733" s="197">
        <f t="shared" ca="1" si="161"/>
        <v>0</v>
      </c>
      <c r="V1733" s="201"/>
      <c r="W1733" s="20">
        <f ca="1">INVENTARIO[[#This Row],[Precio Final]]-(INVENTARIO[[#This Row],[Comisión 10%]]+INVENTARIO[[#This Row],[Costo total]])</f>
        <v>0</v>
      </c>
      <c r="X1733" s="20">
        <f ca="1">INVENTARIO[[#This Row],[Ganancia Unitaria]]*INVENTARIO[[#This Row],[Salidas]]</f>
        <v>0</v>
      </c>
      <c r="Y1733" s="20"/>
      <c r="Z1733" s="20"/>
    </row>
    <row r="1734" spans="1:26" ht="55" hidden="1" customHeight="1" x14ac:dyDescent="0.15">
      <c r="A1734" s="23"/>
      <c r="B1734" s="171"/>
      <c r="C1734" s="22"/>
      <c r="D1734" s="120"/>
      <c r="E1734" s="194"/>
      <c r="F1734" s="195"/>
      <c r="G1734" s="196"/>
      <c r="H1734" s="197"/>
      <c r="I1734" s="198">
        <f t="shared" ca="1" si="158"/>
        <v>0</v>
      </c>
      <c r="J1734" s="121"/>
      <c r="K1734" s="196">
        <f>SUMIFS(VENTAS[Cantidad],VENTAS[Código del producto Vendido],INVENTARIO[[#This Row],[Code]])</f>
        <v>0</v>
      </c>
      <c r="L1734" s="196">
        <f>INVENTARIO[[#This Row],[Entradas]]-INVENTARIO[[#This Row],[Salidas]]</f>
        <v>0</v>
      </c>
      <c r="M1734" s="197">
        <f ca="1">INVENTARIO[[#This Row],[Pricing 1]]*10%</f>
        <v>0</v>
      </c>
      <c r="N1734" s="197"/>
      <c r="O1734" s="197"/>
      <c r="P1734" s="197" t="e">
        <f t="shared" si="159"/>
        <v>#DIV/0!</v>
      </c>
      <c r="Q1734" s="196"/>
      <c r="R1734" s="197"/>
      <c r="S1734" s="199">
        <f t="shared" si="160"/>
        <v>0</v>
      </c>
      <c r="T1734" s="200">
        <f ca="1">(P1734+S1734)-INVENTARIO[[#This Row],[Comisión 10%]]</f>
        <v>0</v>
      </c>
      <c r="U1734" s="197">
        <f t="shared" ca="1" si="161"/>
        <v>0</v>
      </c>
      <c r="V1734" s="201"/>
      <c r="W1734" s="20">
        <f ca="1">INVENTARIO[[#This Row],[Precio Final]]-(INVENTARIO[[#This Row],[Comisión 10%]]+INVENTARIO[[#This Row],[Costo total]])</f>
        <v>0</v>
      </c>
      <c r="X1734" s="20">
        <f ca="1">INVENTARIO[[#This Row],[Ganancia Unitaria]]*INVENTARIO[[#This Row],[Salidas]]</f>
        <v>0</v>
      </c>
      <c r="Y1734" s="20"/>
      <c r="Z1734" s="20"/>
    </row>
    <row r="1735" spans="1:26" ht="55" hidden="1" customHeight="1" x14ac:dyDescent="0.15">
      <c r="A1735" s="23"/>
      <c r="B1735" s="171"/>
      <c r="C1735" s="22"/>
      <c r="D1735" s="120"/>
      <c r="E1735" s="194"/>
      <c r="F1735" s="195"/>
      <c r="G1735" s="196"/>
      <c r="H1735" s="197"/>
      <c r="I1735" s="198">
        <f t="shared" ca="1" si="158"/>
        <v>0</v>
      </c>
      <c r="J1735" s="121"/>
      <c r="K1735" s="196">
        <f>SUMIFS(VENTAS[Cantidad],VENTAS[Código del producto Vendido],INVENTARIO[[#This Row],[Code]])</f>
        <v>0</v>
      </c>
      <c r="L1735" s="196">
        <f>INVENTARIO[[#This Row],[Entradas]]-INVENTARIO[[#This Row],[Salidas]]</f>
        <v>0</v>
      </c>
      <c r="M1735" s="197">
        <f ca="1">INVENTARIO[[#This Row],[Pricing 1]]*10%</f>
        <v>0</v>
      </c>
      <c r="N1735" s="197"/>
      <c r="O1735" s="197"/>
      <c r="P1735" s="197" t="e">
        <f t="shared" si="159"/>
        <v>#DIV/0!</v>
      </c>
      <c r="Q1735" s="196"/>
      <c r="R1735" s="197"/>
      <c r="S1735" s="199">
        <f t="shared" si="160"/>
        <v>0</v>
      </c>
      <c r="T1735" s="200">
        <f ca="1">(P1735+S1735)-INVENTARIO[[#This Row],[Comisión 10%]]</f>
        <v>0</v>
      </c>
      <c r="U1735" s="197">
        <f t="shared" ca="1" si="161"/>
        <v>0</v>
      </c>
      <c r="V1735" s="201"/>
      <c r="W1735" s="20">
        <f ca="1">INVENTARIO[[#This Row],[Precio Final]]-(INVENTARIO[[#This Row],[Comisión 10%]]+INVENTARIO[[#This Row],[Costo total]])</f>
        <v>0</v>
      </c>
      <c r="X1735" s="20">
        <f ca="1">INVENTARIO[[#This Row],[Ganancia Unitaria]]*INVENTARIO[[#This Row],[Salidas]]</f>
        <v>0</v>
      </c>
      <c r="Y1735" s="20"/>
      <c r="Z1735" s="20"/>
    </row>
    <row r="1736" spans="1:26" ht="55" hidden="1" customHeight="1" x14ac:dyDescent="0.15">
      <c r="A1736" s="23"/>
      <c r="B1736" s="171"/>
      <c r="C1736" s="22"/>
      <c r="D1736" s="120"/>
      <c r="E1736" s="194"/>
      <c r="F1736" s="195"/>
      <c r="G1736" s="196"/>
      <c r="H1736" s="197"/>
      <c r="I1736" s="198">
        <f t="shared" ca="1" si="158"/>
        <v>0</v>
      </c>
      <c r="J1736" s="121"/>
      <c r="K1736" s="196">
        <f>SUMIFS(VENTAS[Cantidad],VENTAS[Código del producto Vendido],INVENTARIO[[#This Row],[Code]])</f>
        <v>0</v>
      </c>
      <c r="L1736" s="196">
        <f>INVENTARIO[[#This Row],[Entradas]]-INVENTARIO[[#This Row],[Salidas]]</f>
        <v>0</v>
      </c>
      <c r="M1736" s="197">
        <f ca="1">INVENTARIO[[#This Row],[Pricing 1]]*10%</f>
        <v>0</v>
      </c>
      <c r="N1736" s="197"/>
      <c r="O1736" s="197"/>
      <c r="P1736" s="197" t="e">
        <f t="shared" si="159"/>
        <v>#DIV/0!</v>
      </c>
      <c r="Q1736" s="196"/>
      <c r="R1736" s="197"/>
      <c r="S1736" s="199">
        <f t="shared" si="160"/>
        <v>0</v>
      </c>
      <c r="T1736" s="200">
        <f ca="1">(P1736+S1736)-INVENTARIO[[#This Row],[Comisión 10%]]</f>
        <v>0</v>
      </c>
      <c r="U1736" s="197">
        <f t="shared" ca="1" si="161"/>
        <v>0</v>
      </c>
      <c r="V1736" s="201"/>
      <c r="W1736" s="20">
        <f ca="1">INVENTARIO[[#This Row],[Precio Final]]-(INVENTARIO[[#This Row],[Comisión 10%]]+INVENTARIO[[#This Row],[Costo total]])</f>
        <v>0</v>
      </c>
      <c r="X1736" s="20">
        <f ca="1">INVENTARIO[[#This Row],[Ganancia Unitaria]]*INVENTARIO[[#This Row],[Salidas]]</f>
        <v>0</v>
      </c>
      <c r="Y1736" s="20"/>
      <c r="Z1736" s="20"/>
    </row>
    <row r="1737" spans="1:26" ht="55" hidden="1" customHeight="1" x14ac:dyDescent="0.15">
      <c r="A1737" s="23"/>
      <c r="B1737" s="171"/>
      <c r="C1737" s="22"/>
      <c r="D1737" s="120"/>
      <c r="E1737" s="194"/>
      <c r="F1737" s="195"/>
      <c r="G1737" s="196"/>
      <c r="H1737" s="197"/>
      <c r="I1737" s="198">
        <f t="shared" ca="1" si="158"/>
        <v>0</v>
      </c>
      <c r="J1737" s="121"/>
      <c r="K1737" s="196">
        <f>SUMIFS(VENTAS[Cantidad],VENTAS[Código del producto Vendido],INVENTARIO[[#This Row],[Code]])</f>
        <v>0</v>
      </c>
      <c r="L1737" s="196">
        <f>INVENTARIO[[#This Row],[Entradas]]-INVENTARIO[[#This Row],[Salidas]]</f>
        <v>0</v>
      </c>
      <c r="M1737" s="197">
        <f ca="1">INVENTARIO[[#This Row],[Pricing 1]]*10%</f>
        <v>0</v>
      </c>
      <c r="N1737" s="197"/>
      <c r="O1737" s="197"/>
      <c r="P1737" s="197" t="e">
        <f t="shared" si="159"/>
        <v>#DIV/0!</v>
      </c>
      <c r="Q1737" s="196"/>
      <c r="R1737" s="197"/>
      <c r="S1737" s="199">
        <f t="shared" si="160"/>
        <v>0</v>
      </c>
      <c r="T1737" s="200">
        <f ca="1">(P1737+S1737)-INVENTARIO[[#This Row],[Comisión 10%]]</f>
        <v>0</v>
      </c>
      <c r="U1737" s="197">
        <f t="shared" ca="1" si="161"/>
        <v>0</v>
      </c>
      <c r="V1737" s="201"/>
      <c r="W1737" s="20">
        <f ca="1">INVENTARIO[[#This Row],[Precio Final]]-(INVENTARIO[[#This Row],[Comisión 10%]]+INVENTARIO[[#This Row],[Costo total]])</f>
        <v>0</v>
      </c>
      <c r="X1737" s="20">
        <f ca="1">INVENTARIO[[#This Row],[Ganancia Unitaria]]*INVENTARIO[[#This Row],[Salidas]]</f>
        <v>0</v>
      </c>
      <c r="Y1737" s="20"/>
      <c r="Z1737" s="20"/>
    </row>
    <row r="1738" spans="1:26" ht="55" hidden="1" customHeight="1" x14ac:dyDescent="0.15">
      <c r="A1738" s="23"/>
      <c r="B1738" s="171"/>
      <c r="C1738" s="22"/>
      <c r="D1738" s="120"/>
      <c r="E1738" s="194"/>
      <c r="F1738" s="195"/>
      <c r="G1738" s="196"/>
      <c r="H1738" s="197"/>
      <c r="I1738" s="198">
        <f t="shared" ca="1" si="158"/>
        <v>0</v>
      </c>
      <c r="J1738" s="121"/>
      <c r="K1738" s="196">
        <f>SUMIFS(VENTAS[Cantidad],VENTAS[Código del producto Vendido],INVENTARIO[[#This Row],[Code]])</f>
        <v>0</v>
      </c>
      <c r="L1738" s="196">
        <f>INVENTARIO[[#This Row],[Entradas]]-INVENTARIO[[#This Row],[Salidas]]</f>
        <v>0</v>
      </c>
      <c r="M1738" s="197">
        <f ca="1">INVENTARIO[[#This Row],[Pricing 1]]*10%</f>
        <v>0</v>
      </c>
      <c r="N1738" s="197"/>
      <c r="O1738" s="197"/>
      <c r="P1738" s="197" t="e">
        <f t="shared" si="159"/>
        <v>#DIV/0!</v>
      </c>
      <c r="Q1738" s="196"/>
      <c r="R1738" s="197"/>
      <c r="S1738" s="199">
        <f t="shared" si="160"/>
        <v>0</v>
      </c>
      <c r="T1738" s="200">
        <f ca="1">(P1738+S1738)-INVENTARIO[[#This Row],[Comisión 10%]]</f>
        <v>0</v>
      </c>
      <c r="U1738" s="197">
        <f t="shared" ca="1" si="161"/>
        <v>0</v>
      </c>
      <c r="V1738" s="201"/>
      <c r="W1738" s="20">
        <f ca="1">INVENTARIO[[#This Row],[Precio Final]]-(INVENTARIO[[#This Row],[Comisión 10%]]+INVENTARIO[[#This Row],[Costo total]])</f>
        <v>0</v>
      </c>
      <c r="X1738" s="20">
        <f ca="1">INVENTARIO[[#This Row],[Ganancia Unitaria]]*INVENTARIO[[#This Row],[Salidas]]</f>
        <v>0</v>
      </c>
      <c r="Y1738" s="20"/>
      <c r="Z1738" s="20"/>
    </row>
    <row r="1739" spans="1:26" ht="55" hidden="1" customHeight="1" x14ac:dyDescent="0.15">
      <c r="A1739" s="23"/>
      <c r="B1739" s="171"/>
      <c r="C1739" s="22"/>
      <c r="D1739" s="120"/>
      <c r="E1739" s="194"/>
      <c r="F1739" s="195"/>
      <c r="G1739" s="196"/>
      <c r="H1739" s="197"/>
      <c r="I1739" s="198">
        <f t="shared" ca="1" si="158"/>
        <v>0</v>
      </c>
      <c r="J1739" s="121"/>
      <c r="K1739" s="196">
        <f>SUMIFS(VENTAS[Cantidad],VENTAS[Código del producto Vendido],INVENTARIO[[#This Row],[Code]])</f>
        <v>0</v>
      </c>
      <c r="L1739" s="196">
        <f>INVENTARIO[[#This Row],[Entradas]]-INVENTARIO[[#This Row],[Salidas]]</f>
        <v>0</v>
      </c>
      <c r="M1739" s="197">
        <f ca="1">INVENTARIO[[#This Row],[Pricing 1]]*10%</f>
        <v>0</v>
      </c>
      <c r="N1739" s="197"/>
      <c r="O1739" s="197"/>
      <c r="P1739" s="197" t="e">
        <f t="shared" si="159"/>
        <v>#DIV/0!</v>
      </c>
      <c r="Q1739" s="196"/>
      <c r="R1739" s="197"/>
      <c r="S1739" s="199">
        <f t="shared" si="160"/>
        <v>0</v>
      </c>
      <c r="T1739" s="200">
        <f ca="1">(P1739+S1739)-INVENTARIO[[#This Row],[Comisión 10%]]</f>
        <v>0</v>
      </c>
      <c r="U1739" s="197">
        <f t="shared" ca="1" si="161"/>
        <v>0</v>
      </c>
      <c r="V1739" s="201"/>
      <c r="W1739" s="20">
        <f ca="1">INVENTARIO[[#This Row],[Precio Final]]-(INVENTARIO[[#This Row],[Comisión 10%]]+INVENTARIO[[#This Row],[Costo total]])</f>
        <v>0</v>
      </c>
      <c r="X1739" s="20">
        <f ca="1">INVENTARIO[[#This Row],[Ganancia Unitaria]]*INVENTARIO[[#This Row],[Salidas]]</f>
        <v>0</v>
      </c>
      <c r="Y1739" s="20"/>
      <c r="Z1739" s="20"/>
    </row>
    <row r="1740" spans="1:26" ht="55" hidden="1" customHeight="1" x14ac:dyDescent="0.15">
      <c r="A1740" s="23"/>
      <c r="B1740" s="171"/>
      <c r="C1740" s="22"/>
      <c r="D1740" s="120"/>
      <c r="E1740" s="194"/>
      <c r="F1740" s="195"/>
      <c r="G1740" s="196"/>
      <c r="H1740" s="197"/>
      <c r="I1740" s="198">
        <f t="shared" ca="1" si="158"/>
        <v>0</v>
      </c>
      <c r="J1740" s="121"/>
      <c r="K1740" s="196">
        <f>SUMIFS(VENTAS[Cantidad],VENTAS[Código del producto Vendido],INVENTARIO[[#This Row],[Code]])</f>
        <v>0</v>
      </c>
      <c r="L1740" s="196">
        <f>INVENTARIO[[#This Row],[Entradas]]-INVENTARIO[[#This Row],[Salidas]]</f>
        <v>0</v>
      </c>
      <c r="M1740" s="197">
        <f ca="1">INVENTARIO[[#This Row],[Pricing 1]]*10%</f>
        <v>0</v>
      </c>
      <c r="N1740" s="197"/>
      <c r="O1740" s="197"/>
      <c r="P1740" s="197" t="e">
        <f t="shared" si="159"/>
        <v>#DIV/0!</v>
      </c>
      <c r="Q1740" s="196"/>
      <c r="R1740" s="197"/>
      <c r="S1740" s="199">
        <f t="shared" si="160"/>
        <v>0</v>
      </c>
      <c r="T1740" s="200">
        <f ca="1">(P1740+S1740)-INVENTARIO[[#This Row],[Comisión 10%]]</f>
        <v>0</v>
      </c>
      <c r="U1740" s="197">
        <f t="shared" ca="1" si="161"/>
        <v>0</v>
      </c>
      <c r="V1740" s="201"/>
      <c r="W1740" s="20">
        <f ca="1">INVENTARIO[[#This Row],[Precio Final]]-(INVENTARIO[[#This Row],[Comisión 10%]]+INVENTARIO[[#This Row],[Costo total]])</f>
        <v>0</v>
      </c>
      <c r="X1740" s="20">
        <f ca="1">INVENTARIO[[#This Row],[Ganancia Unitaria]]*INVENTARIO[[#This Row],[Salidas]]</f>
        <v>0</v>
      </c>
      <c r="Y1740" s="20"/>
      <c r="Z1740" s="20"/>
    </row>
    <row r="1741" spans="1:26" ht="55" hidden="1" customHeight="1" x14ac:dyDescent="0.15">
      <c r="A1741" s="23"/>
      <c r="B1741" s="171"/>
      <c r="C1741" s="22"/>
      <c r="D1741" s="120"/>
      <c r="E1741" s="194"/>
      <c r="F1741" s="195"/>
      <c r="G1741" s="196"/>
      <c r="H1741" s="197"/>
      <c r="I1741" s="198">
        <f t="shared" ca="1" si="158"/>
        <v>0</v>
      </c>
      <c r="J1741" s="121"/>
      <c r="K1741" s="196">
        <f>SUMIFS(VENTAS[Cantidad],VENTAS[Código del producto Vendido],INVENTARIO[[#This Row],[Code]])</f>
        <v>0</v>
      </c>
      <c r="L1741" s="196">
        <f>INVENTARIO[[#This Row],[Entradas]]-INVENTARIO[[#This Row],[Salidas]]</f>
        <v>0</v>
      </c>
      <c r="M1741" s="197">
        <f ca="1">INVENTARIO[[#This Row],[Pricing 1]]*10%</f>
        <v>0</v>
      </c>
      <c r="N1741" s="197"/>
      <c r="O1741" s="197"/>
      <c r="P1741" s="197" t="e">
        <f t="shared" si="159"/>
        <v>#DIV/0!</v>
      </c>
      <c r="Q1741" s="196"/>
      <c r="R1741" s="197"/>
      <c r="S1741" s="199">
        <f t="shared" si="160"/>
        <v>0</v>
      </c>
      <c r="T1741" s="200">
        <f ca="1">(P1741+S1741)-INVENTARIO[[#This Row],[Comisión 10%]]</f>
        <v>0</v>
      </c>
      <c r="U1741" s="197">
        <f t="shared" ca="1" si="161"/>
        <v>0</v>
      </c>
      <c r="V1741" s="201"/>
      <c r="W1741" s="20">
        <f ca="1">INVENTARIO[[#This Row],[Precio Final]]-(INVENTARIO[[#This Row],[Comisión 10%]]+INVENTARIO[[#This Row],[Costo total]])</f>
        <v>0</v>
      </c>
      <c r="X1741" s="20">
        <f ca="1">INVENTARIO[[#This Row],[Ganancia Unitaria]]*INVENTARIO[[#This Row],[Salidas]]</f>
        <v>0</v>
      </c>
      <c r="Y1741" s="20"/>
      <c r="Z1741" s="20"/>
    </row>
    <row r="1742" spans="1:26" ht="55" hidden="1" customHeight="1" x14ac:dyDescent="0.15">
      <c r="A1742" s="23"/>
      <c r="B1742" s="171"/>
      <c r="C1742" s="22"/>
      <c r="D1742" s="120"/>
      <c r="E1742" s="194"/>
      <c r="F1742" s="195"/>
      <c r="G1742" s="196"/>
      <c r="H1742" s="197"/>
      <c r="I1742" s="198">
        <f t="shared" ca="1" si="158"/>
        <v>0</v>
      </c>
      <c r="J1742" s="121"/>
      <c r="K1742" s="196">
        <f>SUMIFS(VENTAS[Cantidad],VENTAS[Código del producto Vendido],INVENTARIO[[#This Row],[Code]])</f>
        <v>0</v>
      </c>
      <c r="L1742" s="196">
        <f>INVENTARIO[[#This Row],[Entradas]]-INVENTARIO[[#This Row],[Salidas]]</f>
        <v>0</v>
      </c>
      <c r="M1742" s="197">
        <f ca="1">INVENTARIO[[#This Row],[Pricing 1]]*10%</f>
        <v>0</v>
      </c>
      <c r="N1742" s="197"/>
      <c r="O1742" s="197"/>
      <c r="P1742" s="197" t="e">
        <f t="shared" si="159"/>
        <v>#DIV/0!</v>
      </c>
      <c r="Q1742" s="196"/>
      <c r="R1742" s="197"/>
      <c r="S1742" s="199">
        <f t="shared" si="160"/>
        <v>0</v>
      </c>
      <c r="T1742" s="200">
        <f ca="1">(P1742+S1742)-INVENTARIO[[#This Row],[Comisión 10%]]</f>
        <v>0</v>
      </c>
      <c r="U1742" s="197">
        <f t="shared" ca="1" si="161"/>
        <v>0</v>
      </c>
      <c r="V1742" s="201"/>
      <c r="W1742" s="20">
        <f ca="1">INVENTARIO[[#This Row],[Precio Final]]-(INVENTARIO[[#This Row],[Comisión 10%]]+INVENTARIO[[#This Row],[Costo total]])</f>
        <v>0</v>
      </c>
      <c r="X1742" s="20">
        <f ca="1">INVENTARIO[[#This Row],[Ganancia Unitaria]]*INVENTARIO[[#This Row],[Salidas]]</f>
        <v>0</v>
      </c>
      <c r="Y1742" s="20"/>
      <c r="Z1742" s="20"/>
    </row>
    <row r="1743" spans="1:26" ht="55" hidden="1" customHeight="1" x14ac:dyDescent="0.15">
      <c r="A1743" s="23"/>
      <c r="B1743" s="171"/>
      <c r="C1743" s="22"/>
      <c r="D1743" s="120"/>
      <c r="E1743" s="194"/>
      <c r="F1743" s="195"/>
      <c r="G1743" s="196"/>
      <c r="H1743" s="197"/>
      <c r="I1743" s="198">
        <f t="shared" ca="1" si="158"/>
        <v>0</v>
      </c>
      <c r="J1743" s="121"/>
      <c r="K1743" s="196">
        <f>SUMIFS(VENTAS[Cantidad],VENTAS[Código del producto Vendido],INVENTARIO[[#This Row],[Code]])</f>
        <v>0</v>
      </c>
      <c r="L1743" s="196">
        <f>INVENTARIO[[#This Row],[Entradas]]-INVENTARIO[[#This Row],[Salidas]]</f>
        <v>0</v>
      </c>
      <c r="M1743" s="197">
        <f ca="1">INVENTARIO[[#This Row],[Pricing 1]]*10%</f>
        <v>0</v>
      </c>
      <c r="N1743" s="197"/>
      <c r="O1743" s="197"/>
      <c r="P1743" s="197" t="e">
        <f t="shared" si="159"/>
        <v>#DIV/0!</v>
      </c>
      <c r="Q1743" s="196"/>
      <c r="R1743" s="197"/>
      <c r="S1743" s="199">
        <f t="shared" si="160"/>
        <v>0</v>
      </c>
      <c r="T1743" s="200">
        <f ca="1">(P1743+S1743)-INVENTARIO[[#This Row],[Comisión 10%]]</f>
        <v>0</v>
      </c>
      <c r="U1743" s="197">
        <f t="shared" ca="1" si="161"/>
        <v>0</v>
      </c>
      <c r="V1743" s="201"/>
      <c r="W1743" s="20">
        <f ca="1">INVENTARIO[[#This Row],[Precio Final]]-(INVENTARIO[[#This Row],[Comisión 10%]]+INVENTARIO[[#This Row],[Costo total]])</f>
        <v>0</v>
      </c>
      <c r="X1743" s="20">
        <f ca="1">INVENTARIO[[#This Row],[Ganancia Unitaria]]*INVENTARIO[[#This Row],[Salidas]]</f>
        <v>0</v>
      </c>
      <c r="Y1743" s="20"/>
      <c r="Z1743" s="20"/>
    </row>
    <row r="1744" spans="1:26" ht="55" hidden="1" customHeight="1" x14ac:dyDescent="0.15">
      <c r="A1744" s="23"/>
      <c r="B1744" s="171"/>
      <c r="C1744" s="22"/>
      <c r="D1744" s="120"/>
      <c r="E1744" s="194"/>
      <c r="F1744" s="195"/>
      <c r="G1744" s="196"/>
      <c r="H1744" s="197"/>
      <c r="I1744" s="198">
        <f t="shared" ca="1" si="158"/>
        <v>0</v>
      </c>
      <c r="J1744" s="121"/>
      <c r="K1744" s="196">
        <f>SUMIFS(VENTAS[Cantidad],VENTAS[Código del producto Vendido],INVENTARIO[[#This Row],[Code]])</f>
        <v>0</v>
      </c>
      <c r="L1744" s="196">
        <f>INVENTARIO[[#This Row],[Entradas]]-INVENTARIO[[#This Row],[Salidas]]</f>
        <v>0</v>
      </c>
      <c r="M1744" s="197">
        <f ca="1">INVENTARIO[[#This Row],[Pricing 1]]*10%</f>
        <v>0</v>
      </c>
      <c r="N1744" s="197"/>
      <c r="O1744" s="197"/>
      <c r="P1744" s="197" t="e">
        <f t="shared" si="159"/>
        <v>#DIV/0!</v>
      </c>
      <c r="Q1744" s="196"/>
      <c r="R1744" s="197"/>
      <c r="S1744" s="199">
        <f t="shared" si="160"/>
        <v>0</v>
      </c>
      <c r="T1744" s="200">
        <f ca="1">(P1744+S1744)-INVENTARIO[[#This Row],[Comisión 10%]]</f>
        <v>0</v>
      </c>
      <c r="U1744" s="197">
        <f t="shared" ca="1" si="161"/>
        <v>0</v>
      </c>
      <c r="V1744" s="201"/>
      <c r="W1744" s="20">
        <f ca="1">INVENTARIO[[#This Row],[Precio Final]]-(INVENTARIO[[#This Row],[Comisión 10%]]+INVENTARIO[[#This Row],[Costo total]])</f>
        <v>0</v>
      </c>
      <c r="X1744" s="20">
        <f ca="1">INVENTARIO[[#This Row],[Ganancia Unitaria]]*INVENTARIO[[#This Row],[Salidas]]</f>
        <v>0</v>
      </c>
      <c r="Y1744" s="20"/>
      <c r="Z1744" s="20"/>
    </row>
    <row r="1745" spans="1:26" ht="55" hidden="1" customHeight="1" x14ac:dyDescent="0.15">
      <c r="A1745" s="23"/>
      <c r="B1745" s="171"/>
      <c r="C1745" s="22"/>
      <c r="D1745" s="120"/>
      <c r="E1745" s="194"/>
      <c r="F1745" s="195"/>
      <c r="G1745" s="196"/>
      <c r="H1745" s="197"/>
      <c r="I1745" s="198">
        <f t="shared" ca="1" si="158"/>
        <v>0</v>
      </c>
      <c r="J1745" s="121"/>
      <c r="K1745" s="196">
        <f>SUMIFS(VENTAS[Cantidad],VENTAS[Código del producto Vendido],INVENTARIO[[#This Row],[Code]])</f>
        <v>0</v>
      </c>
      <c r="L1745" s="196">
        <f>INVENTARIO[[#This Row],[Entradas]]-INVENTARIO[[#This Row],[Salidas]]</f>
        <v>0</v>
      </c>
      <c r="M1745" s="197">
        <f ca="1">INVENTARIO[[#This Row],[Pricing 1]]*10%</f>
        <v>0</v>
      </c>
      <c r="N1745" s="197"/>
      <c r="O1745" s="197"/>
      <c r="P1745" s="197" t="e">
        <f t="shared" si="159"/>
        <v>#DIV/0!</v>
      </c>
      <c r="Q1745" s="196"/>
      <c r="R1745" s="197"/>
      <c r="S1745" s="199">
        <f t="shared" si="160"/>
        <v>0</v>
      </c>
      <c r="T1745" s="200">
        <f ca="1">(P1745+S1745)-INVENTARIO[[#This Row],[Comisión 10%]]</f>
        <v>0</v>
      </c>
      <c r="U1745" s="197">
        <f t="shared" ca="1" si="161"/>
        <v>0</v>
      </c>
      <c r="V1745" s="201"/>
      <c r="W1745" s="20">
        <f ca="1">INVENTARIO[[#This Row],[Precio Final]]-(INVENTARIO[[#This Row],[Comisión 10%]]+INVENTARIO[[#This Row],[Costo total]])</f>
        <v>0</v>
      </c>
      <c r="X1745" s="20">
        <f ca="1">INVENTARIO[[#This Row],[Ganancia Unitaria]]*INVENTARIO[[#This Row],[Salidas]]</f>
        <v>0</v>
      </c>
      <c r="Y1745" s="20"/>
      <c r="Z1745" s="20"/>
    </row>
    <row r="1746" spans="1:26" ht="55" hidden="1" customHeight="1" x14ac:dyDescent="0.15">
      <c r="A1746" s="23"/>
      <c r="B1746" s="171"/>
      <c r="C1746" s="22"/>
      <c r="D1746" s="120"/>
      <c r="E1746" s="194"/>
      <c r="F1746" s="195"/>
      <c r="G1746" s="196"/>
      <c r="H1746" s="197"/>
      <c r="I1746" s="198">
        <f t="shared" ca="1" si="158"/>
        <v>0</v>
      </c>
      <c r="J1746" s="121"/>
      <c r="K1746" s="196">
        <f>SUMIFS(VENTAS[Cantidad],VENTAS[Código del producto Vendido],INVENTARIO[[#This Row],[Code]])</f>
        <v>0</v>
      </c>
      <c r="L1746" s="196">
        <f>INVENTARIO[[#This Row],[Entradas]]-INVENTARIO[[#This Row],[Salidas]]</f>
        <v>0</v>
      </c>
      <c r="M1746" s="197">
        <f ca="1">INVENTARIO[[#This Row],[Pricing 1]]*10%</f>
        <v>0</v>
      </c>
      <c r="N1746" s="197"/>
      <c r="O1746" s="197"/>
      <c r="P1746" s="197" t="e">
        <f t="shared" si="159"/>
        <v>#DIV/0!</v>
      </c>
      <c r="Q1746" s="196"/>
      <c r="R1746" s="197"/>
      <c r="S1746" s="199">
        <f t="shared" si="160"/>
        <v>0</v>
      </c>
      <c r="T1746" s="200">
        <f ca="1">(P1746+S1746)-INVENTARIO[[#This Row],[Comisión 10%]]</f>
        <v>0</v>
      </c>
      <c r="U1746" s="197">
        <f t="shared" ca="1" si="161"/>
        <v>0</v>
      </c>
      <c r="V1746" s="201"/>
      <c r="W1746" s="20">
        <f ca="1">INVENTARIO[[#This Row],[Precio Final]]-(INVENTARIO[[#This Row],[Comisión 10%]]+INVENTARIO[[#This Row],[Costo total]])</f>
        <v>0</v>
      </c>
      <c r="X1746" s="20">
        <f ca="1">INVENTARIO[[#This Row],[Ganancia Unitaria]]*INVENTARIO[[#This Row],[Salidas]]</f>
        <v>0</v>
      </c>
      <c r="Y1746" s="20"/>
      <c r="Z1746" s="20"/>
    </row>
    <row r="1747" spans="1:26" ht="55" hidden="1" customHeight="1" x14ac:dyDescent="0.15">
      <c r="A1747" s="23"/>
      <c r="B1747" s="171"/>
      <c r="C1747" s="22"/>
      <c r="D1747" s="120"/>
      <c r="E1747" s="194"/>
      <c r="F1747" s="195"/>
      <c r="G1747" s="196"/>
      <c r="H1747" s="197"/>
      <c r="I1747" s="198">
        <f t="shared" ca="1" si="158"/>
        <v>0</v>
      </c>
      <c r="J1747" s="121"/>
      <c r="K1747" s="196">
        <f>SUMIFS(VENTAS[Cantidad],VENTAS[Código del producto Vendido],INVENTARIO[[#This Row],[Code]])</f>
        <v>0</v>
      </c>
      <c r="L1747" s="196">
        <f>INVENTARIO[[#This Row],[Entradas]]-INVENTARIO[[#This Row],[Salidas]]</f>
        <v>0</v>
      </c>
      <c r="M1747" s="197">
        <f ca="1">INVENTARIO[[#This Row],[Pricing 1]]*10%</f>
        <v>0</v>
      </c>
      <c r="N1747" s="197"/>
      <c r="O1747" s="197"/>
      <c r="P1747" s="197" t="e">
        <f t="shared" si="159"/>
        <v>#DIV/0!</v>
      </c>
      <c r="Q1747" s="196"/>
      <c r="R1747" s="197"/>
      <c r="S1747" s="199">
        <f t="shared" si="160"/>
        <v>0</v>
      </c>
      <c r="T1747" s="200">
        <f ca="1">(P1747+S1747)-INVENTARIO[[#This Row],[Comisión 10%]]</f>
        <v>0</v>
      </c>
      <c r="U1747" s="197">
        <f t="shared" ca="1" si="161"/>
        <v>0</v>
      </c>
      <c r="V1747" s="201"/>
      <c r="W1747" s="20">
        <f ca="1">INVENTARIO[[#This Row],[Precio Final]]-(INVENTARIO[[#This Row],[Comisión 10%]]+INVENTARIO[[#This Row],[Costo total]])</f>
        <v>0</v>
      </c>
      <c r="X1747" s="20">
        <f ca="1">INVENTARIO[[#This Row],[Ganancia Unitaria]]*INVENTARIO[[#This Row],[Salidas]]</f>
        <v>0</v>
      </c>
      <c r="Y1747" s="20"/>
      <c r="Z1747" s="20"/>
    </row>
    <row r="1748" spans="1:26" ht="55" hidden="1" customHeight="1" x14ac:dyDescent="0.15">
      <c r="A1748" s="23"/>
      <c r="B1748" s="171"/>
      <c r="C1748" s="22"/>
      <c r="D1748" s="120"/>
      <c r="E1748" s="194"/>
      <c r="F1748" s="195"/>
      <c r="G1748" s="196"/>
      <c r="H1748" s="197"/>
      <c r="I1748" s="198">
        <f t="shared" ca="1" si="158"/>
        <v>0</v>
      </c>
      <c r="J1748" s="121"/>
      <c r="K1748" s="196">
        <f>SUMIFS(VENTAS[Cantidad],VENTAS[Código del producto Vendido],INVENTARIO[[#This Row],[Code]])</f>
        <v>0</v>
      </c>
      <c r="L1748" s="196">
        <f>INVENTARIO[[#This Row],[Entradas]]-INVENTARIO[[#This Row],[Salidas]]</f>
        <v>0</v>
      </c>
      <c r="M1748" s="197">
        <f ca="1">INVENTARIO[[#This Row],[Pricing 1]]*10%</f>
        <v>0</v>
      </c>
      <c r="N1748" s="197"/>
      <c r="O1748" s="197"/>
      <c r="P1748" s="197" t="e">
        <f t="shared" si="159"/>
        <v>#DIV/0!</v>
      </c>
      <c r="Q1748" s="196"/>
      <c r="R1748" s="197"/>
      <c r="S1748" s="199">
        <f t="shared" si="160"/>
        <v>0</v>
      </c>
      <c r="T1748" s="200">
        <f ca="1">(P1748+S1748)-INVENTARIO[[#This Row],[Comisión 10%]]</f>
        <v>0</v>
      </c>
      <c r="U1748" s="197">
        <f t="shared" ca="1" si="161"/>
        <v>0</v>
      </c>
      <c r="V1748" s="201"/>
      <c r="W1748" s="20">
        <f ca="1">INVENTARIO[[#This Row],[Precio Final]]-(INVENTARIO[[#This Row],[Comisión 10%]]+INVENTARIO[[#This Row],[Costo total]])</f>
        <v>0</v>
      </c>
      <c r="X1748" s="20">
        <f ca="1">INVENTARIO[[#This Row],[Ganancia Unitaria]]*INVENTARIO[[#This Row],[Salidas]]</f>
        <v>0</v>
      </c>
      <c r="Y1748" s="20"/>
      <c r="Z1748" s="20"/>
    </row>
    <row r="1749" spans="1:26" ht="55" hidden="1" customHeight="1" x14ac:dyDescent="0.15">
      <c r="A1749" s="23"/>
      <c r="B1749" s="171"/>
      <c r="C1749" s="22"/>
      <c r="D1749" s="120"/>
      <c r="E1749" s="194"/>
      <c r="F1749" s="195"/>
      <c r="G1749" s="196"/>
      <c r="H1749" s="197"/>
      <c r="I1749" s="198">
        <f t="shared" ca="1" si="158"/>
        <v>0</v>
      </c>
      <c r="J1749" s="121"/>
      <c r="K1749" s="196">
        <f>SUMIFS(VENTAS[Cantidad],VENTAS[Código del producto Vendido],INVENTARIO[[#This Row],[Code]])</f>
        <v>0</v>
      </c>
      <c r="L1749" s="196">
        <f>INVENTARIO[[#This Row],[Entradas]]-INVENTARIO[[#This Row],[Salidas]]</f>
        <v>0</v>
      </c>
      <c r="M1749" s="197">
        <f ca="1">INVENTARIO[[#This Row],[Pricing 1]]*10%</f>
        <v>0</v>
      </c>
      <c r="N1749" s="197"/>
      <c r="O1749" s="197"/>
      <c r="P1749" s="197" t="e">
        <f t="shared" si="159"/>
        <v>#DIV/0!</v>
      </c>
      <c r="Q1749" s="196"/>
      <c r="R1749" s="197"/>
      <c r="S1749" s="199">
        <f t="shared" si="160"/>
        <v>0</v>
      </c>
      <c r="T1749" s="200">
        <f ca="1">(P1749+S1749)-INVENTARIO[[#This Row],[Comisión 10%]]</f>
        <v>0</v>
      </c>
      <c r="U1749" s="197">
        <f t="shared" ca="1" si="161"/>
        <v>0</v>
      </c>
      <c r="V1749" s="201"/>
      <c r="W1749" s="20">
        <f ca="1">INVENTARIO[[#This Row],[Precio Final]]-(INVENTARIO[[#This Row],[Comisión 10%]]+INVENTARIO[[#This Row],[Costo total]])</f>
        <v>0</v>
      </c>
      <c r="X1749" s="20">
        <f ca="1">INVENTARIO[[#This Row],[Ganancia Unitaria]]*INVENTARIO[[#This Row],[Salidas]]</f>
        <v>0</v>
      </c>
      <c r="Y1749" s="20"/>
      <c r="Z1749" s="20"/>
    </row>
    <row r="1750" spans="1:26" ht="55" hidden="1" customHeight="1" x14ac:dyDescent="0.15">
      <c r="A1750" s="23"/>
      <c r="B1750" s="171"/>
      <c r="C1750" s="22"/>
      <c r="D1750" s="120"/>
      <c r="E1750" s="194"/>
      <c r="F1750" s="195"/>
      <c r="G1750" s="196"/>
      <c r="H1750" s="197"/>
      <c r="I1750" s="198">
        <f t="shared" ca="1" si="158"/>
        <v>0</v>
      </c>
      <c r="J1750" s="121"/>
      <c r="K1750" s="196">
        <f>SUMIFS(VENTAS[Cantidad],VENTAS[Código del producto Vendido],INVENTARIO[[#This Row],[Code]])</f>
        <v>0</v>
      </c>
      <c r="L1750" s="196">
        <f>INVENTARIO[[#This Row],[Entradas]]-INVENTARIO[[#This Row],[Salidas]]</f>
        <v>0</v>
      </c>
      <c r="M1750" s="197">
        <f ca="1">INVENTARIO[[#This Row],[Pricing 1]]*10%</f>
        <v>0</v>
      </c>
      <c r="N1750" s="197"/>
      <c r="O1750" s="197"/>
      <c r="P1750" s="197" t="e">
        <f t="shared" si="159"/>
        <v>#DIV/0!</v>
      </c>
      <c r="Q1750" s="196"/>
      <c r="R1750" s="197"/>
      <c r="S1750" s="199">
        <f t="shared" si="160"/>
        <v>0</v>
      </c>
      <c r="T1750" s="200">
        <f ca="1">(P1750+S1750)-INVENTARIO[[#This Row],[Comisión 10%]]</f>
        <v>0</v>
      </c>
      <c r="U1750" s="197">
        <f t="shared" ca="1" si="161"/>
        <v>0</v>
      </c>
      <c r="V1750" s="201"/>
      <c r="W1750" s="20">
        <f ca="1">INVENTARIO[[#This Row],[Precio Final]]-(INVENTARIO[[#This Row],[Comisión 10%]]+INVENTARIO[[#This Row],[Costo total]])</f>
        <v>0</v>
      </c>
      <c r="X1750" s="20">
        <f ca="1">INVENTARIO[[#This Row],[Ganancia Unitaria]]*INVENTARIO[[#This Row],[Salidas]]</f>
        <v>0</v>
      </c>
      <c r="Y1750" s="20"/>
      <c r="Z1750" s="20"/>
    </row>
    <row r="1751" spans="1:26" ht="55" hidden="1" customHeight="1" x14ac:dyDescent="0.15">
      <c r="A1751" s="23"/>
      <c r="B1751" s="171"/>
      <c r="C1751" s="22"/>
      <c r="D1751" s="120"/>
      <c r="E1751" s="194"/>
      <c r="F1751" s="195"/>
      <c r="G1751" s="196"/>
      <c r="H1751" s="197"/>
      <c r="I1751" s="198">
        <f t="shared" ca="1" si="158"/>
        <v>0</v>
      </c>
      <c r="J1751" s="121"/>
      <c r="K1751" s="196">
        <f>SUMIFS(VENTAS[Cantidad],VENTAS[Código del producto Vendido],INVENTARIO[[#This Row],[Code]])</f>
        <v>0</v>
      </c>
      <c r="L1751" s="196">
        <f>INVENTARIO[[#This Row],[Entradas]]-INVENTARIO[[#This Row],[Salidas]]</f>
        <v>0</v>
      </c>
      <c r="M1751" s="197">
        <f ca="1">INVENTARIO[[#This Row],[Pricing 1]]*10%</f>
        <v>0</v>
      </c>
      <c r="N1751" s="197"/>
      <c r="O1751" s="197"/>
      <c r="P1751" s="197" t="e">
        <f t="shared" si="159"/>
        <v>#DIV/0!</v>
      </c>
      <c r="Q1751" s="196"/>
      <c r="R1751" s="197"/>
      <c r="S1751" s="199">
        <f t="shared" si="160"/>
        <v>0</v>
      </c>
      <c r="T1751" s="200">
        <f ca="1">(P1751+S1751)-INVENTARIO[[#This Row],[Comisión 10%]]</f>
        <v>0</v>
      </c>
      <c r="U1751" s="197">
        <f t="shared" ca="1" si="161"/>
        <v>0</v>
      </c>
      <c r="V1751" s="201"/>
      <c r="W1751" s="20">
        <f ca="1">INVENTARIO[[#This Row],[Precio Final]]-(INVENTARIO[[#This Row],[Comisión 10%]]+INVENTARIO[[#This Row],[Costo total]])</f>
        <v>0</v>
      </c>
      <c r="X1751" s="20">
        <f ca="1">INVENTARIO[[#This Row],[Ganancia Unitaria]]*INVENTARIO[[#This Row],[Salidas]]</f>
        <v>0</v>
      </c>
      <c r="Y1751" s="20"/>
      <c r="Z1751" s="20"/>
    </row>
    <row r="1752" spans="1:26" ht="55" hidden="1" customHeight="1" x14ac:dyDescent="0.15">
      <c r="A1752" s="23"/>
      <c r="B1752" s="171"/>
      <c r="C1752" s="22"/>
      <c r="D1752" s="120"/>
      <c r="E1752" s="194"/>
      <c r="F1752" s="195"/>
      <c r="G1752" s="196"/>
      <c r="H1752" s="197"/>
      <c r="I1752" s="198">
        <f t="shared" ca="1" si="158"/>
        <v>0</v>
      </c>
      <c r="J1752" s="121"/>
      <c r="K1752" s="196">
        <f>SUMIFS(VENTAS[Cantidad],VENTAS[Código del producto Vendido],INVENTARIO[[#This Row],[Code]])</f>
        <v>0</v>
      </c>
      <c r="L1752" s="196">
        <f>INVENTARIO[[#This Row],[Entradas]]-INVENTARIO[[#This Row],[Salidas]]</f>
        <v>0</v>
      </c>
      <c r="M1752" s="197">
        <f ca="1">INVENTARIO[[#This Row],[Pricing 1]]*10%</f>
        <v>0</v>
      </c>
      <c r="N1752" s="197"/>
      <c r="O1752" s="197"/>
      <c r="P1752" s="197" t="e">
        <f t="shared" si="159"/>
        <v>#DIV/0!</v>
      </c>
      <c r="Q1752" s="196"/>
      <c r="R1752" s="197"/>
      <c r="S1752" s="199">
        <f t="shared" si="160"/>
        <v>0</v>
      </c>
      <c r="T1752" s="200">
        <f ca="1">(P1752+S1752)-INVENTARIO[[#This Row],[Comisión 10%]]</f>
        <v>0</v>
      </c>
      <c r="U1752" s="197">
        <f t="shared" ca="1" si="161"/>
        <v>0</v>
      </c>
      <c r="V1752" s="201"/>
      <c r="W1752" s="20">
        <f ca="1">INVENTARIO[[#This Row],[Precio Final]]-(INVENTARIO[[#This Row],[Comisión 10%]]+INVENTARIO[[#This Row],[Costo total]])</f>
        <v>0</v>
      </c>
      <c r="X1752" s="20">
        <f ca="1">INVENTARIO[[#This Row],[Ganancia Unitaria]]*INVENTARIO[[#This Row],[Salidas]]</f>
        <v>0</v>
      </c>
      <c r="Y1752" s="20"/>
      <c r="Z1752" s="20"/>
    </row>
    <row r="1753" spans="1:26" ht="55" hidden="1" customHeight="1" x14ac:dyDescent="0.15">
      <c r="A1753" s="23"/>
      <c r="B1753" s="171"/>
      <c r="C1753" s="22"/>
      <c r="D1753" s="120"/>
      <c r="E1753" s="194"/>
      <c r="F1753" s="195"/>
      <c r="G1753" s="196"/>
      <c r="H1753" s="197"/>
      <c r="I1753" s="198">
        <f t="shared" ca="1" si="158"/>
        <v>0</v>
      </c>
      <c r="J1753" s="121"/>
      <c r="K1753" s="196">
        <f>SUMIFS(VENTAS[Cantidad],VENTAS[Código del producto Vendido],INVENTARIO[[#This Row],[Code]])</f>
        <v>0</v>
      </c>
      <c r="L1753" s="196">
        <f>INVENTARIO[[#This Row],[Entradas]]-INVENTARIO[[#This Row],[Salidas]]</f>
        <v>0</v>
      </c>
      <c r="M1753" s="197">
        <f ca="1">INVENTARIO[[#This Row],[Pricing 1]]*10%</f>
        <v>0</v>
      </c>
      <c r="N1753" s="197"/>
      <c r="O1753" s="197"/>
      <c r="P1753" s="197" t="e">
        <f t="shared" si="159"/>
        <v>#DIV/0!</v>
      </c>
      <c r="Q1753" s="196"/>
      <c r="R1753" s="197"/>
      <c r="S1753" s="199">
        <f t="shared" si="160"/>
        <v>0</v>
      </c>
      <c r="T1753" s="200">
        <f ca="1">(P1753+S1753)-INVENTARIO[[#This Row],[Comisión 10%]]</f>
        <v>0</v>
      </c>
      <c r="U1753" s="197">
        <f t="shared" ca="1" si="161"/>
        <v>0</v>
      </c>
      <c r="V1753" s="201"/>
      <c r="W1753" s="20">
        <f ca="1">INVENTARIO[[#This Row],[Precio Final]]-(INVENTARIO[[#This Row],[Comisión 10%]]+INVENTARIO[[#This Row],[Costo total]])</f>
        <v>0</v>
      </c>
      <c r="X1753" s="20">
        <f ca="1">INVENTARIO[[#This Row],[Ganancia Unitaria]]*INVENTARIO[[#This Row],[Salidas]]</f>
        <v>0</v>
      </c>
      <c r="Y1753" s="20"/>
      <c r="Z1753" s="20"/>
    </row>
    <row r="1754" spans="1:26" ht="55" hidden="1" customHeight="1" x14ac:dyDescent="0.15">
      <c r="A1754" s="23"/>
      <c r="B1754" s="171"/>
      <c r="C1754" s="22"/>
      <c r="D1754" s="120"/>
      <c r="E1754" s="194"/>
      <c r="F1754" s="195"/>
      <c r="G1754" s="196"/>
      <c r="H1754" s="197"/>
      <c r="I1754" s="198">
        <f t="shared" ca="1" si="158"/>
        <v>0</v>
      </c>
      <c r="J1754" s="121"/>
      <c r="K1754" s="196">
        <f>SUMIFS(VENTAS[Cantidad],VENTAS[Código del producto Vendido],INVENTARIO[[#This Row],[Code]])</f>
        <v>0</v>
      </c>
      <c r="L1754" s="196">
        <f>INVENTARIO[[#This Row],[Entradas]]-INVENTARIO[[#This Row],[Salidas]]</f>
        <v>0</v>
      </c>
      <c r="M1754" s="197">
        <f ca="1">INVENTARIO[[#This Row],[Pricing 1]]*10%</f>
        <v>0</v>
      </c>
      <c r="N1754" s="197"/>
      <c r="O1754" s="197"/>
      <c r="P1754" s="197" t="e">
        <f t="shared" si="159"/>
        <v>#DIV/0!</v>
      </c>
      <c r="Q1754" s="196"/>
      <c r="R1754" s="197"/>
      <c r="S1754" s="199">
        <f t="shared" si="160"/>
        <v>0</v>
      </c>
      <c r="T1754" s="200">
        <f ca="1">(P1754+S1754)-INVENTARIO[[#This Row],[Comisión 10%]]</f>
        <v>0</v>
      </c>
      <c r="U1754" s="197">
        <f t="shared" ca="1" si="161"/>
        <v>0</v>
      </c>
      <c r="V1754" s="201"/>
      <c r="W1754" s="20">
        <f ca="1">INVENTARIO[[#This Row],[Precio Final]]-(INVENTARIO[[#This Row],[Comisión 10%]]+INVENTARIO[[#This Row],[Costo total]])</f>
        <v>0</v>
      </c>
      <c r="X1754" s="20">
        <f ca="1">INVENTARIO[[#This Row],[Ganancia Unitaria]]*INVENTARIO[[#This Row],[Salidas]]</f>
        <v>0</v>
      </c>
      <c r="Y1754" s="20"/>
      <c r="Z1754" s="20"/>
    </row>
    <row r="1755" spans="1:26" ht="55" hidden="1" customHeight="1" x14ac:dyDescent="0.15">
      <c r="A1755" s="23"/>
      <c r="B1755" s="171"/>
      <c r="C1755" s="22"/>
      <c r="D1755" s="120"/>
      <c r="E1755" s="194"/>
      <c r="F1755" s="195"/>
      <c r="G1755" s="196"/>
      <c r="H1755" s="197"/>
      <c r="I1755" s="198">
        <f t="shared" ca="1" si="158"/>
        <v>0</v>
      </c>
      <c r="J1755" s="121"/>
      <c r="K1755" s="196">
        <f>SUMIFS(VENTAS[Cantidad],VENTAS[Código del producto Vendido],INVENTARIO[[#This Row],[Code]])</f>
        <v>0</v>
      </c>
      <c r="L1755" s="196">
        <f>INVENTARIO[[#This Row],[Entradas]]-INVENTARIO[[#This Row],[Salidas]]</f>
        <v>0</v>
      </c>
      <c r="M1755" s="197">
        <f ca="1">INVENTARIO[[#This Row],[Pricing 1]]*10%</f>
        <v>0</v>
      </c>
      <c r="N1755" s="197"/>
      <c r="O1755" s="197"/>
      <c r="P1755" s="197" t="e">
        <f t="shared" si="159"/>
        <v>#DIV/0!</v>
      </c>
      <c r="Q1755" s="196"/>
      <c r="R1755" s="197"/>
      <c r="S1755" s="199">
        <f t="shared" si="160"/>
        <v>0</v>
      </c>
      <c r="T1755" s="200">
        <f ca="1">(P1755+S1755)-INVENTARIO[[#This Row],[Comisión 10%]]</f>
        <v>0</v>
      </c>
      <c r="U1755" s="197">
        <f t="shared" ca="1" si="161"/>
        <v>0</v>
      </c>
      <c r="V1755" s="201"/>
      <c r="W1755" s="20">
        <f ca="1">INVENTARIO[[#This Row],[Precio Final]]-(INVENTARIO[[#This Row],[Comisión 10%]]+INVENTARIO[[#This Row],[Costo total]])</f>
        <v>0</v>
      </c>
      <c r="X1755" s="20">
        <f ca="1">INVENTARIO[[#This Row],[Ganancia Unitaria]]*INVENTARIO[[#This Row],[Salidas]]</f>
        <v>0</v>
      </c>
      <c r="Y1755" s="20"/>
      <c r="Z1755" s="20"/>
    </row>
    <row r="1756" spans="1:26" ht="55" hidden="1" customHeight="1" x14ac:dyDescent="0.15">
      <c r="A1756" s="23"/>
      <c r="B1756" s="171"/>
      <c r="C1756" s="22"/>
      <c r="D1756" s="120"/>
      <c r="E1756" s="194"/>
      <c r="F1756" s="195"/>
      <c r="G1756" s="196"/>
      <c r="H1756" s="197"/>
      <c r="I1756" s="198">
        <f t="shared" ca="1" si="158"/>
        <v>0</v>
      </c>
      <c r="J1756" s="121"/>
      <c r="K1756" s="196">
        <f>SUMIFS(VENTAS[Cantidad],VENTAS[Código del producto Vendido],INVENTARIO[[#This Row],[Code]])</f>
        <v>0</v>
      </c>
      <c r="L1756" s="196">
        <f>INVENTARIO[[#This Row],[Entradas]]-INVENTARIO[[#This Row],[Salidas]]</f>
        <v>0</v>
      </c>
      <c r="M1756" s="197">
        <f ca="1">INVENTARIO[[#This Row],[Pricing 1]]*10%</f>
        <v>0</v>
      </c>
      <c r="N1756" s="197"/>
      <c r="O1756" s="197"/>
      <c r="P1756" s="197" t="e">
        <f t="shared" si="159"/>
        <v>#DIV/0!</v>
      </c>
      <c r="Q1756" s="196"/>
      <c r="R1756" s="197"/>
      <c r="S1756" s="199">
        <f t="shared" si="160"/>
        <v>0</v>
      </c>
      <c r="T1756" s="200">
        <f ca="1">(P1756+S1756)-INVENTARIO[[#This Row],[Comisión 10%]]</f>
        <v>0</v>
      </c>
      <c r="U1756" s="197">
        <f t="shared" ca="1" si="161"/>
        <v>0</v>
      </c>
      <c r="V1756" s="201"/>
      <c r="W1756" s="20">
        <f ca="1">INVENTARIO[[#This Row],[Precio Final]]-(INVENTARIO[[#This Row],[Comisión 10%]]+INVENTARIO[[#This Row],[Costo total]])</f>
        <v>0</v>
      </c>
      <c r="X1756" s="20">
        <f ca="1">INVENTARIO[[#This Row],[Ganancia Unitaria]]*INVENTARIO[[#This Row],[Salidas]]</f>
        <v>0</v>
      </c>
      <c r="Y1756" s="20"/>
      <c r="Z1756" s="20"/>
    </row>
    <row r="1757" spans="1:26" ht="55" hidden="1" customHeight="1" x14ac:dyDescent="0.15">
      <c r="A1757" s="23"/>
      <c r="B1757" s="171"/>
      <c r="C1757" s="22"/>
      <c r="D1757" s="120"/>
      <c r="E1757" s="194"/>
      <c r="F1757" s="195"/>
      <c r="G1757" s="196"/>
      <c r="H1757" s="197"/>
      <c r="I1757" s="198">
        <f t="shared" ca="1" si="158"/>
        <v>0</v>
      </c>
      <c r="J1757" s="121"/>
      <c r="K1757" s="196">
        <f>SUMIFS(VENTAS[Cantidad],VENTAS[Código del producto Vendido],INVENTARIO[[#This Row],[Code]])</f>
        <v>0</v>
      </c>
      <c r="L1757" s="196">
        <f>INVENTARIO[[#This Row],[Entradas]]-INVENTARIO[[#This Row],[Salidas]]</f>
        <v>0</v>
      </c>
      <c r="M1757" s="197">
        <f ca="1">INVENTARIO[[#This Row],[Pricing 1]]*10%</f>
        <v>0</v>
      </c>
      <c r="N1757" s="197"/>
      <c r="O1757" s="197"/>
      <c r="P1757" s="197" t="e">
        <f t="shared" si="159"/>
        <v>#DIV/0!</v>
      </c>
      <c r="Q1757" s="196"/>
      <c r="R1757" s="197"/>
      <c r="S1757" s="199">
        <f t="shared" si="160"/>
        <v>0</v>
      </c>
      <c r="T1757" s="200">
        <f ca="1">(P1757+S1757)-INVENTARIO[[#This Row],[Comisión 10%]]</f>
        <v>0</v>
      </c>
      <c r="U1757" s="197">
        <f t="shared" ca="1" si="161"/>
        <v>0</v>
      </c>
      <c r="V1757" s="201"/>
      <c r="W1757" s="20">
        <f ca="1">INVENTARIO[[#This Row],[Precio Final]]-(INVENTARIO[[#This Row],[Comisión 10%]]+INVENTARIO[[#This Row],[Costo total]])</f>
        <v>0</v>
      </c>
      <c r="X1757" s="20">
        <f ca="1">INVENTARIO[[#This Row],[Ganancia Unitaria]]*INVENTARIO[[#This Row],[Salidas]]</f>
        <v>0</v>
      </c>
      <c r="Y1757" s="20"/>
      <c r="Z1757" s="20"/>
    </row>
    <row r="1758" spans="1:26" ht="55" hidden="1" customHeight="1" x14ac:dyDescent="0.15">
      <c r="A1758" s="23"/>
      <c r="B1758" s="171"/>
      <c r="C1758" s="22"/>
      <c r="D1758" s="120"/>
      <c r="E1758" s="194"/>
      <c r="F1758" s="195" t="s">
        <v>698</v>
      </c>
      <c r="G1758" s="196"/>
      <c r="H1758" s="197"/>
      <c r="I1758" s="198">
        <f t="shared" ca="1" si="158"/>
        <v>0</v>
      </c>
      <c r="J1758" s="121"/>
      <c r="K1758" s="196">
        <f>SUMIFS(VENTAS[Cantidad],VENTAS[Código del producto Vendido],INVENTARIO[[#This Row],[Code]])</f>
        <v>0</v>
      </c>
      <c r="L1758" s="196">
        <f>INVENTARIO[[#This Row],[Entradas]]-INVENTARIO[[#This Row],[Salidas]]</f>
        <v>0</v>
      </c>
      <c r="M1758" s="197">
        <f ca="1">INVENTARIO[[#This Row],[Pricing 1]]*10%</f>
        <v>0</v>
      </c>
      <c r="N1758" s="197"/>
      <c r="O1758" s="197"/>
      <c r="P1758" s="197" t="e">
        <f t="shared" si="159"/>
        <v>#DIV/0!</v>
      </c>
      <c r="Q1758" s="196"/>
      <c r="R1758" s="197"/>
      <c r="S1758" s="199">
        <f t="shared" si="160"/>
        <v>0</v>
      </c>
      <c r="T1758" s="200">
        <f ca="1">(P1758+S1758)-INVENTARIO[[#This Row],[Comisión 10%]]</f>
        <v>0</v>
      </c>
      <c r="U1758" s="197">
        <f t="shared" ca="1" si="161"/>
        <v>0</v>
      </c>
      <c r="V1758" s="201"/>
      <c r="W1758" s="20">
        <f ca="1">INVENTARIO[[#This Row],[Precio Final]]-(INVENTARIO[[#This Row],[Comisión 10%]]+INVENTARIO[[#This Row],[Costo total]])</f>
        <v>0</v>
      </c>
      <c r="X1758" s="20">
        <f ca="1">INVENTARIO[[#This Row],[Ganancia Unitaria]]*INVENTARIO[[#This Row],[Salidas]]</f>
        <v>0</v>
      </c>
      <c r="Y1758" s="20"/>
      <c r="Z1758" s="20"/>
    </row>
    <row r="1759" spans="1:26" ht="55" hidden="1" customHeight="1" x14ac:dyDescent="0.15">
      <c r="A1759" s="23"/>
      <c r="B1759" s="171"/>
      <c r="C1759" s="22"/>
      <c r="D1759" s="120"/>
      <c r="E1759" s="194"/>
      <c r="F1759" s="195" t="s">
        <v>692</v>
      </c>
      <c r="G1759" s="196"/>
      <c r="H1759" s="197"/>
      <c r="I1759" s="198">
        <f t="shared" ca="1" si="158"/>
        <v>0</v>
      </c>
      <c r="J1759" s="121"/>
      <c r="K1759" s="196">
        <f>SUMIFS(VENTAS[Cantidad],VENTAS[Código del producto Vendido],INVENTARIO[[#This Row],[Code]])</f>
        <v>0</v>
      </c>
      <c r="L1759" s="196">
        <f>INVENTARIO[[#This Row],[Entradas]]-INVENTARIO[[#This Row],[Salidas]]</f>
        <v>0</v>
      </c>
      <c r="M1759" s="197">
        <f ca="1">INVENTARIO[[#This Row],[Pricing 1]]*10%</f>
        <v>0</v>
      </c>
      <c r="N1759" s="197"/>
      <c r="O1759" s="197"/>
      <c r="P1759" s="197" t="e">
        <f t="shared" si="159"/>
        <v>#DIV/0!</v>
      </c>
      <c r="Q1759" s="196"/>
      <c r="R1759" s="197"/>
      <c r="S1759" s="199">
        <f t="shared" si="160"/>
        <v>0</v>
      </c>
      <c r="T1759" s="200">
        <f ca="1">(P1759+S1759)-INVENTARIO[[#This Row],[Comisión 10%]]</f>
        <v>0</v>
      </c>
      <c r="U1759" s="197">
        <f t="shared" ca="1" si="161"/>
        <v>0</v>
      </c>
      <c r="V1759" s="201"/>
      <c r="W1759" s="20">
        <f ca="1">INVENTARIO[[#This Row],[Precio Final]]-(INVENTARIO[[#This Row],[Comisión 10%]]+INVENTARIO[[#This Row],[Costo total]])</f>
        <v>0</v>
      </c>
      <c r="X1759" s="20">
        <f ca="1">INVENTARIO[[#This Row],[Ganancia Unitaria]]*INVENTARIO[[#This Row],[Salidas]]</f>
        <v>0</v>
      </c>
      <c r="Y1759" s="20"/>
      <c r="Z1759" s="20"/>
    </row>
    <row r="1760" spans="1:26" ht="55" hidden="1" customHeight="1" x14ac:dyDescent="0.15">
      <c r="A1760" s="23"/>
      <c r="B1760" s="171"/>
      <c r="C1760" s="22"/>
      <c r="D1760" s="120"/>
      <c r="E1760" s="194"/>
      <c r="F1760" s="195" t="s">
        <v>697</v>
      </c>
      <c r="G1760" s="196"/>
      <c r="H1760" s="197"/>
      <c r="I1760" s="198">
        <f t="shared" ca="1" si="158"/>
        <v>0</v>
      </c>
      <c r="J1760" s="121"/>
      <c r="K1760" s="196">
        <f>SUMIFS(VENTAS[Cantidad],VENTAS[Código del producto Vendido],INVENTARIO[[#This Row],[Code]])</f>
        <v>0</v>
      </c>
      <c r="L1760" s="196">
        <f>INVENTARIO[[#This Row],[Entradas]]-INVENTARIO[[#This Row],[Salidas]]</f>
        <v>0</v>
      </c>
      <c r="M1760" s="197">
        <f ca="1">INVENTARIO[[#This Row],[Pricing 1]]*10%</f>
        <v>0</v>
      </c>
      <c r="N1760" s="197"/>
      <c r="O1760" s="197"/>
      <c r="P1760" s="197" t="e">
        <f t="shared" si="159"/>
        <v>#DIV/0!</v>
      </c>
      <c r="Q1760" s="196"/>
      <c r="R1760" s="197"/>
      <c r="S1760" s="199">
        <f t="shared" si="160"/>
        <v>0</v>
      </c>
      <c r="T1760" s="200">
        <f ca="1">(P1760+S1760)-INVENTARIO[[#This Row],[Comisión 10%]]</f>
        <v>0</v>
      </c>
      <c r="U1760" s="197">
        <f t="shared" ca="1" si="161"/>
        <v>0</v>
      </c>
      <c r="V1760" s="201"/>
      <c r="W1760" s="20">
        <f ca="1">INVENTARIO[[#This Row],[Precio Final]]-(INVENTARIO[[#This Row],[Comisión 10%]]+INVENTARIO[[#This Row],[Costo total]])</f>
        <v>0</v>
      </c>
      <c r="X1760" s="20">
        <f ca="1">INVENTARIO[[#This Row],[Ganancia Unitaria]]*INVENTARIO[[#This Row],[Salidas]]</f>
        <v>0</v>
      </c>
      <c r="Y1760" s="20"/>
      <c r="Z1760" s="20"/>
    </row>
    <row r="1761" spans="1:26" ht="55" hidden="1" customHeight="1" x14ac:dyDescent="0.15">
      <c r="A1761" s="23"/>
      <c r="B1761" s="171"/>
      <c r="C1761" s="22"/>
      <c r="D1761" s="120"/>
      <c r="E1761" s="194"/>
      <c r="F1761" s="195" t="s">
        <v>698</v>
      </c>
      <c r="G1761" s="196"/>
      <c r="H1761" s="197"/>
      <c r="I1761" s="198">
        <f t="shared" ca="1" si="158"/>
        <v>0</v>
      </c>
      <c r="J1761" s="121"/>
      <c r="K1761" s="196">
        <f>SUMIFS(VENTAS[Cantidad],VENTAS[Código del producto Vendido],INVENTARIO[[#This Row],[Code]])</f>
        <v>0</v>
      </c>
      <c r="L1761" s="196">
        <f>INVENTARIO[[#This Row],[Entradas]]-INVENTARIO[[#This Row],[Salidas]]</f>
        <v>0</v>
      </c>
      <c r="M1761" s="197">
        <f ca="1">INVENTARIO[[#This Row],[Pricing 1]]*10%</f>
        <v>0</v>
      </c>
      <c r="N1761" s="197"/>
      <c r="O1761" s="197"/>
      <c r="P1761" s="197" t="e">
        <f t="shared" si="159"/>
        <v>#DIV/0!</v>
      </c>
      <c r="Q1761" s="196"/>
      <c r="R1761" s="197"/>
      <c r="S1761" s="199">
        <f t="shared" si="160"/>
        <v>0</v>
      </c>
      <c r="T1761" s="200">
        <f ca="1">(P1761+S1761)-INVENTARIO[[#This Row],[Comisión 10%]]</f>
        <v>0</v>
      </c>
      <c r="U1761" s="197">
        <f t="shared" ca="1" si="161"/>
        <v>0</v>
      </c>
      <c r="V1761" s="201"/>
      <c r="W1761" s="20">
        <f ca="1">INVENTARIO[[#This Row],[Precio Final]]-(INVENTARIO[[#This Row],[Comisión 10%]]+INVENTARIO[[#This Row],[Costo total]])</f>
        <v>0</v>
      </c>
      <c r="X1761" s="20">
        <f ca="1">INVENTARIO[[#This Row],[Ganancia Unitaria]]*INVENTARIO[[#This Row],[Salidas]]</f>
        <v>0</v>
      </c>
      <c r="Y1761" s="20"/>
      <c r="Z1761" s="20"/>
    </row>
    <row r="1762" spans="1:26" ht="55" hidden="1" customHeight="1" x14ac:dyDescent="0.15">
      <c r="A1762" s="23"/>
      <c r="B1762" s="171"/>
      <c r="C1762" s="22"/>
      <c r="D1762" s="120"/>
      <c r="E1762" s="194"/>
      <c r="F1762" s="195" t="s">
        <v>695</v>
      </c>
      <c r="G1762" s="196"/>
      <c r="H1762" s="197"/>
      <c r="I1762" s="198">
        <f t="shared" ca="1" si="158"/>
        <v>0</v>
      </c>
      <c r="J1762" s="121"/>
      <c r="K1762" s="196">
        <f>SUMIFS(VENTAS[Cantidad],VENTAS[Código del producto Vendido],INVENTARIO[[#This Row],[Code]])</f>
        <v>0</v>
      </c>
      <c r="L1762" s="196">
        <f>INVENTARIO[[#This Row],[Entradas]]-INVENTARIO[[#This Row],[Salidas]]</f>
        <v>0</v>
      </c>
      <c r="M1762" s="197">
        <f ca="1">INVENTARIO[[#This Row],[Pricing 1]]*10%</f>
        <v>0</v>
      </c>
      <c r="N1762" s="197"/>
      <c r="O1762" s="197"/>
      <c r="P1762" s="197" t="e">
        <f t="shared" si="159"/>
        <v>#DIV/0!</v>
      </c>
      <c r="Q1762" s="196"/>
      <c r="R1762" s="197"/>
      <c r="S1762" s="199">
        <f t="shared" si="160"/>
        <v>0</v>
      </c>
      <c r="T1762" s="200">
        <f ca="1">(P1762+S1762)-INVENTARIO[[#This Row],[Comisión 10%]]</f>
        <v>0</v>
      </c>
      <c r="U1762" s="197">
        <f t="shared" ca="1" si="161"/>
        <v>0</v>
      </c>
      <c r="V1762" s="201"/>
      <c r="W1762" s="20">
        <f ca="1">INVENTARIO[[#This Row],[Precio Final]]-(INVENTARIO[[#This Row],[Comisión 10%]]+INVENTARIO[[#This Row],[Costo total]])</f>
        <v>0</v>
      </c>
      <c r="X1762" s="20">
        <f ca="1">INVENTARIO[[#This Row],[Ganancia Unitaria]]*INVENTARIO[[#This Row],[Salidas]]</f>
        <v>0</v>
      </c>
      <c r="Y1762" s="20"/>
      <c r="Z1762" s="20"/>
    </row>
    <row r="1763" spans="1:26" ht="55" hidden="1" customHeight="1" x14ac:dyDescent="0.15">
      <c r="A1763" s="23"/>
      <c r="B1763" s="171"/>
      <c r="C1763" s="22"/>
      <c r="D1763" s="120"/>
      <c r="E1763" s="194"/>
      <c r="F1763" s="195" t="s">
        <v>692</v>
      </c>
      <c r="G1763" s="196"/>
      <c r="H1763" s="197"/>
      <c r="I1763" s="198">
        <f t="shared" ca="1" si="158"/>
        <v>0</v>
      </c>
      <c r="J1763" s="121"/>
      <c r="K1763" s="196">
        <f>SUMIFS(VENTAS[Cantidad],VENTAS[Código del producto Vendido],INVENTARIO[[#This Row],[Code]])</f>
        <v>0</v>
      </c>
      <c r="L1763" s="196">
        <f>INVENTARIO[[#This Row],[Entradas]]-INVENTARIO[[#This Row],[Salidas]]</f>
        <v>0</v>
      </c>
      <c r="M1763" s="197">
        <f ca="1">INVENTARIO[[#This Row],[Pricing 1]]*10%</f>
        <v>0</v>
      </c>
      <c r="N1763" s="197"/>
      <c r="O1763" s="197"/>
      <c r="P1763" s="197" t="e">
        <f t="shared" si="159"/>
        <v>#DIV/0!</v>
      </c>
      <c r="Q1763" s="196"/>
      <c r="R1763" s="197"/>
      <c r="S1763" s="199">
        <f t="shared" si="160"/>
        <v>0</v>
      </c>
      <c r="T1763" s="200">
        <f ca="1">(P1763+S1763)-INVENTARIO[[#This Row],[Comisión 10%]]</f>
        <v>0</v>
      </c>
      <c r="U1763" s="197">
        <f t="shared" ca="1" si="161"/>
        <v>0</v>
      </c>
      <c r="V1763" s="201"/>
      <c r="W1763" s="20">
        <f ca="1">INVENTARIO[[#This Row],[Precio Final]]-(INVENTARIO[[#This Row],[Comisión 10%]]+INVENTARIO[[#This Row],[Costo total]])</f>
        <v>0</v>
      </c>
      <c r="X1763" s="20">
        <f ca="1">INVENTARIO[[#This Row],[Ganancia Unitaria]]*INVENTARIO[[#This Row],[Salidas]]</f>
        <v>0</v>
      </c>
      <c r="Y1763" s="20"/>
      <c r="Z1763" s="20"/>
    </row>
    <row r="1764" spans="1:26" ht="55" hidden="1" customHeight="1" x14ac:dyDescent="0.15">
      <c r="A1764" s="23"/>
      <c r="B1764" s="171"/>
      <c r="C1764" s="22"/>
      <c r="D1764" s="120"/>
      <c r="E1764" s="194"/>
      <c r="F1764" s="195" t="s">
        <v>695</v>
      </c>
      <c r="G1764" s="196"/>
      <c r="H1764" s="197"/>
      <c r="I1764" s="198">
        <f t="shared" ca="1" si="158"/>
        <v>0</v>
      </c>
      <c r="J1764" s="121"/>
      <c r="K1764" s="196">
        <f>SUMIFS(VENTAS[Cantidad],VENTAS[Código del producto Vendido],INVENTARIO[[#This Row],[Code]])</f>
        <v>0</v>
      </c>
      <c r="L1764" s="196">
        <f>INVENTARIO[[#This Row],[Entradas]]-INVENTARIO[[#This Row],[Salidas]]</f>
        <v>0</v>
      </c>
      <c r="M1764" s="197">
        <f ca="1">INVENTARIO[[#This Row],[Pricing 1]]*10%</f>
        <v>0</v>
      </c>
      <c r="N1764" s="197"/>
      <c r="O1764" s="197"/>
      <c r="P1764" s="197" t="e">
        <f t="shared" si="159"/>
        <v>#DIV/0!</v>
      </c>
      <c r="Q1764" s="196"/>
      <c r="R1764" s="197"/>
      <c r="S1764" s="199">
        <f t="shared" si="160"/>
        <v>0</v>
      </c>
      <c r="T1764" s="200">
        <f ca="1">(P1764+S1764)-INVENTARIO[[#This Row],[Comisión 10%]]</f>
        <v>0</v>
      </c>
      <c r="U1764" s="197">
        <f t="shared" ca="1" si="161"/>
        <v>0</v>
      </c>
      <c r="V1764" s="201"/>
      <c r="W1764" s="20">
        <f ca="1">INVENTARIO[[#This Row],[Precio Final]]-(INVENTARIO[[#This Row],[Comisión 10%]]+INVENTARIO[[#This Row],[Costo total]])</f>
        <v>0</v>
      </c>
      <c r="X1764" s="20">
        <f ca="1">INVENTARIO[[#This Row],[Ganancia Unitaria]]*INVENTARIO[[#This Row],[Salidas]]</f>
        <v>0</v>
      </c>
      <c r="Y1764" s="20"/>
      <c r="Z1764" s="20"/>
    </row>
    <row r="1765" spans="1:26" ht="55" hidden="1" customHeight="1" x14ac:dyDescent="0.15">
      <c r="A1765" s="23"/>
      <c r="B1765" s="171"/>
      <c r="C1765" s="22"/>
      <c r="D1765" s="120"/>
      <c r="E1765" s="194"/>
      <c r="F1765" s="195" t="s">
        <v>697</v>
      </c>
      <c r="G1765" s="196"/>
      <c r="H1765" s="197"/>
      <c r="I1765" s="198">
        <f t="shared" ca="1" si="158"/>
        <v>0</v>
      </c>
      <c r="J1765" s="121"/>
      <c r="K1765" s="196">
        <f>SUMIFS(VENTAS[Cantidad],VENTAS[Código del producto Vendido],INVENTARIO[[#This Row],[Code]])</f>
        <v>0</v>
      </c>
      <c r="L1765" s="196">
        <f>INVENTARIO[[#This Row],[Entradas]]-INVENTARIO[[#This Row],[Salidas]]</f>
        <v>0</v>
      </c>
      <c r="M1765" s="197">
        <f ca="1">INVENTARIO[[#This Row],[Pricing 1]]*10%</f>
        <v>0</v>
      </c>
      <c r="N1765" s="197"/>
      <c r="O1765" s="197"/>
      <c r="P1765" s="197" t="e">
        <f t="shared" si="159"/>
        <v>#DIV/0!</v>
      </c>
      <c r="Q1765" s="196"/>
      <c r="R1765" s="197"/>
      <c r="S1765" s="199">
        <f t="shared" si="160"/>
        <v>0</v>
      </c>
      <c r="T1765" s="200">
        <f ca="1">(P1765+S1765)-INVENTARIO[[#This Row],[Comisión 10%]]</f>
        <v>0</v>
      </c>
      <c r="U1765" s="197">
        <f t="shared" ca="1" si="161"/>
        <v>0</v>
      </c>
      <c r="V1765" s="201"/>
      <c r="W1765" s="20">
        <f ca="1">INVENTARIO[[#This Row],[Precio Final]]-(INVENTARIO[[#This Row],[Comisión 10%]]+INVENTARIO[[#This Row],[Costo total]])</f>
        <v>0</v>
      </c>
      <c r="X1765" s="20">
        <f ca="1">INVENTARIO[[#This Row],[Ganancia Unitaria]]*INVENTARIO[[#This Row],[Salidas]]</f>
        <v>0</v>
      </c>
      <c r="Y1765" s="20"/>
      <c r="Z1765" s="20"/>
    </row>
    <row r="1766" spans="1:26" ht="55" hidden="1" customHeight="1" x14ac:dyDescent="0.15">
      <c r="A1766" s="23"/>
      <c r="B1766" s="171"/>
      <c r="C1766" s="22"/>
      <c r="D1766" s="120"/>
      <c r="E1766" s="194"/>
      <c r="F1766" s="195" t="s">
        <v>692</v>
      </c>
      <c r="G1766" s="196"/>
      <c r="H1766" s="197"/>
      <c r="I1766" s="198">
        <f t="shared" ca="1" si="158"/>
        <v>0</v>
      </c>
      <c r="J1766" s="121"/>
      <c r="K1766" s="196">
        <f>SUMIFS(VENTAS[Cantidad],VENTAS[Código del producto Vendido],INVENTARIO[[#This Row],[Code]])</f>
        <v>0</v>
      </c>
      <c r="L1766" s="196">
        <f>INVENTARIO[[#This Row],[Entradas]]-INVENTARIO[[#This Row],[Salidas]]</f>
        <v>0</v>
      </c>
      <c r="M1766" s="197">
        <f ca="1">INVENTARIO[[#This Row],[Pricing 1]]*10%</f>
        <v>0</v>
      </c>
      <c r="N1766" s="197"/>
      <c r="O1766" s="197"/>
      <c r="P1766" s="197" t="e">
        <f t="shared" si="159"/>
        <v>#DIV/0!</v>
      </c>
      <c r="Q1766" s="196"/>
      <c r="R1766" s="197"/>
      <c r="S1766" s="199">
        <f t="shared" si="160"/>
        <v>0</v>
      </c>
      <c r="T1766" s="200">
        <f ca="1">(P1766+S1766)-INVENTARIO[[#This Row],[Comisión 10%]]</f>
        <v>0</v>
      </c>
      <c r="U1766" s="197">
        <f t="shared" ca="1" si="161"/>
        <v>0</v>
      </c>
      <c r="V1766" s="201"/>
      <c r="W1766" s="20">
        <f ca="1">INVENTARIO[[#This Row],[Precio Final]]-(INVENTARIO[[#This Row],[Comisión 10%]]+INVENTARIO[[#This Row],[Costo total]])</f>
        <v>0</v>
      </c>
      <c r="X1766" s="20">
        <f ca="1">INVENTARIO[[#This Row],[Ganancia Unitaria]]*INVENTARIO[[#This Row],[Salidas]]</f>
        <v>0</v>
      </c>
      <c r="Y1766" s="20"/>
      <c r="Z1766" s="20"/>
    </row>
    <row r="1767" spans="1:26" ht="55" hidden="1" customHeight="1" x14ac:dyDescent="0.15">
      <c r="A1767" s="23"/>
      <c r="B1767" s="171"/>
      <c r="C1767" s="22"/>
      <c r="D1767" s="120"/>
      <c r="E1767" s="194"/>
      <c r="F1767" s="195" t="s">
        <v>697</v>
      </c>
      <c r="G1767" s="196"/>
      <c r="H1767" s="197"/>
      <c r="I1767" s="198">
        <f t="shared" ca="1" si="158"/>
        <v>0</v>
      </c>
      <c r="J1767" s="121"/>
      <c r="K1767" s="196">
        <f>SUMIFS(VENTAS[Cantidad],VENTAS[Código del producto Vendido],INVENTARIO[[#This Row],[Code]])</f>
        <v>0</v>
      </c>
      <c r="L1767" s="196">
        <f>INVENTARIO[[#This Row],[Entradas]]-INVENTARIO[[#This Row],[Salidas]]</f>
        <v>0</v>
      </c>
      <c r="M1767" s="197">
        <f ca="1">INVENTARIO[[#This Row],[Pricing 1]]*10%</f>
        <v>0</v>
      </c>
      <c r="N1767" s="197"/>
      <c r="O1767" s="197"/>
      <c r="P1767" s="197" t="e">
        <f t="shared" si="159"/>
        <v>#DIV/0!</v>
      </c>
      <c r="Q1767" s="196"/>
      <c r="R1767" s="197"/>
      <c r="S1767" s="199">
        <f t="shared" si="160"/>
        <v>0</v>
      </c>
      <c r="T1767" s="200">
        <f ca="1">(P1767+S1767)-INVENTARIO[[#This Row],[Comisión 10%]]</f>
        <v>0</v>
      </c>
      <c r="U1767" s="197">
        <f t="shared" ca="1" si="161"/>
        <v>0</v>
      </c>
      <c r="V1767" s="201"/>
      <c r="W1767" s="20">
        <f ca="1">INVENTARIO[[#This Row],[Precio Final]]-(INVENTARIO[[#This Row],[Comisión 10%]]+INVENTARIO[[#This Row],[Costo total]])</f>
        <v>0</v>
      </c>
      <c r="X1767" s="20">
        <f ca="1">INVENTARIO[[#This Row],[Ganancia Unitaria]]*INVENTARIO[[#This Row],[Salidas]]</f>
        <v>0</v>
      </c>
      <c r="Y1767" s="20"/>
      <c r="Z1767" s="20"/>
    </row>
    <row r="1768" spans="1:26" ht="55" hidden="1" customHeight="1" x14ac:dyDescent="0.15">
      <c r="A1768" s="23"/>
      <c r="B1768" s="171"/>
      <c r="C1768" s="22"/>
      <c r="D1768" s="120"/>
      <c r="E1768" s="194"/>
      <c r="F1768" s="195" t="s">
        <v>697</v>
      </c>
      <c r="G1768" s="196"/>
      <c r="H1768" s="197"/>
      <c r="I1768" s="198">
        <f t="shared" ca="1" si="158"/>
        <v>0</v>
      </c>
      <c r="J1768" s="121"/>
      <c r="K1768" s="196">
        <f>SUMIFS(VENTAS[Cantidad],VENTAS[Código del producto Vendido],INVENTARIO[[#This Row],[Code]])</f>
        <v>0</v>
      </c>
      <c r="L1768" s="196">
        <f>INVENTARIO[[#This Row],[Entradas]]-INVENTARIO[[#This Row],[Salidas]]</f>
        <v>0</v>
      </c>
      <c r="M1768" s="197">
        <f ca="1">INVENTARIO[[#This Row],[Pricing 1]]*10%</f>
        <v>0</v>
      </c>
      <c r="N1768" s="197"/>
      <c r="O1768" s="197"/>
      <c r="P1768" s="197" t="e">
        <f t="shared" si="159"/>
        <v>#DIV/0!</v>
      </c>
      <c r="Q1768" s="196"/>
      <c r="R1768" s="197"/>
      <c r="S1768" s="199">
        <f t="shared" si="160"/>
        <v>0</v>
      </c>
      <c r="T1768" s="200">
        <f ca="1">(P1768+S1768)-INVENTARIO[[#This Row],[Comisión 10%]]</f>
        <v>0</v>
      </c>
      <c r="U1768" s="197">
        <f t="shared" ca="1" si="161"/>
        <v>0</v>
      </c>
      <c r="V1768" s="201"/>
      <c r="W1768" s="20">
        <f ca="1">INVENTARIO[[#This Row],[Precio Final]]-(INVENTARIO[[#This Row],[Comisión 10%]]+INVENTARIO[[#This Row],[Costo total]])</f>
        <v>0</v>
      </c>
      <c r="X1768" s="20">
        <f ca="1">INVENTARIO[[#This Row],[Ganancia Unitaria]]*INVENTARIO[[#This Row],[Salidas]]</f>
        <v>0</v>
      </c>
      <c r="Y1768" s="20"/>
      <c r="Z1768" s="20"/>
    </row>
    <row r="1769" spans="1:26" ht="55" hidden="1" customHeight="1" x14ac:dyDescent="0.15">
      <c r="A1769" s="23"/>
      <c r="B1769" s="171"/>
      <c r="C1769" s="22"/>
      <c r="D1769" s="120"/>
      <c r="E1769" s="194"/>
      <c r="F1769" s="195"/>
      <c r="G1769" s="196"/>
      <c r="H1769" s="197"/>
      <c r="I1769" s="198">
        <f t="shared" ca="1" si="158"/>
        <v>0</v>
      </c>
      <c r="J1769" s="121"/>
      <c r="K1769" s="196">
        <f>SUMIFS(VENTAS[Cantidad],VENTAS[Código del producto Vendido],INVENTARIO[[#This Row],[Code]])</f>
        <v>0</v>
      </c>
      <c r="L1769" s="196">
        <f>INVENTARIO[[#This Row],[Entradas]]-INVENTARIO[[#This Row],[Salidas]]</f>
        <v>0</v>
      </c>
      <c r="M1769" s="197">
        <f ca="1">INVENTARIO[[#This Row],[Pricing 1]]*10%</f>
        <v>0</v>
      </c>
      <c r="N1769" s="197"/>
      <c r="O1769" s="197"/>
      <c r="P1769" s="197" t="e">
        <f t="shared" si="159"/>
        <v>#DIV/0!</v>
      </c>
      <c r="Q1769" s="196"/>
      <c r="R1769" s="197"/>
      <c r="S1769" s="199">
        <f t="shared" si="160"/>
        <v>0</v>
      </c>
      <c r="T1769" s="200">
        <f ca="1">(P1769+S1769)-INVENTARIO[[#This Row],[Comisión 10%]]</f>
        <v>0</v>
      </c>
      <c r="U1769" s="197">
        <f t="shared" ca="1" si="161"/>
        <v>0</v>
      </c>
      <c r="V1769" s="201"/>
      <c r="W1769" s="20">
        <f ca="1">INVENTARIO[[#This Row],[Precio Final]]-(INVENTARIO[[#This Row],[Comisión 10%]]+INVENTARIO[[#This Row],[Costo total]])</f>
        <v>0</v>
      </c>
      <c r="X1769" s="20">
        <f ca="1">INVENTARIO[[#This Row],[Ganancia Unitaria]]*INVENTARIO[[#This Row],[Salidas]]</f>
        <v>0</v>
      </c>
      <c r="Y1769" s="20"/>
      <c r="Z1769" s="20"/>
    </row>
    <row r="1770" spans="1:26" ht="55" hidden="1" customHeight="1" x14ac:dyDescent="0.15">
      <c r="A1770" s="23"/>
      <c r="B1770" s="171"/>
      <c r="C1770" s="22"/>
      <c r="D1770" s="120"/>
      <c r="E1770" s="194"/>
      <c r="F1770" s="195" t="s">
        <v>697</v>
      </c>
      <c r="G1770" s="196"/>
      <c r="H1770" s="197"/>
      <c r="I1770" s="198">
        <f t="shared" ca="1" si="158"/>
        <v>0</v>
      </c>
      <c r="J1770" s="121"/>
      <c r="K1770" s="196">
        <f>SUMIFS(VENTAS[Cantidad],VENTAS[Código del producto Vendido],INVENTARIO[[#This Row],[Code]])</f>
        <v>0</v>
      </c>
      <c r="L1770" s="196">
        <f>INVENTARIO[[#This Row],[Entradas]]-INVENTARIO[[#This Row],[Salidas]]</f>
        <v>0</v>
      </c>
      <c r="M1770" s="197">
        <f ca="1">INVENTARIO[[#This Row],[Pricing 1]]*10%</f>
        <v>0</v>
      </c>
      <c r="N1770" s="197"/>
      <c r="O1770" s="197"/>
      <c r="P1770" s="197" t="e">
        <f t="shared" si="159"/>
        <v>#DIV/0!</v>
      </c>
      <c r="Q1770" s="196"/>
      <c r="R1770" s="197"/>
      <c r="S1770" s="199">
        <f t="shared" si="160"/>
        <v>0</v>
      </c>
      <c r="T1770" s="200">
        <f ca="1">(P1770+S1770)-INVENTARIO[[#This Row],[Comisión 10%]]</f>
        <v>0</v>
      </c>
      <c r="U1770" s="197">
        <f t="shared" ca="1" si="161"/>
        <v>0</v>
      </c>
      <c r="V1770" s="201"/>
      <c r="W1770" s="20">
        <f ca="1">INVENTARIO[[#This Row],[Precio Final]]-(INVENTARIO[[#This Row],[Comisión 10%]]+INVENTARIO[[#This Row],[Costo total]])</f>
        <v>0</v>
      </c>
      <c r="X1770" s="20">
        <f ca="1">INVENTARIO[[#This Row],[Ganancia Unitaria]]*INVENTARIO[[#This Row],[Salidas]]</f>
        <v>0</v>
      </c>
      <c r="Y1770" s="20"/>
      <c r="Z1770" s="20"/>
    </row>
    <row r="1771" spans="1:26" ht="55" hidden="1" customHeight="1" x14ac:dyDescent="0.15">
      <c r="A1771" s="23"/>
      <c r="B1771" s="171"/>
      <c r="C1771" s="22"/>
      <c r="D1771" s="120"/>
      <c r="E1771" s="194"/>
      <c r="F1771" s="195" t="s">
        <v>695</v>
      </c>
      <c r="G1771" s="196"/>
      <c r="H1771" s="197"/>
      <c r="I1771" s="198">
        <f t="shared" ca="1" si="158"/>
        <v>0</v>
      </c>
      <c r="J1771" s="121"/>
      <c r="K1771" s="196">
        <f>SUMIFS(VENTAS[Cantidad],VENTAS[Código del producto Vendido],INVENTARIO[[#This Row],[Code]])</f>
        <v>0</v>
      </c>
      <c r="L1771" s="196">
        <f>INVENTARIO[[#This Row],[Entradas]]-INVENTARIO[[#This Row],[Salidas]]</f>
        <v>0</v>
      </c>
      <c r="M1771" s="197">
        <f ca="1">INVENTARIO[[#This Row],[Pricing 1]]*10%</f>
        <v>0</v>
      </c>
      <c r="N1771" s="197"/>
      <c r="O1771" s="197"/>
      <c r="P1771" s="197" t="e">
        <f t="shared" si="159"/>
        <v>#DIV/0!</v>
      </c>
      <c r="Q1771" s="196"/>
      <c r="R1771" s="197"/>
      <c r="S1771" s="199">
        <f t="shared" si="160"/>
        <v>0</v>
      </c>
      <c r="T1771" s="200">
        <f ca="1">(P1771+S1771)-INVENTARIO[[#This Row],[Comisión 10%]]</f>
        <v>0</v>
      </c>
      <c r="U1771" s="197">
        <f t="shared" ca="1" si="161"/>
        <v>0</v>
      </c>
      <c r="V1771" s="201"/>
      <c r="W1771" s="20">
        <f ca="1">INVENTARIO[[#This Row],[Precio Final]]-(INVENTARIO[[#This Row],[Comisión 10%]]+INVENTARIO[[#This Row],[Costo total]])</f>
        <v>0</v>
      </c>
      <c r="X1771" s="20">
        <f ca="1">INVENTARIO[[#This Row],[Ganancia Unitaria]]*INVENTARIO[[#This Row],[Salidas]]</f>
        <v>0</v>
      </c>
      <c r="Y1771" s="20"/>
      <c r="Z1771" s="20"/>
    </row>
    <row r="1772" spans="1:26" ht="55" hidden="1" customHeight="1" x14ac:dyDescent="0.15">
      <c r="A1772" s="23"/>
      <c r="B1772" s="171"/>
      <c r="C1772" s="22"/>
      <c r="D1772" s="120"/>
      <c r="E1772" s="194"/>
      <c r="F1772" s="195" t="s">
        <v>2412</v>
      </c>
      <c r="G1772" s="196"/>
      <c r="H1772" s="197"/>
      <c r="I1772" s="198">
        <f t="shared" ca="1" si="158"/>
        <v>0</v>
      </c>
      <c r="J1772" s="121"/>
      <c r="K1772" s="196">
        <f>SUMIFS(VENTAS[Cantidad],VENTAS[Código del producto Vendido],INVENTARIO[[#This Row],[Code]])</f>
        <v>0</v>
      </c>
      <c r="L1772" s="196">
        <f>INVENTARIO[[#This Row],[Entradas]]-INVENTARIO[[#This Row],[Salidas]]</f>
        <v>0</v>
      </c>
      <c r="M1772" s="197">
        <f ca="1">INVENTARIO[[#This Row],[Pricing 1]]*10%</f>
        <v>0</v>
      </c>
      <c r="N1772" s="197"/>
      <c r="O1772" s="197"/>
      <c r="P1772" s="197" t="e">
        <f t="shared" si="159"/>
        <v>#DIV/0!</v>
      </c>
      <c r="Q1772" s="196"/>
      <c r="R1772" s="197"/>
      <c r="S1772" s="199">
        <f t="shared" si="160"/>
        <v>0</v>
      </c>
      <c r="T1772" s="200">
        <f ca="1">(P1772+S1772)-INVENTARIO[[#This Row],[Comisión 10%]]</f>
        <v>0</v>
      </c>
      <c r="U1772" s="197">
        <f t="shared" ca="1" si="161"/>
        <v>0</v>
      </c>
      <c r="V1772" s="201"/>
      <c r="W1772" s="20">
        <f ca="1">INVENTARIO[[#This Row],[Precio Final]]-(INVENTARIO[[#This Row],[Comisión 10%]]+INVENTARIO[[#This Row],[Costo total]])</f>
        <v>0</v>
      </c>
      <c r="X1772" s="20">
        <f ca="1">INVENTARIO[[#This Row],[Ganancia Unitaria]]*INVENTARIO[[#This Row],[Salidas]]</f>
        <v>0</v>
      </c>
      <c r="Y1772" s="20"/>
      <c r="Z1772" s="20"/>
    </row>
    <row r="1773" spans="1:26" ht="55" hidden="1" customHeight="1" x14ac:dyDescent="0.15">
      <c r="A1773" s="23"/>
      <c r="B1773" s="171"/>
      <c r="C1773" s="22"/>
      <c r="D1773" s="120"/>
      <c r="E1773" s="194"/>
      <c r="F1773" s="195" t="s">
        <v>697</v>
      </c>
      <c r="G1773" s="196"/>
      <c r="H1773" s="197"/>
      <c r="I1773" s="198">
        <f t="shared" ca="1" si="158"/>
        <v>0</v>
      </c>
      <c r="J1773" s="121"/>
      <c r="K1773" s="196">
        <f>SUMIFS(VENTAS[Cantidad],VENTAS[Código del producto Vendido],INVENTARIO[[#This Row],[Code]])</f>
        <v>0</v>
      </c>
      <c r="L1773" s="196">
        <f>INVENTARIO[[#This Row],[Entradas]]-INVENTARIO[[#This Row],[Salidas]]</f>
        <v>0</v>
      </c>
      <c r="M1773" s="197">
        <f ca="1">INVENTARIO[[#This Row],[Pricing 1]]*10%</f>
        <v>0</v>
      </c>
      <c r="N1773" s="197"/>
      <c r="O1773" s="197"/>
      <c r="P1773" s="197" t="e">
        <f t="shared" si="159"/>
        <v>#DIV/0!</v>
      </c>
      <c r="Q1773" s="196"/>
      <c r="R1773" s="197"/>
      <c r="S1773" s="199">
        <f t="shared" si="160"/>
        <v>0</v>
      </c>
      <c r="T1773" s="200">
        <f ca="1">(P1773+S1773)-INVENTARIO[[#This Row],[Comisión 10%]]</f>
        <v>0</v>
      </c>
      <c r="U1773" s="197">
        <f t="shared" ca="1" si="161"/>
        <v>0</v>
      </c>
      <c r="V1773" s="201"/>
      <c r="W1773" s="20">
        <f ca="1">INVENTARIO[[#This Row],[Precio Final]]-(INVENTARIO[[#This Row],[Comisión 10%]]+INVENTARIO[[#This Row],[Costo total]])</f>
        <v>0</v>
      </c>
      <c r="X1773" s="20">
        <f ca="1">INVENTARIO[[#This Row],[Ganancia Unitaria]]*INVENTARIO[[#This Row],[Salidas]]</f>
        <v>0</v>
      </c>
      <c r="Y1773" s="20"/>
      <c r="Z1773" s="20"/>
    </row>
    <row r="1774" spans="1:26" ht="55" hidden="1" customHeight="1" x14ac:dyDescent="0.15">
      <c r="A1774" s="23"/>
      <c r="B1774" s="171"/>
      <c r="C1774" s="22"/>
      <c r="D1774" s="120"/>
      <c r="E1774" s="194"/>
      <c r="F1774" s="195" t="s">
        <v>695</v>
      </c>
      <c r="G1774" s="196"/>
      <c r="H1774" s="197"/>
      <c r="I1774" s="198">
        <f t="shared" ca="1" si="158"/>
        <v>0</v>
      </c>
      <c r="J1774" s="121"/>
      <c r="K1774" s="196">
        <f>SUMIFS(VENTAS[Cantidad],VENTAS[Código del producto Vendido],INVENTARIO[[#This Row],[Code]])</f>
        <v>0</v>
      </c>
      <c r="L1774" s="196">
        <f>INVENTARIO[[#This Row],[Entradas]]-INVENTARIO[[#This Row],[Salidas]]</f>
        <v>0</v>
      </c>
      <c r="M1774" s="197">
        <f ca="1">INVENTARIO[[#This Row],[Pricing 1]]*10%</f>
        <v>0</v>
      </c>
      <c r="N1774" s="197"/>
      <c r="O1774" s="197"/>
      <c r="P1774" s="197" t="e">
        <f t="shared" si="159"/>
        <v>#DIV/0!</v>
      </c>
      <c r="Q1774" s="196"/>
      <c r="R1774" s="197"/>
      <c r="S1774" s="199">
        <f t="shared" si="160"/>
        <v>0</v>
      </c>
      <c r="T1774" s="200">
        <f ca="1">(P1774+S1774)-INVENTARIO[[#This Row],[Comisión 10%]]</f>
        <v>0</v>
      </c>
      <c r="U1774" s="197">
        <f t="shared" ca="1" si="161"/>
        <v>0</v>
      </c>
      <c r="V1774" s="201"/>
      <c r="W1774" s="20">
        <f ca="1">INVENTARIO[[#This Row],[Precio Final]]-(INVENTARIO[[#This Row],[Comisión 10%]]+INVENTARIO[[#This Row],[Costo total]])</f>
        <v>0</v>
      </c>
      <c r="X1774" s="20">
        <f ca="1">INVENTARIO[[#This Row],[Ganancia Unitaria]]*INVENTARIO[[#This Row],[Salidas]]</f>
        <v>0</v>
      </c>
      <c r="Y1774" s="20"/>
      <c r="Z1774" s="20"/>
    </row>
    <row r="1775" spans="1:26" ht="55" hidden="1" customHeight="1" x14ac:dyDescent="0.15">
      <c r="A1775" s="23"/>
      <c r="B1775" s="171"/>
      <c r="C1775" s="22"/>
      <c r="D1775" s="120"/>
      <c r="E1775" s="194"/>
      <c r="F1775" s="195" t="s">
        <v>697</v>
      </c>
      <c r="G1775" s="196"/>
      <c r="H1775" s="197"/>
      <c r="I1775" s="198">
        <f t="shared" ca="1" si="158"/>
        <v>0</v>
      </c>
      <c r="J1775" s="121"/>
      <c r="K1775" s="196">
        <f>SUMIFS(VENTAS[Cantidad],VENTAS[Código del producto Vendido],INVENTARIO[[#This Row],[Code]])</f>
        <v>0</v>
      </c>
      <c r="L1775" s="196">
        <f>INVENTARIO[[#This Row],[Entradas]]-INVENTARIO[[#This Row],[Salidas]]</f>
        <v>0</v>
      </c>
      <c r="M1775" s="197">
        <f ca="1">INVENTARIO[[#This Row],[Pricing 1]]*10%</f>
        <v>0</v>
      </c>
      <c r="N1775" s="197"/>
      <c r="O1775" s="197"/>
      <c r="P1775" s="197" t="e">
        <f t="shared" si="159"/>
        <v>#DIV/0!</v>
      </c>
      <c r="Q1775" s="196"/>
      <c r="R1775" s="197"/>
      <c r="S1775" s="199">
        <f t="shared" si="160"/>
        <v>0</v>
      </c>
      <c r="T1775" s="200">
        <f ca="1">(P1775+S1775)-INVENTARIO[[#This Row],[Comisión 10%]]</f>
        <v>0</v>
      </c>
      <c r="U1775" s="197">
        <f t="shared" ca="1" si="161"/>
        <v>0</v>
      </c>
      <c r="V1775" s="201"/>
      <c r="W1775" s="20">
        <f ca="1">INVENTARIO[[#This Row],[Precio Final]]-(INVENTARIO[[#This Row],[Comisión 10%]]+INVENTARIO[[#This Row],[Costo total]])</f>
        <v>0</v>
      </c>
      <c r="X1775" s="20">
        <f ca="1">INVENTARIO[[#This Row],[Ganancia Unitaria]]*INVENTARIO[[#This Row],[Salidas]]</f>
        <v>0</v>
      </c>
      <c r="Y1775" s="20"/>
      <c r="Z1775" s="20"/>
    </row>
    <row r="1776" spans="1:26" ht="55" hidden="1" customHeight="1" x14ac:dyDescent="0.15">
      <c r="A1776" s="23"/>
      <c r="B1776" s="171"/>
      <c r="C1776" s="22"/>
      <c r="D1776" s="120"/>
      <c r="E1776" s="194"/>
      <c r="F1776" s="195" t="s">
        <v>1345</v>
      </c>
      <c r="G1776" s="196"/>
      <c r="H1776" s="197"/>
      <c r="I1776" s="198">
        <f t="shared" ca="1" si="158"/>
        <v>0</v>
      </c>
      <c r="J1776" s="121"/>
      <c r="K1776" s="196">
        <f>SUMIFS(VENTAS[Cantidad],VENTAS[Código del producto Vendido],INVENTARIO[[#This Row],[Code]])</f>
        <v>0</v>
      </c>
      <c r="L1776" s="196">
        <f>INVENTARIO[[#This Row],[Entradas]]-INVENTARIO[[#This Row],[Salidas]]</f>
        <v>0</v>
      </c>
      <c r="M1776" s="197">
        <f ca="1">INVENTARIO[[#This Row],[Pricing 1]]*10%</f>
        <v>0</v>
      </c>
      <c r="N1776" s="197"/>
      <c r="O1776" s="197"/>
      <c r="P1776" s="197" t="e">
        <f t="shared" si="159"/>
        <v>#DIV/0!</v>
      </c>
      <c r="Q1776" s="196"/>
      <c r="R1776" s="197"/>
      <c r="S1776" s="199">
        <f t="shared" si="160"/>
        <v>0</v>
      </c>
      <c r="T1776" s="200">
        <f ca="1">(P1776+S1776)-INVENTARIO[[#This Row],[Comisión 10%]]</f>
        <v>0</v>
      </c>
      <c r="U1776" s="197">
        <f t="shared" ca="1" si="161"/>
        <v>0</v>
      </c>
      <c r="V1776" s="201"/>
      <c r="W1776" s="20">
        <f ca="1">INVENTARIO[[#This Row],[Precio Final]]-(INVENTARIO[[#This Row],[Comisión 10%]]+INVENTARIO[[#This Row],[Costo total]])</f>
        <v>0</v>
      </c>
      <c r="X1776" s="20">
        <f ca="1">INVENTARIO[[#This Row],[Ganancia Unitaria]]*INVENTARIO[[#This Row],[Salidas]]</f>
        <v>0</v>
      </c>
      <c r="Y1776" s="20"/>
      <c r="Z1776" s="20"/>
    </row>
    <row r="1777" spans="1:26" ht="55" hidden="1" customHeight="1" x14ac:dyDescent="0.15">
      <c r="A1777" s="23"/>
      <c r="B1777" s="171"/>
      <c r="C1777" s="22"/>
      <c r="D1777" s="120"/>
      <c r="E1777" s="194"/>
      <c r="F1777" s="195" t="s">
        <v>697</v>
      </c>
      <c r="G1777" s="196"/>
      <c r="H1777" s="197"/>
      <c r="I1777" s="198">
        <f t="shared" ca="1" si="158"/>
        <v>0</v>
      </c>
      <c r="J1777" s="121"/>
      <c r="K1777" s="196">
        <f>SUMIFS(VENTAS[Cantidad],VENTAS[Código del producto Vendido],INVENTARIO[[#This Row],[Code]])</f>
        <v>0</v>
      </c>
      <c r="L1777" s="196">
        <f>INVENTARIO[[#This Row],[Entradas]]-INVENTARIO[[#This Row],[Salidas]]</f>
        <v>0</v>
      </c>
      <c r="M1777" s="197">
        <f ca="1">INVENTARIO[[#This Row],[Pricing 1]]*10%</f>
        <v>0</v>
      </c>
      <c r="N1777" s="197"/>
      <c r="O1777" s="197"/>
      <c r="P1777" s="197" t="e">
        <f t="shared" si="159"/>
        <v>#DIV/0!</v>
      </c>
      <c r="Q1777" s="196"/>
      <c r="R1777" s="197"/>
      <c r="S1777" s="199">
        <f t="shared" si="160"/>
        <v>0</v>
      </c>
      <c r="T1777" s="200">
        <f ca="1">(P1777+S1777)-INVENTARIO[[#This Row],[Comisión 10%]]</f>
        <v>0</v>
      </c>
      <c r="U1777" s="197">
        <f t="shared" ca="1" si="161"/>
        <v>0</v>
      </c>
      <c r="V1777" s="201"/>
      <c r="W1777" s="20">
        <f ca="1">INVENTARIO[[#This Row],[Precio Final]]-(INVENTARIO[[#This Row],[Comisión 10%]]+INVENTARIO[[#This Row],[Costo total]])</f>
        <v>0</v>
      </c>
      <c r="X1777" s="20">
        <f ca="1">INVENTARIO[[#This Row],[Ganancia Unitaria]]*INVENTARIO[[#This Row],[Salidas]]</f>
        <v>0</v>
      </c>
      <c r="Y1777" s="20"/>
      <c r="Z1777" s="20"/>
    </row>
    <row r="1778" spans="1:26" ht="55" hidden="1" customHeight="1" x14ac:dyDescent="0.15">
      <c r="A1778" s="23"/>
      <c r="B1778" s="171"/>
      <c r="C1778" s="22"/>
      <c r="D1778" s="120"/>
      <c r="E1778" s="194"/>
      <c r="F1778" s="195"/>
      <c r="G1778" s="196"/>
      <c r="H1778" s="197"/>
      <c r="I1778" s="198">
        <f t="shared" ca="1" si="158"/>
        <v>0</v>
      </c>
      <c r="J1778" s="121"/>
      <c r="K1778" s="196">
        <f>SUMIFS(VENTAS[Cantidad],VENTAS[Código del producto Vendido],INVENTARIO[[#This Row],[Code]])</f>
        <v>0</v>
      </c>
      <c r="L1778" s="196">
        <f>INVENTARIO[[#This Row],[Entradas]]-INVENTARIO[[#This Row],[Salidas]]</f>
        <v>0</v>
      </c>
      <c r="M1778" s="197">
        <f ca="1">INVENTARIO[[#This Row],[Pricing 1]]*10%</f>
        <v>0</v>
      </c>
      <c r="N1778" s="197"/>
      <c r="O1778" s="197"/>
      <c r="P1778" s="197" t="e">
        <f t="shared" si="159"/>
        <v>#DIV/0!</v>
      </c>
      <c r="Q1778" s="196"/>
      <c r="R1778" s="197"/>
      <c r="S1778" s="199">
        <f t="shared" si="160"/>
        <v>0</v>
      </c>
      <c r="T1778" s="200">
        <f ca="1">(P1778+S1778)-INVENTARIO[[#This Row],[Comisión 10%]]</f>
        <v>0</v>
      </c>
      <c r="U1778" s="197">
        <f t="shared" ca="1" si="161"/>
        <v>0</v>
      </c>
      <c r="V1778" s="201"/>
      <c r="W1778" s="20">
        <f ca="1">INVENTARIO[[#This Row],[Precio Final]]-(INVENTARIO[[#This Row],[Comisión 10%]]+INVENTARIO[[#This Row],[Costo total]])</f>
        <v>0</v>
      </c>
      <c r="X1778" s="20">
        <f ca="1">INVENTARIO[[#This Row],[Ganancia Unitaria]]*INVENTARIO[[#This Row],[Salidas]]</f>
        <v>0</v>
      </c>
      <c r="Y1778" s="20"/>
      <c r="Z1778" s="20"/>
    </row>
    <row r="1779" spans="1:26" ht="55" hidden="1" customHeight="1" x14ac:dyDescent="0.15">
      <c r="A1779" s="23"/>
      <c r="B1779" s="171"/>
      <c r="C1779" s="22"/>
      <c r="D1779" s="120"/>
      <c r="E1779" s="194"/>
      <c r="F1779" s="195" t="s">
        <v>692</v>
      </c>
      <c r="G1779" s="196"/>
      <c r="H1779" s="197"/>
      <c r="I1779" s="198">
        <f t="shared" ca="1" si="158"/>
        <v>0</v>
      </c>
      <c r="J1779" s="121"/>
      <c r="K1779" s="196">
        <f>SUMIFS(VENTAS[Cantidad],VENTAS[Código del producto Vendido],INVENTARIO[[#This Row],[Code]])</f>
        <v>0</v>
      </c>
      <c r="L1779" s="196">
        <f>INVENTARIO[[#This Row],[Entradas]]-INVENTARIO[[#This Row],[Salidas]]</f>
        <v>0</v>
      </c>
      <c r="M1779" s="197">
        <f ca="1">INVENTARIO[[#This Row],[Pricing 1]]*10%</f>
        <v>0</v>
      </c>
      <c r="N1779" s="197"/>
      <c r="O1779" s="197"/>
      <c r="P1779" s="197" t="e">
        <f t="shared" si="159"/>
        <v>#DIV/0!</v>
      </c>
      <c r="Q1779" s="196"/>
      <c r="R1779" s="197"/>
      <c r="S1779" s="199">
        <f t="shared" si="160"/>
        <v>0</v>
      </c>
      <c r="T1779" s="200">
        <f ca="1">(P1779+S1779)-INVENTARIO[[#This Row],[Comisión 10%]]</f>
        <v>0</v>
      </c>
      <c r="U1779" s="197">
        <f t="shared" ca="1" si="161"/>
        <v>0</v>
      </c>
      <c r="V1779" s="201"/>
      <c r="W1779" s="20">
        <f ca="1">INVENTARIO[[#This Row],[Precio Final]]-(INVENTARIO[[#This Row],[Comisión 10%]]+INVENTARIO[[#This Row],[Costo total]])</f>
        <v>0</v>
      </c>
      <c r="X1779" s="20">
        <f ca="1">INVENTARIO[[#This Row],[Ganancia Unitaria]]*INVENTARIO[[#This Row],[Salidas]]</f>
        <v>0</v>
      </c>
      <c r="Y1779" s="20"/>
      <c r="Z1779" s="20"/>
    </row>
    <row r="1780" spans="1:26" ht="55" hidden="1" customHeight="1" x14ac:dyDescent="0.15">
      <c r="A1780" s="23"/>
      <c r="B1780" s="171"/>
      <c r="C1780" s="22"/>
      <c r="D1780" s="120"/>
      <c r="E1780" s="194"/>
      <c r="F1780" s="195" t="s">
        <v>695</v>
      </c>
      <c r="G1780" s="196"/>
      <c r="H1780" s="197"/>
      <c r="I1780" s="198">
        <f t="shared" ca="1" si="158"/>
        <v>0</v>
      </c>
      <c r="J1780" s="121"/>
      <c r="K1780" s="196">
        <f>SUMIFS(VENTAS[Cantidad],VENTAS[Código del producto Vendido],INVENTARIO[[#This Row],[Code]])</f>
        <v>0</v>
      </c>
      <c r="L1780" s="196">
        <f>INVENTARIO[[#This Row],[Entradas]]-INVENTARIO[[#This Row],[Salidas]]</f>
        <v>0</v>
      </c>
      <c r="M1780" s="197">
        <f ca="1">INVENTARIO[[#This Row],[Pricing 1]]*10%</f>
        <v>0</v>
      </c>
      <c r="N1780" s="197"/>
      <c r="O1780" s="197"/>
      <c r="P1780" s="197" t="e">
        <f t="shared" si="159"/>
        <v>#DIV/0!</v>
      </c>
      <c r="Q1780" s="196"/>
      <c r="R1780" s="197"/>
      <c r="S1780" s="199">
        <f t="shared" si="160"/>
        <v>0</v>
      </c>
      <c r="T1780" s="200">
        <f ca="1">(P1780+S1780)-INVENTARIO[[#This Row],[Comisión 10%]]</f>
        <v>0</v>
      </c>
      <c r="U1780" s="197">
        <f t="shared" ca="1" si="161"/>
        <v>0</v>
      </c>
      <c r="V1780" s="201"/>
      <c r="W1780" s="20">
        <f ca="1">INVENTARIO[[#This Row],[Precio Final]]-(INVENTARIO[[#This Row],[Comisión 10%]]+INVENTARIO[[#This Row],[Costo total]])</f>
        <v>0</v>
      </c>
      <c r="X1780" s="20">
        <f ca="1">INVENTARIO[[#This Row],[Ganancia Unitaria]]*INVENTARIO[[#This Row],[Salidas]]</f>
        <v>0</v>
      </c>
      <c r="Y1780" s="20"/>
      <c r="Z1780" s="20"/>
    </row>
    <row r="1781" spans="1:26" ht="55" hidden="1" customHeight="1" x14ac:dyDescent="0.15">
      <c r="A1781" s="23"/>
      <c r="B1781" s="171"/>
      <c r="C1781" s="22"/>
      <c r="D1781" s="120"/>
      <c r="E1781" s="194"/>
      <c r="F1781" s="195" t="s">
        <v>695</v>
      </c>
      <c r="G1781" s="196"/>
      <c r="H1781" s="197"/>
      <c r="I1781" s="198">
        <f t="shared" ca="1" si="158"/>
        <v>0</v>
      </c>
      <c r="J1781" s="121"/>
      <c r="K1781" s="196">
        <f>SUMIFS(VENTAS[Cantidad],VENTAS[Código del producto Vendido],INVENTARIO[[#This Row],[Code]])</f>
        <v>0</v>
      </c>
      <c r="L1781" s="196">
        <f>INVENTARIO[[#This Row],[Entradas]]-INVENTARIO[[#This Row],[Salidas]]</f>
        <v>0</v>
      </c>
      <c r="M1781" s="197">
        <f ca="1">INVENTARIO[[#This Row],[Pricing 1]]*10%</f>
        <v>0</v>
      </c>
      <c r="N1781" s="197"/>
      <c r="O1781" s="197"/>
      <c r="P1781" s="197" t="e">
        <f t="shared" si="159"/>
        <v>#DIV/0!</v>
      </c>
      <c r="Q1781" s="196"/>
      <c r="R1781" s="197"/>
      <c r="S1781" s="199">
        <f t="shared" si="160"/>
        <v>0</v>
      </c>
      <c r="T1781" s="200">
        <f ca="1">(P1781+S1781)-INVENTARIO[[#This Row],[Comisión 10%]]</f>
        <v>0</v>
      </c>
      <c r="U1781" s="197">
        <f t="shared" ca="1" si="161"/>
        <v>0</v>
      </c>
      <c r="V1781" s="201"/>
      <c r="W1781" s="20">
        <f ca="1">INVENTARIO[[#This Row],[Precio Final]]-(INVENTARIO[[#This Row],[Comisión 10%]]+INVENTARIO[[#This Row],[Costo total]])</f>
        <v>0</v>
      </c>
      <c r="X1781" s="20">
        <f ca="1">INVENTARIO[[#This Row],[Ganancia Unitaria]]*INVENTARIO[[#This Row],[Salidas]]</f>
        <v>0</v>
      </c>
      <c r="Y1781" s="20"/>
      <c r="Z1781" s="20"/>
    </row>
    <row r="1782" spans="1:26" ht="55" hidden="1" customHeight="1" x14ac:dyDescent="0.15">
      <c r="A1782" s="23"/>
      <c r="B1782" s="171"/>
      <c r="C1782" s="22"/>
      <c r="D1782" s="120"/>
      <c r="E1782" s="194"/>
      <c r="F1782" s="195" t="s">
        <v>2413</v>
      </c>
      <c r="G1782" s="196"/>
      <c r="H1782" s="197"/>
      <c r="I1782" s="198">
        <f t="shared" ref="I1782:I1845" ca="1" si="162">U1782</f>
        <v>0</v>
      </c>
      <c r="J1782" s="121"/>
      <c r="K1782" s="196">
        <f>SUMIFS(VENTAS[Cantidad],VENTAS[Código del producto Vendido],INVENTARIO[[#This Row],[Code]])</f>
        <v>0</v>
      </c>
      <c r="L1782" s="196">
        <f>INVENTARIO[[#This Row],[Entradas]]-INVENTARIO[[#This Row],[Salidas]]</f>
        <v>0</v>
      </c>
      <c r="M1782" s="197">
        <f ca="1">INVENTARIO[[#This Row],[Pricing 1]]*10%</f>
        <v>0</v>
      </c>
      <c r="N1782" s="197"/>
      <c r="O1782" s="197"/>
      <c r="P1782" s="197" t="e">
        <f t="shared" ref="P1782:P1845" si="163">N1782/O1782</f>
        <v>#DIV/0!</v>
      </c>
      <c r="Q1782" s="196"/>
      <c r="R1782" s="197"/>
      <c r="S1782" s="199">
        <f t="shared" ref="S1782:S1845" si="164">Q1782*R1782/1000</f>
        <v>0</v>
      </c>
      <c r="T1782" s="200">
        <f ca="1">(P1782+S1782)-INVENTARIO[[#This Row],[Comisión 10%]]</f>
        <v>0</v>
      </c>
      <c r="U1782" s="197">
        <f t="shared" ref="U1782:U1845" ca="1" si="165">ROUNDUP(T1782,0)</f>
        <v>0</v>
      </c>
      <c r="V1782" s="201"/>
      <c r="W1782" s="20">
        <f ca="1">INVENTARIO[[#This Row],[Precio Final]]-(INVENTARIO[[#This Row],[Comisión 10%]]+INVENTARIO[[#This Row],[Costo total]])</f>
        <v>0</v>
      </c>
      <c r="X1782" s="20">
        <f ca="1">INVENTARIO[[#This Row],[Ganancia Unitaria]]*INVENTARIO[[#This Row],[Salidas]]</f>
        <v>0</v>
      </c>
      <c r="Y1782" s="20"/>
      <c r="Z1782" s="20"/>
    </row>
    <row r="1783" spans="1:26" ht="55" hidden="1" customHeight="1" x14ac:dyDescent="0.15">
      <c r="A1783" s="23"/>
      <c r="B1783" s="171"/>
      <c r="C1783" s="22"/>
      <c r="D1783" s="120"/>
      <c r="E1783" s="194"/>
      <c r="F1783" s="195" t="s">
        <v>2413</v>
      </c>
      <c r="G1783" s="196"/>
      <c r="H1783" s="197"/>
      <c r="I1783" s="198">
        <f t="shared" ca="1" si="162"/>
        <v>0</v>
      </c>
      <c r="J1783" s="121"/>
      <c r="K1783" s="196">
        <f>SUMIFS(VENTAS[Cantidad],VENTAS[Código del producto Vendido],INVENTARIO[[#This Row],[Code]])</f>
        <v>0</v>
      </c>
      <c r="L1783" s="196">
        <f>INVENTARIO[[#This Row],[Entradas]]-INVENTARIO[[#This Row],[Salidas]]</f>
        <v>0</v>
      </c>
      <c r="M1783" s="197">
        <f ca="1">INVENTARIO[[#This Row],[Pricing 1]]*10%</f>
        <v>0</v>
      </c>
      <c r="N1783" s="197"/>
      <c r="O1783" s="197"/>
      <c r="P1783" s="197" t="e">
        <f t="shared" si="163"/>
        <v>#DIV/0!</v>
      </c>
      <c r="Q1783" s="196"/>
      <c r="R1783" s="197"/>
      <c r="S1783" s="199">
        <f t="shared" si="164"/>
        <v>0</v>
      </c>
      <c r="T1783" s="200">
        <f ca="1">(P1783+S1783)-INVENTARIO[[#This Row],[Comisión 10%]]</f>
        <v>0</v>
      </c>
      <c r="U1783" s="197">
        <f t="shared" ca="1" si="165"/>
        <v>0</v>
      </c>
      <c r="V1783" s="201"/>
      <c r="W1783" s="20">
        <f ca="1">INVENTARIO[[#This Row],[Precio Final]]-(INVENTARIO[[#This Row],[Comisión 10%]]+INVENTARIO[[#This Row],[Costo total]])</f>
        <v>0</v>
      </c>
      <c r="X1783" s="20">
        <f ca="1">INVENTARIO[[#This Row],[Ganancia Unitaria]]*INVENTARIO[[#This Row],[Salidas]]</f>
        <v>0</v>
      </c>
      <c r="Y1783" s="20"/>
      <c r="Z1783" s="20"/>
    </row>
    <row r="1784" spans="1:26" ht="55" hidden="1" customHeight="1" x14ac:dyDescent="0.15">
      <c r="A1784" s="23"/>
      <c r="B1784" s="171"/>
      <c r="C1784" s="22"/>
      <c r="D1784" s="120"/>
      <c r="E1784" s="194"/>
      <c r="F1784" s="195" t="s">
        <v>2413</v>
      </c>
      <c r="G1784" s="196"/>
      <c r="H1784" s="197"/>
      <c r="I1784" s="198">
        <f t="shared" ca="1" si="162"/>
        <v>0</v>
      </c>
      <c r="J1784" s="121"/>
      <c r="K1784" s="196">
        <f>SUMIFS(VENTAS[Cantidad],VENTAS[Código del producto Vendido],INVENTARIO[[#This Row],[Code]])</f>
        <v>0</v>
      </c>
      <c r="L1784" s="196">
        <f>INVENTARIO[[#This Row],[Entradas]]-INVENTARIO[[#This Row],[Salidas]]</f>
        <v>0</v>
      </c>
      <c r="M1784" s="197">
        <f ca="1">INVENTARIO[[#This Row],[Pricing 1]]*10%</f>
        <v>0</v>
      </c>
      <c r="N1784" s="197"/>
      <c r="O1784" s="197"/>
      <c r="P1784" s="197" t="e">
        <f t="shared" si="163"/>
        <v>#DIV/0!</v>
      </c>
      <c r="Q1784" s="196"/>
      <c r="R1784" s="197"/>
      <c r="S1784" s="199">
        <f t="shared" si="164"/>
        <v>0</v>
      </c>
      <c r="T1784" s="200">
        <f ca="1">(P1784+S1784)-INVENTARIO[[#This Row],[Comisión 10%]]</f>
        <v>0</v>
      </c>
      <c r="U1784" s="197">
        <f t="shared" ca="1" si="165"/>
        <v>0</v>
      </c>
      <c r="V1784" s="201"/>
      <c r="W1784" s="20">
        <f ca="1">INVENTARIO[[#This Row],[Precio Final]]-(INVENTARIO[[#This Row],[Comisión 10%]]+INVENTARIO[[#This Row],[Costo total]])</f>
        <v>0</v>
      </c>
      <c r="X1784" s="20">
        <f ca="1">INVENTARIO[[#This Row],[Ganancia Unitaria]]*INVENTARIO[[#This Row],[Salidas]]</f>
        <v>0</v>
      </c>
      <c r="Y1784" s="20"/>
      <c r="Z1784" s="20"/>
    </row>
    <row r="1785" spans="1:26" ht="55" hidden="1" customHeight="1" x14ac:dyDescent="0.15">
      <c r="A1785" s="23"/>
      <c r="B1785" s="171"/>
      <c r="C1785" s="22"/>
      <c r="D1785" s="120"/>
      <c r="E1785" s="194"/>
      <c r="F1785" s="195" t="s">
        <v>2413</v>
      </c>
      <c r="G1785" s="196"/>
      <c r="H1785" s="197"/>
      <c r="I1785" s="198">
        <f t="shared" ca="1" si="162"/>
        <v>0</v>
      </c>
      <c r="J1785" s="121"/>
      <c r="K1785" s="196">
        <f>SUMIFS(VENTAS[Cantidad],VENTAS[Código del producto Vendido],INVENTARIO[[#This Row],[Code]])</f>
        <v>0</v>
      </c>
      <c r="L1785" s="196">
        <f>INVENTARIO[[#This Row],[Entradas]]-INVENTARIO[[#This Row],[Salidas]]</f>
        <v>0</v>
      </c>
      <c r="M1785" s="197">
        <f ca="1">INVENTARIO[[#This Row],[Pricing 1]]*10%</f>
        <v>0</v>
      </c>
      <c r="N1785" s="197"/>
      <c r="O1785" s="197"/>
      <c r="P1785" s="197" t="e">
        <f t="shared" si="163"/>
        <v>#DIV/0!</v>
      </c>
      <c r="Q1785" s="196"/>
      <c r="R1785" s="197"/>
      <c r="S1785" s="199">
        <f t="shared" si="164"/>
        <v>0</v>
      </c>
      <c r="T1785" s="200">
        <f ca="1">(P1785+S1785)-INVENTARIO[[#This Row],[Comisión 10%]]</f>
        <v>0</v>
      </c>
      <c r="U1785" s="197">
        <f t="shared" ca="1" si="165"/>
        <v>0</v>
      </c>
      <c r="V1785" s="201"/>
      <c r="W1785" s="20">
        <f ca="1">INVENTARIO[[#This Row],[Precio Final]]-(INVENTARIO[[#This Row],[Comisión 10%]]+INVENTARIO[[#This Row],[Costo total]])</f>
        <v>0</v>
      </c>
      <c r="X1785" s="20">
        <f ca="1">INVENTARIO[[#This Row],[Ganancia Unitaria]]*INVENTARIO[[#This Row],[Salidas]]</f>
        <v>0</v>
      </c>
      <c r="Y1785" s="20"/>
      <c r="Z1785" s="20"/>
    </row>
    <row r="1786" spans="1:26" ht="55" hidden="1" customHeight="1" x14ac:dyDescent="0.15">
      <c r="A1786" s="23"/>
      <c r="B1786" s="171"/>
      <c r="C1786" s="22"/>
      <c r="D1786" s="120"/>
      <c r="E1786" s="194"/>
      <c r="F1786" s="195" t="s">
        <v>695</v>
      </c>
      <c r="G1786" s="196"/>
      <c r="H1786" s="197"/>
      <c r="I1786" s="198">
        <f t="shared" ca="1" si="162"/>
        <v>0</v>
      </c>
      <c r="J1786" s="121"/>
      <c r="K1786" s="196">
        <f>SUMIFS(VENTAS[Cantidad],VENTAS[Código del producto Vendido],INVENTARIO[[#This Row],[Code]])</f>
        <v>0</v>
      </c>
      <c r="L1786" s="196">
        <f>INVENTARIO[[#This Row],[Entradas]]-INVENTARIO[[#This Row],[Salidas]]</f>
        <v>0</v>
      </c>
      <c r="M1786" s="197">
        <f ca="1">INVENTARIO[[#This Row],[Pricing 1]]*10%</f>
        <v>0</v>
      </c>
      <c r="N1786" s="197"/>
      <c r="O1786" s="197"/>
      <c r="P1786" s="197" t="e">
        <f t="shared" si="163"/>
        <v>#DIV/0!</v>
      </c>
      <c r="Q1786" s="196"/>
      <c r="R1786" s="197"/>
      <c r="S1786" s="199">
        <f t="shared" si="164"/>
        <v>0</v>
      </c>
      <c r="T1786" s="200">
        <f ca="1">(P1786+S1786)-INVENTARIO[[#This Row],[Comisión 10%]]</f>
        <v>0</v>
      </c>
      <c r="U1786" s="197">
        <f t="shared" ca="1" si="165"/>
        <v>0</v>
      </c>
      <c r="V1786" s="201"/>
      <c r="W1786" s="20">
        <f ca="1">INVENTARIO[[#This Row],[Precio Final]]-(INVENTARIO[[#This Row],[Comisión 10%]]+INVENTARIO[[#This Row],[Costo total]])</f>
        <v>0</v>
      </c>
      <c r="X1786" s="20">
        <f ca="1">INVENTARIO[[#This Row],[Ganancia Unitaria]]*INVENTARIO[[#This Row],[Salidas]]</f>
        <v>0</v>
      </c>
      <c r="Y1786" s="20"/>
      <c r="Z1786" s="20"/>
    </row>
    <row r="1787" spans="1:26" ht="55" hidden="1" customHeight="1" x14ac:dyDescent="0.15">
      <c r="A1787" s="23"/>
      <c r="B1787" s="171"/>
      <c r="C1787" s="22"/>
      <c r="D1787" s="120"/>
      <c r="E1787" s="194"/>
      <c r="F1787" s="195" t="s">
        <v>692</v>
      </c>
      <c r="G1787" s="196"/>
      <c r="H1787" s="197"/>
      <c r="I1787" s="198">
        <f t="shared" ca="1" si="162"/>
        <v>0</v>
      </c>
      <c r="J1787" s="121"/>
      <c r="K1787" s="196">
        <f>SUMIFS(VENTAS[Cantidad],VENTAS[Código del producto Vendido],INVENTARIO[[#This Row],[Code]])</f>
        <v>0</v>
      </c>
      <c r="L1787" s="196">
        <f>INVENTARIO[[#This Row],[Entradas]]-INVENTARIO[[#This Row],[Salidas]]</f>
        <v>0</v>
      </c>
      <c r="M1787" s="197">
        <f ca="1">INVENTARIO[[#This Row],[Pricing 1]]*10%</f>
        <v>0</v>
      </c>
      <c r="N1787" s="197"/>
      <c r="O1787" s="197"/>
      <c r="P1787" s="197" t="e">
        <f t="shared" si="163"/>
        <v>#DIV/0!</v>
      </c>
      <c r="Q1787" s="196"/>
      <c r="R1787" s="197"/>
      <c r="S1787" s="199">
        <f t="shared" si="164"/>
        <v>0</v>
      </c>
      <c r="T1787" s="200">
        <f ca="1">(P1787+S1787)-INVENTARIO[[#This Row],[Comisión 10%]]</f>
        <v>0</v>
      </c>
      <c r="U1787" s="197">
        <f t="shared" ca="1" si="165"/>
        <v>0</v>
      </c>
      <c r="V1787" s="201"/>
      <c r="W1787" s="20">
        <f ca="1">INVENTARIO[[#This Row],[Precio Final]]-(INVENTARIO[[#This Row],[Comisión 10%]]+INVENTARIO[[#This Row],[Costo total]])</f>
        <v>0</v>
      </c>
      <c r="X1787" s="20">
        <f ca="1">INVENTARIO[[#This Row],[Ganancia Unitaria]]*INVENTARIO[[#This Row],[Salidas]]</f>
        <v>0</v>
      </c>
      <c r="Y1787" s="20"/>
      <c r="Z1787" s="20"/>
    </row>
    <row r="1788" spans="1:26" ht="55" hidden="1" customHeight="1" x14ac:dyDescent="0.15">
      <c r="A1788" s="23"/>
      <c r="B1788" s="171"/>
      <c r="C1788" s="22"/>
      <c r="D1788" s="120"/>
      <c r="E1788" s="194"/>
      <c r="F1788" s="195" t="s">
        <v>697</v>
      </c>
      <c r="G1788" s="196"/>
      <c r="H1788" s="197"/>
      <c r="I1788" s="198">
        <f t="shared" ca="1" si="162"/>
        <v>0</v>
      </c>
      <c r="J1788" s="121"/>
      <c r="K1788" s="196">
        <f>SUMIFS(VENTAS[Cantidad],VENTAS[Código del producto Vendido],INVENTARIO[[#This Row],[Code]])</f>
        <v>0</v>
      </c>
      <c r="L1788" s="196">
        <f>INVENTARIO[[#This Row],[Entradas]]-INVENTARIO[[#This Row],[Salidas]]</f>
        <v>0</v>
      </c>
      <c r="M1788" s="197">
        <f ca="1">INVENTARIO[[#This Row],[Pricing 1]]*10%</f>
        <v>0</v>
      </c>
      <c r="N1788" s="197"/>
      <c r="O1788" s="197"/>
      <c r="P1788" s="197" t="e">
        <f t="shared" si="163"/>
        <v>#DIV/0!</v>
      </c>
      <c r="Q1788" s="196"/>
      <c r="R1788" s="197"/>
      <c r="S1788" s="199">
        <f t="shared" si="164"/>
        <v>0</v>
      </c>
      <c r="T1788" s="200">
        <f ca="1">(P1788+S1788)-INVENTARIO[[#This Row],[Comisión 10%]]</f>
        <v>0</v>
      </c>
      <c r="U1788" s="197">
        <f t="shared" ca="1" si="165"/>
        <v>0</v>
      </c>
      <c r="V1788" s="201"/>
      <c r="W1788" s="20">
        <f ca="1">INVENTARIO[[#This Row],[Precio Final]]-(INVENTARIO[[#This Row],[Comisión 10%]]+INVENTARIO[[#This Row],[Costo total]])</f>
        <v>0</v>
      </c>
      <c r="X1788" s="20">
        <f ca="1">INVENTARIO[[#This Row],[Ganancia Unitaria]]*INVENTARIO[[#This Row],[Salidas]]</f>
        <v>0</v>
      </c>
      <c r="Y1788" s="20"/>
      <c r="Z1788" s="20"/>
    </row>
    <row r="1789" spans="1:26" ht="55" hidden="1" customHeight="1" x14ac:dyDescent="0.15">
      <c r="A1789" s="23"/>
      <c r="B1789" s="171"/>
      <c r="C1789" s="22"/>
      <c r="D1789" s="120"/>
      <c r="E1789" s="194"/>
      <c r="F1789" s="195" t="s">
        <v>692</v>
      </c>
      <c r="G1789" s="196"/>
      <c r="H1789" s="197"/>
      <c r="I1789" s="198">
        <f t="shared" ca="1" si="162"/>
        <v>0</v>
      </c>
      <c r="J1789" s="121"/>
      <c r="K1789" s="196">
        <f>SUMIFS(VENTAS[Cantidad],VENTAS[Código del producto Vendido],INVENTARIO[[#This Row],[Code]])</f>
        <v>0</v>
      </c>
      <c r="L1789" s="196">
        <f>INVENTARIO[[#This Row],[Entradas]]-INVENTARIO[[#This Row],[Salidas]]</f>
        <v>0</v>
      </c>
      <c r="M1789" s="197">
        <f ca="1">INVENTARIO[[#This Row],[Pricing 1]]*10%</f>
        <v>0</v>
      </c>
      <c r="N1789" s="197"/>
      <c r="O1789" s="197"/>
      <c r="P1789" s="197" t="e">
        <f t="shared" si="163"/>
        <v>#DIV/0!</v>
      </c>
      <c r="Q1789" s="196"/>
      <c r="R1789" s="197"/>
      <c r="S1789" s="199">
        <f t="shared" si="164"/>
        <v>0</v>
      </c>
      <c r="T1789" s="200">
        <f ca="1">(P1789+S1789)-INVENTARIO[[#This Row],[Comisión 10%]]</f>
        <v>0</v>
      </c>
      <c r="U1789" s="197">
        <f t="shared" ca="1" si="165"/>
        <v>0</v>
      </c>
      <c r="V1789" s="201"/>
      <c r="W1789" s="20">
        <f ca="1">INVENTARIO[[#This Row],[Precio Final]]-(INVENTARIO[[#This Row],[Comisión 10%]]+INVENTARIO[[#This Row],[Costo total]])</f>
        <v>0</v>
      </c>
      <c r="X1789" s="20">
        <f ca="1">INVENTARIO[[#This Row],[Ganancia Unitaria]]*INVENTARIO[[#This Row],[Salidas]]</f>
        <v>0</v>
      </c>
      <c r="Y1789" s="20"/>
      <c r="Z1789" s="20"/>
    </row>
    <row r="1790" spans="1:26" ht="55" hidden="1" customHeight="1" x14ac:dyDescent="0.15">
      <c r="A1790" s="23"/>
      <c r="B1790" s="171"/>
      <c r="C1790" s="22"/>
      <c r="D1790" s="120"/>
      <c r="E1790" s="194"/>
      <c r="F1790" s="195" t="s">
        <v>697</v>
      </c>
      <c r="G1790" s="196"/>
      <c r="H1790" s="197"/>
      <c r="I1790" s="198">
        <f t="shared" ca="1" si="162"/>
        <v>0</v>
      </c>
      <c r="J1790" s="121"/>
      <c r="K1790" s="196">
        <f>SUMIFS(VENTAS[Cantidad],VENTAS[Código del producto Vendido],INVENTARIO[[#This Row],[Code]])</f>
        <v>0</v>
      </c>
      <c r="L1790" s="196">
        <f>INVENTARIO[[#This Row],[Entradas]]-INVENTARIO[[#This Row],[Salidas]]</f>
        <v>0</v>
      </c>
      <c r="M1790" s="197">
        <f ca="1">INVENTARIO[[#This Row],[Pricing 1]]*10%</f>
        <v>0</v>
      </c>
      <c r="N1790" s="197"/>
      <c r="O1790" s="197"/>
      <c r="P1790" s="197" t="e">
        <f t="shared" si="163"/>
        <v>#DIV/0!</v>
      </c>
      <c r="Q1790" s="196"/>
      <c r="R1790" s="197"/>
      <c r="S1790" s="199">
        <f t="shared" si="164"/>
        <v>0</v>
      </c>
      <c r="T1790" s="200">
        <f ca="1">(P1790+S1790)-INVENTARIO[[#This Row],[Comisión 10%]]</f>
        <v>0</v>
      </c>
      <c r="U1790" s="197">
        <f t="shared" ca="1" si="165"/>
        <v>0</v>
      </c>
      <c r="V1790" s="201"/>
      <c r="W1790" s="20">
        <f ca="1">INVENTARIO[[#This Row],[Precio Final]]-(INVENTARIO[[#This Row],[Comisión 10%]]+INVENTARIO[[#This Row],[Costo total]])</f>
        <v>0</v>
      </c>
      <c r="X1790" s="20">
        <f ca="1">INVENTARIO[[#This Row],[Ganancia Unitaria]]*INVENTARIO[[#This Row],[Salidas]]</f>
        <v>0</v>
      </c>
      <c r="Y1790" s="20"/>
      <c r="Z1790" s="20"/>
    </row>
    <row r="1791" spans="1:26" ht="55" hidden="1" customHeight="1" x14ac:dyDescent="0.15">
      <c r="A1791" s="23"/>
      <c r="B1791" s="171"/>
      <c r="C1791" s="22"/>
      <c r="D1791" s="120"/>
      <c r="E1791" s="194"/>
      <c r="F1791" s="195" t="s">
        <v>695</v>
      </c>
      <c r="G1791" s="196"/>
      <c r="H1791" s="197"/>
      <c r="I1791" s="198">
        <f t="shared" ca="1" si="162"/>
        <v>0</v>
      </c>
      <c r="J1791" s="121"/>
      <c r="K1791" s="196">
        <f>SUMIFS(VENTAS[Cantidad],VENTAS[Código del producto Vendido],INVENTARIO[[#This Row],[Code]])</f>
        <v>0</v>
      </c>
      <c r="L1791" s="196">
        <f>INVENTARIO[[#This Row],[Entradas]]-INVENTARIO[[#This Row],[Salidas]]</f>
        <v>0</v>
      </c>
      <c r="M1791" s="197">
        <f ca="1">INVENTARIO[[#This Row],[Pricing 1]]*10%</f>
        <v>0</v>
      </c>
      <c r="N1791" s="197"/>
      <c r="O1791" s="197"/>
      <c r="P1791" s="197" t="e">
        <f t="shared" si="163"/>
        <v>#DIV/0!</v>
      </c>
      <c r="Q1791" s="196"/>
      <c r="R1791" s="197"/>
      <c r="S1791" s="199">
        <f t="shared" si="164"/>
        <v>0</v>
      </c>
      <c r="T1791" s="200">
        <f ca="1">(P1791+S1791)-INVENTARIO[[#This Row],[Comisión 10%]]</f>
        <v>0</v>
      </c>
      <c r="U1791" s="197">
        <f t="shared" ca="1" si="165"/>
        <v>0</v>
      </c>
      <c r="V1791" s="201"/>
      <c r="W1791" s="20">
        <f ca="1">INVENTARIO[[#This Row],[Precio Final]]-(INVENTARIO[[#This Row],[Comisión 10%]]+INVENTARIO[[#This Row],[Costo total]])</f>
        <v>0</v>
      </c>
      <c r="X1791" s="20">
        <f ca="1">INVENTARIO[[#This Row],[Ganancia Unitaria]]*INVENTARIO[[#This Row],[Salidas]]</f>
        <v>0</v>
      </c>
      <c r="Y1791" s="20"/>
      <c r="Z1791" s="20"/>
    </row>
    <row r="1792" spans="1:26" ht="55" hidden="1" customHeight="1" x14ac:dyDescent="0.15">
      <c r="A1792" s="23"/>
      <c r="B1792" s="171"/>
      <c r="C1792" s="22"/>
      <c r="D1792" s="120"/>
      <c r="E1792" s="194"/>
      <c r="F1792" s="195" t="s">
        <v>698</v>
      </c>
      <c r="G1792" s="196"/>
      <c r="H1792" s="197"/>
      <c r="I1792" s="198">
        <f t="shared" ca="1" si="162"/>
        <v>0</v>
      </c>
      <c r="J1792" s="121"/>
      <c r="K1792" s="196">
        <f>SUMIFS(VENTAS[Cantidad],VENTAS[Código del producto Vendido],INVENTARIO[[#This Row],[Code]])</f>
        <v>0</v>
      </c>
      <c r="L1792" s="196">
        <f>INVENTARIO[[#This Row],[Entradas]]-INVENTARIO[[#This Row],[Salidas]]</f>
        <v>0</v>
      </c>
      <c r="M1792" s="197">
        <f ca="1">INVENTARIO[[#This Row],[Pricing 1]]*10%</f>
        <v>0</v>
      </c>
      <c r="N1792" s="197"/>
      <c r="O1792" s="197"/>
      <c r="P1792" s="197" t="e">
        <f t="shared" si="163"/>
        <v>#DIV/0!</v>
      </c>
      <c r="Q1792" s="196"/>
      <c r="R1792" s="197"/>
      <c r="S1792" s="199">
        <f t="shared" si="164"/>
        <v>0</v>
      </c>
      <c r="T1792" s="200">
        <f ca="1">(P1792+S1792)-INVENTARIO[[#This Row],[Comisión 10%]]</f>
        <v>0</v>
      </c>
      <c r="U1792" s="197">
        <f t="shared" ca="1" si="165"/>
        <v>0</v>
      </c>
      <c r="V1792" s="201"/>
      <c r="W1792" s="20">
        <f ca="1">INVENTARIO[[#This Row],[Precio Final]]-(INVENTARIO[[#This Row],[Comisión 10%]]+INVENTARIO[[#This Row],[Costo total]])</f>
        <v>0</v>
      </c>
      <c r="X1792" s="20">
        <f ca="1">INVENTARIO[[#This Row],[Ganancia Unitaria]]*INVENTARIO[[#This Row],[Salidas]]</f>
        <v>0</v>
      </c>
      <c r="Y1792" s="20"/>
      <c r="Z1792" s="20"/>
    </row>
    <row r="1793" spans="1:26" ht="55" hidden="1" customHeight="1" x14ac:dyDescent="0.15">
      <c r="A1793" s="23"/>
      <c r="B1793" s="171"/>
      <c r="C1793" s="22"/>
      <c r="D1793" s="120"/>
      <c r="E1793" s="194"/>
      <c r="F1793" s="195" t="s">
        <v>695</v>
      </c>
      <c r="G1793" s="196"/>
      <c r="H1793" s="197"/>
      <c r="I1793" s="198">
        <f t="shared" ca="1" si="162"/>
        <v>0</v>
      </c>
      <c r="J1793" s="121"/>
      <c r="K1793" s="196">
        <f>SUMIFS(VENTAS[Cantidad],VENTAS[Código del producto Vendido],INVENTARIO[[#This Row],[Code]])</f>
        <v>0</v>
      </c>
      <c r="L1793" s="196">
        <f>INVENTARIO[[#This Row],[Entradas]]-INVENTARIO[[#This Row],[Salidas]]</f>
        <v>0</v>
      </c>
      <c r="M1793" s="197">
        <f ca="1">INVENTARIO[[#This Row],[Pricing 1]]*10%</f>
        <v>0</v>
      </c>
      <c r="N1793" s="197"/>
      <c r="O1793" s="197"/>
      <c r="P1793" s="197" t="e">
        <f t="shared" si="163"/>
        <v>#DIV/0!</v>
      </c>
      <c r="Q1793" s="196"/>
      <c r="R1793" s="197"/>
      <c r="S1793" s="199">
        <f t="shared" si="164"/>
        <v>0</v>
      </c>
      <c r="T1793" s="200">
        <f ca="1">(P1793+S1793)-INVENTARIO[[#This Row],[Comisión 10%]]</f>
        <v>0</v>
      </c>
      <c r="U1793" s="197">
        <f t="shared" ca="1" si="165"/>
        <v>0</v>
      </c>
      <c r="V1793" s="201"/>
      <c r="W1793" s="20">
        <f ca="1">INVENTARIO[[#This Row],[Precio Final]]-(INVENTARIO[[#This Row],[Comisión 10%]]+INVENTARIO[[#This Row],[Costo total]])</f>
        <v>0</v>
      </c>
      <c r="X1793" s="20">
        <f ca="1">INVENTARIO[[#This Row],[Ganancia Unitaria]]*INVENTARIO[[#This Row],[Salidas]]</f>
        <v>0</v>
      </c>
      <c r="Y1793" s="20"/>
      <c r="Z1793" s="20"/>
    </row>
    <row r="1794" spans="1:26" ht="55" hidden="1" customHeight="1" x14ac:dyDescent="0.15">
      <c r="A1794" s="23"/>
      <c r="B1794" s="171"/>
      <c r="C1794" s="22"/>
      <c r="D1794" s="120"/>
      <c r="E1794" s="194"/>
      <c r="F1794" s="195" t="s">
        <v>697</v>
      </c>
      <c r="G1794" s="196"/>
      <c r="H1794" s="197"/>
      <c r="I1794" s="198">
        <f t="shared" ca="1" si="162"/>
        <v>0</v>
      </c>
      <c r="J1794" s="121"/>
      <c r="K1794" s="196">
        <f>SUMIFS(VENTAS[Cantidad],VENTAS[Código del producto Vendido],INVENTARIO[[#This Row],[Code]])</f>
        <v>0</v>
      </c>
      <c r="L1794" s="196">
        <f>INVENTARIO[[#This Row],[Entradas]]-INVENTARIO[[#This Row],[Salidas]]</f>
        <v>0</v>
      </c>
      <c r="M1794" s="197">
        <f ca="1">INVENTARIO[[#This Row],[Pricing 1]]*10%</f>
        <v>0</v>
      </c>
      <c r="N1794" s="197"/>
      <c r="O1794" s="197"/>
      <c r="P1794" s="197" t="e">
        <f t="shared" si="163"/>
        <v>#DIV/0!</v>
      </c>
      <c r="Q1794" s="196"/>
      <c r="R1794" s="197"/>
      <c r="S1794" s="199">
        <f t="shared" si="164"/>
        <v>0</v>
      </c>
      <c r="T1794" s="200">
        <f ca="1">(P1794+S1794)-INVENTARIO[[#This Row],[Comisión 10%]]</f>
        <v>0</v>
      </c>
      <c r="U1794" s="197">
        <f t="shared" ca="1" si="165"/>
        <v>0</v>
      </c>
      <c r="V1794" s="201"/>
      <c r="W1794" s="20">
        <f ca="1">INVENTARIO[[#This Row],[Precio Final]]-(INVENTARIO[[#This Row],[Comisión 10%]]+INVENTARIO[[#This Row],[Costo total]])</f>
        <v>0</v>
      </c>
      <c r="X1794" s="20">
        <f ca="1">INVENTARIO[[#This Row],[Ganancia Unitaria]]*INVENTARIO[[#This Row],[Salidas]]</f>
        <v>0</v>
      </c>
      <c r="Y1794" s="20"/>
      <c r="Z1794" s="20"/>
    </row>
    <row r="1795" spans="1:26" ht="55" hidden="1" customHeight="1" x14ac:dyDescent="0.15">
      <c r="A1795" s="23"/>
      <c r="B1795" s="171"/>
      <c r="C1795" s="22"/>
      <c r="D1795" s="120"/>
      <c r="E1795" s="194"/>
      <c r="F1795" s="195" t="s">
        <v>692</v>
      </c>
      <c r="G1795" s="196"/>
      <c r="H1795" s="197"/>
      <c r="I1795" s="198">
        <f t="shared" ca="1" si="162"/>
        <v>0</v>
      </c>
      <c r="J1795" s="121"/>
      <c r="K1795" s="196">
        <f>SUMIFS(VENTAS[Cantidad],VENTAS[Código del producto Vendido],INVENTARIO[[#This Row],[Code]])</f>
        <v>0</v>
      </c>
      <c r="L1795" s="196">
        <f>INVENTARIO[[#This Row],[Entradas]]-INVENTARIO[[#This Row],[Salidas]]</f>
        <v>0</v>
      </c>
      <c r="M1795" s="197">
        <f ca="1">INVENTARIO[[#This Row],[Pricing 1]]*10%</f>
        <v>0</v>
      </c>
      <c r="N1795" s="197"/>
      <c r="O1795" s="197"/>
      <c r="P1795" s="197" t="e">
        <f t="shared" si="163"/>
        <v>#DIV/0!</v>
      </c>
      <c r="Q1795" s="196"/>
      <c r="R1795" s="197"/>
      <c r="S1795" s="199">
        <f t="shared" si="164"/>
        <v>0</v>
      </c>
      <c r="T1795" s="200">
        <f ca="1">(P1795+S1795)-INVENTARIO[[#This Row],[Comisión 10%]]</f>
        <v>0</v>
      </c>
      <c r="U1795" s="197">
        <f t="shared" ca="1" si="165"/>
        <v>0</v>
      </c>
      <c r="V1795" s="201"/>
      <c r="W1795" s="20">
        <f ca="1">INVENTARIO[[#This Row],[Precio Final]]-(INVENTARIO[[#This Row],[Comisión 10%]]+INVENTARIO[[#This Row],[Costo total]])</f>
        <v>0</v>
      </c>
      <c r="X1795" s="20">
        <f ca="1">INVENTARIO[[#This Row],[Ganancia Unitaria]]*INVENTARIO[[#This Row],[Salidas]]</f>
        <v>0</v>
      </c>
      <c r="Y1795" s="20"/>
      <c r="Z1795" s="20"/>
    </row>
    <row r="1796" spans="1:26" ht="55" hidden="1" customHeight="1" x14ac:dyDescent="0.15">
      <c r="A1796" s="23"/>
      <c r="B1796" s="171"/>
      <c r="C1796" s="22"/>
      <c r="D1796" s="120"/>
      <c r="E1796" s="194"/>
      <c r="F1796" s="195" t="s">
        <v>692</v>
      </c>
      <c r="G1796" s="196"/>
      <c r="H1796" s="197"/>
      <c r="I1796" s="198">
        <f t="shared" ca="1" si="162"/>
        <v>0</v>
      </c>
      <c r="J1796" s="121"/>
      <c r="K1796" s="196">
        <f>SUMIFS(VENTAS[Cantidad],VENTAS[Código del producto Vendido],INVENTARIO[[#This Row],[Code]])</f>
        <v>0</v>
      </c>
      <c r="L1796" s="196">
        <f>INVENTARIO[[#This Row],[Entradas]]-INVENTARIO[[#This Row],[Salidas]]</f>
        <v>0</v>
      </c>
      <c r="M1796" s="197">
        <f ca="1">INVENTARIO[[#This Row],[Pricing 1]]*10%</f>
        <v>0</v>
      </c>
      <c r="N1796" s="197"/>
      <c r="O1796" s="197"/>
      <c r="P1796" s="197" t="e">
        <f t="shared" si="163"/>
        <v>#DIV/0!</v>
      </c>
      <c r="Q1796" s="196"/>
      <c r="R1796" s="197"/>
      <c r="S1796" s="199">
        <f t="shared" si="164"/>
        <v>0</v>
      </c>
      <c r="T1796" s="200">
        <f ca="1">(P1796+S1796)-INVENTARIO[[#This Row],[Comisión 10%]]</f>
        <v>0</v>
      </c>
      <c r="U1796" s="197">
        <f t="shared" ca="1" si="165"/>
        <v>0</v>
      </c>
      <c r="V1796" s="201"/>
      <c r="W1796" s="20">
        <f ca="1">INVENTARIO[[#This Row],[Precio Final]]-(INVENTARIO[[#This Row],[Comisión 10%]]+INVENTARIO[[#This Row],[Costo total]])</f>
        <v>0</v>
      </c>
      <c r="X1796" s="20">
        <f ca="1">INVENTARIO[[#This Row],[Ganancia Unitaria]]*INVENTARIO[[#This Row],[Salidas]]</f>
        <v>0</v>
      </c>
      <c r="Y1796" s="20"/>
      <c r="Z1796" s="20"/>
    </row>
    <row r="1797" spans="1:26" ht="55" hidden="1" customHeight="1" x14ac:dyDescent="0.15">
      <c r="A1797" s="23"/>
      <c r="B1797" s="171"/>
      <c r="C1797" s="22"/>
      <c r="D1797" s="120"/>
      <c r="E1797" s="194"/>
      <c r="F1797" s="195" t="s">
        <v>695</v>
      </c>
      <c r="G1797" s="196"/>
      <c r="H1797" s="197"/>
      <c r="I1797" s="198">
        <f t="shared" ca="1" si="162"/>
        <v>0</v>
      </c>
      <c r="J1797" s="121"/>
      <c r="K1797" s="196">
        <f>SUMIFS(VENTAS[Cantidad],VENTAS[Código del producto Vendido],INVENTARIO[[#This Row],[Code]])</f>
        <v>0</v>
      </c>
      <c r="L1797" s="196">
        <f>INVENTARIO[[#This Row],[Entradas]]-INVENTARIO[[#This Row],[Salidas]]</f>
        <v>0</v>
      </c>
      <c r="M1797" s="197">
        <f ca="1">INVENTARIO[[#This Row],[Pricing 1]]*10%</f>
        <v>0</v>
      </c>
      <c r="N1797" s="197"/>
      <c r="O1797" s="197"/>
      <c r="P1797" s="197" t="e">
        <f t="shared" si="163"/>
        <v>#DIV/0!</v>
      </c>
      <c r="Q1797" s="196"/>
      <c r="R1797" s="197"/>
      <c r="S1797" s="199">
        <f t="shared" si="164"/>
        <v>0</v>
      </c>
      <c r="T1797" s="200">
        <f ca="1">(P1797+S1797)-INVENTARIO[[#This Row],[Comisión 10%]]</f>
        <v>0</v>
      </c>
      <c r="U1797" s="197">
        <f t="shared" ca="1" si="165"/>
        <v>0</v>
      </c>
      <c r="V1797" s="201"/>
      <c r="W1797" s="20">
        <f ca="1">INVENTARIO[[#This Row],[Precio Final]]-(INVENTARIO[[#This Row],[Comisión 10%]]+INVENTARIO[[#This Row],[Costo total]])</f>
        <v>0</v>
      </c>
      <c r="X1797" s="20">
        <f ca="1">INVENTARIO[[#This Row],[Ganancia Unitaria]]*INVENTARIO[[#This Row],[Salidas]]</f>
        <v>0</v>
      </c>
      <c r="Y1797" s="20"/>
      <c r="Z1797" s="20"/>
    </row>
    <row r="1798" spans="1:26" ht="55" hidden="1" customHeight="1" x14ac:dyDescent="0.15">
      <c r="A1798" s="23"/>
      <c r="B1798" s="171"/>
      <c r="C1798" s="22"/>
      <c r="D1798" s="120"/>
      <c r="E1798" s="194"/>
      <c r="F1798" s="195" t="s">
        <v>695</v>
      </c>
      <c r="G1798" s="196"/>
      <c r="H1798" s="197"/>
      <c r="I1798" s="198">
        <f t="shared" ca="1" si="162"/>
        <v>0</v>
      </c>
      <c r="J1798" s="121"/>
      <c r="K1798" s="196">
        <f>SUMIFS(VENTAS[Cantidad],VENTAS[Código del producto Vendido],INVENTARIO[[#This Row],[Code]])</f>
        <v>0</v>
      </c>
      <c r="L1798" s="196">
        <f>INVENTARIO[[#This Row],[Entradas]]-INVENTARIO[[#This Row],[Salidas]]</f>
        <v>0</v>
      </c>
      <c r="M1798" s="197">
        <f ca="1">INVENTARIO[[#This Row],[Pricing 1]]*10%</f>
        <v>0</v>
      </c>
      <c r="N1798" s="197"/>
      <c r="O1798" s="197"/>
      <c r="P1798" s="197" t="e">
        <f t="shared" si="163"/>
        <v>#DIV/0!</v>
      </c>
      <c r="Q1798" s="196"/>
      <c r="R1798" s="197"/>
      <c r="S1798" s="199">
        <f t="shared" si="164"/>
        <v>0</v>
      </c>
      <c r="T1798" s="200">
        <f ca="1">(P1798+S1798)-INVENTARIO[[#This Row],[Comisión 10%]]</f>
        <v>0</v>
      </c>
      <c r="U1798" s="197">
        <f t="shared" ca="1" si="165"/>
        <v>0</v>
      </c>
      <c r="V1798" s="201"/>
      <c r="W1798" s="20">
        <f ca="1">INVENTARIO[[#This Row],[Precio Final]]-(INVENTARIO[[#This Row],[Comisión 10%]]+INVENTARIO[[#This Row],[Costo total]])</f>
        <v>0</v>
      </c>
      <c r="X1798" s="20">
        <f ca="1">INVENTARIO[[#This Row],[Ganancia Unitaria]]*INVENTARIO[[#This Row],[Salidas]]</f>
        <v>0</v>
      </c>
      <c r="Y1798" s="20"/>
      <c r="Z1798" s="20"/>
    </row>
    <row r="1799" spans="1:26" ht="55" hidden="1" customHeight="1" x14ac:dyDescent="0.15">
      <c r="A1799" s="23"/>
      <c r="B1799" s="171"/>
      <c r="C1799" s="22"/>
      <c r="D1799" s="120"/>
      <c r="E1799" s="194"/>
      <c r="F1799" s="195" t="s">
        <v>692</v>
      </c>
      <c r="G1799" s="196"/>
      <c r="H1799" s="197"/>
      <c r="I1799" s="198">
        <f t="shared" ca="1" si="162"/>
        <v>0</v>
      </c>
      <c r="J1799" s="121"/>
      <c r="K1799" s="196">
        <f>SUMIFS(VENTAS[Cantidad],VENTAS[Código del producto Vendido],INVENTARIO[[#This Row],[Code]])</f>
        <v>0</v>
      </c>
      <c r="L1799" s="196">
        <f>INVENTARIO[[#This Row],[Entradas]]-INVENTARIO[[#This Row],[Salidas]]</f>
        <v>0</v>
      </c>
      <c r="M1799" s="197">
        <f ca="1">INVENTARIO[[#This Row],[Pricing 1]]*10%</f>
        <v>0</v>
      </c>
      <c r="N1799" s="197"/>
      <c r="O1799" s="197"/>
      <c r="P1799" s="197" t="e">
        <f t="shared" si="163"/>
        <v>#DIV/0!</v>
      </c>
      <c r="Q1799" s="196"/>
      <c r="R1799" s="197"/>
      <c r="S1799" s="199">
        <f t="shared" si="164"/>
        <v>0</v>
      </c>
      <c r="T1799" s="200">
        <f ca="1">(P1799+S1799)-INVENTARIO[[#This Row],[Comisión 10%]]</f>
        <v>0</v>
      </c>
      <c r="U1799" s="197">
        <f t="shared" ca="1" si="165"/>
        <v>0</v>
      </c>
      <c r="V1799" s="201"/>
      <c r="W1799" s="20">
        <f ca="1">INVENTARIO[[#This Row],[Precio Final]]-(INVENTARIO[[#This Row],[Comisión 10%]]+INVENTARIO[[#This Row],[Costo total]])</f>
        <v>0</v>
      </c>
      <c r="X1799" s="20">
        <f ca="1">INVENTARIO[[#This Row],[Ganancia Unitaria]]*INVENTARIO[[#This Row],[Salidas]]</f>
        <v>0</v>
      </c>
      <c r="Y1799" s="20"/>
      <c r="Z1799" s="20"/>
    </row>
    <row r="1800" spans="1:26" ht="55" hidden="1" customHeight="1" x14ac:dyDescent="0.15">
      <c r="A1800" s="23"/>
      <c r="B1800" s="171"/>
      <c r="C1800" s="22"/>
      <c r="D1800" s="120"/>
      <c r="E1800" s="194"/>
      <c r="F1800" s="195" t="s">
        <v>695</v>
      </c>
      <c r="G1800" s="196"/>
      <c r="H1800" s="197"/>
      <c r="I1800" s="198">
        <f t="shared" ca="1" si="162"/>
        <v>0</v>
      </c>
      <c r="J1800" s="121"/>
      <c r="K1800" s="196">
        <f>SUMIFS(VENTAS[Cantidad],VENTAS[Código del producto Vendido],INVENTARIO[[#This Row],[Code]])</f>
        <v>0</v>
      </c>
      <c r="L1800" s="196">
        <f>INVENTARIO[[#This Row],[Entradas]]-INVENTARIO[[#This Row],[Salidas]]</f>
        <v>0</v>
      </c>
      <c r="M1800" s="197">
        <f ca="1">INVENTARIO[[#This Row],[Pricing 1]]*10%</f>
        <v>0</v>
      </c>
      <c r="N1800" s="197"/>
      <c r="O1800" s="197"/>
      <c r="P1800" s="197" t="e">
        <f t="shared" si="163"/>
        <v>#DIV/0!</v>
      </c>
      <c r="Q1800" s="196"/>
      <c r="R1800" s="197"/>
      <c r="S1800" s="199">
        <f t="shared" si="164"/>
        <v>0</v>
      </c>
      <c r="T1800" s="200">
        <f ca="1">(P1800+S1800)-INVENTARIO[[#This Row],[Comisión 10%]]</f>
        <v>0</v>
      </c>
      <c r="U1800" s="197">
        <f t="shared" ca="1" si="165"/>
        <v>0</v>
      </c>
      <c r="V1800" s="201"/>
      <c r="W1800" s="20">
        <f ca="1">INVENTARIO[[#This Row],[Precio Final]]-(INVENTARIO[[#This Row],[Comisión 10%]]+INVENTARIO[[#This Row],[Costo total]])</f>
        <v>0</v>
      </c>
      <c r="X1800" s="20">
        <f ca="1">INVENTARIO[[#This Row],[Ganancia Unitaria]]*INVENTARIO[[#This Row],[Salidas]]</f>
        <v>0</v>
      </c>
      <c r="Y1800" s="20"/>
      <c r="Z1800" s="20"/>
    </row>
    <row r="1801" spans="1:26" ht="55" hidden="1" customHeight="1" x14ac:dyDescent="0.15">
      <c r="A1801" s="23"/>
      <c r="B1801" s="171"/>
      <c r="C1801" s="22"/>
      <c r="D1801" s="120"/>
      <c r="E1801" s="194"/>
      <c r="F1801" s="195" t="s">
        <v>692</v>
      </c>
      <c r="G1801" s="196"/>
      <c r="H1801" s="197"/>
      <c r="I1801" s="198">
        <f t="shared" ca="1" si="162"/>
        <v>0</v>
      </c>
      <c r="J1801" s="121"/>
      <c r="K1801" s="196">
        <f>SUMIFS(VENTAS[Cantidad],VENTAS[Código del producto Vendido],INVENTARIO[[#This Row],[Code]])</f>
        <v>0</v>
      </c>
      <c r="L1801" s="196">
        <f>INVENTARIO[[#This Row],[Entradas]]-INVENTARIO[[#This Row],[Salidas]]</f>
        <v>0</v>
      </c>
      <c r="M1801" s="197">
        <f ca="1">INVENTARIO[[#This Row],[Pricing 1]]*10%</f>
        <v>0</v>
      </c>
      <c r="N1801" s="197"/>
      <c r="O1801" s="197"/>
      <c r="P1801" s="197" t="e">
        <f t="shared" si="163"/>
        <v>#DIV/0!</v>
      </c>
      <c r="Q1801" s="196"/>
      <c r="R1801" s="197"/>
      <c r="S1801" s="199">
        <f t="shared" si="164"/>
        <v>0</v>
      </c>
      <c r="T1801" s="200">
        <f ca="1">(P1801+S1801)-INVENTARIO[[#This Row],[Comisión 10%]]</f>
        <v>0</v>
      </c>
      <c r="U1801" s="197">
        <f t="shared" ca="1" si="165"/>
        <v>0</v>
      </c>
      <c r="V1801" s="201"/>
      <c r="W1801" s="20">
        <f ca="1">INVENTARIO[[#This Row],[Precio Final]]-(INVENTARIO[[#This Row],[Comisión 10%]]+INVENTARIO[[#This Row],[Costo total]])</f>
        <v>0</v>
      </c>
      <c r="X1801" s="20">
        <f ca="1">INVENTARIO[[#This Row],[Ganancia Unitaria]]*INVENTARIO[[#This Row],[Salidas]]</f>
        <v>0</v>
      </c>
      <c r="Y1801" s="20"/>
      <c r="Z1801" s="20"/>
    </row>
    <row r="1802" spans="1:26" ht="55" hidden="1" customHeight="1" x14ac:dyDescent="0.15">
      <c r="A1802" s="23"/>
      <c r="B1802" s="171"/>
      <c r="C1802" s="22"/>
      <c r="D1802" s="120"/>
      <c r="E1802" s="194"/>
      <c r="F1802" s="195" t="s">
        <v>695</v>
      </c>
      <c r="G1802" s="196"/>
      <c r="H1802" s="197"/>
      <c r="I1802" s="198">
        <f t="shared" ca="1" si="162"/>
        <v>0</v>
      </c>
      <c r="J1802" s="121"/>
      <c r="K1802" s="196">
        <f>SUMIFS(VENTAS[Cantidad],VENTAS[Código del producto Vendido],INVENTARIO[[#This Row],[Code]])</f>
        <v>0</v>
      </c>
      <c r="L1802" s="196">
        <f>INVENTARIO[[#This Row],[Entradas]]-INVENTARIO[[#This Row],[Salidas]]</f>
        <v>0</v>
      </c>
      <c r="M1802" s="197">
        <f ca="1">INVENTARIO[[#This Row],[Pricing 1]]*10%</f>
        <v>0</v>
      </c>
      <c r="N1802" s="197"/>
      <c r="O1802" s="197"/>
      <c r="P1802" s="197" t="e">
        <f t="shared" si="163"/>
        <v>#DIV/0!</v>
      </c>
      <c r="Q1802" s="196"/>
      <c r="R1802" s="197"/>
      <c r="S1802" s="199">
        <f t="shared" si="164"/>
        <v>0</v>
      </c>
      <c r="T1802" s="200">
        <f ca="1">(P1802+S1802)-INVENTARIO[[#This Row],[Comisión 10%]]</f>
        <v>0</v>
      </c>
      <c r="U1802" s="197">
        <f t="shared" ca="1" si="165"/>
        <v>0</v>
      </c>
      <c r="V1802" s="201"/>
      <c r="W1802" s="20">
        <f ca="1">INVENTARIO[[#This Row],[Precio Final]]-(INVENTARIO[[#This Row],[Comisión 10%]]+INVENTARIO[[#This Row],[Costo total]])</f>
        <v>0</v>
      </c>
      <c r="X1802" s="20">
        <f ca="1">INVENTARIO[[#This Row],[Ganancia Unitaria]]*INVENTARIO[[#This Row],[Salidas]]</f>
        <v>0</v>
      </c>
      <c r="Y1802" s="20"/>
      <c r="Z1802" s="20"/>
    </row>
    <row r="1803" spans="1:26" ht="55" hidden="1" customHeight="1" x14ac:dyDescent="0.15">
      <c r="A1803" s="23"/>
      <c r="B1803" s="171"/>
      <c r="C1803" s="22"/>
      <c r="D1803" s="120"/>
      <c r="E1803" s="194"/>
      <c r="F1803" s="195" t="s">
        <v>697</v>
      </c>
      <c r="G1803" s="196"/>
      <c r="H1803" s="197"/>
      <c r="I1803" s="198">
        <f t="shared" ca="1" si="162"/>
        <v>0</v>
      </c>
      <c r="J1803" s="121"/>
      <c r="K1803" s="196">
        <f>SUMIFS(VENTAS[Cantidad],VENTAS[Código del producto Vendido],INVENTARIO[[#This Row],[Code]])</f>
        <v>0</v>
      </c>
      <c r="L1803" s="196">
        <f>INVENTARIO[[#This Row],[Entradas]]-INVENTARIO[[#This Row],[Salidas]]</f>
        <v>0</v>
      </c>
      <c r="M1803" s="197">
        <f ca="1">INVENTARIO[[#This Row],[Pricing 1]]*10%</f>
        <v>0</v>
      </c>
      <c r="N1803" s="197"/>
      <c r="O1803" s="197"/>
      <c r="P1803" s="197" t="e">
        <f t="shared" si="163"/>
        <v>#DIV/0!</v>
      </c>
      <c r="Q1803" s="196"/>
      <c r="R1803" s="197"/>
      <c r="S1803" s="199">
        <f t="shared" si="164"/>
        <v>0</v>
      </c>
      <c r="T1803" s="200">
        <f ca="1">(P1803+S1803)-INVENTARIO[[#This Row],[Comisión 10%]]</f>
        <v>0</v>
      </c>
      <c r="U1803" s="197">
        <f t="shared" ca="1" si="165"/>
        <v>0</v>
      </c>
      <c r="V1803" s="201"/>
      <c r="W1803" s="20">
        <f ca="1">INVENTARIO[[#This Row],[Precio Final]]-(INVENTARIO[[#This Row],[Comisión 10%]]+INVENTARIO[[#This Row],[Costo total]])</f>
        <v>0</v>
      </c>
      <c r="X1803" s="20">
        <f ca="1">INVENTARIO[[#This Row],[Ganancia Unitaria]]*INVENTARIO[[#This Row],[Salidas]]</f>
        <v>0</v>
      </c>
      <c r="Y1803" s="20"/>
      <c r="Z1803" s="20"/>
    </row>
    <row r="1804" spans="1:26" ht="55" hidden="1" customHeight="1" x14ac:dyDescent="0.15">
      <c r="A1804" s="23"/>
      <c r="B1804" s="171"/>
      <c r="C1804" s="22"/>
      <c r="D1804" s="120"/>
      <c r="E1804" s="194"/>
      <c r="F1804" s="195" t="s">
        <v>698</v>
      </c>
      <c r="G1804" s="196"/>
      <c r="H1804" s="197"/>
      <c r="I1804" s="198">
        <f t="shared" ca="1" si="162"/>
        <v>0</v>
      </c>
      <c r="J1804" s="121"/>
      <c r="K1804" s="196">
        <f>SUMIFS(VENTAS[Cantidad],VENTAS[Código del producto Vendido],INVENTARIO[[#This Row],[Code]])</f>
        <v>0</v>
      </c>
      <c r="L1804" s="196">
        <f>INVENTARIO[[#This Row],[Entradas]]-INVENTARIO[[#This Row],[Salidas]]</f>
        <v>0</v>
      </c>
      <c r="M1804" s="197">
        <f ca="1">INVENTARIO[[#This Row],[Pricing 1]]*10%</f>
        <v>0</v>
      </c>
      <c r="N1804" s="197"/>
      <c r="O1804" s="197"/>
      <c r="P1804" s="197" t="e">
        <f t="shared" si="163"/>
        <v>#DIV/0!</v>
      </c>
      <c r="Q1804" s="196"/>
      <c r="R1804" s="197"/>
      <c r="S1804" s="199">
        <f t="shared" si="164"/>
        <v>0</v>
      </c>
      <c r="T1804" s="200">
        <f ca="1">(P1804+S1804)-INVENTARIO[[#This Row],[Comisión 10%]]</f>
        <v>0</v>
      </c>
      <c r="U1804" s="197">
        <f t="shared" ca="1" si="165"/>
        <v>0</v>
      </c>
      <c r="V1804" s="201"/>
      <c r="W1804" s="20">
        <f ca="1">INVENTARIO[[#This Row],[Precio Final]]-(INVENTARIO[[#This Row],[Comisión 10%]]+INVENTARIO[[#This Row],[Costo total]])</f>
        <v>0</v>
      </c>
      <c r="X1804" s="20">
        <f ca="1">INVENTARIO[[#This Row],[Ganancia Unitaria]]*INVENTARIO[[#This Row],[Salidas]]</f>
        <v>0</v>
      </c>
      <c r="Y1804" s="20"/>
      <c r="Z1804" s="20"/>
    </row>
    <row r="1805" spans="1:26" ht="55" hidden="1" customHeight="1" x14ac:dyDescent="0.15">
      <c r="A1805" s="23"/>
      <c r="B1805" s="171"/>
      <c r="C1805" s="22"/>
      <c r="D1805" s="120"/>
      <c r="E1805" s="194"/>
      <c r="F1805" s="195" t="s">
        <v>695</v>
      </c>
      <c r="G1805" s="196"/>
      <c r="H1805" s="197"/>
      <c r="I1805" s="198">
        <f t="shared" ca="1" si="162"/>
        <v>0</v>
      </c>
      <c r="J1805" s="121"/>
      <c r="K1805" s="196">
        <f>SUMIFS(VENTAS[Cantidad],VENTAS[Código del producto Vendido],INVENTARIO[[#This Row],[Code]])</f>
        <v>0</v>
      </c>
      <c r="L1805" s="196">
        <f>INVENTARIO[[#This Row],[Entradas]]-INVENTARIO[[#This Row],[Salidas]]</f>
        <v>0</v>
      </c>
      <c r="M1805" s="197">
        <f ca="1">INVENTARIO[[#This Row],[Pricing 1]]*10%</f>
        <v>0</v>
      </c>
      <c r="N1805" s="197"/>
      <c r="O1805" s="197"/>
      <c r="P1805" s="197" t="e">
        <f t="shared" si="163"/>
        <v>#DIV/0!</v>
      </c>
      <c r="Q1805" s="196"/>
      <c r="R1805" s="197"/>
      <c r="S1805" s="199">
        <f t="shared" si="164"/>
        <v>0</v>
      </c>
      <c r="T1805" s="200">
        <f ca="1">(P1805+S1805)-INVENTARIO[[#This Row],[Comisión 10%]]</f>
        <v>0</v>
      </c>
      <c r="U1805" s="197">
        <f t="shared" ca="1" si="165"/>
        <v>0</v>
      </c>
      <c r="V1805" s="201"/>
      <c r="W1805" s="20">
        <f ca="1">INVENTARIO[[#This Row],[Precio Final]]-(INVENTARIO[[#This Row],[Comisión 10%]]+INVENTARIO[[#This Row],[Costo total]])</f>
        <v>0</v>
      </c>
      <c r="X1805" s="20">
        <f ca="1">INVENTARIO[[#This Row],[Ganancia Unitaria]]*INVENTARIO[[#This Row],[Salidas]]</f>
        <v>0</v>
      </c>
      <c r="Y1805" s="20"/>
      <c r="Z1805" s="20"/>
    </row>
    <row r="1806" spans="1:26" ht="55" hidden="1" customHeight="1" x14ac:dyDescent="0.15">
      <c r="A1806" s="23"/>
      <c r="B1806" s="171"/>
      <c r="C1806" s="22"/>
      <c r="D1806" s="120"/>
      <c r="E1806" s="194"/>
      <c r="F1806" s="195" t="s">
        <v>697</v>
      </c>
      <c r="G1806" s="196"/>
      <c r="H1806" s="197"/>
      <c r="I1806" s="198">
        <f t="shared" ca="1" si="162"/>
        <v>0</v>
      </c>
      <c r="J1806" s="121"/>
      <c r="K1806" s="196">
        <f>SUMIFS(VENTAS[Cantidad],VENTAS[Código del producto Vendido],INVENTARIO[[#This Row],[Code]])</f>
        <v>0</v>
      </c>
      <c r="L1806" s="196">
        <f>INVENTARIO[[#This Row],[Entradas]]-INVENTARIO[[#This Row],[Salidas]]</f>
        <v>0</v>
      </c>
      <c r="M1806" s="197">
        <f ca="1">INVENTARIO[[#This Row],[Pricing 1]]*10%</f>
        <v>0</v>
      </c>
      <c r="N1806" s="197"/>
      <c r="O1806" s="197"/>
      <c r="P1806" s="197" t="e">
        <f t="shared" si="163"/>
        <v>#DIV/0!</v>
      </c>
      <c r="Q1806" s="196"/>
      <c r="R1806" s="197"/>
      <c r="S1806" s="199">
        <f t="shared" si="164"/>
        <v>0</v>
      </c>
      <c r="T1806" s="200">
        <f ca="1">(P1806+S1806)-INVENTARIO[[#This Row],[Comisión 10%]]</f>
        <v>0</v>
      </c>
      <c r="U1806" s="197">
        <f t="shared" ca="1" si="165"/>
        <v>0</v>
      </c>
      <c r="V1806" s="201"/>
      <c r="W1806" s="20">
        <f ca="1">INVENTARIO[[#This Row],[Precio Final]]-(INVENTARIO[[#This Row],[Comisión 10%]]+INVENTARIO[[#This Row],[Costo total]])</f>
        <v>0</v>
      </c>
      <c r="X1806" s="20">
        <f ca="1">INVENTARIO[[#This Row],[Ganancia Unitaria]]*INVENTARIO[[#This Row],[Salidas]]</f>
        <v>0</v>
      </c>
      <c r="Y1806" s="20"/>
      <c r="Z1806" s="20"/>
    </row>
    <row r="1807" spans="1:26" ht="55" hidden="1" customHeight="1" x14ac:dyDescent="0.15">
      <c r="A1807" s="23"/>
      <c r="B1807" s="171"/>
      <c r="C1807" s="22"/>
      <c r="D1807" s="120"/>
      <c r="E1807" s="194"/>
      <c r="F1807" s="195" t="s">
        <v>695</v>
      </c>
      <c r="G1807" s="196"/>
      <c r="H1807" s="197"/>
      <c r="I1807" s="198">
        <f t="shared" ca="1" si="162"/>
        <v>0</v>
      </c>
      <c r="J1807" s="121"/>
      <c r="K1807" s="196">
        <f>SUMIFS(VENTAS[Cantidad],VENTAS[Código del producto Vendido],INVENTARIO[[#This Row],[Code]])</f>
        <v>0</v>
      </c>
      <c r="L1807" s="196">
        <f>INVENTARIO[[#This Row],[Entradas]]-INVENTARIO[[#This Row],[Salidas]]</f>
        <v>0</v>
      </c>
      <c r="M1807" s="197">
        <f ca="1">INVENTARIO[[#This Row],[Pricing 1]]*10%</f>
        <v>0</v>
      </c>
      <c r="N1807" s="197"/>
      <c r="O1807" s="197"/>
      <c r="P1807" s="197" t="e">
        <f t="shared" si="163"/>
        <v>#DIV/0!</v>
      </c>
      <c r="Q1807" s="196"/>
      <c r="R1807" s="197"/>
      <c r="S1807" s="199">
        <f t="shared" si="164"/>
        <v>0</v>
      </c>
      <c r="T1807" s="200">
        <f ca="1">(P1807+S1807)-INVENTARIO[[#This Row],[Comisión 10%]]</f>
        <v>0</v>
      </c>
      <c r="U1807" s="197">
        <f t="shared" ca="1" si="165"/>
        <v>0</v>
      </c>
      <c r="V1807" s="201"/>
      <c r="W1807" s="20">
        <f ca="1">INVENTARIO[[#This Row],[Precio Final]]-(INVENTARIO[[#This Row],[Comisión 10%]]+INVENTARIO[[#This Row],[Costo total]])</f>
        <v>0</v>
      </c>
      <c r="X1807" s="20">
        <f ca="1">INVENTARIO[[#This Row],[Ganancia Unitaria]]*INVENTARIO[[#This Row],[Salidas]]</f>
        <v>0</v>
      </c>
      <c r="Y1807" s="20"/>
      <c r="Z1807" s="20"/>
    </row>
    <row r="1808" spans="1:26" ht="55" hidden="1" customHeight="1" x14ac:dyDescent="0.15">
      <c r="A1808" s="23"/>
      <c r="B1808" s="171"/>
      <c r="C1808" s="22"/>
      <c r="D1808" s="120"/>
      <c r="E1808" s="194"/>
      <c r="F1808" s="195" t="s">
        <v>697</v>
      </c>
      <c r="G1808" s="196"/>
      <c r="H1808" s="197"/>
      <c r="I1808" s="198">
        <f t="shared" ca="1" si="162"/>
        <v>0</v>
      </c>
      <c r="J1808" s="121"/>
      <c r="K1808" s="196">
        <f>SUMIFS(VENTAS[Cantidad],VENTAS[Código del producto Vendido],INVENTARIO[[#This Row],[Code]])</f>
        <v>0</v>
      </c>
      <c r="L1808" s="196">
        <f>INVENTARIO[[#This Row],[Entradas]]-INVENTARIO[[#This Row],[Salidas]]</f>
        <v>0</v>
      </c>
      <c r="M1808" s="197">
        <f ca="1">INVENTARIO[[#This Row],[Pricing 1]]*10%</f>
        <v>0</v>
      </c>
      <c r="N1808" s="197"/>
      <c r="O1808" s="197"/>
      <c r="P1808" s="197" t="e">
        <f t="shared" si="163"/>
        <v>#DIV/0!</v>
      </c>
      <c r="Q1808" s="196"/>
      <c r="R1808" s="197"/>
      <c r="S1808" s="199">
        <f t="shared" si="164"/>
        <v>0</v>
      </c>
      <c r="T1808" s="200">
        <f ca="1">(P1808+S1808)-INVENTARIO[[#This Row],[Comisión 10%]]</f>
        <v>0</v>
      </c>
      <c r="U1808" s="197">
        <f t="shared" ca="1" si="165"/>
        <v>0</v>
      </c>
      <c r="V1808" s="201"/>
      <c r="W1808" s="20">
        <f ca="1">INVENTARIO[[#This Row],[Precio Final]]-(INVENTARIO[[#This Row],[Comisión 10%]]+INVENTARIO[[#This Row],[Costo total]])</f>
        <v>0</v>
      </c>
      <c r="X1808" s="20">
        <f ca="1">INVENTARIO[[#This Row],[Ganancia Unitaria]]*INVENTARIO[[#This Row],[Salidas]]</f>
        <v>0</v>
      </c>
      <c r="Y1808" s="20"/>
      <c r="Z1808" s="20"/>
    </row>
    <row r="1809" spans="1:26" ht="55" hidden="1" customHeight="1" x14ac:dyDescent="0.15">
      <c r="A1809" s="23"/>
      <c r="B1809" s="171"/>
      <c r="C1809" s="22"/>
      <c r="D1809" s="120"/>
      <c r="E1809" s="194"/>
      <c r="F1809" s="195" t="s">
        <v>2411</v>
      </c>
      <c r="G1809" s="196"/>
      <c r="H1809" s="197"/>
      <c r="I1809" s="198">
        <f t="shared" ca="1" si="162"/>
        <v>0</v>
      </c>
      <c r="J1809" s="121"/>
      <c r="K1809" s="196">
        <f>SUMIFS(VENTAS[Cantidad],VENTAS[Código del producto Vendido],INVENTARIO[[#This Row],[Code]])</f>
        <v>0</v>
      </c>
      <c r="L1809" s="196">
        <f>INVENTARIO[[#This Row],[Entradas]]-INVENTARIO[[#This Row],[Salidas]]</f>
        <v>0</v>
      </c>
      <c r="M1809" s="197">
        <f ca="1">INVENTARIO[[#This Row],[Pricing 1]]*10%</f>
        <v>0</v>
      </c>
      <c r="N1809" s="197"/>
      <c r="O1809" s="197"/>
      <c r="P1809" s="197" t="e">
        <f t="shared" si="163"/>
        <v>#DIV/0!</v>
      </c>
      <c r="Q1809" s="196"/>
      <c r="R1809" s="197"/>
      <c r="S1809" s="199">
        <f t="shared" si="164"/>
        <v>0</v>
      </c>
      <c r="T1809" s="200">
        <f ca="1">(P1809+S1809)-INVENTARIO[[#This Row],[Comisión 10%]]</f>
        <v>0</v>
      </c>
      <c r="U1809" s="197">
        <f t="shared" ca="1" si="165"/>
        <v>0</v>
      </c>
      <c r="V1809" s="201"/>
      <c r="W1809" s="20">
        <f ca="1">INVENTARIO[[#This Row],[Precio Final]]-(INVENTARIO[[#This Row],[Comisión 10%]]+INVENTARIO[[#This Row],[Costo total]])</f>
        <v>0</v>
      </c>
      <c r="X1809" s="20">
        <f ca="1">INVENTARIO[[#This Row],[Ganancia Unitaria]]*INVENTARIO[[#This Row],[Salidas]]</f>
        <v>0</v>
      </c>
      <c r="Y1809" s="20"/>
      <c r="Z1809" s="20"/>
    </row>
    <row r="1810" spans="1:26" ht="55" hidden="1" customHeight="1" x14ac:dyDescent="0.15">
      <c r="A1810" s="23"/>
      <c r="B1810" s="171"/>
      <c r="C1810" s="22"/>
      <c r="D1810" s="120"/>
      <c r="E1810" s="194"/>
      <c r="F1810" s="195" t="s">
        <v>2411</v>
      </c>
      <c r="G1810" s="196"/>
      <c r="H1810" s="197"/>
      <c r="I1810" s="198">
        <f t="shared" ca="1" si="162"/>
        <v>0</v>
      </c>
      <c r="J1810" s="121"/>
      <c r="K1810" s="196">
        <f>SUMIFS(VENTAS[Cantidad],VENTAS[Código del producto Vendido],INVENTARIO[[#This Row],[Code]])</f>
        <v>0</v>
      </c>
      <c r="L1810" s="196">
        <f>INVENTARIO[[#This Row],[Entradas]]-INVENTARIO[[#This Row],[Salidas]]</f>
        <v>0</v>
      </c>
      <c r="M1810" s="197">
        <f ca="1">INVENTARIO[[#This Row],[Pricing 1]]*10%</f>
        <v>0</v>
      </c>
      <c r="N1810" s="197"/>
      <c r="O1810" s="197"/>
      <c r="P1810" s="197" t="e">
        <f t="shared" si="163"/>
        <v>#DIV/0!</v>
      </c>
      <c r="Q1810" s="196"/>
      <c r="R1810" s="197"/>
      <c r="S1810" s="199">
        <f t="shared" si="164"/>
        <v>0</v>
      </c>
      <c r="T1810" s="200">
        <f ca="1">(P1810+S1810)-INVENTARIO[[#This Row],[Comisión 10%]]</f>
        <v>0</v>
      </c>
      <c r="U1810" s="197">
        <f t="shared" ca="1" si="165"/>
        <v>0</v>
      </c>
      <c r="V1810" s="201"/>
      <c r="W1810" s="20">
        <f ca="1">INVENTARIO[[#This Row],[Precio Final]]-(INVENTARIO[[#This Row],[Comisión 10%]]+INVENTARIO[[#This Row],[Costo total]])</f>
        <v>0</v>
      </c>
      <c r="X1810" s="20">
        <f ca="1">INVENTARIO[[#This Row],[Ganancia Unitaria]]*INVENTARIO[[#This Row],[Salidas]]</f>
        <v>0</v>
      </c>
      <c r="Y1810" s="20"/>
      <c r="Z1810" s="20"/>
    </row>
    <row r="1811" spans="1:26" ht="55" hidden="1" customHeight="1" x14ac:dyDescent="0.15">
      <c r="A1811" s="23"/>
      <c r="B1811" s="171"/>
      <c r="C1811" s="22"/>
      <c r="D1811" s="120"/>
      <c r="E1811" s="194"/>
      <c r="F1811" s="195"/>
      <c r="G1811" s="196"/>
      <c r="H1811" s="197"/>
      <c r="I1811" s="198">
        <f t="shared" ca="1" si="162"/>
        <v>0</v>
      </c>
      <c r="J1811" s="121"/>
      <c r="K1811" s="196">
        <f>SUMIFS(VENTAS[Cantidad],VENTAS[Código del producto Vendido],INVENTARIO[[#This Row],[Code]])</f>
        <v>0</v>
      </c>
      <c r="L1811" s="196">
        <f>INVENTARIO[[#This Row],[Entradas]]-INVENTARIO[[#This Row],[Salidas]]</f>
        <v>0</v>
      </c>
      <c r="M1811" s="197">
        <f ca="1">INVENTARIO[[#This Row],[Pricing 1]]*10%</f>
        <v>0</v>
      </c>
      <c r="N1811" s="197"/>
      <c r="O1811" s="197"/>
      <c r="P1811" s="197" t="e">
        <f t="shared" si="163"/>
        <v>#DIV/0!</v>
      </c>
      <c r="Q1811" s="196"/>
      <c r="R1811" s="197"/>
      <c r="S1811" s="199">
        <f t="shared" si="164"/>
        <v>0</v>
      </c>
      <c r="T1811" s="200">
        <f ca="1">(P1811+S1811)-INVENTARIO[[#This Row],[Comisión 10%]]</f>
        <v>0</v>
      </c>
      <c r="U1811" s="197">
        <f t="shared" ca="1" si="165"/>
        <v>0</v>
      </c>
      <c r="V1811" s="201"/>
      <c r="W1811" s="20">
        <f ca="1">INVENTARIO[[#This Row],[Precio Final]]-(INVENTARIO[[#This Row],[Comisión 10%]]+INVENTARIO[[#This Row],[Costo total]])</f>
        <v>0</v>
      </c>
      <c r="X1811" s="20">
        <f ca="1">INVENTARIO[[#This Row],[Ganancia Unitaria]]*INVENTARIO[[#This Row],[Salidas]]</f>
        <v>0</v>
      </c>
      <c r="Y1811" s="20"/>
      <c r="Z1811" s="20"/>
    </row>
    <row r="1812" spans="1:26" ht="55" hidden="1" customHeight="1" x14ac:dyDescent="0.15">
      <c r="A1812" s="23"/>
      <c r="B1812" s="171"/>
      <c r="C1812" s="22"/>
      <c r="D1812" s="120"/>
      <c r="E1812" s="194"/>
      <c r="F1812" s="195" t="s">
        <v>695</v>
      </c>
      <c r="G1812" s="196"/>
      <c r="H1812" s="197"/>
      <c r="I1812" s="198">
        <f t="shared" ca="1" si="162"/>
        <v>0</v>
      </c>
      <c r="J1812" s="121"/>
      <c r="K1812" s="196">
        <f>SUMIFS(VENTAS[Cantidad],VENTAS[Código del producto Vendido],INVENTARIO[[#This Row],[Code]])</f>
        <v>0</v>
      </c>
      <c r="L1812" s="196">
        <f>INVENTARIO[[#This Row],[Entradas]]-INVENTARIO[[#This Row],[Salidas]]</f>
        <v>0</v>
      </c>
      <c r="M1812" s="197">
        <f ca="1">INVENTARIO[[#This Row],[Pricing 1]]*10%</f>
        <v>0</v>
      </c>
      <c r="N1812" s="197"/>
      <c r="O1812" s="197"/>
      <c r="P1812" s="197" t="e">
        <f t="shared" si="163"/>
        <v>#DIV/0!</v>
      </c>
      <c r="Q1812" s="196"/>
      <c r="R1812" s="197"/>
      <c r="S1812" s="199">
        <f t="shared" si="164"/>
        <v>0</v>
      </c>
      <c r="T1812" s="200">
        <f ca="1">(P1812+S1812)-INVENTARIO[[#This Row],[Comisión 10%]]</f>
        <v>0</v>
      </c>
      <c r="U1812" s="197">
        <f t="shared" ca="1" si="165"/>
        <v>0</v>
      </c>
      <c r="V1812" s="201"/>
      <c r="W1812" s="20">
        <f ca="1">INVENTARIO[[#This Row],[Precio Final]]-(INVENTARIO[[#This Row],[Comisión 10%]]+INVENTARIO[[#This Row],[Costo total]])</f>
        <v>0</v>
      </c>
      <c r="X1812" s="20">
        <f ca="1">INVENTARIO[[#This Row],[Ganancia Unitaria]]*INVENTARIO[[#This Row],[Salidas]]</f>
        <v>0</v>
      </c>
      <c r="Y1812" s="20"/>
      <c r="Z1812" s="20"/>
    </row>
    <row r="1813" spans="1:26" ht="55" hidden="1" customHeight="1" x14ac:dyDescent="0.15">
      <c r="A1813" s="23"/>
      <c r="B1813" s="171"/>
      <c r="C1813" s="22"/>
      <c r="D1813" s="120"/>
      <c r="E1813" s="194"/>
      <c r="F1813" s="195" t="s">
        <v>695</v>
      </c>
      <c r="G1813" s="196"/>
      <c r="H1813" s="197"/>
      <c r="I1813" s="198">
        <f t="shared" ca="1" si="162"/>
        <v>0</v>
      </c>
      <c r="J1813" s="121"/>
      <c r="K1813" s="196">
        <f>SUMIFS(VENTAS[Cantidad],VENTAS[Código del producto Vendido],INVENTARIO[[#This Row],[Code]])</f>
        <v>0</v>
      </c>
      <c r="L1813" s="196">
        <f>INVENTARIO[[#This Row],[Entradas]]-INVENTARIO[[#This Row],[Salidas]]</f>
        <v>0</v>
      </c>
      <c r="M1813" s="197">
        <f ca="1">INVENTARIO[[#This Row],[Pricing 1]]*10%</f>
        <v>0</v>
      </c>
      <c r="N1813" s="197"/>
      <c r="O1813" s="197"/>
      <c r="P1813" s="197" t="e">
        <f t="shared" si="163"/>
        <v>#DIV/0!</v>
      </c>
      <c r="Q1813" s="196"/>
      <c r="R1813" s="197"/>
      <c r="S1813" s="199">
        <f t="shared" si="164"/>
        <v>0</v>
      </c>
      <c r="T1813" s="200">
        <f ca="1">(P1813+S1813)-INVENTARIO[[#This Row],[Comisión 10%]]</f>
        <v>0</v>
      </c>
      <c r="U1813" s="197">
        <f t="shared" ca="1" si="165"/>
        <v>0</v>
      </c>
      <c r="V1813" s="201"/>
      <c r="W1813" s="20">
        <f ca="1">INVENTARIO[[#This Row],[Precio Final]]-(INVENTARIO[[#This Row],[Comisión 10%]]+INVENTARIO[[#This Row],[Costo total]])</f>
        <v>0</v>
      </c>
      <c r="X1813" s="20">
        <f ca="1">INVENTARIO[[#This Row],[Ganancia Unitaria]]*INVENTARIO[[#This Row],[Salidas]]</f>
        <v>0</v>
      </c>
      <c r="Y1813" s="20"/>
      <c r="Z1813" s="20"/>
    </row>
    <row r="1814" spans="1:26" ht="55" hidden="1" customHeight="1" x14ac:dyDescent="0.15">
      <c r="A1814" s="23"/>
      <c r="B1814" s="171"/>
      <c r="C1814" s="22"/>
      <c r="D1814" s="120"/>
      <c r="E1814" s="194"/>
      <c r="F1814" s="195" t="s">
        <v>695</v>
      </c>
      <c r="G1814" s="196"/>
      <c r="H1814" s="197"/>
      <c r="I1814" s="198">
        <f t="shared" ca="1" si="162"/>
        <v>0</v>
      </c>
      <c r="J1814" s="121"/>
      <c r="K1814" s="196">
        <f>SUMIFS(VENTAS[Cantidad],VENTAS[Código del producto Vendido],INVENTARIO[[#This Row],[Code]])</f>
        <v>0</v>
      </c>
      <c r="L1814" s="196">
        <f>INVENTARIO[[#This Row],[Entradas]]-INVENTARIO[[#This Row],[Salidas]]</f>
        <v>0</v>
      </c>
      <c r="M1814" s="197">
        <f ca="1">INVENTARIO[[#This Row],[Pricing 1]]*10%</f>
        <v>0</v>
      </c>
      <c r="N1814" s="197"/>
      <c r="O1814" s="197"/>
      <c r="P1814" s="197" t="e">
        <f t="shared" si="163"/>
        <v>#DIV/0!</v>
      </c>
      <c r="Q1814" s="196"/>
      <c r="R1814" s="197"/>
      <c r="S1814" s="199">
        <f t="shared" si="164"/>
        <v>0</v>
      </c>
      <c r="T1814" s="200">
        <f ca="1">(P1814+S1814)-INVENTARIO[[#This Row],[Comisión 10%]]</f>
        <v>0</v>
      </c>
      <c r="U1814" s="197">
        <f t="shared" ca="1" si="165"/>
        <v>0</v>
      </c>
      <c r="V1814" s="201"/>
      <c r="W1814" s="20">
        <f ca="1">INVENTARIO[[#This Row],[Precio Final]]-(INVENTARIO[[#This Row],[Comisión 10%]]+INVENTARIO[[#This Row],[Costo total]])</f>
        <v>0</v>
      </c>
      <c r="X1814" s="20">
        <f ca="1">INVENTARIO[[#This Row],[Ganancia Unitaria]]*INVENTARIO[[#This Row],[Salidas]]</f>
        <v>0</v>
      </c>
      <c r="Y1814" s="20"/>
      <c r="Z1814" s="20"/>
    </row>
    <row r="1815" spans="1:26" ht="55" hidden="1" customHeight="1" x14ac:dyDescent="0.15">
      <c r="A1815" s="23"/>
      <c r="B1815" s="171"/>
      <c r="C1815" s="22"/>
      <c r="D1815" s="120"/>
      <c r="E1815" s="194"/>
      <c r="F1815" s="195" t="s">
        <v>2411</v>
      </c>
      <c r="G1815" s="196"/>
      <c r="H1815" s="197"/>
      <c r="I1815" s="198">
        <f t="shared" ca="1" si="162"/>
        <v>0</v>
      </c>
      <c r="J1815" s="121"/>
      <c r="K1815" s="196">
        <f>SUMIFS(VENTAS[Cantidad],VENTAS[Código del producto Vendido],INVENTARIO[[#This Row],[Code]])</f>
        <v>0</v>
      </c>
      <c r="L1815" s="196">
        <f>INVENTARIO[[#This Row],[Entradas]]-INVENTARIO[[#This Row],[Salidas]]</f>
        <v>0</v>
      </c>
      <c r="M1815" s="197">
        <f ca="1">INVENTARIO[[#This Row],[Pricing 1]]*10%</f>
        <v>0</v>
      </c>
      <c r="N1815" s="197"/>
      <c r="O1815" s="197"/>
      <c r="P1815" s="197" t="e">
        <f t="shared" si="163"/>
        <v>#DIV/0!</v>
      </c>
      <c r="Q1815" s="196"/>
      <c r="R1815" s="197"/>
      <c r="S1815" s="199">
        <f t="shared" si="164"/>
        <v>0</v>
      </c>
      <c r="T1815" s="200">
        <f ca="1">(P1815+S1815)-INVENTARIO[[#This Row],[Comisión 10%]]</f>
        <v>0</v>
      </c>
      <c r="U1815" s="197">
        <f t="shared" ca="1" si="165"/>
        <v>0</v>
      </c>
      <c r="V1815" s="201"/>
      <c r="W1815" s="20">
        <f ca="1">INVENTARIO[[#This Row],[Precio Final]]-(INVENTARIO[[#This Row],[Comisión 10%]]+INVENTARIO[[#This Row],[Costo total]])</f>
        <v>0</v>
      </c>
      <c r="X1815" s="20">
        <f ca="1">INVENTARIO[[#This Row],[Ganancia Unitaria]]*INVENTARIO[[#This Row],[Salidas]]</f>
        <v>0</v>
      </c>
      <c r="Y1815" s="20"/>
      <c r="Z1815" s="20"/>
    </row>
    <row r="1816" spans="1:26" ht="55" hidden="1" customHeight="1" x14ac:dyDescent="0.15">
      <c r="A1816" s="23"/>
      <c r="B1816" s="171"/>
      <c r="C1816" s="22"/>
      <c r="D1816" s="120"/>
      <c r="E1816" s="194"/>
      <c r="F1816" s="195" t="s">
        <v>2411</v>
      </c>
      <c r="G1816" s="196"/>
      <c r="H1816" s="197"/>
      <c r="I1816" s="198">
        <f t="shared" ca="1" si="162"/>
        <v>0</v>
      </c>
      <c r="J1816" s="121"/>
      <c r="K1816" s="196">
        <f>SUMIFS(VENTAS[Cantidad],VENTAS[Código del producto Vendido],INVENTARIO[[#This Row],[Code]])</f>
        <v>0</v>
      </c>
      <c r="L1816" s="196">
        <f>INVENTARIO[[#This Row],[Entradas]]-INVENTARIO[[#This Row],[Salidas]]</f>
        <v>0</v>
      </c>
      <c r="M1816" s="197">
        <f ca="1">INVENTARIO[[#This Row],[Pricing 1]]*10%</f>
        <v>0</v>
      </c>
      <c r="N1816" s="197"/>
      <c r="O1816" s="197"/>
      <c r="P1816" s="197" t="e">
        <f t="shared" si="163"/>
        <v>#DIV/0!</v>
      </c>
      <c r="Q1816" s="196"/>
      <c r="R1816" s="197"/>
      <c r="S1816" s="199">
        <f t="shared" si="164"/>
        <v>0</v>
      </c>
      <c r="T1816" s="200">
        <f ca="1">(P1816+S1816)-INVENTARIO[[#This Row],[Comisión 10%]]</f>
        <v>0</v>
      </c>
      <c r="U1816" s="197">
        <f t="shared" ca="1" si="165"/>
        <v>0</v>
      </c>
      <c r="V1816" s="201"/>
      <c r="W1816" s="20">
        <f ca="1">INVENTARIO[[#This Row],[Precio Final]]-(INVENTARIO[[#This Row],[Comisión 10%]]+INVENTARIO[[#This Row],[Costo total]])</f>
        <v>0</v>
      </c>
      <c r="X1816" s="20">
        <f ca="1">INVENTARIO[[#This Row],[Ganancia Unitaria]]*INVENTARIO[[#This Row],[Salidas]]</f>
        <v>0</v>
      </c>
      <c r="Y1816" s="20"/>
      <c r="Z1816" s="20"/>
    </row>
    <row r="1817" spans="1:26" ht="55" hidden="1" customHeight="1" x14ac:dyDescent="0.15">
      <c r="A1817" s="23"/>
      <c r="B1817" s="171"/>
      <c r="C1817" s="22"/>
      <c r="D1817" s="120"/>
      <c r="E1817" s="194"/>
      <c r="F1817" s="195" t="s">
        <v>695</v>
      </c>
      <c r="G1817" s="196"/>
      <c r="H1817" s="197"/>
      <c r="I1817" s="198">
        <f t="shared" ca="1" si="162"/>
        <v>0</v>
      </c>
      <c r="J1817" s="121"/>
      <c r="K1817" s="196">
        <f>SUMIFS(VENTAS[Cantidad],VENTAS[Código del producto Vendido],INVENTARIO[[#This Row],[Code]])</f>
        <v>0</v>
      </c>
      <c r="L1817" s="196">
        <f>INVENTARIO[[#This Row],[Entradas]]-INVENTARIO[[#This Row],[Salidas]]</f>
        <v>0</v>
      </c>
      <c r="M1817" s="197">
        <f ca="1">INVENTARIO[[#This Row],[Pricing 1]]*10%</f>
        <v>0</v>
      </c>
      <c r="N1817" s="197"/>
      <c r="O1817" s="197"/>
      <c r="P1817" s="197" t="e">
        <f t="shared" si="163"/>
        <v>#DIV/0!</v>
      </c>
      <c r="Q1817" s="196"/>
      <c r="R1817" s="197"/>
      <c r="S1817" s="199">
        <f t="shared" si="164"/>
        <v>0</v>
      </c>
      <c r="T1817" s="200">
        <f ca="1">(P1817+S1817)-INVENTARIO[[#This Row],[Comisión 10%]]</f>
        <v>0</v>
      </c>
      <c r="U1817" s="197">
        <f t="shared" ca="1" si="165"/>
        <v>0</v>
      </c>
      <c r="V1817" s="201"/>
      <c r="W1817" s="20">
        <f ca="1">INVENTARIO[[#This Row],[Precio Final]]-(INVENTARIO[[#This Row],[Comisión 10%]]+INVENTARIO[[#This Row],[Costo total]])</f>
        <v>0</v>
      </c>
      <c r="X1817" s="20">
        <f ca="1">INVENTARIO[[#This Row],[Ganancia Unitaria]]*INVENTARIO[[#This Row],[Salidas]]</f>
        <v>0</v>
      </c>
      <c r="Y1817" s="20"/>
      <c r="Z1817" s="20"/>
    </row>
    <row r="1818" spans="1:26" ht="55" hidden="1" customHeight="1" x14ac:dyDescent="0.15">
      <c r="A1818" s="23"/>
      <c r="B1818" s="171"/>
      <c r="C1818" s="22"/>
      <c r="D1818" s="120"/>
      <c r="E1818" s="194"/>
      <c r="F1818" s="195" t="s">
        <v>695</v>
      </c>
      <c r="G1818" s="196"/>
      <c r="H1818" s="197"/>
      <c r="I1818" s="198">
        <f t="shared" ca="1" si="162"/>
        <v>0</v>
      </c>
      <c r="J1818" s="121"/>
      <c r="K1818" s="196">
        <f>SUMIFS(VENTAS[Cantidad],VENTAS[Código del producto Vendido],INVENTARIO[[#This Row],[Code]])</f>
        <v>0</v>
      </c>
      <c r="L1818" s="196">
        <f>INVENTARIO[[#This Row],[Entradas]]-INVENTARIO[[#This Row],[Salidas]]</f>
        <v>0</v>
      </c>
      <c r="M1818" s="197">
        <f ca="1">INVENTARIO[[#This Row],[Pricing 1]]*10%</f>
        <v>0</v>
      </c>
      <c r="N1818" s="197"/>
      <c r="O1818" s="197"/>
      <c r="P1818" s="197" t="e">
        <f t="shared" si="163"/>
        <v>#DIV/0!</v>
      </c>
      <c r="Q1818" s="196"/>
      <c r="R1818" s="197"/>
      <c r="S1818" s="199">
        <f t="shared" si="164"/>
        <v>0</v>
      </c>
      <c r="T1818" s="200">
        <f ca="1">(P1818+S1818)-INVENTARIO[[#This Row],[Comisión 10%]]</f>
        <v>0</v>
      </c>
      <c r="U1818" s="197">
        <f t="shared" ca="1" si="165"/>
        <v>0</v>
      </c>
      <c r="V1818" s="201"/>
      <c r="W1818" s="20">
        <f ca="1">INVENTARIO[[#This Row],[Precio Final]]-(INVENTARIO[[#This Row],[Comisión 10%]]+INVENTARIO[[#This Row],[Costo total]])</f>
        <v>0</v>
      </c>
      <c r="X1818" s="20">
        <f ca="1">INVENTARIO[[#This Row],[Ganancia Unitaria]]*INVENTARIO[[#This Row],[Salidas]]</f>
        <v>0</v>
      </c>
      <c r="Y1818" s="20"/>
      <c r="Z1818" s="20"/>
    </row>
    <row r="1819" spans="1:26" ht="55" hidden="1" customHeight="1" x14ac:dyDescent="0.15">
      <c r="A1819" s="23"/>
      <c r="B1819" s="171"/>
      <c r="C1819" s="22"/>
      <c r="D1819" s="120"/>
      <c r="E1819" s="194"/>
      <c r="F1819" s="195" t="s">
        <v>695</v>
      </c>
      <c r="G1819" s="196"/>
      <c r="H1819" s="197"/>
      <c r="I1819" s="198">
        <f t="shared" ca="1" si="162"/>
        <v>0</v>
      </c>
      <c r="J1819" s="121"/>
      <c r="K1819" s="196">
        <f>SUMIFS(VENTAS[Cantidad],VENTAS[Código del producto Vendido],INVENTARIO[[#This Row],[Code]])</f>
        <v>0</v>
      </c>
      <c r="L1819" s="196">
        <f>INVENTARIO[[#This Row],[Entradas]]-INVENTARIO[[#This Row],[Salidas]]</f>
        <v>0</v>
      </c>
      <c r="M1819" s="197">
        <f ca="1">INVENTARIO[[#This Row],[Pricing 1]]*10%</f>
        <v>0</v>
      </c>
      <c r="N1819" s="197"/>
      <c r="O1819" s="197"/>
      <c r="P1819" s="197" t="e">
        <f t="shared" si="163"/>
        <v>#DIV/0!</v>
      </c>
      <c r="Q1819" s="196"/>
      <c r="R1819" s="197"/>
      <c r="S1819" s="199">
        <f t="shared" si="164"/>
        <v>0</v>
      </c>
      <c r="T1819" s="200">
        <f ca="1">(P1819+S1819)-INVENTARIO[[#This Row],[Comisión 10%]]</f>
        <v>0</v>
      </c>
      <c r="U1819" s="197">
        <f t="shared" ca="1" si="165"/>
        <v>0</v>
      </c>
      <c r="V1819" s="201"/>
      <c r="W1819" s="20">
        <f ca="1">INVENTARIO[[#This Row],[Precio Final]]-(INVENTARIO[[#This Row],[Comisión 10%]]+INVENTARIO[[#This Row],[Costo total]])</f>
        <v>0</v>
      </c>
      <c r="X1819" s="20">
        <f ca="1">INVENTARIO[[#This Row],[Ganancia Unitaria]]*INVENTARIO[[#This Row],[Salidas]]</f>
        <v>0</v>
      </c>
      <c r="Y1819" s="20"/>
      <c r="Z1819" s="20"/>
    </row>
    <row r="1820" spans="1:26" ht="55" hidden="1" customHeight="1" x14ac:dyDescent="0.15">
      <c r="A1820" s="23"/>
      <c r="B1820" s="171"/>
      <c r="C1820" s="22"/>
      <c r="D1820" s="120"/>
      <c r="E1820" s="194"/>
      <c r="F1820" s="195" t="s">
        <v>697</v>
      </c>
      <c r="G1820" s="196"/>
      <c r="H1820" s="197"/>
      <c r="I1820" s="198">
        <f t="shared" ca="1" si="162"/>
        <v>0</v>
      </c>
      <c r="J1820" s="121"/>
      <c r="K1820" s="196">
        <f>SUMIFS(VENTAS[Cantidad],VENTAS[Código del producto Vendido],INVENTARIO[[#This Row],[Code]])</f>
        <v>0</v>
      </c>
      <c r="L1820" s="196">
        <f>INVENTARIO[[#This Row],[Entradas]]-INVENTARIO[[#This Row],[Salidas]]</f>
        <v>0</v>
      </c>
      <c r="M1820" s="197">
        <f ca="1">INVENTARIO[[#This Row],[Pricing 1]]*10%</f>
        <v>0</v>
      </c>
      <c r="N1820" s="197"/>
      <c r="O1820" s="197"/>
      <c r="P1820" s="197" t="e">
        <f t="shared" si="163"/>
        <v>#DIV/0!</v>
      </c>
      <c r="Q1820" s="196"/>
      <c r="R1820" s="197"/>
      <c r="S1820" s="199">
        <f t="shared" si="164"/>
        <v>0</v>
      </c>
      <c r="T1820" s="200">
        <f ca="1">(P1820+S1820)-INVENTARIO[[#This Row],[Comisión 10%]]</f>
        <v>0</v>
      </c>
      <c r="U1820" s="197">
        <f t="shared" ca="1" si="165"/>
        <v>0</v>
      </c>
      <c r="V1820" s="201"/>
      <c r="W1820" s="20">
        <f ca="1">INVENTARIO[[#This Row],[Precio Final]]-(INVENTARIO[[#This Row],[Comisión 10%]]+INVENTARIO[[#This Row],[Costo total]])</f>
        <v>0</v>
      </c>
      <c r="X1820" s="20">
        <f ca="1">INVENTARIO[[#This Row],[Ganancia Unitaria]]*INVENTARIO[[#This Row],[Salidas]]</f>
        <v>0</v>
      </c>
      <c r="Y1820" s="20"/>
      <c r="Z1820" s="20"/>
    </row>
    <row r="1821" spans="1:26" ht="55" hidden="1" customHeight="1" x14ac:dyDescent="0.15">
      <c r="A1821" s="23"/>
      <c r="B1821" s="171"/>
      <c r="C1821" s="22"/>
      <c r="D1821" s="120"/>
      <c r="E1821" s="194"/>
      <c r="F1821" s="195" t="s">
        <v>692</v>
      </c>
      <c r="G1821" s="196"/>
      <c r="H1821" s="197"/>
      <c r="I1821" s="198">
        <f t="shared" ca="1" si="162"/>
        <v>0</v>
      </c>
      <c r="J1821" s="121"/>
      <c r="K1821" s="196">
        <f>SUMIFS(VENTAS[Cantidad],VENTAS[Código del producto Vendido],INVENTARIO[[#This Row],[Code]])</f>
        <v>0</v>
      </c>
      <c r="L1821" s="196">
        <f>INVENTARIO[[#This Row],[Entradas]]-INVENTARIO[[#This Row],[Salidas]]</f>
        <v>0</v>
      </c>
      <c r="M1821" s="197">
        <f ca="1">INVENTARIO[[#This Row],[Pricing 1]]*10%</f>
        <v>0</v>
      </c>
      <c r="N1821" s="197"/>
      <c r="O1821" s="197"/>
      <c r="P1821" s="197" t="e">
        <f t="shared" si="163"/>
        <v>#DIV/0!</v>
      </c>
      <c r="Q1821" s="196"/>
      <c r="R1821" s="197"/>
      <c r="S1821" s="199">
        <f t="shared" si="164"/>
        <v>0</v>
      </c>
      <c r="T1821" s="200">
        <f ca="1">(P1821+S1821)-INVENTARIO[[#This Row],[Comisión 10%]]</f>
        <v>0</v>
      </c>
      <c r="U1821" s="197">
        <f t="shared" ca="1" si="165"/>
        <v>0</v>
      </c>
      <c r="V1821" s="201"/>
      <c r="W1821" s="20">
        <f ca="1">INVENTARIO[[#This Row],[Precio Final]]-(INVENTARIO[[#This Row],[Comisión 10%]]+INVENTARIO[[#This Row],[Costo total]])</f>
        <v>0</v>
      </c>
      <c r="X1821" s="20">
        <f ca="1">INVENTARIO[[#This Row],[Ganancia Unitaria]]*INVENTARIO[[#This Row],[Salidas]]</f>
        <v>0</v>
      </c>
      <c r="Y1821" s="20"/>
      <c r="Z1821" s="20"/>
    </row>
    <row r="1822" spans="1:26" ht="55" hidden="1" customHeight="1" x14ac:dyDescent="0.15">
      <c r="A1822" s="23"/>
      <c r="B1822" s="171"/>
      <c r="C1822" s="22"/>
      <c r="D1822" s="120"/>
      <c r="E1822" s="194"/>
      <c r="F1822" s="195" t="s">
        <v>697</v>
      </c>
      <c r="G1822" s="196"/>
      <c r="H1822" s="197"/>
      <c r="I1822" s="198">
        <f t="shared" ca="1" si="162"/>
        <v>0</v>
      </c>
      <c r="J1822" s="121"/>
      <c r="K1822" s="196">
        <f>SUMIFS(VENTAS[Cantidad],VENTAS[Código del producto Vendido],INVENTARIO[[#This Row],[Code]])</f>
        <v>0</v>
      </c>
      <c r="L1822" s="196">
        <f>INVENTARIO[[#This Row],[Entradas]]-INVENTARIO[[#This Row],[Salidas]]</f>
        <v>0</v>
      </c>
      <c r="M1822" s="197">
        <f ca="1">INVENTARIO[[#This Row],[Pricing 1]]*10%</f>
        <v>0</v>
      </c>
      <c r="N1822" s="197"/>
      <c r="O1822" s="197"/>
      <c r="P1822" s="197" t="e">
        <f t="shared" si="163"/>
        <v>#DIV/0!</v>
      </c>
      <c r="Q1822" s="196"/>
      <c r="R1822" s="197"/>
      <c r="S1822" s="199">
        <f t="shared" si="164"/>
        <v>0</v>
      </c>
      <c r="T1822" s="200">
        <f ca="1">(P1822+S1822)-INVENTARIO[[#This Row],[Comisión 10%]]</f>
        <v>0</v>
      </c>
      <c r="U1822" s="197">
        <f t="shared" ca="1" si="165"/>
        <v>0</v>
      </c>
      <c r="V1822" s="201"/>
      <c r="W1822" s="20">
        <f ca="1">INVENTARIO[[#This Row],[Precio Final]]-(INVENTARIO[[#This Row],[Comisión 10%]]+INVENTARIO[[#This Row],[Costo total]])</f>
        <v>0</v>
      </c>
      <c r="X1822" s="20">
        <f ca="1">INVENTARIO[[#This Row],[Ganancia Unitaria]]*INVENTARIO[[#This Row],[Salidas]]</f>
        <v>0</v>
      </c>
      <c r="Y1822" s="20"/>
      <c r="Z1822" s="20"/>
    </row>
    <row r="1823" spans="1:26" ht="55" hidden="1" customHeight="1" x14ac:dyDescent="0.15">
      <c r="A1823" s="23"/>
      <c r="B1823" s="171"/>
      <c r="C1823" s="22"/>
      <c r="D1823" s="120"/>
      <c r="E1823" s="194"/>
      <c r="F1823" s="195" t="s">
        <v>695</v>
      </c>
      <c r="G1823" s="196"/>
      <c r="H1823" s="197"/>
      <c r="I1823" s="198">
        <f t="shared" ca="1" si="162"/>
        <v>0</v>
      </c>
      <c r="J1823" s="121"/>
      <c r="K1823" s="196">
        <f>SUMIFS(VENTAS[Cantidad],VENTAS[Código del producto Vendido],INVENTARIO[[#This Row],[Code]])</f>
        <v>0</v>
      </c>
      <c r="L1823" s="196">
        <f>INVENTARIO[[#This Row],[Entradas]]-INVENTARIO[[#This Row],[Salidas]]</f>
        <v>0</v>
      </c>
      <c r="M1823" s="197">
        <f ca="1">INVENTARIO[[#This Row],[Pricing 1]]*10%</f>
        <v>0</v>
      </c>
      <c r="N1823" s="197"/>
      <c r="O1823" s="197"/>
      <c r="P1823" s="197" t="e">
        <f t="shared" si="163"/>
        <v>#DIV/0!</v>
      </c>
      <c r="Q1823" s="196"/>
      <c r="R1823" s="197"/>
      <c r="S1823" s="199">
        <f t="shared" si="164"/>
        <v>0</v>
      </c>
      <c r="T1823" s="200">
        <f ca="1">(P1823+S1823)-INVENTARIO[[#This Row],[Comisión 10%]]</f>
        <v>0</v>
      </c>
      <c r="U1823" s="197">
        <f t="shared" ca="1" si="165"/>
        <v>0</v>
      </c>
      <c r="V1823" s="201"/>
      <c r="W1823" s="20">
        <f ca="1">INVENTARIO[[#This Row],[Precio Final]]-(INVENTARIO[[#This Row],[Comisión 10%]]+INVENTARIO[[#This Row],[Costo total]])</f>
        <v>0</v>
      </c>
      <c r="X1823" s="20">
        <f ca="1">INVENTARIO[[#This Row],[Ganancia Unitaria]]*INVENTARIO[[#This Row],[Salidas]]</f>
        <v>0</v>
      </c>
      <c r="Y1823" s="20"/>
      <c r="Z1823" s="20"/>
    </row>
    <row r="1824" spans="1:26" ht="55" hidden="1" customHeight="1" x14ac:dyDescent="0.15">
      <c r="A1824" s="23"/>
      <c r="B1824" s="171"/>
      <c r="C1824" s="22"/>
      <c r="D1824" s="120"/>
      <c r="E1824" s="194"/>
      <c r="F1824" s="195" t="s">
        <v>697</v>
      </c>
      <c r="G1824" s="196"/>
      <c r="H1824" s="197"/>
      <c r="I1824" s="198">
        <f t="shared" ca="1" si="162"/>
        <v>0</v>
      </c>
      <c r="J1824" s="121"/>
      <c r="K1824" s="196">
        <f>SUMIFS(VENTAS[Cantidad],VENTAS[Código del producto Vendido],INVENTARIO[[#This Row],[Code]])</f>
        <v>0</v>
      </c>
      <c r="L1824" s="196">
        <f>INVENTARIO[[#This Row],[Entradas]]-INVENTARIO[[#This Row],[Salidas]]</f>
        <v>0</v>
      </c>
      <c r="M1824" s="197">
        <f ca="1">INVENTARIO[[#This Row],[Pricing 1]]*10%</f>
        <v>0</v>
      </c>
      <c r="N1824" s="197"/>
      <c r="O1824" s="197"/>
      <c r="P1824" s="197" t="e">
        <f t="shared" si="163"/>
        <v>#DIV/0!</v>
      </c>
      <c r="Q1824" s="196"/>
      <c r="R1824" s="197"/>
      <c r="S1824" s="199">
        <f t="shared" si="164"/>
        <v>0</v>
      </c>
      <c r="T1824" s="200">
        <f ca="1">(P1824+S1824)-INVENTARIO[[#This Row],[Comisión 10%]]</f>
        <v>0</v>
      </c>
      <c r="U1824" s="197">
        <f t="shared" ca="1" si="165"/>
        <v>0</v>
      </c>
      <c r="V1824" s="201"/>
      <c r="W1824" s="20">
        <f ca="1">INVENTARIO[[#This Row],[Precio Final]]-(INVENTARIO[[#This Row],[Comisión 10%]]+INVENTARIO[[#This Row],[Costo total]])</f>
        <v>0</v>
      </c>
      <c r="X1824" s="20">
        <f ca="1">INVENTARIO[[#This Row],[Ganancia Unitaria]]*INVENTARIO[[#This Row],[Salidas]]</f>
        <v>0</v>
      </c>
      <c r="Y1824" s="20"/>
      <c r="Z1824" s="20"/>
    </row>
    <row r="1825" spans="1:26" ht="55" hidden="1" customHeight="1" x14ac:dyDescent="0.15">
      <c r="A1825" s="23"/>
      <c r="B1825" s="171"/>
      <c r="C1825" s="22"/>
      <c r="D1825" s="120"/>
      <c r="E1825" s="194"/>
      <c r="F1825" s="195" t="s">
        <v>698</v>
      </c>
      <c r="G1825" s="196"/>
      <c r="H1825" s="197"/>
      <c r="I1825" s="198">
        <f t="shared" ca="1" si="162"/>
        <v>0</v>
      </c>
      <c r="J1825" s="121"/>
      <c r="K1825" s="196">
        <f>SUMIFS(VENTAS[Cantidad],VENTAS[Código del producto Vendido],INVENTARIO[[#This Row],[Code]])</f>
        <v>0</v>
      </c>
      <c r="L1825" s="196">
        <f>INVENTARIO[[#This Row],[Entradas]]-INVENTARIO[[#This Row],[Salidas]]</f>
        <v>0</v>
      </c>
      <c r="M1825" s="197">
        <f ca="1">INVENTARIO[[#This Row],[Pricing 1]]*10%</f>
        <v>0</v>
      </c>
      <c r="N1825" s="197"/>
      <c r="O1825" s="197"/>
      <c r="P1825" s="197" t="e">
        <f t="shared" si="163"/>
        <v>#DIV/0!</v>
      </c>
      <c r="Q1825" s="196"/>
      <c r="R1825" s="197"/>
      <c r="S1825" s="199">
        <f t="shared" si="164"/>
        <v>0</v>
      </c>
      <c r="T1825" s="200">
        <f ca="1">(P1825+S1825)-INVENTARIO[[#This Row],[Comisión 10%]]</f>
        <v>0</v>
      </c>
      <c r="U1825" s="197">
        <f t="shared" ca="1" si="165"/>
        <v>0</v>
      </c>
      <c r="V1825" s="201"/>
      <c r="W1825" s="20">
        <f ca="1">INVENTARIO[[#This Row],[Precio Final]]-(INVENTARIO[[#This Row],[Comisión 10%]]+INVENTARIO[[#This Row],[Costo total]])</f>
        <v>0</v>
      </c>
      <c r="X1825" s="20">
        <f ca="1">INVENTARIO[[#This Row],[Ganancia Unitaria]]*INVENTARIO[[#This Row],[Salidas]]</f>
        <v>0</v>
      </c>
      <c r="Y1825" s="20"/>
      <c r="Z1825" s="20"/>
    </row>
    <row r="1826" spans="1:26" ht="55" hidden="1" customHeight="1" x14ac:dyDescent="0.15">
      <c r="A1826" s="23"/>
      <c r="B1826" s="171"/>
      <c r="C1826" s="22"/>
      <c r="D1826" s="120"/>
      <c r="E1826" s="194"/>
      <c r="F1826" s="195" t="s">
        <v>692</v>
      </c>
      <c r="G1826" s="196"/>
      <c r="H1826" s="197"/>
      <c r="I1826" s="198">
        <f t="shared" ca="1" si="162"/>
        <v>0</v>
      </c>
      <c r="J1826" s="121"/>
      <c r="K1826" s="196">
        <f>SUMIFS(VENTAS[Cantidad],VENTAS[Código del producto Vendido],INVENTARIO[[#This Row],[Code]])</f>
        <v>0</v>
      </c>
      <c r="L1826" s="196">
        <f>INVENTARIO[[#This Row],[Entradas]]-INVENTARIO[[#This Row],[Salidas]]</f>
        <v>0</v>
      </c>
      <c r="M1826" s="197">
        <f ca="1">INVENTARIO[[#This Row],[Pricing 1]]*10%</f>
        <v>0</v>
      </c>
      <c r="N1826" s="197"/>
      <c r="O1826" s="197"/>
      <c r="P1826" s="197" t="e">
        <f t="shared" si="163"/>
        <v>#DIV/0!</v>
      </c>
      <c r="Q1826" s="196"/>
      <c r="R1826" s="197"/>
      <c r="S1826" s="199">
        <f t="shared" si="164"/>
        <v>0</v>
      </c>
      <c r="T1826" s="200">
        <f ca="1">(P1826+S1826)-INVENTARIO[[#This Row],[Comisión 10%]]</f>
        <v>0</v>
      </c>
      <c r="U1826" s="197">
        <f t="shared" ca="1" si="165"/>
        <v>0</v>
      </c>
      <c r="V1826" s="201"/>
      <c r="W1826" s="20">
        <f ca="1">INVENTARIO[[#This Row],[Precio Final]]-(INVENTARIO[[#This Row],[Comisión 10%]]+INVENTARIO[[#This Row],[Costo total]])</f>
        <v>0</v>
      </c>
      <c r="X1826" s="20">
        <f ca="1">INVENTARIO[[#This Row],[Ganancia Unitaria]]*INVENTARIO[[#This Row],[Salidas]]</f>
        <v>0</v>
      </c>
      <c r="Y1826" s="20"/>
      <c r="Z1826" s="20"/>
    </row>
    <row r="1827" spans="1:26" ht="55" hidden="1" customHeight="1" x14ac:dyDescent="0.15">
      <c r="A1827" s="23"/>
      <c r="B1827" s="171"/>
      <c r="C1827" s="22"/>
      <c r="D1827" s="120"/>
      <c r="E1827" s="194"/>
      <c r="F1827" s="195" t="s">
        <v>695</v>
      </c>
      <c r="G1827" s="196"/>
      <c r="H1827" s="197"/>
      <c r="I1827" s="198">
        <f t="shared" ca="1" si="162"/>
        <v>0</v>
      </c>
      <c r="J1827" s="121"/>
      <c r="K1827" s="196">
        <f>SUMIFS(VENTAS[Cantidad],VENTAS[Código del producto Vendido],INVENTARIO[[#This Row],[Code]])</f>
        <v>0</v>
      </c>
      <c r="L1827" s="196">
        <f>INVENTARIO[[#This Row],[Entradas]]-INVENTARIO[[#This Row],[Salidas]]</f>
        <v>0</v>
      </c>
      <c r="M1827" s="197">
        <f ca="1">INVENTARIO[[#This Row],[Pricing 1]]*10%</f>
        <v>0</v>
      </c>
      <c r="N1827" s="197"/>
      <c r="O1827" s="197"/>
      <c r="P1827" s="197" t="e">
        <f t="shared" si="163"/>
        <v>#DIV/0!</v>
      </c>
      <c r="Q1827" s="196"/>
      <c r="R1827" s="197"/>
      <c r="S1827" s="199">
        <f t="shared" si="164"/>
        <v>0</v>
      </c>
      <c r="T1827" s="200">
        <f ca="1">(P1827+S1827)-INVENTARIO[[#This Row],[Comisión 10%]]</f>
        <v>0</v>
      </c>
      <c r="U1827" s="197">
        <f t="shared" ca="1" si="165"/>
        <v>0</v>
      </c>
      <c r="V1827" s="201"/>
      <c r="W1827" s="20">
        <f ca="1">INVENTARIO[[#This Row],[Precio Final]]-(INVENTARIO[[#This Row],[Comisión 10%]]+INVENTARIO[[#This Row],[Costo total]])</f>
        <v>0</v>
      </c>
      <c r="X1827" s="20">
        <f ca="1">INVENTARIO[[#This Row],[Ganancia Unitaria]]*INVENTARIO[[#This Row],[Salidas]]</f>
        <v>0</v>
      </c>
      <c r="Y1827" s="20"/>
      <c r="Z1827" s="20"/>
    </row>
    <row r="1828" spans="1:26" ht="55" hidden="1" customHeight="1" x14ac:dyDescent="0.15">
      <c r="A1828" s="23"/>
      <c r="B1828" s="171"/>
      <c r="C1828" s="22"/>
      <c r="D1828" s="120"/>
      <c r="E1828" s="194"/>
      <c r="F1828" s="195" t="s">
        <v>695</v>
      </c>
      <c r="G1828" s="196"/>
      <c r="H1828" s="197"/>
      <c r="I1828" s="198">
        <f t="shared" ca="1" si="162"/>
        <v>0</v>
      </c>
      <c r="J1828" s="121"/>
      <c r="K1828" s="196">
        <f>SUMIFS(VENTAS[Cantidad],VENTAS[Código del producto Vendido],INVENTARIO[[#This Row],[Code]])</f>
        <v>0</v>
      </c>
      <c r="L1828" s="196">
        <f>INVENTARIO[[#This Row],[Entradas]]-INVENTARIO[[#This Row],[Salidas]]</f>
        <v>0</v>
      </c>
      <c r="M1828" s="197">
        <f ca="1">INVENTARIO[[#This Row],[Pricing 1]]*10%</f>
        <v>0</v>
      </c>
      <c r="N1828" s="197"/>
      <c r="O1828" s="197"/>
      <c r="P1828" s="197" t="e">
        <f t="shared" si="163"/>
        <v>#DIV/0!</v>
      </c>
      <c r="Q1828" s="196"/>
      <c r="R1828" s="197"/>
      <c r="S1828" s="199">
        <f t="shared" si="164"/>
        <v>0</v>
      </c>
      <c r="T1828" s="200">
        <f ca="1">(P1828+S1828)-INVENTARIO[[#This Row],[Comisión 10%]]</f>
        <v>0</v>
      </c>
      <c r="U1828" s="197">
        <f t="shared" ca="1" si="165"/>
        <v>0</v>
      </c>
      <c r="V1828" s="201"/>
      <c r="W1828" s="20">
        <f ca="1">INVENTARIO[[#This Row],[Precio Final]]-(INVENTARIO[[#This Row],[Comisión 10%]]+INVENTARIO[[#This Row],[Costo total]])</f>
        <v>0</v>
      </c>
      <c r="X1828" s="20">
        <f ca="1">INVENTARIO[[#This Row],[Ganancia Unitaria]]*INVENTARIO[[#This Row],[Salidas]]</f>
        <v>0</v>
      </c>
      <c r="Y1828" s="20"/>
      <c r="Z1828" s="20"/>
    </row>
    <row r="1829" spans="1:26" ht="55" hidden="1" customHeight="1" x14ac:dyDescent="0.15">
      <c r="A1829" s="23"/>
      <c r="B1829" s="171"/>
      <c r="C1829" s="22"/>
      <c r="D1829" s="120"/>
      <c r="E1829" s="194"/>
      <c r="F1829" s="195" t="s">
        <v>697</v>
      </c>
      <c r="G1829" s="196"/>
      <c r="H1829" s="197"/>
      <c r="I1829" s="198">
        <f t="shared" ca="1" si="162"/>
        <v>0</v>
      </c>
      <c r="J1829" s="121"/>
      <c r="K1829" s="196">
        <f>SUMIFS(VENTAS[Cantidad],VENTAS[Código del producto Vendido],INVENTARIO[[#This Row],[Code]])</f>
        <v>0</v>
      </c>
      <c r="L1829" s="196">
        <f>INVENTARIO[[#This Row],[Entradas]]-INVENTARIO[[#This Row],[Salidas]]</f>
        <v>0</v>
      </c>
      <c r="M1829" s="197">
        <f ca="1">INVENTARIO[[#This Row],[Pricing 1]]*10%</f>
        <v>0</v>
      </c>
      <c r="N1829" s="197"/>
      <c r="O1829" s="197"/>
      <c r="P1829" s="197" t="e">
        <f t="shared" si="163"/>
        <v>#DIV/0!</v>
      </c>
      <c r="Q1829" s="196"/>
      <c r="R1829" s="197"/>
      <c r="S1829" s="199">
        <f t="shared" si="164"/>
        <v>0</v>
      </c>
      <c r="T1829" s="200">
        <f ca="1">(P1829+S1829)-INVENTARIO[[#This Row],[Comisión 10%]]</f>
        <v>0</v>
      </c>
      <c r="U1829" s="197">
        <f t="shared" ca="1" si="165"/>
        <v>0</v>
      </c>
      <c r="V1829" s="201"/>
      <c r="W1829" s="20">
        <f ca="1">INVENTARIO[[#This Row],[Precio Final]]-(INVENTARIO[[#This Row],[Comisión 10%]]+INVENTARIO[[#This Row],[Costo total]])</f>
        <v>0</v>
      </c>
      <c r="X1829" s="20">
        <f ca="1">INVENTARIO[[#This Row],[Ganancia Unitaria]]*INVENTARIO[[#This Row],[Salidas]]</f>
        <v>0</v>
      </c>
      <c r="Y1829" s="20"/>
      <c r="Z1829" s="20"/>
    </row>
    <row r="1830" spans="1:26" ht="55" hidden="1" customHeight="1" x14ac:dyDescent="0.15">
      <c r="A1830" s="23"/>
      <c r="B1830" s="171"/>
      <c r="C1830" s="22"/>
      <c r="D1830" s="120"/>
      <c r="E1830" s="194"/>
      <c r="F1830" s="195" t="s">
        <v>695</v>
      </c>
      <c r="G1830" s="196"/>
      <c r="H1830" s="197"/>
      <c r="I1830" s="198">
        <f t="shared" ca="1" si="162"/>
        <v>0</v>
      </c>
      <c r="J1830" s="121"/>
      <c r="K1830" s="196">
        <f>SUMIFS(VENTAS[Cantidad],VENTAS[Código del producto Vendido],INVENTARIO[[#This Row],[Code]])</f>
        <v>0</v>
      </c>
      <c r="L1830" s="196">
        <f>INVENTARIO[[#This Row],[Entradas]]-INVENTARIO[[#This Row],[Salidas]]</f>
        <v>0</v>
      </c>
      <c r="M1830" s="197">
        <f ca="1">INVENTARIO[[#This Row],[Pricing 1]]*10%</f>
        <v>0</v>
      </c>
      <c r="N1830" s="197"/>
      <c r="O1830" s="197"/>
      <c r="P1830" s="197" t="e">
        <f t="shared" si="163"/>
        <v>#DIV/0!</v>
      </c>
      <c r="Q1830" s="196"/>
      <c r="R1830" s="197"/>
      <c r="S1830" s="199">
        <f t="shared" si="164"/>
        <v>0</v>
      </c>
      <c r="T1830" s="200">
        <f ca="1">(P1830+S1830)-INVENTARIO[[#This Row],[Comisión 10%]]</f>
        <v>0</v>
      </c>
      <c r="U1830" s="197">
        <f t="shared" ca="1" si="165"/>
        <v>0</v>
      </c>
      <c r="V1830" s="201"/>
      <c r="W1830" s="20">
        <f ca="1">INVENTARIO[[#This Row],[Precio Final]]-(INVENTARIO[[#This Row],[Comisión 10%]]+INVENTARIO[[#This Row],[Costo total]])</f>
        <v>0</v>
      </c>
      <c r="X1830" s="20">
        <f ca="1">INVENTARIO[[#This Row],[Ganancia Unitaria]]*INVENTARIO[[#This Row],[Salidas]]</f>
        <v>0</v>
      </c>
      <c r="Y1830" s="20"/>
      <c r="Z1830" s="20"/>
    </row>
    <row r="1831" spans="1:26" ht="55" hidden="1" customHeight="1" x14ac:dyDescent="0.15">
      <c r="A1831" s="23"/>
      <c r="B1831" s="171"/>
      <c r="C1831" s="22"/>
      <c r="D1831" s="120"/>
      <c r="E1831" s="194"/>
      <c r="F1831" s="195" t="s">
        <v>698</v>
      </c>
      <c r="G1831" s="196"/>
      <c r="H1831" s="197"/>
      <c r="I1831" s="198">
        <f t="shared" ca="1" si="162"/>
        <v>0</v>
      </c>
      <c r="J1831" s="121"/>
      <c r="K1831" s="196">
        <f>SUMIFS(VENTAS[Cantidad],VENTAS[Código del producto Vendido],INVENTARIO[[#This Row],[Code]])</f>
        <v>0</v>
      </c>
      <c r="L1831" s="196">
        <f>INVENTARIO[[#This Row],[Entradas]]-INVENTARIO[[#This Row],[Salidas]]</f>
        <v>0</v>
      </c>
      <c r="M1831" s="197">
        <f ca="1">INVENTARIO[[#This Row],[Pricing 1]]*10%</f>
        <v>0</v>
      </c>
      <c r="N1831" s="197"/>
      <c r="O1831" s="197"/>
      <c r="P1831" s="197" t="e">
        <f t="shared" si="163"/>
        <v>#DIV/0!</v>
      </c>
      <c r="Q1831" s="196"/>
      <c r="R1831" s="197"/>
      <c r="S1831" s="199">
        <f t="shared" si="164"/>
        <v>0</v>
      </c>
      <c r="T1831" s="200">
        <f ca="1">(P1831+S1831)-INVENTARIO[[#This Row],[Comisión 10%]]</f>
        <v>0</v>
      </c>
      <c r="U1831" s="197">
        <f t="shared" ca="1" si="165"/>
        <v>0</v>
      </c>
      <c r="V1831" s="201"/>
      <c r="W1831" s="20">
        <f ca="1">INVENTARIO[[#This Row],[Precio Final]]-(INVENTARIO[[#This Row],[Comisión 10%]]+INVENTARIO[[#This Row],[Costo total]])</f>
        <v>0</v>
      </c>
      <c r="X1831" s="20">
        <f ca="1">INVENTARIO[[#This Row],[Ganancia Unitaria]]*INVENTARIO[[#This Row],[Salidas]]</f>
        <v>0</v>
      </c>
      <c r="Y1831" s="20"/>
      <c r="Z1831" s="20"/>
    </row>
    <row r="1832" spans="1:26" ht="55" hidden="1" customHeight="1" x14ac:dyDescent="0.15">
      <c r="A1832" s="23"/>
      <c r="B1832" s="171"/>
      <c r="C1832" s="22"/>
      <c r="D1832" s="120"/>
      <c r="E1832" s="194"/>
      <c r="F1832" s="195" t="s">
        <v>695</v>
      </c>
      <c r="G1832" s="196"/>
      <c r="H1832" s="197"/>
      <c r="I1832" s="198">
        <f t="shared" ca="1" si="162"/>
        <v>0</v>
      </c>
      <c r="J1832" s="121"/>
      <c r="K1832" s="196">
        <f>SUMIFS(VENTAS[Cantidad],VENTAS[Código del producto Vendido],INVENTARIO[[#This Row],[Code]])</f>
        <v>0</v>
      </c>
      <c r="L1832" s="196">
        <f>INVENTARIO[[#This Row],[Entradas]]-INVENTARIO[[#This Row],[Salidas]]</f>
        <v>0</v>
      </c>
      <c r="M1832" s="197">
        <f ca="1">INVENTARIO[[#This Row],[Pricing 1]]*10%</f>
        <v>0</v>
      </c>
      <c r="N1832" s="197"/>
      <c r="O1832" s="197"/>
      <c r="P1832" s="197" t="e">
        <f t="shared" si="163"/>
        <v>#DIV/0!</v>
      </c>
      <c r="Q1832" s="196"/>
      <c r="R1832" s="197"/>
      <c r="S1832" s="199">
        <f t="shared" si="164"/>
        <v>0</v>
      </c>
      <c r="T1832" s="200">
        <f ca="1">(P1832+S1832)-INVENTARIO[[#This Row],[Comisión 10%]]</f>
        <v>0</v>
      </c>
      <c r="U1832" s="197">
        <f t="shared" ca="1" si="165"/>
        <v>0</v>
      </c>
      <c r="V1832" s="201"/>
      <c r="W1832" s="20">
        <f ca="1">INVENTARIO[[#This Row],[Precio Final]]-(INVENTARIO[[#This Row],[Comisión 10%]]+INVENTARIO[[#This Row],[Costo total]])</f>
        <v>0</v>
      </c>
      <c r="X1832" s="20">
        <f ca="1">INVENTARIO[[#This Row],[Ganancia Unitaria]]*INVENTARIO[[#This Row],[Salidas]]</f>
        <v>0</v>
      </c>
      <c r="Y1832" s="20"/>
      <c r="Z1832" s="20"/>
    </row>
    <row r="1833" spans="1:26" ht="55" hidden="1" customHeight="1" x14ac:dyDescent="0.15">
      <c r="A1833" s="23"/>
      <c r="B1833" s="171"/>
      <c r="C1833" s="22"/>
      <c r="D1833" s="120"/>
      <c r="E1833" s="194"/>
      <c r="F1833" s="195" t="s">
        <v>697</v>
      </c>
      <c r="G1833" s="196"/>
      <c r="H1833" s="197"/>
      <c r="I1833" s="198">
        <f t="shared" ca="1" si="162"/>
        <v>0</v>
      </c>
      <c r="J1833" s="121"/>
      <c r="K1833" s="196">
        <f>SUMIFS(VENTAS[Cantidad],VENTAS[Código del producto Vendido],INVENTARIO[[#This Row],[Code]])</f>
        <v>0</v>
      </c>
      <c r="L1833" s="196">
        <f>INVENTARIO[[#This Row],[Entradas]]-INVENTARIO[[#This Row],[Salidas]]</f>
        <v>0</v>
      </c>
      <c r="M1833" s="197">
        <f ca="1">INVENTARIO[[#This Row],[Pricing 1]]*10%</f>
        <v>0</v>
      </c>
      <c r="N1833" s="197"/>
      <c r="O1833" s="197"/>
      <c r="P1833" s="197" t="e">
        <f t="shared" si="163"/>
        <v>#DIV/0!</v>
      </c>
      <c r="Q1833" s="196"/>
      <c r="R1833" s="197"/>
      <c r="S1833" s="199">
        <f t="shared" si="164"/>
        <v>0</v>
      </c>
      <c r="T1833" s="200">
        <f ca="1">(P1833+S1833)-INVENTARIO[[#This Row],[Comisión 10%]]</f>
        <v>0</v>
      </c>
      <c r="U1833" s="197">
        <f t="shared" ca="1" si="165"/>
        <v>0</v>
      </c>
      <c r="V1833" s="201"/>
      <c r="W1833" s="20">
        <f ca="1">INVENTARIO[[#This Row],[Precio Final]]-(INVENTARIO[[#This Row],[Comisión 10%]]+INVENTARIO[[#This Row],[Costo total]])</f>
        <v>0</v>
      </c>
      <c r="X1833" s="20">
        <f ca="1">INVENTARIO[[#This Row],[Ganancia Unitaria]]*INVENTARIO[[#This Row],[Salidas]]</f>
        <v>0</v>
      </c>
      <c r="Y1833" s="20"/>
      <c r="Z1833" s="20"/>
    </row>
    <row r="1834" spans="1:26" ht="55" hidden="1" customHeight="1" x14ac:dyDescent="0.15">
      <c r="A1834" s="23"/>
      <c r="B1834" s="171"/>
      <c r="C1834" s="22"/>
      <c r="D1834" s="120"/>
      <c r="E1834" s="194"/>
      <c r="F1834" s="195" t="s">
        <v>695</v>
      </c>
      <c r="G1834" s="196"/>
      <c r="H1834" s="197"/>
      <c r="I1834" s="198">
        <f t="shared" ca="1" si="162"/>
        <v>0</v>
      </c>
      <c r="J1834" s="121"/>
      <c r="K1834" s="196">
        <f>SUMIFS(VENTAS[Cantidad],VENTAS[Código del producto Vendido],INVENTARIO[[#This Row],[Code]])</f>
        <v>0</v>
      </c>
      <c r="L1834" s="196">
        <f>INVENTARIO[[#This Row],[Entradas]]-INVENTARIO[[#This Row],[Salidas]]</f>
        <v>0</v>
      </c>
      <c r="M1834" s="197">
        <f ca="1">INVENTARIO[[#This Row],[Pricing 1]]*10%</f>
        <v>0</v>
      </c>
      <c r="N1834" s="197"/>
      <c r="O1834" s="197"/>
      <c r="P1834" s="197" t="e">
        <f t="shared" si="163"/>
        <v>#DIV/0!</v>
      </c>
      <c r="Q1834" s="196"/>
      <c r="R1834" s="197"/>
      <c r="S1834" s="199">
        <f t="shared" si="164"/>
        <v>0</v>
      </c>
      <c r="T1834" s="200">
        <f ca="1">(P1834+S1834)-INVENTARIO[[#This Row],[Comisión 10%]]</f>
        <v>0</v>
      </c>
      <c r="U1834" s="197">
        <f t="shared" ca="1" si="165"/>
        <v>0</v>
      </c>
      <c r="V1834" s="201"/>
      <c r="W1834" s="20">
        <f ca="1">INVENTARIO[[#This Row],[Precio Final]]-(INVENTARIO[[#This Row],[Comisión 10%]]+INVENTARIO[[#This Row],[Costo total]])</f>
        <v>0</v>
      </c>
      <c r="X1834" s="20">
        <f ca="1">INVENTARIO[[#This Row],[Ganancia Unitaria]]*INVENTARIO[[#This Row],[Salidas]]</f>
        <v>0</v>
      </c>
      <c r="Y1834" s="20"/>
      <c r="Z1834" s="20"/>
    </row>
    <row r="1835" spans="1:26" ht="55" hidden="1" customHeight="1" x14ac:dyDescent="0.15">
      <c r="A1835" s="23"/>
      <c r="B1835" s="171"/>
      <c r="C1835" s="22"/>
      <c r="D1835" s="120"/>
      <c r="E1835" s="194"/>
      <c r="F1835" s="195" t="s">
        <v>698</v>
      </c>
      <c r="G1835" s="196"/>
      <c r="H1835" s="197"/>
      <c r="I1835" s="198">
        <f t="shared" ca="1" si="162"/>
        <v>0</v>
      </c>
      <c r="J1835" s="121"/>
      <c r="K1835" s="196">
        <f>SUMIFS(VENTAS[Cantidad],VENTAS[Código del producto Vendido],INVENTARIO[[#This Row],[Code]])</f>
        <v>0</v>
      </c>
      <c r="L1835" s="196">
        <f>INVENTARIO[[#This Row],[Entradas]]-INVENTARIO[[#This Row],[Salidas]]</f>
        <v>0</v>
      </c>
      <c r="M1835" s="197">
        <f ca="1">INVENTARIO[[#This Row],[Pricing 1]]*10%</f>
        <v>0</v>
      </c>
      <c r="N1835" s="197"/>
      <c r="O1835" s="197"/>
      <c r="P1835" s="197" t="e">
        <f t="shared" si="163"/>
        <v>#DIV/0!</v>
      </c>
      <c r="Q1835" s="196"/>
      <c r="R1835" s="197"/>
      <c r="S1835" s="199">
        <f t="shared" si="164"/>
        <v>0</v>
      </c>
      <c r="T1835" s="200">
        <f ca="1">(P1835+S1835)-INVENTARIO[[#This Row],[Comisión 10%]]</f>
        <v>0</v>
      </c>
      <c r="U1835" s="197">
        <f t="shared" ca="1" si="165"/>
        <v>0</v>
      </c>
      <c r="V1835" s="201"/>
      <c r="W1835" s="20">
        <f ca="1">INVENTARIO[[#This Row],[Precio Final]]-(INVENTARIO[[#This Row],[Comisión 10%]]+INVENTARIO[[#This Row],[Costo total]])</f>
        <v>0</v>
      </c>
      <c r="X1835" s="20">
        <f ca="1">INVENTARIO[[#This Row],[Ganancia Unitaria]]*INVENTARIO[[#This Row],[Salidas]]</f>
        <v>0</v>
      </c>
      <c r="Y1835" s="20"/>
      <c r="Z1835" s="20"/>
    </row>
    <row r="1836" spans="1:26" ht="55" hidden="1" customHeight="1" x14ac:dyDescent="0.15">
      <c r="A1836" s="23"/>
      <c r="B1836" s="171"/>
      <c r="C1836" s="22"/>
      <c r="D1836" s="120"/>
      <c r="E1836" s="194"/>
      <c r="F1836" s="195" t="s">
        <v>697</v>
      </c>
      <c r="G1836" s="196"/>
      <c r="H1836" s="197"/>
      <c r="I1836" s="198">
        <f t="shared" ca="1" si="162"/>
        <v>0</v>
      </c>
      <c r="J1836" s="121"/>
      <c r="K1836" s="196">
        <f>SUMIFS(VENTAS[Cantidad],VENTAS[Código del producto Vendido],INVENTARIO[[#This Row],[Code]])</f>
        <v>0</v>
      </c>
      <c r="L1836" s="196">
        <f>INVENTARIO[[#This Row],[Entradas]]-INVENTARIO[[#This Row],[Salidas]]</f>
        <v>0</v>
      </c>
      <c r="M1836" s="197">
        <f ca="1">INVENTARIO[[#This Row],[Pricing 1]]*10%</f>
        <v>0</v>
      </c>
      <c r="N1836" s="197"/>
      <c r="O1836" s="197"/>
      <c r="P1836" s="197" t="e">
        <f t="shared" si="163"/>
        <v>#DIV/0!</v>
      </c>
      <c r="Q1836" s="196"/>
      <c r="R1836" s="197"/>
      <c r="S1836" s="199">
        <f t="shared" si="164"/>
        <v>0</v>
      </c>
      <c r="T1836" s="200">
        <f ca="1">(P1836+S1836)-INVENTARIO[[#This Row],[Comisión 10%]]</f>
        <v>0</v>
      </c>
      <c r="U1836" s="197">
        <f t="shared" ca="1" si="165"/>
        <v>0</v>
      </c>
      <c r="V1836" s="201"/>
      <c r="W1836" s="20">
        <f ca="1">INVENTARIO[[#This Row],[Precio Final]]-(INVENTARIO[[#This Row],[Comisión 10%]]+INVENTARIO[[#This Row],[Costo total]])</f>
        <v>0</v>
      </c>
      <c r="X1836" s="20">
        <f ca="1">INVENTARIO[[#This Row],[Ganancia Unitaria]]*INVENTARIO[[#This Row],[Salidas]]</f>
        <v>0</v>
      </c>
      <c r="Y1836" s="20"/>
      <c r="Z1836" s="20"/>
    </row>
    <row r="1837" spans="1:26" ht="55" hidden="1" customHeight="1" x14ac:dyDescent="0.15">
      <c r="A1837" s="23"/>
      <c r="B1837" s="171"/>
      <c r="C1837" s="22"/>
      <c r="D1837" s="120"/>
      <c r="E1837" s="194"/>
      <c r="F1837" s="195" t="s">
        <v>695</v>
      </c>
      <c r="G1837" s="196"/>
      <c r="H1837" s="197"/>
      <c r="I1837" s="198">
        <f t="shared" ca="1" si="162"/>
        <v>0</v>
      </c>
      <c r="J1837" s="121"/>
      <c r="K1837" s="196">
        <f>SUMIFS(VENTAS[Cantidad],VENTAS[Código del producto Vendido],INVENTARIO[[#This Row],[Code]])</f>
        <v>0</v>
      </c>
      <c r="L1837" s="196">
        <f>INVENTARIO[[#This Row],[Entradas]]-INVENTARIO[[#This Row],[Salidas]]</f>
        <v>0</v>
      </c>
      <c r="M1837" s="197">
        <f ca="1">INVENTARIO[[#This Row],[Pricing 1]]*10%</f>
        <v>0</v>
      </c>
      <c r="N1837" s="197"/>
      <c r="O1837" s="197"/>
      <c r="P1837" s="197" t="e">
        <f t="shared" si="163"/>
        <v>#DIV/0!</v>
      </c>
      <c r="Q1837" s="196"/>
      <c r="R1837" s="197"/>
      <c r="S1837" s="199">
        <f t="shared" si="164"/>
        <v>0</v>
      </c>
      <c r="T1837" s="200">
        <f ca="1">(P1837+S1837)-INVENTARIO[[#This Row],[Comisión 10%]]</f>
        <v>0</v>
      </c>
      <c r="U1837" s="197">
        <f t="shared" ca="1" si="165"/>
        <v>0</v>
      </c>
      <c r="V1837" s="201"/>
      <c r="W1837" s="20">
        <f ca="1">INVENTARIO[[#This Row],[Precio Final]]-(INVENTARIO[[#This Row],[Comisión 10%]]+INVENTARIO[[#This Row],[Costo total]])</f>
        <v>0</v>
      </c>
      <c r="X1837" s="20">
        <f ca="1">INVENTARIO[[#This Row],[Ganancia Unitaria]]*INVENTARIO[[#This Row],[Salidas]]</f>
        <v>0</v>
      </c>
      <c r="Y1837" s="20"/>
      <c r="Z1837" s="20"/>
    </row>
    <row r="1838" spans="1:26" ht="55" hidden="1" customHeight="1" x14ac:dyDescent="0.15">
      <c r="A1838" s="23"/>
      <c r="B1838" s="171"/>
      <c r="C1838" s="22"/>
      <c r="D1838" s="120"/>
      <c r="E1838" s="194"/>
      <c r="F1838" s="195" t="s">
        <v>1345</v>
      </c>
      <c r="G1838" s="196"/>
      <c r="H1838" s="197"/>
      <c r="I1838" s="198">
        <f t="shared" ca="1" si="162"/>
        <v>0</v>
      </c>
      <c r="J1838" s="121"/>
      <c r="K1838" s="196">
        <f>SUMIFS(VENTAS[Cantidad],VENTAS[Código del producto Vendido],INVENTARIO[[#This Row],[Code]])</f>
        <v>0</v>
      </c>
      <c r="L1838" s="196">
        <f>INVENTARIO[[#This Row],[Entradas]]-INVENTARIO[[#This Row],[Salidas]]</f>
        <v>0</v>
      </c>
      <c r="M1838" s="197">
        <f ca="1">INVENTARIO[[#This Row],[Pricing 1]]*10%</f>
        <v>0</v>
      </c>
      <c r="N1838" s="197"/>
      <c r="O1838" s="197"/>
      <c r="P1838" s="197" t="e">
        <f t="shared" si="163"/>
        <v>#DIV/0!</v>
      </c>
      <c r="Q1838" s="196"/>
      <c r="R1838" s="197"/>
      <c r="S1838" s="199">
        <f t="shared" si="164"/>
        <v>0</v>
      </c>
      <c r="T1838" s="200">
        <f ca="1">(P1838+S1838)-INVENTARIO[[#This Row],[Comisión 10%]]</f>
        <v>0</v>
      </c>
      <c r="U1838" s="197">
        <f t="shared" ca="1" si="165"/>
        <v>0</v>
      </c>
      <c r="V1838" s="201"/>
      <c r="W1838" s="20">
        <f ca="1">INVENTARIO[[#This Row],[Precio Final]]-(INVENTARIO[[#This Row],[Comisión 10%]]+INVENTARIO[[#This Row],[Costo total]])</f>
        <v>0</v>
      </c>
      <c r="X1838" s="20">
        <f ca="1">INVENTARIO[[#This Row],[Ganancia Unitaria]]*INVENTARIO[[#This Row],[Salidas]]</f>
        <v>0</v>
      </c>
      <c r="Y1838" s="20"/>
      <c r="Z1838" s="20"/>
    </row>
    <row r="1839" spans="1:26" ht="55" hidden="1" customHeight="1" x14ac:dyDescent="0.15">
      <c r="A1839" s="23"/>
      <c r="B1839" s="171"/>
      <c r="C1839" s="22"/>
      <c r="D1839" s="120"/>
      <c r="E1839" s="194"/>
      <c r="F1839" s="195" t="s">
        <v>713</v>
      </c>
      <c r="G1839" s="196"/>
      <c r="H1839" s="197"/>
      <c r="I1839" s="198">
        <f t="shared" ca="1" si="162"/>
        <v>0</v>
      </c>
      <c r="J1839" s="121"/>
      <c r="K1839" s="196">
        <f>SUMIFS(VENTAS[Cantidad],VENTAS[Código del producto Vendido],INVENTARIO[[#This Row],[Code]])</f>
        <v>0</v>
      </c>
      <c r="L1839" s="196">
        <f>INVENTARIO[[#This Row],[Entradas]]-INVENTARIO[[#This Row],[Salidas]]</f>
        <v>0</v>
      </c>
      <c r="M1839" s="197">
        <f ca="1">INVENTARIO[[#This Row],[Pricing 1]]*10%</f>
        <v>0</v>
      </c>
      <c r="N1839" s="197"/>
      <c r="O1839" s="197"/>
      <c r="P1839" s="197" t="e">
        <f t="shared" si="163"/>
        <v>#DIV/0!</v>
      </c>
      <c r="Q1839" s="196"/>
      <c r="R1839" s="197"/>
      <c r="S1839" s="199">
        <f t="shared" si="164"/>
        <v>0</v>
      </c>
      <c r="T1839" s="200">
        <f ca="1">(P1839+S1839)-INVENTARIO[[#This Row],[Comisión 10%]]</f>
        <v>0</v>
      </c>
      <c r="U1839" s="197">
        <f t="shared" ca="1" si="165"/>
        <v>0</v>
      </c>
      <c r="V1839" s="201"/>
      <c r="W1839" s="20">
        <f ca="1">INVENTARIO[[#This Row],[Precio Final]]-(INVENTARIO[[#This Row],[Comisión 10%]]+INVENTARIO[[#This Row],[Costo total]])</f>
        <v>0</v>
      </c>
      <c r="X1839" s="20">
        <f ca="1">INVENTARIO[[#This Row],[Ganancia Unitaria]]*INVENTARIO[[#This Row],[Salidas]]</f>
        <v>0</v>
      </c>
      <c r="Y1839" s="20"/>
      <c r="Z1839" s="20"/>
    </row>
    <row r="1840" spans="1:26" ht="55" hidden="1" customHeight="1" x14ac:dyDescent="0.15">
      <c r="A1840" s="23"/>
      <c r="B1840" s="171"/>
      <c r="C1840" s="22"/>
      <c r="D1840" s="120"/>
      <c r="E1840" s="194"/>
      <c r="F1840" s="195" t="s">
        <v>2412</v>
      </c>
      <c r="G1840" s="196"/>
      <c r="H1840" s="197"/>
      <c r="I1840" s="198">
        <f t="shared" ca="1" si="162"/>
        <v>0</v>
      </c>
      <c r="J1840" s="121"/>
      <c r="K1840" s="196">
        <f>SUMIFS(VENTAS[Cantidad],VENTAS[Código del producto Vendido],INVENTARIO[[#This Row],[Code]])</f>
        <v>0</v>
      </c>
      <c r="L1840" s="196">
        <f>INVENTARIO[[#This Row],[Entradas]]-INVENTARIO[[#This Row],[Salidas]]</f>
        <v>0</v>
      </c>
      <c r="M1840" s="197">
        <f ca="1">INVENTARIO[[#This Row],[Pricing 1]]*10%</f>
        <v>0</v>
      </c>
      <c r="N1840" s="197"/>
      <c r="O1840" s="197"/>
      <c r="P1840" s="197" t="e">
        <f t="shared" si="163"/>
        <v>#DIV/0!</v>
      </c>
      <c r="Q1840" s="196"/>
      <c r="R1840" s="197"/>
      <c r="S1840" s="199">
        <f t="shared" si="164"/>
        <v>0</v>
      </c>
      <c r="T1840" s="200">
        <f ca="1">(P1840+S1840)-INVENTARIO[[#This Row],[Comisión 10%]]</f>
        <v>0</v>
      </c>
      <c r="U1840" s="197">
        <f t="shared" ca="1" si="165"/>
        <v>0</v>
      </c>
      <c r="V1840" s="201"/>
      <c r="W1840" s="20">
        <f ca="1">INVENTARIO[[#This Row],[Precio Final]]-(INVENTARIO[[#This Row],[Comisión 10%]]+INVENTARIO[[#This Row],[Costo total]])</f>
        <v>0</v>
      </c>
      <c r="X1840" s="20">
        <f ca="1">INVENTARIO[[#This Row],[Ganancia Unitaria]]*INVENTARIO[[#This Row],[Salidas]]</f>
        <v>0</v>
      </c>
      <c r="Y1840" s="20"/>
      <c r="Z1840" s="20"/>
    </row>
    <row r="1841" spans="1:26" ht="55" hidden="1" customHeight="1" x14ac:dyDescent="0.15">
      <c r="A1841" s="23"/>
      <c r="B1841" s="171"/>
      <c r="C1841" s="22"/>
      <c r="D1841" s="120"/>
      <c r="E1841" s="194"/>
      <c r="F1841" s="195"/>
      <c r="G1841" s="196"/>
      <c r="H1841" s="197"/>
      <c r="I1841" s="198">
        <f t="shared" ca="1" si="162"/>
        <v>0</v>
      </c>
      <c r="J1841" s="121"/>
      <c r="K1841" s="196">
        <f>SUMIFS(VENTAS[Cantidad],VENTAS[Código del producto Vendido],INVENTARIO[[#This Row],[Code]])</f>
        <v>0</v>
      </c>
      <c r="L1841" s="196">
        <f>INVENTARIO[[#This Row],[Entradas]]-INVENTARIO[[#This Row],[Salidas]]</f>
        <v>0</v>
      </c>
      <c r="M1841" s="197">
        <f ca="1">INVENTARIO[[#This Row],[Pricing 1]]*10%</f>
        <v>0</v>
      </c>
      <c r="N1841" s="197"/>
      <c r="O1841" s="197"/>
      <c r="P1841" s="197" t="e">
        <f t="shared" si="163"/>
        <v>#DIV/0!</v>
      </c>
      <c r="Q1841" s="196"/>
      <c r="R1841" s="197"/>
      <c r="S1841" s="199">
        <f t="shared" si="164"/>
        <v>0</v>
      </c>
      <c r="T1841" s="200">
        <f ca="1">(P1841+S1841)-INVENTARIO[[#This Row],[Comisión 10%]]</f>
        <v>0</v>
      </c>
      <c r="U1841" s="197">
        <f t="shared" ca="1" si="165"/>
        <v>0</v>
      </c>
      <c r="V1841" s="201"/>
      <c r="W1841" s="20">
        <f ca="1">INVENTARIO[[#This Row],[Precio Final]]-(INVENTARIO[[#This Row],[Comisión 10%]]+INVENTARIO[[#This Row],[Costo total]])</f>
        <v>0</v>
      </c>
      <c r="X1841" s="20">
        <f ca="1">INVENTARIO[[#This Row],[Ganancia Unitaria]]*INVENTARIO[[#This Row],[Salidas]]</f>
        <v>0</v>
      </c>
      <c r="Y1841" s="20"/>
      <c r="Z1841" s="20"/>
    </row>
    <row r="1842" spans="1:26" ht="55" hidden="1" customHeight="1" x14ac:dyDescent="0.15">
      <c r="A1842" s="23"/>
      <c r="B1842" s="171"/>
      <c r="C1842" s="22"/>
      <c r="D1842" s="120"/>
      <c r="E1842" s="194"/>
      <c r="F1842" s="195" t="s">
        <v>712</v>
      </c>
      <c r="G1842" s="196"/>
      <c r="H1842" s="197"/>
      <c r="I1842" s="198">
        <f t="shared" ca="1" si="162"/>
        <v>0</v>
      </c>
      <c r="J1842" s="121"/>
      <c r="K1842" s="196">
        <f>SUMIFS(VENTAS[Cantidad],VENTAS[Código del producto Vendido],INVENTARIO[[#This Row],[Code]])</f>
        <v>0</v>
      </c>
      <c r="L1842" s="196">
        <f>INVENTARIO[[#This Row],[Entradas]]-INVENTARIO[[#This Row],[Salidas]]</f>
        <v>0</v>
      </c>
      <c r="M1842" s="197">
        <f ca="1">INVENTARIO[[#This Row],[Pricing 1]]*10%</f>
        <v>0</v>
      </c>
      <c r="N1842" s="197"/>
      <c r="O1842" s="197"/>
      <c r="P1842" s="197" t="e">
        <f t="shared" si="163"/>
        <v>#DIV/0!</v>
      </c>
      <c r="Q1842" s="196"/>
      <c r="R1842" s="197"/>
      <c r="S1842" s="199">
        <f t="shared" si="164"/>
        <v>0</v>
      </c>
      <c r="T1842" s="200">
        <f ca="1">(P1842+S1842)-INVENTARIO[[#This Row],[Comisión 10%]]</f>
        <v>0</v>
      </c>
      <c r="U1842" s="197">
        <f t="shared" ca="1" si="165"/>
        <v>0</v>
      </c>
      <c r="V1842" s="201"/>
      <c r="W1842" s="20">
        <f ca="1">INVENTARIO[[#This Row],[Precio Final]]-(INVENTARIO[[#This Row],[Comisión 10%]]+INVENTARIO[[#This Row],[Costo total]])</f>
        <v>0</v>
      </c>
      <c r="X1842" s="20">
        <f ca="1">INVENTARIO[[#This Row],[Ganancia Unitaria]]*INVENTARIO[[#This Row],[Salidas]]</f>
        <v>0</v>
      </c>
      <c r="Y1842" s="20"/>
      <c r="Z1842" s="20"/>
    </row>
    <row r="1843" spans="1:26" ht="55" hidden="1" customHeight="1" x14ac:dyDescent="0.15">
      <c r="A1843" s="23"/>
      <c r="B1843" s="171"/>
      <c r="C1843" s="22"/>
      <c r="D1843" s="120"/>
      <c r="E1843" s="194"/>
      <c r="F1843" s="195" t="s">
        <v>714</v>
      </c>
      <c r="G1843" s="196"/>
      <c r="H1843" s="197"/>
      <c r="I1843" s="198">
        <f t="shared" ca="1" si="162"/>
        <v>0</v>
      </c>
      <c r="J1843" s="121"/>
      <c r="K1843" s="196">
        <f>SUMIFS(VENTAS[Cantidad],VENTAS[Código del producto Vendido],INVENTARIO[[#This Row],[Code]])</f>
        <v>0</v>
      </c>
      <c r="L1843" s="196">
        <f>INVENTARIO[[#This Row],[Entradas]]-INVENTARIO[[#This Row],[Salidas]]</f>
        <v>0</v>
      </c>
      <c r="M1843" s="197">
        <f ca="1">INVENTARIO[[#This Row],[Pricing 1]]*10%</f>
        <v>0</v>
      </c>
      <c r="N1843" s="197"/>
      <c r="O1843" s="197"/>
      <c r="P1843" s="197" t="e">
        <f t="shared" si="163"/>
        <v>#DIV/0!</v>
      </c>
      <c r="Q1843" s="196"/>
      <c r="R1843" s="197"/>
      <c r="S1843" s="199">
        <f t="shared" si="164"/>
        <v>0</v>
      </c>
      <c r="T1843" s="200">
        <f ca="1">(P1843+S1843)-INVENTARIO[[#This Row],[Comisión 10%]]</f>
        <v>0</v>
      </c>
      <c r="U1843" s="197">
        <f t="shared" ca="1" si="165"/>
        <v>0</v>
      </c>
      <c r="V1843" s="201"/>
      <c r="W1843" s="20">
        <f ca="1">INVENTARIO[[#This Row],[Precio Final]]-(INVENTARIO[[#This Row],[Comisión 10%]]+INVENTARIO[[#This Row],[Costo total]])</f>
        <v>0</v>
      </c>
      <c r="X1843" s="20">
        <f ca="1">INVENTARIO[[#This Row],[Ganancia Unitaria]]*INVENTARIO[[#This Row],[Salidas]]</f>
        <v>0</v>
      </c>
      <c r="Y1843" s="20"/>
      <c r="Z1843" s="20"/>
    </row>
    <row r="1844" spans="1:26" ht="55" hidden="1" customHeight="1" x14ac:dyDescent="0.15">
      <c r="A1844" s="23"/>
      <c r="B1844" s="171"/>
      <c r="C1844" s="22"/>
      <c r="D1844" s="120"/>
      <c r="E1844" s="194"/>
      <c r="F1844" s="195" t="s">
        <v>713</v>
      </c>
      <c r="G1844" s="196"/>
      <c r="H1844" s="197"/>
      <c r="I1844" s="198">
        <f t="shared" ca="1" si="162"/>
        <v>0</v>
      </c>
      <c r="J1844" s="121"/>
      <c r="K1844" s="196">
        <f>SUMIFS(VENTAS[Cantidad],VENTAS[Código del producto Vendido],INVENTARIO[[#This Row],[Code]])</f>
        <v>0</v>
      </c>
      <c r="L1844" s="196">
        <f>INVENTARIO[[#This Row],[Entradas]]-INVENTARIO[[#This Row],[Salidas]]</f>
        <v>0</v>
      </c>
      <c r="M1844" s="197">
        <f ca="1">INVENTARIO[[#This Row],[Pricing 1]]*10%</f>
        <v>0</v>
      </c>
      <c r="N1844" s="197"/>
      <c r="O1844" s="197"/>
      <c r="P1844" s="197" t="e">
        <f t="shared" si="163"/>
        <v>#DIV/0!</v>
      </c>
      <c r="Q1844" s="196"/>
      <c r="R1844" s="197"/>
      <c r="S1844" s="199">
        <f t="shared" si="164"/>
        <v>0</v>
      </c>
      <c r="T1844" s="200">
        <f ca="1">(P1844+S1844)-INVENTARIO[[#This Row],[Comisión 10%]]</f>
        <v>0</v>
      </c>
      <c r="U1844" s="197">
        <f t="shared" ca="1" si="165"/>
        <v>0</v>
      </c>
      <c r="V1844" s="201"/>
      <c r="W1844" s="20">
        <f ca="1">INVENTARIO[[#This Row],[Precio Final]]-(INVENTARIO[[#This Row],[Comisión 10%]]+INVENTARIO[[#This Row],[Costo total]])</f>
        <v>0</v>
      </c>
      <c r="X1844" s="20">
        <f ca="1">INVENTARIO[[#This Row],[Ganancia Unitaria]]*INVENTARIO[[#This Row],[Salidas]]</f>
        <v>0</v>
      </c>
      <c r="Y1844" s="20"/>
      <c r="Z1844" s="20"/>
    </row>
    <row r="1845" spans="1:26" ht="55" hidden="1" customHeight="1" x14ac:dyDescent="0.15">
      <c r="A1845" s="23"/>
      <c r="B1845" s="171"/>
      <c r="C1845" s="22"/>
      <c r="D1845" s="120"/>
      <c r="E1845" s="194"/>
      <c r="F1845" s="195" t="s">
        <v>714</v>
      </c>
      <c r="G1845" s="196"/>
      <c r="H1845" s="197"/>
      <c r="I1845" s="198">
        <f t="shared" ca="1" si="162"/>
        <v>0</v>
      </c>
      <c r="J1845" s="121"/>
      <c r="K1845" s="196">
        <f>SUMIFS(VENTAS[Cantidad],VENTAS[Código del producto Vendido],INVENTARIO[[#This Row],[Code]])</f>
        <v>0</v>
      </c>
      <c r="L1845" s="196">
        <f>INVENTARIO[[#This Row],[Entradas]]-INVENTARIO[[#This Row],[Salidas]]</f>
        <v>0</v>
      </c>
      <c r="M1845" s="197">
        <f ca="1">INVENTARIO[[#This Row],[Pricing 1]]*10%</f>
        <v>0</v>
      </c>
      <c r="N1845" s="197"/>
      <c r="O1845" s="197"/>
      <c r="P1845" s="197" t="e">
        <f t="shared" si="163"/>
        <v>#DIV/0!</v>
      </c>
      <c r="Q1845" s="196"/>
      <c r="R1845" s="197"/>
      <c r="S1845" s="199">
        <f t="shared" si="164"/>
        <v>0</v>
      </c>
      <c r="T1845" s="200">
        <f ca="1">(P1845+S1845)-INVENTARIO[[#This Row],[Comisión 10%]]</f>
        <v>0</v>
      </c>
      <c r="U1845" s="197">
        <f t="shared" ca="1" si="165"/>
        <v>0</v>
      </c>
      <c r="V1845" s="201"/>
      <c r="W1845" s="20">
        <f ca="1">INVENTARIO[[#This Row],[Precio Final]]-(INVENTARIO[[#This Row],[Comisión 10%]]+INVENTARIO[[#This Row],[Costo total]])</f>
        <v>0</v>
      </c>
      <c r="X1845" s="20">
        <f ca="1">INVENTARIO[[#This Row],[Ganancia Unitaria]]*INVENTARIO[[#This Row],[Salidas]]</f>
        <v>0</v>
      </c>
      <c r="Y1845" s="20"/>
      <c r="Z1845" s="20"/>
    </row>
    <row r="1846" spans="1:26" ht="55" hidden="1" customHeight="1" x14ac:dyDescent="0.15">
      <c r="A1846" s="23"/>
      <c r="B1846" s="171"/>
      <c r="C1846" s="22"/>
      <c r="D1846" s="120"/>
      <c r="E1846" s="194"/>
      <c r="F1846" s="195" t="s">
        <v>1345</v>
      </c>
      <c r="G1846" s="196"/>
      <c r="H1846" s="197"/>
      <c r="I1846" s="198">
        <f t="shared" ref="I1846:I1909" ca="1" si="166">U1846</f>
        <v>0</v>
      </c>
      <c r="J1846" s="121"/>
      <c r="K1846" s="196">
        <f>SUMIFS(VENTAS[Cantidad],VENTAS[Código del producto Vendido],INVENTARIO[[#This Row],[Code]])</f>
        <v>0</v>
      </c>
      <c r="L1846" s="196">
        <f>INVENTARIO[[#This Row],[Entradas]]-INVENTARIO[[#This Row],[Salidas]]</f>
        <v>0</v>
      </c>
      <c r="M1846" s="197">
        <f ca="1">INVENTARIO[[#This Row],[Pricing 1]]*10%</f>
        <v>0</v>
      </c>
      <c r="N1846" s="197"/>
      <c r="O1846" s="197"/>
      <c r="P1846" s="197" t="e">
        <f t="shared" ref="P1846:P1909" si="167">N1846/O1846</f>
        <v>#DIV/0!</v>
      </c>
      <c r="Q1846" s="196"/>
      <c r="R1846" s="197"/>
      <c r="S1846" s="199">
        <f t="shared" ref="S1846:S1909" si="168">Q1846*R1846/1000</f>
        <v>0</v>
      </c>
      <c r="T1846" s="200">
        <f ca="1">(P1846+S1846)-INVENTARIO[[#This Row],[Comisión 10%]]</f>
        <v>0</v>
      </c>
      <c r="U1846" s="197">
        <f t="shared" ref="U1846:U1909" ca="1" si="169">ROUNDUP(T1846,0)</f>
        <v>0</v>
      </c>
      <c r="V1846" s="201"/>
      <c r="W1846" s="20">
        <f ca="1">INVENTARIO[[#This Row],[Precio Final]]-(INVENTARIO[[#This Row],[Comisión 10%]]+INVENTARIO[[#This Row],[Costo total]])</f>
        <v>0</v>
      </c>
      <c r="X1846" s="20">
        <f ca="1">INVENTARIO[[#This Row],[Ganancia Unitaria]]*INVENTARIO[[#This Row],[Salidas]]</f>
        <v>0</v>
      </c>
      <c r="Y1846" s="20"/>
      <c r="Z1846" s="20"/>
    </row>
    <row r="1847" spans="1:26" ht="55" hidden="1" customHeight="1" x14ac:dyDescent="0.15">
      <c r="A1847" s="23"/>
      <c r="B1847" s="171"/>
      <c r="C1847" s="22"/>
      <c r="D1847" s="120"/>
      <c r="E1847" s="194"/>
      <c r="F1847" s="195" t="s">
        <v>713</v>
      </c>
      <c r="G1847" s="196"/>
      <c r="H1847" s="197"/>
      <c r="I1847" s="198">
        <f t="shared" ca="1" si="166"/>
        <v>0</v>
      </c>
      <c r="J1847" s="121"/>
      <c r="K1847" s="196">
        <f>SUMIFS(VENTAS[Cantidad],VENTAS[Código del producto Vendido],INVENTARIO[[#This Row],[Code]])</f>
        <v>0</v>
      </c>
      <c r="L1847" s="196">
        <f>INVENTARIO[[#This Row],[Entradas]]-INVENTARIO[[#This Row],[Salidas]]</f>
        <v>0</v>
      </c>
      <c r="M1847" s="197">
        <f ca="1">INVENTARIO[[#This Row],[Pricing 1]]*10%</f>
        <v>0</v>
      </c>
      <c r="N1847" s="197"/>
      <c r="O1847" s="197"/>
      <c r="P1847" s="197" t="e">
        <f t="shared" si="167"/>
        <v>#DIV/0!</v>
      </c>
      <c r="Q1847" s="196"/>
      <c r="R1847" s="197"/>
      <c r="S1847" s="199">
        <f t="shared" si="168"/>
        <v>0</v>
      </c>
      <c r="T1847" s="200">
        <f ca="1">(P1847+S1847)-INVENTARIO[[#This Row],[Comisión 10%]]</f>
        <v>0</v>
      </c>
      <c r="U1847" s="197">
        <f t="shared" ca="1" si="169"/>
        <v>0</v>
      </c>
      <c r="V1847" s="201"/>
      <c r="W1847" s="20">
        <f ca="1">INVENTARIO[[#This Row],[Precio Final]]-(INVENTARIO[[#This Row],[Comisión 10%]]+INVENTARIO[[#This Row],[Costo total]])</f>
        <v>0</v>
      </c>
      <c r="X1847" s="20">
        <f ca="1">INVENTARIO[[#This Row],[Ganancia Unitaria]]*INVENTARIO[[#This Row],[Salidas]]</f>
        <v>0</v>
      </c>
      <c r="Y1847" s="20"/>
      <c r="Z1847" s="20"/>
    </row>
    <row r="1848" spans="1:26" ht="55" hidden="1" customHeight="1" x14ac:dyDescent="0.15">
      <c r="A1848" s="23"/>
      <c r="B1848" s="171"/>
      <c r="C1848" s="22"/>
      <c r="D1848" s="120"/>
      <c r="E1848" s="194"/>
      <c r="F1848" s="195" t="s">
        <v>1345</v>
      </c>
      <c r="G1848" s="196"/>
      <c r="H1848" s="197"/>
      <c r="I1848" s="198">
        <f t="shared" ca="1" si="166"/>
        <v>0</v>
      </c>
      <c r="J1848" s="121"/>
      <c r="K1848" s="196">
        <f>SUMIFS(VENTAS[Cantidad],VENTAS[Código del producto Vendido],INVENTARIO[[#This Row],[Code]])</f>
        <v>0</v>
      </c>
      <c r="L1848" s="196">
        <f>INVENTARIO[[#This Row],[Entradas]]-INVENTARIO[[#This Row],[Salidas]]</f>
        <v>0</v>
      </c>
      <c r="M1848" s="197">
        <f ca="1">INVENTARIO[[#This Row],[Pricing 1]]*10%</f>
        <v>0</v>
      </c>
      <c r="N1848" s="197"/>
      <c r="O1848" s="197"/>
      <c r="P1848" s="197" t="e">
        <f t="shared" si="167"/>
        <v>#DIV/0!</v>
      </c>
      <c r="Q1848" s="196"/>
      <c r="R1848" s="197"/>
      <c r="S1848" s="199">
        <f t="shared" si="168"/>
        <v>0</v>
      </c>
      <c r="T1848" s="200">
        <f ca="1">(P1848+S1848)-INVENTARIO[[#This Row],[Comisión 10%]]</f>
        <v>0</v>
      </c>
      <c r="U1848" s="197">
        <f t="shared" ca="1" si="169"/>
        <v>0</v>
      </c>
      <c r="V1848" s="201"/>
      <c r="W1848" s="20">
        <f ca="1">INVENTARIO[[#This Row],[Precio Final]]-(INVENTARIO[[#This Row],[Comisión 10%]]+INVENTARIO[[#This Row],[Costo total]])</f>
        <v>0</v>
      </c>
      <c r="X1848" s="20">
        <f ca="1">INVENTARIO[[#This Row],[Ganancia Unitaria]]*INVENTARIO[[#This Row],[Salidas]]</f>
        <v>0</v>
      </c>
      <c r="Y1848" s="20"/>
      <c r="Z1848" s="20"/>
    </row>
    <row r="1849" spans="1:26" ht="55" hidden="1" customHeight="1" x14ac:dyDescent="0.15">
      <c r="A1849" s="23"/>
      <c r="B1849" s="171"/>
      <c r="C1849" s="22"/>
      <c r="D1849" s="120"/>
      <c r="E1849" s="194"/>
      <c r="F1849" s="195" t="s">
        <v>714</v>
      </c>
      <c r="G1849" s="196"/>
      <c r="H1849" s="197"/>
      <c r="I1849" s="198">
        <f t="shared" ca="1" si="166"/>
        <v>0</v>
      </c>
      <c r="J1849" s="121"/>
      <c r="K1849" s="196">
        <f>SUMIFS(VENTAS[Cantidad],VENTAS[Código del producto Vendido],INVENTARIO[[#This Row],[Code]])</f>
        <v>0</v>
      </c>
      <c r="L1849" s="196">
        <f>INVENTARIO[[#This Row],[Entradas]]-INVENTARIO[[#This Row],[Salidas]]</f>
        <v>0</v>
      </c>
      <c r="M1849" s="197">
        <f ca="1">INVENTARIO[[#This Row],[Pricing 1]]*10%</f>
        <v>0</v>
      </c>
      <c r="N1849" s="197"/>
      <c r="O1849" s="197"/>
      <c r="P1849" s="197" t="e">
        <f t="shared" si="167"/>
        <v>#DIV/0!</v>
      </c>
      <c r="Q1849" s="196"/>
      <c r="R1849" s="197"/>
      <c r="S1849" s="199">
        <f t="shared" si="168"/>
        <v>0</v>
      </c>
      <c r="T1849" s="200">
        <f ca="1">(P1849+S1849)-INVENTARIO[[#This Row],[Comisión 10%]]</f>
        <v>0</v>
      </c>
      <c r="U1849" s="197">
        <f t="shared" ca="1" si="169"/>
        <v>0</v>
      </c>
      <c r="V1849" s="201"/>
      <c r="W1849" s="20">
        <f ca="1">INVENTARIO[[#This Row],[Precio Final]]-(INVENTARIO[[#This Row],[Comisión 10%]]+INVENTARIO[[#This Row],[Costo total]])</f>
        <v>0</v>
      </c>
      <c r="X1849" s="20">
        <f ca="1">INVENTARIO[[#This Row],[Ganancia Unitaria]]*INVENTARIO[[#This Row],[Salidas]]</f>
        <v>0</v>
      </c>
      <c r="Y1849" s="20"/>
      <c r="Z1849" s="20"/>
    </row>
    <row r="1850" spans="1:26" ht="55" hidden="1" customHeight="1" x14ac:dyDescent="0.15">
      <c r="A1850" s="23"/>
      <c r="B1850" s="171"/>
      <c r="C1850" s="22"/>
      <c r="D1850" s="120"/>
      <c r="E1850" s="194"/>
      <c r="F1850" s="195" t="s">
        <v>2412</v>
      </c>
      <c r="G1850" s="196"/>
      <c r="H1850" s="197"/>
      <c r="I1850" s="198">
        <f t="shared" ca="1" si="166"/>
        <v>0</v>
      </c>
      <c r="J1850" s="121"/>
      <c r="K1850" s="196">
        <f>SUMIFS(VENTAS[Cantidad],VENTAS[Código del producto Vendido],INVENTARIO[[#This Row],[Code]])</f>
        <v>0</v>
      </c>
      <c r="L1850" s="196">
        <f>INVENTARIO[[#This Row],[Entradas]]-INVENTARIO[[#This Row],[Salidas]]</f>
        <v>0</v>
      </c>
      <c r="M1850" s="197">
        <f ca="1">INVENTARIO[[#This Row],[Pricing 1]]*10%</f>
        <v>0</v>
      </c>
      <c r="N1850" s="197"/>
      <c r="O1850" s="197"/>
      <c r="P1850" s="197" t="e">
        <f t="shared" si="167"/>
        <v>#DIV/0!</v>
      </c>
      <c r="Q1850" s="196"/>
      <c r="R1850" s="197"/>
      <c r="S1850" s="199">
        <f t="shared" si="168"/>
        <v>0</v>
      </c>
      <c r="T1850" s="200">
        <f ca="1">(P1850+S1850)-INVENTARIO[[#This Row],[Comisión 10%]]</f>
        <v>0</v>
      </c>
      <c r="U1850" s="197">
        <f t="shared" ca="1" si="169"/>
        <v>0</v>
      </c>
      <c r="V1850" s="201"/>
      <c r="W1850" s="20">
        <f ca="1">INVENTARIO[[#This Row],[Precio Final]]-(INVENTARIO[[#This Row],[Comisión 10%]]+INVENTARIO[[#This Row],[Costo total]])</f>
        <v>0</v>
      </c>
      <c r="X1850" s="20">
        <f ca="1">INVENTARIO[[#This Row],[Ganancia Unitaria]]*INVENTARIO[[#This Row],[Salidas]]</f>
        <v>0</v>
      </c>
      <c r="Y1850" s="20"/>
      <c r="Z1850" s="20"/>
    </row>
    <row r="1851" spans="1:26" ht="55" hidden="1" customHeight="1" x14ac:dyDescent="0.15">
      <c r="A1851" s="23"/>
      <c r="B1851" s="171"/>
      <c r="C1851" s="22"/>
      <c r="D1851" s="120"/>
      <c r="E1851" s="194"/>
      <c r="F1851" s="195" t="s">
        <v>714</v>
      </c>
      <c r="G1851" s="196"/>
      <c r="H1851" s="197"/>
      <c r="I1851" s="198">
        <f t="shared" ca="1" si="166"/>
        <v>0</v>
      </c>
      <c r="J1851" s="121"/>
      <c r="K1851" s="196">
        <f>SUMIFS(VENTAS[Cantidad],VENTAS[Código del producto Vendido],INVENTARIO[[#This Row],[Code]])</f>
        <v>0</v>
      </c>
      <c r="L1851" s="196">
        <f>INVENTARIO[[#This Row],[Entradas]]-INVENTARIO[[#This Row],[Salidas]]</f>
        <v>0</v>
      </c>
      <c r="M1851" s="197">
        <f ca="1">INVENTARIO[[#This Row],[Pricing 1]]*10%</f>
        <v>0</v>
      </c>
      <c r="N1851" s="197"/>
      <c r="O1851" s="197"/>
      <c r="P1851" s="197" t="e">
        <f t="shared" si="167"/>
        <v>#DIV/0!</v>
      </c>
      <c r="Q1851" s="196"/>
      <c r="R1851" s="197"/>
      <c r="S1851" s="199">
        <f t="shared" si="168"/>
        <v>0</v>
      </c>
      <c r="T1851" s="200">
        <f ca="1">(P1851+S1851)-INVENTARIO[[#This Row],[Comisión 10%]]</f>
        <v>0</v>
      </c>
      <c r="U1851" s="197">
        <f t="shared" ca="1" si="169"/>
        <v>0</v>
      </c>
      <c r="V1851" s="201"/>
      <c r="W1851" s="20">
        <f ca="1">INVENTARIO[[#This Row],[Precio Final]]-(INVENTARIO[[#This Row],[Comisión 10%]]+INVENTARIO[[#This Row],[Costo total]])</f>
        <v>0</v>
      </c>
      <c r="X1851" s="20">
        <f ca="1">INVENTARIO[[#This Row],[Ganancia Unitaria]]*INVENTARIO[[#This Row],[Salidas]]</f>
        <v>0</v>
      </c>
      <c r="Y1851" s="20"/>
      <c r="Z1851" s="20"/>
    </row>
    <row r="1852" spans="1:26" ht="55" hidden="1" customHeight="1" x14ac:dyDescent="0.15">
      <c r="A1852" s="23"/>
      <c r="B1852" s="171"/>
      <c r="C1852" s="22"/>
      <c r="D1852" s="120"/>
      <c r="E1852" s="194"/>
      <c r="F1852" s="195" t="s">
        <v>2412</v>
      </c>
      <c r="G1852" s="196"/>
      <c r="H1852" s="197"/>
      <c r="I1852" s="198">
        <f t="shared" ca="1" si="166"/>
        <v>0</v>
      </c>
      <c r="J1852" s="121"/>
      <c r="K1852" s="196">
        <f>SUMIFS(VENTAS[Cantidad],VENTAS[Código del producto Vendido],INVENTARIO[[#This Row],[Code]])</f>
        <v>0</v>
      </c>
      <c r="L1852" s="196">
        <f>INVENTARIO[[#This Row],[Entradas]]-INVENTARIO[[#This Row],[Salidas]]</f>
        <v>0</v>
      </c>
      <c r="M1852" s="197">
        <f ca="1">INVENTARIO[[#This Row],[Pricing 1]]*10%</f>
        <v>0</v>
      </c>
      <c r="N1852" s="197"/>
      <c r="O1852" s="197"/>
      <c r="P1852" s="197" t="e">
        <f t="shared" si="167"/>
        <v>#DIV/0!</v>
      </c>
      <c r="Q1852" s="196"/>
      <c r="R1852" s="197"/>
      <c r="S1852" s="199">
        <f t="shared" si="168"/>
        <v>0</v>
      </c>
      <c r="T1852" s="200">
        <f ca="1">(P1852+S1852)-INVENTARIO[[#This Row],[Comisión 10%]]</f>
        <v>0</v>
      </c>
      <c r="U1852" s="197">
        <f t="shared" ca="1" si="169"/>
        <v>0</v>
      </c>
      <c r="V1852" s="201"/>
      <c r="W1852" s="20">
        <f ca="1">INVENTARIO[[#This Row],[Precio Final]]-(INVENTARIO[[#This Row],[Comisión 10%]]+INVENTARIO[[#This Row],[Costo total]])</f>
        <v>0</v>
      </c>
      <c r="X1852" s="20">
        <f ca="1">INVENTARIO[[#This Row],[Ganancia Unitaria]]*INVENTARIO[[#This Row],[Salidas]]</f>
        <v>0</v>
      </c>
      <c r="Y1852" s="20"/>
      <c r="Z1852" s="20"/>
    </row>
    <row r="1853" spans="1:26" ht="55" hidden="1" customHeight="1" x14ac:dyDescent="0.15">
      <c r="A1853" s="23"/>
      <c r="B1853" s="171"/>
      <c r="C1853" s="22"/>
      <c r="D1853" s="120"/>
      <c r="E1853" s="194"/>
      <c r="F1853" s="195" t="s">
        <v>713</v>
      </c>
      <c r="G1853" s="196"/>
      <c r="H1853" s="197"/>
      <c r="I1853" s="198">
        <f t="shared" ca="1" si="166"/>
        <v>0</v>
      </c>
      <c r="J1853" s="121"/>
      <c r="K1853" s="196">
        <f>SUMIFS(VENTAS[Cantidad],VENTAS[Código del producto Vendido],INVENTARIO[[#This Row],[Code]])</f>
        <v>0</v>
      </c>
      <c r="L1853" s="196">
        <f>INVENTARIO[[#This Row],[Entradas]]-INVENTARIO[[#This Row],[Salidas]]</f>
        <v>0</v>
      </c>
      <c r="M1853" s="197">
        <f ca="1">INVENTARIO[[#This Row],[Pricing 1]]*10%</f>
        <v>0</v>
      </c>
      <c r="N1853" s="197"/>
      <c r="O1853" s="197"/>
      <c r="P1853" s="197" t="e">
        <f t="shared" si="167"/>
        <v>#DIV/0!</v>
      </c>
      <c r="Q1853" s="196"/>
      <c r="R1853" s="197"/>
      <c r="S1853" s="199">
        <f t="shared" si="168"/>
        <v>0</v>
      </c>
      <c r="T1853" s="200">
        <f ca="1">(P1853+S1853)-INVENTARIO[[#This Row],[Comisión 10%]]</f>
        <v>0</v>
      </c>
      <c r="U1853" s="197">
        <f t="shared" ca="1" si="169"/>
        <v>0</v>
      </c>
      <c r="V1853" s="201"/>
      <c r="W1853" s="20">
        <f ca="1">INVENTARIO[[#This Row],[Precio Final]]-(INVENTARIO[[#This Row],[Comisión 10%]]+INVENTARIO[[#This Row],[Costo total]])</f>
        <v>0</v>
      </c>
      <c r="X1853" s="20">
        <f ca="1">INVENTARIO[[#This Row],[Ganancia Unitaria]]*INVENTARIO[[#This Row],[Salidas]]</f>
        <v>0</v>
      </c>
      <c r="Y1853" s="20"/>
      <c r="Z1853" s="20"/>
    </row>
    <row r="1854" spans="1:26" ht="55" hidden="1" customHeight="1" x14ac:dyDescent="0.15">
      <c r="A1854" s="23"/>
      <c r="B1854" s="171"/>
      <c r="C1854" s="22"/>
      <c r="D1854" s="120"/>
      <c r="E1854" s="194"/>
      <c r="F1854" s="195" t="s">
        <v>692</v>
      </c>
      <c r="G1854" s="196"/>
      <c r="H1854" s="197"/>
      <c r="I1854" s="198">
        <f t="shared" ca="1" si="166"/>
        <v>0</v>
      </c>
      <c r="J1854" s="121"/>
      <c r="K1854" s="196">
        <f>SUMIFS(VENTAS[Cantidad],VENTAS[Código del producto Vendido],INVENTARIO[[#This Row],[Code]])</f>
        <v>0</v>
      </c>
      <c r="L1854" s="196">
        <f>INVENTARIO[[#This Row],[Entradas]]-INVENTARIO[[#This Row],[Salidas]]</f>
        <v>0</v>
      </c>
      <c r="M1854" s="197">
        <f ca="1">INVENTARIO[[#This Row],[Pricing 1]]*10%</f>
        <v>0</v>
      </c>
      <c r="N1854" s="197"/>
      <c r="O1854" s="197"/>
      <c r="P1854" s="197" t="e">
        <f t="shared" si="167"/>
        <v>#DIV/0!</v>
      </c>
      <c r="Q1854" s="196"/>
      <c r="R1854" s="197"/>
      <c r="S1854" s="199">
        <f t="shared" si="168"/>
        <v>0</v>
      </c>
      <c r="T1854" s="200">
        <f ca="1">(P1854+S1854)-INVENTARIO[[#This Row],[Comisión 10%]]</f>
        <v>0</v>
      </c>
      <c r="U1854" s="197">
        <f t="shared" ca="1" si="169"/>
        <v>0</v>
      </c>
      <c r="V1854" s="201"/>
      <c r="W1854" s="20">
        <f ca="1">INVENTARIO[[#This Row],[Precio Final]]-(INVENTARIO[[#This Row],[Comisión 10%]]+INVENTARIO[[#This Row],[Costo total]])</f>
        <v>0</v>
      </c>
      <c r="X1854" s="20">
        <f ca="1">INVENTARIO[[#This Row],[Ganancia Unitaria]]*INVENTARIO[[#This Row],[Salidas]]</f>
        <v>0</v>
      </c>
      <c r="Y1854" s="20"/>
      <c r="Z1854" s="20"/>
    </row>
    <row r="1855" spans="1:26" ht="55" hidden="1" customHeight="1" x14ac:dyDescent="0.15">
      <c r="A1855" s="23"/>
      <c r="B1855" s="171"/>
      <c r="C1855" s="22"/>
      <c r="D1855" s="120"/>
      <c r="E1855" s="194"/>
      <c r="F1855" s="195" t="s">
        <v>695</v>
      </c>
      <c r="G1855" s="196"/>
      <c r="H1855" s="197"/>
      <c r="I1855" s="198">
        <f t="shared" ca="1" si="166"/>
        <v>0</v>
      </c>
      <c r="J1855" s="121"/>
      <c r="K1855" s="196">
        <f>SUMIFS(VENTAS[Cantidad],VENTAS[Código del producto Vendido],INVENTARIO[[#This Row],[Code]])</f>
        <v>0</v>
      </c>
      <c r="L1855" s="196">
        <f>INVENTARIO[[#This Row],[Entradas]]-INVENTARIO[[#This Row],[Salidas]]</f>
        <v>0</v>
      </c>
      <c r="M1855" s="197">
        <f ca="1">INVENTARIO[[#This Row],[Pricing 1]]*10%</f>
        <v>0</v>
      </c>
      <c r="N1855" s="197"/>
      <c r="O1855" s="197"/>
      <c r="P1855" s="197" t="e">
        <f t="shared" si="167"/>
        <v>#DIV/0!</v>
      </c>
      <c r="Q1855" s="196"/>
      <c r="R1855" s="197"/>
      <c r="S1855" s="199">
        <f t="shared" si="168"/>
        <v>0</v>
      </c>
      <c r="T1855" s="200">
        <f ca="1">(P1855+S1855)-INVENTARIO[[#This Row],[Comisión 10%]]</f>
        <v>0</v>
      </c>
      <c r="U1855" s="197">
        <f t="shared" ca="1" si="169"/>
        <v>0</v>
      </c>
      <c r="V1855" s="201"/>
      <c r="W1855" s="20">
        <f ca="1">INVENTARIO[[#This Row],[Precio Final]]-(INVENTARIO[[#This Row],[Comisión 10%]]+INVENTARIO[[#This Row],[Costo total]])</f>
        <v>0</v>
      </c>
      <c r="X1855" s="20">
        <f ca="1">INVENTARIO[[#This Row],[Ganancia Unitaria]]*INVENTARIO[[#This Row],[Salidas]]</f>
        <v>0</v>
      </c>
      <c r="Y1855" s="20"/>
      <c r="Z1855" s="20"/>
    </row>
    <row r="1856" spans="1:26" ht="55" hidden="1" customHeight="1" x14ac:dyDescent="0.15">
      <c r="A1856" s="23"/>
      <c r="B1856" s="171"/>
      <c r="C1856" s="22"/>
      <c r="D1856" s="120"/>
      <c r="E1856" s="194"/>
      <c r="F1856" s="195" t="s">
        <v>698</v>
      </c>
      <c r="G1856" s="196"/>
      <c r="H1856" s="197"/>
      <c r="I1856" s="198">
        <f t="shared" ca="1" si="166"/>
        <v>0</v>
      </c>
      <c r="J1856" s="121"/>
      <c r="K1856" s="196">
        <f>SUMIFS(VENTAS[Cantidad],VENTAS[Código del producto Vendido],INVENTARIO[[#This Row],[Code]])</f>
        <v>0</v>
      </c>
      <c r="L1856" s="196">
        <f>INVENTARIO[[#This Row],[Entradas]]-INVENTARIO[[#This Row],[Salidas]]</f>
        <v>0</v>
      </c>
      <c r="M1856" s="197">
        <f ca="1">INVENTARIO[[#This Row],[Pricing 1]]*10%</f>
        <v>0</v>
      </c>
      <c r="N1856" s="197"/>
      <c r="O1856" s="197"/>
      <c r="P1856" s="197" t="e">
        <f t="shared" si="167"/>
        <v>#DIV/0!</v>
      </c>
      <c r="Q1856" s="196"/>
      <c r="R1856" s="197"/>
      <c r="S1856" s="199">
        <f t="shared" si="168"/>
        <v>0</v>
      </c>
      <c r="T1856" s="200">
        <f ca="1">(P1856+S1856)-INVENTARIO[[#This Row],[Comisión 10%]]</f>
        <v>0</v>
      </c>
      <c r="U1856" s="197">
        <f t="shared" ca="1" si="169"/>
        <v>0</v>
      </c>
      <c r="V1856" s="201"/>
      <c r="W1856" s="20">
        <f ca="1">INVENTARIO[[#This Row],[Precio Final]]-(INVENTARIO[[#This Row],[Comisión 10%]]+INVENTARIO[[#This Row],[Costo total]])</f>
        <v>0</v>
      </c>
      <c r="X1856" s="20">
        <f ca="1">INVENTARIO[[#This Row],[Ganancia Unitaria]]*INVENTARIO[[#This Row],[Salidas]]</f>
        <v>0</v>
      </c>
      <c r="Y1856" s="20"/>
      <c r="Z1856" s="20"/>
    </row>
    <row r="1857" spans="1:26" ht="55" hidden="1" customHeight="1" x14ac:dyDescent="0.15">
      <c r="A1857" s="23"/>
      <c r="B1857" s="171"/>
      <c r="C1857" s="22"/>
      <c r="D1857" s="120"/>
      <c r="E1857" s="194"/>
      <c r="F1857" s="195" t="s">
        <v>692</v>
      </c>
      <c r="G1857" s="196"/>
      <c r="H1857" s="197"/>
      <c r="I1857" s="198">
        <f t="shared" ca="1" si="166"/>
        <v>0</v>
      </c>
      <c r="J1857" s="121"/>
      <c r="K1857" s="196">
        <f>SUMIFS(VENTAS[Cantidad],VENTAS[Código del producto Vendido],INVENTARIO[[#This Row],[Code]])</f>
        <v>0</v>
      </c>
      <c r="L1857" s="196">
        <f>INVENTARIO[[#This Row],[Entradas]]-INVENTARIO[[#This Row],[Salidas]]</f>
        <v>0</v>
      </c>
      <c r="M1857" s="197">
        <f ca="1">INVENTARIO[[#This Row],[Pricing 1]]*10%</f>
        <v>0</v>
      </c>
      <c r="N1857" s="197"/>
      <c r="O1857" s="197"/>
      <c r="P1857" s="197" t="e">
        <f t="shared" si="167"/>
        <v>#DIV/0!</v>
      </c>
      <c r="Q1857" s="196"/>
      <c r="R1857" s="197"/>
      <c r="S1857" s="199">
        <f t="shared" si="168"/>
        <v>0</v>
      </c>
      <c r="T1857" s="200">
        <f ca="1">(P1857+S1857)-INVENTARIO[[#This Row],[Comisión 10%]]</f>
        <v>0</v>
      </c>
      <c r="U1857" s="197">
        <f t="shared" ca="1" si="169"/>
        <v>0</v>
      </c>
      <c r="V1857" s="201"/>
      <c r="W1857" s="20">
        <f ca="1">INVENTARIO[[#This Row],[Precio Final]]-(INVENTARIO[[#This Row],[Comisión 10%]]+INVENTARIO[[#This Row],[Costo total]])</f>
        <v>0</v>
      </c>
      <c r="X1857" s="20">
        <f ca="1">INVENTARIO[[#This Row],[Ganancia Unitaria]]*INVENTARIO[[#This Row],[Salidas]]</f>
        <v>0</v>
      </c>
      <c r="Y1857" s="20"/>
      <c r="Z1857" s="20"/>
    </row>
    <row r="1858" spans="1:26" ht="55" hidden="1" customHeight="1" x14ac:dyDescent="0.15">
      <c r="A1858" s="23"/>
      <c r="B1858" s="171"/>
      <c r="C1858" s="22"/>
      <c r="D1858" s="120"/>
      <c r="E1858" s="194"/>
      <c r="F1858" s="195" t="s">
        <v>697</v>
      </c>
      <c r="G1858" s="196"/>
      <c r="H1858" s="197"/>
      <c r="I1858" s="198">
        <f t="shared" ca="1" si="166"/>
        <v>0</v>
      </c>
      <c r="J1858" s="121"/>
      <c r="K1858" s="196">
        <f>SUMIFS(VENTAS[Cantidad],VENTAS[Código del producto Vendido],INVENTARIO[[#This Row],[Code]])</f>
        <v>0</v>
      </c>
      <c r="L1858" s="196">
        <f>INVENTARIO[[#This Row],[Entradas]]-INVENTARIO[[#This Row],[Salidas]]</f>
        <v>0</v>
      </c>
      <c r="M1858" s="197">
        <f ca="1">INVENTARIO[[#This Row],[Pricing 1]]*10%</f>
        <v>0</v>
      </c>
      <c r="N1858" s="197"/>
      <c r="O1858" s="197"/>
      <c r="P1858" s="197" t="e">
        <f t="shared" si="167"/>
        <v>#DIV/0!</v>
      </c>
      <c r="Q1858" s="196"/>
      <c r="R1858" s="197"/>
      <c r="S1858" s="199">
        <f t="shared" si="168"/>
        <v>0</v>
      </c>
      <c r="T1858" s="200">
        <f ca="1">(P1858+S1858)-INVENTARIO[[#This Row],[Comisión 10%]]</f>
        <v>0</v>
      </c>
      <c r="U1858" s="197">
        <f t="shared" ca="1" si="169"/>
        <v>0</v>
      </c>
      <c r="V1858" s="201"/>
      <c r="W1858" s="20">
        <f ca="1">INVENTARIO[[#This Row],[Precio Final]]-(INVENTARIO[[#This Row],[Comisión 10%]]+INVENTARIO[[#This Row],[Costo total]])</f>
        <v>0</v>
      </c>
      <c r="X1858" s="20">
        <f ca="1">INVENTARIO[[#This Row],[Ganancia Unitaria]]*INVENTARIO[[#This Row],[Salidas]]</f>
        <v>0</v>
      </c>
      <c r="Y1858" s="20"/>
      <c r="Z1858" s="20"/>
    </row>
    <row r="1859" spans="1:26" ht="55" hidden="1" customHeight="1" x14ac:dyDescent="0.15">
      <c r="A1859" s="23"/>
      <c r="B1859" s="171"/>
      <c r="C1859" s="22"/>
      <c r="D1859" s="120"/>
      <c r="E1859" s="194"/>
      <c r="F1859" s="195" t="s">
        <v>698</v>
      </c>
      <c r="G1859" s="196"/>
      <c r="H1859" s="197"/>
      <c r="I1859" s="198">
        <f t="shared" ca="1" si="166"/>
        <v>0</v>
      </c>
      <c r="J1859" s="121"/>
      <c r="K1859" s="196">
        <f>SUMIFS(VENTAS[Cantidad],VENTAS[Código del producto Vendido],INVENTARIO[[#This Row],[Code]])</f>
        <v>0</v>
      </c>
      <c r="L1859" s="196">
        <f>INVENTARIO[[#This Row],[Entradas]]-INVENTARIO[[#This Row],[Salidas]]</f>
        <v>0</v>
      </c>
      <c r="M1859" s="197">
        <f ca="1">INVENTARIO[[#This Row],[Pricing 1]]*10%</f>
        <v>0</v>
      </c>
      <c r="N1859" s="197"/>
      <c r="O1859" s="197"/>
      <c r="P1859" s="197" t="e">
        <f t="shared" si="167"/>
        <v>#DIV/0!</v>
      </c>
      <c r="Q1859" s="196"/>
      <c r="R1859" s="197"/>
      <c r="S1859" s="199">
        <f t="shared" si="168"/>
        <v>0</v>
      </c>
      <c r="T1859" s="200">
        <f ca="1">(P1859+S1859)-INVENTARIO[[#This Row],[Comisión 10%]]</f>
        <v>0</v>
      </c>
      <c r="U1859" s="197">
        <f t="shared" ca="1" si="169"/>
        <v>0</v>
      </c>
      <c r="V1859" s="201"/>
      <c r="W1859" s="20">
        <f ca="1">INVENTARIO[[#This Row],[Precio Final]]-(INVENTARIO[[#This Row],[Comisión 10%]]+INVENTARIO[[#This Row],[Costo total]])</f>
        <v>0</v>
      </c>
      <c r="X1859" s="20">
        <f ca="1">INVENTARIO[[#This Row],[Ganancia Unitaria]]*INVENTARIO[[#This Row],[Salidas]]</f>
        <v>0</v>
      </c>
      <c r="Y1859" s="20"/>
      <c r="Z1859" s="20"/>
    </row>
    <row r="1860" spans="1:26" ht="55" hidden="1" customHeight="1" x14ac:dyDescent="0.15">
      <c r="A1860" s="23"/>
      <c r="B1860" s="171"/>
      <c r="C1860" s="22"/>
      <c r="D1860" s="120"/>
      <c r="E1860" s="194"/>
      <c r="F1860" s="195" t="s">
        <v>693</v>
      </c>
      <c r="G1860" s="196"/>
      <c r="H1860" s="197"/>
      <c r="I1860" s="198">
        <f t="shared" ca="1" si="166"/>
        <v>0</v>
      </c>
      <c r="J1860" s="121"/>
      <c r="K1860" s="196">
        <f>SUMIFS(VENTAS[Cantidad],VENTAS[Código del producto Vendido],INVENTARIO[[#This Row],[Code]])</f>
        <v>0</v>
      </c>
      <c r="L1860" s="196">
        <f>INVENTARIO[[#This Row],[Entradas]]-INVENTARIO[[#This Row],[Salidas]]</f>
        <v>0</v>
      </c>
      <c r="M1860" s="197">
        <f ca="1">INVENTARIO[[#This Row],[Pricing 1]]*10%</f>
        <v>0</v>
      </c>
      <c r="N1860" s="197"/>
      <c r="O1860" s="197"/>
      <c r="P1860" s="197" t="e">
        <f t="shared" si="167"/>
        <v>#DIV/0!</v>
      </c>
      <c r="Q1860" s="196"/>
      <c r="R1860" s="197"/>
      <c r="S1860" s="199">
        <f t="shared" si="168"/>
        <v>0</v>
      </c>
      <c r="T1860" s="200">
        <f ca="1">(P1860+S1860)-INVENTARIO[[#This Row],[Comisión 10%]]</f>
        <v>0</v>
      </c>
      <c r="U1860" s="197">
        <f t="shared" ca="1" si="169"/>
        <v>0</v>
      </c>
      <c r="V1860" s="201"/>
      <c r="W1860" s="20">
        <f ca="1">INVENTARIO[[#This Row],[Precio Final]]-(INVENTARIO[[#This Row],[Comisión 10%]]+INVENTARIO[[#This Row],[Costo total]])</f>
        <v>0</v>
      </c>
      <c r="X1860" s="20">
        <f ca="1">INVENTARIO[[#This Row],[Ganancia Unitaria]]*INVENTARIO[[#This Row],[Salidas]]</f>
        <v>0</v>
      </c>
      <c r="Y1860" s="20"/>
      <c r="Z1860" s="20"/>
    </row>
    <row r="1861" spans="1:26" ht="55" hidden="1" customHeight="1" x14ac:dyDescent="0.15">
      <c r="A1861" s="23"/>
      <c r="B1861" s="171"/>
      <c r="C1861" s="22"/>
      <c r="D1861" s="120"/>
      <c r="E1861" s="194"/>
      <c r="F1861" s="195" t="s">
        <v>695</v>
      </c>
      <c r="G1861" s="196"/>
      <c r="H1861" s="197"/>
      <c r="I1861" s="198">
        <f t="shared" ca="1" si="166"/>
        <v>0</v>
      </c>
      <c r="J1861" s="121"/>
      <c r="K1861" s="196">
        <f>SUMIFS(VENTAS[Cantidad],VENTAS[Código del producto Vendido],INVENTARIO[[#This Row],[Code]])</f>
        <v>0</v>
      </c>
      <c r="L1861" s="196">
        <f>INVENTARIO[[#This Row],[Entradas]]-INVENTARIO[[#This Row],[Salidas]]</f>
        <v>0</v>
      </c>
      <c r="M1861" s="197">
        <f ca="1">INVENTARIO[[#This Row],[Pricing 1]]*10%</f>
        <v>0</v>
      </c>
      <c r="N1861" s="197"/>
      <c r="O1861" s="197"/>
      <c r="P1861" s="197" t="e">
        <f t="shared" si="167"/>
        <v>#DIV/0!</v>
      </c>
      <c r="Q1861" s="196"/>
      <c r="R1861" s="197"/>
      <c r="S1861" s="199">
        <f t="shared" si="168"/>
        <v>0</v>
      </c>
      <c r="T1861" s="200">
        <f ca="1">(P1861+S1861)-INVENTARIO[[#This Row],[Comisión 10%]]</f>
        <v>0</v>
      </c>
      <c r="U1861" s="197">
        <f t="shared" ca="1" si="169"/>
        <v>0</v>
      </c>
      <c r="V1861" s="201"/>
      <c r="W1861" s="20">
        <f ca="1">INVENTARIO[[#This Row],[Precio Final]]-(INVENTARIO[[#This Row],[Comisión 10%]]+INVENTARIO[[#This Row],[Costo total]])</f>
        <v>0</v>
      </c>
      <c r="X1861" s="20">
        <f ca="1">INVENTARIO[[#This Row],[Ganancia Unitaria]]*INVENTARIO[[#This Row],[Salidas]]</f>
        <v>0</v>
      </c>
      <c r="Y1861" s="20"/>
      <c r="Z1861" s="20"/>
    </row>
    <row r="1862" spans="1:26" ht="55" hidden="1" customHeight="1" x14ac:dyDescent="0.15">
      <c r="A1862" s="23"/>
      <c r="B1862" s="171"/>
      <c r="C1862" s="22"/>
      <c r="D1862" s="120"/>
      <c r="E1862" s="194"/>
      <c r="F1862" s="195" t="s">
        <v>698</v>
      </c>
      <c r="G1862" s="196"/>
      <c r="H1862" s="197"/>
      <c r="I1862" s="198">
        <f t="shared" ca="1" si="166"/>
        <v>0</v>
      </c>
      <c r="J1862" s="121"/>
      <c r="K1862" s="196">
        <f>SUMIFS(VENTAS[Cantidad],VENTAS[Código del producto Vendido],INVENTARIO[[#This Row],[Code]])</f>
        <v>0</v>
      </c>
      <c r="L1862" s="196">
        <f>INVENTARIO[[#This Row],[Entradas]]-INVENTARIO[[#This Row],[Salidas]]</f>
        <v>0</v>
      </c>
      <c r="M1862" s="197">
        <f ca="1">INVENTARIO[[#This Row],[Pricing 1]]*10%</f>
        <v>0</v>
      </c>
      <c r="N1862" s="197"/>
      <c r="O1862" s="197"/>
      <c r="P1862" s="197" t="e">
        <f t="shared" si="167"/>
        <v>#DIV/0!</v>
      </c>
      <c r="Q1862" s="196"/>
      <c r="R1862" s="197"/>
      <c r="S1862" s="199">
        <f t="shared" si="168"/>
        <v>0</v>
      </c>
      <c r="T1862" s="200">
        <f ca="1">(P1862+S1862)-INVENTARIO[[#This Row],[Comisión 10%]]</f>
        <v>0</v>
      </c>
      <c r="U1862" s="197">
        <f t="shared" ca="1" si="169"/>
        <v>0</v>
      </c>
      <c r="V1862" s="201"/>
      <c r="W1862" s="20">
        <f ca="1">INVENTARIO[[#This Row],[Precio Final]]-(INVENTARIO[[#This Row],[Comisión 10%]]+INVENTARIO[[#This Row],[Costo total]])</f>
        <v>0</v>
      </c>
      <c r="X1862" s="20">
        <f ca="1">INVENTARIO[[#This Row],[Ganancia Unitaria]]*INVENTARIO[[#This Row],[Salidas]]</f>
        <v>0</v>
      </c>
      <c r="Y1862" s="20"/>
      <c r="Z1862" s="20"/>
    </row>
    <row r="1863" spans="1:26" ht="55" hidden="1" customHeight="1" x14ac:dyDescent="0.15">
      <c r="A1863" s="23"/>
      <c r="B1863" s="171"/>
      <c r="C1863" s="22"/>
      <c r="D1863" s="120"/>
      <c r="E1863" s="194"/>
      <c r="F1863" s="195" t="s">
        <v>695</v>
      </c>
      <c r="G1863" s="196"/>
      <c r="H1863" s="197"/>
      <c r="I1863" s="198">
        <f t="shared" ca="1" si="166"/>
        <v>0</v>
      </c>
      <c r="J1863" s="121"/>
      <c r="K1863" s="196">
        <f>SUMIFS(VENTAS[Cantidad],VENTAS[Código del producto Vendido],INVENTARIO[[#This Row],[Code]])</f>
        <v>0</v>
      </c>
      <c r="L1863" s="196">
        <f>INVENTARIO[[#This Row],[Entradas]]-INVENTARIO[[#This Row],[Salidas]]</f>
        <v>0</v>
      </c>
      <c r="M1863" s="197">
        <f ca="1">INVENTARIO[[#This Row],[Pricing 1]]*10%</f>
        <v>0</v>
      </c>
      <c r="N1863" s="197"/>
      <c r="O1863" s="197"/>
      <c r="P1863" s="197" t="e">
        <f t="shared" si="167"/>
        <v>#DIV/0!</v>
      </c>
      <c r="Q1863" s="196"/>
      <c r="R1863" s="197"/>
      <c r="S1863" s="199">
        <f t="shared" si="168"/>
        <v>0</v>
      </c>
      <c r="T1863" s="200">
        <f ca="1">(P1863+S1863)-INVENTARIO[[#This Row],[Comisión 10%]]</f>
        <v>0</v>
      </c>
      <c r="U1863" s="197">
        <f t="shared" ca="1" si="169"/>
        <v>0</v>
      </c>
      <c r="V1863" s="201"/>
      <c r="W1863" s="20">
        <f ca="1">INVENTARIO[[#This Row],[Precio Final]]-(INVENTARIO[[#This Row],[Comisión 10%]]+INVENTARIO[[#This Row],[Costo total]])</f>
        <v>0</v>
      </c>
      <c r="X1863" s="20">
        <f ca="1">INVENTARIO[[#This Row],[Ganancia Unitaria]]*INVENTARIO[[#This Row],[Salidas]]</f>
        <v>0</v>
      </c>
      <c r="Y1863" s="20"/>
      <c r="Z1863" s="20"/>
    </row>
    <row r="1864" spans="1:26" ht="55" hidden="1" customHeight="1" x14ac:dyDescent="0.15">
      <c r="A1864" s="23"/>
      <c r="B1864" s="171"/>
      <c r="C1864" s="22"/>
      <c r="D1864" s="120"/>
      <c r="E1864" s="194"/>
      <c r="F1864" s="195" t="s">
        <v>697</v>
      </c>
      <c r="G1864" s="196"/>
      <c r="H1864" s="197"/>
      <c r="I1864" s="198">
        <f t="shared" ca="1" si="166"/>
        <v>0</v>
      </c>
      <c r="J1864" s="121"/>
      <c r="K1864" s="196">
        <f>SUMIFS(VENTAS[Cantidad],VENTAS[Código del producto Vendido],INVENTARIO[[#This Row],[Code]])</f>
        <v>0</v>
      </c>
      <c r="L1864" s="196">
        <f>INVENTARIO[[#This Row],[Entradas]]-INVENTARIO[[#This Row],[Salidas]]</f>
        <v>0</v>
      </c>
      <c r="M1864" s="197">
        <f ca="1">INVENTARIO[[#This Row],[Pricing 1]]*10%</f>
        <v>0</v>
      </c>
      <c r="N1864" s="197"/>
      <c r="O1864" s="197"/>
      <c r="P1864" s="197" t="e">
        <f t="shared" si="167"/>
        <v>#DIV/0!</v>
      </c>
      <c r="Q1864" s="196"/>
      <c r="R1864" s="197"/>
      <c r="S1864" s="199">
        <f t="shared" si="168"/>
        <v>0</v>
      </c>
      <c r="T1864" s="200">
        <f ca="1">(P1864+S1864)-INVENTARIO[[#This Row],[Comisión 10%]]</f>
        <v>0</v>
      </c>
      <c r="U1864" s="197">
        <f t="shared" ca="1" si="169"/>
        <v>0</v>
      </c>
      <c r="V1864" s="201"/>
      <c r="W1864" s="20">
        <f ca="1">INVENTARIO[[#This Row],[Precio Final]]-(INVENTARIO[[#This Row],[Comisión 10%]]+INVENTARIO[[#This Row],[Costo total]])</f>
        <v>0</v>
      </c>
      <c r="X1864" s="20">
        <f ca="1">INVENTARIO[[#This Row],[Ganancia Unitaria]]*INVENTARIO[[#This Row],[Salidas]]</f>
        <v>0</v>
      </c>
      <c r="Y1864" s="20"/>
      <c r="Z1864" s="20"/>
    </row>
    <row r="1865" spans="1:26" ht="55" hidden="1" customHeight="1" x14ac:dyDescent="0.15">
      <c r="A1865" s="23"/>
      <c r="B1865" s="171"/>
      <c r="C1865" s="22"/>
      <c r="D1865" s="120"/>
      <c r="E1865" s="194"/>
      <c r="F1865" s="195" t="s">
        <v>2412</v>
      </c>
      <c r="G1865" s="196"/>
      <c r="H1865" s="197"/>
      <c r="I1865" s="198">
        <f t="shared" ca="1" si="166"/>
        <v>0</v>
      </c>
      <c r="J1865" s="121"/>
      <c r="K1865" s="196">
        <f>SUMIFS(VENTAS[Cantidad],VENTAS[Código del producto Vendido],INVENTARIO[[#This Row],[Code]])</f>
        <v>0</v>
      </c>
      <c r="L1865" s="196">
        <f>INVENTARIO[[#This Row],[Entradas]]-INVENTARIO[[#This Row],[Salidas]]</f>
        <v>0</v>
      </c>
      <c r="M1865" s="197">
        <f ca="1">INVENTARIO[[#This Row],[Pricing 1]]*10%</f>
        <v>0</v>
      </c>
      <c r="N1865" s="197"/>
      <c r="O1865" s="197"/>
      <c r="P1865" s="197" t="e">
        <f t="shared" si="167"/>
        <v>#DIV/0!</v>
      </c>
      <c r="Q1865" s="196"/>
      <c r="R1865" s="197"/>
      <c r="S1865" s="199">
        <f t="shared" si="168"/>
        <v>0</v>
      </c>
      <c r="T1865" s="200">
        <f ca="1">(P1865+S1865)-INVENTARIO[[#This Row],[Comisión 10%]]</f>
        <v>0</v>
      </c>
      <c r="U1865" s="197">
        <f t="shared" ca="1" si="169"/>
        <v>0</v>
      </c>
      <c r="V1865" s="201"/>
      <c r="W1865" s="20">
        <f ca="1">INVENTARIO[[#This Row],[Precio Final]]-(INVENTARIO[[#This Row],[Comisión 10%]]+INVENTARIO[[#This Row],[Costo total]])</f>
        <v>0</v>
      </c>
      <c r="X1865" s="20">
        <f ca="1">INVENTARIO[[#This Row],[Ganancia Unitaria]]*INVENTARIO[[#This Row],[Salidas]]</f>
        <v>0</v>
      </c>
      <c r="Y1865" s="20"/>
      <c r="Z1865" s="20"/>
    </row>
    <row r="1866" spans="1:26" ht="55" hidden="1" customHeight="1" x14ac:dyDescent="0.15">
      <c r="A1866" s="23"/>
      <c r="B1866" s="171"/>
      <c r="C1866" s="22"/>
      <c r="D1866" s="120"/>
      <c r="E1866" s="194"/>
      <c r="F1866" s="195" t="s">
        <v>695</v>
      </c>
      <c r="G1866" s="196"/>
      <c r="H1866" s="197"/>
      <c r="I1866" s="198">
        <f t="shared" ca="1" si="166"/>
        <v>0</v>
      </c>
      <c r="J1866" s="121"/>
      <c r="K1866" s="196">
        <f>SUMIFS(VENTAS[Cantidad],VENTAS[Código del producto Vendido],INVENTARIO[[#This Row],[Code]])</f>
        <v>0</v>
      </c>
      <c r="L1866" s="196">
        <f>INVENTARIO[[#This Row],[Entradas]]-INVENTARIO[[#This Row],[Salidas]]</f>
        <v>0</v>
      </c>
      <c r="M1866" s="197">
        <f ca="1">INVENTARIO[[#This Row],[Pricing 1]]*10%</f>
        <v>0</v>
      </c>
      <c r="N1866" s="197"/>
      <c r="O1866" s="197"/>
      <c r="P1866" s="197" t="e">
        <f t="shared" si="167"/>
        <v>#DIV/0!</v>
      </c>
      <c r="Q1866" s="196"/>
      <c r="R1866" s="197"/>
      <c r="S1866" s="199">
        <f t="shared" si="168"/>
        <v>0</v>
      </c>
      <c r="T1866" s="200">
        <f ca="1">(P1866+S1866)-INVENTARIO[[#This Row],[Comisión 10%]]</f>
        <v>0</v>
      </c>
      <c r="U1866" s="197">
        <f t="shared" ca="1" si="169"/>
        <v>0</v>
      </c>
      <c r="V1866" s="201"/>
      <c r="W1866" s="20">
        <f ca="1">INVENTARIO[[#This Row],[Precio Final]]-(INVENTARIO[[#This Row],[Comisión 10%]]+INVENTARIO[[#This Row],[Costo total]])</f>
        <v>0</v>
      </c>
      <c r="X1866" s="20">
        <f ca="1">INVENTARIO[[#This Row],[Ganancia Unitaria]]*INVENTARIO[[#This Row],[Salidas]]</f>
        <v>0</v>
      </c>
      <c r="Y1866" s="20"/>
      <c r="Z1866" s="20"/>
    </row>
    <row r="1867" spans="1:26" ht="55" hidden="1" customHeight="1" x14ac:dyDescent="0.15">
      <c r="A1867" s="23"/>
      <c r="B1867" s="171"/>
      <c r="C1867" s="22"/>
      <c r="D1867" s="120"/>
      <c r="E1867" s="194"/>
      <c r="F1867" s="195" t="s">
        <v>695</v>
      </c>
      <c r="G1867" s="196"/>
      <c r="H1867" s="197"/>
      <c r="I1867" s="198">
        <f t="shared" ca="1" si="166"/>
        <v>0</v>
      </c>
      <c r="J1867" s="121"/>
      <c r="K1867" s="196">
        <f>SUMIFS(VENTAS[Cantidad],VENTAS[Código del producto Vendido],INVENTARIO[[#This Row],[Code]])</f>
        <v>0</v>
      </c>
      <c r="L1867" s="196">
        <f>INVENTARIO[[#This Row],[Entradas]]-INVENTARIO[[#This Row],[Salidas]]</f>
        <v>0</v>
      </c>
      <c r="M1867" s="197">
        <f ca="1">INVENTARIO[[#This Row],[Pricing 1]]*10%</f>
        <v>0</v>
      </c>
      <c r="N1867" s="197"/>
      <c r="O1867" s="197"/>
      <c r="P1867" s="197" t="e">
        <f t="shared" si="167"/>
        <v>#DIV/0!</v>
      </c>
      <c r="Q1867" s="196"/>
      <c r="R1867" s="197"/>
      <c r="S1867" s="199">
        <f t="shared" si="168"/>
        <v>0</v>
      </c>
      <c r="T1867" s="200">
        <f ca="1">(P1867+S1867)-INVENTARIO[[#This Row],[Comisión 10%]]</f>
        <v>0</v>
      </c>
      <c r="U1867" s="197">
        <f t="shared" ca="1" si="169"/>
        <v>0</v>
      </c>
      <c r="V1867" s="201"/>
      <c r="W1867" s="20">
        <f ca="1">INVENTARIO[[#This Row],[Precio Final]]-(INVENTARIO[[#This Row],[Comisión 10%]]+INVENTARIO[[#This Row],[Costo total]])</f>
        <v>0</v>
      </c>
      <c r="X1867" s="20">
        <f ca="1">INVENTARIO[[#This Row],[Ganancia Unitaria]]*INVENTARIO[[#This Row],[Salidas]]</f>
        <v>0</v>
      </c>
      <c r="Y1867" s="20"/>
      <c r="Z1867" s="20"/>
    </row>
    <row r="1868" spans="1:26" ht="55" hidden="1" customHeight="1" x14ac:dyDescent="0.15">
      <c r="A1868" s="23"/>
      <c r="B1868" s="171"/>
      <c r="C1868" s="22"/>
      <c r="D1868" s="120"/>
      <c r="E1868" s="194"/>
      <c r="F1868" s="195" t="s">
        <v>695</v>
      </c>
      <c r="G1868" s="196"/>
      <c r="H1868" s="197"/>
      <c r="I1868" s="198">
        <f t="shared" ca="1" si="166"/>
        <v>0</v>
      </c>
      <c r="J1868" s="121"/>
      <c r="K1868" s="196">
        <f>SUMIFS(VENTAS[Cantidad],VENTAS[Código del producto Vendido],INVENTARIO[[#This Row],[Code]])</f>
        <v>0</v>
      </c>
      <c r="L1868" s="196">
        <f>INVENTARIO[[#This Row],[Entradas]]-INVENTARIO[[#This Row],[Salidas]]</f>
        <v>0</v>
      </c>
      <c r="M1868" s="197">
        <f ca="1">INVENTARIO[[#This Row],[Pricing 1]]*10%</f>
        <v>0</v>
      </c>
      <c r="N1868" s="197"/>
      <c r="O1868" s="197"/>
      <c r="P1868" s="197" t="e">
        <f t="shared" si="167"/>
        <v>#DIV/0!</v>
      </c>
      <c r="Q1868" s="196"/>
      <c r="R1868" s="197"/>
      <c r="S1868" s="199">
        <f t="shared" si="168"/>
        <v>0</v>
      </c>
      <c r="T1868" s="200">
        <f ca="1">(P1868+S1868)-INVENTARIO[[#This Row],[Comisión 10%]]</f>
        <v>0</v>
      </c>
      <c r="U1868" s="197">
        <f t="shared" ca="1" si="169"/>
        <v>0</v>
      </c>
      <c r="V1868" s="201"/>
      <c r="W1868" s="20">
        <f ca="1">INVENTARIO[[#This Row],[Precio Final]]-(INVENTARIO[[#This Row],[Comisión 10%]]+INVENTARIO[[#This Row],[Costo total]])</f>
        <v>0</v>
      </c>
      <c r="X1868" s="20">
        <f ca="1">INVENTARIO[[#This Row],[Ganancia Unitaria]]*INVENTARIO[[#This Row],[Salidas]]</f>
        <v>0</v>
      </c>
      <c r="Y1868" s="20"/>
      <c r="Z1868" s="20"/>
    </row>
    <row r="1869" spans="1:26" ht="55" hidden="1" customHeight="1" x14ac:dyDescent="0.15">
      <c r="A1869" s="23"/>
      <c r="B1869" s="171"/>
      <c r="C1869" s="22"/>
      <c r="D1869" s="120"/>
      <c r="E1869" s="194"/>
      <c r="F1869" s="195" t="s">
        <v>695</v>
      </c>
      <c r="G1869" s="196"/>
      <c r="H1869" s="197"/>
      <c r="I1869" s="198">
        <f t="shared" ca="1" si="166"/>
        <v>0</v>
      </c>
      <c r="J1869" s="121"/>
      <c r="K1869" s="196">
        <f>SUMIFS(VENTAS[Cantidad],VENTAS[Código del producto Vendido],INVENTARIO[[#This Row],[Code]])</f>
        <v>0</v>
      </c>
      <c r="L1869" s="196">
        <f>INVENTARIO[[#This Row],[Entradas]]-INVENTARIO[[#This Row],[Salidas]]</f>
        <v>0</v>
      </c>
      <c r="M1869" s="197">
        <f ca="1">INVENTARIO[[#This Row],[Pricing 1]]*10%</f>
        <v>0</v>
      </c>
      <c r="N1869" s="197"/>
      <c r="O1869" s="197"/>
      <c r="P1869" s="197" t="e">
        <f t="shared" si="167"/>
        <v>#DIV/0!</v>
      </c>
      <c r="Q1869" s="196"/>
      <c r="R1869" s="197"/>
      <c r="S1869" s="199">
        <f t="shared" si="168"/>
        <v>0</v>
      </c>
      <c r="T1869" s="200">
        <f ca="1">(P1869+S1869)-INVENTARIO[[#This Row],[Comisión 10%]]</f>
        <v>0</v>
      </c>
      <c r="U1869" s="197">
        <f t="shared" ca="1" si="169"/>
        <v>0</v>
      </c>
      <c r="V1869" s="201"/>
      <c r="W1869" s="20">
        <f ca="1">INVENTARIO[[#This Row],[Precio Final]]-(INVENTARIO[[#This Row],[Comisión 10%]]+INVENTARIO[[#This Row],[Costo total]])</f>
        <v>0</v>
      </c>
      <c r="X1869" s="20">
        <f ca="1">INVENTARIO[[#This Row],[Ganancia Unitaria]]*INVENTARIO[[#This Row],[Salidas]]</f>
        <v>0</v>
      </c>
      <c r="Y1869" s="20"/>
      <c r="Z1869" s="20"/>
    </row>
    <row r="1870" spans="1:26" ht="55" hidden="1" customHeight="1" x14ac:dyDescent="0.15">
      <c r="A1870" s="23"/>
      <c r="B1870" s="171"/>
      <c r="C1870" s="22"/>
      <c r="D1870" s="120"/>
      <c r="E1870" s="194"/>
      <c r="F1870" s="195" t="s">
        <v>714</v>
      </c>
      <c r="G1870" s="196"/>
      <c r="H1870" s="197"/>
      <c r="I1870" s="198">
        <f t="shared" ca="1" si="166"/>
        <v>0</v>
      </c>
      <c r="J1870" s="121"/>
      <c r="K1870" s="196">
        <f>SUMIFS(VENTAS[Cantidad],VENTAS[Código del producto Vendido],INVENTARIO[[#This Row],[Code]])</f>
        <v>0</v>
      </c>
      <c r="L1870" s="196">
        <f>INVENTARIO[[#This Row],[Entradas]]-INVENTARIO[[#This Row],[Salidas]]</f>
        <v>0</v>
      </c>
      <c r="M1870" s="197">
        <f ca="1">INVENTARIO[[#This Row],[Pricing 1]]*10%</f>
        <v>0</v>
      </c>
      <c r="N1870" s="197"/>
      <c r="O1870" s="197"/>
      <c r="P1870" s="197" t="e">
        <f t="shared" si="167"/>
        <v>#DIV/0!</v>
      </c>
      <c r="Q1870" s="196"/>
      <c r="R1870" s="197"/>
      <c r="S1870" s="199">
        <f t="shared" si="168"/>
        <v>0</v>
      </c>
      <c r="T1870" s="200">
        <f ca="1">(P1870+S1870)-INVENTARIO[[#This Row],[Comisión 10%]]</f>
        <v>0</v>
      </c>
      <c r="U1870" s="197">
        <f t="shared" ca="1" si="169"/>
        <v>0</v>
      </c>
      <c r="V1870" s="201"/>
      <c r="W1870" s="20">
        <f ca="1">INVENTARIO[[#This Row],[Precio Final]]-(INVENTARIO[[#This Row],[Comisión 10%]]+INVENTARIO[[#This Row],[Costo total]])</f>
        <v>0</v>
      </c>
      <c r="X1870" s="20">
        <f ca="1">INVENTARIO[[#This Row],[Ganancia Unitaria]]*INVENTARIO[[#This Row],[Salidas]]</f>
        <v>0</v>
      </c>
      <c r="Y1870" s="20"/>
      <c r="Z1870" s="20"/>
    </row>
    <row r="1871" spans="1:26" ht="55" hidden="1" customHeight="1" x14ac:dyDescent="0.15">
      <c r="A1871" s="23"/>
      <c r="B1871" s="171"/>
      <c r="C1871" s="22"/>
      <c r="D1871" s="120"/>
      <c r="E1871" s="194"/>
      <c r="F1871" s="195" t="s">
        <v>695</v>
      </c>
      <c r="G1871" s="196"/>
      <c r="H1871" s="197"/>
      <c r="I1871" s="198">
        <f t="shared" ca="1" si="166"/>
        <v>0</v>
      </c>
      <c r="J1871" s="121"/>
      <c r="K1871" s="196">
        <f>SUMIFS(VENTAS[Cantidad],VENTAS[Código del producto Vendido],INVENTARIO[[#This Row],[Code]])</f>
        <v>0</v>
      </c>
      <c r="L1871" s="196">
        <f>INVENTARIO[[#This Row],[Entradas]]-INVENTARIO[[#This Row],[Salidas]]</f>
        <v>0</v>
      </c>
      <c r="M1871" s="197">
        <f ca="1">INVENTARIO[[#This Row],[Pricing 1]]*10%</f>
        <v>0</v>
      </c>
      <c r="N1871" s="197"/>
      <c r="O1871" s="197"/>
      <c r="P1871" s="197" t="e">
        <f t="shared" si="167"/>
        <v>#DIV/0!</v>
      </c>
      <c r="Q1871" s="196"/>
      <c r="R1871" s="197"/>
      <c r="S1871" s="199">
        <f t="shared" si="168"/>
        <v>0</v>
      </c>
      <c r="T1871" s="200">
        <f ca="1">(P1871+S1871)-INVENTARIO[[#This Row],[Comisión 10%]]</f>
        <v>0</v>
      </c>
      <c r="U1871" s="197">
        <f t="shared" ca="1" si="169"/>
        <v>0</v>
      </c>
      <c r="V1871" s="201"/>
      <c r="W1871" s="20">
        <f ca="1">INVENTARIO[[#This Row],[Precio Final]]-(INVENTARIO[[#This Row],[Comisión 10%]]+INVENTARIO[[#This Row],[Costo total]])</f>
        <v>0</v>
      </c>
      <c r="X1871" s="20">
        <f ca="1">INVENTARIO[[#This Row],[Ganancia Unitaria]]*INVENTARIO[[#This Row],[Salidas]]</f>
        <v>0</v>
      </c>
      <c r="Y1871" s="20"/>
      <c r="Z1871" s="20"/>
    </row>
    <row r="1872" spans="1:26" ht="55" hidden="1" customHeight="1" x14ac:dyDescent="0.15">
      <c r="A1872" s="23"/>
      <c r="B1872" s="171"/>
      <c r="C1872" s="22"/>
      <c r="D1872" s="120"/>
      <c r="E1872" s="194"/>
      <c r="F1872" s="195" t="s">
        <v>692</v>
      </c>
      <c r="G1872" s="196"/>
      <c r="H1872" s="197"/>
      <c r="I1872" s="198">
        <f t="shared" ca="1" si="166"/>
        <v>0</v>
      </c>
      <c r="J1872" s="121"/>
      <c r="K1872" s="196">
        <f>SUMIFS(VENTAS[Cantidad],VENTAS[Código del producto Vendido],INVENTARIO[[#This Row],[Code]])</f>
        <v>0</v>
      </c>
      <c r="L1872" s="196">
        <f>INVENTARIO[[#This Row],[Entradas]]-INVENTARIO[[#This Row],[Salidas]]</f>
        <v>0</v>
      </c>
      <c r="M1872" s="197">
        <f ca="1">INVENTARIO[[#This Row],[Pricing 1]]*10%</f>
        <v>0</v>
      </c>
      <c r="N1872" s="197"/>
      <c r="O1872" s="197"/>
      <c r="P1872" s="197" t="e">
        <f t="shared" si="167"/>
        <v>#DIV/0!</v>
      </c>
      <c r="Q1872" s="196"/>
      <c r="R1872" s="197"/>
      <c r="S1872" s="199">
        <f t="shared" si="168"/>
        <v>0</v>
      </c>
      <c r="T1872" s="200">
        <f ca="1">(P1872+S1872)-INVENTARIO[[#This Row],[Comisión 10%]]</f>
        <v>0</v>
      </c>
      <c r="U1872" s="197">
        <f t="shared" ca="1" si="169"/>
        <v>0</v>
      </c>
      <c r="V1872" s="201"/>
      <c r="W1872" s="20">
        <f ca="1">INVENTARIO[[#This Row],[Precio Final]]-(INVENTARIO[[#This Row],[Comisión 10%]]+INVENTARIO[[#This Row],[Costo total]])</f>
        <v>0</v>
      </c>
      <c r="X1872" s="20">
        <f ca="1">INVENTARIO[[#This Row],[Ganancia Unitaria]]*INVENTARIO[[#This Row],[Salidas]]</f>
        <v>0</v>
      </c>
      <c r="Y1872" s="20"/>
      <c r="Z1872" s="20"/>
    </row>
    <row r="1873" spans="1:26" ht="55" hidden="1" customHeight="1" x14ac:dyDescent="0.15">
      <c r="A1873" s="23"/>
      <c r="B1873" s="171"/>
      <c r="C1873" s="22"/>
      <c r="D1873" s="120"/>
      <c r="E1873" s="194"/>
      <c r="F1873" s="195" t="s">
        <v>698</v>
      </c>
      <c r="G1873" s="196"/>
      <c r="H1873" s="197"/>
      <c r="I1873" s="198">
        <f t="shared" ca="1" si="166"/>
        <v>0</v>
      </c>
      <c r="J1873" s="121"/>
      <c r="K1873" s="196">
        <f>SUMIFS(VENTAS[Cantidad],VENTAS[Código del producto Vendido],INVENTARIO[[#This Row],[Code]])</f>
        <v>0</v>
      </c>
      <c r="L1873" s="196">
        <f>INVENTARIO[[#This Row],[Entradas]]-INVENTARIO[[#This Row],[Salidas]]</f>
        <v>0</v>
      </c>
      <c r="M1873" s="197">
        <f ca="1">INVENTARIO[[#This Row],[Pricing 1]]*10%</f>
        <v>0</v>
      </c>
      <c r="N1873" s="197"/>
      <c r="O1873" s="197"/>
      <c r="P1873" s="197" t="e">
        <f t="shared" si="167"/>
        <v>#DIV/0!</v>
      </c>
      <c r="Q1873" s="196"/>
      <c r="R1873" s="197"/>
      <c r="S1873" s="199">
        <f t="shared" si="168"/>
        <v>0</v>
      </c>
      <c r="T1873" s="200">
        <f ca="1">(P1873+S1873)-INVENTARIO[[#This Row],[Comisión 10%]]</f>
        <v>0</v>
      </c>
      <c r="U1873" s="197">
        <f t="shared" ca="1" si="169"/>
        <v>0</v>
      </c>
      <c r="V1873" s="201"/>
      <c r="W1873" s="20">
        <f ca="1">INVENTARIO[[#This Row],[Precio Final]]-(INVENTARIO[[#This Row],[Comisión 10%]]+INVENTARIO[[#This Row],[Costo total]])</f>
        <v>0</v>
      </c>
      <c r="X1873" s="20">
        <f ca="1">INVENTARIO[[#This Row],[Ganancia Unitaria]]*INVENTARIO[[#This Row],[Salidas]]</f>
        <v>0</v>
      </c>
      <c r="Y1873" s="20"/>
      <c r="Z1873" s="20"/>
    </row>
    <row r="1874" spans="1:26" ht="55" hidden="1" customHeight="1" x14ac:dyDescent="0.15">
      <c r="A1874" s="23"/>
      <c r="B1874" s="171"/>
      <c r="C1874" s="22"/>
      <c r="D1874" s="120"/>
      <c r="E1874" s="194"/>
      <c r="F1874" s="195" t="s">
        <v>695</v>
      </c>
      <c r="G1874" s="196"/>
      <c r="H1874" s="197"/>
      <c r="I1874" s="198">
        <f t="shared" ca="1" si="166"/>
        <v>0</v>
      </c>
      <c r="J1874" s="121"/>
      <c r="K1874" s="196">
        <f>SUMIFS(VENTAS[Cantidad],VENTAS[Código del producto Vendido],INVENTARIO[[#This Row],[Code]])</f>
        <v>0</v>
      </c>
      <c r="L1874" s="196">
        <f>INVENTARIO[[#This Row],[Entradas]]-INVENTARIO[[#This Row],[Salidas]]</f>
        <v>0</v>
      </c>
      <c r="M1874" s="197">
        <f ca="1">INVENTARIO[[#This Row],[Pricing 1]]*10%</f>
        <v>0</v>
      </c>
      <c r="N1874" s="197"/>
      <c r="O1874" s="197"/>
      <c r="P1874" s="197" t="e">
        <f t="shared" si="167"/>
        <v>#DIV/0!</v>
      </c>
      <c r="Q1874" s="196"/>
      <c r="R1874" s="197"/>
      <c r="S1874" s="199">
        <f t="shared" si="168"/>
        <v>0</v>
      </c>
      <c r="T1874" s="200">
        <f ca="1">(P1874+S1874)-INVENTARIO[[#This Row],[Comisión 10%]]</f>
        <v>0</v>
      </c>
      <c r="U1874" s="197">
        <f t="shared" ca="1" si="169"/>
        <v>0</v>
      </c>
      <c r="V1874" s="201"/>
      <c r="W1874" s="20">
        <f ca="1">INVENTARIO[[#This Row],[Precio Final]]-(INVENTARIO[[#This Row],[Comisión 10%]]+INVENTARIO[[#This Row],[Costo total]])</f>
        <v>0</v>
      </c>
      <c r="X1874" s="20">
        <f ca="1">INVENTARIO[[#This Row],[Ganancia Unitaria]]*INVENTARIO[[#This Row],[Salidas]]</f>
        <v>0</v>
      </c>
      <c r="Y1874" s="20"/>
      <c r="Z1874" s="20"/>
    </row>
    <row r="1875" spans="1:26" ht="55" hidden="1" customHeight="1" x14ac:dyDescent="0.15">
      <c r="A1875" s="23"/>
      <c r="B1875" s="171"/>
      <c r="C1875" s="22"/>
      <c r="D1875" s="120"/>
      <c r="E1875" s="194"/>
      <c r="F1875" s="195" t="s">
        <v>713</v>
      </c>
      <c r="G1875" s="196"/>
      <c r="H1875" s="197"/>
      <c r="I1875" s="198">
        <f t="shared" ca="1" si="166"/>
        <v>0</v>
      </c>
      <c r="J1875" s="121"/>
      <c r="K1875" s="196">
        <f>SUMIFS(VENTAS[Cantidad],VENTAS[Código del producto Vendido],INVENTARIO[[#This Row],[Code]])</f>
        <v>0</v>
      </c>
      <c r="L1875" s="196">
        <f>INVENTARIO[[#This Row],[Entradas]]-INVENTARIO[[#This Row],[Salidas]]</f>
        <v>0</v>
      </c>
      <c r="M1875" s="197">
        <f ca="1">INVENTARIO[[#This Row],[Pricing 1]]*10%</f>
        <v>0</v>
      </c>
      <c r="N1875" s="197"/>
      <c r="O1875" s="197"/>
      <c r="P1875" s="197" t="e">
        <f t="shared" si="167"/>
        <v>#DIV/0!</v>
      </c>
      <c r="Q1875" s="196"/>
      <c r="R1875" s="197"/>
      <c r="S1875" s="199">
        <f t="shared" si="168"/>
        <v>0</v>
      </c>
      <c r="T1875" s="200">
        <f ca="1">(P1875+S1875)-INVENTARIO[[#This Row],[Comisión 10%]]</f>
        <v>0</v>
      </c>
      <c r="U1875" s="197">
        <f t="shared" ca="1" si="169"/>
        <v>0</v>
      </c>
      <c r="V1875" s="201"/>
      <c r="W1875" s="20">
        <f ca="1">INVENTARIO[[#This Row],[Precio Final]]-(INVENTARIO[[#This Row],[Comisión 10%]]+INVENTARIO[[#This Row],[Costo total]])</f>
        <v>0</v>
      </c>
      <c r="X1875" s="20">
        <f ca="1">INVENTARIO[[#This Row],[Ganancia Unitaria]]*INVENTARIO[[#This Row],[Salidas]]</f>
        <v>0</v>
      </c>
      <c r="Y1875" s="20"/>
      <c r="Z1875" s="20"/>
    </row>
    <row r="1876" spans="1:26" ht="55" hidden="1" customHeight="1" x14ac:dyDescent="0.15">
      <c r="A1876" s="23"/>
      <c r="B1876" s="171"/>
      <c r="C1876" s="22"/>
      <c r="D1876" s="120"/>
      <c r="E1876" s="194"/>
      <c r="F1876" s="195" t="s">
        <v>714</v>
      </c>
      <c r="G1876" s="196"/>
      <c r="H1876" s="197"/>
      <c r="I1876" s="198">
        <f t="shared" ca="1" si="166"/>
        <v>0</v>
      </c>
      <c r="J1876" s="121"/>
      <c r="K1876" s="196">
        <f>SUMIFS(VENTAS[Cantidad],VENTAS[Código del producto Vendido],INVENTARIO[[#This Row],[Code]])</f>
        <v>0</v>
      </c>
      <c r="L1876" s="196">
        <f>INVENTARIO[[#This Row],[Entradas]]-INVENTARIO[[#This Row],[Salidas]]</f>
        <v>0</v>
      </c>
      <c r="M1876" s="197">
        <f ca="1">INVENTARIO[[#This Row],[Pricing 1]]*10%</f>
        <v>0</v>
      </c>
      <c r="N1876" s="197"/>
      <c r="O1876" s="197"/>
      <c r="P1876" s="197" t="e">
        <f t="shared" si="167"/>
        <v>#DIV/0!</v>
      </c>
      <c r="Q1876" s="196"/>
      <c r="R1876" s="197"/>
      <c r="S1876" s="199">
        <f t="shared" si="168"/>
        <v>0</v>
      </c>
      <c r="T1876" s="200">
        <f ca="1">(P1876+S1876)-INVENTARIO[[#This Row],[Comisión 10%]]</f>
        <v>0</v>
      </c>
      <c r="U1876" s="197">
        <f t="shared" ca="1" si="169"/>
        <v>0</v>
      </c>
      <c r="V1876" s="201"/>
      <c r="W1876" s="20">
        <f ca="1">INVENTARIO[[#This Row],[Precio Final]]-(INVENTARIO[[#This Row],[Comisión 10%]]+INVENTARIO[[#This Row],[Costo total]])</f>
        <v>0</v>
      </c>
      <c r="X1876" s="20">
        <f ca="1">INVENTARIO[[#This Row],[Ganancia Unitaria]]*INVENTARIO[[#This Row],[Salidas]]</f>
        <v>0</v>
      </c>
      <c r="Y1876" s="20"/>
      <c r="Z1876" s="20"/>
    </row>
    <row r="1877" spans="1:26" ht="55" hidden="1" customHeight="1" x14ac:dyDescent="0.15">
      <c r="A1877" s="23"/>
      <c r="B1877" s="171"/>
      <c r="C1877" s="22"/>
      <c r="D1877" s="120"/>
      <c r="E1877" s="194"/>
      <c r="F1877" s="195" t="s">
        <v>693</v>
      </c>
      <c r="G1877" s="196"/>
      <c r="H1877" s="197"/>
      <c r="I1877" s="198">
        <f t="shared" ca="1" si="166"/>
        <v>0</v>
      </c>
      <c r="J1877" s="121"/>
      <c r="K1877" s="196">
        <f>SUMIFS(VENTAS[Cantidad],VENTAS[Código del producto Vendido],INVENTARIO[[#This Row],[Code]])</f>
        <v>0</v>
      </c>
      <c r="L1877" s="196">
        <f>INVENTARIO[[#This Row],[Entradas]]-INVENTARIO[[#This Row],[Salidas]]</f>
        <v>0</v>
      </c>
      <c r="M1877" s="197">
        <f ca="1">INVENTARIO[[#This Row],[Pricing 1]]*10%</f>
        <v>0</v>
      </c>
      <c r="N1877" s="197"/>
      <c r="O1877" s="197"/>
      <c r="P1877" s="197" t="e">
        <f t="shared" si="167"/>
        <v>#DIV/0!</v>
      </c>
      <c r="Q1877" s="196"/>
      <c r="R1877" s="197"/>
      <c r="S1877" s="199">
        <f t="shared" si="168"/>
        <v>0</v>
      </c>
      <c r="T1877" s="200">
        <f ca="1">(P1877+S1877)-INVENTARIO[[#This Row],[Comisión 10%]]</f>
        <v>0</v>
      </c>
      <c r="U1877" s="197">
        <f t="shared" ca="1" si="169"/>
        <v>0</v>
      </c>
      <c r="V1877" s="201"/>
      <c r="W1877" s="20">
        <f ca="1">INVENTARIO[[#This Row],[Precio Final]]-(INVENTARIO[[#This Row],[Comisión 10%]]+INVENTARIO[[#This Row],[Costo total]])</f>
        <v>0</v>
      </c>
      <c r="X1877" s="20">
        <f ca="1">INVENTARIO[[#This Row],[Ganancia Unitaria]]*INVENTARIO[[#This Row],[Salidas]]</f>
        <v>0</v>
      </c>
      <c r="Y1877" s="20"/>
      <c r="Z1877" s="20"/>
    </row>
    <row r="1878" spans="1:26" ht="55" hidden="1" customHeight="1" x14ac:dyDescent="0.15">
      <c r="A1878" s="23"/>
      <c r="B1878" s="171"/>
      <c r="C1878" s="22"/>
      <c r="D1878" s="120"/>
      <c r="E1878" s="194"/>
      <c r="F1878" s="195" t="s">
        <v>693</v>
      </c>
      <c r="G1878" s="196"/>
      <c r="H1878" s="197"/>
      <c r="I1878" s="198">
        <f t="shared" ca="1" si="166"/>
        <v>0</v>
      </c>
      <c r="J1878" s="121"/>
      <c r="K1878" s="196">
        <f>SUMIFS(VENTAS[Cantidad],VENTAS[Código del producto Vendido],INVENTARIO[[#This Row],[Code]])</f>
        <v>0</v>
      </c>
      <c r="L1878" s="196">
        <f>INVENTARIO[[#This Row],[Entradas]]-INVENTARIO[[#This Row],[Salidas]]</f>
        <v>0</v>
      </c>
      <c r="M1878" s="197">
        <f ca="1">INVENTARIO[[#This Row],[Pricing 1]]*10%</f>
        <v>0</v>
      </c>
      <c r="N1878" s="197"/>
      <c r="O1878" s="197"/>
      <c r="P1878" s="197" t="e">
        <f t="shared" si="167"/>
        <v>#DIV/0!</v>
      </c>
      <c r="Q1878" s="196"/>
      <c r="R1878" s="197"/>
      <c r="S1878" s="199">
        <f t="shared" si="168"/>
        <v>0</v>
      </c>
      <c r="T1878" s="200">
        <f ca="1">(P1878+S1878)-INVENTARIO[[#This Row],[Comisión 10%]]</f>
        <v>0</v>
      </c>
      <c r="U1878" s="197">
        <f t="shared" ca="1" si="169"/>
        <v>0</v>
      </c>
      <c r="V1878" s="201"/>
      <c r="W1878" s="20">
        <f ca="1">INVENTARIO[[#This Row],[Precio Final]]-(INVENTARIO[[#This Row],[Comisión 10%]]+INVENTARIO[[#This Row],[Costo total]])</f>
        <v>0</v>
      </c>
      <c r="X1878" s="20">
        <f ca="1">INVENTARIO[[#This Row],[Ganancia Unitaria]]*INVENTARIO[[#This Row],[Salidas]]</f>
        <v>0</v>
      </c>
      <c r="Y1878" s="20"/>
      <c r="Z1878" s="20"/>
    </row>
    <row r="1879" spans="1:26" ht="55" hidden="1" customHeight="1" x14ac:dyDescent="0.15">
      <c r="A1879" s="23"/>
      <c r="B1879" s="171"/>
      <c r="C1879" s="22"/>
      <c r="D1879" s="120"/>
      <c r="E1879" s="194"/>
      <c r="F1879" s="195" t="s">
        <v>698</v>
      </c>
      <c r="G1879" s="196"/>
      <c r="H1879" s="197"/>
      <c r="I1879" s="198">
        <f t="shared" ca="1" si="166"/>
        <v>0</v>
      </c>
      <c r="J1879" s="121"/>
      <c r="K1879" s="196">
        <f>SUMIFS(VENTAS[Cantidad],VENTAS[Código del producto Vendido],INVENTARIO[[#This Row],[Code]])</f>
        <v>0</v>
      </c>
      <c r="L1879" s="196">
        <f>INVENTARIO[[#This Row],[Entradas]]-INVENTARIO[[#This Row],[Salidas]]</f>
        <v>0</v>
      </c>
      <c r="M1879" s="197">
        <f ca="1">INVENTARIO[[#This Row],[Pricing 1]]*10%</f>
        <v>0</v>
      </c>
      <c r="N1879" s="197"/>
      <c r="O1879" s="197"/>
      <c r="P1879" s="197" t="e">
        <f t="shared" si="167"/>
        <v>#DIV/0!</v>
      </c>
      <c r="Q1879" s="196"/>
      <c r="R1879" s="197"/>
      <c r="S1879" s="199">
        <f t="shared" si="168"/>
        <v>0</v>
      </c>
      <c r="T1879" s="200">
        <f ca="1">(P1879+S1879)-INVENTARIO[[#This Row],[Comisión 10%]]</f>
        <v>0</v>
      </c>
      <c r="U1879" s="197">
        <f t="shared" ca="1" si="169"/>
        <v>0</v>
      </c>
      <c r="V1879" s="201"/>
      <c r="W1879" s="20">
        <f ca="1">INVENTARIO[[#This Row],[Precio Final]]-(INVENTARIO[[#This Row],[Comisión 10%]]+INVENTARIO[[#This Row],[Costo total]])</f>
        <v>0</v>
      </c>
      <c r="X1879" s="20">
        <f ca="1">INVENTARIO[[#This Row],[Ganancia Unitaria]]*INVENTARIO[[#This Row],[Salidas]]</f>
        <v>0</v>
      </c>
      <c r="Y1879" s="20"/>
      <c r="Z1879" s="20"/>
    </row>
    <row r="1880" spans="1:26" ht="55" hidden="1" customHeight="1" x14ac:dyDescent="0.15">
      <c r="A1880" s="23"/>
      <c r="B1880" s="171"/>
      <c r="C1880" s="22"/>
      <c r="D1880" s="120"/>
      <c r="E1880" s="194"/>
      <c r="F1880" s="195" t="s">
        <v>697</v>
      </c>
      <c r="G1880" s="196"/>
      <c r="H1880" s="197"/>
      <c r="I1880" s="198">
        <f t="shared" ca="1" si="166"/>
        <v>0</v>
      </c>
      <c r="J1880" s="121"/>
      <c r="K1880" s="196">
        <f>SUMIFS(VENTAS[Cantidad],VENTAS[Código del producto Vendido],INVENTARIO[[#This Row],[Code]])</f>
        <v>0</v>
      </c>
      <c r="L1880" s="196">
        <f>INVENTARIO[[#This Row],[Entradas]]-INVENTARIO[[#This Row],[Salidas]]</f>
        <v>0</v>
      </c>
      <c r="M1880" s="197">
        <f ca="1">INVENTARIO[[#This Row],[Pricing 1]]*10%</f>
        <v>0</v>
      </c>
      <c r="N1880" s="197"/>
      <c r="O1880" s="197"/>
      <c r="P1880" s="197" t="e">
        <f t="shared" si="167"/>
        <v>#DIV/0!</v>
      </c>
      <c r="Q1880" s="196"/>
      <c r="R1880" s="197"/>
      <c r="S1880" s="199">
        <f t="shared" si="168"/>
        <v>0</v>
      </c>
      <c r="T1880" s="200">
        <f ca="1">(P1880+S1880)-INVENTARIO[[#This Row],[Comisión 10%]]</f>
        <v>0</v>
      </c>
      <c r="U1880" s="197">
        <f t="shared" ca="1" si="169"/>
        <v>0</v>
      </c>
      <c r="V1880" s="201"/>
      <c r="W1880" s="20">
        <f ca="1">INVENTARIO[[#This Row],[Precio Final]]-(INVENTARIO[[#This Row],[Comisión 10%]]+INVENTARIO[[#This Row],[Costo total]])</f>
        <v>0</v>
      </c>
      <c r="X1880" s="20">
        <f ca="1">INVENTARIO[[#This Row],[Ganancia Unitaria]]*INVENTARIO[[#This Row],[Salidas]]</f>
        <v>0</v>
      </c>
      <c r="Y1880" s="20"/>
      <c r="Z1880" s="20"/>
    </row>
    <row r="1881" spans="1:26" ht="55" hidden="1" customHeight="1" x14ac:dyDescent="0.15">
      <c r="A1881" s="23"/>
      <c r="B1881" s="171"/>
      <c r="C1881" s="22"/>
      <c r="D1881" s="120"/>
      <c r="E1881" s="194"/>
      <c r="F1881" s="195" t="s">
        <v>714</v>
      </c>
      <c r="G1881" s="196"/>
      <c r="H1881" s="197"/>
      <c r="I1881" s="198">
        <f t="shared" ca="1" si="166"/>
        <v>0</v>
      </c>
      <c r="J1881" s="121"/>
      <c r="K1881" s="196">
        <f>SUMIFS(VENTAS[Cantidad],VENTAS[Código del producto Vendido],INVENTARIO[[#This Row],[Code]])</f>
        <v>0</v>
      </c>
      <c r="L1881" s="196">
        <f>INVENTARIO[[#This Row],[Entradas]]-INVENTARIO[[#This Row],[Salidas]]</f>
        <v>0</v>
      </c>
      <c r="M1881" s="197">
        <f ca="1">INVENTARIO[[#This Row],[Pricing 1]]*10%</f>
        <v>0</v>
      </c>
      <c r="N1881" s="197"/>
      <c r="O1881" s="197"/>
      <c r="P1881" s="197" t="e">
        <f t="shared" si="167"/>
        <v>#DIV/0!</v>
      </c>
      <c r="Q1881" s="196"/>
      <c r="R1881" s="197"/>
      <c r="S1881" s="199">
        <f t="shared" si="168"/>
        <v>0</v>
      </c>
      <c r="T1881" s="200">
        <f ca="1">(P1881+S1881)-INVENTARIO[[#This Row],[Comisión 10%]]</f>
        <v>0</v>
      </c>
      <c r="U1881" s="197">
        <f t="shared" ca="1" si="169"/>
        <v>0</v>
      </c>
      <c r="V1881" s="201"/>
      <c r="W1881" s="20">
        <f ca="1">INVENTARIO[[#This Row],[Precio Final]]-(INVENTARIO[[#This Row],[Comisión 10%]]+INVENTARIO[[#This Row],[Costo total]])</f>
        <v>0</v>
      </c>
      <c r="X1881" s="20">
        <f ca="1">INVENTARIO[[#This Row],[Ganancia Unitaria]]*INVENTARIO[[#This Row],[Salidas]]</f>
        <v>0</v>
      </c>
      <c r="Y1881" s="20"/>
      <c r="Z1881" s="20"/>
    </row>
    <row r="1882" spans="1:26" ht="55" hidden="1" customHeight="1" x14ac:dyDescent="0.15">
      <c r="A1882" s="23"/>
      <c r="B1882" s="171"/>
      <c r="C1882" s="22"/>
      <c r="D1882" s="120"/>
      <c r="E1882" s="194"/>
      <c r="F1882" s="195" t="s">
        <v>697</v>
      </c>
      <c r="G1882" s="196"/>
      <c r="H1882" s="197"/>
      <c r="I1882" s="198">
        <f t="shared" ca="1" si="166"/>
        <v>0</v>
      </c>
      <c r="J1882" s="121"/>
      <c r="K1882" s="196">
        <f>SUMIFS(VENTAS[Cantidad],VENTAS[Código del producto Vendido],INVENTARIO[[#This Row],[Code]])</f>
        <v>0</v>
      </c>
      <c r="L1882" s="196">
        <f>INVENTARIO[[#This Row],[Entradas]]-INVENTARIO[[#This Row],[Salidas]]</f>
        <v>0</v>
      </c>
      <c r="M1882" s="197">
        <f ca="1">INVENTARIO[[#This Row],[Pricing 1]]*10%</f>
        <v>0</v>
      </c>
      <c r="N1882" s="197"/>
      <c r="O1882" s="197"/>
      <c r="P1882" s="197" t="e">
        <f t="shared" si="167"/>
        <v>#DIV/0!</v>
      </c>
      <c r="Q1882" s="196"/>
      <c r="R1882" s="197"/>
      <c r="S1882" s="199">
        <f t="shared" si="168"/>
        <v>0</v>
      </c>
      <c r="T1882" s="200">
        <f ca="1">(P1882+S1882)-INVENTARIO[[#This Row],[Comisión 10%]]</f>
        <v>0</v>
      </c>
      <c r="U1882" s="197">
        <f t="shared" ca="1" si="169"/>
        <v>0</v>
      </c>
      <c r="V1882" s="201"/>
      <c r="W1882" s="20">
        <f ca="1">INVENTARIO[[#This Row],[Precio Final]]-(INVENTARIO[[#This Row],[Comisión 10%]]+INVENTARIO[[#This Row],[Costo total]])</f>
        <v>0</v>
      </c>
      <c r="X1882" s="20">
        <f ca="1">INVENTARIO[[#This Row],[Ganancia Unitaria]]*INVENTARIO[[#This Row],[Salidas]]</f>
        <v>0</v>
      </c>
      <c r="Y1882" s="20"/>
      <c r="Z1882" s="20"/>
    </row>
    <row r="1883" spans="1:26" ht="55" hidden="1" customHeight="1" x14ac:dyDescent="0.15">
      <c r="A1883" s="23"/>
      <c r="B1883" s="171"/>
      <c r="C1883" s="22"/>
      <c r="D1883" s="120"/>
      <c r="E1883" s="194"/>
      <c r="F1883" s="195" t="s">
        <v>692</v>
      </c>
      <c r="G1883" s="196"/>
      <c r="H1883" s="197"/>
      <c r="I1883" s="198">
        <f t="shared" ca="1" si="166"/>
        <v>0</v>
      </c>
      <c r="J1883" s="121"/>
      <c r="K1883" s="196">
        <f>SUMIFS(VENTAS[Cantidad],VENTAS[Código del producto Vendido],INVENTARIO[[#This Row],[Code]])</f>
        <v>0</v>
      </c>
      <c r="L1883" s="196">
        <f>INVENTARIO[[#This Row],[Entradas]]-INVENTARIO[[#This Row],[Salidas]]</f>
        <v>0</v>
      </c>
      <c r="M1883" s="197">
        <f ca="1">INVENTARIO[[#This Row],[Pricing 1]]*10%</f>
        <v>0</v>
      </c>
      <c r="N1883" s="197"/>
      <c r="O1883" s="197"/>
      <c r="P1883" s="197" t="e">
        <f t="shared" si="167"/>
        <v>#DIV/0!</v>
      </c>
      <c r="Q1883" s="196"/>
      <c r="R1883" s="197"/>
      <c r="S1883" s="199">
        <f t="shared" si="168"/>
        <v>0</v>
      </c>
      <c r="T1883" s="200">
        <f ca="1">(P1883+S1883)-INVENTARIO[[#This Row],[Comisión 10%]]</f>
        <v>0</v>
      </c>
      <c r="U1883" s="197">
        <f t="shared" ca="1" si="169"/>
        <v>0</v>
      </c>
      <c r="V1883" s="201"/>
      <c r="W1883" s="20">
        <f ca="1">INVENTARIO[[#This Row],[Precio Final]]-(INVENTARIO[[#This Row],[Comisión 10%]]+INVENTARIO[[#This Row],[Costo total]])</f>
        <v>0</v>
      </c>
      <c r="X1883" s="20">
        <f ca="1">INVENTARIO[[#This Row],[Ganancia Unitaria]]*INVENTARIO[[#This Row],[Salidas]]</f>
        <v>0</v>
      </c>
      <c r="Y1883" s="20"/>
      <c r="Z1883" s="20"/>
    </row>
    <row r="1884" spans="1:26" ht="55" hidden="1" customHeight="1" x14ac:dyDescent="0.15">
      <c r="A1884" s="23"/>
      <c r="B1884" s="171"/>
      <c r="C1884" s="22"/>
      <c r="D1884" s="120"/>
      <c r="E1884" s="194"/>
      <c r="F1884" s="195" t="s">
        <v>695</v>
      </c>
      <c r="G1884" s="196"/>
      <c r="H1884" s="197"/>
      <c r="I1884" s="198">
        <f t="shared" ca="1" si="166"/>
        <v>0</v>
      </c>
      <c r="J1884" s="121"/>
      <c r="K1884" s="196">
        <f>SUMIFS(VENTAS[Cantidad],VENTAS[Código del producto Vendido],INVENTARIO[[#This Row],[Code]])</f>
        <v>0</v>
      </c>
      <c r="L1884" s="196">
        <f>INVENTARIO[[#This Row],[Entradas]]-INVENTARIO[[#This Row],[Salidas]]</f>
        <v>0</v>
      </c>
      <c r="M1884" s="197">
        <f ca="1">INVENTARIO[[#This Row],[Pricing 1]]*10%</f>
        <v>0</v>
      </c>
      <c r="N1884" s="197"/>
      <c r="O1884" s="197"/>
      <c r="P1884" s="197" t="e">
        <f t="shared" si="167"/>
        <v>#DIV/0!</v>
      </c>
      <c r="Q1884" s="196"/>
      <c r="R1884" s="197"/>
      <c r="S1884" s="199">
        <f t="shared" si="168"/>
        <v>0</v>
      </c>
      <c r="T1884" s="200">
        <f ca="1">(P1884+S1884)-INVENTARIO[[#This Row],[Comisión 10%]]</f>
        <v>0</v>
      </c>
      <c r="U1884" s="197">
        <f t="shared" ca="1" si="169"/>
        <v>0</v>
      </c>
      <c r="V1884" s="201"/>
      <c r="W1884" s="20">
        <f ca="1">INVENTARIO[[#This Row],[Precio Final]]-(INVENTARIO[[#This Row],[Comisión 10%]]+INVENTARIO[[#This Row],[Costo total]])</f>
        <v>0</v>
      </c>
      <c r="X1884" s="20">
        <f ca="1">INVENTARIO[[#This Row],[Ganancia Unitaria]]*INVENTARIO[[#This Row],[Salidas]]</f>
        <v>0</v>
      </c>
      <c r="Y1884" s="20"/>
      <c r="Z1884" s="20"/>
    </row>
    <row r="1885" spans="1:26" ht="55" hidden="1" customHeight="1" x14ac:dyDescent="0.15">
      <c r="A1885" s="23"/>
      <c r="B1885" s="171"/>
      <c r="C1885" s="22"/>
      <c r="D1885" s="120"/>
      <c r="E1885" s="194"/>
      <c r="F1885" s="195" t="s">
        <v>698</v>
      </c>
      <c r="G1885" s="196"/>
      <c r="H1885" s="197"/>
      <c r="I1885" s="198">
        <f t="shared" ca="1" si="166"/>
        <v>0</v>
      </c>
      <c r="J1885" s="121"/>
      <c r="K1885" s="196">
        <f>SUMIFS(VENTAS[Cantidad],VENTAS[Código del producto Vendido],INVENTARIO[[#This Row],[Code]])</f>
        <v>0</v>
      </c>
      <c r="L1885" s="196">
        <f>INVENTARIO[[#This Row],[Entradas]]-INVENTARIO[[#This Row],[Salidas]]</f>
        <v>0</v>
      </c>
      <c r="M1885" s="197">
        <f ca="1">INVENTARIO[[#This Row],[Pricing 1]]*10%</f>
        <v>0</v>
      </c>
      <c r="N1885" s="197"/>
      <c r="O1885" s="197"/>
      <c r="P1885" s="197" t="e">
        <f t="shared" si="167"/>
        <v>#DIV/0!</v>
      </c>
      <c r="Q1885" s="196"/>
      <c r="R1885" s="197"/>
      <c r="S1885" s="199">
        <f t="shared" si="168"/>
        <v>0</v>
      </c>
      <c r="T1885" s="200">
        <f ca="1">(P1885+S1885)-INVENTARIO[[#This Row],[Comisión 10%]]</f>
        <v>0</v>
      </c>
      <c r="U1885" s="197">
        <f t="shared" ca="1" si="169"/>
        <v>0</v>
      </c>
      <c r="V1885" s="201"/>
      <c r="W1885" s="20">
        <f ca="1">INVENTARIO[[#This Row],[Precio Final]]-(INVENTARIO[[#This Row],[Comisión 10%]]+INVENTARIO[[#This Row],[Costo total]])</f>
        <v>0</v>
      </c>
      <c r="X1885" s="20">
        <f ca="1">INVENTARIO[[#This Row],[Ganancia Unitaria]]*INVENTARIO[[#This Row],[Salidas]]</f>
        <v>0</v>
      </c>
      <c r="Y1885" s="20"/>
      <c r="Z1885" s="20"/>
    </row>
    <row r="1886" spans="1:26" ht="55" hidden="1" customHeight="1" x14ac:dyDescent="0.15">
      <c r="A1886" s="23"/>
      <c r="B1886" s="171"/>
      <c r="C1886" s="22"/>
      <c r="D1886" s="120"/>
      <c r="E1886" s="194"/>
      <c r="F1886" s="195" t="s">
        <v>692</v>
      </c>
      <c r="G1886" s="196"/>
      <c r="H1886" s="197"/>
      <c r="I1886" s="198">
        <f t="shared" ca="1" si="166"/>
        <v>0</v>
      </c>
      <c r="J1886" s="121"/>
      <c r="K1886" s="196">
        <f>SUMIFS(VENTAS[Cantidad],VENTAS[Código del producto Vendido],INVENTARIO[[#This Row],[Code]])</f>
        <v>0</v>
      </c>
      <c r="L1886" s="196">
        <f>INVENTARIO[[#This Row],[Entradas]]-INVENTARIO[[#This Row],[Salidas]]</f>
        <v>0</v>
      </c>
      <c r="M1886" s="197">
        <f ca="1">INVENTARIO[[#This Row],[Pricing 1]]*10%</f>
        <v>0</v>
      </c>
      <c r="N1886" s="197"/>
      <c r="O1886" s="197"/>
      <c r="P1886" s="197" t="e">
        <f t="shared" si="167"/>
        <v>#DIV/0!</v>
      </c>
      <c r="Q1886" s="196"/>
      <c r="R1886" s="197"/>
      <c r="S1886" s="199">
        <f t="shared" si="168"/>
        <v>0</v>
      </c>
      <c r="T1886" s="200">
        <f ca="1">(P1886+S1886)-INVENTARIO[[#This Row],[Comisión 10%]]</f>
        <v>0</v>
      </c>
      <c r="U1886" s="197">
        <f t="shared" ca="1" si="169"/>
        <v>0</v>
      </c>
      <c r="V1886" s="201"/>
      <c r="W1886" s="20">
        <f ca="1">INVENTARIO[[#This Row],[Precio Final]]-(INVENTARIO[[#This Row],[Comisión 10%]]+INVENTARIO[[#This Row],[Costo total]])</f>
        <v>0</v>
      </c>
      <c r="X1886" s="20">
        <f ca="1">INVENTARIO[[#This Row],[Ganancia Unitaria]]*INVENTARIO[[#This Row],[Salidas]]</f>
        <v>0</v>
      </c>
      <c r="Y1886" s="20"/>
      <c r="Z1886" s="20"/>
    </row>
    <row r="1887" spans="1:26" ht="55" hidden="1" customHeight="1" x14ac:dyDescent="0.15">
      <c r="A1887" s="23"/>
      <c r="B1887" s="171"/>
      <c r="C1887" s="22"/>
      <c r="D1887" s="120"/>
      <c r="E1887" s="194"/>
      <c r="F1887" s="195" t="s">
        <v>697</v>
      </c>
      <c r="G1887" s="196"/>
      <c r="H1887" s="197"/>
      <c r="I1887" s="198">
        <f t="shared" ca="1" si="166"/>
        <v>0</v>
      </c>
      <c r="J1887" s="121"/>
      <c r="K1887" s="196">
        <f>SUMIFS(VENTAS[Cantidad],VENTAS[Código del producto Vendido],INVENTARIO[[#This Row],[Code]])</f>
        <v>0</v>
      </c>
      <c r="L1887" s="196">
        <f>INVENTARIO[[#This Row],[Entradas]]-INVENTARIO[[#This Row],[Salidas]]</f>
        <v>0</v>
      </c>
      <c r="M1887" s="197">
        <f ca="1">INVENTARIO[[#This Row],[Pricing 1]]*10%</f>
        <v>0</v>
      </c>
      <c r="N1887" s="197"/>
      <c r="O1887" s="197"/>
      <c r="P1887" s="197" t="e">
        <f t="shared" si="167"/>
        <v>#DIV/0!</v>
      </c>
      <c r="Q1887" s="196"/>
      <c r="R1887" s="197"/>
      <c r="S1887" s="199">
        <f t="shared" si="168"/>
        <v>0</v>
      </c>
      <c r="T1887" s="200">
        <f ca="1">(P1887+S1887)-INVENTARIO[[#This Row],[Comisión 10%]]</f>
        <v>0</v>
      </c>
      <c r="U1887" s="197">
        <f t="shared" ca="1" si="169"/>
        <v>0</v>
      </c>
      <c r="V1887" s="201"/>
      <c r="W1887" s="20">
        <f ca="1">INVENTARIO[[#This Row],[Precio Final]]-(INVENTARIO[[#This Row],[Comisión 10%]]+INVENTARIO[[#This Row],[Costo total]])</f>
        <v>0</v>
      </c>
      <c r="X1887" s="20">
        <f ca="1">INVENTARIO[[#This Row],[Ganancia Unitaria]]*INVENTARIO[[#This Row],[Salidas]]</f>
        <v>0</v>
      </c>
      <c r="Y1887" s="20"/>
      <c r="Z1887" s="20"/>
    </row>
    <row r="1888" spans="1:26" ht="55" hidden="1" customHeight="1" x14ac:dyDescent="0.15">
      <c r="A1888" s="23"/>
      <c r="B1888" s="171"/>
      <c r="C1888" s="22"/>
      <c r="D1888" s="120"/>
      <c r="E1888" s="194"/>
      <c r="F1888" s="195" t="s">
        <v>697</v>
      </c>
      <c r="G1888" s="196"/>
      <c r="H1888" s="197"/>
      <c r="I1888" s="198">
        <f t="shared" ca="1" si="166"/>
        <v>0</v>
      </c>
      <c r="J1888" s="121"/>
      <c r="K1888" s="196">
        <f>SUMIFS(VENTAS[Cantidad],VENTAS[Código del producto Vendido],INVENTARIO[[#This Row],[Code]])</f>
        <v>0</v>
      </c>
      <c r="L1888" s="196">
        <f>INVENTARIO[[#This Row],[Entradas]]-INVENTARIO[[#This Row],[Salidas]]</f>
        <v>0</v>
      </c>
      <c r="M1888" s="197">
        <f ca="1">INVENTARIO[[#This Row],[Pricing 1]]*10%</f>
        <v>0</v>
      </c>
      <c r="N1888" s="197"/>
      <c r="O1888" s="197"/>
      <c r="P1888" s="197" t="e">
        <f t="shared" si="167"/>
        <v>#DIV/0!</v>
      </c>
      <c r="Q1888" s="196"/>
      <c r="R1888" s="197"/>
      <c r="S1888" s="199">
        <f t="shared" si="168"/>
        <v>0</v>
      </c>
      <c r="T1888" s="200">
        <f ca="1">(P1888+S1888)-INVENTARIO[[#This Row],[Comisión 10%]]</f>
        <v>0</v>
      </c>
      <c r="U1888" s="197">
        <f t="shared" ca="1" si="169"/>
        <v>0</v>
      </c>
      <c r="V1888" s="201"/>
      <c r="W1888" s="20">
        <f ca="1">INVENTARIO[[#This Row],[Precio Final]]-(INVENTARIO[[#This Row],[Comisión 10%]]+INVENTARIO[[#This Row],[Costo total]])</f>
        <v>0</v>
      </c>
      <c r="X1888" s="20">
        <f ca="1">INVENTARIO[[#This Row],[Ganancia Unitaria]]*INVENTARIO[[#This Row],[Salidas]]</f>
        <v>0</v>
      </c>
      <c r="Y1888" s="20"/>
      <c r="Z1888" s="20"/>
    </row>
    <row r="1889" spans="1:26" ht="55" hidden="1" customHeight="1" x14ac:dyDescent="0.15">
      <c r="A1889" s="23"/>
      <c r="B1889" s="171"/>
      <c r="C1889" s="22"/>
      <c r="D1889" s="120"/>
      <c r="E1889" s="194"/>
      <c r="F1889" s="195" t="s">
        <v>695</v>
      </c>
      <c r="G1889" s="196"/>
      <c r="H1889" s="197"/>
      <c r="I1889" s="198">
        <f t="shared" ca="1" si="166"/>
        <v>0</v>
      </c>
      <c r="J1889" s="121"/>
      <c r="K1889" s="196">
        <f>SUMIFS(VENTAS[Cantidad],VENTAS[Código del producto Vendido],INVENTARIO[[#This Row],[Code]])</f>
        <v>0</v>
      </c>
      <c r="L1889" s="196">
        <f>INVENTARIO[[#This Row],[Entradas]]-INVENTARIO[[#This Row],[Salidas]]</f>
        <v>0</v>
      </c>
      <c r="M1889" s="197">
        <f ca="1">INVENTARIO[[#This Row],[Pricing 1]]*10%</f>
        <v>0</v>
      </c>
      <c r="N1889" s="197"/>
      <c r="O1889" s="197"/>
      <c r="P1889" s="197" t="e">
        <f t="shared" si="167"/>
        <v>#DIV/0!</v>
      </c>
      <c r="Q1889" s="196"/>
      <c r="R1889" s="197"/>
      <c r="S1889" s="199">
        <f t="shared" si="168"/>
        <v>0</v>
      </c>
      <c r="T1889" s="200">
        <f ca="1">(P1889+S1889)-INVENTARIO[[#This Row],[Comisión 10%]]</f>
        <v>0</v>
      </c>
      <c r="U1889" s="197">
        <f t="shared" ca="1" si="169"/>
        <v>0</v>
      </c>
      <c r="V1889" s="201"/>
      <c r="W1889" s="20">
        <f ca="1">INVENTARIO[[#This Row],[Precio Final]]-(INVENTARIO[[#This Row],[Comisión 10%]]+INVENTARIO[[#This Row],[Costo total]])</f>
        <v>0</v>
      </c>
      <c r="X1889" s="20">
        <f ca="1">INVENTARIO[[#This Row],[Ganancia Unitaria]]*INVENTARIO[[#This Row],[Salidas]]</f>
        <v>0</v>
      </c>
      <c r="Y1889" s="20"/>
      <c r="Z1889" s="20"/>
    </row>
    <row r="1890" spans="1:26" ht="55" hidden="1" customHeight="1" x14ac:dyDescent="0.15">
      <c r="A1890" s="23"/>
      <c r="B1890" s="171"/>
      <c r="C1890" s="22"/>
      <c r="D1890" s="120"/>
      <c r="E1890" s="194"/>
      <c r="F1890" s="195" t="s">
        <v>697</v>
      </c>
      <c r="G1890" s="196"/>
      <c r="H1890" s="197"/>
      <c r="I1890" s="198">
        <f t="shared" ca="1" si="166"/>
        <v>0</v>
      </c>
      <c r="J1890" s="121"/>
      <c r="K1890" s="196">
        <f>SUMIFS(VENTAS[Cantidad],VENTAS[Código del producto Vendido],INVENTARIO[[#This Row],[Code]])</f>
        <v>0</v>
      </c>
      <c r="L1890" s="196">
        <f>INVENTARIO[[#This Row],[Entradas]]-INVENTARIO[[#This Row],[Salidas]]</f>
        <v>0</v>
      </c>
      <c r="M1890" s="197">
        <f ca="1">INVENTARIO[[#This Row],[Pricing 1]]*10%</f>
        <v>0</v>
      </c>
      <c r="N1890" s="197"/>
      <c r="O1890" s="197"/>
      <c r="P1890" s="197" t="e">
        <f t="shared" si="167"/>
        <v>#DIV/0!</v>
      </c>
      <c r="Q1890" s="196"/>
      <c r="R1890" s="197"/>
      <c r="S1890" s="199">
        <f t="shared" si="168"/>
        <v>0</v>
      </c>
      <c r="T1890" s="200">
        <f ca="1">(P1890+S1890)-INVENTARIO[[#This Row],[Comisión 10%]]</f>
        <v>0</v>
      </c>
      <c r="U1890" s="197">
        <f t="shared" ca="1" si="169"/>
        <v>0</v>
      </c>
      <c r="V1890" s="201"/>
      <c r="W1890" s="20">
        <f ca="1">INVENTARIO[[#This Row],[Precio Final]]-(INVENTARIO[[#This Row],[Comisión 10%]]+INVENTARIO[[#This Row],[Costo total]])</f>
        <v>0</v>
      </c>
      <c r="X1890" s="20">
        <f ca="1">INVENTARIO[[#This Row],[Ganancia Unitaria]]*INVENTARIO[[#This Row],[Salidas]]</f>
        <v>0</v>
      </c>
      <c r="Y1890" s="20"/>
      <c r="Z1890" s="20"/>
    </row>
    <row r="1891" spans="1:26" ht="55" hidden="1" customHeight="1" x14ac:dyDescent="0.15">
      <c r="A1891" s="23"/>
      <c r="B1891" s="171"/>
      <c r="C1891" s="22"/>
      <c r="D1891" s="120"/>
      <c r="E1891" s="194"/>
      <c r="F1891" s="195" t="s">
        <v>695</v>
      </c>
      <c r="G1891" s="196"/>
      <c r="H1891" s="197"/>
      <c r="I1891" s="198">
        <f t="shared" ca="1" si="166"/>
        <v>0</v>
      </c>
      <c r="J1891" s="121"/>
      <c r="K1891" s="196">
        <f>SUMIFS(VENTAS[Cantidad],VENTAS[Código del producto Vendido],INVENTARIO[[#This Row],[Code]])</f>
        <v>0</v>
      </c>
      <c r="L1891" s="196">
        <f>INVENTARIO[[#This Row],[Entradas]]-INVENTARIO[[#This Row],[Salidas]]</f>
        <v>0</v>
      </c>
      <c r="M1891" s="197">
        <f ca="1">INVENTARIO[[#This Row],[Pricing 1]]*10%</f>
        <v>0</v>
      </c>
      <c r="N1891" s="197"/>
      <c r="O1891" s="197"/>
      <c r="P1891" s="197" t="e">
        <f t="shared" si="167"/>
        <v>#DIV/0!</v>
      </c>
      <c r="Q1891" s="196"/>
      <c r="R1891" s="197"/>
      <c r="S1891" s="199">
        <f t="shared" si="168"/>
        <v>0</v>
      </c>
      <c r="T1891" s="200">
        <f ca="1">(P1891+S1891)-INVENTARIO[[#This Row],[Comisión 10%]]</f>
        <v>0</v>
      </c>
      <c r="U1891" s="197">
        <f t="shared" ca="1" si="169"/>
        <v>0</v>
      </c>
      <c r="V1891" s="201"/>
      <c r="W1891" s="20">
        <f ca="1">INVENTARIO[[#This Row],[Precio Final]]-(INVENTARIO[[#This Row],[Comisión 10%]]+INVENTARIO[[#This Row],[Costo total]])</f>
        <v>0</v>
      </c>
      <c r="X1891" s="20">
        <f ca="1">INVENTARIO[[#This Row],[Ganancia Unitaria]]*INVENTARIO[[#This Row],[Salidas]]</f>
        <v>0</v>
      </c>
      <c r="Y1891" s="20"/>
      <c r="Z1891" s="20"/>
    </row>
    <row r="1892" spans="1:26" ht="55" hidden="1" customHeight="1" x14ac:dyDescent="0.15">
      <c r="A1892" s="23"/>
      <c r="B1892" s="171"/>
      <c r="C1892" s="22"/>
      <c r="D1892" s="120"/>
      <c r="E1892" s="194"/>
      <c r="F1892" s="195" t="s">
        <v>697</v>
      </c>
      <c r="G1892" s="196"/>
      <c r="H1892" s="197"/>
      <c r="I1892" s="198">
        <f t="shared" ca="1" si="166"/>
        <v>0</v>
      </c>
      <c r="J1892" s="121"/>
      <c r="K1892" s="196">
        <f>SUMIFS(VENTAS[Cantidad],VENTAS[Código del producto Vendido],INVENTARIO[[#This Row],[Code]])</f>
        <v>0</v>
      </c>
      <c r="L1892" s="196">
        <f>INVENTARIO[[#This Row],[Entradas]]-INVENTARIO[[#This Row],[Salidas]]</f>
        <v>0</v>
      </c>
      <c r="M1892" s="197">
        <f ca="1">INVENTARIO[[#This Row],[Pricing 1]]*10%</f>
        <v>0</v>
      </c>
      <c r="N1892" s="197"/>
      <c r="O1892" s="197"/>
      <c r="P1892" s="197" t="e">
        <f t="shared" si="167"/>
        <v>#DIV/0!</v>
      </c>
      <c r="Q1892" s="196"/>
      <c r="R1892" s="197"/>
      <c r="S1892" s="199">
        <f t="shared" si="168"/>
        <v>0</v>
      </c>
      <c r="T1892" s="200">
        <f ca="1">(P1892+S1892)-INVENTARIO[[#This Row],[Comisión 10%]]</f>
        <v>0</v>
      </c>
      <c r="U1892" s="197">
        <f t="shared" ca="1" si="169"/>
        <v>0</v>
      </c>
      <c r="V1892" s="201"/>
      <c r="W1892" s="20">
        <f ca="1">INVENTARIO[[#This Row],[Precio Final]]-(INVENTARIO[[#This Row],[Comisión 10%]]+INVENTARIO[[#This Row],[Costo total]])</f>
        <v>0</v>
      </c>
      <c r="X1892" s="20">
        <f ca="1">INVENTARIO[[#This Row],[Ganancia Unitaria]]*INVENTARIO[[#This Row],[Salidas]]</f>
        <v>0</v>
      </c>
      <c r="Y1892" s="20"/>
      <c r="Z1892" s="20"/>
    </row>
    <row r="1893" spans="1:26" ht="55" hidden="1" customHeight="1" x14ac:dyDescent="0.15">
      <c r="A1893" s="23"/>
      <c r="B1893" s="171"/>
      <c r="C1893" s="22"/>
      <c r="D1893" s="120"/>
      <c r="E1893" s="194"/>
      <c r="F1893" s="195" t="s">
        <v>697</v>
      </c>
      <c r="G1893" s="196"/>
      <c r="H1893" s="197"/>
      <c r="I1893" s="198">
        <f t="shared" ca="1" si="166"/>
        <v>0</v>
      </c>
      <c r="J1893" s="121"/>
      <c r="K1893" s="196">
        <f>SUMIFS(VENTAS[Cantidad],VENTAS[Código del producto Vendido],INVENTARIO[[#This Row],[Code]])</f>
        <v>0</v>
      </c>
      <c r="L1893" s="196">
        <f>INVENTARIO[[#This Row],[Entradas]]-INVENTARIO[[#This Row],[Salidas]]</f>
        <v>0</v>
      </c>
      <c r="M1893" s="197">
        <f ca="1">INVENTARIO[[#This Row],[Pricing 1]]*10%</f>
        <v>0</v>
      </c>
      <c r="N1893" s="197"/>
      <c r="O1893" s="197"/>
      <c r="P1893" s="197" t="e">
        <f t="shared" si="167"/>
        <v>#DIV/0!</v>
      </c>
      <c r="Q1893" s="196"/>
      <c r="R1893" s="197"/>
      <c r="S1893" s="199">
        <f t="shared" si="168"/>
        <v>0</v>
      </c>
      <c r="T1893" s="200">
        <f ca="1">(P1893+S1893)-INVENTARIO[[#This Row],[Comisión 10%]]</f>
        <v>0</v>
      </c>
      <c r="U1893" s="197">
        <f t="shared" ca="1" si="169"/>
        <v>0</v>
      </c>
      <c r="V1893" s="201"/>
      <c r="W1893" s="20">
        <f ca="1">INVENTARIO[[#This Row],[Precio Final]]-(INVENTARIO[[#This Row],[Comisión 10%]]+INVENTARIO[[#This Row],[Costo total]])</f>
        <v>0</v>
      </c>
      <c r="X1893" s="20">
        <f ca="1">INVENTARIO[[#This Row],[Ganancia Unitaria]]*INVENTARIO[[#This Row],[Salidas]]</f>
        <v>0</v>
      </c>
      <c r="Y1893" s="20"/>
      <c r="Z1893" s="20"/>
    </row>
    <row r="1894" spans="1:26" ht="55" hidden="1" customHeight="1" x14ac:dyDescent="0.15">
      <c r="A1894" s="23"/>
      <c r="B1894" s="171"/>
      <c r="C1894" s="22"/>
      <c r="D1894" s="120"/>
      <c r="E1894" s="194"/>
      <c r="F1894" s="195" t="s">
        <v>697</v>
      </c>
      <c r="G1894" s="196"/>
      <c r="H1894" s="197"/>
      <c r="I1894" s="198">
        <f t="shared" ca="1" si="166"/>
        <v>0</v>
      </c>
      <c r="J1894" s="121"/>
      <c r="K1894" s="196">
        <f>SUMIFS(VENTAS[Cantidad],VENTAS[Código del producto Vendido],INVENTARIO[[#This Row],[Code]])</f>
        <v>0</v>
      </c>
      <c r="L1894" s="196">
        <f>INVENTARIO[[#This Row],[Entradas]]-INVENTARIO[[#This Row],[Salidas]]</f>
        <v>0</v>
      </c>
      <c r="M1894" s="197">
        <f ca="1">INVENTARIO[[#This Row],[Pricing 1]]*10%</f>
        <v>0</v>
      </c>
      <c r="N1894" s="197"/>
      <c r="O1894" s="197"/>
      <c r="P1894" s="197" t="e">
        <f t="shared" si="167"/>
        <v>#DIV/0!</v>
      </c>
      <c r="Q1894" s="196"/>
      <c r="R1894" s="197"/>
      <c r="S1894" s="199">
        <f t="shared" si="168"/>
        <v>0</v>
      </c>
      <c r="T1894" s="200">
        <f ca="1">(P1894+S1894)-INVENTARIO[[#This Row],[Comisión 10%]]</f>
        <v>0</v>
      </c>
      <c r="U1894" s="197">
        <f t="shared" ca="1" si="169"/>
        <v>0</v>
      </c>
      <c r="V1894" s="201"/>
      <c r="W1894" s="20">
        <f ca="1">INVENTARIO[[#This Row],[Precio Final]]-(INVENTARIO[[#This Row],[Comisión 10%]]+INVENTARIO[[#This Row],[Costo total]])</f>
        <v>0</v>
      </c>
      <c r="X1894" s="20">
        <f ca="1">INVENTARIO[[#This Row],[Ganancia Unitaria]]*INVENTARIO[[#This Row],[Salidas]]</f>
        <v>0</v>
      </c>
      <c r="Y1894" s="20"/>
      <c r="Z1894" s="20"/>
    </row>
    <row r="1895" spans="1:26" ht="55" hidden="1" customHeight="1" x14ac:dyDescent="0.15">
      <c r="A1895" s="23"/>
      <c r="B1895" s="171"/>
      <c r="C1895" s="22"/>
      <c r="D1895" s="120"/>
      <c r="E1895" s="194"/>
      <c r="F1895" s="195" t="s">
        <v>695</v>
      </c>
      <c r="G1895" s="196"/>
      <c r="H1895" s="197"/>
      <c r="I1895" s="198">
        <f t="shared" ca="1" si="166"/>
        <v>0</v>
      </c>
      <c r="J1895" s="121"/>
      <c r="K1895" s="196">
        <f>SUMIFS(VENTAS[Cantidad],VENTAS[Código del producto Vendido],INVENTARIO[[#This Row],[Code]])</f>
        <v>0</v>
      </c>
      <c r="L1895" s="196">
        <f>INVENTARIO[[#This Row],[Entradas]]-INVENTARIO[[#This Row],[Salidas]]</f>
        <v>0</v>
      </c>
      <c r="M1895" s="197">
        <f ca="1">INVENTARIO[[#This Row],[Pricing 1]]*10%</f>
        <v>0</v>
      </c>
      <c r="N1895" s="197"/>
      <c r="O1895" s="197"/>
      <c r="P1895" s="197" t="e">
        <f t="shared" si="167"/>
        <v>#DIV/0!</v>
      </c>
      <c r="Q1895" s="196"/>
      <c r="R1895" s="197"/>
      <c r="S1895" s="199">
        <f t="shared" si="168"/>
        <v>0</v>
      </c>
      <c r="T1895" s="200">
        <f ca="1">(P1895+S1895)-INVENTARIO[[#This Row],[Comisión 10%]]</f>
        <v>0</v>
      </c>
      <c r="U1895" s="197">
        <f t="shared" ca="1" si="169"/>
        <v>0</v>
      </c>
      <c r="V1895" s="201"/>
      <c r="W1895" s="20">
        <f ca="1">INVENTARIO[[#This Row],[Precio Final]]-(INVENTARIO[[#This Row],[Comisión 10%]]+INVENTARIO[[#This Row],[Costo total]])</f>
        <v>0</v>
      </c>
      <c r="X1895" s="20">
        <f ca="1">INVENTARIO[[#This Row],[Ganancia Unitaria]]*INVENTARIO[[#This Row],[Salidas]]</f>
        <v>0</v>
      </c>
      <c r="Y1895" s="20"/>
      <c r="Z1895" s="20"/>
    </row>
    <row r="1896" spans="1:26" ht="55" hidden="1" customHeight="1" x14ac:dyDescent="0.15">
      <c r="A1896" s="23"/>
      <c r="B1896" s="171"/>
      <c r="C1896" s="22"/>
      <c r="D1896" s="120"/>
      <c r="E1896" s="194"/>
      <c r="F1896" s="195" t="s">
        <v>695</v>
      </c>
      <c r="G1896" s="196"/>
      <c r="H1896" s="197"/>
      <c r="I1896" s="198">
        <f t="shared" ca="1" si="166"/>
        <v>0</v>
      </c>
      <c r="J1896" s="121"/>
      <c r="K1896" s="196">
        <f>SUMIFS(VENTAS[Cantidad],VENTAS[Código del producto Vendido],INVENTARIO[[#This Row],[Code]])</f>
        <v>0</v>
      </c>
      <c r="L1896" s="196">
        <f>INVENTARIO[[#This Row],[Entradas]]-INVENTARIO[[#This Row],[Salidas]]</f>
        <v>0</v>
      </c>
      <c r="M1896" s="197">
        <f ca="1">INVENTARIO[[#This Row],[Pricing 1]]*10%</f>
        <v>0</v>
      </c>
      <c r="N1896" s="197"/>
      <c r="O1896" s="197"/>
      <c r="P1896" s="197" t="e">
        <f t="shared" si="167"/>
        <v>#DIV/0!</v>
      </c>
      <c r="Q1896" s="196"/>
      <c r="R1896" s="197"/>
      <c r="S1896" s="199">
        <f t="shared" si="168"/>
        <v>0</v>
      </c>
      <c r="T1896" s="200">
        <f ca="1">(P1896+S1896)-INVENTARIO[[#This Row],[Comisión 10%]]</f>
        <v>0</v>
      </c>
      <c r="U1896" s="197">
        <f t="shared" ca="1" si="169"/>
        <v>0</v>
      </c>
      <c r="V1896" s="201"/>
      <c r="W1896" s="20">
        <f ca="1">INVENTARIO[[#This Row],[Precio Final]]-(INVENTARIO[[#This Row],[Comisión 10%]]+INVENTARIO[[#This Row],[Costo total]])</f>
        <v>0</v>
      </c>
      <c r="X1896" s="20">
        <f ca="1">INVENTARIO[[#This Row],[Ganancia Unitaria]]*INVENTARIO[[#This Row],[Salidas]]</f>
        <v>0</v>
      </c>
      <c r="Y1896" s="20"/>
      <c r="Z1896" s="20"/>
    </row>
    <row r="1897" spans="1:26" ht="55" hidden="1" customHeight="1" x14ac:dyDescent="0.15">
      <c r="A1897" s="23"/>
      <c r="B1897" s="171"/>
      <c r="C1897" s="22"/>
      <c r="D1897" s="120"/>
      <c r="E1897" s="194"/>
      <c r="F1897" s="195" t="s">
        <v>692</v>
      </c>
      <c r="G1897" s="196"/>
      <c r="H1897" s="197"/>
      <c r="I1897" s="198">
        <f t="shared" ca="1" si="166"/>
        <v>0</v>
      </c>
      <c r="J1897" s="121"/>
      <c r="K1897" s="196">
        <f>SUMIFS(VENTAS[Cantidad],VENTAS[Código del producto Vendido],INVENTARIO[[#This Row],[Code]])</f>
        <v>0</v>
      </c>
      <c r="L1897" s="196">
        <f>INVENTARIO[[#This Row],[Entradas]]-INVENTARIO[[#This Row],[Salidas]]</f>
        <v>0</v>
      </c>
      <c r="M1897" s="197">
        <f ca="1">INVENTARIO[[#This Row],[Pricing 1]]*10%</f>
        <v>0</v>
      </c>
      <c r="N1897" s="197"/>
      <c r="O1897" s="197"/>
      <c r="P1897" s="197" t="e">
        <f t="shared" si="167"/>
        <v>#DIV/0!</v>
      </c>
      <c r="Q1897" s="196"/>
      <c r="R1897" s="197"/>
      <c r="S1897" s="199">
        <f t="shared" si="168"/>
        <v>0</v>
      </c>
      <c r="T1897" s="200">
        <f ca="1">(P1897+S1897)-INVENTARIO[[#This Row],[Comisión 10%]]</f>
        <v>0</v>
      </c>
      <c r="U1897" s="197">
        <f t="shared" ca="1" si="169"/>
        <v>0</v>
      </c>
      <c r="V1897" s="201"/>
      <c r="W1897" s="20">
        <f ca="1">INVENTARIO[[#This Row],[Precio Final]]-(INVENTARIO[[#This Row],[Comisión 10%]]+INVENTARIO[[#This Row],[Costo total]])</f>
        <v>0</v>
      </c>
      <c r="X1897" s="20">
        <f ca="1">INVENTARIO[[#This Row],[Ganancia Unitaria]]*INVENTARIO[[#This Row],[Salidas]]</f>
        <v>0</v>
      </c>
      <c r="Y1897" s="20"/>
      <c r="Z1897" s="20"/>
    </row>
    <row r="1898" spans="1:26" ht="55" hidden="1" customHeight="1" x14ac:dyDescent="0.15">
      <c r="A1898" s="23"/>
      <c r="B1898" s="171"/>
      <c r="C1898" s="22"/>
      <c r="D1898" s="120"/>
      <c r="E1898" s="194"/>
      <c r="F1898" s="195" t="s">
        <v>2412</v>
      </c>
      <c r="G1898" s="196"/>
      <c r="H1898" s="197"/>
      <c r="I1898" s="198">
        <f t="shared" ca="1" si="166"/>
        <v>0</v>
      </c>
      <c r="J1898" s="121"/>
      <c r="K1898" s="196">
        <f>SUMIFS(VENTAS[Cantidad],VENTAS[Código del producto Vendido],INVENTARIO[[#This Row],[Code]])</f>
        <v>0</v>
      </c>
      <c r="L1898" s="196">
        <f>INVENTARIO[[#This Row],[Entradas]]-INVENTARIO[[#This Row],[Salidas]]</f>
        <v>0</v>
      </c>
      <c r="M1898" s="197">
        <f ca="1">INVENTARIO[[#This Row],[Pricing 1]]*10%</f>
        <v>0</v>
      </c>
      <c r="N1898" s="197"/>
      <c r="O1898" s="197"/>
      <c r="P1898" s="197" t="e">
        <f t="shared" si="167"/>
        <v>#DIV/0!</v>
      </c>
      <c r="Q1898" s="196"/>
      <c r="R1898" s="197"/>
      <c r="S1898" s="199">
        <f t="shared" si="168"/>
        <v>0</v>
      </c>
      <c r="T1898" s="200">
        <f ca="1">(P1898+S1898)-INVENTARIO[[#This Row],[Comisión 10%]]</f>
        <v>0</v>
      </c>
      <c r="U1898" s="197">
        <f t="shared" ca="1" si="169"/>
        <v>0</v>
      </c>
      <c r="V1898" s="201"/>
      <c r="W1898" s="20">
        <f ca="1">INVENTARIO[[#This Row],[Precio Final]]-(INVENTARIO[[#This Row],[Comisión 10%]]+INVENTARIO[[#This Row],[Costo total]])</f>
        <v>0</v>
      </c>
      <c r="X1898" s="20">
        <f ca="1">INVENTARIO[[#This Row],[Ganancia Unitaria]]*INVENTARIO[[#This Row],[Salidas]]</f>
        <v>0</v>
      </c>
      <c r="Y1898" s="20"/>
      <c r="Z1898" s="20"/>
    </row>
    <row r="1899" spans="1:26" ht="55" hidden="1" customHeight="1" x14ac:dyDescent="0.15">
      <c r="A1899" s="23"/>
      <c r="B1899" s="171"/>
      <c r="C1899" s="22"/>
      <c r="D1899" s="120"/>
      <c r="E1899" s="194"/>
      <c r="F1899" s="195" t="s">
        <v>2412</v>
      </c>
      <c r="G1899" s="196"/>
      <c r="H1899" s="197"/>
      <c r="I1899" s="198">
        <f t="shared" ca="1" si="166"/>
        <v>0</v>
      </c>
      <c r="J1899" s="121"/>
      <c r="K1899" s="196">
        <f>SUMIFS(VENTAS[Cantidad],VENTAS[Código del producto Vendido],INVENTARIO[[#This Row],[Code]])</f>
        <v>0</v>
      </c>
      <c r="L1899" s="196">
        <f>INVENTARIO[[#This Row],[Entradas]]-INVENTARIO[[#This Row],[Salidas]]</f>
        <v>0</v>
      </c>
      <c r="M1899" s="197">
        <f ca="1">INVENTARIO[[#This Row],[Pricing 1]]*10%</f>
        <v>0</v>
      </c>
      <c r="N1899" s="197"/>
      <c r="O1899" s="197"/>
      <c r="P1899" s="197" t="e">
        <f t="shared" si="167"/>
        <v>#DIV/0!</v>
      </c>
      <c r="Q1899" s="196"/>
      <c r="R1899" s="197"/>
      <c r="S1899" s="199">
        <f t="shared" si="168"/>
        <v>0</v>
      </c>
      <c r="T1899" s="200">
        <f ca="1">(P1899+S1899)-INVENTARIO[[#This Row],[Comisión 10%]]</f>
        <v>0</v>
      </c>
      <c r="U1899" s="197">
        <f t="shared" ca="1" si="169"/>
        <v>0</v>
      </c>
      <c r="V1899" s="201"/>
      <c r="W1899" s="20">
        <f ca="1">INVENTARIO[[#This Row],[Precio Final]]-(INVENTARIO[[#This Row],[Comisión 10%]]+INVENTARIO[[#This Row],[Costo total]])</f>
        <v>0</v>
      </c>
      <c r="X1899" s="20">
        <f ca="1">INVENTARIO[[#This Row],[Ganancia Unitaria]]*INVENTARIO[[#This Row],[Salidas]]</f>
        <v>0</v>
      </c>
      <c r="Y1899" s="20"/>
      <c r="Z1899" s="20"/>
    </row>
    <row r="1900" spans="1:26" ht="55" hidden="1" customHeight="1" x14ac:dyDescent="0.15">
      <c r="A1900" s="23"/>
      <c r="B1900" s="171"/>
      <c r="C1900" s="22"/>
      <c r="D1900" s="120"/>
      <c r="E1900" s="194"/>
      <c r="F1900" s="195" t="s">
        <v>697</v>
      </c>
      <c r="G1900" s="196"/>
      <c r="H1900" s="197"/>
      <c r="I1900" s="198">
        <f t="shared" ca="1" si="166"/>
        <v>0</v>
      </c>
      <c r="J1900" s="121"/>
      <c r="K1900" s="196">
        <f>SUMIFS(VENTAS[Cantidad],VENTAS[Código del producto Vendido],INVENTARIO[[#This Row],[Code]])</f>
        <v>0</v>
      </c>
      <c r="L1900" s="196">
        <f>INVENTARIO[[#This Row],[Entradas]]-INVENTARIO[[#This Row],[Salidas]]</f>
        <v>0</v>
      </c>
      <c r="M1900" s="197">
        <f ca="1">INVENTARIO[[#This Row],[Pricing 1]]*10%</f>
        <v>0</v>
      </c>
      <c r="N1900" s="197"/>
      <c r="O1900" s="197"/>
      <c r="P1900" s="197" t="e">
        <f t="shared" si="167"/>
        <v>#DIV/0!</v>
      </c>
      <c r="Q1900" s="196"/>
      <c r="R1900" s="197"/>
      <c r="S1900" s="199">
        <f t="shared" si="168"/>
        <v>0</v>
      </c>
      <c r="T1900" s="200">
        <f ca="1">(P1900+S1900)-INVENTARIO[[#This Row],[Comisión 10%]]</f>
        <v>0</v>
      </c>
      <c r="U1900" s="197">
        <f t="shared" ca="1" si="169"/>
        <v>0</v>
      </c>
      <c r="V1900" s="201"/>
      <c r="W1900" s="20">
        <f ca="1">INVENTARIO[[#This Row],[Precio Final]]-(INVENTARIO[[#This Row],[Comisión 10%]]+INVENTARIO[[#This Row],[Costo total]])</f>
        <v>0</v>
      </c>
      <c r="X1900" s="20">
        <f ca="1">INVENTARIO[[#This Row],[Ganancia Unitaria]]*INVENTARIO[[#This Row],[Salidas]]</f>
        <v>0</v>
      </c>
      <c r="Y1900" s="20"/>
      <c r="Z1900" s="20"/>
    </row>
    <row r="1901" spans="1:26" ht="55" hidden="1" customHeight="1" x14ac:dyDescent="0.15">
      <c r="A1901" s="23"/>
      <c r="B1901" s="171"/>
      <c r="C1901" s="22"/>
      <c r="D1901" s="120"/>
      <c r="E1901" s="194"/>
      <c r="F1901" s="195" t="s">
        <v>697</v>
      </c>
      <c r="G1901" s="196"/>
      <c r="H1901" s="197"/>
      <c r="I1901" s="198">
        <f t="shared" ca="1" si="166"/>
        <v>0</v>
      </c>
      <c r="J1901" s="121"/>
      <c r="K1901" s="196">
        <f>SUMIFS(VENTAS[Cantidad],VENTAS[Código del producto Vendido],INVENTARIO[[#This Row],[Code]])</f>
        <v>0</v>
      </c>
      <c r="L1901" s="196">
        <f>INVENTARIO[[#This Row],[Entradas]]-INVENTARIO[[#This Row],[Salidas]]</f>
        <v>0</v>
      </c>
      <c r="M1901" s="197">
        <f ca="1">INVENTARIO[[#This Row],[Pricing 1]]*10%</f>
        <v>0</v>
      </c>
      <c r="N1901" s="197"/>
      <c r="O1901" s="197"/>
      <c r="P1901" s="197" t="e">
        <f t="shared" si="167"/>
        <v>#DIV/0!</v>
      </c>
      <c r="Q1901" s="196"/>
      <c r="R1901" s="197"/>
      <c r="S1901" s="199">
        <f t="shared" si="168"/>
        <v>0</v>
      </c>
      <c r="T1901" s="200">
        <f ca="1">(P1901+S1901)-INVENTARIO[[#This Row],[Comisión 10%]]</f>
        <v>0</v>
      </c>
      <c r="U1901" s="197">
        <f t="shared" ca="1" si="169"/>
        <v>0</v>
      </c>
      <c r="V1901" s="201"/>
      <c r="W1901" s="20">
        <f ca="1">INVENTARIO[[#This Row],[Precio Final]]-(INVENTARIO[[#This Row],[Comisión 10%]]+INVENTARIO[[#This Row],[Costo total]])</f>
        <v>0</v>
      </c>
      <c r="X1901" s="20">
        <f ca="1">INVENTARIO[[#This Row],[Ganancia Unitaria]]*INVENTARIO[[#This Row],[Salidas]]</f>
        <v>0</v>
      </c>
      <c r="Y1901" s="20"/>
      <c r="Z1901" s="20"/>
    </row>
    <row r="1902" spans="1:26" ht="55" hidden="1" customHeight="1" x14ac:dyDescent="0.15">
      <c r="A1902" s="23"/>
      <c r="B1902" s="171"/>
      <c r="C1902" s="22"/>
      <c r="D1902" s="120"/>
      <c r="E1902" s="194"/>
      <c r="F1902" s="195" t="s">
        <v>1345</v>
      </c>
      <c r="G1902" s="196"/>
      <c r="H1902" s="197"/>
      <c r="I1902" s="198">
        <f t="shared" ca="1" si="166"/>
        <v>0</v>
      </c>
      <c r="J1902" s="121"/>
      <c r="K1902" s="196">
        <f>SUMIFS(VENTAS[Cantidad],VENTAS[Código del producto Vendido],INVENTARIO[[#This Row],[Code]])</f>
        <v>0</v>
      </c>
      <c r="L1902" s="196">
        <f>INVENTARIO[[#This Row],[Entradas]]-INVENTARIO[[#This Row],[Salidas]]</f>
        <v>0</v>
      </c>
      <c r="M1902" s="197">
        <f ca="1">INVENTARIO[[#This Row],[Pricing 1]]*10%</f>
        <v>0</v>
      </c>
      <c r="N1902" s="197"/>
      <c r="O1902" s="197"/>
      <c r="P1902" s="197" t="e">
        <f t="shared" si="167"/>
        <v>#DIV/0!</v>
      </c>
      <c r="Q1902" s="196"/>
      <c r="R1902" s="197"/>
      <c r="S1902" s="199">
        <f t="shared" si="168"/>
        <v>0</v>
      </c>
      <c r="T1902" s="200">
        <f ca="1">(P1902+S1902)-INVENTARIO[[#This Row],[Comisión 10%]]</f>
        <v>0</v>
      </c>
      <c r="U1902" s="197">
        <f t="shared" ca="1" si="169"/>
        <v>0</v>
      </c>
      <c r="V1902" s="201"/>
      <c r="W1902" s="20">
        <f ca="1">INVENTARIO[[#This Row],[Precio Final]]-(INVENTARIO[[#This Row],[Comisión 10%]]+INVENTARIO[[#This Row],[Costo total]])</f>
        <v>0</v>
      </c>
      <c r="X1902" s="20">
        <f ca="1">INVENTARIO[[#This Row],[Ganancia Unitaria]]*INVENTARIO[[#This Row],[Salidas]]</f>
        <v>0</v>
      </c>
      <c r="Y1902" s="20"/>
      <c r="Z1902" s="20"/>
    </row>
    <row r="1903" spans="1:26" ht="55" hidden="1" customHeight="1" x14ac:dyDescent="0.15">
      <c r="A1903" s="23"/>
      <c r="B1903" s="171"/>
      <c r="C1903" s="22"/>
      <c r="D1903" s="120"/>
      <c r="E1903" s="194"/>
      <c r="F1903" s="195" t="s">
        <v>697</v>
      </c>
      <c r="G1903" s="196"/>
      <c r="H1903" s="197"/>
      <c r="I1903" s="198">
        <f t="shared" ca="1" si="166"/>
        <v>0</v>
      </c>
      <c r="J1903" s="121"/>
      <c r="K1903" s="196">
        <f>SUMIFS(VENTAS[Cantidad],VENTAS[Código del producto Vendido],INVENTARIO[[#This Row],[Code]])</f>
        <v>0</v>
      </c>
      <c r="L1903" s="196">
        <f>INVENTARIO[[#This Row],[Entradas]]-INVENTARIO[[#This Row],[Salidas]]</f>
        <v>0</v>
      </c>
      <c r="M1903" s="197">
        <f ca="1">INVENTARIO[[#This Row],[Pricing 1]]*10%</f>
        <v>0</v>
      </c>
      <c r="N1903" s="197"/>
      <c r="O1903" s="197"/>
      <c r="P1903" s="197" t="e">
        <f t="shared" si="167"/>
        <v>#DIV/0!</v>
      </c>
      <c r="Q1903" s="196"/>
      <c r="R1903" s="197"/>
      <c r="S1903" s="199">
        <f t="shared" si="168"/>
        <v>0</v>
      </c>
      <c r="T1903" s="200">
        <f ca="1">(P1903+S1903)-INVENTARIO[[#This Row],[Comisión 10%]]</f>
        <v>0</v>
      </c>
      <c r="U1903" s="197">
        <f t="shared" ca="1" si="169"/>
        <v>0</v>
      </c>
      <c r="V1903" s="201"/>
      <c r="W1903" s="20">
        <f ca="1">INVENTARIO[[#This Row],[Precio Final]]-(INVENTARIO[[#This Row],[Comisión 10%]]+INVENTARIO[[#This Row],[Costo total]])</f>
        <v>0</v>
      </c>
      <c r="X1903" s="20">
        <f ca="1">INVENTARIO[[#This Row],[Ganancia Unitaria]]*INVENTARIO[[#This Row],[Salidas]]</f>
        <v>0</v>
      </c>
      <c r="Y1903" s="20"/>
      <c r="Z1903" s="20"/>
    </row>
    <row r="1904" spans="1:26" ht="55" hidden="1" customHeight="1" x14ac:dyDescent="0.15">
      <c r="A1904" s="23"/>
      <c r="B1904" s="171"/>
      <c r="C1904" s="22"/>
      <c r="D1904" s="120"/>
      <c r="E1904" s="194"/>
      <c r="F1904" s="195" t="s">
        <v>2414</v>
      </c>
      <c r="G1904" s="196"/>
      <c r="H1904" s="197"/>
      <c r="I1904" s="198">
        <f t="shared" ca="1" si="166"/>
        <v>0</v>
      </c>
      <c r="J1904" s="121"/>
      <c r="K1904" s="196">
        <f>SUMIFS(VENTAS[Cantidad],VENTAS[Código del producto Vendido],INVENTARIO[[#This Row],[Code]])</f>
        <v>0</v>
      </c>
      <c r="L1904" s="196">
        <f>INVENTARIO[[#This Row],[Entradas]]-INVENTARIO[[#This Row],[Salidas]]</f>
        <v>0</v>
      </c>
      <c r="M1904" s="197">
        <f ca="1">INVENTARIO[[#This Row],[Pricing 1]]*10%</f>
        <v>0</v>
      </c>
      <c r="N1904" s="197"/>
      <c r="O1904" s="197"/>
      <c r="P1904" s="197" t="e">
        <f t="shared" si="167"/>
        <v>#DIV/0!</v>
      </c>
      <c r="Q1904" s="196"/>
      <c r="R1904" s="197"/>
      <c r="S1904" s="199">
        <f t="shared" si="168"/>
        <v>0</v>
      </c>
      <c r="T1904" s="200">
        <f ca="1">(P1904+S1904)-INVENTARIO[[#This Row],[Comisión 10%]]</f>
        <v>0</v>
      </c>
      <c r="U1904" s="197">
        <f t="shared" ca="1" si="169"/>
        <v>0</v>
      </c>
      <c r="V1904" s="201"/>
      <c r="W1904" s="20">
        <f ca="1">INVENTARIO[[#This Row],[Precio Final]]-(INVENTARIO[[#This Row],[Comisión 10%]]+INVENTARIO[[#This Row],[Costo total]])</f>
        <v>0</v>
      </c>
      <c r="X1904" s="20">
        <f ca="1">INVENTARIO[[#This Row],[Ganancia Unitaria]]*INVENTARIO[[#This Row],[Salidas]]</f>
        <v>0</v>
      </c>
      <c r="Y1904" s="20"/>
      <c r="Z1904" s="20"/>
    </row>
    <row r="1905" spans="1:26" ht="55" hidden="1" customHeight="1" x14ac:dyDescent="0.15">
      <c r="A1905" s="23"/>
      <c r="B1905" s="171"/>
      <c r="C1905" s="22"/>
      <c r="D1905" s="120"/>
      <c r="E1905" s="194"/>
      <c r="F1905" s="195" t="s">
        <v>692</v>
      </c>
      <c r="G1905" s="196"/>
      <c r="H1905" s="197"/>
      <c r="I1905" s="198">
        <f t="shared" ca="1" si="166"/>
        <v>0</v>
      </c>
      <c r="J1905" s="121"/>
      <c r="K1905" s="196">
        <f>SUMIFS(VENTAS[Cantidad],VENTAS[Código del producto Vendido],INVENTARIO[[#This Row],[Code]])</f>
        <v>0</v>
      </c>
      <c r="L1905" s="196">
        <f>INVENTARIO[[#This Row],[Entradas]]-INVENTARIO[[#This Row],[Salidas]]</f>
        <v>0</v>
      </c>
      <c r="M1905" s="197">
        <f ca="1">INVENTARIO[[#This Row],[Pricing 1]]*10%</f>
        <v>0</v>
      </c>
      <c r="N1905" s="197"/>
      <c r="O1905" s="197"/>
      <c r="P1905" s="197" t="e">
        <f t="shared" si="167"/>
        <v>#DIV/0!</v>
      </c>
      <c r="Q1905" s="196"/>
      <c r="R1905" s="197"/>
      <c r="S1905" s="199">
        <f t="shared" si="168"/>
        <v>0</v>
      </c>
      <c r="T1905" s="200">
        <f ca="1">(P1905+S1905)-INVENTARIO[[#This Row],[Comisión 10%]]</f>
        <v>0</v>
      </c>
      <c r="U1905" s="197">
        <f t="shared" ca="1" si="169"/>
        <v>0</v>
      </c>
      <c r="V1905" s="201"/>
      <c r="W1905" s="20">
        <f ca="1">INVENTARIO[[#This Row],[Precio Final]]-(INVENTARIO[[#This Row],[Comisión 10%]]+INVENTARIO[[#This Row],[Costo total]])</f>
        <v>0</v>
      </c>
      <c r="X1905" s="20">
        <f ca="1">INVENTARIO[[#This Row],[Ganancia Unitaria]]*INVENTARIO[[#This Row],[Salidas]]</f>
        <v>0</v>
      </c>
      <c r="Y1905" s="20"/>
      <c r="Z1905" s="20"/>
    </row>
    <row r="1906" spans="1:26" ht="55" hidden="1" customHeight="1" x14ac:dyDescent="0.15">
      <c r="A1906" s="23"/>
      <c r="B1906" s="171"/>
      <c r="C1906" s="22"/>
      <c r="D1906" s="120"/>
      <c r="E1906" s="194"/>
      <c r="F1906" s="195" t="s">
        <v>2412</v>
      </c>
      <c r="G1906" s="196"/>
      <c r="H1906" s="197"/>
      <c r="I1906" s="198">
        <f t="shared" ca="1" si="166"/>
        <v>0</v>
      </c>
      <c r="J1906" s="121"/>
      <c r="K1906" s="196">
        <f>SUMIFS(VENTAS[Cantidad],VENTAS[Código del producto Vendido],INVENTARIO[[#This Row],[Code]])</f>
        <v>0</v>
      </c>
      <c r="L1906" s="196">
        <f>INVENTARIO[[#This Row],[Entradas]]-INVENTARIO[[#This Row],[Salidas]]</f>
        <v>0</v>
      </c>
      <c r="M1906" s="197">
        <f ca="1">INVENTARIO[[#This Row],[Pricing 1]]*10%</f>
        <v>0</v>
      </c>
      <c r="N1906" s="197"/>
      <c r="O1906" s="197"/>
      <c r="P1906" s="197" t="e">
        <f t="shared" si="167"/>
        <v>#DIV/0!</v>
      </c>
      <c r="Q1906" s="196"/>
      <c r="R1906" s="197"/>
      <c r="S1906" s="199">
        <f t="shared" si="168"/>
        <v>0</v>
      </c>
      <c r="T1906" s="200">
        <f ca="1">(P1906+S1906)-INVENTARIO[[#This Row],[Comisión 10%]]</f>
        <v>0</v>
      </c>
      <c r="U1906" s="197">
        <f t="shared" ca="1" si="169"/>
        <v>0</v>
      </c>
      <c r="V1906" s="201"/>
      <c r="W1906" s="20">
        <f ca="1">INVENTARIO[[#This Row],[Precio Final]]-(INVENTARIO[[#This Row],[Comisión 10%]]+INVENTARIO[[#This Row],[Costo total]])</f>
        <v>0</v>
      </c>
      <c r="X1906" s="20">
        <f ca="1">INVENTARIO[[#This Row],[Ganancia Unitaria]]*INVENTARIO[[#This Row],[Salidas]]</f>
        <v>0</v>
      </c>
      <c r="Y1906" s="20"/>
      <c r="Z1906" s="20"/>
    </row>
    <row r="1907" spans="1:26" ht="55" hidden="1" customHeight="1" x14ac:dyDescent="0.15">
      <c r="A1907" s="23"/>
      <c r="B1907" s="171"/>
      <c r="C1907" s="22"/>
      <c r="D1907" s="120"/>
      <c r="E1907" s="194"/>
      <c r="F1907" s="195" t="s">
        <v>698</v>
      </c>
      <c r="G1907" s="196"/>
      <c r="H1907" s="197"/>
      <c r="I1907" s="198">
        <f t="shared" ca="1" si="166"/>
        <v>0</v>
      </c>
      <c r="J1907" s="121"/>
      <c r="K1907" s="196">
        <f>SUMIFS(VENTAS[Cantidad],VENTAS[Código del producto Vendido],INVENTARIO[[#This Row],[Code]])</f>
        <v>0</v>
      </c>
      <c r="L1907" s="196">
        <f>INVENTARIO[[#This Row],[Entradas]]-INVENTARIO[[#This Row],[Salidas]]</f>
        <v>0</v>
      </c>
      <c r="M1907" s="197">
        <f ca="1">INVENTARIO[[#This Row],[Pricing 1]]*10%</f>
        <v>0</v>
      </c>
      <c r="N1907" s="197"/>
      <c r="O1907" s="197"/>
      <c r="P1907" s="197" t="e">
        <f t="shared" si="167"/>
        <v>#DIV/0!</v>
      </c>
      <c r="Q1907" s="196"/>
      <c r="R1907" s="197"/>
      <c r="S1907" s="199">
        <f t="shared" si="168"/>
        <v>0</v>
      </c>
      <c r="T1907" s="200">
        <f ca="1">(P1907+S1907)-INVENTARIO[[#This Row],[Comisión 10%]]</f>
        <v>0</v>
      </c>
      <c r="U1907" s="197">
        <f t="shared" ca="1" si="169"/>
        <v>0</v>
      </c>
      <c r="V1907" s="201"/>
      <c r="W1907" s="20">
        <f ca="1">INVENTARIO[[#This Row],[Precio Final]]-(INVENTARIO[[#This Row],[Comisión 10%]]+INVENTARIO[[#This Row],[Costo total]])</f>
        <v>0</v>
      </c>
      <c r="X1907" s="20">
        <f ca="1">INVENTARIO[[#This Row],[Ganancia Unitaria]]*INVENTARIO[[#This Row],[Salidas]]</f>
        <v>0</v>
      </c>
      <c r="Y1907" s="20"/>
      <c r="Z1907" s="20"/>
    </row>
    <row r="1908" spans="1:26" ht="55" hidden="1" customHeight="1" x14ac:dyDescent="0.15">
      <c r="A1908" s="23"/>
      <c r="B1908" s="171"/>
      <c r="C1908" s="22"/>
      <c r="D1908" s="120"/>
      <c r="E1908" s="194"/>
      <c r="F1908" s="195" t="s">
        <v>692</v>
      </c>
      <c r="G1908" s="196"/>
      <c r="H1908" s="197"/>
      <c r="I1908" s="198">
        <f t="shared" ca="1" si="166"/>
        <v>0</v>
      </c>
      <c r="J1908" s="121"/>
      <c r="K1908" s="196">
        <f>SUMIFS(VENTAS[Cantidad],VENTAS[Código del producto Vendido],INVENTARIO[[#This Row],[Code]])</f>
        <v>0</v>
      </c>
      <c r="L1908" s="196">
        <f>INVENTARIO[[#This Row],[Entradas]]-INVENTARIO[[#This Row],[Salidas]]</f>
        <v>0</v>
      </c>
      <c r="M1908" s="197">
        <f ca="1">INVENTARIO[[#This Row],[Pricing 1]]*10%</f>
        <v>0</v>
      </c>
      <c r="N1908" s="197"/>
      <c r="O1908" s="197"/>
      <c r="P1908" s="197" t="e">
        <f t="shared" si="167"/>
        <v>#DIV/0!</v>
      </c>
      <c r="Q1908" s="196"/>
      <c r="R1908" s="197"/>
      <c r="S1908" s="199">
        <f t="shared" si="168"/>
        <v>0</v>
      </c>
      <c r="T1908" s="200">
        <f ca="1">(P1908+S1908)-INVENTARIO[[#This Row],[Comisión 10%]]</f>
        <v>0</v>
      </c>
      <c r="U1908" s="197">
        <f t="shared" ca="1" si="169"/>
        <v>0</v>
      </c>
      <c r="V1908" s="201"/>
      <c r="W1908" s="20">
        <f ca="1">INVENTARIO[[#This Row],[Precio Final]]-(INVENTARIO[[#This Row],[Comisión 10%]]+INVENTARIO[[#This Row],[Costo total]])</f>
        <v>0</v>
      </c>
      <c r="X1908" s="20">
        <f ca="1">INVENTARIO[[#This Row],[Ganancia Unitaria]]*INVENTARIO[[#This Row],[Salidas]]</f>
        <v>0</v>
      </c>
      <c r="Y1908" s="20"/>
      <c r="Z1908" s="20"/>
    </row>
    <row r="1909" spans="1:26" ht="55" hidden="1" customHeight="1" x14ac:dyDescent="0.15">
      <c r="A1909" s="23"/>
      <c r="B1909" s="171"/>
      <c r="C1909" s="22"/>
      <c r="D1909" s="120"/>
      <c r="E1909" s="194"/>
      <c r="F1909" s="195" t="s">
        <v>711</v>
      </c>
      <c r="G1909" s="196"/>
      <c r="H1909" s="197"/>
      <c r="I1909" s="198">
        <f t="shared" ca="1" si="166"/>
        <v>0</v>
      </c>
      <c r="J1909" s="121"/>
      <c r="K1909" s="196">
        <f>SUMIFS(VENTAS[Cantidad],VENTAS[Código del producto Vendido],INVENTARIO[[#This Row],[Code]])</f>
        <v>0</v>
      </c>
      <c r="L1909" s="196">
        <f>INVENTARIO[[#This Row],[Entradas]]-INVENTARIO[[#This Row],[Salidas]]</f>
        <v>0</v>
      </c>
      <c r="M1909" s="197">
        <f ca="1">INVENTARIO[[#This Row],[Pricing 1]]*10%</f>
        <v>0</v>
      </c>
      <c r="N1909" s="197"/>
      <c r="O1909" s="197"/>
      <c r="P1909" s="197" t="e">
        <f t="shared" si="167"/>
        <v>#DIV/0!</v>
      </c>
      <c r="Q1909" s="196"/>
      <c r="R1909" s="197"/>
      <c r="S1909" s="199">
        <f t="shared" si="168"/>
        <v>0</v>
      </c>
      <c r="T1909" s="200">
        <f ca="1">(P1909+S1909)-INVENTARIO[[#This Row],[Comisión 10%]]</f>
        <v>0</v>
      </c>
      <c r="U1909" s="197">
        <f t="shared" ca="1" si="169"/>
        <v>0</v>
      </c>
      <c r="V1909" s="201"/>
      <c r="W1909" s="20">
        <f ca="1">INVENTARIO[[#This Row],[Precio Final]]-(INVENTARIO[[#This Row],[Comisión 10%]]+INVENTARIO[[#This Row],[Costo total]])</f>
        <v>0</v>
      </c>
      <c r="X1909" s="20">
        <f ca="1">INVENTARIO[[#This Row],[Ganancia Unitaria]]*INVENTARIO[[#This Row],[Salidas]]</f>
        <v>0</v>
      </c>
      <c r="Y1909" s="20"/>
      <c r="Z1909" s="20"/>
    </row>
    <row r="1910" spans="1:26" ht="55" hidden="1" customHeight="1" x14ac:dyDescent="0.15">
      <c r="A1910" s="23"/>
      <c r="B1910" s="171"/>
      <c r="C1910" s="22"/>
      <c r="D1910" s="120"/>
      <c r="E1910" s="194"/>
      <c r="F1910" s="195" t="s">
        <v>711</v>
      </c>
      <c r="G1910" s="196"/>
      <c r="H1910" s="197"/>
      <c r="I1910" s="198">
        <f t="shared" ref="I1910:I1973" ca="1" si="170">U1910</f>
        <v>0</v>
      </c>
      <c r="J1910" s="121"/>
      <c r="K1910" s="196">
        <f>SUMIFS(VENTAS[Cantidad],VENTAS[Código del producto Vendido],INVENTARIO[[#This Row],[Code]])</f>
        <v>0</v>
      </c>
      <c r="L1910" s="196">
        <f>INVENTARIO[[#This Row],[Entradas]]-INVENTARIO[[#This Row],[Salidas]]</f>
        <v>0</v>
      </c>
      <c r="M1910" s="197">
        <f ca="1">INVENTARIO[[#This Row],[Pricing 1]]*10%</f>
        <v>0</v>
      </c>
      <c r="N1910" s="197"/>
      <c r="O1910" s="197"/>
      <c r="P1910" s="197" t="e">
        <f t="shared" ref="P1910:P1973" si="171">N1910/O1910</f>
        <v>#DIV/0!</v>
      </c>
      <c r="Q1910" s="196"/>
      <c r="R1910" s="197"/>
      <c r="S1910" s="199">
        <f t="shared" ref="S1910:S1973" si="172">Q1910*R1910/1000</f>
        <v>0</v>
      </c>
      <c r="T1910" s="200">
        <f ca="1">(P1910+S1910)-INVENTARIO[[#This Row],[Comisión 10%]]</f>
        <v>0</v>
      </c>
      <c r="U1910" s="197">
        <f t="shared" ref="U1910:U1973" ca="1" si="173">ROUNDUP(T1910,0)</f>
        <v>0</v>
      </c>
      <c r="V1910" s="201"/>
      <c r="W1910" s="20">
        <f ca="1">INVENTARIO[[#This Row],[Precio Final]]-(INVENTARIO[[#This Row],[Comisión 10%]]+INVENTARIO[[#This Row],[Costo total]])</f>
        <v>0</v>
      </c>
      <c r="X1910" s="20">
        <f ca="1">INVENTARIO[[#This Row],[Ganancia Unitaria]]*INVENTARIO[[#This Row],[Salidas]]</f>
        <v>0</v>
      </c>
      <c r="Y1910" s="20"/>
      <c r="Z1910" s="20"/>
    </row>
    <row r="1911" spans="1:26" ht="55" hidden="1" customHeight="1" x14ac:dyDescent="0.15">
      <c r="A1911" s="23"/>
      <c r="B1911" s="171"/>
      <c r="C1911" s="22"/>
      <c r="D1911" s="120"/>
      <c r="E1911" s="194"/>
      <c r="F1911" s="195" t="s">
        <v>711</v>
      </c>
      <c r="G1911" s="196"/>
      <c r="H1911" s="197"/>
      <c r="I1911" s="198">
        <f t="shared" ca="1" si="170"/>
        <v>0</v>
      </c>
      <c r="J1911" s="121"/>
      <c r="K1911" s="196">
        <f>SUMIFS(VENTAS[Cantidad],VENTAS[Código del producto Vendido],INVENTARIO[[#This Row],[Code]])</f>
        <v>0</v>
      </c>
      <c r="L1911" s="196">
        <f>INVENTARIO[[#This Row],[Entradas]]-INVENTARIO[[#This Row],[Salidas]]</f>
        <v>0</v>
      </c>
      <c r="M1911" s="197">
        <f ca="1">INVENTARIO[[#This Row],[Pricing 1]]*10%</f>
        <v>0</v>
      </c>
      <c r="N1911" s="197"/>
      <c r="O1911" s="197"/>
      <c r="P1911" s="197" t="e">
        <f t="shared" si="171"/>
        <v>#DIV/0!</v>
      </c>
      <c r="Q1911" s="196"/>
      <c r="R1911" s="197"/>
      <c r="S1911" s="199">
        <f t="shared" si="172"/>
        <v>0</v>
      </c>
      <c r="T1911" s="200">
        <f ca="1">(P1911+S1911)-INVENTARIO[[#This Row],[Comisión 10%]]</f>
        <v>0</v>
      </c>
      <c r="U1911" s="197">
        <f t="shared" ca="1" si="173"/>
        <v>0</v>
      </c>
      <c r="V1911" s="201"/>
      <c r="W1911" s="20">
        <f ca="1">INVENTARIO[[#This Row],[Precio Final]]-(INVENTARIO[[#This Row],[Comisión 10%]]+INVENTARIO[[#This Row],[Costo total]])</f>
        <v>0</v>
      </c>
      <c r="X1911" s="20">
        <f ca="1">INVENTARIO[[#This Row],[Ganancia Unitaria]]*INVENTARIO[[#This Row],[Salidas]]</f>
        <v>0</v>
      </c>
      <c r="Y1911" s="20"/>
      <c r="Z1911" s="20"/>
    </row>
    <row r="1912" spans="1:26" ht="55" hidden="1" customHeight="1" x14ac:dyDescent="0.15">
      <c r="A1912" s="23"/>
      <c r="B1912" s="171"/>
      <c r="C1912" s="22"/>
      <c r="D1912" s="120"/>
      <c r="E1912" s="194"/>
      <c r="F1912" s="195" t="s">
        <v>711</v>
      </c>
      <c r="G1912" s="196"/>
      <c r="H1912" s="197"/>
      <c r="I1912" s="198">
        <f t="shared" ca="1" si="170"/>
        <v>0</v>
      </c>
      <c r="J1912" s="121"/>
      <c r="K1912" s="196">
        <f>SUMIFS(VENTAS[Cantidad],VENTAS[Código del producto Vendido],INVENTARIO[[#This Row],[Code]])</f>
        <v>0</v>
      </c>
      <c r="L1912" s="196">
        <f>INVENTARIO[[#This Row],[Entradas]]-INVENTARIO[[#This Row],[Salidas]]</f>
        <v>0</v>
      </c>
      <c r="M1912" s="197">
        <f ca="1">INVENTARIO[[#This Row],[Pricing 1]]*10%</f>
        <v>0</v>
      </c>
      <c r="N1912" s="197"/>
      <c r="O1912" s="197"/>
      <c r="P1912" s="197" t="e">
        <f t="shared" si="171"/>
        <v>#DIV/0!</v>
      </c>
      <c r="Q1912" s="196"/>
      <c r="R1912" s="197"/>
      <c r="S1912" s="199">
        <f t="shared" si="172"/>
        <v>0</v>
      </c>
      <c r="T1912" s="200">
        <f ca="1">(P1912+S1912)-INVENTARIO[[#This Row],[Comisión 10%]]</f>
        <v>0</v>
      </c>
      <c r="U1912" s="197">
        <f t="shared" ca="1" si="173"/>
        <v>0</v>
      </c>
      <c r="V1912" s="201"/>
      <c r="W1912" s="20">
        <f ca="1">INVENTARIO[[#This Row],[Precio Final]]-(INVENTARIO[[#This Row],[Comisión 10%]]+INVENTARIO[[#This Row],[Costo total]])</f>
        <v>0</v>
      </c>
      <c r="X1912" s="20">
        <f ca="1">INVENTARIO[[#This Row],[Ganancia Unitaria]]*INVENTARIO[[#This Row],[Salidas]]</f>
        <v>0</v>
      </c>
      <c r="Y1912" s="20"/>
      <c r="Z1912" s="20"/>
    </row>
    <row r="1913" spans="1:26" ht="55" hidden="1" customHeight="1" x14ac:dyDescent="0.15">
      <c r="A1913" s="23"/>
      <c r="B1913" s="171"/>
      <c r="C1913" s="22"/>
      <c r="D1913" s="120"/>
      <c r="E1913" s="194"/>
      <c r="F1913" s="195" t="s">
        <v>711</v>
      </c>
      <c r="G1913" s="196"/>
      <c r="H1913" s="197"/>
      <c r="I1913" s="198">
        <f t="shared" ca="1" si="170"/>
        <v>0</v>
      </c>
      <c r="J1913" s="121"/>
      <c r="K1913" s="196">
        <f>SUMIFS(VENTAS[Cantidad],VENTAS[Código del producto Vendido],INVENTARIO[[#This Row],[Code]])</f>
        <v>0</v>
      </c>
      <c r="L1913" s="196">
        <f>INVENTARIO[[#This Row],[Entradas]]-INVENTARIO[[#This Row],[Salidas]]</f>
        <v>0</v>
      </c>
      <c r="M1913" s="197">
        <f ca="1">INVENTARIO[[#This Row],[Pricing 1]]*10%</f>
        <v>0</v>
      </c>
      <c r="N1913" s="197"/>
      <c r="O1913" s="197"/>
      <c r="P1913" s="197" t="e">
        <f t="shared" si="171"/>
        <v>#DIV/0!</v>
      </c>
      <c r="Q1913" s="196"/>
      <c r="R1913" s="197"/>
      <c r="S1913" s="199">
        <f t="shared" si="172"/>
        <v>0</v>
      </c>
      <c r="T1913" s="200">
        <f ca="1">(P1913+S1913)-INVENTARIO[[#This Row],[Comisión 10%]]</f>
        <v>0</v>
      </c>
      <c r="U1913" s="197">
        <f t="shared" ca="1" si="173"/>
        <v>0</v>
      </c>
      <c r="V1913" s="201"/>
      <c r="W1913" s="20">
        <f ca="1">INVENTARIO[[#This Row],[Precio Final]]-(INVENTARIO[[#This Row],[Comisión 10%]]+INVENTARIO[[#This Row],[Costo total]])</f>
        <v>0</v>
      </c>
      <c r="X1913" s="20">
        <f ca="1">INVENTARIO[[#This Row],[Ganancia Unitaria]]*INVENTARIO[[#This Row],[Salidas]]</f>
        <v>0</v>
      </c>
      <c r="Y1913" s="20"/>
      <c r="Z1913" s="20"/>
    </row>
    <row r="1914" spans="1:26" ht="55" hidden="1" customHeight="1" x14ac:dyDescent="0.15">
      <c r="A1914" s="23"/>
      <c r="B1914" s="171"/>
      <c r="C1914" s="22"/>
      <c r="D1914" s="120"/>
      <c r="E1914" s="194"/>
      <c r="F1914" s="195" t="s">
        <v>711</v>
      </c>
      <c r="G1914" s="196"/>
      <c r="H1914" s="197"/>
      <c r="I1914" s="198">
        <f t="shared" ca="1" si="170"/>
        <v>0</v>
      </c>
      <c r="J1914" s="121"/>
      <c r="K1914" s="196">
        <f>SUMIFS(VENTAS[Cantidad],VENTAS[Código del producto Vendido],INVENTARIO[[#This Row],[Code]])</f>
        <v>0</v>
      </c>
      <c r="L1914" s="196">
        <f>INVENTARIO[[#This Row],[Entradas]]-INVENTARIO[[#This Row],[Salidas]]</f>
        <v>0</v>
      </c>
      <c r="M1914" s="197">
        <f ca="1">INVENTARIO[[#This Row],[Pricing 1]]*10%</f>
        <v>0</v>
      </c>
      <c r="N1914" s="197"/>
      <c r="O1914" s="197"/>
      <c r="P1914" s="197" t="e">
        <f t="shared" si="171"/>
        <v>#DIV/0!</v>
      </c>
      <c r="Q1914" s="196"/>
      <c r="R1914" s="197"/>
      <c r="S1914" s="199">
        <f t="shared" si="172"/>
        <v>0</v>
      </c>
      <c r="T1914" s="200">
        <f ca="1">(P1914+S1914)-INVENTARIO[[#This Row],[Comisión 10%]]</f>
        <v>0</v>
      </c>
      <c r="U1914" s="197">
        <f t="shared" ca="1" si="173"/>
        <v>0</v>
      </c>
      <c r="V1914" s="201"/>
      <c r="W1914" s="20">
        <f ca="1">INVENTARIO[[#This Row],[Precio Final]]-(INVENTARIO[[#This Row],[Comisión 10%]]+INVENTARIO[[#This Row],[Costo total]])</f>
        <v>0</v>
      </c>
      <c r="X1914" s="20">
        <f ca="1">INVENTARIO[[#This Row],[Ganancia Unitaria]]*INVENTARIO[[#This Row],[Salidas]]</f>
        <v>0</v>
      </c>
      <c r="Y1914" s="20"/>
      <c r="Z1914" s="20"/>
    </row>
    <row r="1915" spans="1:26" ht="55" hidden="1" customHeight="1" x14ac:dyDescent="0.15">
      <c r="A1915" s="23"/>
      <c r="B1915" s="171"/>
      <c r="C1915" s="22"/>
      <c r="D1915" s="120"/>
      <c r="E1915" s="194"/>
      <c r="F1915" s="195" t="s">
        <v>1345</v>
      </c>
      <c r="G1915" s="196"/>
      <c r="H1915" s="197"/>
      <c r="I1915" s="198">
        <f t="shared" ca="1" si="170"/>
        <v>0</v>
      </c>
      <c r="J1915" s="121"/>
      <c r="K1915" s="196">
        <f>SUMIFS(VENTAS[Cantidad],VENTAS[Código del producto Vendido],INVENTARIO[[#This Row],[Code]])</f>
        <v>0</v>
      </c>
      <c r="L1915" s="196">
        <f>INVENTARIO[[#This Row],[Entradas]]-INVENTARIO[[#This Row],[Salidas]]</f>
        <v>0</v>
      </c>
      <c r="M1915" s="197">
        <f ca="1">INVENTARIO[[#This Row],[Pricing 1]]*10%</f>
        <v>0</v>
      </c>
      <c r="N1915" s="197"/>
      <c r="O1915" s="197"/>
      <c r="P1915" s="197" t="e">
        <f t="shared" si="171"/>
        <v>#DIV/0!</v>
      </c>
      <c r="Q1915" s="196"/>
      <c r="R1915" s="197"/>
      <c r="S1915" s="199">
        <f t="shared" si="172"/>
        <v>0</v>
      </c>
      <c r="T1915" s="200">
        <f ca="1">(P1915+S1915)-INVENTARIO[[#This Row],[Comisión 10%]]</f>
        <v>0</v>
      </c>
      <c r="U1915" s="197">
        <f t="shared" ca="1" si="173"/>
        <v>0</v>
      </c>
      <c r="V1915" s="201"/>
      <c r="W1915" s="20">
        <f ca="1">INVENTARIO[[#This Row],[Precio Final]]-(INVENTARIO[[#This Row],[Comisión 10%]]+INVENTARIO[[#This Row],[Costo total]])</f>
        <v>0</v>
      </c>
      <c r="X1915" s="20">
        <f ca="1">INVENTARIO[[#This Row],[Ganancia Unitaria]]*INVENTARIO[[#This Row],[Salidas]]</f>
        <v>0</v>
      </c>
      <c r="Y1915" s="20"/>
      <c r="Z1915" s="20"/>
    </row>
    <row r="1916" spans="1:26" ht="55" hidden="1" customHeight="1" x14ac:dyDescent="0.15">
      <c r="A1916" s="23"/>
      <c r="B1916" s="171"/>
      <c r="C1916" s="22"/>
      <c r="D1916" s="120"/>
      <c r="E1916" s="194"/>
      <c r="F1916" s="195" t="s">
        <v>714</v>
      </c>
      <c r="G1916" s="196"/>
      <c r="H1916" s="197"/>
      <c r="I1916" s="198">
        <f t="shared" ca="1" si="170"/>
        <v>0</v>
      </c>
      <c r="J1916" s="121"/>
      <c r="K1916" s="196">
        <f>SUMIFS(VENTAS[Cantidad],VENTAS[Código del producto Vendido],INVENTARIO[[#This Row],[Code]])</f>
        <v>0</v>
      </c>
      <c r="L1916" s="196">
        <f>INVENTARIO[[#This Row],[Entradas]]-INVENTARIO[[#This Row],[Salidas]]</f>
        <v>0</v>
      </c>
      <c r="M1916" s="197">
        <f ca="1">INVENTARIO[[#This Row],[Pricing 1]]*10%</f>
        <v>0</v>
      </c>
      <c r="N1916" s="197"/>
      <c r="O1916" s="197"/>
      <c r="P1916" s="197" t="e">
        <f t="shared" si="171"/>
        <v>#DIV/0!</v>
      </c>
      <c r="Q1916" s="196"/>
      <c r="R1916" s="197"/>
      <c r="S1916" s="199">
        <f t="shared" si="172"/>
        <v>0</v>
      </c>
      <c r="T1916" s="200">
        <f ca="1">(P1916+S1916)-INVENTARIO[[#This Row],[Comisión 10%]]</f>
        <v>0</v>
      </c>
      <c r="U1916" s="197">
        <f t="shared" ca="1" si="173"/>
        <v>0</v>
      </c>
      <c r="V1916" s="201"/>
      <c r="W1916" s="20">
        <f ca="1">INVENTARIO[[#This Row],[Precio Final]]-(INVENTARIO[[#This Row],[Comisión 10%]]+INVENTARIO[[#This Row],[Costo total]])</f>
        <v>0</v>
      </c>
      <c r="X1916" s="20">
        <f ca="1">INVENTARIO[[#This Row],[Ganancia Unitaria]]*INVENTARIO[[#This Row],[Salidas]]</f>
        <v>0</v>
      </c>
      <c r="Y1916" s="20"/>
      <c r="Z1916" s="20"/>
    </row>
    <row r="1917" spans="1:26" ht="55" hidden="1" customHeight="1" x14ac:dyDescent="0.15">
      <c r="A1917" s="23"/>
      <c r="B1917" s="171"/>
      <c r="C1917" s="22"/>
      <c r="D1917" s="120"/>
      <c r="E1917" s="194"/>
      <c r="F1917" s="195" t="s">
        <v>695</v>
      </c>
      <c r="G1917" s="196"/>
      <c r="H1917" s="197"/>
      <c r="I1917" s="198">
        <f t="shared" ca="1" si="170"/>
        <v>0</v>
      </c>
      <c r="J1917" s="121"/>
      <c r="K1917" s="196">
        <f>SUMIFS(VENTAS[Cantidad],VENTAS[Código del producto Vendido],INVENTARIO[[#This Row],[Code]])</f>
        <v>0</v>
      </c>
      <c r="L1917" s="196">
        <f>INVENTARIO[[#This Row],[Entradas]]-INVENTARIO[[#This Row],[Salidas]]</f>
        <v>0</v>
      </c>
      <c r="M1917" s="197">
        <f ca="1">INVENTARIO[[#This Row],[Pricing 1]]*10%</f>
        <v>0</v>
      </c>
      <c r="N1917" s="197"/>
      <c r="O1917" s="197"/>
      <c r="P1917" s="197" t="e">
        <f t="shared" si="171"/>
        <v>#DIV/0!</v>
      </c>
      <c r="Q1917" s="196"/>
      <c r="R1917" s="197"/>
      <c r="S1917" s="199">
        <f t="shared" si="172"/>
        <v>0</v>
      </c>
      <c r="T1917" s="200">
        <f ca="1">(P1917+S1917)-INVENTARIO[[#This Row],[Comisión 10%]]</f>
        <v>0</v>
      </c>
      <c r="U1917" s="197">
        <f t="shared" ca="1" si="173"/>
        <v>0</v>
      </c>
      <c r="V1917" s="201"/>
      <c r="W1917" s="20">
        <f ca="1">INVENTARIO[[#This Row],[Precio Final]]-(INVENTARIO[[#This Row],[Comisión 10%]]+INVENTARIO[[#This Row],[Costo total]])</f>
        <v>0</v>
      </c>
      <c r="X1917" s="20">
        <f ca="1">INVENTARIO[[#This Row],[Ganancia Unitaria]]*INVENTARIO[[#This Row],[Salidas]]</f>
        <v>0</v>
      </c>
      <c r="Y1917" s="20"/>
      <c r="Z1917" s="20"/>
    </row>
    <row r="1918" spans="1:26" ht="55" hidden="1" customHeight="1" x14ac:dyDescent="0.15">
      <c r="A1918" s="23"/>
      <c r="B1918" s="171"/>
      <c r="C1918" s="22"/>
      <c r="D1918" s="120"/>
      <c r="E1918" s="194"/>
      <c r="F1918" s="195" t="s">
        <v>692</v>
      </c>
      <c r="G1918" s="196"/>
      <c r="H1918" s="197"/>
      <c r="I1918" s="198">
        <f t="shared" ca="1" si="170"/>
        <v>0</v>
      </c>
      <c r="J1918" s="121"/>
      <c r="K1918" s="196">
        <f>SUMIFS(VENTAS[Cantidad],VENTAS[Código del producto Vendido],INVENTARIO[[#This Row],[Code]])</f>
        <v>0</v>
      </c>
      <c r="L1918" s="196">
        <f>INVENTARIO[[#This Row],[Entradas]]-INVENTARIO[[#This Row],[Salidas]]</f>
        <v>0</v>
      </c>
      <c r="M1918" s="197">
        <f ca="1">INVENTARIO[[#This Row],[Pricing 1]]*10%</f>
        <v>0</v>
      </c>
      <c r="N1918" s="197"/>
      <c r="O1918" s="197"/>
      <c r="P1918" s="197" t="e">
        <f t="shared" si="171"/>
        <v>#DIV/0!</v>
      </c>
      <c r="Q1918" s="196"/>
      <c r="R1918" s="197"/>
      <c r="S1918" s="199">
        <f t="shared" si="172"/>
        <v>0</v>
      </c>
      <c r="T1918" s="200">
        <f ca="1">(P1918+S1918)-INVENTARIO[[#This Row],[Comisión 10%]]</f>
        <v>0</v>
      </c>
      <c r="U1918" s="197">
        <f t="shared" ca="1" si="173"/>
        <v>0</v>
      </c>
      <c r="V1918" s="201"/>
      <c r="W1918" s="20">
        <f ca="1">INVENTARIO[[#This Row],[Precio Final]]-(INVENTARIO[[#This Row],[Comisión 10%]]+INVENTARIO[[#This Row],[Costo total]])</f>
        <v>0</v>
      </c>
      <c r="X1918" s="20">
        <f ca="1">INVENTARIO[[#This Row],[Ganancia Unitaria]]*INVENTARIO[[#This Row],[Salidas]]</f>
        <v>0</v>
      </c>
      <c r="Y1918" s="20"/>
      <c r="Z1918" s="20"/>
    </row>
    <row r="1919" spans="1:26" ht="55" hidden="1" customHeight="1" x14ac:dyDescent="0.15">
      <c r="A1919" s="23"/>
      <c r="B1919" s="171"/>
      <c r="C1919" s="22"/>
      <c r="D1919" s="120"/>
      <c r="E1919" s="194"/>
      <c r="F1919" s="195" t="s">
        <v>692</v>
      </c>
      <c r="G1919" s="196"/>
      <c r="H1919" s="197"/>
      <c r="I1919" s="198">
        <f t="shared" ca="1" si="170"/>
        <v>0</v>
      </c>
      <c r="J1919" s="121"/>
      <c r="K1919" s="196">
        <f>SUMIFS(VENTAS[Cantidad],VENTAS[Código del producto Vendido],INVENTARIO[[#This Row],[Code]])</f>
        <v>0</v>
      </c>
      <c r="L1919" s="196">
        <f>INVENTARIO[[#This Row],[Entradas]]-INVENTARIO[[#This Row],[Salidas]]</f>
        <v>0</v>
      </c>
      <c r="M1919" s="197">
        <f ca="1">INVENTARIO[[#This Row],[Pricing 1]]*10%</f>
        <v>0</v>
      </c>
      <c r="N1919" s="197"/>
      <c r="O1919" s="197"/>
      <c r="P1919" s="197" t="e">
        <f t="shared" si="171"/>
        <v>#DIV/0!</v>
      </c>
      <c r="Q1919" s="196"/>
      <c r="R1919" s="197"/>
      <c r="S1919" s="199">
        <f t="shared" si="172"/>
        <v>0</v>
      </c>
      <c r="T1919" s="200">
        <f ca="1">(P1919+S1919)-INVENTARIO[[#This Row],[Comisión 10%]]</f>
        <v>0</v>
      </c>
      <c r="U1919" s="197">
        <f t="shared" ca="1" si="173"/>
        <v>0</v>
      </c>
      <c r="V1919" s="201"/>
      <c r="W1919" s="20">
        <f ca="1">INVENTARIO[[#This Row],[Precio Final]]-(INVENTARIO[[#This Row],[Comisión 10%]]+INVENTARIO[[#This Row],[Costo total]])</f>
        <v>0</v>
      </c>
      <c r="X1919" s="20">
        <f ca="1">INVENTARIO[[#This Row],[Ganancia Unitaria]]*INVENTARIO[[#This Row],[Salidas]]</f>
        <v>0</v>
      </c>
      <c r="Y1919" s="20"/>
      <c r="Z1919" s="20"/>
    </row>
    <row r="1920" spans="1:26" ht="55" hidden="1" customHeight="1" x14ac:dyDescent="0.15">
      <c r="A1920" s="23"/>
      <c r="B1920" s="171"/>
      <c r="C1920" s="22"/>
      <c r="D1920" s="120"/>
      <c r="E1920" s="194"/>
      <c r="F1920" s="195" t="s">
        <v>692</v>
      </c>
      <c r="G1920" s="196"/>
      <c r="H1920" s="197"/>
      <c r="I1920" s="198">
        <f t="shared" ca="1" si="170"/>
        <v>0</v>
      </c>
      <c r="J1920" s="121"/>
      <c r="K1920" s="196">
        <f>SUMIFS(VENTAS[Cantidad],VENTAS[Código del producto Vendido],INVENTARIO[[#This Row],[Code]])</f>
        <v>0</v>
      </c>
      <c r="L1920" s="196">
        <f>INVENTARIO[[#This Row],[Entradas]]-INVENTARIO[[#This Row],[Salidas]]</f>
        <v>0</v>
      </c>
      <c r="M1920" s="197">
        <f ca="1">INVENTARIO[[#This Row],[Pricing 1]]*10%</f>
        <v>0</v>
      </c>
      <c r="N1920" s="197"/>
      <c r="O1920" s="197"/>
      <c r="P1920" s="197" t="e">
        <f t="shared" si="171"/>
        <v>#DIV/0!</v>
      </c>
      <c r="Q1920" s="196"/>
      <c r="R1920" s="197"/>
      <c r="S1920" s="199">
        <f t="shared" si="172"/>
        <v>0</v>
      </c>
      <c r="T1920" s="200">
        <f ca="1">(P1920+S1920)-INVENTARIO[[#This Row],[Comisión 10%]]</f>
        <v>0</v>
      </c>
      <c r="U1920" s="197">
        <f t="shared" ca="1" si="173"/>
        <v>0</v>
      </c>
      <c r="V1920" s="201"/>
      <c r="W1920" s="20">
        <f ca="1">INVENTARIO[[#This Row],[Precio Final]]-(INVENTARIO[[#This Row],[Comisión 10%]]+INVENTARIO[[#This Row],[Costo total]])</f>
        <v>0</v>
      </c>
      <c r="X1920" s="20">
        <f ca="1">INVENTARIO[[#This Row],[Ganancia Unitaria]]*INVENTARIO[[#This Row],[Salidas]]</f>
        <v>0</v>
      </c>
      <c r="Y1920" s="20"/>
      <c r="Z1920" s="20"/>
    </row>
    <row r="1921" spans="1:26" ht="55" hidden="1" customHeight="1" x14ac:dyDescent="0.15">
      <c r="A1921" s="23"/>
      <c r="B1921" s="171"/>
      <c r="C1921" s="22"/>
      <c r="D1921" s="120"/>
      <c r="E1921" s="194"/>
      <c r="F1921" s="195" t="s">
        <v>692</v>
      </c>
      <c r="G1921" s="196"/>
      <c r="H1921" s="197"/>
      <c r="I1921" s="198">
        <f t="shared" ca="1" si="170"/>
        <v>0</v>
      </c>
      <c r="J1921" s="121"/>
      <c r="K1921" s="196">
        <f>SUMIFS(VENTAS[Cantidad],VENTAS[Código del producto Vendido],INVENTARIO[[#This Row],[Code]])</f>
        <v>0</v>
      </c>
      <c r="L1921" s="196">
        <f>INVENTARIO[[#This Row],[Entradas]]-INVENTARIO[[#This Row],[Salidas]]</f>
        <v>0</v>
      </c>
      <c r="M1921" s="197">
        <f ca="1">INVENTARIO[[#This Row],[Pricing 1]]*10%</f>
        <v>0</v>
      </c>
      <c r="N1921" s="197"/>
      <c r="O1921" s="197"/>
      <c r="P1921" s="197" t="e">
        <f t="shared" si="171"/>
        <v>#DIV/0!</v>
      </c>
      <c r="Q1921" s="196"/>
      <c r="R1921" s="197"/>
      <c r="S1921" s="199">
        <f t="shared" si="172"/>
        <v>0</v>
      </c>
      <c r="T1921" s="200">
        <f ca="1">(P1921+S1921)-INVENTARIO[[#This Row],[Comisión 10%]]</f>
        <v>0</v>
      </c>
      <c r="U1921" s="197">
        <f t="shared" ca="1" si="173"/>
        <v>0</v>
      </c>
      <c r="V1921" s="201"/>
      <c r="W1921" s="20">
        <f ca="1">INVENTARIO[[#This Row],[Precio Final]]-(INVENTARIO[[#This Row],[Comisión 10%]]+INVENTARIO[[#This Row],[Costo total]])</f>
        <v>0</v>
      </c>
      <c r="X1921" s="20">
        <f ca="1">INVENTARIO[[#This Row],[Ganancia Unitaria]]*INVENTARIO[[#This Row],[Salidas]]</f>
        <v>0</v>
      </c>
      <c r="Y1921" s="20"/>
      <c r="Z1921" s="20"/>
    </row>
    <row r="1922" spans="1:26" ht="55" hidden="1" customHeight="1" x14ac:dyDescent="0.15">
      <c r="A1922" s="23"/>
      <c r="B1922" s="171"/>
      <c r="C1922" s="22"/>
      <c r="D1922" s="120"/>
      <c r="E1922" s="194"/>
      <c r="F1922" s="195" t="s">
        <v>695</v>
      </c>
      <c r="G1922" s="196"/>
      <c r="H1922" s="197"/>
      <c r="I1922" s="198">
        <f t="shared" ca="1" si="170"/>
        <v>0</v>
      </c>
      <c r="J1922" s="121"/>
      <c r="K1922" s="196">
        <f>SUMIFS(VENTAS[Cantidad],VENTAS[Código del producto Vendido],INVENTARIO[[#This Row],[Code]])</f>
        <v>0</v>
      </c>
      <c r="L1922" s="196">
        <f>INVENTARIO[[#This Row],[Entradas]]-INVENTARIO[[#This Row],[Salidas]]</f>
        <v>0</v>
      </c>
      <c r="M1922" s="197">
        <f ca="1">INVENTARIO[[#This Row],[Pricing 1]]*10%</f>
        <v>0</v>
      </c>
      <c r="N1922" s="197"/>
      <c r="O1922" s="197"/>
      <c r="P1922" s="197" t="e">
        <f t="shared" si="171"/>
        <v>#DIV/0!</v>
      </c>
      <c r="Q1922" s="196"/>
      <c r="R1922" s="197"/>
      <c r="S1922" s="199">
        <f t="shared" si="172"/>
        <v>0</v>
      </c>
      <c r="T1922" s="200">
        <f ca="1">(P1922+S1922)-INVENTARIO[[#This Row],[Comisión 10%]]</f>
        <v>0</v>
      </c>
      <c r="U1922" s="197">
        <f t="shared" ca="1" si="173"/>
        <v>0</v>
      </c>
      <c r="V1922" s="201"/>
      <c r="W1922" s="20">
        <f ca="1">INVENTARIO[[#This Row],[Precio Final]]-(INVENTARIO[[#This Row],[Comisión 10%]]+INVENTARIO[[#This Row],[Costo total]])</f>
        <v>0</v>
      </c>
      <c r="X1922" s="20">
        <f ca="1">INVENTARIO[[#This Row],[Ganancia Unitaria]]*INVENTARIO[[#This Row],[Salidas]]</f>
        <v>0</v>
      </c>
      <c r="Y1922" s="20"/>
      <c r="Z1922" s="20"/>
    </row>
    <row r="1923" spans="1:26" ht="55" hidden="1" customHeight="1" x14ac:dyDescent="0.15">
      <c r="A1923" s="23"/>
      <c r="B1923" s="171"/>
      <c r="C1923" s="22"/>
      <c r="D1923" s="120"/>
      <c r="E1923" s="194"/>
      <c r="F1923" s="195" t="s">
        <v>1345</v>
      </c>
      <c r="G1923" s="196"/>
      <c r="H1923" s="197"/>
      <c r="I1923" s="198">
        <f t="shared" ca="1" si="170"/>
        <v>0</v>
      </c>
      <c r="J1923" s="121"/>
      <c r="K1923" s="196">
        <f>SUMIFS(VENTAS[Cantidad],VENTAS[Código del producto Vendido],INVENTARIO[[#This Row],[Code]])</f>
        <v>0</v>
      </c>
      <c r="L1923" s="196">
        <f>INVENTARIO[[#This Row],[Entradas]]-INVENTARIO[[#This Row],[Salidas]]</f>
        <v>0</v>
      </c>
      <c r="M1923" s="197">
        <f ca="1">INVENTARIO[[#This Row],[Pricing 1]]*10%</f>
        <v>0</v>
      </c>
      <c r="N1923" s="197"/>
      <c r="O1923" s="197"/>
      <c r="P1923" s="197" t="e">
        <f t="shared" si="171"/>
        <v>#DIV/0!</v>
      </c>
      <c r="Q1923" s="196"/>
      <c r="R1923" s="197"/>
      <c r="S1923" s="199">
        <f t="shared" si="172"/>
        <v>0</v>
      </c>
      <c r="T1923" s="200">
        <f ca="1">(P1923+S1923)-INVENTARIO[[#This Row],[Comisión 10%]]</f>
        <v>0</v>
      </c>
      <c r="U1923" s="197">
        <f t="shared" ca="1" si="173"/>
        <v>0</v>
      </c>
      <c r="V1923" s="201"/>
      <c r="W1923" s="20">
        <f ca="1">INVENTARIO[[#This Row],[Precio Final]]-(INVENTARIO[[#This Row],[Comisión 10%]]+INVENTARIO[[#This Row],[Costo total]])</f>
        <v>0</v>
      </c>
      <c r="X1923" s="20">
        <f ca="1">INVENTARIO[[#This Row],[Ganancia Unitaria]]*INVENTARIO[[#This Row],[Salidas]]</f>
        <v>0</v>
      </c>
      <c r="Y1923" s="20"/>
      <c r="Z1923" s="20"/>
    </row>
    <row r="1924" spans="1:26" ht="55" hidden="1" customHeight="1" x14ac:dyDescent="0.15">
      <c r="A1924" s="23"/>
      <c r="B1924" s="171"/>
      <c r="C1924" s="22"/>
      <c r="D1924" s="120"/>
      <c r="E1924" s="194"/>
      <c r="F1924" s="195" t="s">
        <v>714</v>
      </c>
      <c r="G1924" s="196"/>
      <c r="H1924" s="197"/>
      <c r="I1924" s="198">
        <f t="shared" ca="1" si="170"/>
        <v>0</v>
      </c>
      <c r="J1924" s="121"/>
      <c r="K1924" s="196">
        <f>SUMIFS(VENTAS[Cantidad],VENTAS[Código del producto Vendido],INVENTARIO[[#This Row],[Code]])</f>
        <v>0</v>
      </c>
      <c r="L1924" s="196">
        <f>INVENTARIO[[#This Row],[Entradas]]-INVENTARIO[[#This Row],[Salidas]]</f>
        <v>0</v>
      </c>
      <c r="M1924" s="197">
        <f ca="1">INVENTARIO[[#This Row],[Pricing 1]]*10%</f>
        <v>0</v>
      </c>
      <c r="N1924" s="197"/>
      <c r="O1924" s="197"/>
      <c r="P1924" s="197" t="e">
        <f t="shared" si="171"/>
        <v>#DIV/0!</v>
      </c>
      <c r="Q1924" s="196"/>
      <c r="R1924" s="197"/>
      <c r="S1924" s="199">
        <f t="shared" si="172"/>
        <v>0</v>
      </c>
      <c r="T1924" s="200">
        <f ca="1">(P1924+S1924)-INVENTARIO[[#This Row],[Comisión 10%]]</f>
        <v>0</v>
      </c>
      <c r="U1924" s="197">
        <f t="shared" ca="1" si="173"/>
        <v>0</v>
      </c>
      <c r="V1924" s="201"/>
      <c r="W1924" s="20">
        <f ca="1">INVENTARIO[[#This Row],[Precio Final]]-(INVENTARIO[[#This Row],[Comisión 10%]]+INVENTARIO[[#This Row],[Costo total]])</f>
        <v>0</v>
      </c>
      <c r="X1924" s="20">
        <f ca="1">INVENTARIO[[#This Row],[Ganancia Unitaria]]*INVENTARIO[[#This Row],[Salidas]]</f>
        <v>0</v>
      </c>
      <c r="Y1924" s="20"/>
      <c r="Z1924" s="20"/>
    </row>
    <row r="1925" spans="1:26" ht="55" hidden="1" customHeight="1" x14ac:dyDescent="0.15">
      <c r="A1925" s="23"/>
      <c r="B1925" s="171"/>
      <c r="C1925" s="22"/>
      <c r="D1925" s="120"/>
      <c r="E1925" s="194"/>
      <c r="F1925" s="195" t="s">
        <v>714</v>
      </c>
      <c r="G1925" s="196"/>
      <c r="H1925" s="197"/>
      <c r="I1925" s="198">
        <f t="shared" ca="1" si="170"/>
        <v>0</v>
      </c>
      <c r="J1925" s="121"/>
      <c r="K1925" s="196">
        <f>SUMIFS(VENTAS[Cantidad],VENTAS[Código del producto Vendido],INVENTARIO[[#This Row],[Code]])</f>
        <v>0</v>
      </c>
      <c r="L1925" s="196">
        <f>INVENTARIO[[#This Row],[Entradas]]-INVENTARIO[[#This Row],[Salidas]]</f>
        <v>0</v>
      </c>
      <c r="M1925" s="197">
        <f ca="1">INVENTARIO[[#This Row],[Pricing 1]]*10%</f>
        <v>0</v>
      </c>
      <c r="N1925" s="197"/>
      <c r="O1925" s="197"/>
      <c r="P1925" s="197" t="e">
        <f t="shared" si="171"/>
        <v>#DIV/0!</v>
      </c>
      <c r="Q1925" s="196"/>
      <c r="R1925" s="197"/>
      <c r="S1925" s="199">
        <f t="shared" si="172"/>
        <v>0</v>
      </c>
      <c r="T1925" s="200">
        <f ca="1">(P1925+S1925)-INVENTARIO[[#This Row],[Comisión 10%]]</f>
        <v>0</v>
      </c>
      <c r="U1925" s="197">
        <f t="shared" ca="1" si="173"/>
        <v>0</v>
      </c>
      <c r="V1925" s="201"/>
      <c r="W1925" s="20">
        <f ca="1">INVENTARIO[[#This Row],[Precio Final]]-(INVENTARIO[[#This Row],[Comisión 10%]]+INVENTARIO[[#This Row],[Costo total]])</f>
        <v>0</v>
      </c>
      <c r="X1925" s="20">
        <f ca="1">INVENTARIO[[#This Row],[Ganancia Unitaria]]*INVENTARIO[[#This Row],[Salidas]]</f>
        <v>0</v>
      </c>
      <c r="Y1925" s="20"/>
      <c r="Z1925" s="20"/>
    </row>
    <row r="1926" spans="1:26" ht="55" hidden="1" customHeight="1" x14ac:dyDescent="0.15">
      <c r="A1926" s="23"/>
      <c r="B1926" s="171"/>
      <c r="C1926" s="22"/>
      <c r="D1926" s="120"/>
      <c r="E1926" s="194"/>
      <c r="F1926" s="195" t="s">
        <v>2412</v>
      </c>
      <c r="G1926" s="196"/>
      <c r="H1926" s="197"/>
      <c r="I1926" s="198">
        <f t="shared" ca="1" si="170"/>
        <v>0</v>
      </c>
      <c r="J1926" s="121"/>
      <c r="K1926" s="196">
        <f>SUMIFS(VENTAS[Cantidad],VENTAS[Código del producto Vendido],INVENTARIO[[#This Row],[Code]])</f>
        <v>0</v>
      </c>
      <c r="L1926" s="196">
        <f>INVENTARIO[[#This Row],[Entradas]]-INVENTARIO[[#This Row],[Salidas]]</f>
        <v>0</v>
      </c>
      <c r="M1926" s="197">
        <f ca="1">INVENTARIO[[#This Row],[Pricing 1]]*10%</f>
        <v>0</v>
      </c>
      <c r="N1926" s="197"/>
      <c r="O1926" s="197"/>
      <c r="P1926" s="197" t="e">
        <f t="shared" si="171"/>
        <v>#DIV/0!</v>
      </c>
      <c r="Q1926" s="196"/>
      <c r="R1926" s="197"/>
      <c r="S1926" s="199">
        <f t="shared" si="172"/>
        <v>0</v>
      </c>
      <c r="T1926" s="200">
        <f ca="1">(P1926+S1926)-INVENTARIO[[#This Row],[Comisión 10%]]</f>
        <v>0</v>
      </c>
      <c r="U1926" s="197">
        <f t="shared" ca="1" si="173"/>
        <v>0</v>
      </c>
      <c r="V1926" s="201"/>
      <c r="W1926" s="20">
        <f ca="1">INVENTARIO[[#This Row],[Precio Final]]-(INVENTARIO[[#This Row],[Comisión 10%]]+INVENTARIO[[#This Row],[Costo total]])</f>
        <v>0</v>
      </c>
      <c r="X1926" s="20">
        <f ca="1">INVENTARIO[[#This Row],[Ganancia Unitaria]]*INVENTARIO[[#This Row],[Salidas]]</f>
        <v>0</v>
      </c>
      <c r="Y1926" s="20"/>
      <c r="Z1926" s="20"/>
    </row>
    <row r="1927" spans="1:26" ht="55" hidden="1" customHeight="1" x14ac:dyDescent="0.15">
      <c r="A1927" s="23"/>
      <c r="B1927" s="171"/>
      <c r="C1927" s="22"/>
      <c r="D1927" s="120"/>
      <c r="E1927" s="194"/>
      <c r="F1927" s="195" t="s">
        <v>2412</v>
      </c>
      <c r="G1927" s="196"/>
      <c r="H1927" s="197"/>
      <c r="I1927" s="198">
        <f t="shared" ca="1" si="170"/>
        <v>0</v>
      </c>
      <c r="J1927" s="121"/>
      <c r="K1927" s="196">
        <f>SUMIFS(VENTAS[Cantidad],VENTAS[Código del producto Vendido],INVENTARIO[[#This Row],[Code]])</f>
        <v>0</v>
      </c>
      <c r="L1927" s="196">
        <f>INVENTARIO[[#This Row],[Entradas]]-INVENTARIO[[#This Row],[Salidas]]</f>
        <v>0</v>
      </c>
      <c r="M1927" s="197">
        <f ca="1">INVENTARIO[[#This Row],[Pricing 1]]*10%</f>
        <v>0</v>
      </c>
      <c r="N1927" s="197"/>
      <c r="O1927" s="197"/>
      <c r="P1927" s="197" t="e">
        <f t="shared" si="171"/>
        <v>#DIV/0!</v>
      </c>
      <c r="Q1927" s="196"/>
      <c r="R1927" s="197"/>
      <c r="S1927" s="199">
        <f t="shared" si="172"/>
        <v>0</v>
      </c>
      <c r="T1927" s="200">
        <f ca="1">(P1927+S1927)-INVENTARIO[[#This Row],[Comisión 10%]]</f>
        <v>0</v>
      </c>
      <c r="U1927" s="197">
        <f t="shared" ca="1" si="173"/>
        <v>0</v>
      </c>
      <c r="V1927" s="201"/>
      <c r="W1927" s="20">
        <f ca="1">INVENTARIO[[#This Row],[Precio Final]]-(INVENTARIO[[#This Row],[Comisión 10%]]+INVENTARIO[[#This Row],[Costo total]])</f>
        <v>0</v>
      </c>
      <c r="X1927" s="20">
        <f ca="1">INVENTARIO[[#This Row],[Ganancia Unitaria]]*INVENTARIO[[#This Row],[Salidas]]</f>
        <v>0</v>
      </c>
      <c r="Y1927" s="20"/>
      <c r="Z1927" s="20"/>
    </row>
    <row r="1928" spans="1:26" ht="55" hidden="1" customHeight="1" x14ac:dyDescent="0.15">
      <c r="A1928" s="23"/>
      <c r="B1928" s="171"/>
      <c r="C1928" s="22"/>
      <c r="D1928" s="120"/>
      <c r="E1928" s="194"/>
      <c r="F1928" s="195" t="s">
        <v>714</v>
      </c>
      <c r="G1928" s="196"/>
      <c r="H1928" s="197"/>
      <c r="I1928" s="198">
        <f t="shared" ca="1" si="170"/>
        <v>0</v>
      </c>
      <c r="J1928" s="121"/>
      <c r="K1928" s="196">
        <f>SUMIFS(VENTAS[Cantidad],VENTAS[Código del producto Vendido],INVENTARIO[[#This Row],[Code]])</f>
        <v>0</v>
      </c>
      <c r="L1928" s="196">
        <f>INVENTARIO[[#This Row],[Entradas]]-INVENTARIO[[#This Row],[Salidas]]</f>
        <v>0</v>
      </c>
      <c r="M1928" s="197">
        <f ca="1">INVENTARIO[[#This Row],[Pricing 1]]*10%</f>
        <v>0</v>
      </c>
      <c r="N1928" s="197"/>
      <c r="O1928" s="197"/>
      <c r="P1928" s="197" t="e">
        <f t="shared" si="171"/>
        <v>#DIV/0!</v>
      </c>
      <c r="Q1928" s="196"/>
      <c r="R1928" s="197"/>
      <c r="S1928" s="199">
        <f t="shared" si="172"/>
        <v>0</v>
      </c>
      <c r="T1928" s="200">
        <f ca="1">(P1928+S1928)-INVENTARIO[[#This Row],[Comisión 10%]]</f>
        <v>0</v>
      </c>
      <c r="U1928" s="197">
        <f t="shared" ca="1" si="173"/>
        <v>0</v>
      </c>
      <c r="V1928" s="201"/>
      <c r="W1928" s="20">
        <f ca="1">INVENTARIO[[#This Row],[Precio Final]]-(INVENTARIO[[#This Row],[Comisión 10%]]+INVENTARIO[[#This Row],[Costo total]])</f>
        <v>0</v>
      </c>
      <c r="X1928" s="20">
        <f ca="1">INVENTARIO[[#This Row],[Ganancia Unitaria]]*INVENTARIO[[#This Row],[Salidas]]</f>
        <v>0</v>
      </c>
      <c r="Y1928" s="20"/>
      <c r="Z1928" s="20"/>
    </row>
    <row r="1929" spans="1:26" ht="55" hidden="1" customHeight="1" x14ac:dyDescent="0.15">
      <c r="A1929" s="23"/>
      <c r="B1929" s="171"/>
      <c r="C1929" s="22"/>
      <c r="D1929" s="120"/>
      <c r="E1929" s="194"/>
      <c r="F1929" s="195" t="s">
        <v>2412</v>
      </c>
      <c r="G1929" s="196"/>
      <c r="H1929" s="197"/>
      <c r="I1929" s="198">
        <f t="shared" ca="1" si="170"/>
        <v>0</v>
      </c>
      <c r="J1929" s="121"/>
      <c r="K1929" s="196">
        <f>SUMIFS(VENTAS[Cantidad],VENTAS[Código del producto Vendido],INVENTARIO[[#This Row],[Code]])</f>
        <v>0</v>
      </c>
      <c r="L1929" s="196">
        <f>INVENTARIO[[#This Row],[Entradas]]-INVENTARIO[[#This Row],[Salidas]]</f>
        <v>0</v>
      </c>
      <c r="M1929" s="197">
        <f ca="1">INVENTARIO[[#This Row],[Pricing 1]]*10%</f>
        <v>0</v>
      </c>
      <c r="N1929" s="197"/>
      <c r="O1929" s="197"/>
      <c r="P1929" s="197" t="e">
        <f t="shared" si="171"/>
        <v>#DIV/0!</v>
      </c>
      <c r="Q1929" s="196"/>
      <c r="R1929" s="197"/>
      <c r="S1929" s="199">
        <f t="shared" si="172"/>
        <v>0</v>
      </c>
      <c r="T1929" s="200">
        <f ca="1">(P1929+S1929)-INVENTARIO[[#This Row],[Comisión 10%]]</f>
        <v>0</v>
      </c>
      <c r="U1929" s="197">
        <f t="shared" ca="1" si="173"/>
        <v>0</v>
      </c>
      <c r="V1929" s="201"/>
      <c r="W1929" s="20">
        <f ca="1">INVENTARIO[[#This Row],[Precio Final]]-(INVENTARIO[[#This Row],[Comisión 10%]]+INVENTARIO[[#This Row],[Costo total]])</f>
        <v>0</v>
      </c>
      <c r="X1929" s="20">
        <f ca="1">INVENTARIO[[#This Row],[Ganancia Unitaria]]*INVENTARIO[[#This Row],[Salidas]]</f>
        <v>0</v>
      </c>
      <c r="Y1929" s="20"/>
      <c r="Z1929" s="20"/>
    </row>
    <row r="1930" spans="1:26" ht="55" hidden="1" customHeight="1" x14ac:dyDescent="0.15">
      <c r="A1930" s="23"/>
      <c r="B1930" s="171"/>
      <c r="C1930" s="22"/>
      <c r="D1930" s="120"/>
      <c r="E1930" s="194"/>
      <c r="F1930" s="195" t="s">
        <v>714</v>
      </c>
      <c r="G1930" s="196"/>
      <c r="H1930" s="197"/>
      <c r="I1930" s="198">
        <f t="shared" ca="1" si="170"/>
        <v>0</v>
      </c>
      <c r="J1930" s="121"/>
      <c r="K1930" s="196">
        <f>SUMIFS(VENTAS[Cantidad],VENTAS[Código del producto Vendido],INVENTARIO[[#This Row],[Code]])</f>
        <v>0</v>
      </c>
      <c r="L1930" s="196">
        <f>INVENTARIO[[#This Row],[Entradas]]-INVENTARIO[[#This Row],[Salidas]]</f>
        <v>0</v>
      </c>
      <c r="M1930" s="197">
        <f ca="1">INVENTARIO[[#This Row],[Pricing 1]]*10%</f>
        <v>0</v>
      </c>
      <c r="N1930" s="197"/>
      <c r="O1930" s="197"/>
      <c r="P1930" s="197" t="e">
        <f t="shared" si="171"/>
        <v>#DIV/0!</v>
      </c>
      <c r="Q1930" s="196"/>
      <c r="R1930" s="197"/>
      <c r="S1930" s="199">
        <f t="shared" si="172"/>
        <v>0</v>
      </c>
      <c r="T1930" s="200">
        <f ca="1">(P1930+S1930)-INVENTARIO[[#This Row],[Comisión 10%]]</f>
        <v>0</v>
      </c>
      <c r="U1930" s="197">
        <f t="shared" ca="1" si="173"/>
        <v>0</v>
      </c>
      <c r="V1930" s="201"/>
      <c r="W1930" s="20">
        <f ca="1">INVENTARIO[[#This Row],[Precio Final]]-(INVENTARIO[[#This Row],[Comisión 10%]]+INVENTARIO[[#This Row],[Costo total]])</f>
        <v>0</v>
      </c>
      <c r="X1930" s="20">
        <f ca="1">INVENTARIO[[#This Row],[Ganancia Unitaria]]*INVENTARIO[[#This Row],[Salidas]]</f>
        <v>0</v>
      </c>
      <c r="Y1930" s="20"/>
      <c r="Z1930" s="20"/>
    </row>
    <row r="1931" spans="1:26" ht="55" hidden="1" customHeight="1" x14ac:dyDescent="0.15">
      <c r="A1931" s="23"/>
      <c r="B1931" s="171"/>
      <c r="C1931" s="22"/>
      <c r="D1931" s="120"/>
      <c r="E1931" s="194"/>
      <c r="F1931" s="195" t="s">
        <v>714</v>
      </c>
      <c r="G1931" s="196"/>
      <c r="H1931" s="197"/>
      <c r="I1931" s="198">
        <f t="shared" ca="1" si="170"/>
        <v>0</v>
      </c>
      <c r="J1931" s="121"/>
      <c r="K1931" s="196">
        <f>SUMIFS(VENTAS[Cantidad],VENTAS[Código del producto Vendido],INVENTARIO[[#This Row],[Code]])</f>
        <v>0</v>
      </c>
      <c r="L1931" s="196">
        <f>INVENTARIO[[#This Row],[Entradas]]-INVENTARIO[[#This Row],[Salidas]]</f>
        <v>0</v>
      </c>
      <c r="M1931" s="197">
        <f ca="1">INVENTARIO[[#This Row],[Pricing 1]]*10%</f>
        <v>0</v>
      </c>
      <c r="N1931" s="197"/>
      <c r="O1931" s="197"/>
      <c r="P1931" s="197" t="e">
        <f t="shared" si="171"/>
        <v>#DIV/0!</v>
      </c>
      <c r="Q1931" s="196"/>
      <c r="R1931" s="197"/>
      <c r="S1931" s="199">
        <f t="shared" si="172"/>
        <v>0</v>
      </c>
      <c r="T1931" s="200">
        <f ca="1">(P1931+S1931)-INVENTARIO[[#This Row],[Comisión 10%]]</f>
        <v>0</v>
      </c>
      <c r="U1931" s="197">
        <f t="shared" ca="1" si="173"/>
        <v>0</v>
      </c>
      <c r="V1931" s="201"/>
      <c r="W1931" s="20">
        <f ca="1">INVENTARIO[[#This Row],[Precio Final]]-(INVENTARIO[[#This Row],[Comisión 10%]]+INVENTARIO[[#This Row],[Costo total]])</f>
        <v>0</v>
      </c>
      <c r="X1931" s="20">
        <f ca="1">INVENTARIO[[#This Row],[Ganancia Unitaria]]*INVENTARIO[[#This Row],[Salidas]]</f>
        <v>0</v>
      </c>
      <c r="Y1931" s="20"/>
      <c r="Z1931" s="20"/>
    </row>
    <row r="1932" spans="1:26" ht="55" hidden="1" customHeight="1" x14ac:dyDescent="0.15">
      <c r="A1932" s="23"/>
      <c r="B1932" s="171"/>
      <c r="C1932" s="22"/>
      <c r="D1932" s="120"/>
      <c r="E1932" s="194"/>
      <c r="F1932" s="195" t="s">
        <v>2412</v>
      </c>
      <c r="G1932" s="196"/>
      <c r="H1932" s="197"/>
      <c r="I1932" s="198">
        <f t="shared" ca="1" si="170"/>
        <v>0</v>
      </c>
      <c r="J1932" s="121"/>
      <c r="K1932" s="196">
        <f>SUMIFS(VENTAS[Cantidad],VENTAS[Código del producto Vendido],INVENTARIO[[#This Row],[Code]])</f>
        <v>0</v>
      </c>
      <c r="L1932" s="196">
        <f>INVENTARIO[[#This Row],[Entradas]]-INVENTARIO[[#This Row],[Salidas]]</f>
        <v>0</v>
      </c>
      <c r="M1932" s="197">
        <f ca="1">INVENTARIO[[#This Row],[Pricing 1]]*10%</f>
        <v>0</v>
      </c>
      <c r="N1932" s="197"/>
      <c r="O1932" s="197"/>
      <c r="P1932" s="197" t="e">
        <f t="shared" si="171"/>
        <v>#DIV/0!</v>
      </c>
      <c r="Q1932" s="196"/>
      <c r="R1932" s="197"/>
      <c r="S1932" s="199">
        <f t="shared" si="172"/>
        <v>0</v>
      </c>
      <c r="T1932" s="200">
        <f ca="1">(P1932+S1932)-INVENTARIO[[#This Row],[Comisión 10%]]</f>
        <v>0</v>
      </c>
      <c r="U1932" s="197">
        <f t="shared" ca="1" si="173"/>
        <v>0</v>
      </c>
      <c r="V1932" s="201"/>
      <c r="W1932" s="20">
        <f ca="1">INVENTARIO[[#This Row],[Precio Final]]-(INVENTARIO[[#This Row],[Comisión 10%]]+INVENTARIO[[#This Row],[Costo total]])</f>
        <v>0</v>
      </c>
      <c r="X1932" s="20">
        <f ca="1">INVENTARIO[[#This Row],[Ganancia Unitaria]]*INVENTARIO[[#This Row],[Salidas]]</f>
        <v>0</v>
      </c>
      <c r="Y1932" s="20"/>
      <c r="Z1932" s="20"/>
    </row>
    <row r="1933" spans="1:26" ht="55" hidden="1" customHeight="1" x14ac:dyDescent="0.15">
      <c r="A1933" s="23"/>
      <c r="B1933" s="171"/>
      <c r="C1933" s="22"/>
      <c r="D1933" s="120"/>
      <c r="E1933" s="194"/>
      <c r="F1933" s="195" t="s">
        <v>1345</v>
      </c>
      <c r="G1933" s="196"/>
      <c r="H1933" s="197"/>
      <c r="I1933" s="198">
        <f t="shared" ca="1" si="170"/>
        <v>0</v>
      </c>
      <c r="J1933" s="121"/>
      <c r="K1933" s="196">
        <f>SUMIFS(VENTAS[Cantidad],VENTAS[Código del producto Vendido],INVENTARIO[[#This Row],[Code]])</f>
        <v>0</v>
      </c>
      <c r="L1933" s="196">
        <f>INVENTARIO[[#This Row],[Entradas]]-INVENTARIO[[#This Row],[Salidas]]</f>
        <v>0</v>
      </c>
      <c r="M1933" s="197">
        <f ca="1">INVENTARIO[[#This Row],[Pricing 1]]*10%</f>
        <v>0</v>
      </c>
      <c r="N1933" s="197"/>
      <c r="O1933" s="197"/>
      <c r="P1933" s="197" t="e">
        <f t="shared" si="171"/>
        <v>#DIV/0!</v>
      </c>
      <c r="Q1933" s="196"/>
      <c r="R1933" s="197"/>
      <c r="S1933" s="199">
        <f t="shared" si="172"/>
        <v>0</v>
      </c>
      <c r="T1933" s="200">
        <f ca="1">(P1933+S1933)-INVENTARIO[[#This Row],[Comisión 10%]]</f>
        <v>0</v>
      </c>
      <c r="U1933" s="197">
        <f t="shared" ca="1" si="173"/>
        <v>0</v>
      </c>
      <c r="V1933" s="201"/>
      <c r="W1933" s="20">
        <f ca="1">INVENTARIO[[#This Row],[Precio Final]]-(INVENTARIO[[#This Row],[Comisión 10%]]+INVENTARIO[[#This Row],[Costo total]])</f>
        <v>0</v>
      </c>
      <c r="X1933" s="20">
        <f ca="1">INVENTARIO[[#This Row],[Ganancia Unitaria]]*INVENTARIO[[#This Row],[Salidas]]</f>
        <v>0</v>
      </c>
      <c r="Y1933" s="20"/>
      <c r="Z1933" s="20"/>
    </row>
    <row r="1934" spans="1:26" ht="55" hidden="1" customHeight="1" x14ac:dyDescent="0.15">
      <c r="A1934" s="23"/>
      <c r="B1934" s="171"/>
      <c r="C1934" s="22"/>
      <c r="D1934" s="120"/>
      <c r="E1934" s="194"/>
      <c r="F1934" s="195" t="s">
        <v>1345</v>
      </c>
      <c r="G1934" s="196"/>
      <c r="H1934" s="197"/>
      <c r="I1934" s="198">
        <f t="shared" ca="1" si="170"/>
        <v>0</v>
      </c>
      <c r="J1934" s="121"/>
      <c r="K1934" s="196">
        <f>SUMIFS(VENTAS[Cantidad],VENTAS[Código del producto Vendido],INVENTARIO[[#This Row],[Code]])</f>
        <v>0</v>
      </c>
      <c r="L1934" s="196">
        <f>INVENTARIO[[#This Row],[Entradas]]-INVENTARIO[[#This Row],[Salidas]]</f>
        <v>0</v>
      </c>
      <c r="M1934" s="197">
        <f ca="1">INVENTARIO[[#This Row],[Pricing 1]]*10%</f>
        <v>0</v>
      </c>
      <c r="N1934" s="197"/>
      <c r="O1934" s="197"/>
      <c r="P1934" s="197" t="e">
        <f t="shared" si="171"/>
        <v>#DIV/0!</v>
      </c>
      <c r="Q1934" s="196"/>
      <c r="R1934" s="197"/>
      <c r="S1934" s="199">
        <f t="shared" si="172"/>
        <v>0</v>
      </c>
      <c r="T1934" s="200">
        <f ca="1">(P1934+S1934)-INVENTARIO[[#This Row],[Comisión 10%]]</f>
        <v>0</v>
      </c>
      <c r="U1934" s="197">
        <f t="shared" ca="1" si="173"/>
        <v>0</v>
      </c>
      <c r="V1934" s="201"/>
      <c r="W1934" s="20">
        <f ca="1">INVENTARIO[[#This Row],[Precio Final]]-(INVENTARIO[[#This Row],[Comisión 10%]]+INVENTARIO[[#This Row],[Costo total]])</f>
        <v>0</v>
      </c>
      <c r="X1934" s="20">
        <f ca="1">INVENTARIO[[#This Row],[Ganancia Unitaria]]*INVENTARIO[[#This Row],[Salidas]]</f>
        <v>0</v>
      </c>
      <c r="Y1934" s="20"/>
      <c r="Z1934" s="20"/>
    </row>
    <row r="1935" spans="1:26" ht="55" hidden="1" customHeight="1" x14ac:dyDescent="0.15">
      <c r="A1935" s="23"/>
      <c r="B1935" s="171"/>
      <c r="C1935" s="22"/>
      <c r="D1935" s="120"/>
      <c r="E1935" s="194"/>
      <c r="F1935" s="195" t="s">
        <v>714</v>
      </c>
      <c r="G1935" s="196"/>
      <c r="H1935" s="197"/>
      <c r="I1935" s="198">
        <f t="shared" ca="1" si="170"/>
        <v>0</v>
      </c>
      <c r="J1935" s="121"/>
      <c r="K1935" s="196">
        <f>SUMIFS(VENTAS[Cantidad],VENTAS[Código del producto Vendido],INVENTARIO[[#This Row],[Code]])</f>
        <v>0</v>
      </c>
      <c r="L1935" s="196">
        <f>INVENTARIO[[#This Row],[Entradas]]-INVENTARIO[[#This Row],[Salidas]]</f>
        <v>0</v>
      </c>
      <c r="M1935" s="197">
        <f ca="1">INVENTARIO[[#This Row],[Pricing 1]]*10%</f>
        <v>0</v>
      </c>
      <c r="N1935" s="197"/>
      <c r="O1935" s="197"/>
      <c r="P1935" s="197" t="e">
        <f t="shared" si="171"/>
        <v>#DIV/0!</v>
      </c>
      <c r="Q1935" s="196"/>
      <c r="R1935" s="197"/>
      <c r="S1935" s="199">
        <f t="shared" si="172"/>
        <v>0</v>
      </c>
      <c r="T1935" s="200">
        <f ca="1">(P1935+S1935)-INVENTARIO[[#This Row],[Comisión 10%]]</f>
        <v>0</v>
      </c>
      <c r="U1935" s="197">
        <f t="shared" ca="1" si="173"/>
        <v>0</v>
      </c>
      <c r="V1935" s="201"/>
      <c r="W1935" s="20">
        <f ca="1">INVENTARIO[[#This Row],[Precio Final]]-(INVENTARIO[[#This Row],[Comisión 10%]]+INVENTARIO[[#This Row],[Costo total]])</f>
        <v>0</v>
      </c>
      <c r="X1935" s="20">
        <f ca="1">INVENTARIO[[#This Row],[Ganancia Unitaria]]*INVENTARIO[[#This Row],[Salidas]]</f>
        <v>0</v>
      </c>
      <c r="Y1935" s="20"/>
      <c r="Z1935" s="20"/>
    </row>
    <row r="1936" spans="1:26" ht="55" hidden="1" customHeight="1" x14ac:dyDescent="0.15">
      <c r="A1936" s="23"/>
      <c r="B1936" s="171"/>
      <c r="C1936" s="22"/>
      <c r="D1936" s="120"/>
      <c r="E1936" s="194"/>
      <c r="F1936" s="195" t="s">
        <v>693</v>
      </c>
      <c r="G1936" s="196"/>
      <c r="H1936" s="197"/>
      <c r="I1936" s="198">
        <f t="shared" ca="1" si="170"/>
        <v>0</v>
      </c>
      <c r="J1936" s="121"/>
      <c r="K1936" s="196">
        <f>SUMIFS(VENTAS[Cantidad],VENTAS[Código del producto Vendido],INVENTARIO[[#This Row],[Code]])</f>
        <v>0</v>
      </c>
      <c r="L1936" s="196">
        <f>INVENTARIO[[#This Row],[Entradas]]-INVENTARIO[[#This Row],[Salidas]]</f>
        <v>0</v>
      </c>
      <c r="M1936" s="197">
        <f ca="1">INVENTARIO[[#This Row],[Pricing 1]]*10%</f>
        <v>0</v>
      </c>
      <c r="N1936" s="197"/>
      <c r="O1936" s="197"/>
      <c r="P1936" s="197" t="e">
        <f t="shared" si="171"/>
        <v>#DIV/0!</v>
      </c>
      <c r="Q1936" s="196"/>
      <c r="R1936" s="197"/>
      <c r="S1936" s="199">
        <f t="shared" si="172"/>
        <v>0</v>
      </c>
      <c r="T1936" s="200">
        <f ca="1">(P1936+S1936)-INVENTARIO[[#This Row],[Comisión 10%]]</f>
        <v>0</v>
      </c>
      <c r="U1936" s="197">
        <f t="shared" ca="1" si="173"/>
        <v>0</v>
      </c>
      <c r="V1936" s="201"/>
      <c r="W1936" s="20">
        <f ca="1">INVENTARIO[[#This Row],[Precio Final]]-(INVENTARIO[[#This Row],[Comisión 10%]]+INVENTARIO[[#This Row],[Costo total]])</f>
        <v>0</v>
      </c>
      <c r="X1936" s="20">
        <f ca="1">INVENTARIO[[#This Row],[Ganancia Unitaria]]*INVENTARIO[[#This Row],[Salidas]]</f>
        <v>0</v>
      </c>
      <c r="Y1936" s="20"/>
      <c r="Z1936" s="20"/>
    </row>
    <row r="1937" spans="1:26" ht="55" hidden="1" customHeight="1" x14ac:dyDescent="0.15">
      <c r="A1937" s="23"/>
      <c r="B1937" s="171"/>
      <c r="C1937" s="22"/>
      <c r="D1937" s="120"/>
      <c r="E1937" s="194"/>
      <c r="F1937" s="195" t="s">
        <v>2415</v>
      </c>
      <c r="G1937" s="196"/>
      <c r="H1937" s="197"/>
      <c r="I1937" s="198">
        <f t="shared" ca="1" si="170"/>
        <v>0</v>
      </c>
      <c r="J1937" s="121"/>
      <c r="K1937" s="196">
        <f>SUMIFS(VENTAS[Cantidad],VENTAS[Código del producto Vendido],INVENTARIO[[#This Row],[Code]])</f>
        <v>0</v>
      </c>
      <c r="L1937" s="196">
        <f>INVENTARIO[[#This Row],[Entradas]]-INVENTARIO[[#This Row],[Salidas]]</f>
        <v>0</v>
      </c>
      <c r="M1937" s="197">
        <f ca="1">INVENTARIO[[#This Row],[Pricing 1]]*10%</f>
        <v>0</v>
      </c>
      <c r="N1937" s="197"/>
      <c r="O1937" s="197"/>
      <c r="P1937" s="197" t="e">
        <f t="shared" si="171"/>
        <v>#DIV/0!</v>
      </c>
      <c r="Q1937" s="196"/>
      <c r="R1937" s="197"/>
      <c r="S1937" s="199">
        <f t="shared" si="172"/>
        <v>0</v>
      </c>
      <c r="T1937" s="200">
        <f ca="1">(P1937+S1937)-INVENTARIO[[#This Row],[Comisión 10%]]</f>
        <v>0</v>
      </c>
      <c r="U1937" s="197">
        <f t="shared" ca="1" si="173"/>
        <v>0</v>
      </c>
      <c r="V1937" s="201"/>
      <c r="W1937" s="20">
        <f ca="1">INVENTARIO[[#This Row],[Precio Final]]-(INVENTARIO[[#This Row],[Comisión 10%]]+INVENTARIO[[#This Row],[Costo total]])</f>
        <v>0</v>
      </c>
      <c r="X1937" s="20">
        <f ca="1">INVENTARIO[[#This Row],[Ganancia Unitaria]]*INVENTARIO[[#This Row],[Salidas]]</f>
        <v>0</v>
      </c>
      <c r="Y1937" s="20"/>
      <c r="Z1937" s="20"/>
    </row>
    <row r="1938" spans="1:26" ht="55" hidden="1" customHeight="1" x14ac:dyDescent="0.15">
      <c r="A1938" s="23"/>
      <c r="B1938" s="171"/>
      <c r="C1938" s="22"/>
      <c r="D1938" s="120"/>
      <c r="E1938" s="194"/>
      <c r="F1938" s="195" t="s">
        <v>693</v>
      </c>
      <c r="G1938" s="196"/>
      <c r="H1938" s="197"/>
      <c r="I1938" s="198">
        <f t="shared" ca="1" si="170"/>
        <v>0</v>
      </c>
      <c r="J1938" s="121"/>
      <c r="K1938" s="196">
        <f>SUMIFS(VENTAS[Cantidad],VENTAS[Código del producto Vendido],INVENTARIO[[#This Row],[Code]])</f>
        <v>0</v>
      </c>
      <c r="L1938" s="196">
        <f>INVENTARIO[[#This Row],[Entradas]]-INVENTARIO[[#This Row],[Salidas]]</f>
        <v>0</v>
      </c>
      <c r="M1938" s="197">
        <f ca="1">INVENTARIO[[#This Row],[Pricing 1]]*10%</f>
        <v>0</v>
      </c>
      <c r="N1938" s="197"/>
      <c r="O1938" s="197"/>
      <c r="P1938" s="197" t="e">
        <f t="shared" si="171"/>
        <v>#DIV/0!</v>
      </c>
      <c r="Q1938" s="196"/>
      <c r="R1938" s="197"/>
      <c r="S1938" s="199">
        <f t="shared" si="172"/>
        <v>0</v>
      </c>
      <c r="T1938" s="200">
        <f ca="1">(P1938+S1938)-INVENTARIO[[#This Row],[Comisión 10%]]</f>
        <v>0</v>
      </c>
      <c r="U1938" s="197">
        <f t="shared" ca="1" si="173"/>
        <v>0</v>
      </c>
      <c r="V1938" s="201"/>
      <c r="W1938" s="20">
        <f ca="1">INVENTARIO[[#This Row],[Precio Final]]-(INVENTARIO[[#This Row],[Comisión 10%]]+INVENTARIO[[#This Row],[Costo total]])</f>
        <v>0</v>
      </c>
      <c r="X1938" s="20">
        <f ca="1">INVENTARIO[[#This Row],[Ganancia Unitaria]]*INVENTARIO[[#This Row],[Salidas]]</f>
        <v>0</v>
      </c>
      <c r="Y1938" s="20"/>
      <c r="Z1938" s="20"/>
    </row>
    <row r="1939" spans="1:26" ht="55" hidden="1" customHeight="1" x14ac:dyDescent="0.15">
      <c r="A1939" s="23"/>
      <c r="B1939" s="171"/>
      <c r="C1939" s="22"/>
      <c r="D1939" s="120"/>
      <c r="E1939" s="194"/>
      <c r="F1939" s="195" t="s">
        <v>698</v>
      </c>
      <c r="G1939" s="196"/>
      <c r="H1939" s="197"/>
      <c r="I1939" s="198">
        <f t="shared" ca="1" si="170"/>
        <v>0</v>
      </c>
      <c r="J1939" s="121"/>
      <c r="K1939" s="196">
        <f>SUMIFS(VENTAS[Cantidad],VENTAS[Código del producto Vendido],INVENTARIO[[#This Row],[Code]])</f>
        <v>0</v>
      </c>
      <c r="L1939" s="196">
        <f>INVENTARIO[[#This Row],[Entradas]]-INVENTARIO[[#This Row],[Salidas]]</f>
        <v>0</v>
      </c>
      <c r="M1939" s="197">
        <f ca="1">INVENTARIO[[#This Row],[Pricing 1]]*10%</f>
        <v>0</v>
      </c>
      <c r="N1939" s="197"/>
      <c r="O1939" s="197"/>
      <c r="P1939" s="197" t="e">
        <f t="shared" si="171"/>
        <v>#DIV/0!</v>
      </c>
      <c r="Q1939" s="196"/>
      <c r="R1939" s="197"/>
      <c r="S1939" s="199">
        <f t="shared" si="172"/>
        <v>0</v>
      </c>
      <c r="T1939" s="200">
        <f ca="1">(P1939+S1939)-INVENTARIO[[#This Row],[Comisión 10%]]</f>
        <v>0</v>
      </c>
      <c r="U1939" s="197">
        <f t="shared" ca="1" si="173"/>
        <v>0</v>
      </c>
      <c r="V1939" s="201"/>
      <c r="W1939" s="20">
        <f ca="1">INVENTARIO[[#This Row],[Precio Final]]-(INVENTARIO[[#This Row],[Comisión 10%]]+INVENTARIO[[#This Row],[Costo total]])</f>
        <v>0</v>
      </c>
      <c r="X1939" s="20">
        <f ca="1">INVENTARIO[[#This Row],[Ganancia Unitaria]]*INVENTARIO[[#This Row],[Salidas]]</f>
        <v>0</v>
      </c>
      <c r="Y1939" s="20"/>
      <c r="Z1939" s="20"/>
    </row>
    <row r="1940" spans="1:26" ht="55" hidden="1" customHeight="1" x14ac:dyDescent="0.15">
      <c r="A1940" s="23"/>
      <c r="B1940" s="171"/>
      <c r="C1940" s="22"/>
      <c r="D1940" s="120"/>
      <c r="E1940" s="194"/>
      <c r="F1940" s="195" t="s">
        <v>697</v>
      </c>
      <c r="G1940" s="196"/>
      <c r="H1940" s="197"/>
      <c r="I1940" s="198">
        <f t="shared" ca="1" si="170"/>
        <v>0</v>
      </c>
      <c r="J1940" s="121"/>
      <c r="K1940" s="196">
        <f>SUMIFS(VENTAS[Cantidad],VENTAS[Código del producto Vendido],INVENTARIO[[#This Row],[Code]])</f>
        <v>0</v>
      </c>
      <c r="L1940" s="196">
        <f>INVENTARIO[[#This Row],[Entradas]]-INVENTARIO[[#This Row],[Salidas]]</f>
        <v>0</v>
      </c>
      <c r="M1940" s="197">
        <f ca="1">INVENTARIO[[#This Row],[Pricing 1]]*10%</f>
        <v>0</v>
      </c>
      <c r="N1940" s="197"/>
      <c r="O1940" s="197"/>
      <c r="P1940" s="197" t="e">
        <f t="shared" si="171"/>
        <v>#DIV/0!</v>
      </c>
      <c r="Q1940" s="196"/>
      <c r="R1940" s="197"/>
      <c r="S1940" s="199">
        <f t="shared" si="172"/>
        <v>0</v>
      </c>
      <c r="T1940" s="200">
        <f ca="1">(P1940+S1940)-INVENTARIO[[#This Row],[Comisión 10%]]</f>
        <v>0</v>
      </c>
      <c r="U1940" s="197">
        <f t="shared" ca="1" si="173"/>
        <v>0</v>
      </c>
      <c r="V1940" s="201"/>
      <c r="W1940" s="20">
        <f ca="1">INVENTARIO[[#This Row],[Precio Final]]-(INVENTARIO[[#This Row],[Comisión 10%]]+INVENTARIO[[#This Row],[Costo total]])</f>
        <v>0</v>
      </c>
      <c r="X1940" s="20">
        <f ca="1">INVENTARIO[[#This Row],[Ganancia Unitaria]]*INVENTARIO[[#This Row],[Salidas]]</f>
        <v>0</v>
      </c>
      <c r="Y1940" s="20"/>
      <c r="Z1940" s="20"/>
    </row>
    <row r="1941" spans="1:26" ht="55" hidden="1" customHeight="1" x14ac:dyDescent="0.15">
      <c r="A1941" s="23"/>
      <c r="B1941" s="171"/>
      <c r="C1941" s="22"/>
      <c r="D1941" s="120"/>
      <c r="E1941" s="194"/>
      <c r="F1941" s="195" t="s">
        <v>695</v>
      </c>
      <c r="G1941" s="196"/>
      <c r="H1941" s="197"/>
      <c r="I1941" s="198">
        <f t="shared" ca="1" si="170"/>
        <v>0</v>
      </c>
      <c r="J1941" s="121"/>
      <c r="K1941" s="196">
        <f>SUMIFS(VENTAS[Cantidad],VENTAS[Código del producto Vendido],INVENTARIO[[#This Row],[Code]])</f>
        <v>0</v>
      </c>
      <c r="L1941" s="196">
        <f>INVENTARIO[[#This Row],[Entradas]]-INVENTARIO[[#This Row],[Salidas]]</f>
        <v>0</v>
      </c>
      <c r="M1941" s="197">
        <f ca="1">INVENTARIO[[#This Row],[Pricing 1]]*10%</f>
        <v>0</v>
      </c>
      <c r="N1941" s="197"/>
      <c r="O1941" s="197"/>
      <c r="P1941" s="197" t="e">
        <f t="shared" si="171"/>
        <v>#DIV/0!</v>
      </c>
      <c r="Q1941" s="196"/>
      <c r="R1941" s="197"/>
      <c r="S1941" s="199">
        <f t="shared" si="172"/>
        <v>0</v>
      </c>
      <c r="T1941" s="200">
        <f ca="1">(P1941+S1941)-INVENTARIO[[#This Row],[Comisión 10%]]</f>
        <v>0</v>
      </c>
      <c r="U1941" s="197">
        <f t="shared" ca="1" si="173"/>
        <v>0</v>
      </c>
      <c r="V1941" s="201"/>
      <c r="W1941" s="20">
        <f ca="1">INVENTARIO[[#This Row],[Precio Final]]-(INVENTARIO[[#This Row],[Comisión 10%]]+INVENTARIO[[#This Row],[Costo total]])</f>
        <v>0</v>
      </c>
      <c r="X1941" s="20">
        <f ca="1">INVENTARIO[[#This Row],[Ganancia Unitaria]]*INVENTARIO[[#This Row],[Salidas]]</f>
        <v>0</v>
      </c>
      <c r="Y1941" s="20"/>
      <c r="Z1941" s="20"/>
    </row>
    <row r="1942" spans="1:26" ht="55" hidden="1" customHeight="1" x14ac:dyDescent="0.15">
      <c r="A1942" s="23"/>
      <c r="B1942" s="171"/>
      <c r="C1942" s="22"/>
      <c r="D1942" s="120"/>
      <c r="E1942" s="194"/>
      <c r="F1942" s="195" t="s">
        <v>697</v>
      </c>
      <c r="G1942" s="196"/>
      <c r="H1942" s="197"/>
      <c r="I1942" s="198">
        <f t="shared" ca="1" si="170"/>
        <v>0</v>
      </c>
      <c r="J1942" s="121"/>
      <c r="K1942" s="196">
        <f>SUMIFS(VENTAS[Cantidad],VENTAS[Código del producto Vendido],INVENTARIO[[#This Row],[Code]])</f>
        <v>0</v>
      </c>
      <c r="L1942" s="196">
        <f>INVENTARIO[[#This Row],[Entradas]]-INVENTARIO[[#This Row],[Salidas]]</f>
        <v>0</v>
      </c>
      <c r="M1942" s="197">
        <f ca="1">INVENTARIO[[#This Row],[Pricing 1]]*10%</f>
        <v>0</v>
      </c>
      <c r="N1942" s="197"/>
      <c r="O1942" s="197"/>
      <c r="P1942" s="197" t="e">
        <f t="shared" si="171"/>
        <v>#DIV/0!</v>
      </c>
      <c r="Q1942" s="196"/>
      <c r="R1942" s="197"/>
      <c r="S1942" s="199">
        <f t="shared" si="172"/>
        <v>0</v>
      </c>
      <c r="T1942" s="200">
        <f ca="1">(P1942+S1942)-INVENTARIO[[#This Row],[Comisión 10%]]</f>
        <v>0</v>
      </c>
      <c r="U1942" s="197">
        <f t="shared" ca="1" si="173"/>
        <v>0</v>
      </c>
      <c r="V1942" s="201"/>
      <c r="W1942" s="20">
        <f ca="1">INVENTARIO[[#This Row],[Precio Final]]-(INVENTARIO[[#This Row],[Comisión 10%]]+INVENTARIO[[#This Row],[Costo total]])</f>
        <v>0</v>
      </c>
      <c r="X1942" s="20">
        <f ca="1">INVENTARIO[[#This Row],[Ganancia Unitaria]]*INVENTARIO[[#This Row],[Salidas]]</f>
        <v>0</v>
      </c>
      <c r="Y1942" s="20"/>
      <c r="Z1942" s="20"/>
    </row>
    <row r="1943" spans="1:26" ht="55" hidden="1" customHeight="1" x14ac:dyDescent="0.15">
      <c r="A1943" s="23"/>
      <c r="B1943" s="171"/>
      <c r="C1943" s="22"/>
      <c r="D1943" s="120"/>
      <c r="E1943" s="194"/>
      <c r="F1943" s="195" t="s">
        <v>698</v>
      </c>
      <c r="G1943" s="196"/>
      <c r="H1943" s="197"/>
      <c r="I1943" s="198">
        <f t="shared" ca="1" si="170"/>
        <v>0</v>
      </c>
      <c r="J1943" s="121"/>
      <c r="K1943" s="196">
        <f>SUMIFS(VENTAS[Cantidad],VENTAS[Código del producto Vendido],INVENTARIO[[#This Row],[Code]])</f>
        <v>0</v>
      </c>
      <c r="L1943" s="196">
        <f>INVENTARIO[[#This Row],[Entradas]]-INVENTARIO[[#This Row],[Salidas]]</f>
        <v>0</v>
      </c>
      <c r="M1943" s="197">
        <f ca="1">INVENTARIO[[#This Row],[Pricing 1]]*10%</f>
        <v>0</v>
      </c>
      <c r="N1943" s="197"/>
      <c r="O1943" s="197"/>
      <c r="P1943" s="197" t="e">
        <f t="shared" si="171"/>
        <v>#DIV/0!</v>
      </c>
      <c r="Q1943" s="196"/>
      <c r="R1943" s="197"/>
      <c r="S1943" s="199">
        <f t="shared" si="172"/>
        <v>0</v>
      </c>
      <c r="T1943" s="200">
        <f ca="1">(P1943+S1943)-INVENTARIO[[#This Row],[Comisión 10%]]</f>
        <v>0</v>
      </c>
      <c r="U1943" s="197">
        <f t="shared" ca="1" si="173"/>
        <v>0</v>
      </c>
      <c r="V1943" s="201"/>
      <c r="W1943" s="20">
        <f ca="1">INVENTARIO[[#This Row],[Precio Final]]-(INVENTARIO[[#This Row],[Comisión 10%]]+INVENTARIO[[#This Row],[Costo total]])</f>
        <v>0</v>
      </c>
      <c r="X1943" s="20">
        <f ca="1">INVENTARIO[[#This Row],[Ganancia Unitaria]]*INVENTARIO[[#This Row],[Salidas]]</f>
        <v>0</v>
      </c>
      <c r="Y1943" s="20"/>
      <c r="Z1943" s="20"/>
    </row>
    <row r="1944" spans="1:26" ht="55" hidden="1" customHeight="1" x14ac:dyDescent="0.15">
      <c r="A1944" s="23"/>
      <c r="B1944" s="171"/>
      <c r="C1944" s="22"/>
      <c r="D1944" s="120"/>
      <c r="E1944" s="194"/>
      <c r="F1944" s="195" t="s">
        <v>697</v>
      </c>
      <c r="G1944" s="196"/>
      <c r="H1944" s="197"/>
      <c r="I1944" s="198">
        <f t="shared" ca="1" si="170"/>
        <v>0</v>
      </c>
      <c r="J1944" s="121"/>
      <c r="K1944" s="196">
        <f>SUMIFS(VENTAS[Cantidad],VENTAS[Código del producto Vendido],INVENTARIO[[#This Row],[Code]])</f>
        <v>0</v>
      </c>
      <c r="L1944" s="196">
        <f>INVENTARIO[[#This Row],[Entradas]]-INVENTARIO[[#This Row],[Salidas]]</f>
        <v>0</v>
      </c>
      <c r="M1944" s="197">
        <f ca="1">INVENTARIO[[#This Row],[Pricing 1]]*10%</f>
        <v>0</v>
      </c>
      <c r="N1944" s="197"/>
      <c r="O1944" s="197"/>
      <c r="P1944" s="197" t="e">
        <f t="shared" si="171"/>
        <v>#DIV/0!</v>
      </c>
      <c r="Q1944" s="196"/>
      <c r="R1944" s="197"/>
      <c r="S1944" s="199">
        <f t="shared" si="172"/>
        <v>0</v>
      </c>
      <c r="T1944" s="200">
        <f ca="1">(P1944+S1944)-INVENTARIO[[#This Row],[Comisión 10%]]</f>
        <v>0</v>
      </c>
      <c r="U1944" s="197">
        <f t="shared" ca="1" si="173"/>
        <v>0</v>
      </c>
      <c r="V1944" s="201"/>
      <c r="W1944" s="20">
        <f ca="1">INVENTARIO[[#This Row],[Precio Final]]-(INVENTARIO[[#This Row],[Comisión 10%]]+INVENTARIO[[#This Row],[Costo total]])</f>
        <v>0</v>
      </c>
      <c r="X1944" s="20">
        <f ca="1">INVENTARIO[[#This Row],[Ganancia Unitaria]]*INVENTARIO[[#This Row],[Salidas]]</f>
        <v>0</v>
      </c>
      <c r="Y1944" s="20"/>
      <c r="Z1944" s="20"/>
    </row>
    <row r="1945" spans="1:26" ht="55" hidden="1" customHeight="1" x14ac:dyDescent="0.15">
      <c r="A1945" s="23"/>
      <c r="B1945" s="171"/>
      <c r="C1945" s="22"/>
      <c r="D1945" s="120"/>
      <c r="E1945" s="194"/>
      <c r="F1945" s="195" t="s">
        <v>695</v>
      </c>
      <c r="G1945" s="196"/>
      <c r="H1945" s="197"/>
      <c r="I1945" s="198">
        <f t="shared" ca="1" si="170"/>
        <v>0</v>
      </c>
      <c r="J1945" s="121"/>
      <c r="K1945" s="196">
        <f>SUMIFS(VENTAS[Cantidad],VENTAS[Código del producto Vendido],INVENTARIO[[#This Row],[Code]])</f>
        <v>0</v>
      </c>
      <c r="L1945" s="196">
        <f>INVENTARIO[[#This Row],[Entradas]]-INVENTARIO[[#This Row],[Salidas]]</f>
        <v>0</v>
      </c>
      <c r="M1945" s="197">
        <f ca="1">INVENTARIO[[#This Row],[Pricing 1]]*10%</f>
        <v>0</v>
      </c>
      <c r="N1945" s="197"/>
      <c r="O1945" s="197"/>
      <c r="P1945" s="197" t="e">
        <f t="shared" si="171"/>
        <v>#DIV/0!</v>
      </c>
      <c r="Q1945" s="196"/>
      <c r="R1945" s="197"/>
      <c r="S1945" s="199">
        <f t="shared" si="172"/>
        <v>0</v>
      </c>
      <c r="T1945" s="200">
        <f ca="1">(P1945+S1945)-INVENTARIO[[#This Row],[Comisión 10%]]</f>
        <v>0</v>
      </c>
      <c r="U1945" s="197">
        <f t="shared" ca="1" si="173"/>
        <v>0</v>
      </c>
      <c r="V1945" s="201"/>
      <c r="W1945" s="20">
        <f ca="1">INVENTARIO[[#This Row],[Precio Final]]-(INVENTARIO[[#This Row],[Comisión 10%]]+INVENTARIO[[#This Row],[Costo total]])</f>
        <v>0</v>
      </c>
      <c r="X1945" s="20">
        <f ca="1">INVENTARIO[[#This Row],[Ganancia Unitaria]]*INVENTARIO[[#This Row],[Salidas]]</f>
        <v>0</v>
      </c>
      <c r="Y1945" s="20"/>
      <c r="Z1945" s="20"/>
    </row>
    <row r="1946" spans="1:26" ht="55" hidden="1" customHeight="1" x14ac:dyDescent="0.15">
      <c r="A1946" s="23"/>
      <c r="B1946" s="171"/>
      <c r="C1946" s="22"/>
      <c r="D1946" s="120"/>
      <c r="E1946" s="194"/>
      <c r="F1946" s="195" t="s">
        <v>698</v>
      </c>
      <c r="G1946" s="196"/>
      <c r="H1946" s="197"/>
      <c r="I1946" s="198">
        <f t="shared" ca="1" si="170"/>
        <v>0</v>
      </c>
      <c r="J1946" s="121"/>
      <c r="K1946" s="196">
        <f>SUMIFS(VENTAS[Cantidad],VENTAS[Código del producto Vendido],INVENTARIO[[#This Row],[Code]])</f>
        <v>0</v>
      </c>
      <c r="L1946" s="196">
        <f>INVENTARIO[[#This Row],[Entradas]]-INVENTARIO[[#This Row],[Salidas]]</f>
        <v>0</v>
      </c>
      <c r="M1946" s="197">
        <f ca="1">INVENTARIO[[#This Row],[Pricing 1]]*10%</f>
        <v>0</v>
      </c>
      <c r="N1946" s="197"/>
      <c r="O1946" s="197"/>
      <c r="P1946" s="197" t="e">
        <f t="shared" si="171"/>
        <v>#DIV/0!</v>
      </c>
      <c r="Q1946" s="196"/>
      <c r="R1946" s="197"/>
      <c r="S1946" s="199">
        <f t="shared" si="172"/>
        <v>0</v>
      </c>
      <c r="T1946" s="200">
        <f ca="1">(P1946+S1946)-INVENTARIO[[#This Row],[Comisión 10%]]</f>
        <v>0</v>
      </c>
      <c r="U1946" s="197">
        <f t="shared" ca="1" si="173"/>
        <v>0</v>
      </c>
      <c r="V1946" s="201"/>
      <c r="W1946" s="20">
        <f ca="1">INVENTARIO[[#This Row],[Precio Final]]-(INVENTARIO[[#This Row],[Comisión 10%]]+INVENTARIO[[#This Row],[Costo total]])</f>
        <v>0</v>
      </c>
      <c r="X1946" s="20">
        <f ca="1">INVENTARIO[[#This Row],[Ganancia Unitaria]]*INVENTARIO[[#This Row],[Salidas]]</f>
        <v>0</v>
      </c>
      <c r="Y1946" s="20"/>
      <c r="Z1946" s="20"/>
    </row>
    <row r="1947" spans="1:26" ht="55" hidden="1" customHeight="1" x14ac:dyDescent="0.15">
      <c r="A1947" s="23"/>
      <c r="B1947" s="171"/>
      <c r="C1947" s="22"/>
      <c r="D1947" s="120"/>
      <c r="E1947" s="194"/>
      <c r="F1947" s="195" t="s">
        <v>695</v>
      </c>
      <c r="G1947" s="196"/>
      <c r="H1947" s="197"/>
      <c r="I1947" s="198">
        <f t="shared" ca="1" si="170"/>
        <v>0</v>
      </c>
      <c r="J1947" s="121"/>
      <c r="K1947" s="196">
        <f>SUMIFS(VENTAS[Cantidad],VENTAS[Código del producto Vendido],INVENTARIO[[#This Row],[Code]])</f>
        <v>0</v>
      </c>
      <c r="L1947" s="196">
        <f>INVENTARIO[[#This Row],[Entradas]]-INVENTARIO[[#This Row],[Salidas]]</f>
        <v>0</v>
      </c>
      <c r="M1947" s="197">
        <f ca="1">INVENTARIO[[#This Row],[Pricing 1]]*10%</f>
        <v>0</v>
      </c>
      <c r="N1947" s="197"/>
      <c r="O1947" s="197"/>
      <c r="P1947" s="197" t="e">
        <f t="shared" si="171"/>
        <v>#DIV/0!</v>
      </c>
      <c r="Q1947" s="196"/>
      <c r="R1947" s="197"/>
      <c r="S1947" s="199">
        <f t="shared" si="172"/>
        <v>0</v>
      </c>
      <c r="T1947" s="200">
        <f ca="1">(P1947+S1947)-INVENTARIO[[#This Row],[Comisión 10%]]</f>
        <v>0</v>
      </c>
      <c r="U1947" s="197">
        <f t="shared" ca="1" si="173"/>
        <v>0</v>
      </c>
      <c r="V1947" s="201"/>
      <c r="W1947" s="20">
        <f ca="1">INVENTARIO[[#This Row],[Precio Final]]-(INVENTARIO[[#This Row],[Comisión 10%]]+INVENTARIO[[#This Row],[Costo total]])</f>
        <v>0</v>
      </c>
      <c r="X1947" s="20">
        <f ca="1">INVENTARIO[[#This Row],[Ganancia Unitaria]]*INVENTARIO[[#This Row],[Salidas]]</f>
        <v>0</v>
      </c>
      <c r="Y1947" s="20"/>
      <c r="Z1947" s="20"/>
    </row>
    <row r="1948" spans="1:26" ht="55" hidden="1" customHeight="1" x14ac:dyDescent="0.15">
      <c r="A1948" s="23"/>
      <c r="B1948" s="171"/>
      <c r="C1948" s="22"/>
      <c r="D1948" s="120"/>
      <c r="E1948" s="194"/>
      <c r="F1948" s="195" t="s">
        <v>697</v>
      </c>
      <c r="G1948" s="196"/>
      <c r="H1948" s="197"/>
      <c r="I1948" s="198">
        <f t="shared" ca="1" si="170"/>
        <v>0</v>
      </c>
      <c r="J1948" s="121"/>
      <c r="K1948" s="196">
        <f>SUMIFS(VENTAS[Cantidad],VENTAS[Código del producto Vendido],INVENTARIO[[#This Row],[Code]])</f>
        <v>0</v>
      </c>
      <c r="L1948" s="196">
        <f>INVENTARIO[[#This Row],[Entradas]]-INVENTARIO[[#This Row],[Salidas]]</f>
        <v>0</v>
      </c>
      <c r="M1948" s="197">
        <f ca="1">INVENTARIO[[#This Row],[Pricing 1]]*10%</f>
        <v>0</v>
      </c>
      <c r="N1948" s="197"/>
      <c r="O1948" s="197"/>
      <c r="P1948" s="197" t="e">
        <f t="shared" si="171"/>
        <v>#DIV/0!</v>
      </c>
      <c r="Q1948" s="196"/>
      <c r="R1948" s="197"/>
      <c r="S1948" s="199">
        <f t="shared" si="172"/>
        <v>0</v>
      </c>
      <c r="T1948" s="200">
        <f ca="1">(P1948+S1948)-INVENTARIO[[#This Row],[Comisión 10%]]</f>
        <v>0</v>
      </c>
      <c r="U1948" s="197">
        <f t="shared" ca="1" si="173"/>
        <v>0</v>
      </c>
      <c r="V1948" s="201"/>
      <c r="W1948" s="20">
        <f ca="1">INVENTARIO[[#This Row],[Precio Final]]-(INVENTARIO[[#This Row],[Comisión 10%]]+INVENTARIO[[#This Row],[Costo total]])</f>
        <v>0</v>
      </c>
      <c r="X1948" s="20">
        <f ca="1">INVENTARIO[[#This Row],[Ganancia Unitaria]]*INVENTARIO[[#This Row],[Salidas]]</f>
        <v>0</v>
      </c>
      <c r="Y1948" s="20"/>
      <c r="Z1948" s="20"/>
    </row>
    <row r="1949" spans="1:26" ht="55" hidden="1" customHeight="1" x14ac:dyDescent="0.15">
      <c r="A1949" s="23"/>
      <c r="B1949" s="171"/>
      <c r="C1949" s="22"/>
      <c r="D1949" s="120"/>
      <c r="E1949" s="194"/>
      <c r="F1949" s="195" t="s">
        <v>714</v>
      </c>
      <c r="G1949" s="196"/>
      <c r="H1949" s="197"/>
      <c r="I1949" s="198">
        <f t="shared" ca="1" si="170"/>
        <v>0</v>
      </c>
      <c r="J1949" s="121"/>
      <c r="K1949" s="196">
        <f>SUMIFS(VENTAS[Cantidad],VENTAS[Código del producto Vendido],INVENTARIO[[#This Row],[Code]])</f>
        <v>0</v>
      </c>
      <c r="L1949" s="196">
        <f>INVENTARIO[[#This Row],[Entradas]]-INVENTARIO[[#This Row],[Salidas]]</f>
        <v>0</v>
      </c>
      <c r="M1949" s="197">
        <f ca="1">INVENTARIO[[#This Row],[Pricing 1]]*10%</f>
        <v>0</v>
      </c>
      <c r="N1949" s="197"/>
      <c r="O1949" s="197"/>
      <c r="P1949" s="197" t="e">
        <f t="shared" si="171"/>
        <v>#DIV/0!</v>
      </c>
      <c r="Q1949" s="196"/>
      <c r="R1949" s="197"/>
      <c r="S1949" s="199">
        <f t="shared" si="172"/>
        <v>0</v>
      </c>
      <c r="T1949" s="200">
        <f ca="1">(P1949+S1949)-INVENTARIO[[#This Row],[Comisión 10%]]</f>
        <v>0</v>
      </c>
      <c r="U1949" s="197">
        <f t="shared" ca="1" si="173"/>
        <v>0</v>
      </c>
      <c r="V1949" s="201"/>
      <c r="W1949" s="20">
        <f ca="1">INVENTARIO[[#This Row],[Precio Final]]-(INVENTARIO[[#This Row],[Comisión 10%]]+INVENTARIO[[#This Row],[Costo total]])</f>
        <v>0</v>
      </c>
      <c r="X1949" s="20">
        <f ca="1">INVENTARIO[[#This Row],[Ganancia Unitaria]]*INVENTARIO[[#This Row],[Salidas]]</f>
        <v>0</v>
      </c>
      <c r="Y1949" s="20"/>
      <c r="Z1949" s="20"/>
    </row>
    <row r="1950" spans="1:26" ht="55" hidden="1" customHeight="1" x14ac:dyDescent="0.15">
      <c r="A1950" s="23"/>
      <c r="B1950" s="171"/>
      <c r="C1950" s="22"/>
      <c r="D1950" s="120"/>
      <c r="E1950" s="194"/>
      <c r="F1950" s="195" t="s">
        <v>698</v>
      </c>
      <c r="G1950" s="196"/>
      <c r="H1950" s="197"/>
      <c r="I1950" s="198">
        <f t="shared" ca="1" si="170"/>
        <v>0</v>
      </c>
      <c r="J1950" s="121"/>
      <c r="K1950" s="196">
        <f>SUMIFS(VENTAS[Cantidad],VENTAS[Código del producto Vendido],INVENTARIO[[#This Row],[Code]])</f>
        <v>0</v>
      </c>
      <c r="L1950" s="196">
        <f>INVENTARIO[[#This Row],[Entradas]]-INVENTARIO[[#This Row],[Salidas]]</f>
        <v>0</v>
      </c>
      <c r="M1950" s="197">
        <f ca="1">INVENTARIO[[#This Row],[Pricing 1]]*10%</f>
        <v>0</v>
      </c>
      <c r="N1950" s="197"/>
      <c r="O1950" s="197"/>
      <c r="P1950" s="197" t="e">
        <f t="shared" si="171"/>
        <v>#DIV/0!</v>
      </c>
      <c r="Q1950" s="196"/>
      <c r="R1950" s="197"/>
      <c r="S1950" s="199">
        <f t="shared" si="172"/>
        <v>0</v>
      </c>
      <c r="T1950" s="200">
        <f ca="1">(P1950+S1950)-INVENTARIO[[#This Row],[Comisión 10%]]</f>
        <v>0</v>
      </c>
      <c r="U1950" s="197">
        <f t="shared" ca="1" si="173"/>
        <v>0</v>
      </c>
      <c r="V1950" s="201"/>
      <c r="W1950" s="20">
        <f ca="1">INVENTARIO[[#This Row],[Precio Final]]-(INVENTARIO[[#This Row],[Comisión 10%]]+INVENTARIO[[#This Row],[Costo total]])</f>
        <v>0</v>
      </c>
      <c r="X1950" s="20">
        <f ca="1">INVENTARIO[[#This Row],[Ganancia Unitaria]]*INVENTARIO[[#This Row],[Salidas]]</f>
        <v>0</v>
      </c>
      <c r="Y1950" s="20"/>
      <c r="Z1950" s="20"/>
    </row>
    <row r="1951" spans="1:26" ht="55" hidden="1" customHeight="1" x14ac:dyDescent="0.15">
      <c r="A1951" s="23"/>
      <c r="B1951" s="171"/>
      <c r="C1951" s="22"/>
      <c r="D1951" s="120"/>
      <c r="E1951" s="194"/>
      <c r="F1951" s="195" t="s">
        <v>697</v>
      </c>
      <c r="G1951" s="196"/>
      <c r="H1951" s="197"/>
      <c r="I1951" s="198">
        <f t="shared" ca="1" si="170"/>
        <v>0</v>
      </c>
      <c r="J1951" s="121"/>
      <c r="K1951" s="196">
        <f>SUMIFS(VENTAS[Cantidad],VENTAS[Código del producto Vendido],INVENTARIO[[#This Row],[Code]])</f>
        <v>0</v>
      </c>
      <c r="L1951" s="196">
        <f>INVENTARIO[[#This Row],[Entradas]]-INVENTARIO[[#This Row],[Salidas]]</f>
        <v>0</v>
      </c>
      <c r="M1951" s="197">
        <f ca="1">INVENTARIO[[#This Row],[Pricing 1]]*10%</f>
        <v>0</v>
      </c>
      <c r="N1951" s="197"/>
      <c r="O1951" s="197"/>
      <c r="P1951" s="197" t="e">
        <f t="shared" si="171"/>
        <v>#DIV/0!</v>
      </c>
      <c r="Q1951" s="196"/>
      <c r="R1951" s="197"/>
      <c r="S1951" s="199">
        <f t="shared" si="172"/>
        <v>0</v>
      </c>
      <c r="T1951" s="200">
        <f ca="1">(P1951+S1951)-INVENTARIO[[#This Row],[Comisión 10%]]</f>
        <v>0</v>
      </c>
      <c r="U1951" s="197">
        <f t="shared" ca="1" si="173"/>
        <v>0</v>
      </c>
      <c r="V1951" s="201"/>
      <c r="W1951" s="20">
        <f ca="1">INVENTARIO[[#This Row],[Precio Final]]-(INVENTARIO[[#This Row],[Comisión 10%]]+INVENTARIO[[#This Row],[Costo total]])</f>
        <v>0</v>
      </c>
      <c r="X1951" s="20">
        <f ca="1">INVENTARIO[[#This Row],[Ganancia Unitaria]]*INVENTARIO[[#This Row],[Salidas]]</f>
        <v>0</v>
      </c>
      <c r="Y1951" s="20"/>
      <c r="Z1951" s="20"/>
    </row>
    <row r="1952" spans="1:26" ht="55" hidden="1" customHeight="1" x14ac:dyDescent="0.15">
      <c r="A1952" s="23"/>
      <c r="B1952" s="171"/>
      <c r="C1952" s="22"/>
      <c r="D1952" s="120"/>
      <c r="E1952" s="194"/>
      <c r="F1952" s="195" t="s">
        <v>695</v>
      </c>
      <c r="G1952" s="196"/>
      <c r="H1952" s="197"/>
      <c r="I1952" s="198">
        <f t="shared" ca="1" si="170"/>
        <v>0</v>
      </c>
      <c r="J1952" s="121"/>
      <c r="K1952" s="196">
        <f>SUMIFS(VENTAS[Cantidad],VENTAS[Código del producto Vendido],INVENTARIO[[#This Row],[Code]])</f>
        <v>0</v>
      </c>
      <c r="L1952" s="196">
        <f>INVENTARIO[[#This Row],[Entradas]]-INVENTARIO[[#This Row],[Salidas]]</f>
        <v>0</v>
      </c>
      <c r="M1952" s="197">
        <f ca="1">INVENTARIO[[#This Row],[Pricing 1]]*10%</f>
        <v>0</v>
      </c>
      <c r="N1952" s="197"/>
      <c r="O1952" s="197"/>
      <c r="P1952" s="197" t="e">
        <f t="shared" si="171"/>
        <v>#DIV/0!</v>
      </c>
      <c r="Q1952" s="196"/>
      <c r="R1952" s="197"/>
      <c r="S1952" s="199">
        <f t="shared" si="172"/>
        <v>0</v>
      </c>
      <c r="T1952" s="200">
        <f ca="1">(P1952+S1952)-INVENTARIO[[#This Row],[Comisión 10%]]</f>
        <v>0</v>
      </c>
      <c r="U1952" s="197">
        <f t="shared" ca="1" si="173"/>
        <v>0</v>
      </c>
      <c r="V1952" s="201"/>
      <c r="W1952" s="20">
        <f ca="1">INVENTARIO[[#This Row],[Precio Final]]-(INVENTARIO[[#This Row],[Comisión 10%]]+INVENTARIO[[#This Row],[Costo total]])</f>
        <v>0</v>
      </c>
      <c r="X1952" s="20">
        <f ca="1">INVENTARIO[[#This Row],[Ganancia Unitaria]]*INVENTARIO[[#This Row],[Salidas]]</f>
        <v>0</v>
      </c>
      <c r="Y1952" s="20"/>
      <c r="Z1952" s="20"/>
    </row>
    <row r="1953" spans="1:26" ht="55" hidden="1" customHeight="1" x14ac:dyDescent="0.15">
      <c r="A1953" s="23"/>
      <c r="B1953" s="171"/>
      <c r="C1953" s="22"/>
      <c r="D1953" s="120"/>
      <c r="E1953" s="194"/>
      <c r="F1953" s="195" t="s">
        <v>697</v>
      </c>
      <c r="G1953" s="196"/>
      <c r="H1953" s="197"/>
      <c r="I1953" s="198">
        <f t="shared" ca="1" si="170"/>
        <v>0</v>
      </c>
      <c r="J1953" s="121"/>
      <c r="K1953" s="196">
        <f>SUMIFS(VENTAS[Cantidad],VENTAS[Código del producto Vendido],INVENTARIO[[#This Row],[Code]])</f>
        <v>0</v>
      </c>
      <c r="L1953" s="196">
        <f>INVENTARIO[[#This Row],[Entradas]]-INVENTARIO[[#This Row],[Salidas]]</f>
        <v>0</v>
      </c>
      <c r="M1953" s="197">
        <f ca="1">INVENTARIO[[#This Row],[Pricing 1]]*10%</f>
        <v>0</v>
      </c>
      <c r="N1953" s="197"/>
      <c r="O1953" s="197"/>
      <c r="P1953" s="197" t="e">
        <f t="shared" si="171"/>
        <v>#DIV/0!</v>
      </c>
      <c r="Q1953" s="196"/>
      <c r="R1953" s="197"/>
      <c r="S1953" s="199">
        <f t="shared" si="172"/>
        <v>0</v>
      </c>
      <c r="T1953" s="200">
        <f ca="1">(P1953+S1953)-INVENTARIO[[#This Row],[Comisión 10%]]</f>
        <v>0</v>
      </c>
      <c r="U1953" s="197">
        <f t="shared" ca="1" si="173"/>
        <v>0</v>
      </c>
      <c r="V1953" s="201"/>
      <c r="W1953" s="20">
        <f ca="1">INVENTARIO[[#This Row],[Precio Final]]-(INVENTARIO[[#This Row],[Comisión 10%]]+INVENTARIO[[#This Row],[Costo total]])</f>
        <v>0</v>
      </c>
      <c r="X1953" s="20">
        <f ca="1">INVENTARIO[[#This Row],[Ganancia Unitaria]]*INVENTARIO[[#This Row],[Salidas]]</f>
        <v>0</v>
      </c>
      <c r="Y1953" s="20"/>
      <c r="Z1953" s="20"/>
    </row>
    <row r="1954" spans="1:26" ht="55" hidden="1" customHeight="1" x14ac:dyDescent="0.15">
      <c r="A1954" s="23"/>
      <c r="B1954" s="171"/>
      <c r="C1954" s="22"/>
      <c r="D1954" s="120"/>
      <c r="E1954" s="194"/>
      <c r="F1954" s="195" t="s">
        <v>692</v>
      </c>
      <c r="G1954" s="196"/>
      <c r="H1954" s="197"/>
      <c r="I1954" s="198">
        <f t="shared" ca="1" si="170"/>
        <v>0</v>
      </c>
      <c r="J1954" s="121"/>
      <c r="K1954" s="196">
        <f>SUMIFS(VENTAS[Cantidad],VENTAS[Código del producto Vendido],INVENTARIO[[#This Row],[Code]])</f>
        <v>0</v>
      </c>
      <c r="L1954" s="196">
        <f>INVENTARIO[[#This Row],[Entradas]]-INVENTARIO[[#This Row],[Salidas]]</f>
        <v>0</v>
      </c>
      <c r="M1954" s="197">
        <f ca="1">INVENTARIO[[#This Row],[Pricing 1]]*10%</f>
        <v>0</v>
      </c>
      <c r="N1954" s="197"/>
      <c r="O1954" s="197"/>
      <c r="P1954" s="197" t="e">
        <f t="shared" si="171"/>
        <v>#DIV/0!</v>
      </c>
      <c r="Q1954" s="196"/>
      <c r="R1954" s="197"/>
      <c r="S1954" s="199">
        <f t="shared" si="172"/>
        <v>0</v>
      </c>
      <c r="T1954" s="200">
        <f ca="1">(P1954+S1954)-INVENTARIO[[#This Row],[Comisión 10%]]</f>
        <v>0</v>
      </c>
      <c r="U1954" s="197">
        <f t="shared" ca="1" si="173"/>
        <v>0</v>
      </c>
      <c r="V1954" s="201"/>
      <c r="W1954" s="20">
        <f ca="1">INVENTARIO[[#This Row],[Precio Final]]-(INVENTARIO[[#This Row],[Comisión 10%]]+INVENTARIO[[#This Row],[Costo total]])</f>
        <v>0</v>
      </c>
      <c r="X1954" s="20">
        <f ca="1">INVENTARIO[[#This Row],[Ganancia Unitaria]]*INVENTARIO[[#This Row],[Salidas]]</f>
        <v>0</v>
      </c>
      <c r="Y1954" s="20"/>
      <c r="Z1954" s="20"/>
    </row>
    <row r="1955" spans="1:26" ht="55" hidden="1" customHeight="1" x14ac:dyDescent="0.15">
      <c r="A1955" s="23"/>
      <c r="B1955" s="171"/>
      <c r="C1955" s="22"/>
      <c r="D1955" s="120"/>
      <c r="E1955" s="194"/>
      <c r="F1955" s="195" t="s">
        <v>692</v>
      </c>
      <c r="G1955" s="196"/>
      <c r="H1955" s="197"/>
      <c r="I1955" s="198">
        <f t="shared" ca="1" si="170"/>
        <v>0</v>
      </c>
      <c r="J1955" s="121"/>
      <c r="K1955" s="196">
        <f>SUMIFS(VENTAS[Cantidad],VENTAS[Código del producto Vendido],INVENTARIO[[#This Row],[Code]])</f>
        <v>0</v>
      </c>
      <c r="L1955" s="196">
        <f>INVENTARIO[[#This Row],[Entradas]]-INVENTARIO[[#This Row],[Salidas]]</f>
        <v>0</v>
      </c>
      <c r="M1955" s="197">
        <f ca="1">INVENTARIO[[#This Row],[Pricing 1]]*10%</f>
        <v>0</v>
      </c>
      <c r="N1955" s="197"/>
      <c r="O1955" s="197"/>
      <c r="P1955" s="197" t="e">
        <f t="shared" si="171"/>
        <v>#DIV/0!</v>
      </c>
      <c r="Q1955" s="196"/>
      <c r="R1955" s="197"/>
      <c r="S1955" s="199">
        <f t="shared" si="172"/>
        <v>0</v>
      </c>
      <c r="T1955" s="200">
        <f ca="1">(P1955+S1955)-INVENTARIO[[#This Row],[Comisión 10%]]</f>
        <v>0</v>
      </c>
      <c r="U1955" s="197">
        <f t="shared" ca="1" si="173"/>
        <v>0</v>
      </c>
      <c r="V1955" s="201"/>
      <c r="W1955" s="20">
        <f ca="1">INVENTARIO[[#This Row],[Precio Final]]-(INVENTARIO[[#This Row],[Comisión 10%]]+INVENTARIO[[#This Row],[Costo total]])</f>
        <v>0</v>
      </c>
      <c r="X1955" s="20">
        <f ca="1">INVENTARIO[[#This Row],[Ganancia Unitaria]]*INVENTARIO[[#This Row],[Salidas]]</f>
        <v>0</v>
      </c>
      <c r="Y1955" s="20"/>
      <c r="Z1955" s="20"/>
    </row>
    <row r="1956" spans="1:26" ht="55" hidden="1" customHeight="1" x14ac:dyDescent="0.15">
      <c r="A1956" s="23"/>
      <c r="B1956" s="171"/>
      <c r="C1956" s="22"/>
      <c r="D1956" s="120"/>
      <c r="E1956" s="194"/>
      <c r="F1956" s="195" t="s">
        <v>695</v>
      </c>
      <c r="G1956" s="196"/>
      <c r="H1956" s="197"/>
      <c r="I1956" s="198">
        <f t="shared" ca="1" si="170"/>
        <v>0</v>
      </c>
      <c r="J1956" s="121"/>
      <c r="K1956" s="196">
        <f>SUMIFS(VENTAS[Cantidad],VENTAS[Código del producto Vendido],INVENTARIO[[#This Row],[Code]])</f>
        <v>0</v>
      </c>
      <c r="L1956" s="196">
        <f>INVENTARIO[[#This Row],[Entradas]]-INVENTARIO[[#This Row],[Salidas]]</f>
        <v>0</v>
      </c>
      <c r="M1956" s="197">
        <f ca="1">INVENTARIO[[#This Row],[Pricing 1]]*10%</f>
        <v>0</v>
      </c>
      <c r="N1956" s="197"/>
      <c r="O1956" s="197"/>
      <c r="P1956" s="197" t="e">
        <f t="shared" si="171"/>
        <v>#DIV/0!</v>
      </c>
      <c r="Q1956" s="196"/>
      <c r="R1956" s="197"/>
      <c r="S1956" s="199">
        <f t="shared" si="172"/>
        <v>0</v>
      </c>
      <c r="T1956" s="200">
        <f ca="1">(P1956+S1956)-INVENTARIO[[#This Row],[Comisión 10%]]</f>
        <v>0</v>
      </c>
      <c r="U1956" s="197">
        <f t="shared" ca="1" si="173"/>
        <v>0</v>
      </c>
      <c r="V1956" s="201"/>
      <c r="W1956" s="20">
        <f ca="1">INVENTARIO[[#This Row],[Precio Final]]-(INVENTARIO[[#This Row],[Comisión 10%]]+INVENTARIO[[#This Row],[Costo total]])</f>
        <v>0</v>
      </c>
      <c r="X1956" s="20">
        <f ca="1">INVENTARIO[[#This Row],[Ganancia Unitaria]]*INVENTARIO[[#This Row],[Salidas]]</f>
        <v>0</v>
      </c>
      <c r="Y1956" s="20"/>
      <c r="Z1956" s="20"/>
    </row>
    <row r="1957" spans="1:26" ht="55" hidden="1" customHeight="1" x14ac:dyDescent="0.15">
      <c r="A1957" s="23"/>
      <c r="B1957" s="171"/>
      <c r="C1957" s="22"/>
      <c r="D1957" s="120"/>
      <c r="E1957" s="194"/>
      <c r="F1957" s="195" t="s">
        <v>697</v>
      </c>
      <c r="G1957" s="196"/>
      <c r="H1957" s="197"/>
      <c r="I1957" s="198">
        <f t="shared" ca="1" si="170"/>
        <v>0</v>
      </c>
      <c r="J1957" s="121"/>
      <c r="K1957" s="196">
        <f>SUMIFS(VENTAS[Cantidad],VENTAS[Código del producto Vendido],INVENTARIO[[#This Row],[Code]])</f>
        <v>0</v>
      </c>
      <c r="L1957" s="196">
        <f>INVENTARIO[[#This Row],[Entradas]]-INVENTARIO[[#This Row],[Salidas]]</f>
        <v>0</v>
      </c>
      <c r="M1957" s="197">
        <f ca="1">INVENTARIO[[#This Row],[Pricing 1]]*10%</f>
        <v>0</v>
      </c>
      <c r="N1957" s="197"/>
      <c r="O1957" s="197"/>
      <c r="P1957" s="197" t="e">
        <f t="shared" si="171"/>
        <v>#DIV/0!</v>
      </c>
      <c r="Q1957" s="196"/>
      <c r="R1957" s="197"/>
      <c r="S1957" s="199">
        <f t="shared" si="172"/>
        <v>0</v>
      </c>
      <c r="T1957" s="200">
        <f ca="1">(P1957+S1957)-INVENTARIO[[#This Row],[Comisión 10%]]</f>
        <v>0</v>
      </c>
      <c r="U1957" s="197">
        <f t="shared" ca="1" si="173"/>
        <v>0</v>
      </c>
      <c r="V1957" s="201"/>
      <c r="W1957" s="20">
        <f ca="1">INVENTARIO[[#This Row],[Precio Final]]-(INVENTARIO[[#This Row],[Comisión 10%]]+INVENTARIO[[#This Row],[Costo total]])</f>
        <v>0</v>
      </c>
      <c r="X1957" s="20">
        <f ca="1">INVENTARIO[[#This Row],[Ganancia Unitaria]]*INVENTARIO[[#This Row],[Salidas]]</f>
        <v>0</v>
      </c>
      <c r="Y1957" s="20"/>
      <c r="Z1957" s="20"/>
    </row>
    <row r="1958" spans="1:26" ht="55" hidden="1" customHeight="1" x14ac:dyDescent="0.15">
      <c r="A1958" s="23"/>
      <c r="B1958" s="171"/>
      <c r="C1958" s="22"/>
      <c r="D1958" s="120"/>
      <c r="E1958" s="194"/>
      <c r="F1958" s="195" t="s">
        <v>698</v>
      </c>
      <c r="G1958" s="196"/>
      <c r="H1958" s="197"/>
      <c r="I1958" s="198">
        <f t="shared" ca="1" si="170"/>
        <v>0</v>
      </c>
      <c r="J1958" s="121"/>
      <c r="K1958" s="196">
        <f>SUMIFS(VENTAS[Cantidad],VENTAS[Código del producto Vendido],INVENTARIO[[#This Row],[Code]])</f>
        <v>0</v>
      </c>
      <c r="L1958" s="196">
        <f>INVENTARIO[[#This Row],[Entradas]]-INVENTARIO[[#This Row],[Salidas]]</f>
        <v>0</v>
      </c>
      <c r="M1958" s="197">
        <f ca="1">INVENTARIO[[#This Row],[Pricing 1]]*10%</f>
        <v>0</v>
      </c>
      <c r="N1958" s="197"/>
      <c r="O1958" s="197"/>
      <c r="P1958" s="197" t="e">
        <f t="shared" si="171"/>
        <v>#DIV/0!</v>
      </c>
      <c r="Q1958" s="196"/>
      <c r="R1958" s="197"/>
      <c r="S1958" s="199">
        <f t="shared" si="172"/>
        <v>0</v>
      </c>
      <c r="T1958" s="200">
        <f ca="1">(P1958+S1958)-INVENTARIO[[#This Row],[Comisión 10%]]</f>
        <v>0</v>
      </c>
      <c r="U1958" s="197">
        <f t="shared" ca="1" si="173"/>
        <v>0</v>
      </c>
      <c r="V1958" s="201"/>
      <c r="W1958" s="20">
        <f ca="1">INVENTARIO[[#This Row],[Precio Final]]-(INVENTARIO[[#This Row],[Comisión 10%]]+INVENTARIO[[#This Row],[Costo total]])</f>
        <v>0</v>
      </c>
      <c r="X1958" s="20">
        <f ca="1">INVENTARIO[[#This Row],[Ganancia Unitaria]]*INVENTARIO[[#This Row],[Salidas]]</f>
        <v>0</v>
      </c>
      <c r="Y1958" s="20"/>
      <c r="Z1958" s="20"/>
    </row>
    <row r="1959" spans="1:26" ht="55" hidden="1" customHeight="1" x14ac:dyDescent="0.15">
      <c r="A1959" s="23"/>
      <c r="B1959" s="171"/>
      <c r="C1959" s="22"/>
      <c r="D1959" s="120"/>
      <c r="E1959" s="194"/>
      <c r="F1959" s="195" t="s">
        <v>697</v>
      </c>
      <c r="G1959" s="196"/>
      <c r="H1959" s="197"/>
      <c r="I1959" s="198">
        <f t="shared" ca="1" si="170"/>
        <v>0</v>
      </c>
      <c r="J1959" s="121"/>
      <c r="K1959" s="196">
        <f>SUMIFS(VENTAS[Cantidad],VENTAS[Código del producto Vendido],INVENTARIO[[#This Row],[Code]])</f>
        <v>0</v>
      </c>
      <c r="L1959" s="196">
        <f>INVENTARIO[[#This Row],[Entradas]]-INVENTARIO[[#This Row],[Salidas]]</f>
        <v>0</v>
      </c>
      <c r="M1959" s="197">
        <f ca="1">INVENTARIO[[#This Row],[Pricing 1]]*10%</f>
        <v>0</v>
      </c>
      <c r="N1959" s="197"/>
      <c r="O1959" s="197"/>
      <c r="P1959" s="197" t="e">
        <f t="shared" si="171"/>
        <v>#DIV/0!</v>
      </c>
      <c r="Q1959" s="196"/>
      <c r="R1959" s="197"/>
      <c r="S1959" s="199">
        <f t="shared" si="172"/>
        <v>0</v>
      </c>
      <c r="T1959" s="200">
        <f ca="1">(P1959+S1959)-INVENTARIO[[#This Row],[Comisión 10%]]</f>
        <v>0</v>
      </c>
      <c r="U1959" s="197">
        <f t="shared" ca="1" si="173"/>
        <v>0</v>
      </c>
      <c r="V1959" s="201"/>
      <c r="W1959" s="20">
        <f ca="1">INVENTARIO[[#This Row],[Precio Final]]-(INVENTARIO[[#This Row],[Comisión 10%]]+INVENTARIO[[#This Row],[Costo total]])</f>
        <v>0</v>
      </c>
      <c r="X1959" s="20">
        <f ca="1">INVENTARIO[[#This Row],[Ganancia Unitaria]]*INVENTARIO[[#This Row],[Salidas]]</f>
        <v>0</v>
      </c>
      <c r="Y1959" s="20"/>
      <c r="Z1959" s="20"/>
    </row>
    <row r="1960" spans="1:26" ht="55" hidden="1" customHeight="1" x14ac:dyDescent="0.15">
      <c r="A1960" s="23"/>
      <c r="B1960" s="171"/>
      <c r="C1960" s="22"/>
      <c r="D1960" s="120"/>
      <c r="E1960" s="194"/>
      <c r="F1960" s="195" t="s">
        <v>695</v>
      </c>
      <c r="G1960" s="196"/>
      <c r="H1960" s="197"/>
      <c r="I1960" s="198">
        <f t="shared" ca="1" si="170"/>
        <v>0</v>
      </c>
      <c r="J1960" s="121"/>
      <c r="K1960" s="196">
        <f>SUMIFS(VENTAS[Cantidad],VENTAS[Código del producto Vendido],INVENTARIO[[#This Row],[Code]])</f>
        <v>0</v>
      </c>
      <c r="L1960" s="196">
        <f>INVENTARIO[[#This Row],[Entradas]]-INVENTARIO[[#This Row],[Salidas]]</f>
        <v>0</v>
      </c>
      <c r="M1960" s="197">
        <f ca="1">INVENTARIO[[#This Row],[Pricing 1]]*10%</f>
        <v>0</v>
      </c>
      <c r="N1960" s="197"/>
      <c r="O1960" s="197"/>
      <c r="P1960" s="197" t="e">
        <f t="shared" si="171"/>
        <v>#DIV/0!</v>
      </c>
      <c r="Q1960" s="196"/>
      <c r="R1960" s="197"/>
      <c r="S1960" s="199">
        <f t="shared" si="172"/>
        <v>0</v>
      </c>
      <c r="T1960" s="200">
        <f ca="1">(P1960+S1960)-INVENTARIO[[#This Row],[Comisión 10%]]</f>
        <v>0</v>
      </c>
      <c r="U1960" s="197">
        <f t="shared" ca="1" si="173"/>
        <v>0</v>
      </c>
      <c r="V1960" s="201"/>
      <c r="W1960" s="20">
        <f ca="1">INVENTARIO[[#This Row],[Precio Final]]-(INVENTARIO[[#This Row],[Comisión 10%]]+INVENTARIO[[#This Row],[Costo total]])</f>
        <v>0</v>
      </c>
      <c r="X1960" s="20">
        <f ca="1">INVENTARIO[[#This Row],[Ganancia Unitaria]]*INVENTARIO[[#This Row],[Salidas]]</f>
        <v>0</v>
      </c>
      <c r="Y1960" s="20"/>
      <c r="Z1960" s="20"/>
    </row>
    <row r="1961" spans="1:26" ht="55" hidden="1" customHeight="1" x14ac:dyDescent="0.15">
      <c r="A1961" s="23"/>
      <c r="B1961" s="171"/>
      <c r="C1961" s="22"/>
      <c r="D1961" s="120"/>
      <c r="E1961" s="194"/>
      <c r="F1961" s="195" t="s">
        <v>698</v>
      </c>
      <c r="G1961" s="196"/>
      <c r="H1961" s="197"/>
      <c r="I1961" s="198">
        <f t="shared" ca="1" si="170"/>
        <v>0</v>
      </c>
      <c r="J1961" s="121"/>
      <c r="K1961" s="196">
        <f>SUMIFS(VENTAS[Cantidad],VENTAS[Código del producto Vendido],INVENTARIO[[#This Row],[Code]])</f>
        <v>0</v>
      </c>
      <c r="L1961" s="196">
        <f>INVENTARIO[[#This Row],[Entradas]]-INVENTARIO[[#This Row],[Salidas]]</f>
        <v>0</v>
      </c>
      <c r="M1961" s="197">
        <f ca="1">INVENTARIO[[#This Row],[Pricing 1]]*10%</f>
        <v>0</v>
      </c>
      <c r="N1961" s="197"/>
      <c r="O1961" s="197"/>
      <c r="P1961" s="197" t="e">
        <f t="shared" si="171"/>
        <v>#DIV/0!</v>
      </c>
      <c r="Q1961" s="196"/>
      <c r="R1961" s="197"/>
      <c r="S1961" s="199">
        <f t="shared" si="172"/>
        <v>0</v>
      </c>
      <c r="T1961" s="200">
        <f ca="1">(P1961+S1961)-INVENTARIO[[#This Row],[Comisión 10%]]</f>
        <v>0</v>
      </c>
      <c r="U1961" s="197">
        <f t="shared" ca="1" si="173"/>
        <v>0</v>
      </c>
      <c r="V1961" s="201"/>
      <c r="W1961" s="20">
        <f ca="1">INVENTARIO[[#This Row],[Precio Final]]-(INVENTARIO[[#This Row],[Comisión 10%]]+INVENTARIO[[#This Row],[Costo total]])</f>
        <v>0</v>
      </c>
      <c r="X1961" s="20">
        <f ca="1">INVENTARIO[[#This Row],[Ganancia Unitaria]]*INVENTARIO[[#This Row],[Salidas]]</f>
        <v>0</v>
      </c>
      <c r="Y1961" s="20"/>
      <c r="Z1961" s="20"/>
    </row>
    <row r="1962" spans="1:26" ht="55" hidden="1" customHeight="1" x14ac:dyDescent="0.15">
      <c r="A1962" s="23"/>
      <c r="B1962" s="171"/>
      <c r="C1962" s="22"/>
      <c r="D1962" s="120"/>
      <c r="E1962" s="194"/>
      <c r="F1962" s="195" t="s">
        <v>695</v>
      </c>
      <c r="G1962" s="196"/>
      <c r="H1962" s="197"/>
      <c r="I1962" s="198">
        <f t="shared" ca="1" si="170"/>
        <v>0</v>
      </c>
      <c r="J1962" s="121"/>
      <c r="K1962" s="196">
        <f>SUMIFS(VENTAS[Cantidad],VENTAS[Código del producto Vendido],INVENTARIO[[#This Row],[Code]])</f>
        <v>0</v>
      </c>
      <c r="L1962" s="196">
        <f>INVENTARIO[[#This Row],[Entradas]]-INVENTARIO[[#This Row],[Salidas]]</f>
        <v>0</v>
      </c>
      <c r="M1962" s="197">
        <f ca="1">INVENTARIO[[#This Row],[Pricing 1]]*10%</f>
        <v>0</v>
      </c>
      <c r="N1962" s="197"/>
      <c r="O1962" s="197"/>
      <c r="P1962" s="197" t="e">
        <f t="shared" si="171"/>
        <v>#DIV/0!</v>
      </c>
      <c r="Q1962" s="196"/>
      <c r="R1962" s="197"/>
      <c r="S1962" s="199">
        <f t="shared" si="172"/>
        <v>0</v>
      </c>
      <c r="T1962" s="200">
        <f ca="1">(P1962+S1962)-INVENTARIO[[#This Row],[Comisión 10%]]</f>
        <v>0</v>
      </c>
      <c r="U1962" s="197">
        <f t="shared" ca="1" si="173"/>
        <v>0</v>
      </c>
      <c r="V1962" s="201"/>
      <c r="W1962" s="20">
        <f ca="1">INVENTARIO[[#This Row],[Precio Final]]-(INVENTARIO[[#This Row],[Comisión 10%]]+INVENTARIO[[#This Row],[Costo total]])</f>
        <v>0</v>
      </c>
      <c r="X1962" s="20">
        <f ca="1">INVENTARIO[[#This Row],[Ganancia Unitaria]]*INVENTARIO[[#This Row],[Salidas]]</f>
        <v>0</v>
      </c>
      <c r="Y1962" s="20"/>
      <c r="Z1962" s="20"/>
    </row>
    <row r="1963" spans="1:26" ht="55" hidden="1" customHeight="1" x14ac:dyDescent="0.15">
      <c r="A1963" s="23"/>
      <c r="B1963" s="171"/>
      <c r="C1963" s="22"/>
      <c r="D1963" s="120"/>
      <c r="E1963" s="194"/>
      <c r="F1963" s="195" t="s">
        <v>697</v>
      </c>
      <c r="G1963" s="196"/>
      <c r="H1963" s="197"/>
      <c r="I1963" s="198">
        <f t="shared" ca="1" si="170"/>
        <v>0</v>
      </c>
      <c r="J1963" s="121"/>
      <c r="K1963" s="196">
        <f>SUMIFS(VENTAS[Cantidad],VENTAS[Código del producto Vendido],INVENTARIO[[#This Row],[Code]])</f>
        <v>0</v>
      </c>
      <c r="L1963" s="196">
        <f>INVENTARIO[[#This Row],[Entradas]]-INVENTARIO[[#This Row],[Salidas]]</f>
        <v>0</v>
      </c>
      <c r="M1963" s="197">
        <f ca="1">INVENTARIO[[#This Row],[Pricing 1]]*10%</f>
        <v>0</v>
      </c>
      <c r="N1963" s="197"/>
      <c r="O1963" s="197"/>
      <c r="P1963" s="197" t="e">
        <f t="shared" si="171"/>
        <v>#DIV/0!</v>
      </c>
      <c r="Q1963" s="196"/>
      <c r="R1963" s="197"/>
      <c r="S1963" s="199">
        <f t="shared" si="172"/>
        <v>0</v>
      </c>
      <c r="T1963" s="200">
        <f ca="1">(P1963+S1963)-INVENTARIO[[#This Row],[Comisión 10%]]</f>
        <v>0</v>
      </c>
      <c r="U1963" s="197">
        <f t="shared" ca="1" si="173"/>
        <v>0</v>
      </c>
      <c r="V1963" s="201"/>
      <c r="W1963" s="20">
        <f ca="1">INVENTARIO[[#This Row],[Precio Final]]-(INVENTARIO[[#This Row],[Comisión 10%]]+INVENTARIO[[#This Row],[Costo total]])</f>
        <v>0</v>
      </c>
      <c r="X1963" s="20">
        <f ca="1">INVENTARIO[[#This Row],[Ganancia Unitaria]]*INVENTARIO[[#This Row],[Salidas]]</f>
        <v>0</v>
      </c>
      <c r="Y1963" s="20"/>
      <c r="Z1963" s="20"/>
    </row>
    <row r="1964" spans="1:26" ht="55" hidden="1" customHeight="1" x14ac:dyDescent="0.15">
      <c r="A1964" s="23"/>
      <c r="B1964" s="171"/>
      <c r="C1964" s="22"/>
      <c r="D1964" s="120"/>
      <c r="E1964" s="194"/>
      <c r="F1964" s="195" t="s">
        <v>695</v>
      </c>
      <c r="G1964" s="196"/>
      <c r="H1964" s="197"/>
      <c r="I1964" s="198">
        <f t="shared" ca="1" si="170"/>
        <v>0</v>
      </c>
      <c r="J1964" s="121"/>
      <c r="K1964" s="196">
        <f>SUMIFS(VENTAS[Cantidad],VENTAS[Código del producto Vendido],INVENTARIO[[#This Row],[Code]])</f>
        <v>0</v>
      </c>
      <c r="L1964" s="196">
        <f>INVENTARIO[[#This Row],[Entradas]]-INVENTARIO[[#This Row],[Salidas]]</f>
        <v>0</v>
      </c>
      <c r="M1964" s="197">
        <f ca="1">INVENTARIO[[#This Row],[Pricing 1]]*10%</f>
        <v>0</v>
      </c>
      <c r="N1964" s="197"/>
      <c r="O1964" s="197"/>
      <c r="P1964" s="197" t="e">
        <f t="shared" si="171"/>
        <v>#DIV/0!</v>
      </c>
      <c r="Q1964" s="196"/>
      <c r="R1964" s="197"/>
      <c r="S1964" s="199">
        <f t="shared" si="172"/>
        <v>0</v>
      </c>
      <c r="T1964" s="200">
        <f ca="1">(P1964+S1964)-INVENTARIO[[#This Row],[Comisión 10%]]</f>
        <v>0</v>
      </c>
      <c r="U1964" s="197">
        <f t="shared" ca="1" si="173"/>
        <v>0</v>
      </c>
      <c r="V1964" s="201"/>
      <c r="W1964" s="20">
        <f ca="1">INVENTARIO[[#This Row],[Precio Final]]-(INVENTARIO[[#This Row],[Comisión 10%]]+INVENTARIO[[#This Row],[Costo total]])</f>
        <v>0</v>
      </c>
      <c r="X1964" s="20">
        <f ca="1">INVENTARIO[[#This Row],[Ganancia Unitaria]]*INVENTARIO[[#This Row],[Salidas]]</f>
        <v>0</v>
      </c>
      <c r="Y1964" s="20"/>
      <c r="Z1964" s="20"/>
    </row>
    <row r="1965" spans="1:26" ht="55" hidden="1" customHeight="1" x14ac:dyDescent="0.15">
      <c r="A1965" s="23"/>
      <c r="B1965" s="171"/>
      <c r="C1965" s="22"/>
      <c r="D1965" s="120"/>
      <c r="E1965" s="194"/>
      <c r="F1965" s="195" t="s">
        <v>697</v>
      </c>
      <c r="G1965" s="196"/>
      <c r="H1965" s="197"/>
      <c r="I1965" s="198">
        <f t="shared" ca="1" si="170"/>
        <v>0</v>
      </c>
      <c r="J1965" s="121"/>
      <c r="K1965" s="196">
        <f>SUMIFS(VENTAS[Cantidad],VENTAS[Código del producto Vendido],INVENTARIO[[#This Row],[Code]])</f>
        <v>0</v>
      </c>
      <c r="L1965" s="196">
        <f>INVENTARIO[[#This Row],[Entradas]]-INVENTARIO[[#This Row],[Salidas]]</f>
        <v>0</v>
      </c>
      <c r="M1965" s="197">
        <f ca="1">INVENTARIO[[#This Row],[Pricing 1]]*10%</f>
        <v>0</v>
      </c>
      <c r="N1965" s="197"/>
      <c r="O1965" s="197"/>
      <c r="P1965" s="197" t="e">
        <f t="shared" si="171"/>
        <v>#DIV/0!</v>
      </c>
      <c r="Q1965" s="196"/>
      <c r="R1965" s="197"/>
      <c r="S1965" s="199">
        <f t="shared" si="172"/>
        <v>0</v>
      </c>
      <c r="T1965" s="200">
        <f ca="1">(P1965+S1965)-INVENTARIO[[#This Row],[Comisión 10%]]</f>
        <v>0</v>
      </c>
      <c r="U1965" s="197">
        <f t="shared" ca="1" si="173"/>
        <v>0</v>
      </c>
      <c r="V1965" s="201"/>
      <c r="W1965" s="20">
        <f ca="1">INVENTARIO[[#This Row],[Precio Final]]-(INVENTARIO[[#This Row],[Comisión 10%]]+INVENTARIO[[#This Row],[Costo total]])</f>
        <v>0</v>
      </c>
      <c r="X1965" s="20">
        <f ca="1">INVENTARIO[[#This Row],[Ganancia Unitaria]]*INVENTARIO[[#This Row],[Salidas]]</f>
        <v>0</v>
      </c>
      <c r="Y1965" s="20"/>
      <c r="Z1965" s="20"/>
    </row>
    <row r="1966" spans="1:26" ht="55" hidden="1" customHeight="1" x14ac:dyDescent="0.15">
      <c r="A1966" s="23"/>
      <c r="B1966" s="171"/>
      <c r="C1966" s="22"/>
      <c r="D1966" s="120"/>
      <c r="E1966" s="194"/>
      <c r="F1966" s="195" t="s">
        <v>695</v>
      </c>
      <c r="G1966" s="196"/>
      <c r="H1966" s="197"/>
      <c r="I1966" s="198">
        <f t="shared" ca="1" si="170"/>
        <v>0</v>
      </c>
      <c r="J1966" s="121"/>
      <c r="K1966" s="196">
        <f>SUMIFS(VENTAS[Cantidad],VENTAS[Código del producto Vendido],INVENTARIO[[#This Row],[Code]])</f>
        <v>0</v>
      </c>
      <c r="L1966" s="196">
        <f>INVENTARIO[[#This Row],[Entradas]]-INVENTARIO[[#This Row],[Salidas]]</f>
        <v>0</v>
      </c>
      <c r="M1966" s="197">
        <f ca="1">INVENTARIO[[#This Row],[Pricing 1]]*10%</f>
        <v>0</v>
      </c>
      <c r="N1966" s="197"/>
      <c r="O1966" s="197"/>
      <c r="P1966" s="197" t="e">
        <f t="shared" si="171"/>
        <v>#DIV/0!</v>
      </c>
      <c r="Q1966" s="196"/>
      <c r="R1966" s="197"/>
      <c r="S1966" s="199">
        <f t="shared" si="172"/>
        <v>0</v>
      </c>
      <c r="T1966" s="200">
        <f ca="1">(P1966+S1966)-INVENTARIO[[#This Row],[Comisión 10%]]</f>
        <v>0</v>
      </c>
      <c r="U1966" s="197">
        <f t="shared" ca="1" si="173"/>
        <v>0</v>
      </c>
      <c r="V1966" s="201"/>
      <c r="W1966" s="20">
        <f ca="1">INVENTARIO[[#This Row],[Precio Final]]-(INVENTARIO[[#This Row],[Comisión 10%]]+INVENTARIO[[#This Row],[Costo total]])</f>
        <v>0</v>
      </c>
      <c r="X1966" s="20">
        <f ca="1">INVENTARIO[[#This Row],[Ganancia Unitaria]]*INVENTARIO[[#This Row],[Salidas]]</f>
        <v>0</v>
      </c>
      <c r="Y1966" s="20"/>
      <c r="Z1966" s="20"/>
    </row>
    <row r="1967" spans="1:26" ht="55" hidden="1" customHeight="1" x14ac:dyDescent="0.15">
      <c r="A1967" s="23"/>
      <c r="B1967" s="171"/>
      <c r="C1967" s="22"/>
      <c r="D1967" s="120"/>
      <c r="E1967" s="194"/>
      <c r="F1967" s="195" t="s">
        <v>695</v>
      </c>
      <c r="G1967" s="196"/>
      <c r="H1967" s="197"/>
      <c r="I1967" s="198">
        <f t="shared" ca="1" si="170"/>
        <v>0</v>
      </c>
      <c r="J1967" s="121"/>
      <c r="K1967" s="196">
        <f>SUMIFS(VENTAS[Cantidad],VENTAS[Código del producto Vendido],INVENTARIO[[#This Row],[Code]])</f>
        <v>0</v>
      </c>
      <c r="L1967" s="196">
        <f>INVENTARIO[[#This Row],[Entradas]]-INVENTARIO[[#This Row],[Salidas]]</f>
        <v>0</v>
      </c>
      <c r="M1967" s="197">
        <f ca="1">INVENTARIO[[#This Row],[Pricing 1]]*10%</f>
        <v>0</v>
      </c>
      <c r="N1967" s="197"/>
      <c r="O1967" s="197"/>
      <c r="P1967" s="197" t="e">
        <f t="shared" si="171"/>
        <v>#DIV/0!</v>
      </c>
      <c r="Q1967" s="196"/>
      <c r="R1967" s="197"/>
      <c r="S1967" s="199">
        <f t="shared" si="172"/>
        <v>0</v>
      </c>
      <c r="T1967" s="200">
        <f ca="1">(P1967+S1967)-INVENTARIO[[#This Row],[Comisión 10%]]</f>
        <v>0</v>
      </c>
      <c r="U1967" s="197">
        <f t="shared" ca="1" si="173"/>
        <v>0</v>
      </c>
      <c r="V1967" s="201"/>
      <c r="W1967" s="20">
        <f ca="1">INVENTARIO[[#This Row],[Precio Final]]-(INVENTARIO[[#This Row],[Comisión 10%]]+INVENTARIO[[#This Row],[Costo total]])</f>
        <v>0</v>
      </c>
      <c r="X1967" s="20">
        <f ca="1">INVENTARIO[[#This Row],[Ganancia Unitaria]]*INVENTARIO[[#This Row],[Salidas]]</f>
        <v>0</v>
      </c>
      <c r="Y1967" s="20"/>
      <c r="Z1967" s="20"/>
    </row>
    <row r="1968" spans="1:26" ht="55" hidden="1" customHeight="1" x14ac:dyDescent="0.15">
      <c r="A1968" s="23"/>
      <c r="B1968" s="171"/>
      <c r="C1968" s="22"/>
      <c r="D1968" s="120"/>
      <c r="E1968" s="194"/>
      <c r="F1968" s="195" t="s">
        <v>697</v>
      </c>
      <c r="G1968" s="196"/>
      <c r="H1968" s="197"/>
      <c r="I1968" s="198">
        <f t="shared" ca="1" si="170"/>
        <v>0</v>
      </c>
      <c r="J1968" s="121"/>
      <c r="K1968" s="196">
        <f>SUMIFS(VENTAS[Cantidad],VENTAS[Código del producto Vendido],INVENTARIO[[#This Row],[Code]])</f>
        <v>0</v>
      </c>
      <c r="L1968" s="196">
        <f>INVENTARIO[[#This Row],[Entradas]]-INVENTARIO[[#This Row],[Salidas]]</f>
        <v>0</v>
      </c>
      <c r="M1968" s="197">
        <f ca="1">INVENTARIO[[#This Row],[Pricing 1]]*10%</f>
        <v>0</v>
      </c>
      <c r="N1968" s="197"/>
      <c r="O1968" s="197"/>
      <c r="P1968" s="197" t="e">
        <f t="shared" si="171"/>
        <v>#DIV/0!</v>
      </c>
      <c r="Q1968" s="196"/>
      <c r="R1968" s="197"/>
      <c r="S1968" s="199">
        <f t="shared" si="172"/>
        <v>0</v>
      </c>
      <c r="T1968" s="200">
        <f ca="1">(P1968+S1968)-INVENTARIO[[#This Row],[Comisión 10%]]</f>
        <v>0</v>
      </c>
      <c r="U1968" s="197">
        <f t="shared" ca="1" si="173"/>
        <v>0</v>
      </c>
      <c r="V1968" s="201"/>
      <c r="W1968" s="20">
        <f ca="1">INVENTARIO[[#This Row],[Precio Final]]-(INVENTARIO[[#This Row],[Comisión 10%]]+INVENTARIO[[#This Row],[Costo total]])</f>
        <v>0</v>
      </c>
      <c r="X1968" s="20">
        <f ca="1">INVENTARIO[[#This Row],[Ganancia Unitaria]]*INVENTARIO[[#This Row],[Salidas]]</f>
        <v>0</v>
      </c>
      <c r="Y1968" s="20"/>
      <c r="Z1968" s="20"/>
    </row>
    <row r="1969" spans="1:26" ht="55" hidden="1" customHeight="1" x14ac:dyDescent="0.15">
      <c r="A1969" s="23"/>
      <c r="B1969" s="171"/>
      <c r="C1969" s="22"/>
      <c r="D1969" s="120"/>
      <c r="E1969" s="194"/>
      <c r="F1969" s="195" t="s">
        <v>695</v>
      </c>
      <c r="G1969" s="196"/>
      <c r="H1969" s="197"/>
      <c r="I1969" s="198">
        <f t="shared" ca="1" si="170"/>
        <v>0</v>
      </c>
      <c r="J1969" s="121"/>
      <c r="K1969" s="196">
        <f>SUMIFS(VENTAS[Cantidad],VENTAS[Código del producto Vendido],INVENTARIO[[#This Row],[Code]])</f>
        <v>0</v>
      </c>
      <c r="L1969" s="196">
        <f>INVENTARIO[[#This Row],[Entradas]]-INVENTARIO[[#This Row],[Salidas]]</f>
        <v>0</v>
      </c>
      <c r="M1969" s="197">
        <f ca="1">INVENTARIO[[#This Row],[Pricing 1]]*10%</f>
        <v>0</v>
      </c>
      <c r="N1969" s="197"/>
      <c r="O1969" s="197"/>
      <c r="P1969" s="197" t="e">
        <f t="shared" si="171"/>
        <v>#DIV/0!</v>
      </c>
      <c r="Q1969" s="196"/>
      <c r="R1969" s="197"/>
      <c r="S1969" s="199">
        <f t="shared" si="172"/>
        <v>0</v>
      </c>
      <c r="T1969" s="200">
        <f ca="1">(P1969+S1969)-INVENTARIO[[#This Row],[Comisión 10%]]</f>
        <v>0</v>
      </c>
      <c r="U1969" s="197">
        <f t="shared" ca="1" si="173"/>
        <v>0</v>
      </c>
      <c r="V1969" s="201"/>
      <c r="W1969" s="20">
        <f ca="1">INVENTARIO[[#This Row],[Precio Final]]-(INVENTARIO[[#This Row],[Comisión 10%]]+INVENTARIO[[#This Row],[Costo total]])</f>
        <v>0</v>
      </c>
      <c r="X1969" s="20">
        <f ca="1">INVENTARIO[[#This Row],[Ganancia Unitaria]]*INVENTARIO[[#This Row],[Salidas]]</f>
        <v>0</v>
      </c>
      <c r="Y1969" s="20"/>
      <c r="Z1969" s="20"/>
    </row>
    <row r="1970" spans="1:26" ht="55" hidden="1" customHeight="1" x14ac:dyDescent="0.15">
      <c r="A1970" s="23"/>
      <c r="B1970" s="171"/>
      <c r="C1970" s="22"/>
      <c r="D1970" s="120"/>
      <c r="E1970" s="194"/>
      <c r="F1970" s="195" t="s">
        <v>692</v>
      </c>
      <c r="G1970" s="196"/>
      <c r="H1970" s="197"/>
      <c r="I1970" s="198">
        <f t="shared" ca="1" si="170"/>
        <v>0</v>
      </c>
      <c r="J1970" s="121"/>
      <c r="K1970" s="196">
        <f>SUMIFS(VENTAS[Cantidad],VENTAS[Código del producto Vendido],INVENTARIO[[#This Row],[Code]])</f>
        <v>0</v>
      </c>
      <c r="L1970" s="196">
        <f>INVENTARIO[[#This Row],[Entradas]]-INVENTARIO[[#This Row],[Salidas]]</f>
        <v>0</v>
      </c>
      <c r="M1970" s="197">
        <f ca="1">INVENTARIO[[#This Row],[Pricing 1]]*10%</f>
        <v>0</v>
      </c>
      <c r="N1970" s="197"/>
      <c r="O1970" s="197"/>
      <c r="P1970" s="197" t="e">
        <f t="shared" si="171"/>
        <v>#DIV/0!</v>
      </c>
      <c r="Q1970" s="196"/>
      <c r="R1970" s="197"/>
      <c r="S1970" s="199">
        <f t="shared" si="172"/>
        <v>0</v>
      </c>
      <c r="T1970" s="200">
        <f ca="1">(P1970+S1970)-INVENTARIO[[#This Row],[Comisión 10%]]</f>
        <v>0</v>
      </c>
      <c r="U1970" s="197">
        <f t="shared" ca="1" si="173"/>
        <v>0</v>
      </c>
      <c r="V1970" s="201"/>
      <c r="W1970" s="20">
        <f ca="1">INVENTARIO[[#This Row],[Precio Final]]-(INVENTARIO[[#This Row],[Comisión 10%]]+INVENTARIO[[#This Row],[Costo total]])</f>
        <v>0</v>
      </c>
      <c r="X1970" s="20">
        <f ca="1">INVENTARIO[[#This Row],[Ganancia Unitaria]]*INVENTARIO[[#This Row],[Salidas]]</f>
        <v>0</v>
      </c>
      <c r="Y1970" s="20"/>
      <c r="Z1970" s="20"/>
    </row>
    <row r="1971" spans="1:26" ht="55" hidden="1" customHeight="1" x14ac:dyDescent="0.15">
      <c r="A1971" s="23"/>
      <c r="B1971" s="171"/>
      <c r="C1971" s="22"/>
      <c r="D1971" s="120"/>
      <c r="E1971" s="194"/>
      <c r="F1971" s="195" t="s">
        <v>695</v>
      </c>
      <c r="G1971" s="196"/>
      <c r="H1971" s="197"/>
      <c r="I1971" s="198">
        <f t="shared" ca="1" si="170"/>
        <v>0</v>
      </c>
      <c r="J1971" s="121"/>
      <c r="K1971" s="196">
        <f>SUMIFS(VENTAS[Cantidad],VENTAS[Código del producto Vendido],INVENTARIO[[#This Row],[Code]])</f>
        <v>0</v>
      </c>
      <c r="L1971" s="196">
        <f>INVENTARIO[[#This Row],[Entradas]]-INVENTARIO[[#This Row],[Salidas]]</f>
        <v>0</v>
      </c>
      <c r="M1971" s="197">
        <f ca="1">INVENTARIO[[#This Row],[Pricing 1]]*10%</f>
        <v>0</v>
      </c>
      <c r="N1971" s="197"/>
      <c r="O1971" s="197"/>
      <c r="P1971" s="197" t="e">
        <f t="shared" si="171"/>
        <v>#DIV/0!</v>
      </c>
      <c r="Q1971" s="196"/>
      <c r="R1971" s="197"/>
      <c r="S1971" s="199">
        <f t="shared" si="172"/>
        <v>0</v>
      </c>
      <c r="T1971" s="200">
        <f ca="1">(P1971+S1971)-INVENTARIO[[#This Row],[Comisión 10%]]</f>
        <v>0</v>
      </c>
      <c r="U1971" s="197">
        <f t="shared" ca="1" si="173"/>
        <v>0</v>
      </c>
      <c r="V1971" s="201"/>
      <c r="W1971" s="20">
        <f ca="1">INVENTARIO[[#This Row],[Precio Final]]-(INVENTARIO[[#This Row],[Comisión 10%]]+INVENTARIO[[#This Row],[Costo total]])</f>
        <v>0</v>
      </c>
      <c r="X1971" s="20">
        <f ca="1">INVENTARIO[[#This Row],[Ganancia Unitaria]]*INVENTARIO[[#This Row],[Salidas]]</f>
        <v>0</v>
      </c>
      <c r="Y1971" s="20"/>
      <c r="Z1971" s="20"/>
    </row>
    <row r="1972" spans="1:26" ht="55" hidden="1" customHeight="1" x14ac:dyDescent="0.15">
      <c r="A1972" s="23"/>
      <c r="B1972" s="171"/>
      <c r="C1972" s="22"/>
      <c r="D1972" s="120"/>
      <c r="E1972" s="194"/>
      <c r="F1972" s="195" t="s">
        <v>697</v>
      </c>
      <c r="G1972" s="196"/>
      <c r="H1972" s="197"/>
      <c r="I1972" s="198">
        <f t="shared" ca="1" si="170"/>
        <v>0</v>
      </c>
      <c r="J1972" s="121"/>
      <c r="K1972" s="196">
        <f>SUMIFS(VENTAS[Cantidad],VENTAS[Código del producto Vendido],INVENTARIO[[#This Row],[Code]])</f>
        <v>0</v>
      </c>
      <c r="L1972" s="196">
        <f>INVENTARIO[[#This Row],[Entradas]]-INVENTARIO[[#This Row],[Salidas]]</f>
        <v>0</v>
      </c>
      <c r="M1972" s="197">
        <f ca="1">INVENTARIO[[#This Row],[Pricing 1]]*10%</f>
        <v>0</v>
      </c>
      <c r="N1972" s="197"/>
      <c r="O1972" s="197"/>
      <c r="P1972" s="197" t="e">
        <f t="shared" si="171"/>
        <v>#DIV/0!</v>
      </c>
      <c r="Q1972" s="196"/>
      <c r="R1972" s="197"/>
      <c r="S1972" s="199">
        <f t="shared" si="172"/>
        <v>0</v>
      </c>
      <c r="T1972" s="200">
        <f ca="1">(P1972+S1972)-INVENTARIO[[#This Row],[Comisión 10%]]</f>
        <v>0</v>
      </c>
      <c r="U1972" s="197">
        <f t="shared" ca="1" si="173"/>
        <v>0</v>
      </c>
      <c r="V1972" s="201"/>
      <c r="W1972" s="20">
        <f ca="1">INVENTARIO[[#This Row],[Precio Final]]-(INVENTARIO[[#This Row],[Comisión 10%]]+INVENTARIO[[#This Row],[Costo total]])</f>
        <v>0</v>
      </c>
      <c r="X1972" s="20">
        <f ca="1">INVENTARIO[[#This Row],[Ganancia Unitaria]]*INVENTARIO[[#This Row],[Salidas]]</f>
        <v>0</v>
      </c>
      <c r="Y1972" s="20"/>
      <c r="Z1972" s="20"/>
    </row>
    <row r="1973" spans="1:26" ht="55" hidden="1" customHeight="1" x14ac:dyDescent="0.15">
      <c r="A1973" s="23"/>
      <c r="B1973" s="171"/>
      <c r="C1973" s="22"/>
      <c r="D1973" s="120"/>
      <c r="E1973" s="194"/>
      <c r="F1973" s="195" t="s">
        <v>697</v>
      </c>
      <c r="G1973" s="196"/>
      <c r="H1973" s="197"/>
      <c r="I1973" s="198">
        <f t="shared" ca="1" si="170"/>
        <v>0</v>
      </c>
      <c r="J1973" s="121"/>
      <c r="K1973" s="196">
        <f>SUMIFS(VENTAS[Cantidad],VENTAS[Código del producto Vendido],INVENTARIO[[#This Row],[Code]])</f>
        <v>0</v>
      </c>
      <c r="L1973" s="196">
        <f>INVENTARIO[[#This Row],[Entradas]]-INVENTARIO[[#This Row],[Salidas]]</f>
        <v>0</v>
      </c>
      <c r="M1973" s="197">
        <f ca="1">INVENTARIO[[#This Row],[Pricing 1]]*10%</f>
        <v>0</v>
      </c>
      <c r="N1973" s="197"/>
      <c r="O1973" s="197"/>
      <c r="P1973" s="197" t="e">
        <f t="shared" si="171"/>
        <v>#DIV/0!</v>
      </c>
      <c r="Q1973" s="196"/>
      <c r="R1973" s="197"/>
      <c r="S1973" s="199">
        <f t="shared" si="172"/>
        <v>0</v>
      </c>
      <c r="T1973" s="200">
        <f ca="1">(P1973+S1973)-INVENTARIO[[#This Row],[Comisión 10%]]</f>
        <v>0</v>
      </c>
      <c r="U1973" s="197">
        <f t="shared" ca="1" si="173"/>
        <v>0</v>
      </c>
      <c r="V1973" s="201"/>
      <c r="W1973" s="20">
        <f ca="1">INVENTARIO[[#This Row],[Precio Final]]-(INVENTARIO[[#This Row],[Comisión 10%]]+INVENTARIO[[#This Row],[Costo total]])</f>
        <v>0</v>
      </c>
      <c r="X1973" s="20">
        <f ca="1">INVENTARIO[[#This Row],[Ganancia Unitaria]]*INVENTARIO[[#This Row],[Salidas]]</f>
        <v>0</v>
      </c>
      <c r="Y1973" s="20"/>
      <c r="Z1973" s="20"/>
    </row>
    <row r="1974" spans="1:26" ht="55" hidden="1" customHeight="1" x14ac:dyDescent="0.15">
      <c r="A1974" s="23"/>
      <c r="B1974" s="171"/>
      <c r="C1974" s="22"/>
      <c r="D1974" s="120"/>
      <c r="E1974" s="194"/>
      <c r="F1974" s="195" t="s">
        <v>695</v>
      </c>
      <c r="G1974" s="196"/>
      <c r="H1974" s="197"/>
      <c r="I1974" s="198">
        <f t="shared" ref="I1974:I2037" ca="1" si="174">U1974</f>
        <v>0</v>
      </c>
      <c r="J1974" s="121"/>
      <c r="K1974" s="196">
        <f>SUMIFS(VENTAS[Cantidad],VENTAS[Código del producto Vendido],INVENTARIO[[#This Row],[Code]])</f>
        <v>0</v>
      </c>
      <c r="L1974" s="196">
        <f>INVENTARIO[[#This Row],[Entradas]]-INVENTARIO[[#This Row],[Salidas]]</f>
        <v>0</v>
      </c>
      <c r="M1974" s="197">
        <f ca="1">INVENTARIO[[#This Row],[Pricing 1]]*10%</f>
        <v>0</v>
      </c>
      <c r="N1974" s="197"/>
      <c r="O1974" s="197"/>
      <c r="P1974" s="197" t="e">
        <f t="shared" ref="P1974:P2037" si="175">N1974/O1974</f>
        <v>#DIV/0!</v>
      </c>
      <c r="Q1974" s="196"/>
      <c r="R1974" s="197"/>
      <c r="S1974" s="199">
        <f t="shared" ref="S1974:S2037" si="176">Q1974*R1974/1000</f>
        <v>0</v>
      </c>
      <c r="T1974" s="200">
        <f ca="1">(P1974+S1974)-INVENTARIO[[#This Row],[Comisión 10%]]</f>
        <v>0</v>
      </c>
      <c r="U1974" s="197">
        <f t="shared" ref="U1974:U2037" ca="1" si="177">ROUNDUP(T1974,0)</f>
        <v>0</v>
      </c>
      <c r="V1974" s="201"/>
      <c r="W1974" s="20">
        <f ca="1">INVENTARIO[[#This Row],[Precio Final]]-(INVENTARIO[[#This Row],[Comisión 10%]]+INVENTARIO[[#This Row],[Costo total]])</f>
        <v>0</v>
      </c>
      <c r="X1974" s="20">
        <f ca="1">INVENTARIO[[#This Row],[Ganancia Unitaria]]*INVENTARIO[[#This Row],[Salidas]]</f>
        <v>0</v>
      </c>
      <c r="Y1974" s="20"/>
      <c r="Z1974" s="20"/>
    </row>
    <row r="1975" spans="1:26" ht="55" hidden="1" customHeight="1" x14ac:dyDescent="0.15">
      <c r="A1975" s="23"/>
      <c r="B1975" s="171"/>
      <c r="C1975" s="22"/>
      <c r="D1975" s="120"/>
      <c r="E1975" s="194"/>
      <c r="F1975" s="195" t="s">
        <v>692</v>
      </c>
      <c r="G1975" s="196"/>
      <c r="H1975" s="197"/>
      <c r="I1975" s="198">
        <f t="shared" ca="1" si="174"/>
        <v>0</v>
      </c>
      <c r="J1975" s="121"/>
      <c r="K1975" s="196">
        <f>SUMIFS(VENTAS[Cantidad],VENTAS[Código del producto Vendido],INVENTARIO[[#This Row],[Code]])</f>
        <v>0</v>
      </c>
      <c r="L1975" s="196">
        <f>INVENTARIO[[#This Row],[Entradas]]-INVENTARIO[[#This Row],[Salidas]]</f>
        <v>0</v>
      </c>
      <c r="M1975" s="197">
        <f ca="1">INVENTARIO[[#This Row],[Pricing 1]]*10%</f>
        <v>0</v>
      </c>
      <c r="N1975" s="197"/>
      <c r="O1975" s="197"/>
      <c r="P1975" s="197" t="e">
        <f t="shared" si="175"/>
        <v>#DIV/0!</v>
      </c>
      <c r="Q1975" s="196"/>
      <c r="R1975" s="197"/>
      <c r="S1975" s="199">
        <f t="shared" si="176"/>
        <v>0</v>
      </c>
      <c r="T1975" s="200">
        <f ca="1">(P1975+S1975)-INVENTARIO[[#This Row],[Comisión 10%]]</f>
        <v>0</v>
      </c>
      <c r="U1975" s="197">
        <f t="shared" ca="1" si="177"/>
        <v>0</v>
      </c>
      <c r="V1975" s="201"/>
      <c r="W1975" s="20">
        <f ca="1">INVENTARIO[[#This Row],[Precio Final]]-(INVENTARIO[[#This Row],[Comisión 10%]]+INVENTARIO[[#This Row],[Costo total]])</f>
        <v>0</v>
      </c>
      <c r="X1975" s="20">
        <f ca="1">INVENTARIO[[#This Row],[Ganancia Unitaria]]*INVENTARIO[[#This Row],[Salidas]]</f>
        <v>0</v>
      </c>
      <c r="Y1975" s="20"/>
      <c r="Z1975" s="20"/>
    </row>
    <row r="1976" spans="1:26" ht="55" hidden="1" customHeight="1" x14ac:dyDescent="0.15">
      <c r="A1976" s="23"/>
      <c r="B1976" s="171"/>
      <c r="C1976" s="22"/>
      <c r="D1976" s="120"/>
      <c r="E1976" s="194"/>
      <c r="F1976" s="195" t="s">
        <v>693</v>
      </c>
      <c r="G1976" s="196"/>
      <c r="H1976" s="197"/>
      <c r="I1976" s="198">
        <f t="shared" ca="1" si="174"/>
        <v>0</v>
      </c>
      <c r="J1976" s="121"/>
      <c r="K1976" s="196">
        <f>SUMIFS(VENTAS[Cantidad],VENTAS[Código del producto Vendido],INVENTARIO[[#This Row],[Code]])</f>
        <v>0</v>
      </c>
      <c r="L1976" s="196">
        <f>INVENTARIO[[#This Row],[Entradas]]-INVENTARIO[[#This Row],[Salidas]]</f>
        <v>0</v>
      </c>
      <c r="M1976" s="197">
        <f ca="1">INVENTARIO[[#This Row],[Pricing 1]]*10%</f>
        <v>0</v>
      </c>
      <c r="N1976" s="197"/>
      <c r="O1976" s="197"/>
      <c r="P1976" s="197" t="e">
        <f t="shared" si="175"/>
        <v>#DIV/0!</v>
      </c>
      <c r="Q1976" s="196"/>
      <c r="R1976" s="197"/>
      <c r="S1976" s="199">
        <f t="shared" si="176"/>
        <v>0</v>
      </c>
      <c r="T1976" s="200">
        <f ca="1">(P1976+S1976)-INVENTARIO[[#This Row],[Comisión 10%]]</f>
        <v>0</v>
      </c>
      <c r="U1976" s="197">
        <f t="shared" ca="1" si="177"/>
        <v>0</v>
      </c>
      <c r="V1976" s="201"/>
      <c r="W1976" s="20">
        <f ca="1">INVENTARIO[[#This Row],[Precio Final]]-(INVENTARIO[[#This Row],[Comisión 10%]]+INVENTARIO[[#This Row],[Costo total]])</f>
        <v>0</v>
      </c>
      <c r="X1976" s="20">
        <f ca="1">INVENTARIO[[#This Row],[Ganancia Unitaria]]*INVENTARIO[[#This Row],[Salidas]]</f>
        <v>0</v>
      </c>
      <c r="Y1976" s="20"/>
      <c r="Z1976" s="20"/>
    </row>
    <row r="1977" spans="1:26" ht="55" hidden="1" customHeight="1" x14ac:dyDescent="0.15">
      <c r="A1977" s="23"/>
      <c r="B1977" s="171"/>
      <c r="C1977" s="22"/>
      <c r="D1977" s="120"/>
      <c r="E1977" s="194"/>
      <c r="F1977" s="195" t="s">
        <v>697</v>
      </c>
      <c r="G1977" s="196"/>
      <c r="H1977" s="197"/>
      <c r="I1977" s="198">
        <f t="shared" ca="1" si="174"/>
        <v>0</v>
      </c>
      <c r="J1977" s="121"/>
      <c r="K1977" s="196">
        <f>SUMIFS(VENTAS[Cantidad],VENTAS[Código del producto Vendido],INVENTARIO[[#This Row],[Code]])</f>
        <v>0</v>
      </c>
      <c r="L1977" s="196">
        <f>INVENTARIO[[#This Row],[Entradas]]-INVENTARIO[[#This Row],[Salidas]]</f>
        <v>0</v>
      </c>
      <c r="M1977" s="197">
        <f ca="1">INVENTARIO[[#This Row],[Pricing 1]]*10%</f>
        <v>0</v>
      </c>
      <c r="N1977" s="197"/>
      <c r="O1977" s="197"/>
      <c r="P1977" s="197" t="e">
        <f t="shared" si="175"/>
        <v>#DIV/0!</v>
      </c>
      <c r="Q1977" s="196"/>
      <c r="R1977" s="197"/>
      <c r="S1977" s="199">
        <f t="shared" si="176"/>
        <v>0</v>
      </c>
      <c r="T1977" s="200">
        <f ca="1">(P1977+S1977)-INVENTARIO[[#This Row],[Comisión 10%]]</f>
        <v>0</v>
      </c>
      <c r="U1977" s="197">
        <f t="shared" ca="1" si="177"/>
        <v>0</v>
      </c>
      <c r="V1977" s="201"/>
      <c r="W1977" s="20">
        <f ca="1">INVENTARIO[[#This Row],[Precio Final]]-(INVENTARIO[[#This Row],[Comisión 10%]]+INVENTARIO[[#This Row],[Costo total]])</f>
        <v>0</v>
      </c>
      <c r="X1977" s="20">
        <f ca="1">INVENTARIO[[#This Row],[Ganancia Unitaria]]*INVENTARIO[[#This Row],[Salidas]]</f>
        <v>0</v>
      </c>
      <c r="Y1977" s="20"/>
      <c r="Z1977" s="20"/>
    </row>
    <row r="1978" spans="1:26" ht="55" hidden="1" customHeight="1" x14ac:dyDescent="0.15">
      <c r="A1978" s="23"/>
      <c r="B1978" s="171"/>
      <c r="C1978" s="22"/>
      <c r="D1978" s="120"/>
      <c r="E1978" s="194"/>
      <c r="F1978" s="195" t="s">
        <v>692</v>
      </c>
      <c r="G1978" s="196"/>
      <c r="H1978" s="197"/>
      <c r="I1978" s="198">
        <f t="shared" ca="1" si="174"/>
        <v>0</v>
      </c>
      <c r="J1978" s="121"/>
      <c r="K1978" s="196">
        <f>SUMIFS(VENTAS[Cantidad],VENTAS[Código del producto Vendido],INVENTARIO[[#This Row],[Code]])</f>
        <v>0</v>
      </c>
      <c r="L1978" s="196">
        <f>INVENTARIO[[#This Row],[Entradas]]-INVENTARIO[[#This Row],[Salidas]]</f>
        <v>0</v>
      </c>
      <c r="M1978" s="197">
        <f ca="1">INVENTARIO[[#This Row],[Pricing 1]]*10%</f>
        <v>0</v>
      </c>
      <c r="N1978" s="197"/>
      <c r="O1978" s="197"/>
      <c r="P1978" s="197" t="e">
        <f t="shared" si="175"/>
        <v>#DIV/0!</v>
      </c>
      <c r="Q1978" s="196"/>
      <c r="R1978" s="197"/>
      <c r="S1978" s="199">
        <f t="shared" si="176"/>
        <v>0</v>
      </c>
      <c r="T1978" s="200">
        <f ca="1">(P1978+S1978)-INVENTARIO[[#This Row],[Comisión 10%]]</f>
        <v>0</v>
      </c>
      <c r="U1978" s="197">
        <f t="shared" ca="1" si="177"/>
        <v>0</v>
      </c>
      <c r="V1978" s="201"/>
      <c r="W1978" s="20">
        <f ca="1">INVENTARIO[[#This Row],[Precio Final]]-(INVENTARIO[[#This Row],[Comisión 10%]]+INVENTARIO[[#This Row],[Costo total]])</f>
        <v>0</v>
      </c>
      <c r="X1978" s="20">
        <f ca="1">INVENTARIO[[#This Row],[Ganancia Unitaria]]*INVENTARIO[[#This Row],[Salidas]]</f>
        <v>0</v>
      </c>
      <c r="Y1978" s="20"/>
      <c r="Z1978" s="20"/>
    </row>
    <row r="1979" spans="1:26" ht="55" hidden="1" customHeight="1" x14ac:dyDescent="0.15">
      <c r="A1979" s="23"/>
      <c r="B1979" s="171"/>
      <c r="C1979" s="22"/>
      <c r="D1979" s="120"/>
      <c r="E1979" s="194"/>
      <c r="F1979" s="195" t="s">
        <v>692</v>
      </c>
      <c r="G1979" s="196"/>
      <c r="H1979" s="197"/>
      <c r="I1979" s="198">
        <f t="shared" ca="1" si="174"/>
        <v>0</v>
      </c>
      <c r="J1979" s="121"/>
      <c r="K1979" s="196">
        <f>SUMIFS(VENTAS[Cantidad],VENTAS[Código del producto Vendido],INVENTARIO[[#This Row],[Code]])</f>
        <v>0</v>
      </c>
      <c r="L1979" s="196">
        <f>INVENTARIO[[#This Row],[Entradas]]-INVENTARIO[[#This Row],[Salidas]]</f>
        <v>0</v>
      </c>
      <c r="M1979" s="197">
        <f ca="1">INVENTARIO[[#This Row],[Pricing 1]]*10%</f>
        <v>0</v>
      </c>
      <c r="N1979" s="197"/>
      <c r="O1979" s="197"/>
      <c r="P1979" s="197" t="e">
        <f t="shared" si="175"/>
        <v>#DIV/0!</v>
      </c>
      <c r="Q1979" s="196"/>
      <c r="R1979" s="197"/>
      <c r="S1979" s="199">
        <f t="shared" si="176"/>
        <v>0</v>
      </c>
      <c r="T1979" s="200">
        <f ca="1">(P1979+S1979)-INVENTARIO[[#This Row],[Comisión 10%]]</f>
        <v>0</v>
      </c>
      <c r="U1979" s="197">
        <f t="shared" ca="1" si="177"/>
        <v>0</v>
      </c>
      <c r="V1979" s="201"/>
      <c r="W1979" s="20">
        <f ca="1">INVENTARIO[[#This Row],[Precio Final]]-(INVENTARIO[[#This Row],[Comisión 10%]]+INVENTARIO[[#This Row],[Costo total]])</f>
        <v>0</v>
      </c>
      <c r="X1979" s="20">
        <f ca="1">INVENTARIO[[#This Row],[Ganancia Unitaria]]*INVENTARIO[[#This Row],[Salidas]]</f>
        <v>0</v>
      </c>
      <c r="Y1979" s="20"/>
      <c r="Z1979" s="20"/>
    </row>
    <row r="1980" spans="1:26" ht="55" hidden="1" customHeight="1" x14ac:dyDescent="0.15">
      <c r="A1980" s="23"/>
      <c r="B1980" s="171"/>
      <c r="C1980" s="22"/>
      <c r="D1980" s="120"/>
      <c r="E1980" s="194"/>
      <c r="F1980" s="195" t="s">
        <v>697</v>
      </c>
      <c r="G1980" s="196"/>
      <c r="H1980" s="197"/>
      <c r="I1980" s="198">
        <f t="shared" ca="1" si="174"/>
        <v>0</v>
      </c>
      <c r="J1980" s="121"/>
      <c r="K1980" s="196">
        <f>SUMIFS(VENTAS[Cantidad],VENTAS[Código del producto Vendido],INVENTARIO[[#This Row],[Code]])</f>
        <v>0</v>
      </c>
      <c r="L1980" s="196">
        <f>INVENTARIO[[#This Row],[Entradas]]-INVENTARIO[[#This Row],[Salidas]]</f>
        <v>0</v>
      </c>
      <c r="M1980" s="197">
        <f ca="1">INVENTARIO[[#This Row],[Pricing 1]]*10%</f>
        <v>0</v>
      </c>
      <c r="N1980" s="197"/>
      <c r="O1980" s="197"/>
      <c r="P1980" s="197" t="e">
        <f t="shared" si="175"/>
        <v>#DIV/0!</v>
      </c>
      <c r="Q1980" s="196"/>
      <c r="R1980" s="197"/>
      <c r="S1980" s="199">
        <f t="shared" si="176"/>
        <v>0</v>
      </c>
      <c r="T1980" s="200">
        <f ca="1">(P1980+S1980)-INVENTARIO[[#This Row],[Comisión 10%]]</f>
        <v>0</v>
      </c>
      <c r="U1980" s="197">
        <f t="shared" ca="1" si="177"/>
        <v>0</v>
      </c>
      <c r="V1980" s="201"/>
      <c r="W1980" s="20">
        <f ca="1">INVENTARIO[[#This Row],[Precio Final]]-(INVENTARIO[[#This Row],[Comisión 10%]]+INVENTARIO[[#This Row],[Costo total]])</f>
        <v>0</v>
      </c>
      <c r="X1980" s="20">
        <f ca="1">INVENTARIO[[#This Row],[Ganancia Unitaria]]*INVENTARIO[[#This Row],[Salidas]]</f>
        <v>0</v>
      </c>
      <c r="Y1980" s="20"/>
      <c r="Z1980" s="20"/>
    </row>
    <row r="1981" spans="1:26" ht="55" hidden="1" customHeight="1" x14ac:dyDescent="0.15">
      <c r="A1981" s="23"/>
      <c r="B1981" s="171"/>
      <c r="C1981" s="22"/>
      <c r="D1981" s="120"/>
      <c r="E1981" s="194"/>
      <c r="F1981" s="195" t="s">
        <v>714</v>
      </c>
      <c r="G1981" s="196"/>
      <c r="H1981" s="197"/>
      <c r="I1981" s="198">
        <f t="shared" ca="1" si="174"/>
        <v>0</v>
      </c>
      <c r="J1981" s="121"/>
      <c r="K1981" s="196">
        <f>SUMIFS(VENTAS[Cantidad],VENTAS[Código del producto Vendido],INVENTARIO[[#This Row],[Code]])</f>
        <v>0</v>
      </c>
      <c r="L1981" s="196">
        <f>INVENTARIO[[#This Row],[Entradas]]-INVENTARIO[[#This Row],[Salidas]]</f>
        <v>0</v>
      </c>
      <c r="M1981" s="197">
        <f ca="1">INVENTARIO[[#This Row],[Pricing 1]]*10%</f>
        <v>0</v>
      </c>
      <c r="N1981" s="197"/>
      <c r="O1981" s="197"/>
      <c r="P1981" s="197" t="e">
        <f t="shared" si="175"/>
        <v>#DIV/0!</v>
      </c>
      <c r="Q1981" s="196"/>
      <c r="R1981" s="197"/>
      <c r="S1981" s="199">
        <f t="shared" si="176"/>
        <v>0</v>
      </c>
      <c r="T1981" s="200">
        <f ca="1">(P1981+S1981)-INVENTARIO[[#This Row],[Comisión 10%]]</f>
        <v>0</v>
      </c>
      <c r="U1981" s="197">
        <f t="shared" ca="1" si="177"/>
        <v>0</v>
      </c>
      <c r="V1981" s="201"/>
      <c r="W1981" s="20">
        <f ca="1">INVENTARIO[[#This Row],[Precio Final]]-(INVENTARIO[[#This Row],[Comisión 10%]]+INVENTARIO[[#This Row],[Costo total]])</f>
        <v>0</v>
      </c>
      <c r="X1981" s="20">
        <f ca="1">INVENTARIO[[#This Row],[Ganancia Unitaria]]*INVENTARIO[[#This Row],[Salidas]]</f>
        <v>0</v>
      </c>
      <c r="Y1981" s="20"/>
      <c r="Z1981" s="20"/>
    </row>
    <row r="1982" spans="1:26" ht="55" hidden="1" customHeight="1" x14ac:dyDescent="0.15">
      <c r="A1982" s="23"/>
      <c r="B1982" s="171"/>
      <c r="C1982" s="22"/>
      <c r="D1982" s="120"/>
      <c r="E1982" s="194"/>
      <c r="F1982" s="195" t="s">
        <v>2412</v>
      </c>
      <c r="G1982" s="196"/>
      <c r="H1982" s="197"/>
      <c r="I1982" s="198">
        <f t="shared" ca="1" si="174"/>
        <v>0</v>
      </c>
      <c r="J1982" s="121"/>
      <c r="K1982" s="196">
        <f>SUMIFS(VENTAS[Cantidad],VENTAS[Código del producto Vendido],INVENTARIO[[#This Row],[Code]])</f>
        <v>0</v>
      </c>
      <c r="L1982" s="196">
        <f>INVENTARIO[[#This Row],[Entradas]]-INVENTARIO[[#This Row],[Salidas]]</f>
        <v>0</v>
      </c>
      <c r="M1982" s="197">
        <f ca="1">INVENTARIO[[#This Row],[Pricing 1]]*10%</f>
        <v>0</v>
      </c>
      <c r="N1982" s="197"/>
      <c r="O1982" s="197"/>
      <c r="P1982" s="197" t="e">
        <f t="shared" si="175"/>
        <v>#DIV/0!</v>
      </c>
      <c r="Q1982" s="196"/>
      <c r="R1982" s="197"/>
      <c r="S1982" s="199">
        <f t="shared" si="176"/>
        <v>0</v>
      </c>
      <c r="T1982" s="200">
        <f ca="1">(P1982+S1982)-INVENTARIO[[#This Row],[Comisión 10%]]</f>
        <v>0</v>
      </c>
      <c r="U1982" s="197">
        <f t="shared" ca="1" si="177"/>
        <v>0</v>
      </c>
      <c r="V1982" s="201"/>
      <c r="W1982" s="20">
        <f ca="1">INVENTARIO[[#This Row],[Precio Final]]-(INVENTARIO[[#This Row],[Comisión 10%]]+INVENTARIO[[#This Row],[Costo total]])</f>
        <v>0</v>
      </c>
      <c r="X1982" s="20">
        <f ca="1">INVENTARIO[[#This Row],[Ganancia Unitaria]]*INVENTARIO[[#This Row],[Salidas]]</f>
        <v>0</v>
      </c>
      <c r="Y1982" s="20"/>
      <c r="Z1982" s="20"/>
    </row>
    <row r="1983" spans="1:26" ht="55" hidden="1" customHeight="1" x14ac:dyDescent="0.15">
      <c r="A1983" s="23"/>
      <c r="B1983" s="171"/>
      <c r="C1983" s="22"/>
      <c r="D1983" s="120"/>
      <c r="E1983" s="194"/>
      <c r="F1983" s="195" t="s">
        <v>695</v>
      </c>
      <c r="G1983" s="196"/>
      <c r="H1983" s="197"/>
      <c r="I1983" s="198">
        <f t="shared" ca="1" si="174"/>
        <v>0</v>
      </c>
      <c r="J1983" s="121"/>
      <c r="K1983" s="196">
        <f>SUMIFS(VENTAS[Cantidad],VENTAS[Código del producto Vendido],INVENTARIO[[#This Row],[Code]])</f>
        <v>0</v>
      </c>
      <c r="L1983" s="196">
        <f>INVENTARIO[[#This Row],[Entradas]]-INVENTARIO[[#This Row],[Salidas]]</f>
        <v>0</v>
      </c>
      <c r="M1983" s="197">
        <f ca="1">INVENTARIO[[#This Row],[Pricing 1]]*10%</f>
        <v>0</v>
      </c>
      <c r="N1983" s="197"/>
      <c r="O1983" s="197"/>
      <c r="P1983" s="197" t="e">
        <f t="shared" si="175"/>
        <v>#DIV/0!</v>
      </c>
      <c r="Q1983" s="196"/>
      <c r="R1983" s="197"/>
      <c r="S1983" s="199">
        <f t="shared" si="176"/>
        <v>0</v>
      </c>
      <c r="T1983" s="200">
        <f ca="1">(P1983+S1983)-INVENTARIO[[#This Row],[Comisión 10%]]</f>
        <v>0</v>
      </c>
      <c r="U1983" s="197">
        <f t="shared" ca="1" si="177"/>
        <v>0</v>
      </c>
      <c r="V1983" s="201"/>
      <c r="W1983" s="20">
        <f ca="1">INVENTARIO[[#This Row],[Precio Final]]-(INVENTARIO[[#This Row],[Comisión 10%]]+INVENTARIO[[#This Row],[Costo total]])</f>
        <v>0</v>
      </c>
      <c r="X1983" s="20">
        <f ca="1">INVENTARIO[[#This Row],[Ganancia Unitaria]]*INVENTARIO[[#This Row],[Salidas]]</f>
        <v>0</v>
      </c>
      <c r="Y1983" s="20"/>
      <c r="Z1983" s="20"/>
    </row>
    <row r="1984" spans="1:26" ht="55" hidden="1" customHeight="1" x14ac:dyDescent="0.15">
      <c r="A1984" s="23"/>
      <c r="B1984" s="171"/>
      <c r="C1984" s="22"/>
      <c r="D1984" s="120"/>
      <c r="E1984" s="194"/>
      <c r="F1984" s="195" t="s">
        <v>697</v>
      </c>
      <c r="G1984" s="196"/>
      <c r="H1984" s="197"/>
      <c r="I1984" s="198">
        <f t="shared" ca="1" si="174"/>
        <v>0</v>
      </c>
      <c r="J1984" s="121"/>
      <c r="K1984" s="196">
        <f>SUMIFS(VENTAS[Cantidad],VENTAS[Código del producto Vendido],INVENTARIO[[#This Row],[Code]])</f>
        <v>0</v>
      </c>
      <c r="L1984" s="196">
        <f>INVENTARIO[[#This Row],[Entradas]]-INVENTARIO[[#This Row],[Salidas]]</f>
        <v>0</v>
      </c>
      <c r="M1984" s="197">
        <f ca="1">INVENTARIO[[#This Row],[Pricing 1]]*10%</f>
        <v>0</v>
      </c>
      <c r="N1984" s="197"/>
      <c r="O1984" s="197"/>
      <c r="P1984" s="197" t="e">
        <f t="shared" si="175"/>
        <v>#DIV/0!</v>
      </c>
      <c r="Q1984" s="196"/>
      <c r="R1984" s="197"/>
      <c r="S1984" s="199">
        <f t="shared" si="176"/>
        <v>0</v>
      </c>
      <c r="T1984" s="200">
        <f ca="1">(P1984+S1984)-INVENTARIO[[#This Row],[Comisión 10%]]</f>
        <v>0</v>
      </c>
      <c r="U1984" s="197">
        <f t="shared" ca="1" si="177"/>
        <v>0</v>
      </c>
      <c r="V1984" s="201"/>
      <c r="W1984" s="20">
        <f ca="1">INVENTARIO[[#This Row],[Precio Final]]-(INVENTARIO[[#This Row],[Comisión 10%]]+INVENTARIO[[#This Row],[Costo total]])</f>
        <v>0</v>
      </c>
      <c r="X1984" s="20">
        <f ca="1">INVENTARIO[[#This Row],[Ganancia Unitaria]]*INVENTARIO[[#This Row],[Salidas]]</f>
        <v>0</v>
      </c>
      <c r="Y1984" s="20"/>
      <c r="Z1984" s="20"/>
    </row>
    <row r="1985" spans="1:26" ht="55" hidden="1" customHeight="1" x14ac:dyDescent="0.15">
      <c r="A1985" s="23"/>
      <c r="B1985" s="171"/>
      <c r="C1985" s="22"/>
      <c r="D1985" s="120"/>
      <c r="E1985" s="194"/>
      <c r="F1985" s="195" t="s">
        <v>1044</v>
      </c>
      <c r="G1985" s="196"/>
      <c r="H1985" s="197"/>
      <c r="I1985" s="198">
        <f t="shared" ca="1" si="174"/>
        <v>0</v>
      </c>
      <c r="J1985" s="121"/>
      <c r="K1985" s="196">
        <f>SUMIFS(VENTAS[Cantidad],VENTAS[Código del producto Vendido],INVENTARIO[[#This Row],[Code]])</f>
        <v>0</v>
      </c>
      <c r="L1985" s="196">
        <f>INVENTARIO[[#This Row],[Entradas]]-INVENTARIO[[#This Row],[Salidas]]</f>
        <v>0</v>
      </c>
      <c r="M1985" s="197">
        <f ca="1">INVENTARIO[[#This Row],[Pricing 1]]*10%</f>
        <v>0</v>
      </c>
      <c r="N1985" s="197"/>
      <c r="O1985" s="197"/>
      <c r="P1985" s="197" t="e">
        <f t="shared" si="175"/>
        <v>#DIV/0!</v>
      </c>
      <c r="Q1985" s="196"/>
      <c r="R1985" s="197"/>
      <c r="S1985" s="199">
        <f t="shared" si="176"/>
        <v>0</v>
      </c>
      <c r="T1985" s="200">
        <f ca="1">(P1985+S1985)-INVENTARIO[[#This Row],[Comisión 10%]]</f>
        <v>0</v>
      </c>
      <c r="U1985" s="197">
        <f t="shared" ca="1" si="177"/>
        <v>0</v>
      </c>
      <c r="V1985" s="201"/>
      <c r="W1985" s="20">
        <f ca="1">INVENTARIO[[#This Row],[Precio Final]]-(INVENTARIO[[#This Row],[Comisión 10%]]+INVENTARIO[[#This Row],[Costo total]])</f>
        <v>0</v>
      </c>
      <c r="X1985" s="20">
        <f ca="1">INVENTARIO[[#This Row],[Ganancia Unitaria]]*INVENTARIO[[#This Row],[Salidas]]</f>
        <v>0</v>
      </c>
      <c r="Y1985" s="20"/>
      <c r="Z1985" s="20"/>
    </row>
    <row r="1986" spans="1:26" ht="55" hidden="1" customHeight="1" x14ac:dyDescent="0.15">
      <c r="A1986" s="23"/>
      <c r="B1986" s="171"/>
      <c r="C1986" s="22"/>
      <c r="D1986" s="120"/>
      <c r="E1986" s="194"/>
      <c r="F1986" s="195" t="s">
        <v>697</v>
      </c>
      <c r="G1986" s="196"/>
      <c r="H1986" s="197"/>
      <c r="I1986" s="198">
        <f t="shared" ca="1" si="174"/>
        <v>0</v>
      </c>
      <c r="J1986" s="121"/>
      <c r="K1986" s="196">
        <f>SUMIFS(VENTAS[Cantidad],VENTAS[Código del producto Vendido],INVENTARIO[[#This Row],[Code]])</f>
        <v>0</v>
      </c>
      <c r="L1986" s="196">
        <f>INVENTARIO[[#This Row],[Entradas]]-INVENTARIO[[#This Row],[Salidas]]</f>
        <v>0</v>
      </c>
      <c r="M1986" s="197">
        <f ca="1">INVENTARIO[[#This Row],[Pricing 1]]*10%</f>
        <v>0</v>
      </c>
      <c r="N1986" s="197"/>
      <c r="O1986" s="197"/>
      <c r="P1986" s="197" t="e">
        <f t="shared" si="175"/>
        <v>#DIV/0!</v>
      </c>
      <c r="Q1986" s="196"/>
      <c r="R1986" s="197"/>
      <c r="S1986" s="199">
        <f t="shared" si="176"/>
        <v>0</v>
      </c>
      <c r="T1986" s="200">
        <f ca="1">(P1986+S1986)-INVENTARIO[[#This Row],[Comisión 10%]]</f>
        <v>0</v>
      </c>
      <c r="U1986" s="197">
        <f t="shared" ca="1" si="177"/>
        <v>0</v>
      </c>
      <c r="V1986" s="201"/>
      <c r="W1986" s="20">
        <f ca="1">INVENTARIO[[#This Row],[Precio Final]]-(INVENTARIO[[#This Row],[Comisión 10%]]+INVENTARIO[[#This Row],[Costo total]])</f>
        <v>0</v>
      </c>
      <c r="X1986" s="20">
        <f ca="1">INVENTARIO[[#This Row],[Ganancia Unitaria]]*INVENTARIO[[#This Row],[Salidas]]</f>
        <v>0</v>
      </c>
      <c r="Y1986" s="20"/>
      <c r="Z1986" s="20"/>
    </row>
    <row r="1987" spans="1:26" ht="55" hidden="1" customHeight="1" x14ac:dyDescent="0.15">
      <c r="A1987" s="23"/>
      <c r="B1987" s="171"/>
      <c r="C1987" s="22"/>
      <c r="D1987" s="120"/>
      <c r="E1987" s="194"/>
      <c r="F1987" s="195" t="s">
        <v>698</v>
      </c>
      <c r="G1987" s="196"/>
      <c r="H1987" s="197"/>
      <c r="I1987" s="198">
        <f t="shared" ca="1" si="174"/>
        <v>0</v>
      </c>
      <c r="J1987" s="121"/>
      <c r="K1987" s="196">
        <f>SUMIFS(VENTAS[Cantidad],VENTAS[Código del producto Vendido],INVENTARIO[[#This Row],[Code]])</f>
        <v>0</v>
      </c>
      <c r="L1987" s="196">
        <f>INVENTARIO[[#This Row],[Entradas]]-INVENTARIO[[#This Row],[Salidas]]</f>
        <v>0</v>
      </c>
      <c r="M1987" s="197">
        <f ca="1">INVENTARIO[[#This Row],[Pricing 1]]*10%</f>
        <v>0</v>
      </c>
      <c r="N1987" s="197"/>
      <c r="O1987" s="197"/>
      <c r="P1987" s="197" t="e">
        <f t="shared" si="175"/>
        <v>#DIV/0!</v>
      </c>
      <c r="Q1987" s="196"/>
      <c r="R1987" s="197"/>
      <c r="S1987" s="199">
        <f t="shared" si="176"/>
        <v>0</v>
      </c>
      <c r="T1987" s="200">
        <f ca="1">(P1987+S1987)-INVENTARIO[[#This Row],[Comisión 10%]]</f>
        <v>0</v>
      </c>
      <c r="U1987" s="197">
        <f t="shared" ca="1" si="177"/>
        <v>0</v>
      </c>
      <c r="V1987" s="201"/>
      <c r="W1987" s="20">
        <f ca="1">INVENTARIO[[#This Row],[Precio Final]]-(INVENTARIO[[#This Row],[Comisión 10%]]+INVENTARIO[[#This Row],[Costo total]])</f>
        <v>0</v>
      </c>
      <c r="X1987" s="20">
        <f ca="1">INVENTARIO[[#This Row],[Ganancia Unitaria]]*INVENTARIO[[#This Row],[Salidas]]</f>
        <v>0</v>
      </c>
      <c r="Y1987" s="20"/>
      <c r="Z1987" s="20"/>
    </row>
    <row r="1988" spans="1:26" ht="55" hidden="1" customHeight="1" x14ac:dyDescent="0.15">
      <c r="A1988" s="23"/>
      <c r="B1988" s="171"/>
      <c r="C1988" s="22"/>
      <c r="D1988" s="120"/>
      <c r="E1988" s="194"/>
      <c r="F1988" s="195" t="s">
        <v>692</v>
      </c>
      <c r="G1988" s="196"/>
      <c r="H1988" s="197"/>
      <c r="I1988" s="198">
        <f t="shared" ca="1" si="174"/>
        <v>0</v>
      </c>
      <c r="J1988" s="121"/>
      <c r="K1988" s="196">
        <f>SUMIFS(VENTAS[Cantidad],VENTAS[Código del producto Vendido],INVENTARIO[[#This Row],[Code]])</f>
        <v>0</v>
      </c>
      <c r="L1988" s="196">
        <f>INVENTARIO[[#This Row],[Entradas]]-INVENTARIO[[#This Row],[Salidas]]</f>
        <v>0</v>
      </c>
      <c r="M1988" s="197">
        <f ca="1">INVENTARIO[[#This Row],[Pricing 1]]*10%</f>
        <v>0</v>
      </c>
      <c r="N1988" s="197"/>
      <c r="O1988" s="197"/>
      <c r="P1988" s="197" t="e">
        <f t="shared" si="175"/>
        <v>#DIV/0!</v>
      </c>
      <c r="Q1988" s="196"/>
      <c r="R1988" s="197"/>
      <c r="S1988" s="199">
        <f t="shared" si="176"/>
        <v>0</v>
      </c>
      <c r="T1988" s="200">
        <f ca="1">(P1988+S1988)-INVENTARIO[[#This Row],[Comisión 10%]]</f>
        <v>0</v>
      </c>
      <c r="U1988" s="197">
        <f t="shared" ca="1" si="177"/>
        <v>0</v>
      </c>
      <c r="V1988" s="201"/>
      <c r="W1988" s="20">
        <f ca="1">INVENTARIO[[#This Row],[Precio Final]]-(INVENTARIO[[#This Row],[Comisión 10%]]+INVENTARIO[[#This Row],[Costo total]])</f>
        <v>0</v>
      </c>
      <c r="X1988" s="20">
        <f ca="1">INVENTARIO[[#This Row],[Ganancia Unitaria]]*INVENTARIO[[#This Row],[Salidas]]</f>
        <v>0</v>
      </c>
      <c r="Y1988" s="20"/>
      <c r="Z1988" s="20"/>
    </row>
    <row r="1989" spans="1:26" ht="55" hidden="1" customHeight="1" x14ac:dyDescent="0.15">
      <c r="A1989" s="23"/>
      <c r="B1989" s="171"/>
      <c r="C1989" s="22"/>
      <c r="D1989" s="120"/>
      <c r="E1989" s="194"/>
      <c r="F1989" s="195" t="s">
        <v>695</v>
      </c>
      <c r="G1989" s="196"/>
      <c r="H1989" s="197"/>
      <c r="I1989" s="198">
        <f t="shared" ca="1" si="174"/>
        <v>0</v>
      </c>
      <c r="J1989" s="121"/>
      <c r="K1989" s="196">
        <f>SUMIFS(VENTAS[Cantidad],VENTAS[Código del producto Vendido],INVENTARIO[[#This Row],[Code]])</f>
        <v>0</v>
      </c>
      <c r="L1989" s="196">
        <f>INVENTARIO[[#This Row],[Entradas]]-INVENTARIO[[#This Row],[Salidas]]</f>
        <v>0</v>
      </c>
      <c r="M1989" s="197">
        <f ca="1">INVENTARIO[[#This Row],[Pricing 1]]*10%</f>
        <v>0</v>
      </c>
      <c r="N1989" s="197"/>
      <c r="O1989" s="197"/>
      <c r="P1989" s="197" t="e">
        <f t="shared" si="175"/>
        <v>#DIV/0!</v>
      </c>
      <c r="Q1989" s="196"/>
      <c r="R1989" s="197"/>
      <c r="S1989" s="199">
        <f t="shared" si="176"/>
        <v>0</v>
      </c>
      <c r="T1989" s="200">
        <f ca="1">(P1989+S1989)-INVENTARIO[[#This Row],[Comisión 10%]]</f>
        <v>0</v>
      </c>
      <c r="U1989" s="197">
        <f t="shared" ca="1" si="177"/>
        <v>0</v>
      </c>
      <c r="V1989" s="201"/>
      <c r="W1989" s="20">
        <f ca="1">INVENTARIO[[#This Row],[Precio Final]]-(INVENTARIO[[#This Row],[Comisión 10%]]+INVENTARIO[[#This Row],[Costo total]])</f>
        <v>0</v>
      </c>
      <c r="X1989" s="20">
        <f ca="1">INVENTARIO[[#This Row],[Ganancia Unitaria]]*INVENTARIO[[#This Row],[Salidas]]</f>
        <v>0</v>
      </c>
      <c r="Y1989" s="20"/>
      <c r="Z1989" s="20"/>
    </row>
    <row r="1990" spans="1:26" ht="55" hidden="1" customHeight="1" x14ac:dyDescent="0.15">
      <c r="A1990" s="23"/>
      <c r="B1990" s="171"/>
      <c r="C1990" s="22"/>
      <c r="D1990" s="120"/>
      <c r="E1990" s="194"/>
      <c r="F1990" s="195" t="s">
        <v>697</v>
      </c>
      <c r="G1990" s="196"/>
      <c r="H1990" s="197"/>
      <c r="I1990" s="198">
        <f t="shared" ca="1" si="174"/>
        <v>0</v>
      </c>
      <c r="J1990" s="121"/>
      <c r="K1990" s="196">
        <f>SUMIFS(VENTAS[Cantidad],VENTAS[Código del producto Vendido],INVENTARIO[[#This Row],[Code]])</f>
        <v>0</v>
      </c>
      <c r="L1990" s="196">
        <f>INVENTARIO[[#This Row],[Entradas]]-INVENTARIO[[#This Row],[Salidas]]</f>
        <v>0</v>
      </c>
      <c r="M1990" s="197">
        <f ca="1">INVENTARIO[[#This Row],[Pricing 1]]*10%</f>
        <v>0</v>
      </c>
      <c r="N1990" s="197"/>
      <c r="O1990" s="197"/>
      <c r="P1990" s="197" t="e">
        <f t="shared" si="175"/>
        <v>#DIV/0!</v>
      </c>
      <c r="Q1990" s="196"/>
      <c r="R1990" s="197"/>
      <c r="S1990" s="199">
        <f t="shared" si="176"/>
        <v>0</v>
      </c>
      <c r="T1990" s="200">
        <f ca="1">(P1990+S1990)-INVENTARIO[[#This Row],[Comisión 10%]]</f>
        <v>0</v>
      </c>
      <c r="U1990" s="197">
        <f t="shared" ca="1" si="177"/>
        <v>0</v>
      </c>
      <c r="V1990" s="201"/>
      <c r="W1990" s="20">
        <f ca="1">INVENTARIO[[#This Row],[Precio Final]]-(INVENTARIO[[#This Row],[Comisión 10%]]+INVENTARIO[[#This Row],[Costo total]])</f>
        <v>0</v>
      </c>
      <c r="X1990" s="20">
        <f ca="1">INVENTARIO[[#This Row],[Ganancia Unitaria]]*INVENTARIO[[#This Row],[Salidas]]</f>
        <v>0</v>
      </c>
      <c r="Y1990" s="20"/>
      <c r="Z1990" s="20"/>
    </row>
    <row r="1991" spans="1:26" ht="55" hidden="1" customHeight="1" x14ac:dyDescent="0.15">
      <c r="A1991" s="23"/>
      <c r="B1991" s="171"/>
      <c r="C1991" s="22"/>
      <c r="D1991" s="120"/>
      <c r="E1991" s="194"/>
      <c r="F1991" s="195" t="s">
        <v>695</v>
      </c>
      <c r="G1991" s="196"/>
      <c r="H1991" s="197"/>
      <c r="I1991" s="198">
        <f t="shared" ca="1" si="174"/>
        <v>0</v>
      </c>
      <c r="J1991" s="121"/>
      <c r="K1991" s="196">
        <f>SUMIFS(VENTAS[Cantidad],VENTAS[Código del producto Vendido],INVENTARIO[[#This Row],[Code]])</f>
        <v>0</v>
      </c>
      <c r="L1991" s="196">
        <f>INVENTARIO[[#This Row],[Entradas]]-INVENTARIO[[#This Row],[Salidas]]</f>
        <v>0</v>
      </c>
      <c r="M1991" s="197">
        <f ca="1">INVENTARIO[[#This Row],[Pricing 1]]*10%</f>
        <v>0</v>
      </c>
      <c r="N1991" s="197"/>
      <c r="O1991" s="197"/>
      <c r="P1991" s="197" t="e">
        <f t="shared" si="175"/>
        <v>#DIV/0!</v>
      </c>
      <c r="Q1991" s="196"/>
      <c r="R1991" s="197"/>
      <c r="S1991" s="199">
        <f t="shared" si="176"/>
        <v>0</v>
      </c>
      <c r="T1991" s="200">
        <f ca="1">(P1991+S1991)-INVENTARIO[[#This Row],[Comisión 10%]]</f>
        <v>0</v>
      </c>
      <c r="U1991" s="197">
        <f t="shared" ca="1" si="177"/>
        <v>0</v>
      </c>
      <c r="V1991" s="201"/>
      <c r="W1991" s="20">
        <f ca="1">INVENTARIO[[#This Row],[Precio Final]]-(INVENTARIO[[#This Row],[Comisión 10%]]+INVENTARIO[[#This Row],[Costo total]])</f>
        <v>0</v>
      </c>
      <c r="X1991" s="20">
        <f ca="1">INVENTARIO[[#This Row],[Ganancia Unitaria]]*INVENTARIO[[#This Row],[Salidas]]</f>
        <v>0</v>
      </c>
      <c r="Y1991" s="20"/>
      <c r="Z1991" s="20"/>
    </row>
    <row r="1992" spans="1:26" ht="55" hidden="1" customHeight="1" x14ac:dyDescent="0.15">
      <c r="A1992" s="23"/>
      <c r="B1992" s="171"/>
      <c r="C1992" s="22"/>
      <c r="D1992" s="120"/>
      <c r="E1992" s="194"/>
      <c r="F1992" s="195" t="s">
        <v>697</v>
      </c>
      <c r="G1992" s="196"/>
      <c r="H1992" s="197"/>
      <c r="I1992" s="198">
        <f t="shared" ca="1" si="174"/>
        <v>0</v>
      </c>
      <c r="J1992" s="121"/>
      <c r="K1992" s="196">
        <f>SUMIFS(VENTAS[Cantidad],VENTAS[Código del producto Vendido],INVENTARIO[[#This Row],[Code]])</f>
        <v>0</v>
      </c>
      <c r="L1992" s="196">
        <f>INVENTARIO[[#This Row],[Entradas]]-INVENTARIO[[#This Row],[Salidas]]</f>
        <v>0</v>
      </c>
      <c r="M1992" s="197">
        <f ca="1">INVENTARIO[[#This Row],[Pricing 1]]*10%</f>
        <v>0</v>
      </c>
      <c r="N1992" s="197"/>
      <c r="O1992" s="197"/>
      <c r="P1992" s="197" t="e">
        <f t="shared" si="175"/>
        <v>#DIV/0!</v>
      </c>
      <c r="Q1992" s="196"/>
      <c r="R1992" s="197"/>
      <c r="S1992" s="199">
        <f t="shared" si="176"/>
        <v>0</v>
      </c>
      <c r="T1992" s="200">
        <f ca="1">(P1992+S1992)-INVENTARIO[[#This Row],[Comisión 10%]]</f>
        <v>0</v>
      </c>
      <c r="U1992" s="197">
        <f t="shared" ca="1" si="177"/>
        <v>0</v>
      </c>
      <c r="V1992" s="201"/>
      <c r="W1992" s="20">
        <f ca="1">INVENTARIO[[#This Row],[Precio Final]]-(INVENTARIO[[#This Row],[Comisión 10%]]+INVENTARIO[[#This Row],[Costo total]])</f>
        <v>0</v>
      </c>
      <c r="X1992" s="20">
        <f ca="1">INVENTARIO[[#This Row],[Ganancia Unitaria]]*INVENTARIO[[#This Row],[Salidas]]</f>
        <v>0</v>
      </c>
      <c r="Y1992" s="20"/>
      <c r="Z1992" s="20"/>
    </row>
    <row r="1993" spans="1:26" ht="55" hidden="1" customHeight="1" x14ac:dyDescent="0.15">
      <c r="A1993" s="23"/>
      <c r="B1993" s="171"/>
      <c r="C1993" s="22"/>
      <c r="D1993" s="120"/>
      <c r="E1993" s="194"/>
      <c r="F1993" s="195" t="s">
        <v>695</v>
      </c>
      <c r="G1993" s="196"/>
      <c r="H1993" s="197"/>
      <c r="I1993" s="198">
        <f t="shared" ca="1" si="174"/>
        <v>0</v>
      </c>
      <c r="J1993" s="121"/>
      <c r="K1993" s="196">
        <f>SUMIFS(VENTAS[Cantidad],VENTAS[Código del producto Vendido],INVENTARIO[[#This Row],[Code]])</f>
        <v>0</v>
      </c>
      <c r="L1993" s="196">
        <f>INVENTARIO[[#This Row],[Entradas]]-INVENTARIO[[#This Row],[Salidas]]</f>
        <v>0</v>
      </c>
      <c r="M1993" s="197">
        <f ca="1">INVENTARIO[[#This Row],[Pricing 1]]*10%</f>
        <v>0</v>
      </c>
      <c r="N1993" s="197"/>
      <c r="O1993" s="197"/>
      <c r="P1993" s="197" t="e">
        <f t="shared" si="175"/>
        <v>#DIV/0!</v>
      </c>
      <c r="Q1993" s="196"/>
      <c r="R1993" s="197"/>
      <c r="S1993" s="199">
        <f t="shared" si="176"/>
        <v>0</v>
      </c>
      <c r="T1993" s="200">
        <f ca="1">(P1993+S1993)-INVENTARIO[[#This Row],[Comisión 10%]]</f>
        <v>0</v>
      </c>
      <c r="U1993" s="197">
        <f t="shared" ca="1" si="177"/>
        <v>0</v>
      </c>
      <c r="V1993" s="201"/>
      <c r="W1993" s="20">
        <f ca="1">INVENTARIO[[#This Row],[Precio Final]]-(INVENTARIO[[#This Row],[Comisión 10%]]+INVENTARIO[[#This Row],[Costo total]])</f>
        <v>0</v>
      </c>
      <c r="X1993" s="20">
        <f ca="1">INVENTARIO[[#This Row],[Ganancia Unitaria]]*INVENTARIO[[#This Row],[Salidas]]</f>
        <v>0</v>
      </c>
      <c r="Y1993" s="20"/>
      <c r="Z1993" s="20"/>
    </row>
    <row r="1994" spans="1:26" ht="55" hidden="1" customHeight="1" x14ac:dyDescent="0.15">
      <c r="A1994" s="23"/>
      <c r="B1994" s="171"/>
      <c r="C1994" s="22"/>
      <c r="D1994" s="120"/>
      <c r="E1994" s="194"/>
      <c r="F1994" s="195" t="s">
        <v>697</v>
      </c>
      <c r="G1994" s="196"/>
      <c r="H1994" s="197"/>
      <c r="I1994" s="198">
        <f t="shared" ca="1" si="174"/>
        <v>0</v>
      </c>
      <c r="J1994" s="121"/>
      <c r="K1994" s="196">
        <f>SUMIFS(VENTAS[Cantidad],VENTAS[Código del producto Vendido],INVENTARIO[[#This Row],[Code]])</f>
        <v>0</v>
      </c>
      <c r="L1994" s="196">
        <f>INVENTARIO[[#This Row],[Entradas]]-INVENTARIO[[#This Row],[Salidas]]</f>
        <v>0</v>
      </c>
      <c r="M1994" s="197">
        <f ca="1">INVENTARIO[[#This Row],[Pricing 1]]*10%</f>
        <v>0</v>
      </c>
      <c r="N1994" s="197"/>
      <c r="O1994" s="197"/>
      <c r="P1994" s="197" t="e">
        <f t="shared" si="175"/>
        <v>#DIV/0!</v>
      </c>
      <c r="Q1994" s="196"/>
      <c r="R1994" s="197"/>
      <c r="S1994" s="199">
        <f t="shared" si="176"/>
        <v>0</v>
      </c>
      <c r="T1994" s="200">
        <f ca="1">(P1994+S1994)-INVENTARIO[[#This Row],[Comisión 10%]]</f>
        <v>0</v>
      </c>
      <c r="U1994" s="197">
        <f t="shared" ca="1" si="177"/>
        <v>0</v>
      </c>
      <c r="V1994" s="201"/>
      <c r="W1994" s="20">
        <f ca="1">INVENTARIO[[#This Row],[Precio Final]]-(INVENTARIO[[#This Row],[Comisión 10%]]+INVENTARIO[[#This Row],[Costo total]])</f>
        <v>0</v>
      </c>
      <c r="X1994" s="20">
        <f ca="1">INVENTARIO[[#This Row],[Ganancia Unitaria]]*INVENTARIO[[#This Row],[Salidas]]</f>
        <v>0</v>
      </c>
      <c r="Y1994" s="20"/>
      <c r="Z1994" s="20"/>
    </row>
    <row r="1995" spans="1:26" ht="55" hidden="1" customHeight="1" x14ac:dyDescent="0.15">
      <c r="A1995" s="23"/>
      <c r="B1995" s="171"/>
      <c r="C1995" s="22"/>
      <c r="D1995" s="120"/>
      <c r="E1995" s="194"/>
      <c r="F1995" s="195" t="s">
        <v>698</v>
      </c>
      <c r="G1995" s="196"/>
      <c r="H1995" s="197"/>
      <c r="I1995" s="198">
        <f t="shared" ca="1" si="174"/>
        <v>0</v>
      </c>
      <c r="J1995" s="121"/>
      <c r="K1995" s="196">
        <f>SUMIFS(VENTAS[Cantidad],VENTAS[Código del producto Vendido],INVENTARIO[[#This Row],[Code]])</f>
        <v>0</v>
      </c>
      <c r="L1995" s="196">
        <f>INVENTARIO[[#This Row],[Entradas]]-INVENTARIO[[#This Row],[Salidas]]</f>
        <v>0</v>
      </c>
      <c r="M1995" s="197">
        <f ca="1">INVENTARIO[[#This Row],[Pricing 1]]*10%</f>
        <v>0</v>
      </c>
      <c r="N1995" s="197"/>
      <c r="O1995" s="197"/>
      <c r="P1995" s="197" t="e">
        <f t="shared" si="175"/>
        <v>#DIV/0!</v>
      </c>
      <c r="Q1995" s="196"/>
      <c r="R1995" s="197"/>
      <c r="S1995" s="199">
        <f t="shared" si="176"/>
        <v>0</v>
      </c>
      <c r="T1995" s="200">
        <f ca="1">(P1995+S1995)-INVENTARIO[[#This Row],[Comisión 10%]]</f>
        <v>0</v>
      </c>
      <c r="U1995" s="197">
        <f t="shared" ca="1" si="177"/>
        <v>0</v>
      </c>
      <c r="V1995" s="201"/>
      <c r="W1995" s="20">
        <f ca="1">INVENTARIO[[#This Row],[Precio Final]]-(INVENTARIO[[#This Row],[Comisión 10%]]+INVENTARIO[[#This Row],[Costo total]])</f>
        <v>0</v>
      </c>
      <c r="X1995" s="20">
        <f ca="1">INVENTARIO[[#This Row],[Ganancia Unitaria]]*INVENTARIO[[#This Row],[Salidas]]</f>
        <v>0</v>
      </c>
      <c r="Y1995" s="20"/>
      <c r="Z1995" s="20"/>
    </row>
    <row r="1996" spans="1:26" ht="55" hidden="1" customHeight="1" x14ac:dyDescent="0.15">
      <c r="A1996" s="23"/>
      <c r="B1996" s="171"/>
      <c r="C1996" s="22"/>
      <c r="D1996" s="120"/>
      <c r="E1996" s="194"/>
      <c r="F1996" s="195"/>
      <c r="G1996" s="196"/>
      <c r="H1996" s="197"/>
      <c r="I1996" s="198">
        <f t="shared" ca="1" si="174"/>
        <v>0</v>
      </c>
      <c r="J1996" s="121"/>
      <c r="K1996" s="196">
        <f>SUMIFS(VENTAS[Cantidad],VENTAS[Código del producto Vendido],INVENTARIO[[#This Row],[Code]])</f>
        <v>0</v>
      </c>
      <c r="L1996" s="196">
        <f>INVENTARIO[[#This Row],[Entradas]]-INVENTARIO[[#This Row],[Salidas]]</f>
        <v>0</v>
      </c>
      <c r="M1996" s="197">
        <f ca="1">INVENTARIO[[#This Row],[Pricing 1]]*10%</f>
        <v>0</v>
      </c>
      <c r="N1996" s="197"/>
      <c r="O1996" s="197"/>
      <c r="P1996" s="197" t="e">
        <f t="shared" si="175"/>
        <v>#DIV/0!</v>
      </c>
      <c r="Q1996" s="196"/>
      <c r="R1996" s="197"/>
      <c r="S1996" s="199">
        <f t="shared" si="176"/>
        <v>0</v>
      </c>
      <c r="T1996" s="200">
        <f ca="1">(P1996+S1996)-INVENTARIO[[#This Row],[Comisión 10%]]</f>
        <v>0</v>
      </c>
      <c r="U1996" s="197">
        <f t="shared" ca="1" si="177"/>
        <v>0</v>
      </c>
      <c r="V1996" s="201"/>
      <c r="W1996" s="20">
        <f ca="1">INVENTARIO[[#This Row],[Precio Final]]-(INVENTARIO[[#This Row],[Comisión 10%]]+INVENTARIO[[#This Row],[Costo total]])</f>
        <v>0</v>
      </c>
      <c r="X1996" s="20">
        <f ca="1">INVENTARIO[[#This Row],[Ganancia Unitaria]]*INVENTARIO[[#This Row],[Salidas]]</f>
        <v>0</v>
      </c>
      <c r="Y1996" s="20"/>
      <c r="Z1996" s="20"/>
    </row>
    <row r="1997" spans="1:26" ht="55" hidden="1" customHeight="1" x14ac:dyDescent="0.15">
      <c r="A1997" s="23"/>
      <c r="B1997" s="171"/>
      <c r="C1997" s="22"/>
      <c r="D1997" s="120"/>
      <c r="E1997" s="194"/>
      <c r="F1997" s="195"/>
      <c r="G1997" s="196"/>
      <c r="H1997" s="197"/>
      <c r="I1997" s="198">
        <f t="shared" ca="1" si="174"/>
        <v>0</v>
      </c>
      <c r="J1997" s="121"/>
      <c r="K1997" s="196">
        <f>SUMIFS(VENTAS[Cantidad],VENTAS[Código del producto Vendido],INVENTARIO[[#This Row],[Code]])</f>
        <v>0</v>
      </c>
      <c r="L1997" s="196">
        <f>INVENTARIO[[#This Row],[Entradas]]-INVENTARIO[[#This Row],[Salidas]]</f>
        <v>0</v>
      </c>
      <c r="M1997" s="197">
        <f ca="1">INVENTARIO[[#This Row],[Pricing 1]]*10%</f>
        <v>0</v>
      </c>
      <c r="N1997" s="197"/>
      <c r="O1997" s="197"/>
      <c r="P1997" s="197" t="e">
        <f t="shared" si="175"/>
        <v>#DIV/0!</v>
      </c>
      <c r="Q1997" s="196"/>
      <c r="R1997" s="197"/>
      <c r="S1997" s="199">
        <f t="shared" si="176"/>
        <v>0</v>
      </c>
      <c r="T1997" s="200">
        <f ca="1">(P1997+S1997)-INVENTARIO[[#This Row],[Comisión 10%]]</f>
        <v>0</v>
      </c>
      <c r="U1997" s="197">
        <f t="shared" ca="1" si="177"/>
        <v>0</v>
      </c>
      <c r="V1997" s="201"/>
      <c r="W1997" s="20">
        <f ca="1">INVENTARIO[[#This Row],[Precio Final]]-(INVENTARIO[[#This Row],[Comisión 10%]]+INVENTARIO[[#This Row],[Costo total]])</f>
        <v>0</v>
      </c>
      <c r="X1997" s="20">
        <f ca="1">INVENTARIO[[#This Row],[Ganancia Unitaria]]*INVENTARIO[[#This Row],[Salidas]]</f>
        <v>0</v>
      </c>
      <c r="Y1997" s="20"/>
      <c r="Z1997" s="20"/>
    </row>
    <row r="1998" spans="1:26" ht="55" hidden="1" customHeight="1" x14ac:dyDescent="0.15">
      <c r="A1998" s="23"/>
      <c r="B1998" s="171"/>
      <c r="C1998" s="22"/>
      <c r="D1998" s="120"/>
      <c r="E1998" s="194"/>
      <c r="F1998" s="195"/>
      <c r="G1998" s="196"/>
      <c r="H1998" s="197"/>
      <c r="I1998" s="198">
        <f t="shared" ca="1" si="174"/>
        <v>0</v>
      </c>
      <c r="J1998" s="121"/>
      <c r="K1998" s="196">
        <f>SUMIFS(VENTAS[Cantidad],VENTAS[Código del producto Vendido],INVENTARIO[[#This Row],[Code]])</f>
        <v>0</v>
      </c>
      <c r="L1998" s="196">
        <f>INVENTARIO[[#This Row],[Entradas]]-INVENTARIO[[#This Row],[Salidas]]</f>
        <v>0</v>
      </c>
      <c r="M1998" s="197">
        <f ca="1">INVENTARIO[[#This Row],[Pricing 1]]*10%</f>
        <v>0</v>
      </c>
      <c r="N1998" s="197"/>
      <c r="O1998" s="197"/>
      <c r="P1998" s="197" t="e">
        <f t="shared" si="175"/>
        <v>#DIV/0!</v>
      </c>
      <c r="Q1998" s="196"/>
      <c r="R1998" s="197"/>
      <c r="S1998" s="199">
        <f t="shared" si="176"/>
        <v>0</v>
      </c>
      <c r="T1998" s="200">
        <f ca="1">(P1998+S1998)-INVENTARIO[[#This Row],[Comisión 10%]]</f>
        <v>0</v>
      </c>
      <c r="U1998" s="197">
        <f t="shared" ca="1" si="177"/>
        <v>0</v>
      </c>
      <c r="V1998" s="201"/>
      <c r="W1998" s="20">
        <f ca="1">INVENTARIO[[#This Row],[Precio Final]]-(INVENTARIO[[#This Row],[Comisión 10%]]+INVENTARIO[[#This Row],[Costo total]])</f>
        <v>0</v>
      </c>
      <c r="X1998" s="20">
        <f ca="1">INVENTARIO[[#This Row],[Ganancia Unitaria]]*INVENTARIO[[#This Row],[Salidas]]</f>
        <v>0</v>
      </c>
      <c r="Y1998" s="20"/>
      <c r="Z1998" s="20"/>
    </row>
    <row r="1999" spans="1:26" ht="55" hidden="1" customHeight="1" x14ac:dyDescent="0.15">
      <c r="A1999" s="23"/>
      <c r="B1999" s="171"/>
      <c r="C1999" s="22"/>
      <c r="D1999" s="120"/>
      <c r="E1999" s="194"/>
      <c r="F1999" s="195" t="s">
        <v>1208</v>
      </c>
      <c r="G1999" s="196"/>
      <c r="H1999" s="197"/>
      <c r="I1999" s="198">
        <f t="shared" ca="1" si="174"/>
        <v>0</v>
      </c>
      <c r="J1999" s="121"/>
      <c r="K1999" s="196">
        <f>SUMIFS(VENTAS[Cantidad],VENTAS[Código del producto Vendido],INVENTARIO[[#This Row],[Code]])</f>
        <v>0</v>
      </c>
      <c r="L1999" s="196">
        <f>INVENTARIO[[#This Row],[Entradas]]-INVENTARIO[[#This Row],[Salidas]]</f>
        <v>0</v>
      </c>
      <c r="M1999" s="197">
        <f ca="1">INVENTARIO[[#This Row],[Pricing 1]]*10%</f>
        <v>0</v>
      </c>
      <c r="N1999" s="197"/>
      <c r="O1999" s="197"/>
      <c r="P1999" s="197" t="e">
        <f t="shared" si="175"/>
        <v>#DIV/0!</v>
      </c>
      <c r="Q1999" s="196"/>
      <c r="R1999" s="197"/>
      <c r="S1999" s="199">
        <f t="shared" si="176"/>
        <v>0</v>
      </c>
      <c r="T1999" s="200">
        <f ca="1">(P1999+S1999)-INVENTARIO[[#This Row],[Comisión 10%]]</f>
        <v>0</v>
      </c>
      <c r="U1999" s="197">
        <f t="shared" ca="1" si="177"/>
        <v>0</v>
      </c>
      <c r="V1999" s="201"/>
      <c r="W1999" s="20">
        <f ca="1">INVENTARIO[[#This Row],[Precio Final]]-(INVENTARIO[[#This Row],[Comisión 10%]]+INVENTARIO[[#This Row],[Costo total]])</f>
        <v>0</v>
      </c>
      <c r="X1999" s="20">
        <f ca="1">INVENTARIO[[#This Row],[Ganancia Unitaria]]*INVENTARIO[[#This Row],[Salidas]]</f>
        <v>0</v>
      </c>
      <c r="Y1999" s="20"/>
      <c r="Z1999" s="20"/>
    </row>
    <row r="2000" spans="1:26" ht="55" hidden="1" customHeight="1" x14ac:dyDescent="0.15">
      <c r="A2000" s="23"/>
      <c r="B2000" s="171"/>
      <c r="C2000" s="22"/>
      <c r="D2000" s="120"/>
      <c r="E2000" s="194"/>
      <c r="F2000" s="195" t="s">
        <v>692</v>
      </c>
      <c r="G2000" s="196"/>
      <c r="H2000" s="197"/>
      <c r="I2000" s="198">
        <f t="shared" ca="1" si="174"/>
        <v>0</v>
      </c>
      <c r="J2000" s="121"/>
      <c r="K2000" s="196">
        <f>SUMIFS(VENTAS[Cantidad],VENTAS[Código del producto Vendido],INVENTARIO[[#This Row],[Code]])</f>
        <v>0</v>
      </c>
      <c r="L2000" s="196">
        <f>INVENTARIO[[#This Row],[Entradas]]-INVENTARIO[[#This Row],[Salidas]]</f>
        <v>0</v>
      </c>
      <c r="M2000" s="197">
        <f ca="1">INVENTARIO[[#This Row],[Pricing 1]]*10%</f>
        <v>0</v>
      </c>
      <c r="N2000" s="197"/>
      <c r="O2000" s="197"/>
      <c r="P2000" s="197" t="e">
        <f t="shared" si="175"/>
        <v>#DIV/0!</v>
      </c>
      <c r="Q2000" s="196"/>
      <c r="R2000" s="197"/>
      <c r="S2000" s="199">
        <f t="shared" si="176"/>
        <v>0</v>
      </c>
      <c r="T2000" s="200">
        <f ca="1">(P2000+S2000)-INVENTARIO[[#This Row],[Comisión 10%]]</f>
        <v>0</v>
      </c>
      <c r="U2000" s="197">
        <f t="shared" ca="1" si="177"/>
        <v>0</v>
      </c>
      <c r="V2000" s="201"/>
      <c r="W2000" s="20">
        <f ca="1">INVENTARIO[[#This Row],[Precio Final]]-(INVENTARIO[[#This Row],[Comisión 10%]]+INVENTARIO[[#This Row],[Costo total]])</f>
        <v>0</v>
      </c>
      <c r="X2000" s="20">
        <f ca="1">INVENTARIO[[#This Row],[Ganancia Unitaria]]*INVENTARIO[[#This Row],[Salidas]]</f>
        <v>0</v>
      </c>
      <c r="Y2000" s="20"/>
      <c r="Z2000" s="20"/>
    </row>
    <row r="2001" spans="1:26" ht="55" hidden="1" customHeight="1" x14ac:dyDescent="0.15">
      <c r="A2001" s="23"/>
      <c r="B2001" s="171"/>
      <c r="C2001" s="22"/>
      <c r="D2001" s="120"/>
      <c r="E2001" s="194"/>
      <c r="F2001" s="195" t="s">
        <v>695</v>
      </c>
      <c r="G2001" s="196"/>
      <c r="H2001" s="197"/>
      <c r="I2001" s="198">
        <f t="shared" ca="1" si="174"/>
        <v>0</v>
      </c>
      <c r="J2001" s="121"/>
      <c r="K2001" s="196">
        <f>SUMIFS(VENTAS[Cantidad],VENTAS[Código del producto Vendido],INVENTARIO[[#This Row],[Code]])</f>
        <v>0</v>
      </c>
      <c r="L2001" s="196">
        <f>INVENTARIO[[#This Row],[Entradas]]-INVENTARIO[[#This Row],[Salidas]]</f>
        <v>0</v>
      </c>
      <c r="M2001" s="197">
        <f ca="1">INVENTARIO[[#This Row],[Pricing 1]]*10%</f>
        <v>0</v>
      </c>
      <c r="N2001" s="197"/>
      <c r="O2001" s="197"/>
      <c r="P2001" s="197" t="e">
        <f t="shared" si="175"/>
        <v>#DIV/0!</v>
      </c>
      <c r="Q2001" s="196"/>
      <c r="R2001" s="197"/>
      <c r="S2001" s="199">
        <f t="shared" si="176"/>
        <v>0</v>
      </c>
      <c r="T2001" s="200">
        <f ca="1">(P2001+S2001)-INVENTARIO[[#This Row],[Comisión 10%]]</f>
        <v>0</v>
      </c>
      <c r="U2001" s="197">
        <f t="shared" ca="1" si="177"/>
        <v>0</v>
      </c>
      <c r="V2001" s="201"/>
      <c r="W2001" s="20">
        <f ca="1">INVENTARIO[[#This Row],[Precio Final]]-(INVENTARIO[[#This Row],[Comisión 10%]]+INVENTARIO[[#This Row],[Costo total]])</f>
        <v>0</v>
      </c>
      <c r="X2001" s="20">
        <f ca="1">INVENTARIO[[#This Row],[Ganancia Unitaria]]*INVENTARIO[[#This Row],[Salidas]]</f>
        <v>0</v>
      </c>
      <c r="Y2001" s="20"/>
      <c r="Z2001" s="20"/>
    </row>
    <row r="2002" spans="1:26" ht="55" hidden="1" customHeight="1" x14ac:dyDescent="0.15">
      <c r="A2002" s="23"/>
      <c r="B2002" s="171"/>
      <c r="C2002" s="22"/>
      <c r="D2002" s="120"/>
      <c r="E2002" s="194"/>
      <c r="F2002" s="195" t="s">
        <v>695</v>
      </c>
      <c r="G2002" s="196"/>
      <c r="H2002" s="197"/>
      <c r="I2002" s="198">
        <f t="shared" ca="1" si="174"/>
        <v>0</v>
      </c>
      <c r="J2002" s="121"/>
      <c r="K2002" s="196">
        <f>SUMIFS(VENTAS[Cantidad],VENTAS[Código del producto Vendido],INVENTARIO[[#This Row],[Code]])</f>
        <v>0</v>
      </c>
      <c r="L2002" s="196">
        <f>INVENTARIO[[#This Row],[Entradas]]-INVENTARIO[[#This Row],[Salidas]]</f>
        <v>0</v>
      </c>
      <c r="M2002" s="197">
        <f ca="1">INVENTARIO[[#This Row],[Pricing 1]]*10%</f>
        <v>0</v>
      </c>
      <c r="N2002" s="197"/>
      <c r="O2002" s="197"/>
      <c r="P2002" s="197" t="e">
        <f t="shared" si="175"/>
        <v>#DIV/0!</v>
      </c>
      <c r="Q2002" s="196"/>
      <c r="R2002" s="197"/>
      <c r="S2002" s="199">
        <f t="shared" si="176"/>
        <v>0</v>
      </c>
      <c r="T2002" s="200">
        <f ca="1">(P2002+S2002)-INVENTARIO[[#This Row],[Comisión 10%]]</f>
        <v>0</v>
      </c>
      <c r="U2002" s="197">
        <f t="shared" ca="1" si="177"/>
        <v>0</v>
      </c>
      <c r="V2002" s="201"/>
      <c r="W2002" s="20">
        <f ca="1">INVENTARIO[[#This Row],[Precio Final]]-(INVENTARIO[[#This Row],[Comisión 10%]]+INVENTARIO[[#This Row],[Costo total]])</f>
        <v>0</v>
      </c>
      <c r="X2002" s="20">
        <f ca="1">INVENTARIO[[#This Row],[Ganancia Unitaria]]*INVENTARIO[[#This Row],[Salidas]]</f>
        <v>0</v>
      </c>
      <c r="Y2002" s="20"/>
      <c r="Z2002" s="20"/>
    </row>
    <row r="2003" spans="1:26" ht="55" hidden="1" customHeight="1" x14ac:dyDescent="0.15">
      <c r="A2003" s="23"/>
      <c r="B2003" s="171"/>
      <c r="C2003" s="22"/>
      <c r="D2003" s="120"/>
      <c r="E2003" s="194"/>
      <c r="F2003" s="195" t="s">
        <v>697</v>
      </c>
      <c r="G2003" s="196"/>
      <c r="H2003" s="197"/>
      <c r="I2003" s="198">
        <f t="shared" ca="1" si="174"/>
        <v>0</v>
      </c>
      <c r="J2003" s="121"/>
      <c r="K2003" s="196">
        <f>SUMIFS(VENTAS[Cantidad],VENTAS[Código del producto Vendido],INVENTARIO[[#This Row],[Code]])</f>
        <v>0</v>
      </c>
      <c r="L2003" s="196">
        <f>INVENTARIO[[#This Row],[Entradas]]-INVENTARIO[[#This Row],[Salidas]]</f>
        <v>0</v>
      </c>
      <c r="M2003" s="197">
        <f ca="1">INVENTARIO[[#This Row],[Pricing 1]]*10%</f>
        <v>0</v>
      </c>
      <c r="N2003" s="197"/>
      <c r="O2003" s="197"/>
      <c r="P2003" s="197" t="e">
        <f t="shared" si="175"/>
        <v>#DIV/0!</v>
      </c>
      <c r="Q2003" s="196"/>
      <c r="R2003" s="197"/>
      <c r="S2003" s="199">
        <f t="shared" si="176"/>
        <v>0</v>
      </c>
      <c r="T2003" s="200">
        <f ca="1">(P2003+S2003)-INVENTARIO[[#This Row],[Comisión 10%]]</f>
        <v>0</v>
      </c>
      <c r="U2003" s="197">
        <f t="shared" ca="1" si="177"/>
        <v>0</v>
      </c>
      <c r="V2003" s="201"/>
      <c r="W2003" s="20">
        <f ca="1">INVENTARIO[[#This Row],[Precio Final]]-(INVENTARIO[[#This Row],[Comisión 10%]]+INVENTARIO[[#This Row],[Costo total]])</f>
        <v>0</v>
      </c>
      <c r="X2003" s="20">
        <f ca="1">INVENTARIO[[#This Row],[Ganancia Unitaria]]*INVENTARIO[[#This Row],[Salidas]]</f>
        <v>0</v>
      </c>
      <c r="Y2003" s="20"/>
      <c r="Z2003" s="20"/>
    </row>
    <row r="2004" spans="1:26" ht="55" hidden="1" customHeight="1" x14ac:dyDescent="0.15">
      <c r="A2004" s="23"/>
      <c r="B2004" s="171"/>
      <c r="C2004" s="22"/>
      <c r="D2004" s="120"/>
      <c r="E2004" s="194"/>
      <c r="F2004" s="195"/>
      <c r="G2004" s="196"/>
      <c r="H2004" s="197"/>
      <c r="I2004" s="198">
        <f t="shared" ca="1" si="174"/>
        <v>0</v>
      </c>
      <c r="J2004" s="121"/>
      <c r="K2004" s="196">
        <f>SUMIFS(VENTAS[Cantidad],VENTAS[Código del producto Vendido],INVENTARIO[[#This Row],[Code]])</f>
        <v>0</v>
      </c>
      <c r="L2004" s="196">
        <f>INVENTARIO[[#This Row],[Entradas]]-INVENTARIO[[#This Row],[Salidas]]</f>
        <v>0</v>
      </c>
      <c r="M2004" s="197">
        <f ca="1">INVENTARIO[[#This Row],[Pricing 1]]*10%</f>
        <v>0</v>
      </c>
      <c r="N2004" s="197"/>
      <c r="O2004" s="197"/>
      <c r="P2004" s="197" t="e">
        <f t="shared" si="175"/>
        <v>#DIV/0!</v>
      </c>
      <c r="Q2004" s="196"/>
      <c r="R2004" s="197"/>
      <c r="S2004" s="199">
        <f t="shared" si="176"/>
        <v>0</v>
      </c>
      <c r="T2004" s="200">
        <f ca="1">(P2004+S2004)-INVENTARIO[[#This Row],[Comisión 10%]]</f>
        <v>0</v>
      </c>
      <c r="U2004" s="197">
        <f t="shared" ca="1" si="177"/>
        <v>0</v>
      </c>
      <c r="V2004" s="201"/>
      <c r="W2004" s="20">
        <f ca="1">INVENTARIO[[#This Row],[Precio Final]]-(INVENTARIO[[#This Row],[Comisión 10%]]+INVENTARIO[[#This Row],[Costo total]])</f>
        <v>0</v>
      </c>
      <c r="X2004" s="20">
        <f ca="1">INVENTARIO[[#This Row],[Ganancia Unitaria]]*INVENTARIO[[#This Row],[Salidas]]</f>
        <v>0</v>
      </c>
      <c r="Y2004" s="20"/>
      <c r="Z2004" s="20"/>
    </row>
    <row r="2005" spans="1:26" ht="55" hidden="1" customHeight="1" x14ac:dyDescent="0.15">
      <c r="A2005" s="23"/>
      <c r="B2005" s="171"/>
      <c r="C2005" s="22"/>
      <c r="D2005" s="120"/>
      <c r="E2005" s="194"/>
      <c r="F2005" s="195"/>
      <c r="G2005" s="196"/>
      <c r="H2005" s="197"/>
      <c r="I2005" s="198">
        <f t="shared" ca="1" si="174"/>
        <v>0</v>
      </c>
      <c r="J2005" s="121"/>
      <c r="K2005" s="196">
        <f>SUMIFS(VENTAS[Cantidad],VENTAS[Código del producto Vendido],INVENTARIO[[#This Row],[Code]])</f>
        <v>0</v>
      </c>
      <c r="L2005" s="196">
        <f>INVENTARIO[[#This Row],[Entradas]]-INVENTARIO[[#This Row],[Salidas]]</f>
        <v>0</v>
      </c>
      <c r="M2005" s="197">
        <f ca="1">INVENTARIO[[#This Row],[Pricing 1]]*10%</f>
        <v>0</v>
      </c>
      <c r="N2005" s="197"/>
      <c r="O2005" s="197"/>
      <c r="P2005" s="197" t="e">
        <f t="shared" si="175"/>
        <v>#DIV/0!</v>
      </c>
      <c r="Q2005" s="196"/>
      <c r="R2005" s="197"/>
      <c r="S2005" s="199">
        <f t="shared" si="176"/>
        <v>0</v>
      </c>
      <c r="T2005" s="200">
        <f ca="1">(P2005+S2005)-INVENTARIO[[#This Row],[Comisión 10%]]</f>
        <v>0</v>
      </c>
      <c r="U2005" s="197">
        <f t="shared" ca="1" si="177"/>
        <v>0</v>
      </c>
      <c r="V2005" s="201"/>
      <c r="W2005" s="20">
        <f ca="1">INVENTARIO[[#This Row],[Precio Final]]-(INVENTARIO[[#This Row],[Comisión 10%]]+INVENTARIO[[#This Row],[Costo total]])</f>
        <v>0</v>
      </c>
      <c r="X2005" s="20">
        <f ca="1">INVENTARIO[[#This Row],[Ganancia Unitaria]]*INVENTARIO[[#This Row],[Salidas]]</f>
        <v>0</v>
      </c>
      <c r="Y2005" s="20"/>
      <c r="Z2005" s="20"/>
    </row>
    <row r="2006" spans="1:26" ht="55" hidden="1" customHeight="1" x14ac:dyDescent="0.15">
      <c r="A2006" s="23"/>
      <c r="B2006" s="171"/>
      <c r="C2006" s="22"/>
      <c r="D2006" s="120"/>
      <c r="E2006" s="194"/>
      <c r="F2006" s="195" t="s">
        <v>698</v>
      </c>
      <c r="G2006" s="196"/>
      <c r="H2006" s="197"/>
      <c r="I2006" s="198">
        <f t="shared" ca="1" si="174"/>
        <v>0</v>
      </c>
      <c r="J2006" s="121"/>
      <c r="K2006" s="196">
        <f>SUMIFS(VENTAS[Cantidad],VENTAS[Código del producto Vendido],INVENTARIO[[#This Row],[Code]])</f>
        <v>0</v>
      </c>
      <c r="L2006" s="196">
        <f>INVENTARIO[[#This Row],[Entradas]]-INVENTARIO[[#This Row],[Salidas]]</f>
        <v>0</v>
      </c>
      <c r="M2006" s="197">
        <f ca="1">INVENTARIO[[#This Row],[Pricing 1]]*10%</f>
        <v>0</v>
      </c>
      <c r="N2006" s="197"/>
      <c r="O2006" s="197"/>
      <c r="P2006" s="197" t="e">
        <f t="shared" si="175"/>
        <v>#DIV/0!</v>
      </c>
      <c r="Q2006" s="196"/>
      <c r="R2006" s="197"/>
      <c r="S2006" s="199">
        <f t="shared" si="176"/>
        <v>0</v>
      </c>
      <c r="T2006" s="200">
        <f ca="1">(P2006+S2006)-INVENTARIO[[#This Row],[Comisión 10%]]</f>
        <v>0</v>
      </c>
      <c r="U2006" s="197">
        <f t="shared" ca="1" si="177"/>
        <v>0</v>
      </c>
      <c r="V2006" s="201"/>
      <c r="W2006" s="20">
        <f ca="1">INVENTARIO[[#This Row],[Precio Final]]-(INVENTARIO[[#This Row],[Comisión 10%]]+INVENTARIO[[#This Row],[Costo total]])</f>
        <v>0</v>
      </c>
      <c r="X2006" s="20">
        <f ca="1">INVENTARIO[[#This Row],[Ganancia Unitaria]]*INVENTARIO[[#This Row],[Salidas]]</f>
        <v>0</v>
      </c>
      <c r="Y2006" s="20"/>
      <c r="Z2006" s="20"/>
    </row>
    <row r="2007" spans="1:26" ht="55" hidden="1" customHeight="1" x14ac:dyDescent="0.15">
      <c r="A2007" s="23"/>
      <c r="B2007" s="171"/>
      <c r="C2007" s="22"/>
      <c r="D2007" s="120"/>
      <c r="E2007" s="194"/>
      <c r="F2007" s="195"/>
      <c r="G2007" s="196"/>
      <c r="H2007" s="197"/>
      <c r="I2007" s="198">
        <f t="shared" ca="1" si="174"/>
        <v>0</v>
      </c>
      <c r="J2007" s="121"/>
      <c r="K2007" s="196">
        <f>SUMIFS(VENTAS[Cantidad],VENTAS[Código del producto Vendido],INVENTARIO[[#This Row],[Code]])</f>
        <v>0</v>
      </c>
      <c r="L2007" s="196">
        <f>INVENTARIO[[#This Row],[Entradas]]-INVENTARIO[[#This Row],[Salidas]]</f>
        <v>0</v>
      </c>
      <c r="M2007" s="197">
        <f ca="1">INVENTARIO[[#This Row],[Pricing 1]]*10%</f>
        <v>0</v>
      </c>
      <c r="N2007" s="197"/>
      <c r="O2007" s="197"/>
      <c r="P2007" s="197" t="e">
        <f t="shared" si="175"/>
        <v>#DIV/0!</v>
      </c>
      <c r="Q2007" s="196"/>
      <c r="R2007" s="197"/>
      <c r="S2007" s="199">
        <f t="shared" si="176"/>
        <v>0</v>
      </c>
      <c r="T2007" s="200">
        <f ca="1">(P2007+S2007)-INVENTARIO[[#This Row],[Comisión 10%]]</f>
        <v>0</v>
      </c>
      <c r="U2007" s="197">
        <f t="shared" ca="1" si="177"/>
        <v>0</v>
      </c>
      <c r="V2007" s="201"/>
      <c r="W2007" s="20">
        <f ca="1">INVENTARIO[[#This Row],[Precio Final]]-(INVENTARIO[[#This Row],[Comisión 10%]]+INVENTARIO[[#This Row],[Costo total]])</f>
        <v>0</v>
      </c>
      <c r="X2007" s="20">
        <f ca="1">INVENTARIO[[#This Row],[Ganancia Unitaria]]*INVENTARIO[[#This Row],[Salidas]]</f>
        <v>0</v>
      </c>
      <c r="Y2007" s="20"/>
      <c r="Z2007" s="20"/>
    </row>
    <row r="2008" spans="1:26" ht="55" hidden="1" customHeight="1" x14ac:dyDescent="0.15">
      <c r="A2008" s="23"/>
      <c r="B2008" s="171"/>
      <c r="C2008" s="22"/>
      <c r="D2008" s="120"/>
      <c r="E2008" s="194"/>
      <c r="F2008" s="195"/>
      <c r="G2008" s="196"/>
      <c r="H2008" s="197"/>
      <c r="I2008" s="198">
        <f t="shared" ca="1" si="174"/>
        <v>0</v>
      </c>
      <c r="J2008" s="121"/>
      <c r="K2008" s="196">
        <f>SUMIFS(VENTAS[Cantidad],VENTAS[Código del producto Vendido],INVENTARIO[[#This Row],[Code]])</f>
        <v>0</v>
      </c>
      <c r="L2008" s="196">
        <f>INVENTARIO[[#This Row],[Entradas]]-INVENTARIO[[#This Row],[Salidas]]</f>
        <v>0</v>
      </c>
      <c r="M2008" s="197">
        <f ca="1">INVENTARIO[[#This Row],[Pricing 1]]*10%</f>
        <v>0</v>
      </c>
      <c r="N2008" s="197"/>
      <c r="O2008" s="197"/>
      <c r="P2008" s="197" t="e">
        <f t="shared" si="175"/>
        <v>#DIV/0!</v>
      </c>
      <c r="Q2008" s="196"/>
      <c r="R2008" s="197"/>
      <c r="S2008" s="199">
        <f t="shared" si="176"/>
        <v>0</v>
      </c>
      <c r="T2008" s="200">
        <f ca="1">(P2008+S2008)-INVENTARIO[[#This Row],[Comisión 10%]]</f>
        <v>0</v>
      </c>
      <c r="U2008" s="197">
        <f t="shared" ca="1" si="177"/>
        <v>0</v>
      </c>
      <c r="V2008" s="201"/>
      <c r="W2008" s="20">
        <f ca="1">INVENTARIO[[#This Row],[Precio Final]]-(INVENTARIO[[#This Row],[Comisión 10%]]+INVENTARIO[[#This Row],[Costo total]])</f>
        <v>0</v>
      </c>
      <c r="X2008" s="20">
        <f ca="1">INVENTARIO[[#This Row],[Ganancia Unitaria]]*INVENTARIO[[#This Row],[Salidas]]</f>
        <v>0</v>
      </c>
      <c r="Y2008" s="20"/>
      <c r="Z2008" s="20"/>
    </row>
    <row r="2009" spans="1:26" ht="55" hidden="1" customHeight="1" x14ac:dyDescent="0.15">
      <c r="A2009" s="23"/>
      <c r="B2009" s="171"/>
      <c r="C2009" s="22"/>
      <c r="D2009" s="120"/>
      <c r="E2009" s="194"/>
      <c r="F2009" s="195"/>
      <c r="G2009" s="196"/>
      <c r="H2009" s="197"/>
      <c r="I2009" s="198">
        <f t="shared" ca="1" si="174"/>
        <v>0</v>
      </c>
      <c r="J2009" s="121"/>
      <c r="K2009" s="196">
        <f>SUMIFS(VENTAS[Cantidad],VENTAS[Código del producto Vendido],INVENTARIO[[#This Row],[Code]])</f>
        <v>0</v>
      </c>
      <c r="L2009" s="196">
        <f>INVENTARIO[[#This Row],[Entradas]]-INVENTARIO[[#This Row],[Salidas]]</f>
        <v>0</v>
      </c>
      <c r="M2009" s="197">
        <f ca="1">INVENTARIO[[#This Row],[Pricing 1]]*10%</f>
        <v>0</v>
      </c>
      <c r="N2009" s="197"/>
      <c r="O2009" s="197"/>
      <c r="P2009" s="197" t="e">
        <f t="shared" si="175"/>
        <v>#DIV/0!</v>
      </c>
      <c r="Q2009" s="196"/>
      <c r="R2009" s="197"/>
      <c r="S2009" s="199">
        <f t="shared" si="176"/>
        <v>0</v>
      </c>
      <c r="T2009" s="200">
        <f ca="1">(P2009+S2009)-INVENTARIO[[#This Row],[Comisión 10%]]</f>
        <v>0</v>
      </c>
      <c r="U2009" s="197">
        <f t="shared" ca="1" si="177"/>
        <v>0</v>
      </c>
      <c r="V2009" s="201"/>
      <c r="W2009" s="20">
        <f ca="1">INVENTARIO[[#This Row],[Precio Final]]-(INVENTARIO[[#This Row],[Comisión 10%]]+INVENTARIO[[#This Row],[Costo total]])</f>
        <v>0</v>
      </c>
      <c r="X2009" s="20">
        <f ca="1">INVENTARIO[[#This Row],[Ganancia Unitaria]]*INVENTARIO[[#This Row],[Salidas]]</f>
        <v>0</v>
      </c>
      <c r="Y2009" s="20"/>
      <c r="Z2009" s="20"/>
    </row>
    <row r="2010" spans="1:26" ht="55" hidden="1" customHeight="1" x14ac:dyDescent="0.15">
      <c r="A2010" s="23"/>
      <c r="B2010" s="171"/>
      <c r="C2010" s="22"/>
      <c r="D2010" s="120"/>
      <c r="E2010" s="194"/>
      <c r="F2010" s="195"/>
      <c r="G2010" s="196"/>
      <c r="H2010" s="197"/>
      <c r="I2010" s="198">
        <f t="shared" ca="1" si="174"/>
        <v>0</v>
      </c>
      <c r="J2010" s="121"/>
      <c r="K2010" s="196">
        <f>SUMIFS(VENTAS[Cantidad],VENTAS[Código del producto Vendido],INVENTARIO[[#This Row],[Code]])</f>
        <v>0</v>
      </c>
      <c r="L2010" s="196">
        <f>INVENTARIO[[#This Row],[Entradas]]-INVENTARIO[[#This Row],[Salidas]]</f>
        <v>0</v>
      </c>
      <c r="M2010" s="197">
        <f ca="1">INVENTARIO[[#This Row],[Pricing 1]]*10%</f>
        <v>0</v>
      </c>
      <c r="N2010" s="197"/>
      <c r="O2010" s="197"/>
      <c r="P2010" s="197" t="e">
        <f t="shared" si="175"/>
        <v>#DIV/0!</v>
      </c>
      <c r="Q2010" s="196"/>
      <c r="R2010" s="197"/>
      <c r="S2010" s="199">
        <f t="shared" si="176"/>
        <v>0</v>
      </c>
      <c r="T2010" s="200">
        <f ca="1">(P2010+S2010)-INVENTARIO[[#This Row],[Comisión 10%]]</f>
        <v>0</v>
      </c>
      <c r="U2010" s="197">
        <f t="shared" ca="1" si="177"/>
        <v>0</v>
      </c>
      <c r="V2010" s="201"/>
      <c r="W2010" s="20">
        <f ca="1">INVENTARIO[[#This Row],[Precio Final]]-(INVENTARIO[[#This Row],[Comisión 10%]]+INVENTARIO[[#This Row],[Costo total]])</f>
        <v>0</v>
      </c>
      <c r="X2010" s="20">
        <f ca="1">INVENTARIO[[#This Row],[Ganancia Unitaria]]*INVENTARIO[[#This Row],[Salidas]]</f>
        <v>0</v>
      </c>
      <c r="Y2010" s="20"/>
      <c r="Z2010" s="20"/>
    </row>
    <row r="2011" spans="1:26" ht="55" hidden="1" customHeight="1" x14ac:dyDescent="0.15">
      <c r="A2011" s="23"/>
      <c r="B2011" s="171"/>
      <c r="C2011" s="22"/>
      <c r="D2011" s="120"/>
      <c r="E2011" s="194"/>
      <c r="F2011" s="195"/>
      <c r="G2011" s="196"/>
      <c r="H2011" s="197"/>
      <c r="I2011" s="198">
        <f t="shared" ca="1" si="174"/>
        <v>0</v>
      </c>
      <c r="J2011" s="121"/>
      <c r="K2011" s="196">
        <f>SUMIFS(VENTAS[Cantidad],VENTAS[Código del producto Vendido],INVENTARIO[[#This Row],[Code]])</f>
        <v>0</v>
      </c>
      <c r="L2011" s="196">
        <f>INVENTARIO[[#This Row],[Entradas]]-INVENTARIO[[#This Row],[Salidas]]</f>
        <v>0</v>
      </c>
      <c r="M2011" s="197">
        <f ca="1">INVENTARIO[[#This Row],[Pricing 1]]*10%</f>
        <v>0</v>
      </c>
      <c r="N2011" s="197"/>
      <c r="O2011" s="197"/>
      <c r="P2011" s="197" t="e">
        <f t="shared" si="175"/>
        <v>#DIV/0!</v>
      </c>
      <c r="Q2011" s="196"/>
      <c r="R2011" s="197"/>
      <c r="S2011" s="199">
        <f t="shared" si="176"/>
        <v>0</v>
      </c>
      <c r="T2011" s="200">
        <f ca="1">(P2011+S2011)-INVENTARIO[[#This Row],[Comisión 10%]]</f>
        <v>0</v>
      </c>
      <c r="U2011" s="197">
        <f t="shared" ca="1" si="177"/>
        <v>0</v>
      </c>
      <c r="V2011" s="201"/>
      <c r="W2011" s="20">
        <f ca="1">INVENTARIO[[#This Row],[Precio Final]]-(INVENTARIO[[#This Row],[Comisión 10%]]+INVENTARIO[[#This Row],[Costo total]])</f>
        <v>0</v>
      </c>
      <c r="X2011" s="20">
        <f ca="1">INVENTARIO[[#This Row],[Ganancia Unitaria]]*INVENTARIO[[#This Row],[Salidas]]</f>
        <v>0</v>
      </c>
      <c r="Y2011" s="20"/>
      <c r="Z2011" s="20"/>
    </row>
    <row r="2012" spans="1:26" ht="55" hidden="1" customHeight="1" x14ac:dyDescent="0.15">
      <c r="A2012" s="23"/>
      <c r="B2012" s="171"/>
      <c r="C2012" s="22"/>
      <c r="D2012" s="120"/>
      <c r="E2012" s="194"/>
      <c r="F2012" s="195"/>
      <c r="G2012" s="196"/>
      <c r="H2012" s="197"/>
      <c r="I2012" s="198">
        <f t="shared" ca="1" si="174"/>
        <v>0</v>
      </c>
      <c r="J2012" s="121"/>
      <c r="K2012" s="196">
        <f>SUMIFS(VENTAS[Cantidad],VENTAS[Código del producto Vendido],INVENTARIO[[#This Row],[Code]])</f>
        <v>0</v>
      </c>
      <c r="L2012" s="196">
        <f>INVENTARIO[[#This Row],[Entradas]]-INVENTARIO[[#This Row],[Salidas]]</f>
        <v>0</v>
      </c>
      <c r="M2012" s="197">
        <f ca="1">INVENTARIO[[#This Row],[Pricing 1]]*10%</f>
        <v>0</v>
      </c>
      <c r="N2012" s="197"/>
      <c r="O2012" s="197"/>
      <c r="P2012" s="197" t="e">
        <f t="shared" si="175"/>
        <v>#DIV/0!</v>
      </c>
      <c r="Q2012" s="196"/>
      <c r="R2012" s="197"/>
      <c r="S2012" s="199">
        <f t="shared" si="176"/>
        <v>0</v>
      </c>
      <c r="T2012" s="200">
        <f ca="1">(P2012+S2012)-INVENTARIO[[#This Row],[Comisión 10%]]</f>
        <v>0</v>
      </c>
      <c r="U2012" s="197">
        <f t="shared" ca="1" si="177"/>
        <v>0</v>
      </c>
      <c r="V2012" s="201"/>
      <c r="W2012" s="20">
        <f ca="1">INVENTARIO[[#This Row],[Precio Final]]-(INVENTARIO[[#This Row],[Comisión 10%]]+INVENTARIO[[#This Row],[Costo total]])</f>
        <v>0</v>
      </c>
      <c r="X2012" s="20">
        <f ca="1">INVENTARIO[[#This Row],[Ganancia Unitaria]]*INVENTARIO[[#This Row],[Salidas]]</f>
        <v>0</v>
      </c>
      <c r="Y2012" s="20"/>
      <c r="Z2012" s="20"/>
    </row>
    <row r="2013" spans="1:26" ht="55" hidden="1" customHeight="1" x14ac:dyDescent="0.15">
      <c r="A2013" s="23"/>
      <c r="B2013" s="171"/>
      <c r="C2013" s="22"/>
      <c r="D2013" s="120"/>
      <c r="E2013" s="194"/>
      <c r="F2013" s="195" t="s">
        <v>695</v>
      </c>
      <c r="G2013" s="196"/>
      <c r="H2013" s="197"/>
      <c r="I2013" s="198">
        <f t="shared" ca="1" si="174"/>
        <v>0</v>
      </c>
      <c r="J2013" s="121"/>
      <c r="K2013" s="196">
        <f>SUMIFS(VENTAS[Cantidad],VENTAS[Código del producto Vendido],INVENTARIO[[#This Row],[Code]])</f>
        <v>0</v>
      </c>
      <c r="L2013" s="196">
        <f>INVENTARIO[[#This Row],[Entradas]]-INVENTARIO[[#This Row],[Salidas]]</f>
        <v>0</v>
      </c>
      <c r="M2013" s="197">
        <f ca="1">INVENTARIO[[#This Row],[Pricing 1]]*10%</f>
        <v>0</v>
      </c>
      <c r="N2013" s="197"/>
      <c r="O2013" s="197"/>
      <c r="P2013" s="197" t="e">
        <f t="shared" si="175"/>
        <v>#DIV/0!</v>
      </c>
      <c r="Q2013" s="196"/>
      <c r="R2013" s="197"/>
      <c r="S2013" s="199">
        <f t="shared" si="176"/>
        <v>0</v>
      </c>
      <c r="T2013" s="200">
        <f ca="1">(P2013+S2013)-INVENTARIO[[#This Row],[Comisión 10%]]</f>
        <v>0</v>
      </c>
      <c r="U2013" s="197">
        <f t="shared" ca="1" si="177"/>
        <v>0</v>
      </c>
      <c r="V2013" s="201"/>
      <c r="W2013" s="20">
        <f ca="1">INVENTARIO[[#This Row],[Precio Final]]-(INVENTARIO[[#This Row],[Comisión 10%]]+INVENTARIO[[#This Row],[Costo total]])</f>
        <v>0</v>
      </c>
      <c r="X2013" s="20">
        <f ca="1">INVENTARIO[[#This Row],[Ganancia Unitaria]]*INVENTARIO[[#This Row],[Salidas]]</f>
        <v>0</v>
      </c>
      <c r="Y2013" s="20"/>
      <c r="Z2013" s="20"/>
    </row>
    <row r="2014" spans="1:26" ht="55" hidden="1" customHeight="1" x14ac:dyDescent="0.15">
      <c r="A2014" s="23"/>
      <c r="B2014" s="171"/>
      <c r="C2014" s="22"/>
      <c r="D2014" s="120"/>
      <c r="E2014" s="194"/>
      <c r="F2014" s="195" t="s">
        <v>697</v>
      </c>
      <c r="G2014" s="196"/>
      <c r="H2014" s="197"/>
      <c r="I2014" s="198">
        <f t="shared" ca="1" si="174"/>
        <v>0</v>
      </c>
      <c r="J2014" s="121"/>
      <c r="K2014" s="196">
        <f>SUMIFS(VENTAS[Cantidad],VENTAS[Código del producto Vendido],INVENTARIO[[#This Row],[Code]])</f>
        <v>0</v>
      </c>
      <c r="L2014" s="196">
        <f>INVENTARIO[[#This Row],[Entradas]]-INVENTARIO[[#This Row],[Salidas]]</f>
        <v>0</v>
      </c>
      <c r="M2014" s="197">
        <f ca="1">INVENTARIO[[#This Row],[Pricing 1]]*10%</f>
        <v>0</v>
      </c>
      <c r="N2014" s="197"/>
      <c r="O2014" s="197"/>
      <c r="P2014" s="197" t="e">
        <f t="shared" si="175"/>
        <v>#DIV/0!</v>
      </c>
      <c r="Q2014" s="196"/>
      <c r="R2014" s="197"/>
      <c r="S2014" s="199">
        <f t="shared" si="176"/>
        <v>0</v>
      </c>
      <c r="T2014" s="200">
        <f ca="1">(P2014+S2014)-INVENTARIO[[#This Row],[Comisión 10%]]</f>
        <v>0</v>
      </c>
      <c r="U2014" s="197">
        <f t="shared" ca="1" si="177"/>
        <v>0</v>
      </c>
      <c r="V2014" s="201"/>
      <c r="W2014" s="20">
        <f ca="1">INVENTARIO[[#This Row],[Precio Final]]-(INVENTARIO[[#This Row],[Comisión 10%]]+INVENTARIO[[#This Row],[Costo total]])</f>
        <v>0</v>
      </c>
      <c r="X2014" s="20">
        <f ca="1">INVENTARIO[[#This Row],[Ganancia Unitaria]]*INVENTARIO[[#This Row],[Salidas]]</f>
        <v>0</v>
      </c>
      <c r="Y2014" s="20"/>
      <c r="Z2014" s="20"/>
    </row>
    <row r="2015" spans="1:26" ht="55" hidden="1" customHeight="1" x14ac:dyDescent="0.15">
      <c r="A2015" s="23"/>
      <c r="B2015" s="171"/>
      <c r="C2015" s="22"/>
      <c r="D2015" s="120"/>
      <c r="E2015" s="194"/>
      <c r="F2015" s="195" t="s">
        <v>2411</v>
      </c>
      <c r="G2015" s="196"/>
      <c r="H2015" s="197"/>
      <c r="I2015" s="198">
        <f t="shared" ca="1" si="174"/>
        <v>0</v>
      </c>
      <c r="J2015" s="121"/>
      <c r="K2015" s="196">
        <f>SUMIFS(VENTAS[Cantidad],VENTAS[Código del producto Vendido],INVENTARIO[[#This Row],[Code]])</f>
        <v>0</v>
      </c>
      <c r="L2015" s="196">
        <f>INVENTARIO[[#This Row],[Entradas]]-INVENTARIO[[#This Row],[Salidas]]</f>
        <v>0</v>
      </c>
      <c r="M2015" s="197">
        <f ca="1">INVENTARIO[[#This Row],[Pricing 1]]*10%</f>
        <v>0</v>
      </c>
      <c r="N2015" s="197"/>
      <c r="O2015" s="197"/>
      <c r="P2015" s="197" t="e">
        <f t="shared" si="175"/>
        <v>#DIV/0!</v>
      </c>
      <c r="Q2015" s="196"/>
      <c r="R2015" s="197"/>
      <c r="S2015" s="199">
        <f t="shared" si="176"/>
        <v>0</v>
      </c>
      <c r="T2015" s="200">
        <f ca="1">(P2015+S2015)-INVENTARIO[[#This Row],[Comisión 10%]]</f>
        <v>0</v>
      </c>
      <c r="U2015" s="197">
        <f t="shared" ca="1" si="177"/>
        <v>0</v>
      </c>
      <c r="V2015" s="201"/>
      <c r="W2015" s="20">
        <f ca="1">INVENTARIO[[#This Row],[Precio Final]]-(INVENTARIO[[#This Row],[Comisión 10%]]+INVENTARIO[[#This Row],[Costo total]])</f>
        <v>0</v>
      </c>
      <c r="X2015" s="20">
        <f ca="1">INVENTARIO[[#This Row],[Ganancia Unitaria]]*INVENTARIO[[#This Row],[Salidas]]</f>
        <v>0</v>
      </c>
      <c r="Y2015" s="20"/>
      <c r="Z2015" s="20"/>
    </row>
    <row r="2016" spans="1:26" ht="55" hidden="1" customHeight="1" x14ac:dyDescent="0.15">
      <c r="A2016" s="23"/>
      <c r="B2016" s="171"/>
      <c r="C2016" s="22"/>
      <c r="D2016" s="120"/>
      <c r="E2016" s="194"/>
      <c r="F2016" s="195" t="s">
        <v>2411</v>
      </c>
      <c r="G2016" s="196"/>
      <c r="H2016" s="197"/>
      <c r="I2016" s="198">
        <f t="shared" ca="1" si="174"/>
        <v>0</v>
      </c>
      <c r="J2016" s="121"/>
      <c r="K2016" s="196">
        <f>SUMIFS(VENTAS[Cantidad],VENTAS[Código del producto Vendido],INVENTARIO[[#This Row],[Code]])</f>
        <v>0</v>
      </c>
      <c r="L2016" s="196">
        <f>INVENTARIO[[#This Row],[Entradas]]-INVENTARIO[[#This Row],[Salidas]]</f>
        <v>0</v>
      </c>
      <c r="M2016" s="197">
        <f ca="1">INVENTARIO[[#This Row],[Pricing 1]]*10%</f>
        <v>0</v>
      </c>
      <c r="N2016" s="197"/>
      <c r="O2016" s="197"/>
      <c r="P2016" s="197" t="e">
        <f t="shared" si="175"/>
        <v>#DIV/0!</v>
      </c>
      <c r="Q2016" s="196"/>
      <c r="R2016" s="197"/>
      <c r="S2016" s="199">
        <f t="shared" si="176"/>
        <v>0</v>
      </c>
      <c r="T2016" s="200">
        <f ca="1">(P2016+S2016)-INVENTARIO[[#This Row],[Comisión 10%]]</f>
        <v>0</v>
      </c>
      <c r="U2016" s="197">
        <f t="shared" ca="1" si="177"/>
        <v>0</v>
      </c>
      <c r="V2016" s="201"/>
      <c r="W2016" s="20">
        <f ca="1">INVENTARIO[[#This Row],[Precio Final]]-(INVENTARIO[[#This Row],[Comisión 10%]]+INVENTARIO[[#This Row],[Costo total]])</f>
        <v>0</v>
      </c>
      <c r="X2016" s="20">
        <f ca="1">INVENTARIO[[#This Row],[Ganancia Unitaria]]*INVENTARIO[[#This Row],[Salidas]]</f>
        <v>0</v>
      </c>
      <c r="Y2016" s="20"/>
      <c r="Z2016" s="20"/>
    </row>
    <row r="2017" spans="1:26" ht="55" hidden="1" customHeight="1" x14ac:dyDescent="0.15">
      <c r="A2017" s="23"/>
      <c r="B2017" s="171"/>
      <c r="C2017" s="22"/>
      <c r="D2017" s="120"/>
      <c r="E2017" s="194"/>
      <c r="F2017" s="195" t="s">
        <v>2411</v>
      </c>
      <c r="G2017" s="196"/>
      <c r="H2017" s="197"/>
      <c r="I2017" s="198">
        <f t="shared" ca="1" si="174"/>
        <v>0</v>
      </c>
      <c r="J2017" s="121"/>
      <c r="K2017" s="196">
        <f>SUMIFS(VENTAS[Cantidad],VENTAS[Código del producto Vendido],INVENTARIO[[#This Row],[Code]])</f>
        <v>0</v>
      </c>
      <c r="L2017" s="196">
        <f>INVENTARIO[[#This Row],[Entradas]]-INVENTARIO[[#This Row],[Salidas]]</f>
        <v>0</v>
      </c>
      <c r="M2017" s="197">
        <f ca="1">INVENTARIO[[#This Row],[Pricing 1]]*10%</f>
        <v>0</v>
      </c>
      <c r="N2017" s="197"/>
      <c r="O2017" s="197"/>
      <c r="P2017" s="197" t="e">
        <f t="shared" si="175"/>
        <v>#DIV/0!</v>
      </c>
      <c r="Q2017" s="196"/>
      <c r="R2017" s="197"/>
      <c r="S2017" s="199">
        <f t="shared" si="176"/>
        <v>0</v>
      </c>
      <c r="T2017" s="200">
        <f ca="1">(P2017+S2017)-INVENTARIO[[#This Row],[Comisión 10%]]</f>
        <v>0</v>
      </c>
      <c r="U2017" s="197">
        <f t="shared" ca="1" si="177"/>
        <v>0</v>
      </c>
      <c r="V2017" s="201"/>
      <c r="W2017" s="20">
        <f ca="1">INVENTARIO[[#This Row],[Precio Final]]-(INVENTARIO[[#This Row],[Comisión 10%]]+INVENTARIO[[#This Row],[Costo total]])</f>
        <v>0</v>
      </c>
      <c r="X2017" s="20">
        <f ca="1">INVENTARIO[[#This Row],[Ganancia Unitaria]]*INVENTARIO[[#This Row],[Salidas]]</f>
        <v>0</v>
      </c>
      <c r="Y2017" s="20"/>
      <c r="Z2017" s="20"/>
    </row>
    <row r="2018" spans="1:26" ht="55" hidden="1" customHeight="1" x14ac:dyDescent="0.15">
      <c r="A2018" s="23"/>
      <c r="B2018" s="171"/>
      <c r="C2018" s="22"/>
      <c r="D2018" s="120"/>
      <c r="E2018" s="194"/>
      <c r="F2018" s="195" t="s">
        <v>698</v>
      </c>
      <c r="G2018" s="196"/>
      <c r="H2018" s="197"/>
      <c r="I2018" s="198">
        <f t="shared" ca="1" si="174"/>
        <v>0</v>
      </c>
      <c r="J2018" s="121"/>
      <c r="K2018" s="196">
        <f>SUMIFS(VENTAS[Cantidad],VENTAS[Código del producto Vendido],INVENTARIO[[#This Row],[Code]])</f>
        <v>0</v>
      </c>
      <c r="L2018" s="196">
        <f>INVENTARIO[[#This Row],[Entradas]]-INVENTARIO[[#This Row],[Salidas]]</f>
        <v>0</v>
      </c>
      <c r="M2018" s="197">
        <f ca="1">INVENTARIO[[#This Row],[Pricing 1]]*10%</f>
        <v>0</v>
      </c>
      <c r="N2018" s="197"/>
      <c r="O2018" s="197"/>
      <c r="P2018" s="197" t="e">
        <f t="shared" si="175"/>
        <v>#DIV/0!</v>
      </c>
      <c r="Q2018" s="196"/>
      <c r="R2018" s="197"/>
      <c r="S2018" s="199">
        <f t="shared" si="176"/>
        <v>0</v>
      </c>
      <c r="T2018" s="200">
        <f ca="1">(P2018+S2018)-INVENTARIO[[#This Row],[Comisión 10%]]</f>
        <v>0</v>
      </c>
      <c r="U2018" s="197">
        <f t="shared" ca="1" si="177"/>
        <v>0</v>
      </c>
      <c r="V2018" s="201"/>
      <c r="W2018" s="20">
        <f ca="1">INVENTARIO[[#This Row],[Precio Final]]-(INVENTARIO[[#This Row],[Comisión 10%]]+INVENTARIO[[#This Row],[Costo total]])</f>
        <v>0</v>
      </c>
      <c r="X2018" s="20">
        <f ca="1">INVENTARIO[[#This Row],[Ganancia Unitaria]]*INVENTARIO[[#This Row],[Salidas]]</f>
        <v>0</v>
      </c>
      <c r="Y2018" s="20"/>
      <c r="Z2018" s="20"/>
    </row>
    <row r="2019" spans="1:26" ht="55" hidden="1" customHeight="1" x14ac:dyDescent="0.15">
      <c r="A2019" s="23"/>
      <c r="B2019" s="171"/>
      <c r="C2019" s="22"/>
      <c r="D2019" s="120"/>
      <c r="E2019" s="194"/>
      <c r="F2019" s="195"/>
      <c r="G2019" s="196"/>
      <c r="H2019" s="197"/>
      <c r="I2019" s="198">
        <f t="shared" ca="1" si="174"/>
        <v>0</v>
      </c>
      <c r="J2019" s="121"/>
      <c r="K2019" s="196">
        <f>SUMIFS(VENTAS[Cantidad],VENTAS[Código del producto Vendido],INVENTARIO[[#This Row],[Code]])</f>
        <v>0</v>
      </c>
      <c r="L2019" s="196">
        <f>INVENTARIO[[#This Row],[Entradas]]-INVENTARIO[[#This Row],[Salidas]]</f>
        <v>0</v>
      </c>
      <c r="M2019" s="197">
        <f ca="1">INVENTARIO[[#This Row],[Pricing 1]]*10%</f>
        <v>0</v>
      </c>
      <c r="N2019" s="197"/>
      <c r="O2019" s="197"/>
      <c r="P2019" s="197" t="e">
        <f t="shared" si="175"/>
        <v>#DIV/0!</v>
      </c>
      <c r="Q2019" s="196"/>
      <c r="R2019" s="197"/>
      <c r="S2019" s="199">
        <f t="shared" si="176"/>
        <v>0</v>
      </c>
      <c r="T2019" s="200">
        <f ca="1">(P2019+S2019)-INVENTARIO[[#This Row],[Comisión 10%]]</f>
        <v>0</v>
      </c>
      <c r="U2019" s="197">
        <f t="shared" ca="1" si="177"/>
        <v>0</v>
      </c>
      <c r="V2019" s="201"/>
      <c r="W2019" s="20">
        <f ca="1">INVENTARIO[[#This Row],[Precio Final]]-(INVENTARIO[[#This Row],[Comisión 10%]]+INVENTARIO[[#This Row],[Costo total]])</f>
        <v>0</v>
      </c>
      <c r="X2019" s="20">
        <f ca="1">INVENTARIO[[#This Row],[Ganancia Unitaria]]*INVENTARIO[[#This Row],[Salidas]]</f>
        <v>0</v>
      </c>
      <c r="Y2019" s="20"/>
      <c r="Z2019" s="20"/>
    </row>
    <row r="2020" spans="1:26" ht="55" hidden="1" customHeight="1" x14ac:dyDescent="0.15">
      <c r="A2020" s="23"/>
      <c r="B2020" s="171"/>
      <c r="C2020" s="22"/>
      <c r="D2020" s="120"/>
      <c r="E2020" s="194"/>
      <c r="F2020" s="195"/>
      <c r="G2020" s="196"/>
      <c r="H2020" s="197"/>
      <c r="I2020" s="198">
        <f t="shared" ca="1" si="174"/>
        <v>0</v>
      </c>
      <c r="J2020" s="121"/>
      <c r="K2020" s="196">
        <f>SUMIFS(VENTAS[Cantidad],VENTAS[Código del producto Vendido],INVENTARIO[[#This Row],[Code]])</f>
        <v>0</v>
      </c>
      <c r="L2020" s="196">
        <f>INVENTARIO[[#This Row],[Entradas]]-INVENTARIO[[#This Row],[Salidas]]</f>
        <v>0</v>
      </c>
      <c r="M2020" s="197">
        <f ca="1">INVENTARIO[[#This Row],[Pricing 1]]*10%</f>
        <v>0</v>
      </c>
      <c r="N2020" s="197"/>
      <c r="O2020" s="197"/>
      <c r="P2020" s="197" t="e">
        <f t="shared" si="175"/>
        <v>#DIV/0!</v>
      </c>
      <c r="Q2020" s="196"/>
      <c r="R2020" s="197"/>
      <c r="S2020" s="199">
        <f t="shared" si="176"/>
        <v>0</v>
      </c>
      <c r="T2020" s="200">
        <f ca="1">(P2020+S2020)-INVENTARIO[[#This Row],[Comisión 10%]]</f>
        <v>0</v>
      </c>
      <c r="U2020" s="197">
        <f t="shared" ca="1" si="177"/>
        <v>0</v>
      </c>
      <c r="V2020" s="201"/>
      <c r="W2020" s="20">
        <f ca="1">INVENTARIO[[#This Row],[Precio Final]]-(INVENTARIO[[#This Row],[Comisión 10%]]+INVENTARIO[[#This Row],[Costo total]])</f>
        <v>0</v>
      </c>
      <c r="X2020" s="20">
        <f ca="1">INVENTARIO[[#This Row],[Ganancia Unitaria]]*INVENTARIO[[#This Row],[Salidas]]</f>
        <v>0</v>
      </c>
      <c r="Y2020" s="20"/>
      <c r="Z2020" s="20"/>
    </row>
    <row r="2021" spans="1:26" ht="55" hidden="1" customHeight="1" x14ac:dyDescent="0.15">
      <c r="A2021" s="23"/>
      <c r="B2021" s="171"/>
      <c r="C2021" s="22"/>
      <c r="D2021" s="120"/>
      <c r="E2021" s="194"/>
      <c r="F2021" s="195"/>
      <c r="G2021" s="196"/>
      <c r="H2021" s="197"/>
      <c r="I2021" s="198">
        <f t="shared" ca="1" si="174"/>
        <v>0</v>
      </c>
      <c r="J2021" s="121"/>
      <c r="K2021" s="196">
        <f>SUMIFS(VENTAS[Cantidad],VENTAS[Código del producto Vendido],INVENTARIO[[#This Row],[Code]])</f>
        <v>0</v>
      </c>
      <c r="L2021" s="196">
        <f>INVENTARIO[[#This Row],[Entradas]]-INVENTARIO[[#This Row],[Salidas]]</f>
        <v>0</v>
      </c>
      <c r="M2021" s="197">
        <f ca="1">INVENTARIO[[#This Row],[Pricing 1]]*10%</f>
        <v>0</v>
      </c>
      <c r="N2021" s="197"/>
      <c r="O2021" s="197"/>
      <c r="P2021" s="197" t="e">
        <f t="shared" si="175"/>
        <v>#DIV/0!</v>
      </c>
      <c r="Q2021" s="196"/>
      <c r="R2021" s="197"/>
      <c r="S2021" s="199">
        <f t="shared" si="176"/>
        <v>0</v>
      </c>
      <c r="T2021" s="200">
        <f ca="1">(P2021+S2021)-INVENTARIO[[#This Row],[Comisión 10%]]</f>
        <v>0</v>
      </c>
      <c r="U2021" s="197">
        <f t="shared" ca="1" si="177"/>
        <v>0</v>
      </c>
      <c r="V2021" s="201"/>
      <c r="W2021" s="20">
        <f ca="1">INVENTARIO[[#This Row],[Precio Final]]-(INVENTARIO[[#This Row],[Comisión 10%]]+INVENTARIO[[#This Row],[Costo total]])</f>
        <v>0</v>
      </c>
      <c r="X2021" s="20">
        <f ca="1">INVENTARIO[[#This Row],[Ganancia Unitaria]]*INVENTARIO[[#This Row],[Salidas]]</f>
        <v>0</v>
      </c>
      <c r="Y2021" s="20"/>
      <c r="Z2021" s="20"/>
    </row>
    <row r="2022" spans="1:26" ht="55" hidden="1" customHeight="1" x14ac:dyDescent="0.15">
      <c r="A2022" s="23"/>
      <c r="B2022" s="171"/>
      <c r="C2022" s="22"/>
      <c r="D2022" s="120"/>
      <c r="E2022" s="194"/>
      <c r="F2022" s="195" t="s">
        <v>697</v>
      </c>
      <c r="G2022" s="196"/>
      <c r="H2022" s="197"/>
      <c r="I2022" s="198">
        <f t="shared" ca="1" si="174"/>
        <v>0</v>
      </c>
      <c r="J2022" s="121"/>
      <c r="K2022" s="196">
        <f>SUMIFS(VENTAS[Cantidad],VENTAS[Código del producto Vendido],INVENTARIO[[#This Row],[Code]])</f>
        <v>0</v>
      </c>
      <c r="L2022" s="196">
        <f>INVENTARIO[[#This Row],[Entradas]]-INVENTARIO[[#This Row],[Salidas]]</f>
        <v>0</v>
      </c>
      <c r="M2022" s="197">
        <f ca="1">INVENTARIO[[#This Row],[Pricing 1]]*10%</f>
        <v>0</v>
      </c>
      <c r="N2022" s="197"/>
      <c r="O2022" s="197"/>
      <c r="P2022" s="197" t="e">
        <f t="shared" si="175"/>
        <v>#DIV/0!</v>
      </c>
      <c r="Q2022" s="196"/>
      <c r="R2022" s="197"/>
      <c r="S2022" s="199">
        <f t="shared" si="176"/>
        <v>0</v>
      </c>
      <c r="T2022" s="200">
        <f ca="1">(P2022+S2022)-INVENTARIO[[#This Row],[Comisión 10%]]</f>
        <v>0</v>
      </c>
      <c r="U2022" s="197">
        <f t="shared" ca="1" si="177"/>
        <v>0</v>
      </c>
      <c r="V2022" s="201"/>
      <c r="W2022" s="20">
        <f ca="1">INVENTARIO[[#This Row],[Precio Final]]-(INVENTARIO[[#This Row],[Comisión 10%]]+INVENTARIO[[#This Row],[Costo total]])</f>
        <v>0</v>
      </c>
      <c r="X2022" s="20">
        <f ca="1">INVENTARIO[[#This Row],[Ganancia Unitaria]]*INVENTARIO[[#This Row],[Salidas]]</f>
        <v>0</v>
      </c>
      <c r="Y2022" s="20"/>
      <c r="Z2022" s="20"/>
    </row>
    <row r="2023" spans="1:26" ht="55" hidden="1" customHeight="1" x14ac:dyDescent="0.15">
      <c r="A2023" s="23"/>
      <c r="B2023" s="171"/>
      <c r="C2023" s="22"/>
      <c r="D2023" s="120"/>
      <c r="E2023" s="194"/>
      <c r="F2023" s="195" t="s">
        <v>695</v>
      </c>
      <c r="G2023" s="196"/>
      <c r="H2023" s="197"/>
      <c r="I2023" s="198">
        <f t="shared" ca="1" si="174"/>
        <v>0</v>
      </c>
      <c r="J2023" s="121"/>
      <c r="K2023" s="196">
        <f>SUMIFS(VENTAS[Cantidad],VENTAS[Código del producto Vendido],INVENTARIO[[#This Row],[Code]])</f>
        <v>0</v>
      </c>
      <c r="L2023" s="196">
        <f>INVENTARIO[[#This Row],[Entradas]]-INVENTARIO[[#This Row],[Salidas]]</f>
        <v>0</v>
      </c>
      <c r="M2023" s="197">
        <f ca="1">INVENTARIO[[#This Row],[Pricing 1]]*10%</f>
        <v>0</v>
      </c>
      <c r="N2023" s="197"/>
      <c r="O2023" s="197"/>
      <c r="P2023" s="197" t="e">
        <f t="shared" si="175"/>
        <v>#DIV/0!</v>
      </c>
      <c r="Q2023" s="196"/>
      <c r="R2023" s="197"/>
      <c r="S2023" s="199">
        <f t="shared" si="176"/>
        <v>0</v>
      </c>
      <c r="T2023" s="200">
        <f ca="1">(P2023+S2023)-INVENTARIO[[#This Row],[Comisión 10%]]</f>
        <v>0</v>
      </c>
      <c r="U2023" s="197">
        <f t="shared" ca="1" si="177"/>
        <v>0</v>
      </c>
      <c r="V2023" s="201"/>
      <c r="W2023" s="20">
        <f ca="1">INVENTARIO[[#This Row],[Precio Final]]-(INVENTARIO[[#This Row],[Comisión 10%]]+INVENTARIO[[#This Row],[Costo total]])</f>
        <v>0</v>
      </c>
      <c r="X2023" s="20">
        <f ca="1">INVENTARIO[[#This Row],[Ganancia Unitaria]]*INVENTARIO[[#This Row],[Salidas]]</f>
        <v>0</v>
      </c>
      <c r="Y2023" s="20"/>
      <c r="Z2023" s="20"/>
    </row>
    <row r="2024" spans="1:26" ht="55" hidden="1" customHeight="1" x14ac:dyDescent="0.15">
      <c r="A2024" s="23"/>
      <c r="B2024" s="171"/>
      <c r="C2024" s="22"/>
      <c r="D2024" s="120"/>
      <c r="E2024" s="194"/>
      <c r="F2024" s="195" t="s">
        <v>697</v>
      </c>
      <c r="G2024" s="196"/>
      <c r="H2024" s="197"/>
      <c r="I2024" s="198">
        <f t="shared" ca="1" si="174"/>
        <v>0</v>
      </c>
      <c r="J2024" s="121"/>
      <c r="K2024" s="196">
        <f>SUMIFS(VENTAS[Cantidad],VENTAS[Código del producto Vendido],INVENTARIO[[#This Row],[Code]])</f>
        <v>0</v>
      </c>
      <c r="L2024" s="196">
        <f>INVENTARIO[[#This Row],[Entradas]]-INVENTARIO[[#This Row],[Salidas]]</f>
        <v>0</v>
      </c>
      <c r="M2024" s="197">
        <f ca="1">INVENTARIO[[#This Row],[Pricing 1]]*10%</f>
        <v>0</v>
      </c>
      <c r="N2024" s="197"/>
      <c r="O2024" s="197"/>
      <c r="P2024" s="197" t="e">
        <f t="shared" si="175"/>
        <v>#DIV/0!</v>
      </c>
      <c r="Q2024" s="196"/>
      <c r="R2024" s="197"/>
      <c r="S2024" s="199">
        <f t="shared" si="176"/>
        <v>0</v>
      </c>
      <c r="T2024" s="200">
        <f ca="1">(P2024+S2024)-INVENTARIO[[#This Row],[Comisión 10%]]</f>
        <v>0</v>
      </c>
      <c r="U2024" s="197">
        <f t="shared" ca="1" si="177"/>
        <v>0</v>
      </c>
      <c r="V2024" s="201"/>
      <c r="W2024" s="20">
        <f ca="1">INVENTARIO[[#This Row],[Precio Final]]-(INVENTARIO[[#This Row],[Comisión 10%]]+INVENTARIO[[#This Row],[Costo total]])</f>
        <v>0</v>
      </c>
      <c r="X2024" s="20">
        <f ca="1">INVENTARIO[[#This Row],[Ganancia Unitaria]]*INVENTARIO[[#This Row],[Salidas]]</f>
        <v>0</v>
      </c>
      <c r="Y2024" s="20"/>
      <c r="Z2024" s="20"/>
    </row>
    <row r="2025" spans="1:26" ht="55" hidden="1" customHeight="1" x14ac:dyDescent="0.15">
      <c r="A2025" s="23"/>
      <c r="B2025" s="171"/>
      <c r="C2025" s="22"/>
      <c r="D2025" s="120"/>
      <c r="E2025" s="194"/>
      <c r="F2025" s="195" t="s">
        <v>698</v>
      </c>
      <c r="G2025" s="196"/>
      <c r="H2025" s="197"/>
      <c r="I2025" s="198">
        <f t="shared" ca="1" si="174"/>
        <v>0</v>
      </c>
      <c r="J2025" s="121"/>
      <c r="K2025" s="196">
        <f>SUMIFS(VENTAS[Cantidad],VENTAS[Código del producto Vendido],INVENTARIO[[#This Row],[Code]])</f>
        <v>0</v>
      </c>
      <c r="L2025" s="196">
        <f>INVENTARIO[[#This Row],[Entradas]]-INVENTARIO[[#This Row],[Salidas]]</f>
        <v>0</v>
      </c>
      <c r="M2025" s="197">
        <f ca="1">INVENTARIO[[#This Row],[Pricing 1]]*10%</f>
        <v>0</v>
      </c>
      <c r="N2025" s="197"/>
      <c r="O2025" s="197"/>
      <c r="P2025" s="197" t="e">
        <f t="shared" si="175"/>
        <v>#DIV/0!</v>
      </c>
      <c r="Q2025" s="196"/>
      <c r="R2025" s="197"/>
      <c r="S2025" s="199">
        <f t="shared" si="176"/>
        <v>0</v>
      </c>
      <c r="T2025" s="200">
        <f ca="1">(P2025+S2025)-INVENTARIO[[#This Row],[Comisión 10%]]</f>
        <v>0</v>
      </c>
      <c r="U2025" s="197">
        <f t="shared" ca="1" si="177"/>
        <v>0</v>
      </c>
      <c r="V2025" s="201"/>
      <c r="W2025" s="20">
        <f ca="1">INVENTARIO[[#This Row],[Precio Final]]-(INVENTARIO[[#This Row],[Comisión 10%]]+INVENTARIO[[#This Row],[Costo total]])</f>
        <v>0</v>
      </c>
      <c r="X2025" s="20">
        <f ca="1">INVENTARIO[[#This Row],[Ganancia Unitaria]]*INVENTARIO[[#This Row],[Salidas]]</f>
        <v>0</v>
      </c>
      <c r="Y2025" s="20"/>
      <c r="Z2025" s="20"/>
    </row>
    <row r="2026" spans="1:26" ht="55" hidden="1" customHeight="1" x14ac:dyDescent="0.15">
      <c r="A2026" s="23"/>
      <c r="B2026" s="171"/>
      <c r="C2026" s="22"/>
      <c r="D2026" s="120"/>
      <c r="E2026" s="194"/>
      <c r="F2026" s="195" t="s">
        <v>697</v>
      </c>
      <c r="G2026" s="196"/>
      <c r="H2026" s="197"/>
      <c r="I2026" s="198">
        <f t="shared" ca="1" si="174"/>
        <v>0</v>
      </c>
      <c r="J2026" s="121"/>
      <c r="K2026" s="196">
        <f>SUMIFS(VENTAS[Cantidad],VENTAS[Código del producto Vendido],INVENTARIO[[#This Row],[Code]])</f>
        <v>0</v>
      </c>
      <c r="L2026" s="196">
        <f>INVENTARIO[[#This Row],[Entradas]]-INVENTARIO[[#This Row],[Salidas]]</f>
        <v>0</v>
      </c>
      <c r="M2026" s="197">
        <f ca="1">INVENTARIO[[#This Row],[Pricing 1]]*10%</f>
        <v>0</v>
      </c>
      <c r="N2026" s="197"/>
      <c r="O2026" s="197"/>
      <c r="P2026" s="197" t="e">
        <f t="shared" si="175"/>
        <v>#DIV/0!</v>
      </c>
      <c r="Q2026" s="196"/>
      <c r="R2026" s="197"/>
      <c r="S2026" s="199">
        <f t="shared" si="176"/>
        <v>0</v>
      </c>
      <c r="T2026" s="200">
        <f ca="1">(P2026+S2026)-INVENTARIO[[#This Row],[Comisión 10%]]</f>
        <v>0</v>
      </c>
      <c r="U2026" s="197">
        <f t="shared" ca="1" si="177"/>
        <v>0</v>
      </c>
      <c r="V2026" s="201"/>
      <c r="W2026" s="20">
        <f ca="1">INVENTARIO[[#This Row],[Precio Final]]-(INVENTARIO[[#This Row],[Comisión 10%]]+INVENTARIO[[#This Row],[Costo total]])</f>
        <v>0</v>
      </c>
      <c r="X2026" s="20">
        <f ca="1">INVENTARIO[[#This Row],[Ganancia Unitaria]]*INVENTARIO[[#This Row],[Salidas]]</f>
        <v>0</v>
      </c>
      <c r="Y2026" s="20"/>
      <c r="Z2026" s="20"/>
    </row>
    <row r="2027" spans="1:26" ht="55" hidden="1" customHeight="1" x14ac:dyDescent="0.15">
      <c r="A2027" s="23"/>
      <c r="B2027" s="171"/>
      <c r="C2027" s="22"/>
      <c r="D2027" s="120"/>
      <c r="E2027" s="194"/>
      <c r="F2027" s="195" t="s">
        <v>697</v>
      </c>
      <c r="G2027" s="196"/>
      <c r="H2027" s="197"/>
      <c r="I2027" s="198">
        <f t="shared" ca="1" si="174"/>
        <v>0</v>
      </c>
      <c r="J2027" s="121"/>
      <c r="K2027" s="196">
        <f>SUMIFS(VENTAS[Cantidad],VENTAS[Código del producto Vendido],INVENTARIO[[#This Row],[Code]])</f>
        <v>0</v>
      </c>
      <c r="L2027" s="196">
        <f>INVENTARIO[[#This Row],[Entradas]]-INVENTARIO[[#This Row],[Salidas]]</f>
        <v>0</v>
      </c>
      <c r="M2027" s="197">
        <f ca="1">INVENTARIO[[#This Row],[Pricing 1]]*10%</f>
        <v>0</v>
      </c>
      <c r="N2027" s="197"/>
      <c r="O2027" s="197"/>
      <c r="P2027" s="197" t="e">
        <f t="shared" si="175"/>
        <v>#DIV/0!</v>
      </c>
      <c r="Q2027" s="196"/>
      <c r="R2027" s="197"/>
      <c r="S2027" s="199">
        <f t="shared" si="176"/>
        <v>0</v>
      </c>
      <c r="T2027" s="200">
        <f ca="1">(P2027+S2027)-INVENTARIO[[#This Row],[Comisión 10%]]</f>
        <v>0</v>
      </c>
      <c r="U2027" s="197">
        <f t="shared" ca="1" si="177"/>
        <v>0</v>
      </c>
      <c r="V2027" s="201"/>
      <c r="W2027" s="20">
        <f ca="1">INVENTARIO[[#This Row],[Precio Final]]-(INVENTARIO[[#This Row],[Comisión 10%]]+INVENTARIO[[#This Row],[Costo total]])</f>
        <v>0</v>
      </c>
      <c r="X2027" s="20">
        <f ca="1">INVENTARIO[[#This Row],[Ganancia Unitaria]]*INVENTARIO[[#This Row],[Salidas]]</f>
        <v>0</v>
      </c>
      <c r="Y2027" s="20"/>
      <c r="Z2027" s="20"/>
    </row>
    <row r="2028" spans="1:26" ht="55" hidden="1" customHeight="1" x14ac:dyDescent="0.15">
      <c r="A2028" s="23"/>
      <c r="B2028" s="171"/>
      <c r="C2028" s="22"/>
      <c r="D2028" s="120"/>
      <c r="E2028" s="194"/>
      <c r="F2028" s="195" t="s">
        <v>692</v>
      </c>
      <c r="G2028" s="196"/>
      <c r="H2028" s="197"/>
      <c r="I2028" s="198">
        <f t="shared" ca="1" si="174"/>
        <v>0</v>
      </c>
      <c r="J2028" s="121"/>
      <c r="K2028" s="196">
        <f>SUMIFS(VENTAS[Cantidad],VENTAS[Código del producto Vendido],INVENTARIO[[#This Row],[Code]])</f>
        <v>0</v>
      </c>
      <c r="L2028" s="196">
        <f>INVENTARIO[[#This Row],[Entradas]]-INVENTARIO[[#This Row],[Salidas]]</f>
        <v>0</v>
      </c>
      <c r="M2028" s="197">
        <f ca="1">INVENTARIO[[#This Row],[Pricing 1]]*10%</f>
        <v>0</v>
      </c>
      <c r="N2028" s="197"/>
      <c r="O2028" s="197"/>
      <c r="P2028" s="197" t="e">
        <f t="shared" si="175"/>
        <v>#DIV/0!</v>
      </c>
      <c r="Q2028" s="196"/>
      <c r="R2028" s="197"/>
      <c r="S2028" s="199">
        <f t="shared" si="176"/>
        <v>0</v>
      </c>
      <c r="T2028" s="200">
        <f ca="1">(P2028+S2028)-INVENTARIO[[#This Row],[Comisión 10%]]</f>
        <v>0</v>
      </c>
      <c r="U2028" s="197">
        <f t="shared" ca="1" si="177"/>
        <v>0</v>
      </c>
      <c r="V2028" s="201"/>
      <c r="W2028" s="20">
        <f ca="1">INVENTARIO[[#This Row],[Precio Final]]-(INVENTARIO[[#This Row],[Comisión 10%]]+INVENTARIO[[#This Row],[Costo total]])</f>
        <v>0</v>
      </c>
      <c r="X2028" s="20">
        <f ca="1">INVENTARIO[[#This Row],[Ganancia Unitaria]]*INVENTARIO[[#This Row],[Salidas]]</f>
        <v>0</v>
      </c>
      <c r="Y2028" s="20"/>
      <c r="Z2028" s="20"/>
    </row>
    <row r="2029" spans="1:26" ht="55" hidden="1" customHeight="1" x14ac:dyDescent="0.15">
      <c r="A2029" s="23"/>
      <c r="B2029" s="171"/>
      <c r="C2029" s="22"/>
      <c r="D2029" s="120"/>
      <c r="E2029" s="194"/>
      <c r="F2029" s="195" t="s">
        <v>698</v>
      </c>
      <c r="G2029" s="196"/>
      <c r="H2029" s="197"/>
      <c r="I2029" s="198">
        <f t="shared" ca="1" si="174"/>
        <v>0</v>
      </c>
      <c r="J2029" s="121"/>
      <c r="K2029" s="196">
        <f>SUMIFS(VENTAS[Cantidad],VENTAS[Código del producto Vendido],INVENTARIO[[#This Row],[Code]])</f>
        <v>0</v>
      </c>
      <c r="L2029" s="196">
        <f>INVENTARIO[[#This Row],[Entradas]]-INVENTARIO[[#This Row],[Salidas]]</f>
        <v>0</v>
      </c>
      <c r="M2029" s="197">
        <f ca="1">INVENTARIO[[#This Row],[Pricing 1]]*10%</f>
        <v>0</v>
      </c>
      <c r="N2029" s="197"/>
      <c r="O2029" s="197"/>
      <c r="P2029" s="197" t="e">
        <f t="shared" si="175"/>
        <v>#DIV/0!</v>
      </c>
      <c r="Q2029" s="196"/>
      <c r="R2029" s="197"/>
      <c r="S2029" s="199">
        <f t="shared" si="176"/>
        <v>0</v>
      </c>
      <c r="T2029" s="200">
        <f ca="1">(P2029+S2029)-INVENTARIO[[#This Row],[Comisión 10%]]</f>
        <v>0</v>
      </c>
      <c r="U2029" s="197">
        <f t="shared" ca="1" si="177"/>
        <v>0</v>
      </c>
      <c r="V2029" s="201"/>
      <c r="W2029" s="20">
        <f ca="1">INVENTARIO[[#This Row],[Precio Final]]-(INVENTARIO[[#This Row],[Comisión 10%]]+INVENTARIO[[#This Row],[Costo total]])</f>
        <v>0</v>
      </c>
      <c r="X2029" s="20">
        <f ca="1">INVENTARIO[[#This Row],[Ganancia Unitaria]]*INVENTARIO[[#This Row],[Salidas]]</f>
        <v>0</v>
      </c>
      <c r="Y2029" s="20"/>
      <c r="Z2029" s="20"/>
    </row>
    <row r="2030" spans="1:26" ht="55" hidden="1" customHeight="1" x14ac:dyDescent="0.15">
      <c r="A2030" s="23"/>
      <c r="B2030" s="171"/>
      <c r="C2030" s="22"/>
      <c r="D2030" s="120"/>
      <c r="E2030" s="194"/>
      <c r="F2030" s="195" t="s">
        <v>695</v>
      </c>
      <c r="G2030" s="196"/>
      <c r="H2030" s="197"/>
      <c r="I2030" s="198">
        <f t="shared" ca="1" si="174"/>
        <v>0</v>
      </c>
      <c r="J2030" s="121"/>
      <c r="K2030" s="196">
        <f>SUMIFS(VENTAS[Cantidad],VENTAS[Código del producto Vendido],INVENTARIO[[#This Row],[Code]])</f>
        <v>0</v>
      </c>
      <c r="L2030" s="196">
        <f>INVENTARIO[[#This Row],[Entradas]]-INVENTARIO[[#This Row],[Salidas]]</f>
        <v>0</v>
      </c>
      <c r="M2030" s="197">
        <f ca="1">INVENTARIO[[#This Row],[Pricing 1]]*10%</f>
        <v>0</v>
      </c>
      <c r="N2030" s="197"/>
      <c r="O2030" s="197"/>
      <c r="P2030" s="197" t="e">
        <f t="shared" si="175"/>
        <v>#DIV/0!</v>
      </c>
      <c r="Q2030" s="196"/>
      <c r="R2030" s="197"/>
      <c r="S2030" s="199">
        <f t="shared" si="176"/>
        <v>0</v>
      </c>
      <c r="T2030" s="200">
        <f ca="1">(P2030+S2030)-INVENTARIO[[#This Row],[Comisión 10%]]</f>
        <v>0</v>
      </c>
      <c r="U2030" s="197">
        <f t="shared" ca="1" si="177"/>
        <v>0</v>
      </c>
      <c r="V2030" s="201"/>
      <c r="W2030" s="20">
        <f ca="1">INVENTARIO[[#This Row],[Precio Final]]-(INVENTARIO[[#This Row],[Comisión 10%]]+INVENTARIO[[#This Row],[Costo total]])</f>
        <v>0</v>
      </c>
      <c r="X2030" s="20">
        <f ca="1">INVENTARIO[[#This Row],[Ganancia Unitaria]]*INVENTARIO[[#This Row],[Salidas]]</f>
        <v>0</v>
      </c>
      <c r="Y2030" s="20"/>
      <c r="Z2030" s="20"/>
    </row>
    <row r="2031" spans="1:26" ht="55" hidden="1" customHeight="1" x14ac:dyDescent="0.15">
      <c r="A2031" s="23"/>
      <c r="B2031" s="171"/>
      <c r="C2031" s="22"/>
      <c r="D2031" s="120"/>
      <c r="E2031" s="194"/>
      <c r="F2031" s="195" t="s">
        <v>697</v>
      </c>
      <c r="G2031" s="196"/>
      <c r="H2031" s="197"/>
      <c r="I2031" s="198">
        <f t="shared" ca="1" si="174"/>
        <v>0</v>
      </c>
      <c r="J2031" s="121"/>
      <c r="K2031" s="196">
        <f>SUMIFS(VENTAS[Cantidad],VENTAS[Código del producto Vendido],INVENTARIO[[#This Row],[Code]])</f>
        <v>0</v>
      </c>
      <c r="L2031" s="196">
        <f>INVENTARIO[[#This Row],[Entradas]]-INVENTARIO[[#This Row],[Salidas]]</f>
        <v>0</v>
      </c>
      <c r="M2031" s="197">
        <f ca="1">INVENTARIO[[#This Row],[Pricing 1]]*10%</f>
        <v>0</v>
      </c>
      <c r="N2031" s="197"/>
      <c r="O2031" s="197"/>
      <c r="P2031" s="197" t="e">
        <f t="shared" si="175"/>
        <v>#DIV/0!</v>
      </c>
      <c r="Q2031" s="196"/>
      <c r="R2031" s="197"/>
      <c r="S2031" s="199">
        <f t="shared" si="176"/>
        <v>0</v>
      </c>
      <c r="T2031" s="200">
        <f ca="1">(P2031+S2031)-INVENTARIO[[#This Row],[Comisión 10%]]</f>
        <v>0</v>
      </c>
      <c r="U2031" s="197">
        <f t="shared" ca="1" si="177"/>
        <v>0</v>
      </c>
      <c r="V2031" s="201"/>
      <c r="W2031" s="20">
        <f ca="1">INVENTARIO[[#This Row],[Precio Final]]-(INVENTARIO[[#This Row],[Comisión 10%]]+INVENTARIO[[#This Row],[Costo total]])</f>
        <v>0</v>
      </c>
      <c r="X2031" s="20">
        <f ca="1">INVENTARIO[[#This Row],[Ganancia Unitaria]]*INVENTARIO[[#This Row],[Salidas]]</f>
        <v>0</v>
      </c>
      <c r="Y2031" s="20"/>
      <c r="Z2031" s="20"/>
    </row>
    <row r="2032" spans="1:26" ht="55" hidden="1" customHeight="1" x14ac:dyDescent="0.15">
      <c r="A2032" s="23"/>
      <c r="B2032" s="171"/>
      <c r="C2032" s="22"/>
      <c r="D2032" s="120"/>
      <c r="E2032" s="194"/>
      <c r="F2032" s="195" t="s">
        <v>698</v>
      </c>
      <c r="G2032" s="196"/>
      <c r="H2032" s="197"/>
      <c r="I2032" s="198">
        <f t="shared" ca="1" si="174"/>
        <v>0</v>
      </c>
      <c r="J2032" s="121"/>
      <c r="K2032" s="196">
        <f>SUMIFS(VENTAS[Cantidad],VENTAS[Código del producto Vendido],INVENTARIO[[#This Row],[Code]])</f>
        <v>0</v>
      </c>
      <c r="L2032" s="196">
        <f>INVENTARIO[[#This Row],[Entradas]]-INVENTARIO[[#This Row],[Salidas]]</f>
        <v>0</v>
      </c>
      <c r="M2032" s="197">
        <f ca="1">INVENTARIO[[#This Row],[Pricing 1]]*10%</f>
        <v>0</v>
      </c>
      <c r="N2032" s="197"/>
      <c r="O2032" s="197"/>
      <c r="P2032" s="197" t="e">
        <f t="shared" si="175"/>
        <v>#DIV/0!</v>
      </c>
      <c r="Q2032" s="196"/>
      <c r="R2032" s="197"/>
      <c r="S2032" s="199">
        <f t="shared" si="176"/>
        <v>0</v>
      </c>
      <c r="T2032" s="200">
        <f ca="1">(P2032+S2032)-INVENTARIO[[#This Row],[Comisión 10%]]</f>
        <v>0</v>
      </c>
      <c r="U2032" s="197">
        <f t="shared" ca="1" si="177"/>
        <v>0</v>
      </c>
      <c r="V2032" s="201"/>
      <c r="W2032" s="20">
        <f ca="1">INVENTARIO[[#This Row],[Precio Final]]-(INVENTARIO[[#This Row],[Comisión 10%]]+INVENTARIO[[#This Row],[Costo total]])</f>
        <v>0</v>
      </c>
      <c r="X2032" s="20">
        <f ca="1">INVENTARIO[[#This Row],[Ganancia Unitaria]]*INVENTARIO[[#This Row],[Salidas]]</f>
        <v>0</v>
      </c>
      <c r="Y2032" s="20"/>
      <c r="Z2032" s="20"/>
    </row>
    <row r="2033" spans="1:26" ht="55" hidden="1" customHeight="1" x14ac:dyDescent="0.15">
      <c r="A2033" s="23"/>
      <c r="B2033" s="171"/>
      <c r="C2033" s="22"/>
      <c r="D2033" s="120"/>
      <c r="E2033" s="194"/>
      <c r="F2033" s="195" t="s">
        <v>697</v>
      </c>
      <c r="G2033" s="196"/>
      <c r="H2033" s="197"/>
      <c r="I2033" s="198">
        <f t="shared" ca="1" si="174"/>
        <v>0</v>
      </c>
      <c r="J2033" s="121"/>
      <c r="K2033" s="196">
        <f>SUMIFS(VENTAS[Cantidad],VENTAS[Código del producto Vendido],INVENTARIO[[#This Row],[Code]])</f>
        <v>0</v>
      </c>
      <c r="L2033" s="196">
        <f>INVENTARIO[[#This Row],[Entradas]]-INVENTARIO[[#This Row],[Salidas]]</f>
        <v>0</v>
      </c>
      <c r="M2033" s="197">
        <f ca="1">INVENTARIO[[#This Row],[Pricing 1]]*10%</f>
        <v>0</v>
      </c>
      <c r="N2033" s="197"/>
      <c r="O2033" s="197"/>
      <c r="P2033" s="197" t="e">
        <f t="shared" si="175"/>
        <v>#DIV/0!</v>
      </c>
      <c r="Q2033" s="196"/>
      <c r="R2033" s="197"/>
      <c r="S2033" s="199">
        <f t="shared" si="176"/>
        <v>0</v>
      </c>
      <c r="T2033" s="200">
        <f ca="1">(P2033+S2033)-INVENTARIO[[#This Row],[Comisión 10%]]</f>
        <v>0</v>
      </c>
      <c r="U2033" s="197">
        <f t="shared" ca="1" si="177"/>
        <v>0</v>
      </c>
      <c r="V2033" s="201"/>
      <c r="W2033" s="20">
        <f ca="1">INVENTARIO[[#This Row],[Precio Final]]-(INVENTARIO[[#This Row],[Comisión 10%]]+INVENTARIO[[#This Row],[Costo total]])</f>
        <v>0</v>
      </c>
      <c r="X2033" s="20">
        <f ca="1">INVENTARIO[[#This Row],[Ganancia Unitaria]]*INVENTARIO[[#This Row],[Salidas]]</f>
        <v>0</v>
      </c>
      <c r="Y2033" s="20"/>
      <c r="Z2033" s="20"/>
    </row>
    <row r="2034" spans="1:26" ht="55" hidden="1" customHeight="1" x14ac:dyDescent="0.15">
      <c r="A2034" s="23"/>
      <c r="B2034" s="171"/>
      <c r="C2034" s="22"/>
      <c r="D2034" s="120"/>
      <c r="E2034" s="194"/>
      <c r="F2034" s="195" t="s">
        <v>692</v>
      </c>
      <c r="G2034" s="196"/>
      <c r="H2034" s="197"/>
      <c r="I2034" s="198">
        <f t="shared" ca="1" si="174"/>
        <v>0</v>
      </c>
      <c r="J2034" s="121"/>
      <c r="K2034" s="196">
        <f>SUMIFS(VENTAS[Cantidad],VENTAS[Código del producto Vendido],INVENTARIO[[#This Row],[Code]])</f>
        <v>0</v>
      </c>
      <c r="L2034" s="196">
        <f>INVENTARIO[[#This Row],[Entradas]]-INVENTARIO[[#This Row],[Salidas]]</f>
        <v>0</v>
      </c>
      <c r="M2034" s="197">
        <f ca="1">INVENTARIO[[#This Row],[Pricing 1]]*10%</f>
        <v>0</v>
      </c>
      <c r="N2034" s="197"/>
      <c r="O2034" s="197"/>
      <c r="P2034" s="197" t="e">
        <f t="shared" si="175"/>
        <v>#DIV/0!</v>
      </c>
      <c r="Q2034" s="196"/>
      <c r="R2034" s="197"/>
      <c r="S2034" s="199">
        <f t="shared" si="176"/>
        <v>0</v>
      </c>
      <c r="T2034" s="200">
        <f ca="1">(P2034+S2034)-INVENTARIO[[#This Row],[Comisión 10%]]</f>
        <v>0</v>
      </c>
      <c r="U2034" s="197">
        <f t="shared" ca="1" si="177"/>
        <v>0</v>
      </c>
      <c r="V2034" s="201"/>
      <c r="W2034" s="20">
        <f ca="1">INVENTARIO[[#This Row],[Precio Final]]-(INVENTARIO[[#This Row],[Comisión 10%]]+INVENTARIO[[#This Row],[Costo total]])</f>
        <v>0</v>
      </c>
      <c r="X2034" s="20">
        <f ca="1">INVENTARIO[[#This Row],[Ganancia Unitaria]]*INVENTARIO[[#This Row],[Salidas]]</f>
        <v>0</v>
      </c>
      <c r="Y2034" s="20"/>
      <c r="Z2034" s="20"/>
    </row>
    <row r="2035" spans="1:26" ht="55" hidden="1" customHeight="1" x14ac:dyDescent="0.15">
      <c r="A2035" s="23"/>
      <c r="B2035" s="171"/>
      <c r="C2035" s="22"/>
      <c r="D2035" s="120"/>
      <c r="E2035" s="194"/>
      <c r="F2035" s="195" t="s">
        <v>697</v>
      </c>
      <c r="G2035" s="196"/>
      <c r="H2035" s="197"/>
      <c r="I2035" s="198">
        <f t="shared" ca="1" si="174"/>
        <v>0</v>
      </c>
      <c r="J2035" s="121"/>
      <c r="K2035" s="196">
        <f>SUMIFS(VENTAS[Cantidad],VENTAS[Código del producto Vendido],INVENTARIO[[#This Row],[Code]])</f>
        <v>0</v>
      </c>
      <c r="L2035" s="196">
        <f>INVENTARIO[[#This Row],[Entradas]]-INVENTARIO[[#This Row],[Salidas]]</f>
        <v>0</v>
      </c>
      <c r="M2035" s="197">
        <f ca="1">INVENTARIO[[#This Row],[Pricing 1]]*10%</f>
        <v>0</v>
      </c>
      <c r="N2035" s="197"/>
      <c r="O2035" s="197"/>
      <c r="P2035" s="197" t="e">
        <f t="shared" si="175"/>
        <v>#DIV/0!</v>
      </c>
      <c r="Q2035" s="196"/>
      <c r="R2035" s="197"/>
      <c r="S2035" s="199">
        <f t="shared" si="176"/>
        <v>0</v>
      </c>
      <c r="T2035" s="200">
        <f ca="1">(P2035+S2035)-INVENTARIO[[#This Row],[Comisión 10%]]</f>
        <v>0</v>
      </c>
      <c r="U2035" s="197">
        <f t="shared" ca="1" si="177"/>
        <v>0</v>
      </c>
      <c r="V2035" s="201"/>
      <c r="W2035" s="20">
        <f ca="1">INVENTARIO[[#This Row],[Precio Final]]-(INVENTARIO[[#This Row],[Comisión 10%]]+INVENTARIO[[#This Row],[Costo total]])</f>
        <v>0</v>
      </c>
      <c r="X2035" s="20">
        <f ca="1">INVENTARIO[[#This Row],[Ganancia Unitaria]]*INVENTARIO[[#This Row],[Salidas]]</f>
        <v>0</v>
      </c>
      <c r="Y2035" s="20"/>
      <c r="Z2035" s="20"/>
    </row>
    <row r="2036" spans="1:26" ht="55" hidden="1" customHeight="1" x14ac:dyDescent="0.15">
      <c r="A2036" s="23"/>
      <c r="B2036" s="171"/>
      <c r="C2036" s="22"/>
      <c r="D2036" s="120"/>
      <c r="E2036" s="194"/>
      <c r="F2036" s="195" t="s">
        <v>692</v>
      </c>
      <c r="G2036" s="196"/>
      <c r="H2036" s="197"/>
      <c r="I2036" s="198">
        <f t="shared" ca="1" si="174"/>
        <v>0</v>
      </c>
      <c r="J2036" s="121"/>
      <c r="K2036" s="196">
        <f>SUMIFS(VENTAS[Cantidad],VENTAS[Código del producto Vendido],INVENTARIO[[#This Row],[Code]])</f>
        <v>0</v>
      </c>
      <c r="L2036" s="196">
        <f>INVENTARIO[[#This Row],[Entradas]]-INVENTARIO[[#This Row],[Salidas]]</f>
        <v>0</v>
      </c>
      <c r="M2036" s="197">
        <f ca="1">INVENTARIO[[#This Row],[Pricing 1]]*10%</f>
        <v>0</v>
      </c>
      <c r="N2036" s="197"/>
      <c r="O2036" s="197"/>
      <c r="P2036" s="197" t="e">
        <f t="shared" si="175"/>
        <v>#DIV/0!</v>
      </c>
      <c r="Q2036" s="196"/>
      <c r="R2036" s="197"/>
      <c r="S2036" s="199">
        <f t="shared" si="176"/>
        <v>0</v>
      </c>
      <c r="T2036" s="200">
        <f ca="1">(P2036+S2036)-INVENTARIO[[#This Row],[Comisión 10%]]</f>
        <v>0</v>
      </c>
      <c r="U2036" s="197">
        <f t="shared" ca="1" si="177"/>
        <v>0</v>
      </c>
      <c r="V2036" s="201"/>
      <c r="W2036" s="20">
        <f ca="1">INVENTARIO[[#This Row],[Precio Final]]-(INVENTARIO[[#This Row],[Comisión 10%]]+INVENTARIO[[#This Row],[Costo total]])</f>
        <v>0</v>
      </c>
      <c r="X2036" s="20">
        <f ca="1">INVENTARIO[[#This Row],[Ganancia Unitaria]]*INVENTARIO[[#This Row],[Salidas]]</f>
        <v>0</v>
      </c>
      <c r="Y2036" s="20"/>
      <c r="Z2036" s="20"/>
    </row>
    <row r="2037" spans="1:26" ht="55" hidden="1" customHeight="1" x14ac:dyDescent="0.15">
      <c r="A2037" s="23"/>
      <c r="B2037" s="171"/>
      <c r="C2037" s="22"/>
      <c r="D2037" s="120"/>
      <c r="E2037" s="194"/>
      <c r="F2037" s="195" t="s">
        <v>698</v>
      </c>
      <c r="G2037" s="196"/>
      <c r="H2037" s="197"/>
      <c r="I2037" s="198">
        <f t="shared" ca="1" si="174"/>
        <v>0</v>
      </c>
      <c r="J2037" s="121"/>
      <c r="K2037" s="196">
        <f>SUMIFS(VENTAS[Cantidad],VENTAS[Código del producto Vendido],INVENTARIO[[#This Row],[Code]])</f>
        <v>0</v>
      </c>
      <c r="L2037" s="196">
        <f>INVENTARIO[[#This Row],[Entradas]]-INVENTARIO[[#This Row],[Salidas]]</f>
        <v>0</v>
      </c>
      <c r="M2037" s="197">
        <f ca="1">INVENTARIO[[#This Row],[Pricing 1]]*10%</f>
        <v>0</v>
      </c>
      <c r="N2037" s="197"/>
      <c r="O2037" s="197"/>
      <c r="P2037" s="197" t="e">
        <f t="shared" si="175"/>
        <v>#DIV/0!</v>
      </c>
      <c r="Q2037" s="196"/>
      <c r="R2037" s="197"/>
      <c r="S2037" s="199">
        <f t="shared" si="176"/>
        <v>0</v>
      </c>
      <c r="T2037" s="200">
        <f ca="1">(P2037+S2037)-INVENTARIO[[#This Row],[Comisión 10%]]</f>
        <v>0</v>
      </c>
      <c r="U2037" s="197">
        <f t="shared" ca="1" si="177"/>
        <v>0</v>
      </c>
      <c r="V2037" s="201"/>
      <c r="W2037" s="20">
        <f ca="1">INVENTARIO[[#This Row],[Precio Final]]-(INVENTARIO[[#This Row],[Comisión 10%]]+INVENTARIO[[#This Row],[Costo total]])</f>
        <v>0</v>
      </c>
      <c r="X2037" s="20">
        <f ca="1">INVENTARIO[[#This Row],[Ganancia Unitaria]]*INVENTARIO[[#This Row],[Salidas]]</f>
        <v>0</v>
      </c>
      <c r="Y2037" s="20"/>
      <c r="Z2037" s="20"/>
    </row>
    <row r="2038" spans="1:26" ht="55" hidden="1" customHeight="1" x14ac:dyDescent="0.15">
      <c r="A2038" s="23"/>
      <c r="B2038" s="171"/>
      <c r="C2038" s="22"/>
      <c r="D2038" s="120"/>
      <c r="E2038" s="194"/>
      <c r="F2038" s="195" t="s">
        <v>692</v>
      </c>
      <c r="G2038" s="196"/>
      <c r="H2038" s="197"/>
      <c r="I2038" s="198">
        <f t="shared" ref="I2038:I2101" ca="1" si="178">U2038</f>
        <v>0</v>
      </c>
      <c r="J2038" s="121"/>
      <c r="K2038" s="196">
        <f>SUMIFS(VENTAS[Cantidad],VENTAS[Código del producto Vendido],INVENTARIO[[#This Row],[Code]])</f>
        <v>0</v>
      </c>
      <c r="L2038" s="196">
        <f>INVENTARIO[[#This Row],[Entradas]]-INVENTARIO[[#This Row],[Salidas]]</f>
        <v>0</v>
      </c>
      <c r="M2038" s="197">
        <f ca="1">INVENTARIO[[#This Row],[Pricing 1]]*10%</f>
        <v>0</v>
      </c>
      <c r="N2038" s="197"/>
      <c r="O2038" s="197"/>
      <c r="P2038" s="197" t="e">
        <f t="shared" ref="P2038:P2101" si="179">N2038/O2038</f>
        <v>#DIV/0!</v>
      </c>
      <c r="Q2038" s="196"/>
      <c r="R2038" s="197"/>
      <c r="S2038" s="199">
        <f t="shared" ref="S2038:S2101" si="180">Q2038*R2038/1000</f>
        <v>0</v>
      </c>
      <c r="T2038" s="200">
        <f ca="1">(P2038+S2038)-INVENTARIO[[#This Row],[Comisión 10%]]</f>
        <v>0</v>
      </c>
      <c r="U2038" s="197">
        <f t="shared" ref="U2038:U2101" ca="1" si="181">ROUNDUP(T2038,0)</f>
        <v>0</v>
      </c>
      <c r="V2038" s="201"/>
      <c r="W2038" s="20">
        <f ca="1">INVENTARIO[[#This Row],[Precio Final]]-(INVENTARIO[[#This Row],[Comisión 10%]]+INVENTARIO[[#This Row],[Costo total]])</f>
        <v>0</v>
      </c>
      <c r="X2038" s="20">
        <f ca="1">INVENTARIO[[#This Row],[Ganancia Unitaria]]*INVENTARIO[[#This Row],[Salidas]]</f>
        <v>0</v>
      </c>
      <c r="Y2038" s="20"/>
      <c r="Z2038" s="20"/>
    </row>
    <row r="2039" spans="1:26" ht="55" hidden="1" customHeight="1" x14ac:dyDescent="0.15">
      <c r="A2039" s="23"/>
      <c r="B2039" s="171"/>
      <c r="C2039" s="22"/>
      <c r="D2039" s="120"/>
      <c r="E2039" s="194"/>
      <c r="F2039" s="195" t="s">
        <v>697</v>
      </c>
      <c r="G2039" s="196"/>
      <c r="H2039" s="197"/>
      <c r="I2039" s="198">
        <f t="shared" ca="1" si="178"/>
        <v>0</v>
      </c>
      <c r="J2039" s="121"/>
      <c r="K2039" s="196">
        <f>SUMIFS(VENTAS[Cantidad],VENTAS[Código del producto Vendido],INVENTARIO[[#This Row],[Code]])</f>
        <v>0</v>
      </c>
      <c r="L2039" s="196">
        <f>INVENTARIO[[#This Row],[Entradas]]-INVENTARIO[[#This Row],[Salidas]]</f>
        <v>0</v>
      </c>
      <c r="M2039" s="197">
        <f ca="1">INVENTARIO[[#This Row],[Pricing 1]]*10%</f>
        <v>0</v>
      </c>
      <c r="N2039" s="197"/>
      <c r="O2039" s="197"/>
      <c r="P2039" s="197" t="e">
        <f t="shared" si="179"/>
        <v>#DIV/0!</v>
      </c>
      <c r="Q2039" s="196"/>
      <c r="R2039" s="197"/>
      <c r="S2039" s="199">
        <f t="shared" si="180"/>
        <v>0</v>
      </c>
      <c r="T2039" s="200">
        <f ca="1">(P2039+S2039)-INVENTARIO[[#This Row],[Comisión 10%]]</f>
        <v>0</v>
      </c>
      <c r="U2039" s="197">
        <f t="shared" ca="1" si="181"/>
        <v>0</v>
      </c>
      <c r="V2039" s="201"/>
      <c r="W2039" s="20">
        <f ca="1">INVENTARIO[[#This Row],[Precio Final]]-(INVENTARIO[[#This Row],[Comisión 10%]]+INVENTARIO[[#This Row],[Costo total]])</f>
        <v>0</v>
      </c>
      <c r="X2039" s="20">
        <f ca="1">INVENTARIO[[#This Row],[Ganancia Unitaria]]*INVENTARIO[[#This Row],[Salidas]]</f>
        <v>0</v>
      </c>
      <c r="Y2039" s="20"/>
      <c r="Z2039" s="20"/>
    </row>
    <row r="2040" spans="1:26" ht="55" hidden="1" customHeight="1" x14ac:dyDescent="0.15">
      <c r="A2040" s="23"/>
      <c r="B2040" s="171"/>
      <c r="C2040" s="22"/>
      <c r="D2040" s="120"/>
      <c r="E2040" s="194"/>
      <c r="F2040" s="195" t="s">
        <v>698</v>
      </c>
      <c r="G2040" s="196"/>
      <c r="H2040" s="197"/>
      <c r="I2040" s="198">
        <f t="shared" ca="1" si="178"/>
        <v>0</v>
      </c>
      <c r="J2040" s="121"/>
      <c r="K2040" s="196">
        <f>SUMIFS(VENTAS[Cantidad],VENTAS[Código del producto Vendido],INVENTARIO[[#This Row],[Code]])</f>
        <v>0</v>
      </c>
      <c r="L2040" s="196">
        <f>INVENTARIO[[#This Row],[Entradas]]-INVENTARIO[[#This Row],[Salidas]]</f>
        <v>0</v>
      </c>
      <c r="M2040" s="197">
        <f ca="1">INVENTARIO[[#This Row],[Pricing 1]]*10%</f>
        <v>0</v>
      </c>
      <c r="N2040" s="197"/>
      <c r="O2040" s="197"/>
      <c r="P2040" s="197" t="e">
        <f t="shared" si="179"/>
        <v>#DIV/0!</v>
      </c>
      <c r="Q2040" s="196"/>
      <c r="R2040" s="197"/>
      <c r="S2040" s="199">
        <f t="shared" si="180"/>
        <v>0</v>
      </c>
      <c r="T2040" s="200">
        <f ca="1">(P2040+S2040)-INVENTARIO[[#This Row],[Comisión 10%]]</f>
        <v>0</v>
      </c>
      <c r="U2040" s="197">
        <f t="shared" ca="1" si="181"/>
        <v>0</v>
      </c>
      <c r="V2040" s="201"/>
      <c r="W2040" s="20">
        <f ca="1">INVENTARIO[[#This Row],[Precio Final]]-(INVENTARIO[[#This Row],[Comisión 10%]]+INVENTARIO[[#This Row],[Costo total]])</f>
        <v>0</v>
      </c>
      <c r="X2040" s="20">
        <f ca="1">INVENTARIO[[#This Row],[Ganancia Unitaria]]*INVENTARIO[[#This Row],[Salidas]]</f>
        <v>0</v>
      </c>
      <c r="Y2040" s="20"/>
      <c r="Z2040" s="20"/>
    </row>
    <row r="2041" spans="1:26" ht="55" hidden="1" customHeight="1" x14ac:dyDescent="0.15">
      <c r="A2041" s="23"/>
      <c r="B2041" s="171"/>
      <c r="C2041" s="22"/>
      <c r="D2041" s="120"/>
      <c r="E2041" s="194"/>
      <c r="F2041" s="195" t="s">
        <v>695</v>
      </c>
      <c r="G2041" s="196"/>
      <c r="H2041" s="197"/>
      <c r="I2041" s="198">
        <f t="shared" ca="1" si="178"/>
        <v>0</v>
      </c>
      <c r="J2041" s="121"/>
      <c r="K2041" s="196">
        <f>SUMIFS(VENTAS[Cantidad],VENTAS[Código del producto Vendido],INVENTARIO[[#This Row],[Code]])</f>
        <v>0</v>
      </c>
      <c r="L2041" s="196">
        <f>INVENTARIO[[#This Row],[Entradas]]-INVENTARIO[[#This Row],[Salidas]]</f>
        <v>0</v>
      </c>
      <c r="M2041" s="197">
        <f ca="1">INVENTARIO[[#This Row],[Pricing 1]]*10%</f>
        <v>0</v>
      </c>
      <c r="N2041" s="197"/>
      <c r="O2041" s="197"/>
      <c r="P2041" s="197" t="e">
        <f t="shared" si="179"/>
        <v>#DIV/0!</v>
      </c>
      <c r="Q2041" s="196"/>
      <c r="R2041" s="197"/>
      <c r="S2041" s="199">
        <f t="shared" si="180"/>
        <v>0</v>
      </c>
      <c r="T2041" s="200">
        <f ca="1">(P2041+S2041)-INVENTARIO[[#This Row],[Comisión 10%]]</f>
        <v>0</v>
      </c>
      <c r="U2041" s="197">
        <f t="shared" ca="1" si="181"/>
        <v>0</v>
      </c>
      <c r="V2041" s="201"/>
      <c r="W2041" s="20">
        <f ca="1">INVENTARIO[[#This Row],[Precio Final]]-(INVENTARIO[[#This Row],[Comisión 10%]]+INVENTARIO[[#This Row],[Costo total]])</f>
        <v>0</v>
      </c>
      <c r="X2041" s="20">
        <f ca="1">INVENTARIO[[#This Row],[Ganancia Unitaria]]*INVENTARIO[[#This Row],[Salidas]]</f>
        <v>0</v>
      </c>
      <c r="Y2041" s="20"/>
      <c r="Z2041" s="20"/>
    </row>
    <row r="2042" spans="1:26" ht="55" hidden="1" customHeight="1" x14ac:dyDescent="0.15">
      <c r="A2042" s="23"/>
      <c r="B2042" s="171"/>
      <c r="C2042" s="22"/>
      <c r="D2042" s="120"/>
      <c r="E2042" s="194"/>
      <c r="F2042" s="195" t="s">
        <v>692</v>
      </c>
      <c r="G2042" s="196"/>
      <c r="H2042" s="197"/>
      <c r="I2042" s="198">
        <f t="shared" ca="1" si="178"/>
        <v>0</v>
      </c>
      <c r="J2042" s="121"/>
      <c r="K2042" s="196">
        <f>SUMIFS(VENTAS[Cantidad],VENTAS[Código del producto Vendido],INVENTARIO[[#This Row],[Code]])</f>
        <v>0</v>
      </c>
      <c r="L2042" s="196">
        <f>INVENTARIO[[#This Row],[Entradas]]-INVENTARIO[[#This Row],[Salidas]]</f>
        <v>0</v>
      </c>
      <c r="M2042" s="197">
        <f ca="1">INVENTARIO[[#This Row],[Pricing 1]]*10%</f>
        <v>0</v>
      </c>
      <c r="N2042" s="197"/>
      <c r="O2042" s="197"/>
      <c r="P2042" s="197" t="e">
        <f t="shared" si="179"/>
        <v>#DIV/0!</v>
      </c>
      <c r="Q2042" s="196"/>
      <c r="R2042" s="197"/>
      <c r="S2042" s="199">
        <f t="shared" si="180"/>
        <v>0</v>
      </c>
      <c r="T2042" s="200">
        <f ca="1">(P2042+S2042)-INVENTARIO[[#This Row],[Comisión 10%]]</f>
        <v>0</v>
      </c>
      <c r="U2042" s="197">
        <f t="shared" ca="1" si="181"/>
        <v>0</v>
      </c>
      <c r="V2042" s="201"/>
      <c r="W2042" s="20">
        <f ca="1">INVENTARIO[[#This Row],[Precio Final]]-(INVENTARIO[[#This Row],[Comisión 10%]]+INVENTARIO[[#This Row],[Costo total]])</f>
        <v>0</v>
      </c>
      <c r="X2042" s="20">
        <f ca="1">INVENTARIO[[#This Row],[Ganancia Unitaria]]*INVENTARIO[[#This Row],[Salidas]]</f>
        <v>0</v>
      </c>
      <c r="Y2042" s="20"/>
      <c r="Z2042" s="20"/>
    </row>
    <row r="2043" spans="1:26" ht="55" hidden="1" customHeight="1" x14ac:dyDescent="0.15">
      <c r="A2043" s="23"/>
      <c r="B2043" s="171"/>
      <c r="C2043" s="22"/>
      <c r="D2043" s="120"/>
      <c r="E2043" s="194"/>
      <c r="F2043" s="195" t="s">
        <v>695</v>
      </c>
      <c r="G2043" s="196"/>
      <c r="H2043" s="197"/>
      <c r="I2043" s="198">
        <f t="shared" ca="1" si="178"/>
        <v>0</v>
      </c>
      <c r="J2043" s="121"/>
      <c r="K2043" s="196">
        <f>SUMIFS(VENTAS[Cantidad],VENTAS[Código del producto Vendido],INVENTARIO[[#This Row],[Code]])</f>
        <v>0</v>
      </c>
      <c r="L2043" s="196">
        <f>INVENTARIO[[#This Row],[Entradas]]-INVENTARIO[[#This Row],[Salidas]]</f>
        <v>0</v>
      </c>
      <c r="M2043" s="197">
        <f ca="1">INVENTARIO[[#This Row],[Pricing 1]]*10%</f>
        <v>0</v>
      </c>
      <c r="N2043" s="197"/>
      <c r="O2043" s="197"/>
      <c r="P2043" s="197" t="e">
        <f t="shared" si="179"/>
        <v>#DIV/0!</v>
      </c>
      <c r="Q2043" s="196"/>
      <c r="R2043" s="197"/>
      <c r="S2043" s="199">
        <f t="shared" si="180"/>
        <v>0</v>
      </c>
      <c r="T2043" s="200">
        <f ca="1">(P2043+S2043)-INVENTARIO[[#This Row],[Comisión 10%]]</f>
        <v>0</v>
      </c>
      <c r="U2043" s="197">
        <f t="shared" ca="1" si="181"/>
        <v>0</v>
      </c>
      <c r="V2043" s="201"/>
      <c r="W2043" s="20">
        <f ca="1">INVENTARIO[[#This Row],[Precio Final]]-(INVENTARIO[[#This Row],[Comisión 10%]]+INVENTARIO[[#This Row],[Costo total]])</f>
        <v>0</v>
      </c>
      <c r="X2043" s="20">
        <f ca="1">INVENTARIO[[#This Row],[Ganancia Unitaria]]*INVENTARIO[[#This Row],[Salidas]]</f>
        <v>0</v>
      </c>
      <c r="Y2043" s="20"/>
      <c r="Z2043" s="20"/>
    </row>
    <row r="2044" spans="1:26" ht="55" hidden="1" customHeight="1" x14ac:dyDescent="0.15">
      <c r="A2044" s="23"/>
      <c r="B2044" s="171"/>
      <c r="C2044" s="22"/>
      <c r="D2044" s="120"/>
      <c r="E2044" s="194"/>
      <c r="F2044" s="195" t="s">
        <v>697</v>
      </c>
      <c r="G2044" s="196"/>
      <c r="H2044" s="197"/>
      <c r="I2044" s="198">
        <f t="shared" ca="1" si="178"/>
        <v>0</v>
      </c>
      <c r="J2044" s="121"/>
      <c r="K2044" s="196">
        <f>SUMIFS(VENTAS[Cantidad],VENTAS[Código del producto Vendido],INVENTARIO[[#This Row],[Code]])</f>
        <v>0</v>
      </c>
      <c r="L2044" s="196">
        <f>INVENTARIO[[#This Row],[Entradas]]-INVENTARIO[[#This Row],[Salidas]]</f>
        <v>0</v>
      </c>
      <c r="M2044" s="197">
        <f ca="1">INVENTARIO[[#This Row],[Pricing 1]]*10%</f>
        <v>0</v>
      </c>
      <c r="N2044" s="197"/>
      <c r="O2044" s="197"/>
      <c r="P2044" s="197" t="e">
        <f t="shared" si="179"/>
        <v>#DIV/0!</v>
      </c>
      <c r="Q2044" s="196"/>
      <c r="R2044" s="197"/>
      <c r="S2044" s="199">
        <f t="shared" si="180"/>
        <v>0</v>
      </c>
      <c r="T2044" s="200">
        <f ca="1">(P2044+S2044)-INVENTARIO[[#This Row],[Comisión 10%]]</f>
        <v>0</v>
      </c>
      <c r="U2044" s="197">
        <f t="shared" ca="1" si="181"/>
        <v>0</v>
      </c>
      <c r="V2044" s="201"/>
      <c r="W2044" s="20">
        <f ca="1">INVENTARIO[[#This Row],[Precio Final]]-(INVENTARIO[[#This Row],[Comisión 10%]]+INVENTARIO[[#This Row],[Costo total]])</f>
        <v>0</v>
      </c>
      <c r="X2044" s="20">
        <f ca="1">INVENTARIO[[#This Row],[Ganancia Unitaria]]*INVENTARIO[[#This Row],[Salidas]]</f>
        <v>0</v>
      </c>
      <c r="Y2044" s="20"/>
      <c r="Z2044" s="20"/>
    </row>
    <row r="2045" spans="1:26" ht="55" hidden="1" customHeight="1" x14ac:dyDescent="0.15">
      <c r="A2045" s="23"/>
      <c r="B2045" s="171"/>
      <c r="C2045" s="22"/>
      <c r="D2045" s="120"/>
      <c r="E2045" s="194"/>
      <c r="F2045" s="195" t="s">
        <v>692</v>
      </c>
      <c r="G2045" s="196"/>
      <c r="H2045" s="197"/>
      <c r="I2045" s="198">
        <f t="shared" ca="1" si="178"/>
        <v>0</v>
      </c>
      <c r="J2045" s="121"/>
      <c r="K2045" s="196">
        <f>SUMIFS(VENTAS[Cantidad],VENTAS[Código del producto Vendido],INVENTARIO[[#This Row],[Code]])</f>
        <v>0</v>
      </c>
      <c r="L2045" s="196">
        <f>INVENTARIO[[#This Row],[Entradas]]-INVENTARIO[[#This Row],[Salidas]]</f>
        <v>0</v>
      </c>
      <c r="M2045" s="197">
        <f ca="1">INVENTARIO[[#This Row],[Pricing 1]]*10%</f>
        <v>0</v>
      </c>
      <c r="N2045" s="197"/>
      <c r="O2045" s="197"/>
      <c r="P2045" s="197" t="e">
        <f t="shared" si="179"/>
        <v>#DIV/0!</v>
      </c>
      <c r="Q2045" s="196"/>
      <c r="R2045" s="197"/>
      <c r="S2045" s="199">
        <f t="shared" si="180"/>
        <v>0</v>
      </c>
      <c r="T2045" s="200">
        <f ca="1">(P2045+S2045)-INVENTARIO[[#This Row],[Comisión 10%]]</f>
        <v>0</v>
      </c>
      <c r="U2045" s="197">
        <f t="shared" ca="1" si="181"/>
        <v>0</v>
      </c>
      <c r="V2045" s="201"/>
      <c r="W2045" s="20">
        <f ca="1">INVENTARIO[[#This Row],[Precio Final]]-(INVENTARIO[[#This Row],[Comisión 10%]]+INVENTARIO[[#This Row],[Costo total]])</f>
        <v>0</v>
      </c>
      <c r="X2045" s="20">
        <f ca="1">INVENTARIO[[#This Row],[Ganancia Unitaria]]*INVENTARIO[[#This Row],[Salidas]]</f>
        <v>0</v>
      </c>
      <c r="Y2045" s="20"/>
      <c r="Z2045" s="20"/>
    </row>
    <row r="2046" spans="1:26" ht="55" hidden="1" customHeight="1" x14ac:dyDescent="0.15">
      <c r="A2046" s="23"/>
      <c r="B2046" s="171"/>
      <c r="C2046" s="22"/>
      <c r="D2046" s="120"/>
      <c r="E2046" s="194"/>
      <c r="F2046" s="195" t="s">
        <v>697</v>
      </c>
      <c r="G2046" s="196"/>
      <c r="H2046" s="197"/>
      <c r="I2046" s="198">
        <f t="shared" ca="1" si="178"/>
        <v>0</v>
      </c>
      <c r="J2046" s="121"/>
      <c r="K2046" s="196">
        <f>SUMIFS(VENTAS[Cantidad],VENTAS[Código del producto Vendido],INVENTARIO[[#This Row],[Code]])</f>
        <v>0</v>
      </c>
      <c r="L2046" s="196">
        <f>INVENTARIO[[#This Row],[Entradas]]-INVENTARIO[[#This Row],[Salidas]]</f>
        <v>0</v>
      </c>
      <c r="M2046" s="197">
        <f ca="1">INVENTARIO[[#This Row],[Pricing 1]]*10%</f>
        <v>0</v>
      </c>
      <c r="N2046" s="197"/>
      <c r="O2046" s="197"/>
      <c r="P2046" s="197" t="e">
        <f t="shared" si="179"/>
        <v>#DIV/0!</v>
      </c>
      <c r="Q2046" s="196"/>
      <c r="R2046" s="197"/>
      <c r="S2046" s="199">
        <f t="shared" si="180"/>
        <v>0</v>
      </c>
      <c r="T2046" s="200">
        <f ca="1">(P2046+S2046)-INVENTARIO[[#This Row],[Comisión 10%]]</f>
        <v>0</v>
      </c>
      <c r="U2046" s="197">
        <f t="shared" ca="1" si="181"/>
        <v>0</v>
      </c>
      <c r="V2046" s="201"/>
      <c r="W2046" s="20">
        <f ca="1">INVENTARIO[[#This Row],[Precio Final]]-(INVENTARIO[[#This Row],[Comisión 10%]]+INVENTARIO[[#This Row],[Costo total]])</f>
        <v>0</v>
      </c>
      <c r="X2046" s="20">
        <f ca="1">INVENTARIO[[#This Row],[Ganancia Unitaria]]*INVENTARIO[[#This Row],[Salidas]]</f>
        <v>0</v>
      </c>
      <c r="Y2046" s="20"/>
      <c r="Z2046" s="20"/>
    </row>
    <row r="2047" spans="1:26" ht="55" hidden="1" customHeight="1" x14ac:dyDescent="0.15">
      <c r="A2047" s="23"/>
      <c r="B2047" s="171"/>
      <c r="C2047" s="22"/>
      <c r="D2047" s="120"/>
      <c r="E2047" s="194"/>
      <c r="F2047" s="195" t="s">
        <v>697</v>
      </c>
      <c r="G2047" s="196"/>
      <c r="H2047" s="197"/>
      <c r="I2047" s="198">
        <f t="shared" ca="1" si="178"/>
        <v>0</v>
      </c>
      <c r="J2047" s="121"/>
      <c r="K2047" s="196">
        <f>SUMIFS(VENTAS[Cantidad],VENTAS[Código del producto Vendido],INVENTARIO[[#This Row],[Code]])</f>
        <v>0</v>
      </c>
      <c r="L2047" s="196">
        <f>INVENTARIO[[#This Row],[Entradas]]-INVENTARIO[[#This Row],[Salidas]]</f>
        <v>0</v>
      </c>
      <c r="M2047" s="197">
        <f ca="1">INVENTARIO[[#This Row],[Pricing 1]]*10%</f>
        <v>0</v>
      </c>
      <c r="N2047" s="197"/>
      <c r="O2047" s="197"/>
      <c r="P2047" s="197" t="e">
        <f t="shared" si="179"/>
        <v>#DIV/0!</v>
      </c>
      <c r="Q2047" s="196"/>
      <c r="R2047" s="197"/>
      <c r="S2047" s="199">
        <f t="shared" si="180"/>
        <v>0</v>
      </c>
      <c r="T2047" s="200">
        <f ca="1">(P2047+S2047)-INVENTARIO[[#This Row],[Comisión 10%]]</f>
        <v>0</v>
      </c>
      <c r="U2047" s="197">
        <f t="shared" ca="1" si="181"/>
        <v>0</v>
      </c>
      <c r="V2047" s="201"/>
      <c r="W2047" s="20">
        <f ca="1">INVENTARIO[[#This Row],[Precio Final]]-(INVENTARIO[[#This Row],[Comisión 10%]]+INVENTARIO[[#This Row],[Costo total]])</f>
        <v>0</v>
      </c>
      <c r="X2047" s="20">
        <f ca="1">INVENTARIO[[#This Row],[Ganancia Unitaria]]*INVENTARIO[[#This Row],[Salidas]]</f>
        <v>0</v>
      </c>
      <c r="Y2047" s="20"/>
      <c r="Z2047" s="20"/>
    </row>
    <row r="2048" spans="1:26" ht="55" hidden="1" customHeight="1" x14ac:dyDescent="0.15">
      <c r="A2048" s="23"/>
      <c r="B2048" s="171"/>
      <c r="C2048" s="22"/>
      <c r="D2048" s="120"/>
      <c r="E2048" s="194"/>
      <c r="F2048" s="195"/>
      <c r="G2048" s="196"/>
      <c r="H2048" s="197"/>
      <c r="I2048" s="198">
        <f t="shared" ca="1" si="178"/>
        <v>0</v>
      </c>
      <c r="J2048" s="121"/>
      <c r="K2048" s="196">
        <f>SUMIFS(VENTAS[Cantidad],VENTAS[Código del producto Vendido],INVENTARIO[[#This Row],[Code]])</f>
        <v>0</v>
      </c>
      <c r="L2048" s="196">
        <f>INVENTARIO[[#This Row],[Entradas]]-INVENTARIO[[#This Row],[Salidas]]</f>
        <v>0</v>
      </c>
      <c r="M2048" s="197">
        <f ca="1">INVENTARIO[[#This Row],[Pricing 1]]*10%</f>
        <v>0</v>
      </c>
      <c r="N2048" s="197"/>
      <c r="O2048" s="197"/>
      <c r="P2048" s="197" t="e">
        <f t="shared" si="179"/>
        <v>#DIV/0!</v>
      </c>
      <c r="Q2048" s="196"/>
      <c r="R2048" s="197"/>
      <c r="S2048" s="199">
        <f t="shared" si="180"/>
        <v>0</v>
      </c>
      <c r="T2048" s="200">
        <f ca="1">(P2048+S2048)-INVENTARIO[[#This Row],[Comisión 10%]]</f>
        <v>0</v>
      </c>
      <c r="U2048" s="197">
        <f t="shared" ca="1" si="181"/>
        <v>0</v>
      </c>
      <c r="V2048" s="201"/>
      <c r="W2048" s="20">
        <f ca="1">INVENTARIO[[#This Row],[Precio Final]]-(INVENTARIO[[#This Row],[Comisión 10%]]+INVENTARIO[[#This Row],[Costo total]])</f>
        <v>0</v>
      </c>
      <c r="X2048" s="20">
        <f ca="1">INVENTARIO[[#This Row],[Ganancia Unitaria]]*INVENTARIO[[#This Row],[Salidas]]</f>
        <v>0</v>
      </c>
      <c r="Y2048" s="20"/>
      <c r="Z2048" s="20"/>
    </row>
    <row r="2049" spans="1:26" ht="55" hidden="1" customHeight="1" x14ac:dyDescent="0.15">
      <c r="A2049" s="23"/>
      <c r="B2049" s="171"/>
      <c r="C2049" s="22"/>
      <c r="D2049" s="120"/>
      <c r="E2049" s="194"/>
      <c r="F2049" s="195" t="s">
        <v>697</v>
      </c>
      <c r="G2049" s="196"/>
      <c r="H2049" s="197"/>
      <c r="I2049" s="198">
        <f t="shared" ca="1" si="178"/>
        <v>0</v>
      </c>
      <c r="J2049" s="121"/>
      <c r="K2049" s="196">
        <f>SUMIFS(VENTAS[Cantidad],VENTAS[Código del producto Vendido],INVENTARIO[[#This Row],[Code]])</f>
        <v>0</v>
      </c>
      <c r="L2049" s="196">
        <f>INVENTARIO[[#This Row],[Entradas]]-INVENTARIO[[#This Row],[Salidas]]</f>
        <v>0</v>
      </c>
      <c r="M2049" s="197">
        <f ca="1">INVENTARIO[[#This Row],[Pricing 1]]*10%</f>
        <v>0</v>
      </c>
      <c r="N2049" s="197"/>
      <c r="O2049" s="197"/>
      <c r="P2049" s="197" t="e">
        <f t="shared" si="179"/>
        <v>#DIV/0!</v>
      </c>
      <c r="Q2049" s="196"/>
      <c r="R2049" s="197"/>
      <c r="S2049" s="199">
        <f t="shared" si="180"/>
        <v>0</v>
      </c>
      <c r="T2049" s="200">
        <f ca="1">(P2049+S2049)-INVENTARIO[[#This Row],[Comisión 10%]]</f>
        <v>0</v>
      </c>
      <c r="U2049" s="197">
        <f t="shared" ca="1" si="181"/>
        <v>0</v>
      </c>
      <c r="V2049" s="201"/>
      <c r="W2049" s="20">
        <f ca="1">INVENTARIO[[#This Row],[Precio Final]]-(INVENTARIO[[#This Row],[Comisión 10%]]+INVENTARIO[[#This Row],[Costo total]])</f>
        <v>0</v>
      </c>
      <c r="X2049" s="20">
        <f ca="1">INVENTARIO[[#This Row],[Ganancia Unitaria]]*INVENTARIO[[#This Row],[Salidas]]</f>
        <v>0</v>
      </c>
      <c r="Y2049" s="20"/>
      <c r="Z2049" s="20"/>
    </row>
    <row r="2050" spans="1:26" ht="55" hidden="1" customHeight="1" x14ac:dyDescent="0.15">
      <c r="A2050" s="23"/>
      <c r="B2050" s="171"/>
      <c r="C2050" s="22"/>
      <c r="D2050" s="120"/>
      <c r="E2050" s="194"/>
      <c r="F2050" s="195" t="s">
        <v>695</v>
      </c>
      <c r="G2050" s="196"/>
      <c r="H2050" s="197"/>
      <c r="I2050" s="198">
        <f t="shared" ca="1" si="178"/>
        <v>0</v>
      </c>
      <c r="J2050" s="121"/>
      <c r="K2050" s="196">
        <f>SUMIFS(VENTAS[Cantidad],VENTAS[Código del producto Vendido],INVENTARIO[[#This Row],[Code]])</f>
        <v>0</v>
      </c>
      <c r="L2050" s="196">
        <f>INVENTARIO[[#This Row],[Entradas]]-INVENTARIO[[#This Row],[Salidas]]</f>
        <v>0</v>
      </c>
      <c r="M2050" s="197">
        <f ca="1">INVENTARIO[[#This Row],[Pricing 1]]*10%</f>
        <v>0</v>
      </c>
      <c r="N2050" s="197"/>
      <c r="O2050" s="197"/>
      <c r="P2050" s="197" t="e">
        <f t="shared" si="179"/>
        <v>#DIV/0!</v>
      </c>
      <c r="Q2050" s="196"/>
      <c r="R2050" s="197"/>
      <c r="S2050" s="199">
        <f t="shared" si="180"/>
        <v>0</v>
      </c>
      <c r="T2050" s="200">
        <f ca="1">(P2050+S2050)-INVENTARIO[[#This Row],[Comisión 10%]]</f>
        <v>0</v>
      </c>
      <c r="U2050" s="197">
        <f t="shared" ca="1" si="181"/>
        <v>0</v>
      </c>
      <c r="V2050" s="201"/>
      <c r="W2050" s="20">
        <f ca="1">INVENTARIO[[#This Row],[Precio Final]]-(INVENTARIO[[#This Row],[Comisión 10%]]+INVENTARIO[[#This Row],[Costo total]])</f>
        <v>0</v>
      </c>
      <c r="X2050" s="20">
        <f ca="1">INVENTARIO[[#This Row],[Ganancia Unitaria]]*INVENTARIO[[#This Row],[Salidas]]</f>
        <v>0</v>
      </c>
      <c r="Y2050" s="20"/>
      <c r="Z2050" s="20"/>
    </row>
    <row r="2051" spans="1:26" ht="55" hidden="1" customHeight="1" x14ac:dyDescent="0.15">
      <c r="A2051" s="23"/>
      <c r="B2051" s="171"/>
      <c r="C2051" s="22"/>
      <c r="D2051" s="120"/>
      <c r="E2051" s="194"/>
      <c r="F2051" s="195" t="s">
        <v>2412</v>
      </c>
      <c r="G2051" s="196"/>
      <c r="H2051" s="197"/>
      <c r="I2051" s="198">
        <f t="shared" ca="1" si="178"/>
        <v>0</v>
      </c>
      <c r="J2051" s="121"/>
      <c r="K2051" s="196">
        <f>SUMIFS(VENTAS[Cantidad],VENTAS[Código del producto Vendido],INVENTARIO[[#This Row],[Code]])</f>
        <v>0</v>
      </c>
      <c r="L2051" s="196">
        <f>INVENTARIO[[#This Row],[Entradas]]-INVENTARIO[[#This Row],[Salidas]]</f>
        <v>0</v>
      </c>
      <c r="M2051" s="197">
        <f ca="1">INVENTARIO[[#This Row],[Pricing 1]]*10%</f>
        <v>0</v>
      </c>
      <c r="N2051" s="197"/>
      <c r="O2051" s="197"/>
      <c r="P2051" s="197" t="e">
        <f t="shared" si="179"/>
        <v>#DIV/0!</v>
      </c>
      <c r="Q2051" s="196"/>
      <c r="R2051" s="197"/>
      <c r="S2051" s="199">
        <f t="shared" si="180"/>
        <v>0</v>
      </c>
      <c r="T2051" s="200">
        <f ca="1">(P2051+S2051)-INVENTARIO[[#This Row],[Comisión 10%]]</f>
        <v>0</v>
      </c>
      <c r="U2051" s="197">
        <f t="shared" ca="1" si="181"/>
        <v>0</v>
      </c>
      <c r="V2051" s="201"/>
      <c r="W2051" s="20">
        <f ca="1">INVENTARIO[[#This Row],[Precio Final]]-(INVENTARIO[[#This Row],[Comisión 10%]]+INVENTARIO[[#This Row],[Costo total]])</f>
        <v>0</v>
      </c>
      <c r="X2051" s="20">
        <f ca="1">INVENTARIO[[#This Row],[Ganancia Unitaria]]*INVENTARIO[[#This Row],[Salidas]]</f>
        <v>0</v>
      </c>
      <c r="Y2051" s="20"/>
      <c r="Z2051" s="20"/>
    </row>
    <row r="2052" spans="1:26" ht="55" hidden="1" customHeight="1" x14ac:dyDescent="0.15">
      <c r="A2052" s="23"/>
      <c r="B2052" s="171"/>
      <c r="C2052" s="22"/>
      <c r="D2052" s="120"/>
      <c r="E2052" s="194"/>
      <c r="F2052" s="195" t="s">
        <v>697</v>
      </c>
      <c r="G2052" s="196"/>
      <c r="H2052" s="197"/>
      <c r="I2052" s="198">
        <f t="shared" ca="1" si="178"/>
        <v>0</v>
      </c>
      <c r="J2052" s="121"/>
      <c r="K2052" s="196">
        <f>SUMIFS(VENTAS[Cantidad],VENTAS[Código del producto Vendido],INVENTARIO[[#This Row],[Code]])</f>
        <v>0</v>
      </c>
      <c r="L2052" s="196">
        <f>INVENTARIO[[#This Row],[Entradas]]-INVENTARIO[[#This Row],[Salidas]]</f>
        <v>0</v>
      </c>
      <c r="M2052" s="197">
        <f ca="1">INVENTARIO[[#This Row],[Pricing 1]]*10%</f>
        <v>0</v>
      </c>
      <c r="N2052" s="197"/>
      <c r="O2052" s="197"/>
      <c r="P2052" s="197" t="e">
        <f t="shared" si="179"/>
        <v>#DIV/0!</v>
      </c>
      <c r="Q2052" s="196"/>
      <c r="R2052" s="197"/>
      <c r="S2052" s="199">
        <f t="shared" si="180"/>
        <v>0</v>
      </c>
      <c r="T2052" s="200">
        <f ca="1">(P2052+S2052)-INVENTARIO[[#This Row],[Comisión 10%]]</f>
        <v>0</v>
      </c>
      <c r="U2052" s="197">
        <f t="shared" ca="1" si="181"/>
        <v>0</v>
      </c>
      <c r="V2052" s="201"/>
      <c r="W2052" s="20">
        <f ca="1">INVENTARIO[[#This Row],[Precio Final]]-(INVENTARIO[[#This Row],[Comisión 10%]]+INVENTARIO[[#This Row],[Costo total]])</f>
        <v>0</v>
      </c>
      <c r="X2052" s="20">
        <f ca="1">INVENTARIO[[#This Row],[Ganancia Unitaria]]*INVENTARIO[[#This Row],[Salidas]]</f>
        <v>0</v>
      </c>
      <c r="Y2052" s="20"/>
      <c r="Z2052" s="20"/>
    </row>
    <row r="2053" spans="1:26" ht="55" hidden="1" customHeight="1" x14ac:dyDescent="0.15">
      <c r="A2053" s="23"/>
      <c r="B2053" s="171"/>
      <c r="C2053" s="22"/>
      <c r="D2053" s="120"/>
      <c r="E2053" s="194"/>
      <c r="F2053" s="195" t="s">
        <v>695</v>
      </c>
      <c r="G2053" s="196"/>
      <c r="H2053" s="197"/>
      <c r="I2053" s="198">
        <f t="shared" ca="1" si="178"/>
        <v>0</v>
      </c>
      <c r="J2053" s="121"/>
      <c r="K2053" s="196">
        <f>SUMIFS(VENTAS[Cantidad],VENTAS[Código del producto Vendido],INVENTARIO[[#This Row],[Code]])</f>
        <v>0</v>
      </c>
      <c r="L2053" s="196">
        <f>INVENTARIO[[#This Row],[Entradas]]-INVENTARIO[[#This Row],[Salidas]]</f>
        <v>0</v>
      </c>
      <c r="M2053" s="197">
        <f ca="1">INVENTARIO[[#This Row],[Pricing 1]]*10%</f>
        <v>0</v>
      </c>
      <c r="N2053" s="197"/>
      <c r="O2053" s="197"/>
      <c r="P2053" s="197" t="e">
        <f t="shared" si="179"/>
        <v>#DIV/0!</v>
      </c>
      <c r="Q2053" s="196"/>
      <c r="R2053" s="197"/>
      <c r="S2053" s="199">
        <f t="shared" si="180"/>
        <v>0</v>
      </c>
      <c r="T2053" s="200">
        <f ca="1">(P2053+S2053)-INVENTARIO[[#This Row],[Comisión 10%]]</f>
        <v>0</v>
      </c>
      <c r="U2053" s="197">
        <f t="shared" ca="1" si="181"/>
        <v>0</v>
      </c>
      <c r="V2053" s="201"/>
      <c r="W2053" s="20">
        <f ca="1">INVENTARIO[[#This Row],[Precio Final]]-(INVENTARIO[[#This Row],[Comisión 10%]]+INVENTARIO[[#This Row],[Costo total]])</f>
        <v>0</v>
      </c>
      <c r="X2053" s="20">
        <f ca="1">INVENTARIO[[#This Row],[Ganancia Unitaria]]*INVENTARIO[[#This Row],[Salidas]]</f>
        <v>0</v>
      </c>
      <c r="Y2053" s="20"/>
      <c r="Z2053" s="20"/>
    </row>
    <row r="2054" spans="1:26" ht="55" hidden="1" customHeight="1" x14ac:dyDescent="0.15">
      <c r="A2054" s="23"/>
      <c r="B2054" s="171"/>
      <c r="C2054" s="22"/>
      <c r="D2054" s="120"/>
      <c r="E2054" s="194"/>
      <c r="F2054" s="195" t="s">
        <v>697</v>
      </c>
      <c r="G2054" s="196"/>
      <c r="H2054" s="197"/>
      <c r="I2054" s="198">
        <f t="shared" ca="1" si="178"/>
        <v>0</v>
      </c>
      <c r="J2054" s="121"/>
      <c r="K2054" s="196">
        <f>SUMIFS(VENTAS[Cantidad],VENTAS[Código del producto Vendido],INVENTARIO[[#This Row],[Code]])</f>
        <v>0</v>
      </c>
      <c r="L2054" s="196">
        <f>INVENTARIO[[#This Row],[Entradas]]-INVENTARIO[[#This Row],[Salidas]]</f>
        <v>0</v>
      </c>
      <c r="M2054" s="197">
        <f ca="1">INVENTARIO[[#This Row],[Pricing 1]]*10%</f>
        <v>0</v>
      </c>
      <c r="N2054" s="197"/>
      <c r="O2054" s="197"/>
      <c r="P2054" s="197" t="e">
        <f t="shared" si="179"/>
        <v>#DIV/0!</v>
      </c>
      <c r="Q2054" s="196"/>
      <c r="R2054" s="197"/>
      <c r="S2054" s="199">
        <f t="shared" si="180"/>
        <v>0</v>
      </c>
      <c r="T2054" s="200">
        <f ca="1">(P2054+S2054)-INVENTARIO[[#This Row],[Comisión 10%]]</f>
        <v>0</v>
      </c>
      <c r="U2054" s="197">
        <f t="shared" ca="1" si="181"/>
        <v>0</v>
      </c>
      <c r="V2054" s="201"/>
      <c r="W2054" s="20">
        <f ca="1">INVENTARIO[[#This Row],[Precio Final]]-(INVENTARIO[[#This Row],[Comisión 10%]]+INVENTARIO[[#This Row],[Costo total]])</f>
        <v>0</v>
      </c>
      <c r="X2054" s="20">
        <f ca="1">INVENTARIO[[#This Row],[Ganancia Unitaria]]*INVENTARIO[[#This Row],[Salidas]]</f>
        <v>0</v>
      </c>
      <c r="Y2054" s="20"/>
      <c r="Z2054" s="20"/>
    </row>
    <row r="2055" spans="1:26" ht="55" hidden="1" customHeight="1" x14ac:dyDescent="0.15">
      <c r="A2055" s="23"/>
      <c r="B2055" s="171"/>
      <c r="C2055" s="22"/>
      <c r="D2055" s="120"/>
      <c r="E2055" s="194"/>
      <c r="F2055" s="195" t="s">
        <v>1345</v>
      </c>
      <c r="G2055" s="196"/>
      <c r="H2055" s="197"/>
      <c r="I2055" s="198">
        <f t="shared" ca="1" si="178"/>
        <v>0</v>
      </c>
      <c r="J2055" s="121"/>
      <c r="K2055" s="196">
        <f>SUMIFS(VENTAS[Cantidad],VENTAS[Código del producto Vendido],INVENTARIO[[#This Row],[Code]])</f>
        <v>0</v>
      </c>
      <c r="L2055" s="196">
        <f>INVENTARIO[[#This Row],[Entradas]]-INVENTARIO[[#This Row],[Salidas]]</f>
        <v>0</v>
      </c>
      <c r="M2055" s="197">
        <f ca="1">INVENTARIO[[#This Row],[Pricing 1]]*10%</f>
        <v>0</v>
      </c>
      <c r="N2055" s="197"/>
      <c r="O2055" s="197"/>
      <c r="P2055" s="197" t="e">
        <f t="shared" si="179"/>
        <v>#DIV/0!</v>
      </c>
      <c r="Q2055" s="196"/>
      <c r="R2055" s="197"/>
      <c r="S2055" s="199">
        <f t="shared" si="180"/>
        <v>0</v>
      </c>
      <c r="T2055" s="200">
        <f ca="1">(P2055+S2055)-INVENTARIO[[#This Row],[Comisión 10%]]</f>
        <v>0</v>
      </c>
      <c r="U2055" s="197">
        <f t="shared" ca="1" si="181"/>
        <v>0</v>
      </c>
      <c r="V2055" s="201"/>
      <c r="W2055" s="20">
        <f ca="1">INVENTARIO[[#This Row],[Precio Final]]-(INVENTARIO[[#This Row],[Comisión 10%]]+INVENTARIO[[#This Row],[Costo total]])</f>
        <v>0</v>
      </c>
      <c r="X2055" s="20">
        <f ca="1">INVENTARIO[[#This Row],[Ganancia Unitaria]]*INVENTARIO[[#This Row],[Salidas]]</f>
        <v>0</v>
      </c>
      <c r="Y2055" s="20"/>
      <c r="Z2055" s="20"/>
    </row>
    <row r="2056" spans="1:26" ht="55" hidden="1" customHeight="1" x14ac:dyDescent="0.15">
      <c r="A2056" s="23"/>
      <c r="B2056" s="171"/>
      <c r="C2056" s="22"/>
      <c r="D2056" s="120"/>
      <c r="E2056" s="194"/>
      <c r="F2056" s="195" t="s">
        <v>697</v>
      </c>
      <c r="G2056" s="196"/>
      <c r="H2056" s="197"/>
      <c r="I2056" s="198">
        <f t="shared" ca="1" si="178"/>
        <v>0</v>
      </c>
      <c r="J2056" s="121"/>
      <c r="K2056" s="196">
        <f>SUMIFS(VENTAS[Cantidad],VENTAS[Código del producto Vendido],INVENTARIO[[#This Row],[Code]])</f>
        <v>0</v>
      </c>
      <c r="L2056" s="196">
        <f>INVENTARIO[[#This Row],[Entradas]]-INVENTARIO[[#This Row],[Salidas]]</f>
        <v>0</v>
      </c>
      <c r="M2056" s="197">
        <f ca="1">INVENTARIO[[#This Row],[Pricing 1]]*10%</f>
        <v>0</v>
      </c>
      <c r="N2056" s="197"/>
      <c r="O2056" s="197"/>
      <c r="P2056" s="197" t="e">
        <f t="shared" si="179"/>
        <v>#DIV/0!</v>
      </c>
      <c r="Q2056" s="196"/>
      <c r="R2056" s="197"/>
      <c r="S2056" s="199">
        <f t="shared" si="180"/>
        <v>0</v>
      </c>
      <c r="T2056" s="200">
        <f ca="1">(P2056+S2056)-INVENTARIO[[#This Row],[Comisión 10%]]</f>
        <v>0</v>
      </c>
      <c r="U2056" s="197">
        <f t="shared" ca="1" si="181"/>
        <v>0</v>
      </c>
      <c r="V2056" s="201"/>
      <c r="W2056" s="20">
        <f ca="1">INVENTARIO[[#This Row],[Precio Final]]-(INVENTARIO[[#This Row],[Comisión 10%]]+INVENTARIO[[#This Row],[Costo total]])</f>
        <v>0</v>
      </c>
      <c r="X2056" s="20">
        <f ca="1">INVENTARIO[[#This Row],[Ganancia Unitaria]]*INVENTARIO[[#This Row],[Salidas]]</f>
        <v>0</v>
      </c>
      <c r="Y2056" s="20"/>
      <c r="Z2056" s="20"/>
    </row>
    <row r="2057" spans="1:26" ht="55" hidden="1" customHeight="1" x14ac:dyDescent="0.15">
      <c r="A2057" s="23"/>
      <c r="B2057" s="171"/>
      <c r="C2057" s="22"/>
      <c r="D2057" s="120"/>
      <c r="E2057" s="194"/>
      <c r="F2057" s="195"/>
      <c r="G2057" s="196"/>
      <c r="H2057" s="197"/>
      <c r="I2057" s="198">
        <f t="shared" ca="1" si="178"/>
        <v>0</v>
      </c>
      <c r="J2057" s="121"/>
      <c r="K2057" s="196">
        <f>SUMIFS(VENTAS[Cantidad],VENTAS[Código del producto Vendido],INVENTARIO[[#This Row],[Code]])</f>
        <v>0</v>
      </c>
      <c r="L2057" s="196">
        <f>INVENTARIO[[#This Row],[Entradas]]-INVENTARIO[[#This Row],[Salidas]]</f>
        <v>0</v>
      </c>
      <c r="M2057" s="197">
        <f ca="1">INVENTARIO[[#This Row],[Pricing 1]]*10%</f>
        <v>0</v>
      </c>
      <c r="N2057" s="197"/>
      <c r="O2057" s="197"/>
      <c r="P2057" s="197" t="e">
        <f t="shared" si="179"/>
        <v>#DIV/0!</v>
      </c>
      <c r="Q2057" s="196"/>
      <c r="R2057" s="197"/>
      <c r="S2057" s="199">
        <f t="shared" si="180"/>
        <v>0</v>
      </c>
      <c r="T2057" s="200">
        <f ca="1">(P2057+S2057)-INVENTARIO[[#This Row],[Comisión 10%]]</f>
        <v>0</v>
      </c>
      <c r="U2057" s="197">
        <f t="shared" ca="1" si="181"/>
        <v>0</v>
      </c>
      <c r="V2057" s="201"/>
      <c r="W2057" s="20">
        <f ca="1">INVENTARIO[[#This Row],[Precio Final]]-(INVENTARIO[[#This Row],[Comisión 10%]]+INVENTARIO[[#This Row],[Costo total]])</f>
        <v>0</v>
      </c>
      <c r="X2057" s="20">
        <f ca="1">INVENTARIO[[#This Row],[Ganancia Unitaria]]*INVENTARIO[[#This Row],[Salidas]]</f>
        <v>0</v>
      </c>
      <c r="Y2057" s="20"/>
      <c r="Z2057" s="20"/>
    </row>
    <row r="2058" spans="1:26" ht="55" hidden="1" customHeight="1" x14ac:dyDescent="0.15">
      <c r="A2058" s="23"/>
      <c r="B2058" s="171"/>
      <c r="C2058" s="22"/>
      <c r="D2058" s="120"/>
      <c r="E2058" s="194"/>
      <c r="F2058" s="195" t="s">
        <v>692</v>
      </c>
      <c r="G2058" s="196"/>
      <c r="H2058" s="197"/>
      <c r="I2058" s="198">
        <f t="shared" ca="1" si="178"/>
        <v>0</v>
      </c>
      <c r="J2058" s="121"/>
      <c r="K2058" s="196">
        <f>SUMIFS(VENTAS[Cantidad],VENTAS[Código del producto Vendido],INVENTARIO[[#This Row],[Code]])</f>
        <v>0</v>
      </c>
      <c r="L2058" s="196">
        <f>INVENTARIO[[#This Row],[Entradas]]-INVENTARIO[[#This Row],[Salidas]]</f>
        <v>0</v>
      </c>
      <c r="M2058" s="197">
        <f ca="1">INVENTARIO[[#This Row],[Pricing 1]]*10%</f>
        <v>0</v>
      </c>
      <c r="N2058" s="197"/>
      <c r="O2058" s="197"/>
      <c r="P2058" s="197" t="e">
        <f t="shared" si="179"/>
        <v>#DIV/0!</v>
      </c>
      <c r="Q2058" s="196"/>
      <c r="R2058" s="197"/>
      <c r="S2058" s="199">
        <f t="shared" si="180"/>
        <v>0</v>
      </c>
      <c r="T2058" s="200">
        <f ca="1">(P2058+S2058)-INVENTARIO[[#This Row],[Comisión 10%]]</f>
        <v>0</v>
      </c>
      <c r="U2058" s="197">
        <f t="shared" ca="1" si="181"/>
        <v>0</v>
      </c>
      <c r="V2058" s="201"/>
      <c r="W2058" s="20">
        <f ca="1">INVENTARIO[[#This Row],[Precio Final]]-(INVENTARIO[[#This Row],[Comisión 10%]]+INVENTARIO[[#This Row],[Costo total]])</f>
        <v>0</v>
      </c>
      <c r="X2058" s="20">
        <f ca="1">INVENTARIO[[#This Row],[Ganancia Unitaria]]*INVENTARIO[[#This Row],[Salidas]]</f>
        <v>0</v>
      </c>
      <c r="Y2058" s="20"/>
      <c r="Z2058" s="20"/>
    </row>
    <row r="2059" spans="1:26" ht="55" hidden="1" customHeight="1" x14ac:dyDescent="0.15">
      <c r="A2059" s="23"/>
      <c r="B2059" s="171"/>
      <c r="C2059" s="22"/>
      <c r="D2059" s="120"/>
      <c r="E2059" s="194"/>
      <c r="F2059" s="195" t="s">
        <v>695</v>
      </c>
      <c r="G2059" s="196"/>
      <c r="H2059" s="197"/>
      <c r="I2059" s="198">
        <f t="shared" ca="1" si="178"/>
        <v>0</v>
      </c>
      <c r="J2059" s="121"/>
      <c r="K2059" s="196">
        <f>SUMIFS(VENTAS[Cantidad],VENTAS[Código del producto Vendido],INVENTARIO[[#This Row],[Code]])</f>
        <v>0</v>
      </c>
      <c r="L2059" s="196">
        <f>INVENTARIO[[#This Row],[Entradas]]-INVENTARIO[[#This Row],[Salidas]]</f>
        <v>0</v>
      </c>
      <c r="M2059" s="197">
        <f ca="1">INVENTARIO[[#This Row],[Pricing 1]]*10%</f>
        <v>0</v>
      </c>
      <c r="N2059" s="197"/>
      <c r="O2059" s="197"/>
      <c r="P2059" s="197" t="e">
        <f t="shared" si="179"/>
        <v>#DIV/0!</v>
      </c>
      <c r="Q2059" s="196"/>
      <c r="R2059" s="197"/>
      <c r="S2059" s="199">
        <f t="shared" si="180"/>
        <v>0</v>
      </c>
      <c r="T2059" s="200">
        <f ca="1">(P2059+S2059)-INVENTARIO[[#This Row],[Comisión 10%]]</f>
        <v>0</v>
      </c>
      <c r="U2059" s="197">
        <f t="shared" ca="1" si="181"/>
        <v>0</v>
      </c>
      <c r="V2059" s="201"/>
      <c r="W2059" s="20">
        <f ca="1">INVENTARIO[[#This Row],[Precio Final]]-(INVENTARIO[[#This Row],[Comisión 10%]]+INVENTARIO[[#This Row],[Costo total]])</f>
        <v>0</v>
      </c>
      <c r="X2059" s="20">
        <f ca="1">INVENTARIO[[#This Row],[Ganancia Unitaria]]*INVENTARIO[[#This Row],[Salidas]]</f>
        <v>0</v>
      </c>
      <c r="Y2059" s="20"/>
      <c r="Z2059" s="20"/>
    </row>
    <row r="2060" spans="1:26" ht="55" hidden="1" customHeight="1" x14ac:dyDescent="0.15">
      <c r="A2060" s="23"/>
      <c r="B2060" s="171"/>
      <c r="C2060" s="22"/>
      <c r="D2060" s="120"/>
      <c r="E2060" s="194"/>
      <c r="F2060" s="195" t="s">
        <v>695</v>
      </c>
      <c r="G2060" s="196"/>
      <c r="H2060" s="197"/>
      <c r="I2060" s="198">
        <f t="shared" ca="1" si="178"/>
        <v>0</v>
      </c>
      <c r="J2060" s="121"/>
      <c r="K2060" s="196">
        <f>SUMIFS(VENTAS[Cantidad],VENTAS[Código del producto Vendido],INVENTARIO[[#This Row],[Code]])</f>
        <v>0</v>
      </c>
      <c r="L2060" s="196">
        <f>INVENTARIO[[#This Row],[Entradas]]-INVENTARIO[[#This Row],[Salidas]]</f>
        <v>0</v>
      </c>
      <c r="M2060" s="197">
        <f ca="1">INVENTARIO[[#This Row],[Pricing 1]]*10%</f>
        <v>0</v>
      </c>
      <c r="N2060" s="197"/>
      <c r="O2060" s="197"/>
      <c r="P2060" s="197" t="e">
        <f t="shared" si="179"/>
        <v>#DIV/0!</v>
      </c>
      <c r="Q2060" s="196"/>
      <c r="R2060" s="197"/>
      <c r="S2060" s="199">
        <f t="shared" si="180"/>
        <v>0</v>
      </c>
      <c r="T2060" s="200">
        <f ca="1">(P2060+S2060)-INVENTARIO[[#This Row],[Comisión 10%]]</f>
        <v>0</v>
      </c>
      <c r="U2060" s="197">
        <f t="shared" ca="1" si="181"/>
        <v>0</v>
      </c>
      <c r="V2060" s="201"/>
      <c r="W2060" s="20">
        <f ca="1">INVENTARIO[[#This Row],[Precio Final]]-(INVENTARIO[[#This Row],[Comisión 10%]]+INVENTARIO[[#This Row],[Costo total]])</f>
        <v>0</v>
      </c>
      <c r="X2060" s="20">
        <f ca="1">INVENTARIO[[#This Row],[Ganancia Unitaria]]*INVENTARIO[[#This Row],[Salidas]]</f>
        <v>0</v>
      </c>
      <c r="Y2060" s="20"/>
      <c r="Z2060" s="20"/>
    </row>
    <row r="2061" spans="1:26" ht="55" hidden="1" customHeight="1" x14ac:dyDescent="0.15">
      <c r="A2061" s="23"/>
      <c r="B2061" s="171"/>
      <c r="C2061" s="22"/>
      <c r="D2061" s="120"/>
      <c r="E2061" s="194"/>
      <c r="F2061" s="195" t="s">
        <v>2413</v>
      </c>
      <c r="G2061" s="196"/>
      <c r="H2061" s="197"/>
      <c r="I2061" s="198">
        <f t="shared" ca="1" si="178"/>
        <v>0</v>
      </c>
      <c r="J2061" s="121"/>
      <c r="K2061" s="196">
        <f>SUMIFS(VENTAS[Cantidad],VENTAS[Código del producto Vendido],INVENTARIO[[#This Row],[Code]])</f>
        <v>0</v>
      </c>
      <c r="L2061" s="196">
        <f>INVENTARIO[[#This Row],[Entradas]]-INVENTARIO[[#This Row],[Salidas]]</f>
        <v>0</v>
      </c>
      <c r="M2061" s="197">
        <f ca="1">INVENTARIO[[#This Row],[Pricing 1]]*10%</f>
        <v>0</v>
      </c>
      <c r="N2061" s="197"/>
      <c r="O2061" s="197"/>
      <c r="P2061" s="197" t="e">
        <f t="shared" si="179"/>
        <v>#DIV/0!</v>
      </c>
      <c r="Q2061" s="196"/>
      <c r="R2061" s="197"/>
      <c r="S2061" s="199">
        <f t="shared" si="180"/>
        <v>0</v>
      </c>
      <c r="T2061" s="200">
        <f ca="1">(P2061+S2061)-INVENTARIO[[#This Row],[Comisión 10%]]</f>
        <v>0</v>
      </c>
      <c r="U2061" s="197">
        <f t="shared" ca="1" si="181"/>
        <v>0</v>
      </c>
      <c r="V2061" s="201"/>
      <c r="W2061" s="20">
        <f ca="1">INVENTARIO[[#This Row],[Precio Final]]-(INVENTARIO[[#This Row],[Comisión 10%]]+INVENTARIO[[#This Row],[Costo total]])</f>
        <v>0</v>
      </c>
      <c r="X2061" s="20">
        <f ca="1">INVENTARIO[[#This Row],[Ganancia Unitaria]]*INVENTARIO[[#This Row],[Salidas]]</f>
        <v>0</v>
      </c>
      <c r="Y2061" s="20"/>
      <c r="Z2061" s="20"/>
    </row>
    <row r="2062" spans="1:26" ht="55" hidden="1" customHeight="1" x14ac:dyDescent="0.15">
      <c r="A2062" s="23"/>
      <c r="B2062" s="171"/>
      <c r="C2062" s="22"/>
      <c r="D2062" s="120"/>
      <c r="E2062" s="194"/>
      <c r="F2062" s="195" t="s">
        <v>2413</v>
      </c>
      <c r="G2062" s="196"/>
      <c r="H2062" s="197"/>
      <c r="I2062" s="198">
        <f t="shared" ca="1" si="178"/>
        <v>0</v>
      </c>
      <c r="J2062" s="121"/>
      <c r="K2062" s="196">
        <f>SUMIFS(VENTAS[Cantidad],VENTAS[Código del producto Vendido],INVENTARIO[[#This Row],[Code]])</f>
        <v>0</v>
      </c>
      <c r="L2062" s="196">
        <f>INVENTARIO[[#This Row],[Entradas]]-INVENTARIO[[#This Row],[Salidas]]</f>
        <v>0</v>
      </c>
      <c r="M2062" s="197">
        <f ca="1">INVENTARIO[[#This Row],[Pricing 1]]*10%</f>
        <v>0</v>
      </c>
      <c r="N2062" s="197"/>
      <c r="O2062" s="197"/>
      <c r="P2062" s="197" t="e">
        <f t="shared" si="179"/>
        <v>#DIV/0!</v>
      </c>
      <c r="Q2062" s="196"/>
      <c r="R2062" s="197"/>
      <c r="S2062" s="199">
        <f t="shared" si="180"/>
        <v>0</v>
      </c>
      <c r="T2062" s="200">
        <f ca="1">(P2062+S2062)-INVENTARIO[[#This Row],[Comisión 10%]]</f>
        <v>0</v>
      </c>
      <c r="U2062" s="197">
        <f t="shared" ca="1" si="181"/>
        <v>0</v>
      </c>
      <c r="V2062" s="201"/>
      <c r="W2062" s="20">
        <f ca="1">INVENTARIO[[#This Row],[Precio Final]]-(INVENTARIO[[#This Row],[Comisión 10%]]+INVENTARIO[[#This Row],[Costo total]])</f>
        <v>0</v>
      </c>
      <c r="X2062" s="20">
        <f ca="1">INVENTARIO[[#This Row],[Ganancia Unitaria]]*INVENTARIO[[#This Row],[Salidas]]</f>
        <v>0</v>
      </c>
      <c r="Y2062" s="20"/>
      <c r="Z2062" s="20"/>
    </row>
    <row r="2063" spans="1:26" ht="55" hidden="1" customHeight="1" x14ac:dyDescent="0.15">
      <c r="A2063" s="23"/>
      <c r="B2063" s="171"/>
      <c r="C2063" s="22"/>
      <c r="D2063" s="120"/>
      <c r="E2063" s="194"/>
      <c r="F2063" s="195" t="s">
        <v>2413</v>
      </c>
      <c r="G2063" s="196"/>
      <c r="H2063" s="197"/>
      <c r="I2063" s="198">
        <f t="shared" ca="1" si="178"/>
        <v>0</v>
      </c>
      <c r="J2063" s="121"/>
      <c r="K2063" s="196">
        <f>SUMIFS(VENTAS[Cantidad],VENTAS[Código del producto Vendido],INVENTARIO[[#This Row],[Code]])</f>
        <v>0</v>
      </c>
      <c r="L2063" s="196">
        <f>INVENTARIO[[#This Row],[Entradas]]-INVENTARIO[[#This Row],[Salidas]]</f>
        <v>0</v>
      </c>
      <c r="M2063" s="197">
        <f ca="1">INVENTARIO[[#This Row],[Pricing 1]]*10%</f>
        <v>0</v>
      </c>
      <c r="N2063" s="197"/>
      <c r="O2063" s="197"/>
      <c r="P2063" s="197" t="e">
        <f t="shared" si="179"/>
        <v>#DIV/0!</v>
      </c>
      <c r="Q2063" s="196"/>
      <c r="R2063" s="197"/>
      <c r="S2063" s="199">
        <f t="shared" si="180"/>
        <v>0</v>
      </c>
      <c r="T2063" s="200">
        <f ca="1">(P2063+S2063)-INVENTARIO[[#This Row],[Comisión 10%]]</f>
        <v>0</v>
      </c>
      <c r="U2063" s="197">
        <f t="shared" ca="1" si="181"/>
        <v>0</v>
      </c>
      <c r="V2063" s="201"/>
      <c r="W2063" s="20">
        <f ca="1">INVENTARIO[[#This Row],[Precio Final]]-(INVENTARIO[[#This Row],[Comisión 10%]]+INVENTARIO[[#This Row],[Costo total]])</f>
        <v>0</v>
      </c>
      <c r="X2063" s="20">
        <f ca="1">INVENTARIO[[#This Row],[Ganancia Unitaria]]*INVENTARIO[[#This Row],[Salidas]]</f>
        <v>0</v>
      </c>
      <c r="Y2063" s="20"/>
      <c r="Z2063" s="20"/>
    </row>
    <row r="2064" spans="1:26" ht="55" hidden="1" customHeight="1" x14ac:dyDescent="0.15">
      <c r="A2064" s="23"/>
      <c r="B2064" s="171"/>
      <c r="C2064" s="22"/>
      <c r="D2064" s="120"/>
      <c r="E2064" s="194"/>
      <c r="F2064" s="195" t="s">
        <v>2413</v>
      </c>
      <c r="G2064" s="196"/>
      <c r="H2064" s="197"/>
      <c r="I2064" s="198">
        <f t="shared" ca="1" si="178"/>
        <v>0</v>
      </c>
      <c r="J2064" s="121"/>
      <c r="K2064" s="196">
        <f>SUMIFS(VENTAS[Cantidad],VENTAS[Código del producto Vendido],INVENTARIO[[#This Row],[Code]])</f>
        <v>0</v>
      </c>
      <c r="L2064" s="196">
        <f>INVENTARIO[[#This Row],[Entradas]]-INVENTARIO[[#This Row],[Salidas]]</f>
        <v>0</v>
      </c>
      <c r="M2064" s="197">
        <f ca="1">INVENTARIO[[#This Row],[Pricing 1]]*10%</f>
        <v>0</v>
      </c>
      <c r="N2064" s="197"/>
      <c r="O2064" s="197"/>
      <c r="P2064" s="197" t="e">
        <f t="shared" si="179"/>
        <v>#DIV/0!</v>
      </c>
      <c r="Q2064" s="196"/>
      <c r="R2064" s="197"/>
      <c r="S2064" s="199">
        <f t="shared" si="180"/>
        <v>0</v>
      </c>
      <c r="T2064" s="200">
        <f ca="1">(P2064+S2064)-INVENTARIO[[#This Row],[Comisión 10%]]</f>
        <v>0</v>
      </c>
      <c r="U2064" s="197">
        <f t="shared" ca="1" si="181"/>
        <v>0</v>
      </c>
      <c r="V2064" s="201"/>
      <c r="W2064" s="20">
        <f ca="1">INVENTARIO[[#This Row],[Precio Final]]-(INVENTARIO[[#This Row],[Comisión 10%]]+INVENTARIO[[#This Row],[Costo total]])</f>
        <v>0</v>
      </c>
      <c r="X2064" s="20">
        <f ca="1">INVENTARIO[[#This Row],[Ganancia Unitaria]]*INVENTARIO[[#This Row],[Salidas]]</f>
        <v>0</v>
      </c>
      <c r="Y2064" s="20"/>
      <c r="Z2064" s="20"/>
    </row>
    <row r="2065" spans="1:26" ht="55" hidden="1" customHeight="1" x14ac:dyDescent="0.15">
      <c r="A2065" s="23"/>
      <c r="B2065" s="171"/>
      <c r="C2065" s="22"/>
      <c r="D2065" s="120"/>
      <c r="E2065" s="194"/>
      <c r="F2065" s="195" t="s">
        <v>695</v>
      </c>
      <c r="G2065" s="196"/>
      <c r="H2065" s="197"/>
      <c r="I2065" s="198">
        <f t="shared" ca="1" si="178"/>
        <v>0</v>
      </c>
      <c r="J2065" s="121"/>
      <c r="K2065" s="196">
        <f>SUMIFS(VENTAS[Cantidad],VENTAS[Código del producto Vendido],INVENTARIO[[#This Row],[Code]])</f>
        <v>0</v>
      </c>
      <c r="L2065" s="196">
        <f>INVENTARIO[[#This Row],[Entradas]]-INVENTARIO[[#This Row],[Salidas]]</f>
        <v>0</v>
      </c>
      <c r="M2065" s="197">
        <f ca="1">INVENTARIO[[#This Row],[Pricing 1]]*10%</f>
        <v>0</v>
      </c>
      <c r="N2065" s="197"/>
      <c r="O2065" s="197"/>
      <c r="P2065" s="197" t="e">
        <f t="shared" si="179"/>
        <v>#DIV/0!</v>
      </c>
      <c r="Q2065" s="196"/>
      <c r="R2065" s="197"/>
      <c r="S2065" s="199">
        <f t="shared" si="180"/>
        <v>0</v>
      </c>
      <c r="T2065" s="200">
        <f ca="1">(P2065+S2065)-INVENTARIO[[#This Row],[Comisión 10%]]</f>
        <v>0</v>
      </c>
      <c r="U2065" s="197">
        <f t="shared" ca="1" si="181"/>
        <v>0</v>
      </c>
      <c r="V2065" s="201"/>
      <c r="W2065" s="20">
        <f ca="1">INVENTARIO[[#This Row],[Precio Final]]-(INVENTARIO[[#This Row],[Comisión 10%]]+INVENTARIO[[#This Row],[Costo total]])</f>
        <v>0</v>
      </c>
      <c r="X2065" s="20">
        <f ca="1">INVENTARIO[[#This Row],[Ganancia Unitaria]]*INVENTARIO[[#This Row],[Salidas]]</f>
        <v>0</v>
      </c>
      <c r="Y2065" s="20"/>
      <c r="Z2065" s="20"/>
    </row>
    <row r="2066" spans="1:26" ht="55" hidden="1" customHeight="1" x14ac:dyDescent="0.15">
      <c r="A2066" s="23"/>
      <c r="B2066" s="171"/>
      <c r="C2066" s="22"/>
      <c r="D2066" s="120"/>
      <c r="E2066" s="194"/>
      <c r="F2066" s="195" t="s">
        <v>692</v>
      </c>
      <c r="G2066" s="196"/>
      <c r="H2066" s="197"/>
      <c r="I2066" s="198">
        <f t="shared" ca="1" si="178"/>
        <v>0</v>
      </c>
      <c r="J2066" s="121"/>
      <c r="K2066" s="196">
        <f>SUMIFS(VENTAS[Cantidad],VENTAS[Código del producto Vendido],INVENTARIO[[#This Row],[Code]])</f>
        <v>0</v>
      </c>
      <c r="L2066" s="196">
        <f>INVENTARIO[[#This Row],[Entradas]]-INVENTARIO[[#This Row],[Salidas]]</f>
        <v>0</v>
      </c>
      <c r="M2066" s="197">
        <f ca="1">INVENTARIO[[#This Row],[Pricing 1]]*10%</f>
        <v>0</v>
      </c>
      <c r="N2066" s="197"/>
      <c r="O2066" s="197"/>
      <c r="P2066" s="197" t="e">
        <f t="shared" si="179"/>
        <v>#DIV/0!</v>
      </c>
      <c r="Q2066" s="196"/>
      <c r="R2066" s="197"/>
      <c r="S2066" s="199">
        <f t="shared" si="180"/>
        <v>0</v>
      </c>
      <c r="T2066" s="200">
        <f ca="1">(P2066+S2066)-INVENTARIO[[#This Row],[Comisión 10%]]</f>
        <v>0</v>
      </c>
      <c r="U2066" s="197">
        <f t="shared" ca="1" si="181"/>
        <v>0</v>
      </c>
      <c r="V2066" s="201"/>
      <c r="W2066" s="20">
        <f ca="1">INVENTARIO[[#This Row],[Precio Final]]-(INVENTARIO[[#This Row],[Comisión 10%]]+INVENTARIO[[#This Row],[Costo total]])</f>
        <v>0</v>
      </c>
      <c r="X2066" s="20">
        <f ca="1">INVENTARIO[[#This Row],[Ganancia Unitaria]]*INVENTARIO[[#This Row],[Salidas]]</f>
        <v>0</v>
      </c>
      <c r="Y2066" s="20"/>
      <c r="Z2066" s="20"/>
    </row>
    <row r="2067" spans="1:26" ht="55" hidden="1" customHeight="1" x14ac:dyDescent="0.15">
      <c r="A2067" s="23"/>
      <c r="B2067" s="171"/>
      <c r="C2067" s="22"/>
      <c r="D2067" s="120"/>
      <c r="E2067" s="194"/>
      <c r="F2067" s="195" t="s">
        <v>697</v>
      </c>
      <c r="G2067" s="196"/>
      <c r="H2067" s="197"/>
      <c r="I2067" s="198">
        <f t="shared" ca="1" si="178"/>
        <v>0</v>
      </c>
      <c r="J2067" s="121"/>
      <c r="K2067" s="196">
        <f>SUMIFS(VENTAS[Cantidad],VENTAS[Código del producto Vendido],INVENTARIO[[#This Row],[Code]])</f>
        <v>0</v>
      </c>
      <c r="L2067" s="196">
        <f>INVENTARIO[[#This Row],[Entradas]]-INVENTARIO[[#This Row],[Salidas]]</f>
        <v>0</v>
      </c>
      <c r="M2067" s="197">
        <f ca="1">INVENTARIO[[#This Row],[Pricing 1]]*10%</f>
        <v>0</v>
      </c>
      <c r="N2067" s="197"/>
      <c r="O2067" s="197"/>
      <c r="P2067" s="197" t="e">
        <f t="shared" si="179"/>
        <v>#DIV/0!</v>
      </c>
      <c r="Q2067" s="196"/>
      <c r="R2067" s="197"/>
      <c r="S2067" s="199">
        <f t="shared" si="180"/>
        <v>0</v>
      </c>
      <c r="T2067" s="200">
        <f ca="1">(P2067+S2067)-INVENTARIO[[#This Row],[Comisión 10%]]</f>
        <v>0</v>
      </c>
      <c r="U2067" s="197">
        <f t="shared" ca="1" si="181"/>
        <v>0</v>
      </c>
      <c r="V2067" s="201"/>
      <c r="W2067" s="20">
        <f ca="1">INVENTARIO[[#This Row],[Precio Final]]-(INVENTARIO[[#This Row],[Comisión 10%]]+INVENTARIO[[#This Row],[Costo total]])</f>
        <v>0</v>
      </c>
      <c r="X2067" s="20">
        <f ca="1">INVENTARIO[[#This Row],[Ganancia Unitaria]]*INVENTARIO[[#This Row],[Salidas]]</f>
        <v>0</v>
      </c>
      <c r="Y2067" s="20"/>
      <c r="Z2067" s="20"/>
    </row>
    <row r="2068" spans="1:26" ht="55" hidden="1" customHeight="1" x14ac:dyDescent="0.15">
      <c r="A2068" s="23"/>
      <c r="B2068" s="171"/>
      <c r="C2068" s="22"/>
      <c r="D2068" s="120"/>
      <c r="E2068" s="194"/>
      <c r="F2068" s="195" t="s">
        <v>692</v>
      </c>
      <c r="G2068" s="196"/>
      <c r="H2068" s="197"/>
      <c r="I2068" s="198">
        <f t="shared" ca="1" si="178"/>
        <v>0</v>
      </c>
      <c r="J2068" s="121"/>
      <c r="K2068" s="196">
        <f>SUMIFS(VENTAS[Cantidad],VENTAS[Código del producto Vendido],INVENTARIO[[#This Row],[Code]])</f>
        <v>0</v>
      </c>
      <c r="L2068" s="196">
        <f>INVENTARIO[[#This Row],[Entradas]]-INVENTARIO[[#This Row],[Salidas]]</f>
        <v>0</v>
      </c>
      <c r="M2068" s="197">
        <f ca="1">INVENTARIO[[#This Row],[Pricing 1]]*10%</f>
        <v>0</v>
      </c>
      <c r="N2068" s="197"/>
      <c r="O2068" s="197"/>
      <c r="P2068" s="197" t="e">
        <f t="shared" si="179"/>
        <v>#DIV/0!</v>
      </c>
      <c r="Q2068" s="196"/>
      <c r="R2068" s="197"/>
      <c r="S2068" s="199">
        <f t="shared" si="180"/>
        <v>0</v>
      </c>
      <c r="T2068" s="200">
        <f ca="1">(P2068+S2068)-INVENTARIO[[#This Row],[Comisión 10%]]</f>
        <v>0</v>
      </c>
      <c r="U2068" s="197">
        <f t="shared" ca="1" si="181"/>
        <v>0</v>
      </c>
      <c r="V2068" s="201"/>
      <c r="W2068" s="20">
        <f ca="1">INVENTARIO[[#This Row],[Precio Final]]-(INVENTARIO[[#This Row],[Comisión 10%]]+INVENTARIO[[#This Row],[Costo total]])</f>
        <v>0</v>
      </c>
      <c r="X2068" s="20">
        <f ca="1">INVENTARIO[[#This Row],[Ganancia Unitaria]]*INVENTARIO[[#This Row],[Salidas]]</f>
        <v>0</v>
      </c>
      <c r="Y2068" s="20"/>
      <c r="Z2068" s="20"/>
    </row>
    <row r="2069" spans="1:26" ht="55" hidden="1" customHeight="1" x14ac:dyDescent="0.15">
      <c r="A2069" s="23"/>
      <c r="B2069" s="171"/>
      <c r="C2069" s="22"/>
      <c r="D2069" s="120"/>
      <c r="E2069" s="194"/>
      <c r="F2069" s="195" t="s">
        <v>697</v>
      </c>
      <c r="G2069" s="196"/>
      <c r="H2069" s="197"/>
      <c r="I2069" s="198">
        <f t="shared" ca="1" si="178"/>
        <v>0</v>
      </c>
      <c r="J2069" s="121"/>
      <c r="K2069" s="196">
        <f>SUMIFS(VENTAS[Cantidad],VENTAS[Código del producto Vendido],INVENTARIO[[#This Row],[Code]])</f>
        <v>0</v>
      </c>
      <c r="L2069" s="196">
        <f>INVENTARIO[[#This Row],[Entradas]]-INVENTARIO[[#This Row],[Salidas]]</f>
        <v>0</v>
      </c>
      <c r="M2069" s="197">
        <f ca="1">INVENTARIO[[#This Row],[Pricing 1]]*10%</f>
        <v>0</v>
      </c>
      <c r="N2069" s="197"/>
      <c r="O2069" s="197"/>
      <c r="P2069" s="197" t="e">
        <f t="shared" si="179"/>
        <v>#DIV/0!</v>
      </c>
      <c r="Q2069" s="196"/>
      <c r="R2069" s="197"/>
      <c r="S2069" s="199">
        <f t="shared" si="180"/>
        <v>0</v>
      </c>
      <c r="T2069" s="200">
        <f ca="1">(P2069+S2069)-INVENTARIO[[#This Row],[Comisión 10%]]</f>
        <v>0</v>
      </c>
      <c r="U2069" s="197">
        <f t="shared" ca="1" si="181"/>
        <v>0</v>
      </c>
      <c r="V2069" s="201"/>
      <c r="W2069" s="20">
        <f ca="1">INVENTARIO[[#This Row],[Precio Final]]-(INVENTARIO[[#This Row],[Comisión 10%]]+INVENTARIO[[#This Row],[Costo total]])</f>
        <v>0</v>
      </c>
      <c r="X2069" s="20">
        <f ca="1">INVENTARIO[[#This Row],[Ganancia Unitaria]]*INVENTARIO[[#This Row],[Salidas]]</f>
        <v>0</v>
      </c>
      <c r="Y2069" s="20"/>
      <c r="Z2069" s="20"/>
    </row>
    <row r="2070" spans="1:26" ht="55" hidden="1" customHeight="1" x14ac:dyDescent="0.15">
      <c r="A2070" s="23"/>
      <c r="B2070" s="171"/>
      <c r="C2070" s="22"/>
      <c r="D2070" s="120"/>
      <c r="E2070" s="194"/>
      <c r="F2070" s="195" t="s">
        <v>695</v>
      </c>
      <c r="G2070" s="196"/>
      <c r="H2070" s="197"/>
      <c r="I2070" s="198">
        <f t="shared" ca="1" si="178"/>
        <v>0</v>
      </c>
      <c r="J2070" s="121"/>
      <c r="K2070" s="196">
        <f>SUMIFS(VENTAS[Cantidad],VENTAS[Código del producto Vendido],INVENTARIO[[#This Row],[Code]])</f>
        <v>0</v>
      </c>
      <c r="L2070" s="196">
        <f>INVENTARIO[[#This Row],[Entradas]]-INVENTARIO[[#This Row],[Salidas]]</f>
        <v>0</v>
      </c>
      <c r="M2070" s="197">
        <f ca="1">INVENTARIO[[#This Row],[Pricing 1]]*10%</f>
        <v>0</v>
      </c>
      <c r="N2070" s="197"/>
      <c r="O2070" s="197"/>
      <c r="P2070" s="197" t="e">
        <f t="shared" si="179"/>
        <v>#DIV/0!</v>
      </c>
      <c r="Q2070" s="196"/>
      <c r="R2070" s="197"/>
      <c r="S2070" s="199">
        <f t="shared" si="180"/>
        <v>0</v>
      </c>
      <c r="T2070" s="200">
        <f ca="1">(P2070+S2070)-INVENTARIO[[#This Row],[Comisión 10%]]</f>
        <v>0</v>
      </c>
      <c r="U2070" s="197">
        <f t="shared" ca="1" si="181"/>
        <v>0</v>
      </c>
      <c r="V2070" s="201"/>
      <c r="W2070" s="20">
        <f ca="1">INVENTARIO[[#This Row],[Precio Final]]-(INVENTARIO[[#This Row],[Comisión 10%]]+INVENTARIO[[#This Row],[Costo total]])</f>
        <v>0</v>
      </c>
      <c r="X2070" s="20">
        <f ca="1">INVENTARIO[[#This Row],[Ganancia Unitaria]]*INVENTARIO[[#This Row],[Salidas]]</f>
        <v>0</v>
      </c>
      <c r="Y2070" s="20"/>
      <c r="Z2070" s="20"/>
    </row>
    <row r="2071" spans="1:26" ht="55" hidden="1" customHeight="1" x14ac:dyDescent="0.15">
      <c r="A2071" s="23"/>
      <c r="B2071" s="171"/>
      <c r="C2071" s="22"/>
      <c r="D2071" s="120"/>
      <c r="E2071" s="194"/>
      <c r="F2071" s="195" t="s">
        <v>698</v>
      </c>
      <c r="G2071" s="196"/>
      <c r="H2071" s="197"/>
      <c r="I2071" s="198">
        <f t="shared" ca="1" si="178"/>
        <v>0</v>
      </c>
      <c r="J2071" s="121"/>
      <c r="K2071" s="196">
        <f>SUMIFS(VENTAS[Cantidad],VENTAS[Código del producto Vendido],INVENTARIO[[#This Row],[Code]])</f>
        <v>0</v>
      </c>
      <c r="L2071" s="196">
        <f>INVENTARIO[[#This Row],[Entradas]]-INVENTARIO[[#This Row],[Salidas]]</f>
        <v>0</v>
      </c>
      <c r="M2071" s="197">
        <f ca="1">INVENTARIO[[#This Row],[Pricing 1]]*10%</f>
        <v>0</v>
      </c>
      <c r="N2071" s="197"/>
      <c r="O2071" s="197"/>
      <c r="P2071" s="197" t="e">
        <f t="shared" si="179"/>
        <v>#DIV/0!</v>
      </c>
      <c r="Q2071" s="196"/>
      <c r="R2071" s="197"/>
      <c r="S2071" s="199">
        <f t="shared" si="180"/>
        <v>0</v>
      </c>
      <c r="T2071" s="200">
        <f ca="1">(P2071+S2071)-INVENTARIO[[#This Row],[Comisión 10%]]</f>
        <v>0</v>
      </c>
      <c r="U2071" s="197">
        <f t="shared" ca="1" si="181"/>
        <v>0</v>
      </c>
      <c r="V2071" s="201"/>
      <c r="W2071" s="20">
        <f ca="1">INVENTARIO[[#This Row],[Precio Final]]-(INVENTARIO[[#This Row],[Comisión 10%]]+INVENTARIO[[#This Row],[Costo total]])</f>
        <v>0</v>
      </c>
      <c r="X2071" s="20">
        <f ca="1">INVENTARIO[[#This Row],[Ganancia Unitaria]]*INVENTARIO[[#This Row],[Salidas]]</f>
        <v>0</v>
      </c>
      <c r="Y2071" s="20"/>
      <c r="Z2071" s="20"/>
    </row>
    <row r="2072" spans="1:26" ht="55" hidden="1" customHeight="1" x14ac:dyDescent="0.15">
      <c r="A2072" s="23"/>
      <c r="B2072" s="171"/>
      <c r="C2072" s="22"/>
      <c r="D2072" s="120"/>
      <c r="E2072" s="194"/>
      <c r="F2072" s="195" t="s">
        <v>695</v>
      </c>
      <c r="G2072" s="196"/>
      <c r="H2072" s="197"/>
      <c r="I2072" s="198">
        <f t="shared" ca="1" si="178"/>
        <v>0</v>
      </c>
      <c r="J2072" s="121"/>
      <c r="K2072" s="196">
        <f>SUMIFS(VENTAS[Cantidad],VENTAS[Código del producto Vendido],INVENTARIO[[#This Row],[Code]])</f>
        <v>0</v>
      </c>
      <c r="L2072" s="196">
        <f>INVENTARIO[[#This Row],[Entradas]]-INVENTARIO[[#This Row],[Salidas]]</f>
        <v>0</v>
      </c>
      <c r="M2072" s="197">
        <f ca="1">INVENTARIO[[#This Row],[Pricing 1]]*10%</f>
        <v>0</v>
      </c>
      <c r="N2072" s="197"/>
      <c r="O2072" s="197"/>
      <c r="P2072" s="197" t="e">
        <f t="shared" si="179"/>
        <v>#DIV/0!</v>
      </c>
      <c r="Q2072" s="196"/>
      <c r="R2072" s="197"/>
      <c r="S2072" s="199">
        <f t="shared" si="180"/>
        <v>0</v>
      </c>
      <c r="T2072" s="200">
        <f ca="1">(P2072+S2072)-INVENTARIO[[#This Row],[Comisión 10%]]</f>
        <v>0</v>
      </c>
      <c r="U2072" s="197">
        <f t="shared" ca="1" si="181"/>
        <v>0</v>
      </c>
      <c r="V2072" s="201"/>
      <c r="W2072" s="20">
        <f ca="1">INVENTARIO[[#This Row],[Precio Final]]-(INVENTARIO[[#This Row],[Comisión 10%]]+INVENTARIO[[#This Row],[Costo total]])</f>
        <v>0</v>
      </c>
      <c r="X2072" s="20">
        <f ca="1">INVENTARIO[[#This Row],[Ganancia Unitaria]]*INVENTARIO[[#This Row],[Salidas]]</f>
        <v>0</v>
      </c>
      <c r="Y2072" s="20"/>
      <c r="Z2072" s="20"/>
    </row>
    <row r="2073" spans="1:26" ht="55" hidden="1" customHeight="1" x14ac:dyDescent="0.15">
      <c r="A2073" s="23"/>
      <c r="B2073" s="171"/>
      <c r="C2073" s="22"/>
      <c r="D2073" s="120"/>
      <c r="E2073" s="194"/>
      <c r="F2073" s="195" t="s">
        <v>697</v>
      </c>
      <c r="G2073" s="196"/>
      <c r="H2073" s="197"/>
      <c r="I2073" s="198">
        <f t="shared" ca="1" si="178"/>
        <v>0</v>
      </c>
      <c r="J2073" s="121"/>
      <c r="K2073" s="196">
        <f>SUMIFS(VENTAS[Cantidad],VENTAS[Código del producto Vendido],INVENTARIO[[#This Row],[Code]])</f>
        <v>0</v>
      </c>
      <c r="L2073" s="196">
        <f>INVENTARIO[[#This Row],[Entradas]]-INVENTARIO[[#This Row],[Salidas]]</f>
        <v>0</v>
      </c>
      <c r="M2073" s="197">
        <f ca="1">INVENTARIO[[#This Row],[Pricing 1]]*10%</f>
        <v>0</v>
      </c>
      <c r="N2073" s="197"/>
      <c r="O2073" s="197"/>
      <c r="P2073" s="197" t="e">
        <f t="shared" si="179"/>
        <v>#DIV/0!</v>
      </c>
      <c r="Q2073" s="196"/>
      <c r="R2073" s="197"/>
      <c r="S2073" s="199">
        <f t="shared" si="180"/>
        <v>0</v>
      </c>
      <c r="T2073" s="200">
        <f ca="1">(P2073+S2073)-INVENTARIO[[#This Row],[Comisión 10%]]</f>
        <v>0</v>
      </c>
      <c r="U2073" s="197">
        <f t="shared" ca="1" si="181"/>
        <v>0</v>
      </c>
      <c r="V2073" s="201"/>
      <c r="W2073" s="20">
        <f ca="1">INVENTARIO[[#This Row],[Precio Final]]-(INVENTARIO[[#This Row],[Comisión 10%]]+INVENTARIO[[#This Row],[Costo total]])</f>
        <v>0</v>
      </c>
      <c r="X2073" s="20">
        <f ca="1">INVENTARIO[[#This Row],[Ganancia Unitaria]]*INVENTARIO[[#This Row],[Salidas]]</f>
        <v>0</v>
      </c>
      <c r="Y2073" s="20"/>
      <c r="Z2073" s="20"/>
    </row>
    <row r="2074" spans="1:26" ht="55" hidden="1" customHeight="1" x14ac:dyDescent="0.15">
      <c r="A2074" s="23"/>
      <c r="B2074" s="171"/>
      <c r="C2074" s="22"/>
      <c r="D2074" s="120"/>
      <c r="E2074" s="194"/>
      <c r="F2074" s="195" t="s">
        <v>692</v>
      </c>
      <c r="G2074" s="196"/>
      <c r="H2074" s="197"/>
      <c r="I2074" s="198">
        <f t="shared" ca="1" si="178"/>
        <v>0</v>
      </c>
      <c r="J2074" s="121"/>
      <c r="K2074" s="196">
        <f>SUMIFS(VENTAS[Cantidad],VENTAS[Código del producto Vendido],INVENTARIO[[#This Row],[Code]])</f>
        <v>0</v>
      </c>
      <c r="L2074" s="196">
        <f>INVENTARIO[[#This Row],[Entradas]]-INVENTARIO[[#This Row],[Salidas]]</f>
        <v>0</v>
      </c>
      <c r="M2074" s="197">
        <f ca="1">INVENTARIO[[#This Row],[Pricing 1]]*10%</f>
        <v>0</v>
      </c>
      <c r="N2074" s="197"/>
      <c r="O2074" s="197"/>
      <c r="P2074" s="197" t="e">
        <f t="shared" si="179"/>
        <v>#DIV/0!</v>
      </c>
      <c r="Q2074" s="196"/>
      <c r="R2074" s="197"/>
      <c r="S2074" s="199">
        <f t="shared" si="180"/>
        <v>0</v>
      </c>
      <c r="T2074" s="200">
        <f ca="1">(P2074+S2074)-INVENTARIO[[#This Row],[Comisión 10%]]</f>
        <v>0</v>
      </c>
      <c r="U2074" s="197">
        <f t="shared" ca="1" si="181"/>
        <v>0</v>
      </c>
      <c r="V2074" s="201"/>
      <c r="W2074" s="20">
        <f ca="1">INVENTARIO[[#This Row],[Precio Final]]-(INVENTARIO[[#This Row],[Comisión 10%]]+INVENTARIO[[#This Row],[Costo total]])</f>
        <v>0</v>
      </c>
      <c r="X2074" s="20">
        <f ca="1">INVENTARIO[[#This Row],[Ganancia Unitaria]]*INVENTARIO[[#This Row],[Salidas]]</f>
        <v>0</v>
      </c>
      <c r="Y2074" s="20"/>
      <c r="Z2074" s="20"/>
    </row>
    <row r="2075" spans="1:26" ht="55" hidden="1" customHeight="1" x14ac:dyDescent="0.15">
      <c r="A2075" s="23"/>
      <c r="B2075" s="171"/>
      <c r="C2075" s="22"/>
      <c r="D2075" s="120"/>
      <c r="E2075" s="194"/>
      <c r="F2075" s="195" t="s">
        <v>692</v>
      </c>
      <c r="G2075" s="196"/>
      <c r="H2075" s="197"/>
      <c r="I2075" s="198">
        <f t="shared" ca="1" si="178"/>
        <v>0</v>
      </c>
      <c r="J2075" s="121"/>
      <c r="K2075" s="196">
        <f>SUMIFS(VENTAS[Cantidad],VENTAS[Código del producto Vendido],INVENTARIO[[#This Row],[Code]])</f>
        <v>0</v>
      </c>
      <c r="L2075" s="196">
        <f>INVENTARIO[[#This Row],[Entradas]]-INVENTARIO[[#This Row],[Salidas]]</f>
        <v>0</v>
      </c>
      <c r="M2075" s="197">
        <f ca="1">INVENTARIO[[#This Row],[Pricing 1]]*10%</f>
        <v>0</v>
      </c>
      <c r="N2075" s="197"/>
      <c r="O2075" s="197"/>
      <c r="P2075" s="197" t="e">
        <f t="shared" si="179"/>
        <v>#DIV/0!</v>
      </c>
      <c r="Q2075" s="196"/>
      <c r="R2075" s="197"/>
      <c r="S2075" s="199">
        <f t="shared" si="180"/>
        <v>0</v>
      </c>
      <c r="T2075" s="200">
        <f ca="1">(P2075+S2075)-INVENTARIO[[#This Row],[Comisión 10%]]</f>
        <v>0</v>
      </c>
      <c r="U2075" s="197">
        <f t="shared" ca="1" si="181"/>
        <v>0</v>
      </c>
      <c r="V2075" s="201"/>
      <c r="W2075" s="20">
        <f ca="1">INVENTARIO[[#This Row],[Precio Final]]-(INVENTARIO[[#This Row],[Comisión 10%]]+INVENTARIO[[#This Row],[Costo total]])</f>
        <v>0</v>
      </c>
      <c r="X2075" s="20">
        <f ca="1">INVENTARIO[[#This Row],[Ganancia Unitaria]]*INVENTARIO[[#This Row],[Salidas]]</f>
        <v>0</v>
      </c>
      <c r="Y2075" s="20"/>
      <c r="Z2075" s="20"/>
    </row>
    <row r="2076" spans="1:26" ht="55" hidden="1" customHeight="1" x14ac:dyDescent="0.15">
      <c r="A2076" s="23"/>
      <c r="B2076" s="171"/>
      <c r="C2076" s="22"/>
      <c r="D2076" s="120"/>
      <c r="E2076" s="194"/>
      <c r="F2076" s="195" t="s">
        <v>695</v>
      </c>
      <c r="G2076" s="196"/>
      <c r="H2076" s="197"/>
      <c r="I2076" s="198">
        <f t="shared" ca="1" si="178"/>
        <v>0</v>
      </c>
      <c r="J2076" s="121"/>
      <c r="K2076" s="196">
        <f>SUMIFS(VENTAS[Cantidad],VENTAS[Código del producto Vendido],INVENTARIO[[#This Row],[Code]])</f>
        <v>0</v>
      </c>
      <c r="L2076" s="196">
        <f>INVENTARIO[[#This Row],[Entradas]]-INVENTARIO[[#This Row],[Salidas]]</f>
        <v>0</v>
      </c>
      <c r="M2076" s="197">
        <f ca="1">INVENTARIO[[#This Row],[Pricing 1]]*10%</f>
        <v>0</v>
      </c>
      <c r="N2076" s="197"/>
      <c r="O2076" s="197"/>
      <c r="P2076" s="197" t="e">
        <f t="shared" si="179"/>
        <v>#DIV/0!</v>
      </c>
      <c r="Q2076" s="196"/>
      <c r="R2076" s="197"/>
      <c r="S2076" s="199">
        <f t="shared" si="180"/>
        <v>0</v>
      </c>
      <c r="T2076" s="200">
        <f ca="1">(P2076+S2076)-INVENTARIO[[#This Row],[Comisión 10%]]</f>
        <v>0</v>
      </c>
      <c r="U2076" s="197">
        <f t="shared" ca="1" si="181"/>
        <v>0</v>
      </c>
      <c r="V2076" s="201"/>
      <c r="W2076" s="20">
        <f ca="1">INVENTARIO[[#This Row],[Precio Final]]-(INVENTARIO[[#This Row],[Comisión 10%]]+INVENTARIO[[#This Row],[Costo total]])</f>
        <v>0</v>
      </c>
      <c r="X2076" s="20">
        <f ca="1">INVENTARIO[[#This Row],[Ganancia Unitaria]]*INVENTARIO[[#This Row],[Salidas]]</f>
        <v>0</v>
      </c>
      <c r="Y2076" s="20"/>
      <c r="Z2076" s="20"/>
    </row>
    <row r="2077" spans="1:26" ht="55" hidden="1" customHeight="1" x14ac:dyDescent="0.15">
      <c r="A2077" s="23"/>
      <c r="B2077" s="171"/>
      <c r="C2077" s="22"/>
      <c r="D2077" s="120"/>
      <c r="E2077" s="194"/>
      <c r="F2077" s="195" t="s">
        <v>695</v>
      </c>
      <c r="G2077" s="196"/>
      <c r="H2077" s="197"/>
      <c r="I2077" s="198">
        <f t="shared" ca="1" si="178"/>
        <v>0</v>
      </c>
      <c r="J2077" s="121"/>
      <c r="K2077" s="196">
        <f>SUMIFS(VENTAS[Cantidad],VENTAS[Código del producto Vendido],INVENTARIO[[#This Row],[Code]])</f>
        <v>0</v>
      </c>
      <c r="L2077" s="196">
        <f>INVENTARIO[[#This Row],[Entradas]]-INVENTARIO[[#This Row],[Salidas]]</f>
        <v>0</v>
      </c>
      <c r="M2077" s="197">
        <f ca="1">INVENTARIO[[#This Row],[Pricing 1]]*10%</f>
        <v>0</v>
      </c>
      <c r="N2077" s="197"/>
      <c r="O2077" s="197"/>
      <c r="P2077" s="197" t="e">
        <f t="shared" si="179"/>
        <v>#DIV/0!</v>
      </c>
      <c r="Q2077" s="196"/>
      <c r="R2077" s="197"/>
      <c r="S2077" s="199">
        <f t="shared" si="180"/>
        <v>0</v>
      </c>
      <c r="T2077" s="200">
        <f ca="1">(P2077+S2077)-INVENTARIO[[#This Row],[Comisión 10%]]</f>
        <v>0</v>
      </c>
      <c r="U2077" s="197">
        <f t="shared" ca="1" si="181"/>
        <v>0</v>
      </c>
      <c r="V2077" s="201"/>
      <c r="W2077" s="20">
        <f ca="1">INVENTARIO[[#This Row],[Precio Final]]-(INVENTARIO[[#This Row],[Comisión 10%]]+INVENTARIO[[#This Row],[Costo total]])</f>
        <v>0</v>
      </c>
      <c r="X2077" s="20">
        <f ca="1">INVENTARIO[[#This Row],[Ganancia Unitaria]]*INVENTARIO[[#This Row],[Salidas]]</f>
        <v>0</v>
      </c>
      <c r="Y2077" s="20"/>
      <c r="Z2077" s="20"/>
    </row>
    <row r="2078" spans="1:26" ht="55" hidden="1" customHeight="1" x14ac:dyDescent="0.15">
      <c r="A2078" s="23"/>
      <c r="B2078" s="171"/>
      <c r="C2078" s="22"/>
      <c r="D2078" s="120"/>
      <c r="E2078" s="194"/>
      <c r="F2078" s="195" t="s">
        <v>692</v>
      </c>
      <c r="G2078" s="196"/>
      <c r="H2078" s="197"/>
      <c r="I2078" s="198">
        <f t="shared" ca="1" si="178"/>
        <v>0</v>
      </c>
      <c r="J2078" s="121"/>
      <c r="K2078" s="196">
        <f>SUMIFS(VENTAS[Cantidad],VENTAS[Código del producto Vendido],INVENTARIO[[#This Row],[Code]])</f>
        <v>0</v>
      </c>
      <c r="L2078" s="196">
        <f>INVENTARIO[[#This Row],[Entradas]]-INVENTARIO[[#This Row],[Salidas]]</f>
        <v>0</v>
      </c>
      <c r="M2078" s="197">
        <f ca="1">INVENTARIO[[#This Row],[Pricing 1]]*10%</f>
        <v>0</v>
      </c>
      <c r="N2078" s="197"/>
      <c r="O2078" s="197"/>
      <c r="P2078" s="197" t="e">
        <f t="shared" si="179"/>
        <v>#DIV/0!</v>
      </c>
      <c r="Q2078" s="196"/>
      <c r="R2078" s="197"/>
      <c r="S2078" s="199">
        <f t="shared" si="180"/>
        <v>0</v>
      </c>
      <c r="T2078" s="200">
        <f ca="1">(P2078+S2078)-INVENTARIO[[#This Row],[Comisión 10%]]</f>
        <v>0</v>
      </c>
      <c r="U2078" s="197">
        <f t="shared" ca="1" si="181"/>
        <v>0</v>
      </c>
      <c r="V2078" s="201"/>
      <c r="W2078" s="20">
        <f ca="1">INVENTARIO[[#This Row],[Precio Final]]-(INVENTARIO[[#This Row],[Comisión 10%]]+INVENTARIO[[#This Row],[Costo total]])</f>
        <v>0</v>
      </c>
      <c r="X2078" s="20">
        <f ca="1">INVENTARIO[[#This Row],[Ganancia Unitaria]]*INVENTARIO[[#This Row],[Salidas]]</f>
        <v>0</v>
      </c>
      <c r="Y2078" s="20"/>
      <c r="Z2078" s="20"/>
    </row>
    <row r="2079" spans="1:26" ht="55" hidden="1" customHeight="1" x14ac:dyDescent="0.15">
      <c r="A2079" s="23"/>
      <c r="B2079" s="171"/>
      <c r="C2079" s="22"/>
      <c r="D2079" s="120"/>
      <c r="E2079" s="194"/>
      <c r="F2079" s="195" t="s">
        <v>695</v>
      </c>
      <c r="G2079" s="196"/>
      <c r="H2079" s="197"/>
      <c r="I2079" s="198">
        <f t="shared" ca="1" si="178"/>
        <v>0</v>
      </c>
      <c r="J2079" s="121"/>
      <c r="K2079" s="196">
        <f>SUMIFS(VENTAS[Cantidad],VENTAS[Código del producto Vendido],INVENTARIO[[#This Row],[Code]])</f>
        <v>0</v>
      </c>
      <c r="L2079" s="196">
        <f>INVENTARIO[[#This Row],[Entradas]]-INVENTARIO[[#This Row],[Salidas]]</f>
        <v>0</v>
      </c>
      <c r="M2079" s="197">
        <f ca="1">INVENTARIO[[#This Row],[Pricing 1]]*10%</f>
        <v>0</v>
      </c>
      <c r="N2079" s="197"/>
      <c r="O2079" s="197"/>
      <c r="P2079" s="197" t="e">
        <f t="shared" si="179"/>
        <v>#DIV/0!</v>
      </c>
      <c r="Q2079" s="196"/>
      <c r="R2079" s="197"/>
      <c r="S2079" s="199">
        <f t="shared" si="180"/>
        <v>0</v>
      </c>
      <c r="T2079" s="200">
        <f ca="1">(P2079+S2079)-INVENTARIO[[#This Row],[Comisión 10%]]</f>
        <v>0</v>
      </c>
      <c r="U2079" s="197">
        <f t="shared" ca="1" si="181"/>
        <v>0</v>
      </c>
      <c r="V2079" s="201"/>
      <c r="W2079" s="20">
        <f ca="1">INVENTARIO[[#This Row],[Precio Final]]-(INVENTARIO[[#This Row],[Comisión 10%]]+INVENTARIO[[#This Row],[Costo total]])</f>
        <v>0</v>
      </c>
      <c r="X2079" s="20">
        <f ca="1">INVENTARIO[[#This Row],[Ganancia Unitaria]]*INVENTARIO[[#This Row],[Salidas]]</f>
        <v>0</v>
      </c>
      <c r="Y2079" s="20"/>
      <c r="Z2079" s="20"/>
    </row>
    <row r="2080" spans="1:26" ht="55" hidden="1" customHeight="1" x14ac:dyDescent="0.15">
      <c r="A2080" s="23"/>
      <c r="B2080" s="171"/>
      <c r="C2080" s="22"/>
      <c r="D2080" s="120"/>
      <c r="E2080" s="194"/>
      <c r="F2080" s="195" t="s">
        <v>692</v>
      </c>
      <c r="G2080" s="196"/>
      <c r="H2080" s="197"/>
      <c r="I2080" s="198">
        <f t="shared" ca="1" si="178"/>
        <v>0</v>
      </c>
      <c r="J2080" s="121"/>
      <c r="K2080" s="196">
        <f>SUMIFS(VENTAS[Cantidad],VENTAS[Código del producto Vendido],INVENTARIO[[#This Row],[Code]])</f>
        <v>0</v>
      </c>
      <c r="L2080" s="196">
        <f>INVENTARIO[[#This Row],[Entradas]]-INVENTARIO[[#This Row],[Salidas]]</f>
        <v>0</v>
      </c>
      <c r="M2080" s="197">
        <f ca="1">INVENTARIO[[#This Row],[Pricing 1]]*10%</f>
        <v>0</v>
      </c>
      <c r="N2080" s="197"/>
      <c r="O2080" s="197"/>
      <c r="P2080" s="197" t="e">
        <f t="shared" si="179"/>
        <v>#DIV/0!</v>
      </c>
      <c r="Q2080" s="196"/>
      <c r="R2080" s="197"/>
      <c r="S2080" s="199">
        <f t="shared" si="180"/>
        <v>0</v>
      </c>
      <c r="T2080" s="200">
        <f ca="1">(P2080+S2080)-INVENTARIO[[#This Row],[Comisión 10%]]</f>
        <v>0</v>
      </c>
      <c r="U2080" s="197">
        <f t="shared" ca="1" si="181"/>
        <v>0</v>
      </c>
      <c r="V2080" s="201"/>
      <c r="W2080" s="20">
        <f ca="1">INVENTARIO[[#This Row],[Precio Final]]-(INVENTARIO[[#This Row],[Comisión 10%]]+INVENTARIO[[#This Row],[Costo total]])</f>
        <v>0</v>
      </c>
      <c r="X2080" s="20">
        <f ca="1">INVENTARIO[[#This Row],[Ganancia Unitaria]]*INVENTARIO[[#This Row],[Salidas]]</f>
        <v>0</v>
      </c>
      <c r="Y2080" s="20"/>
      <c r="Z2080" s="20"/>
    </row>
    <row r="2081" spans="1:26" ht="55" hidden="1" customHeight="1" x14ac:dyDescent="0.15">
      <c r="A2081" s="23"/>
      <c r="B2081" s="171"/>
      <c r="C2081" s="22"/>
      <c r="D2081" s="120"/>
      <c r="E2081" s="194"/>
      <c r="F2081" s="195" t="s">
        <v>695</v>
      </c>
      <c r="G2081" s="196"/>
      <c r="H2081" s="197"/>
      <c r="I2081" s="198">
        <f t="shared" ca="1" si="178"/>
        <v>0</v>
      </c>
      <c r="J2081" s="121"/>
      <c r="K2081" s="196">
        <f>SUMIFS(VENTAS[Cantidad],VENTAS[Código del producto Vendido],INVENTARIO[[#This Row],[Code]])</f>
        <v>0</v>
      </c>
      <c r="L2081" s="196">
        <f>INVENTARIO[[#This Row],[Entradas]]-INVENTARIO[[#This Row],[Salidas]]</f>
        <v>0</v>
      </c>
      <c r="M2081" s="197">
        <f ca="1">INVENTARIO[[#This Row],[Pricing 1]]*10%</f>
        <v>0</v>
      </c>
      <c r="N2081" s="197"/>
      <c r="O2081" s="197"/>
      <c r="P2081" s="197" t="e">
        <f t="shared" si="179"/>
        <v>#DIV/0!</v>
      </c>
      <c r="Q2081" s="196"/>
      <c r="R2081" s="197"/>
      <c r="S2081" s="199">
        <f t="shared" si="180"/>
        <v>0</v>
      </c>
      <c r="T2081" s="200">
        <f ca="1">(P2081+S2081)-INVENTARIO[[#This Row],[Comisión 10%]]</f>
        <v>0</v>
      </c>
      <c r="U2081" s="197">
        <f t="shared" ca="1" si="181"/>
        <v>0</v>
      </c>
      <c r="V2081" s="201"/>
      <c r="W2081" s="20">
        <f ca="1">INVENTARIO[[#This Row],[Precio Final]]-(INVENTARIO[[#This Row],[Comisión 10%]]+INVENTARIO[[#This Row],[Costo total]])</f>
        <v>0</v>
      </c>
      <c r="X2081" s="20">
        <f ca="1">INVENTARIO[[#This Row],[Ganancia Unitaria]]*INVENTARIO[[#This Row],[Salidas]]</f>
        <v>0</v>
      </c>
      <c r="Y2081" s="20"/>
      <c r="Z2081" s="20"/>
    </row>
    <row r="2082" spans="1:26" ht="55" hidden="1" customHeight="1" x14ac:dyDescent="0.15">
      <c r="A2082" s="23"/>
      <c r="B2082" s="171"/>
      <c r="C2082" s="22"/>
      <c r="D2082" s="120"/>
      <c r="E2082" s="194"/>
      <c r="F2082" s="195" t="s">
        <v>697</v>
      </c>
      <c r="G2082" s="196"/>
      <c r="H2082" s="197"/>
      <c r="I2082" s="198">
        <f t="shared" ca="1" si="178"/>
        <v>0</v>
      </c>
      <c r="J2082" s="121"/>
      <c r="K2082" s="196">
        <f>SUMIFS(VENTAS[Cantidad],VENTAS[Código del producto Vendido],INVENTARIO[[#This Row],[Code]])</f>
        <v>0</v>
      </c>
      <c r="L2082" s="196">
        <f>INVENTARIO[[#This Row],[Entradas]]-INVENTARIO[[#This Row],[Salidas]]</f>
        <v>0</v>
      </c>
      <c r="M2082" s="197">
        <f ca="1">INVENTARIO[[#This Row],[Pricing 1]]*10%</f>
        <v>0</v>
      </c>
      <c r="N2082" s="197"/>
      <c r="O2082" s="197"/>
      <c r="P2082" s="197" t="e">
        <f t="shared" si="179"/>
        <v>#DIV/0!</v>
      </c>
      <c r="Q2082" s="196"/>
      <c r="R2082" s="197"/>
      <c r="S2082" s="199">
        <f t="shared" si="180"/>
        <v>0</v>
      </c>
      <c r="T2082" s="200">
        <f ca="1">(P2082+S2082)-INVENTARIO[[#This Row],[Comisión 10%]]</f>
        <v>0</v>
      </c>
      <c r="U2082" s="197">
        <f t="shared" ca="1" si="181"/>
        <v>0</v>
      </c>
      <c r="V2082" s="201"/>
      <c r="W2082" s="20">
        <f ca="1">INVENTARIO[[#This Row],[Precio Final]]-(INVENTARIO[[#This Row],[Comisión 10%]]+INVENTARIO[[#This Row],[Costo total]])</f>
        <v>0</v>
      </c>
      <c r="X2082" s="20">
        <f ca="1">INVENTARIO[[#This Row],[Ganancia Unitaria]]*INVENTARIO[[#This Row],[Salidas]]</f>
        <v>0</v>
      </c>
      <c r="Y2082" s="20"/>
      <c r="Z2082" s="20"/>
    </row>
    <row r="2083" spans="1:26" ht="55" hidden="1" customHeight="1" x14ac:dyDescent="0.15">
      <c r="A2083" s="23"/>
      <c r="B2083" s="171"/>
      <c r="C2083" s="22"/>
      <c r="D2083" s="120"/>
      <c r="E2083" s="194"/>
      <c r="F2083" s="195" t="s">
        <v>698</v>
      </c>
      <c r="G2083" s="196"/>
      <c r="H2083" s="197"/>
      <c r="I2083" s="198">
        <f t="shared" ca="1" si="178"/>
        <v>0</v>
      </c>
      <c r="J2083" s="121"/>
      <c r="K2083" s="196">
        <f>SUMIFS(VENTAS[Cantidad],VENTAS[Código del producto Vendido],INVENTARIO[[#This Row],[Code]])</f>
        <v>0</v>
      </c>
      <c r="L2083" s="196">
        <f>INVENTARIO[[#This Row],[Entradas]]-INVENTARIO[[#This Row],[Salidas]]</f>
        <v>0</v>
      </c>
      <c r="M2083" s="197">
        <f ca="1">INVENTARIO[[#This Row],[Pricing 1]]*10%</f>
        <v>0</v>
      </c>
      <c r="N2083" s="197"/>
      <c r="O2083" s="197"/>
      <c r="P2083" s="197" t="e">
        <f t="shared" si="179"/>
        <v>#DIV/0!</v>
      </c>
      <c r="Q2083" s="196"/>
      <c r="R2083" s="197"/>
      <c r="S2083" s="199">
        <f t="shared" si="180"/>
        <v>0</v>
      </c>
      <c r="T2083" s="200">
        <f ca="1">(P2083+S2083)-INVENTARIO[[#This Row],[Comisión 10%]]</f>
        <v>0</v>
      </c>
      <c r="U2083" s="197">
        <f t="shared" ca="1" si="181"/>
        <v>0</v>
      </c>
      <c r="V2083" s="201"/>
      <c r="W2083" s="20">
        <f ca="1">INVENTARIO[[#This Row],[Precio Final]]-(INVENTARIO[[#This Row],[Comisión 10%]]+INVENTARIO[[#This Row],[Costo total]])</f>
        <v>0</v>
      </c>
      <c r="X2083" s="20">
        <f ca="1">INVENTARIO[[#This Row],[Ganancia Unitaria]]*INVENTARIO[[#This Row],[Salidas]]</f>
        <v>0</v>
      </c>
      <c r="Y2083" s="20"/>
      <c r="Z2083" s="20"/>
    </row>
    <row r="2084" spans="1:26" ht="55" hidden="1" customHeight="1" x14ac:dyDescent="0.15">
      <c r="A2084" s="23"/>
      <c r="B2084" s="171"/>
      <c r="C2084" s="22"/>
      <c r="D2084" s="120"/>
      <c r="E2084" s="194"/>
      <c r="F2084" s="195" t="s">
        <v>695</v>
      </c>
      <c r="G2084" s="196"/>
      <c r="H2084" s="197"/>
      <c r="I2084" s="198">
        <f t="shared" ca="1" si="178"/>
        <v>0</v>
      </c>
      <c r="J2084" s="121"/>
      <c r="K2084" s="196">
        <f>SUMIFS(VENTAS[Cantidad],VENTAS[Código del producto Vendido],INVENTARIO[[#This Row],[Code]])</f>
        <v>0</v>
      </c>
      <c r="L2084" s="196">
        <f>INVENTARIO[[#This Row],[Entradas]]-INVENTARIO[[#This Row],[Salidas]]</f>
        <v>0</v>
      </c>
      <c r="M2084" s="197">
        <f ca="1">INVENTARIO[[#This Row],[Pricing 1]]*10%</f>
        <v>0</v>
      </c>
      <c r="N2084" s="197"/>
      <c r="O2084" s="197"/>
      <c r="P2084" s="197" t="e">
        <f t="shared" si="179"/>
        <v>#DIV/0!</v>
      </c>
      <c r="Q2084" s="196"/>
      <c r="R2084" s="197"/>
      <c r="S2084" s="199">
        <f t="shared" si="180"/>
        <v>0</v>
      </c>
      <c r="T2084" s="200">
        <f ca="1">(P2084+S2084)-INVENTARIO[[#This Row],[Comisión 10%]]</f>
        <v>0</v>
      </c>
      <c r="U2084" s="197">
        <f t="shared" ca="1" si="181"/>
        <v>0</v>
      </c>
      <c r="V2084" s="201"/>
      <c r="W2084" s="20">
        <f ca="1">INVENTARIO[[#This Row],[Precio Final]]-(INVENTARIO[[#This Row],[Comisión 10%]]+INVENTARIO[[#This Row],[Costo total]])</f>
        <v>0</v>
      </c>
      <c r="X2084" s="20">
        <f ca="1">INVENTARIO[[#This Row],[Ganancia Unitaria]]*INVENTARIO[[#This Row],[Salidas]]</f>
        <v>0</v>
      </c>
      <c r="Y2084" s="20"/>
      <c r="Z2084" s="20"/>
    </row>
    <row r="2085" spans="1:26" ht="55" hidden="1" customHeight="1" x14ac:dyDescent="0.15">
      <c r="A2085" s="23"/>
      <c r="B2085" s="171"/>
      <c r="C2085" s="22"/>
      <c r="D2085" s="120"/>
      <c r="E2085" s="194"/>
      <c r="F2085" s="195" t="s">
        <v>697</v>
      </c>
      <c r="G2085" s="196"/>
      <c r="H2085" s="197"/>
      <c r="I2085" s="198">
        <f t="shared" ca="1" si="178"/>
        <v>0</v>
      </c>
      <c r="J2085" s="121"/>
      <c r="K2085" s="196">
        <f>SUMIFS(VENTAS[Cantidad],VENTAS[Código del producto Vendido],INVENTARIO[[#This Row],[Code]])</f>
        <v>0</v>
      </c>
      <c r="L2085" s="196">
        <f>INVENTARIO[[#This Row],[Entradas]]-INVENTARIO[[#This Row],[Salidas]]</f>
        <v>0</v>
      </c>
      <c r="M2085" s="197">
        <f ca="1">INVENTARIO[[#This Row],[Pricing 1]]*10%</f>
        <v>0</v>
      </c>
      <c r="N2085" s="197"/>
      <c r="O2085" s="197"/>
      <c r="P2085" s="197" t="e">
        <f t="shared" si="179"/>
        <v>#DIV/0!</v>
      </c>
      <c r="Q2085" s="196"/>
      <c r="R2085" s="197"/>
      <c r="S2085" s="199">
        <f t="shared" si="180"/>
        <v>0</v>
      </c>
      <c r="T2085" s="200">
        <f ca="1">(P2085+S2085)-INVENTARIO[[#This Row],[Comisión 10%]]</f>
        <v>0</v>
      </c>
      <c r="U2085" s="197">
        <f t="shared" ca="1" si="181"/>
        <v>0</v>
      </c>
      <c r="V2085" s="201"/>
      <c r="W2085" s="20">
        <f ca="1">INVENTARIO[[#This Row],[Precio Final]]-(INVENTARIO[[#This Row],[Comisión 10%]]+INVENTARIO[[#This Row],[Costo total]])</f>
        <v>0</v>
      </c>
      <c r="X2085" s="20">
        <f ca="1">INVENTARIO[[#This Row],[Ganancia Unitaria]]*INVENTARIO[[#This Row],[Salidas]]</f>
        <v>0</v>
      </c>
      <c r="Y2085" s="20"/>
      <c r="Z2085" s="20"/>
    </row>
    <row r="2086" spans="1:26" ht="55" hidden="1" customHeight="1" x14ac:dyDescent="0.15">
      <c r="A2086" s="23"/>
      <c r="B2086" s="171"/>
      <c r="C2086" s="22"/>
      <c r="D2086" s="120"/>
      <c r="E2086" s="194"/>
      <c r="F2086" s="195" t="s">
        <v>695</v>
      </c>
      <c r="G2086" s="196"/>
      <c r="H2086" s="197"/>
      <c r="I2086" s="198">
        <f t="shared" ca="1" si="178"/>
        <v>0</v>
      </c>
      <c r="J2086" s="121"/>
      <c r="K2086" s="196">
        <f>SUMIFS(VENTAS[Cantidad],VENTAS[Código del producto Vendido],INVENTARIO[[#This Row],[Code]])</f>
        <v>0</v>
      </c>
      <c r="L2086" s="196">
        <f>INVENTARIO[[#This Row],[Entradas]]-INVENTARIO[[#This Row],[Salidas]]</f>
        <v>0</v>
      </c>
      <c r="M2086" s="197">
        <f ca="1">INVENTARIO[[#This Row],[Pricing 1]]*10%</f>
        <v>0</v>
      </c>
      <c r="N2086" s="197"/>
      <c r="O2086" s="197"/>
      <c r="P2086" s="197" t="e">
        <f t="shared" si="179"/>
        <v>#DIV/0!</v>
      </c>
      <c r="Q2086" s="196"/>
      <c r="R2086" s="197"/>
      <c r="S2086" s="199">
        <f t="shared" si="180"/>
        <v>0</v>
      </c>
      <c r="T2086" s="200">
        <f ca="1">(P2086+S2086)-INVENTARIO[[#This Row],[Comisión 10%]]</f>
        <v>0</v>
      </c>
      <c r="U2086" s="197">
        <f t="shared" ca="1" si="181"/>
        <v>0</v>
      </c>
      <c r="V2086" s="201"/>
      <c r="W2086" s="20">
        <f ca="1">INVENTARIO[[#This Row],[Precio Final]]-(INVENTARIO[[#This Row],[Comisión 10%]]+INVENTARIO[[#This Row],[Costo total]])</f>
        <v>0</v>
      </c>
      <c r="X2086" s="20">
        <f ca="1">INVENTARIO[[#This Row],[Ganancia Unitaria]]*INVENTARIO[[#This Row],[Salidas]]</f>
        <v>0</v>
      </c>
      <c r="Y2086" s="20"/>
      <c r="Z2086" s="20"/>
    </row>
    <row r="2087" spans="1:26" ht="55" hidden="1" customHeight="1" x14ac:dyDescent="0.15">
      <c r="A2087" s="23"/>
      <c r="B2087" s="171"/>
      <c r="C2087" s="22"/>
      <c r="D2087" s="120"/>
      <c r="E2087" s="194"/>
      <c r="F2087" s="195" t="s">
        <v>697</v>
      </c>
      <c r="G2087" s="196"/>
      <c r="H2087" s="197"/>
      <c r="I2087" s="198">
        <f t="shared" ca="1" si="178"/>
        <v>0</v>
      </c>
      <c r="J2087" s="121"/>
      <c r="K2087" s="196">
        <f>SUMIFS(VENTAS[Cantidad],VENTAS[Código del producto Vendido],INVENTARIO[[#This Row],[Code]])</f>
        <v>0</v>
      </c>
      <c r="L2087" s="196">
        <f>INVENTARIO[[#This Row],[Entradas]]-INVENTARIO[[#This Row],[Salidas]]</f>
        <v>0</v>
      </c>
      <c r="M2087" s="197">
        <f ca="1">INVENTARIO[[#This Row],[Pricing 1]]*10%</f>
        <v>0</v>
      </c>
      <c r="N2087" s="197"/>
      <c r="O2087" s="197"/>
      <c r="P2087" s="197" t="e">
        <f t="shared" si="179"/>
        <v>#DIV/0!</v>
      </c>
      <c r="Q2087" s="196"/>
      <c r="R2087" s="197"/>
      <c r="S2087" s="199">
        <f t="shared" si="180"/>
        <v>0</v>
      </c>
      <c r="T2087" s="200">
        <f ca="1">(P2087+S2087)-INVENTARIO[[#This Row],[Comisión 10%]]</f>
        <v>0</v>
      </c>
      <c r="U2087" s="197">
        <f t="shared" ca="1" si="181"/>
        <v>0</v>
      </c>
      <c r="V2087" s="201"/>
      <c r="W2087" s="20">
        <f ca="1">INVENTARIO[[#This Row],[Precio Final]]-(INVENTARIO[[#This Row],[Comisión 10%]]+INVENTARIO[[#This Row],[Costo total]])</f>
        <v>0</v>
      </c>
      <c r="X2087" s="20">
        <f ca="1">INVENTARIO[[#This Row],[Ganancia Unitaria]]*INVENTARIO[[#This Row],[Salidas]]</f>
        <v>0</v>
      </c>
      <c r="Y2087" s="20"/>
      <c r="Z2087" s="20"/>
    </row>
    <row r="2088" spans="1:26" ht="55" hidden="1" customHeight="1" x14ac:dyDescent="0.15">
      <c r="A2088" s="23"/>
      <c r="B2088" s="171"/>
      <c r="C2088" s="22"/>
      <c r="D2088" s="120"/>
      <c r="E2088" s="194"/>
      <c r="F2088" s="195" t="s">
        <v>2411</v>
      </c>
      <c r="G2088" s="196"/>
      <c r="H2088" s="197"/>
      <c r="I2088" s="198">
        <f t="shared" ca="1" si="178"/>
        <v>0</v>
      </c>
      <c r="J2088" s="121"/>
      <c r="K2088" s="196">
        <f>SUMIFS(VENTAS[Cantidad],VENTAS[Código del producto Vendido],INVENTARIO[[#This Row],[Code]])</f>
        <v>0</v>
      </c>
      <c r="L2088" s="196">
        <f>INVENTARIO[[#This Row],[Entradas]]-INVENTARIO[[#This Row],[Salidas]]</f>
        <v>0</v>
      </c>
      <c r="M2088" s="197">
        <f ca="1">INVENTARIO[[#This Row],[Pricing 1]]*10%</f>
        <v>0</v>
      </c>
      <c r="N2088" s="197"/>
      <c r="O2088" s="197"/>
      <c r="P2088" s="197" t="e">
        <f t="shared" si="179"/>
        <v>#DIV/0!</v>
      </c>
      <c r="Q2088" s="196"/>
      <c r="R2088" s="197"/>
      <c r="S2088" s="199">
        <f t="shared" si="180"/>
        <v>0</v>
      </c>
      <c r="T2088" s="200">
        <f ca="1">(P2088+S2088)-INVENTARIO[[#This Row],[Comisión 10%]]</f>
        <v>0</v>
      </c>
      <c r="U2088" s="197">
        <f t="shared" ca="1" si="181"/>
        <v>0</v>
      </c>
      <c r="V2088" s="201"/>
      <c r="W2088" s="20">
        <f ca="1">INVENTARIO[[#This Row],[Precio Final]]-(INVENTARIO[[#This Row],[Comisión 10%]]+INVENTARIO[[#This Row],[Costo total]])</f>
        <v>0</v>
      </c>
      <c r="X2088" s="20">
        <f ca="1">INVENTARIO[[#This Row],[Ganancia Unitaria]]*INVENTARIO[[#This Row],[Salidas]]</f>
        <v>0</v>
      </c>
      <c r="Y2088" s="20"/>
      <c r="Z2088" s="20"/>
    </row>
    <row r="2089" spans="1:26" ht="55" hidden="1" customHeight="1" x14ac:dyDescent="0.15">
      <c r="A2089" s="23"/>
      <c r="B2089" s="171"/>
      <c r="C2089" s="22"/>
      <c r="D2089" s="120"/>
      <c r="E2089" s="194"/>
      <c r="F2089" s="195" t="s">
        <v>2411</v>
      </c>
      <c r="G2089" s="196"/>
      <c r="H2089" s="197"/>
      <c r="I2089" s="198">
        <f t="shared" ca="1" si="178"/>
        <v>0</v>
      </c>
      <c r="J2089" s="121"/>
      <c r="K2089" s="196">
        <f>SUMIFS(VENTAS[Cantidad],VENTAS[Código del producto Vendido],INVENTARIO[[#This Row],[Code]])</f>
        <v>0</v>
      </c>
      <c r="L2089" s="196">
        <f>INVENTARIO[[#This Row],[Entradas]]-INVENTARIO[[#This Row],[Salidas]]</f>
        <v>0</v>
      </c>
      <c r="M2089" s="197">
        <f ca="1">INVENTARIO[[#This Row],[Pricing 1]]*10%</f>
        <v>0</v>
      </c>
      <c r="N2089" s="197"/>
      <c r="O2089" s="197"/>
      <c r="P2089" s="197" t="e">
        <f t="shared" si="179"/>
        <v>#DIV/0!</v>
      </c>
      <c r="Q2089" s="196"/>
      <c r="R2089" s="197"/>
      <c r="S2089" s="199">
        <f t="shared" si="180"/>
        <v>0</v>
      </c>
      <c r="T2089" s="200">
        <f ca="1">(P2089+S2089)-INVENTARIO[[#This Row],[Comisión 10%]]</f>
        <v>0</v>
      </c>
      <c r="U2089" s="197">
        <f t="shared" ca="1" si="181"/>
        <v>0</v>
      </c>
      <c r="V2089" s="201"/>
      <c r="W2089" s="20">
        <f ca="1">INVENTARIO[[#This Row],[Precio Final]]-(INVENTARIO[[#This Row],[Comisión 10%]]+INVENTARIO[[#This Row],[Costo total]])</f>
        <v>0</v>
      </c>
      <c r="X2089" s="20">
        <f ca="1">INVENTARIO[[#This Row],[Ganancia Unitaria]]*INVENTARIO[[#This Row],[Salidas]]</f>
        <v>0</v>
      </c>
      <c r="Y2089" s="20"/>
      <c r="Z2089" s="20"/>
    </row>
    <row r="2090" spans="1:26" ht="55" hidden="1" customHeight="1" x14ac:dyDescent="0.15">
      <c r="A2090" s="23"/>
      <c r="B2090" s="171"/>
      <c r="C2090" s="22"/>
      <c r="D2090" s="120"/>
      <c r="E2090" s="194"/>
      <c r="F2090" s="195"/>
      <c r="G2090" s="196"/>
      <c r="H2090" s="197"/>
      <c r="I2090" s="198">
        <f t="shared" ca="1" si="178"/>
        <v>0</v>
      </c>
      <c r="J2090" s="121"/>
      <c r="K2090" s="196">
        <f>SUMIFS(VENTAS[Cantidad],VENTAS[Código del producto Vendido],INVENTARIO[[#This Row],[Code]])</f>
        <v>0</v>
      </c>
      <c r="L2090" s="196">
        <f>INVENTARIO[[#This Row],[Entradas]]-INVENTARIO[[#This Row],[Salidas]]</f>
        <v>0</v>
      </c>
      <c r="M2090" s="197">
        <f ca="1">INVENTARIO[[#This Row],[Pricing 1]]*10%</f>
        <v>0</v>
      </c>
      <c r="N2090" s="197"/>
      <c r="O2090" s="197"/>
      <c r="P2090" s="197" t="e">
        <f t="shared" si="179"/>
        <v>#DIV/0!</v>
      </c>
      <c r="Q2090" s="196"/>
      <c r="R2090" s="197"/>
      <c r="S2090" s="199">
        <f t="shared" si="180"/>
        <v>0</v>
      </c>
      <c r="T2090" s="200">
        <f ca="1">(P2090+S2090)-INVENTARIO[[#This Row],[Comisión 10%]]</f>
        <v>0</v>
      </c>
      <c r="U2090" s="197">
        <f t="shared" ca="1" si="181"/>
        <v>0</v>
      </c>
      <c r="V2090" s="201"/>
      <c r="W2090" s="20">
        <f ca="1">INVENTARIO[[#This Row],[Precio Final]]-(INVENTARIO[[#This Row],[Comisión 10%]]+INVENTARIO[[#This Row],[Costo total]])</f>
        <v>0</v>
      </c>
      <c r="X2090" s="20">
        <f ca="1">INVENTARIO[[#This Row],[Ganancia Unitaria]]*INVENTARIO[[#This Row],[Salidas]]</f>
        <v>0</v>
      </c>
      <c r="Y2090" s="20"/>
      <c r="Z2090" s="20"/>
    </row>
    <row r="2091" spans="1:26" ht="55" hidden="1" customHeight="1" x14ac:dyDescent="0.15">
      <c r="A2091" s="23"/>
      <c r="B2091" s="171"/>
      <c r="C2091" s="22"/>
      <c r="D2091" s="120"/>
      <c r="E2091" s="194"/>
      <c r="F2091" s="195" t="s">
        <v>695</v>
      </c>
      <c r="G2091" s="196"/>
      <c r="H2091" s="197"/>
      <c r="I2091" s="198">
        <f t="shared" ca="1" si="178"/>
        <v>0</v>
      </c>
      <c r="J2091" s="121"/>
      <c r="K2091" s="196">
        <f>SUMIFS(VENTAS[Cantidad],VENTAS[Código del producto Vendido],INVENTARIO[[#This Row],[Code]])</f>
        <v>0</v>
      </c>
      <c r="L2091" s="196">
        <f>INVENTARIO[[#This Row],[Entradas]]-INVENTARIO[[#This Row],[Salidas]]</f>
        <v>0</v>
      </c>
      <c r="M2091" s="197">
        <f ca="1">INVENTARIO[[#This Row],[Pricing 1]]*10%</f>
        <v>0</v>
      </c>
      <c r="N2091" s="197"/>
      <c r="O2091" s="197"/>
      <c r="P2091" s="197" t="e">
        <f t="shared" si="179"/>
        <v>#DIV/0!</v>
      </c>
      <c r="Q2091" s="196"/>
      <c r="R2091" s="197"/>
      <c r="S2091" s="199">
        <f t="shared" si="180"/>
        <v>0</v>
      </c>
      <c r="T2091" s="200">
        <f ca="1">(P2091+S2091)-INVENTARIO[[#This Row],[Comisión 10%]]</f>
        <v>0</v>
      </c>
      <c r="U2091" s="197">
        <f t="shared" ca="1" si="181"/>
        <v>0</v>
      </c>
      <c r="V2091" s="201"/>
      <c r="W2091" s="20">
        <f ca="1">INVENTARIO[[#This Row],[Precio Final]]-(INVENTARIO[[#This Row],[Comisión 10%]]+INVENTARIO[[#This Row],[Costo total]])</f>
        <v>0</v>
      </c>
      <c r="X2091" s="20">
        <f ca="1">INVENTARIO[[#This Row],[Ganancia Unitaria]]*INVENTARIO[[#This Row],[Salidas]]</f>
        <v>0</v>
      </c>
      <c r="Y2091" s="20"/>
      <c r="Z2091" s="20"/>
    </row>
    <row r="2092" spans="1:26" ht="55" hidden="1" customHeight="1" x14ac:dyDescent="0.15">
      <c r="A2092" s="23"/>
      <c r="B2092" s="171"/>
      <c r="C2092" s="22"/>
      <c r="D2092" s="120"/>
      <c r="E2092" s="194"/>
      <c r="F2092" s="195" t="s">
        <v>695</v>
      </c>
      <c r="G2092" s="196"/>
      <c r="H2092" s="197"/>
      <c r="I2092" s="198">
        <f t="shared" ca="1" si="178"/>
        <v>0</v>
      </c>
      <c r="J2092" s="121"/>
      <c r="K2092" s="196">
        <f>SUMIFS(VENTAS[Cantidad],VENTAS[Código del producto Vendido],INVENTARIO[[#This Row],[Code]])</f>
        <v>0</v>
      </c>
      <c r="L2092" s="196">
        <f>INVENTARIO[[#This Row],[Entradas]]-INVENTARIO[[#This Row],[Salidas]]</f>
        <v>0</v>
      </c>
      <c r="M2092" s="197">
        <f ca="1">INVENTARIO[[#This Row],[Pricing 1]]*10%</f>
        <v>0</v>
      </c>
      <c r="N2092" s="197"/>
      <c r="O2092" s="197"/>
      <c r="P2092" s="197" t="e">
        <f t="shared" si="179"/>
        <v>#DIV/0!</v>
      </c>
      <c r="Q2092" s="196"/>
      <c r="R2092" s="197"/>
      <c r="S2092" s="199">
        <f t="shared" si="180"/>
        <v>0</v>
      </c>
      <c r="T2092" s="200">
        <f ca="1">(P2092+S2092)-INVENTARIO[[#This Row],[Comisión 10%]]</f>
        <v>0</v>
      </c>
      <c r="U2092" s="197">
        <f t="shared" ca="1" si="181"/>
        <v>0</v>
      </c>
      <c r="V2092" s="201"/>
      <c r="W2092" s="20">
        <f ca="1">INVENTARIO[[#This Row],[Precio Final]]-(INVENTARIO[[#This Row],[Comisión 10%]]+INVENTARIO[[#This Row],[Costo total]])</f>
        <v>0</v>
      </c>
      <c r="X2092" s="20">
        <f ca="1">INVENTARIO[[#This Row],[Ganancia Unitaria]]*INVENTARIO[[#This Row],[Salidas]]</f>
        <v>0</v>
      </c>
      <c r="Y2092" s="20"/>
      <c r="Z2092" s="20"/>
    </row>
    <row r="2093" spans="1:26" ht="55" hidden="1" customHeight="1" x14ac:dyDescent="0.15">
      <c r="A2093" s="23"/>
      <c r="B2093" s="171"/>
      <c r="C2093" s="22"/>
      <c r="D2093" s="120"/>
      <c r="E2093" s="194"/>
      <c r="F2093" s="195" t="s">
        <v>695</v>
      </c>
      <c r="G2093" s="196"/>
      <c r="H2093" s="197"/>
      <c r="I2093" s="198">
        <f t="shared" ca="1" si="178"/>
        <v>0</v>
      </c>
      <c r="J2093" s="121"/>
      <c r="K2093" s="196">
        <f>SUMIFS(VENTAS[Cantidad],VENTAS[Código del producto Vendido],INVENTARIO[[#This Row],[Code]])</f>
        <v>0</v>
      </c>
      <c r="L2093" s="196">
        <f>INVENTARIO[[#This Row],[Entradas]]-INVENTARIO[[#This Row],[Salidas]]</f>
        <v>0</v>
      </c>
      <c r="M2093" s="197">
        <f ca="1">INVENTARIO[[#This Row],[Pricing 1]]*10%</f>
        <v>0</v>
      </c>
      <c r="N2093" s="197"/>
      <c r="O2093" s="197"/>
      <c r="P2093" s="197" t="e">
        <f t="shared" si="179"/>
        <v>#DIV/0!</v>
      </c>
      <c r="Q2093" s="196"/>
      <c r="R2093" s="197"/>
      <c r="S2093" s="199">
        <f t="shared" si="180"/>
        <v>0</v>
      </c>
      <c r="T2093" s="200">
        <f ca="1">(P2093+S2093)-INVENTARIO[[#This Row],[Comisión 10%]]</f>
        <v>0</v>
      </c>
      <c r="U2093" s="197">
        <f t="shared" ca="1" si="181"/>
        <v>0</v>
      </c>
      <c r="V2093" s="201"/>
      <c r="W2093" s="20">
        <f ca="1">INVENTARIO[[#This Row],[Precio Final]]-(INVENTARIO[[#This Row],[Comisión 10%]]+INVENTARIO[[#This Row],[Costo total]])</f>
        <v>0</v>
      </c>
      <c r="X2093" s="20">
        <f ca="1">INVENTARIO[[#This Row],[Ganancia Unitaria]]*INVENTARIO[[#This Row],[Salidas]]</f>
        <v>0</v>
      </c>
      <c r="Y2093" s="20"/>
      <c r="Z2093" s="20"/>
    </row>
    <row r="2094" spans="1:26" ht="55" hidden="1" customHeight="1" x14ac:dyDescent="0.15">
      <c r="A2094" s="23"/>
      <c r="B2094" s="171"/>
      <c r="C2094" s="22"/>
      <c r="D2094" s="120"/>
      <c r="E2094" s="194"/>
      <c r="F2094" s="195" t="s">
        <v>2411</v>
      </c>
      <c r="G2094" s="196"/>
      <c r="H2094" s="197"/>
      <c r="I2094" s="198">
        <f t="shared" ca="1" si="178"/>
        <v>0</v>
      </c>
      <c r="J2094" s="121"/>
      <c r="K2094" s="196">
        <f>SUMIFS(VENTAS[Cantidad],VENTAS[Código del producto Vendido],INVENTARIO[[#This Row],[Code]])</f>
        <v>0</v>
      </c>
      <c r="L2094" s="196">
        <f>INVENTARIO[[#This Row],[Entradas]]-INVENTARIO[[#This Row],[Salidas]]</f>
        <v>0</v>
      </c>
      <c r="M2094" s="197">
        <f ca="1">INVENTARIO[[#This Row],[Pricing 1]]*10%</f>
        <v>0</v>
      </c>
      <c r="N2094" s="197"/>
      <c r="O2094" s="197"/>
      <c r="P2094" s="197" t="e">
        <f t="shared" si="179"/>
        <v>#DIV/0!</v>
      </c>
      <c r="Q2094" s="196"/>
      <c r="R2094" s="197"/>
      <c r="S2094" s="199">
        <f t="shared" si="180"/>
        <v>0</v>
      </c>
      <c r="T2094" s="200">
        <f ca="1">(P2094+S2094)-INVENTARIO[[#This Row],[Comisión 10%]]</f>
        <v>0</v>
      </c>
      <c r="U2094" s="197">
        <f t="shared" ca="1" si="181"/>
        <v>0</v>
      </c>
      <c r="V2094" s="201"/>
      <c r="W2094" s="20">
        <f ca="1">INVENTARIO[[#This Row],[Precio Final]]-(INVENTARIO[[#This Row],[Comisión 10%]]+INVENTARIO[[#This Row],[Costo total]])</f>
        <v>0</v>
      </c>
      <c r="X2094" s="20">
        <f ca="1">INVENTARIO[[#This Row],[Ganancia Unitaria]]*INVENTARIO[[#This Row],[Salidas]]</f>
        <v>0</v>
      </c>
      <c r="Y2094" s="20"/>
      <c r="Z2094" s="20"/>
    </row>
    <row r="2095" spans="1:26" ht="55" hidden="1" customHeight="1" x14ac:dyDescent="0.15">
      <c r="A2095" s="23"/>
      <c r="B2095" s="171"/>
      <c r="C2095" s="22"/>
      <c r="D2095" s="120"/>
      <c r="E2095" s="194"/>
      <c r="F2095" s="195" t="s">
        <v>2411</v>
      </c>
      <c r="G2095" s="196"/>
      <c r="H2095" s="197"/>
      <c r="I2095" s="198">
        <f t="shared" ca="1" si="178"/>
        <v>0</v>
      </c>
      <c r="J2095" s="121"/>
      <c r="K2095" s="196">
        <f>SUMIFS(VENTAS[Cantidad],VENTAS[Código del producto Vendido],INVENTARIO[[#This Row],[Code]])</f>
        <v>0</v>
      </c>
      <c r="L2095" s="196">
        <f>INVENTARIO[[#This Row],[Entradas]]-INVENTARIO[[#This Row],[Salidas]]</f>
        <v>0</v>
      </c>
      <c r="M2095" s="197">
        <f ca="1">INVENTARIO[[#This Row],[Pricing 1]]*10%</f>
        <v>0</v>
      </c>
      <c r="N2095" s="197"/>
      <c r="O2095" s="197"/>
      <c r="P2095" s="197" t="e">
        <f t="shared" si="179"/>
        <v>#DIV/0!</v>
      </c>
      <c r="Q2095" s="196"/>
      <c r="R2095" s="197"/>
      <c r="S2095" s="199">
        <f t="shared" si="180"/>
        <v>0</v>
      </c>
      <c r="T2095" s="200">
        <f ca="1">(P2095+S2095)-INVENTARIO[[#This Row],[Comisión 10%]]</f>
        <v>0</v>
      </c>
      <c r="U2095" s="197">
        <f t="shared" ca="1" si="181"/>
        <v>0</v>
      </c>
      <c r="V2095" s="201"/>
      <c r="W2095" s="20">
        <f ca="1">INVENTARIO[[#This Row],[Precio Final]]-(INVENTARIO[[#This Row],[Comisión 10%]]+INVENTARIO[[#This Row],[Costo total]])</f>
        <v>0</v>
      </c>
      <c r="X2095" s="20">
        <f ca="1">INVENTARIO[[#This Row],[Ganancia Unitaria]]*INVENTARIO[[#This Row],[Salidas]]</f>
        <v>0</v>
      </c>
      <c r="Y2095" s="20"/>
      <c r="Z2095" s="20"/>
    </row>
    <row r="2096" spans="1:26" ht="55" hidden="1" customHeight="1" x14ac:dyDescent="0.15">
      <c r="A2096" s="23"/>
      <c r="B2096" s="171"/>
      <c r="C2096" s="22"/>
      <c r="D2096" s="120"/>
      <c r="E2096" s="194"/>
      <c r="F2096" s="195" t="s">
        <v>695</v>
      </c>
      <c r="G2096" s="196"/>
      <c r="H2096" s="197"/>
      <c r="I2096" s="198">
        <f t="shared" ca="1" si="178"/>
        <v>0</v>
      </c>
      <c r="J2096" s="121"/>
      <c r="K2096" s="196">
        <f>SUMIFS(VENTAS[Cantidad],VENTAS[Código del producto Vendido],INVENTARIO[[#This Row],[Code]])</f>
        <v>0</v>
      </c>
      <c r="L2096" s="196">
        <f>INVENTARIO[[#This Row],[Entradas]]-INVENTARIO[[#This Row],[Salidas]]</f>
        <v>0</v>
      </c>
      <c r="M2096" s="197">
        <f ca="1">INVENTARIO[[#This Row],[Pricing 1]]*10%</f>
        <v>0</v>
      </c>
      <c r="N2096" s="197"/>
      <c r="O2096" s="197"/>
      <c r="P2096" s="197" t="e">
        <f t="shared" si="179"/>
        <v>#DIV/0!</v>
      </c>
      <c r="Q2096" s="196"/>
      <c r="R2096" s="197"/>
      <c r="S2096" s="199">
        <f t="shared" si="180"/>
        <v>0</v>
      </c>
      <c r="T2096" s="200">
        <f ca="1">(P2096+S2096)-INVENTARIO[[#This Row],[Comisión 10%]]</f>
        <v>0</v>
      </c>
      <c r="U2096" s="197">
        <f t="shared" ca="1" si="181"/>
        <v>0</v>
      </c>
      <c r="V2096" s="201"/>
      <c r="W2096" s="20">
        <f ca="1">INVENTARIO[[#This Row],[Precio Final]]-(INVENTARIO[[#This Row],[Comisión 10%]]+INVENTARIO[[#This Row],[Costo total]])</f>
        <v>0</v>
      </c>
      <c r="X2096" s="20">
        <f ca="1">INVENTARIO[[#This Row],[Ganancia Unitaria]]*INVENTARIO[[#This Row],[Salidas]]</f>
        <v>0</v>
      </c>
      <c r="Y2096" s="20"/>
      <c r="Z2096" s="20"/>
    </row>
    <row r="2097" spans="1:26" ht="55" hidden="1" customHeight="1" x14ac:dyDescent="0.15">
      <c r="A2097" s="23"/>
      <c r="B2097" s="171"/>
      <c r="C2097" s="22"/>
      <c r="D2097" s="120"/>
      <c r="E2097" s="194"/>
      <c r="F2097" s="195" t="s">
        <v>695</v>
      </c>
      <c r="G2097" s="196"/>
      <c r="H2097" s="197"/>
      <c r="I2097" s="198">
        <f t="shared" ca="1" si="178"/>
        <v>0</v>
      </c>
      <c r="J2097" s="121"/>
      <c r="K2097" s="196">
        <f>SUMIFS(VENTAS[Cantidad],VENTAS[Código del producto Vendido],INVENTARIO[[#This Row],[Code]])</f>
        <v>0</v>
      </c>
      <c r="L2097" s="196">
        <f>INVENTARIO[[#This Row],[Entradas]]-INVENTARIO[[#This Row],[Salidas]]</f>
        <v>0</v>
      </c>
      <c r="M2097" s="197">
        <f ca="1">INVENTARIO[[#This Row],[Pricing 1]]*10%</f>
        <v>0</v>
      </c>
      <c r="N2097" s="197"/>
      <c r="O2097" s="197"/>
      <c r="P2097" s="197" t="e">
        <f t="shared" si="179"/>
        <v>#DIV/0!</v>
      </c>
      <c r="Q2097" s="196"/>
      <c r="R2097" s="197"/>
      <c r="S2097" s="199">
        <f t="shared" si="180"/>
        <v>0</v>
      </c>
      <c r="T2097" s="200">
        <f ca="1">(P2097+S2097)-INVENTARIO[[#This Row],[Comisión 10%]]</f>
        <v>0</v>
      </c>
      <c r="U2097" s="197">
        <f t="shared" ca="1" si="181"/>
        <v>0</v>
      </c>
      <c r="V2097" s="201"/>
      <c r="W2097" s="20">
        <f ca="1">INVENTARIO[[#This Row],[Precio Final]]-(INVENTARIO[[#This Row],[Comisión 10%]]+INVENTARIO[[#This Row],[Costo total]])</f>
        <v>0</v>
      </c>
      <c r="X2097" s="20">
        <f ca="1">INVENTARIO[[#This Row],[Ganancia Unitaria]]*INVENTARIO[[#This Row],[Salidas]]</f>
        <v>0</v>
      </c>
      <c r="Y2097" s="20"/>
      <c r="Z2097" s="20"/>
    </row>
    <row r="2098" spans="1:26" ht="55" hidden="1" customHeight="1" x14ac:dyDescent="0.15">
      <c r="A2098" s="23"/>
      <c r="B2098" s="171"/>
      <c r="C2098" s="22"/>
      <c r="D2098" s="120"/>
      <c r="E2098" s="194"/>
      <c r="F2098" s="195" t="s">
        <v>695</v>
      </c>
      <c r="G2098" s="196"/>
      <c r="H2098" s="197"/>
      <c r="I2098" s="198">
        <f t="shared" ca="1" si="178"/>
        <v>0</v>
      </c>
      <c r="J2098" s="121"/>
      <c r="K2098" s="196">
        <f>SUMIFS(VENTAS[Cantidad],VENTAS[Código del producto Vendido],INVENTARIO[[#This Row],[Code]])</f>
        <v>0</v>
      </c>
      <c r="L2098" s="196">
        <f>INVENTARIO[[#This Row],[Entradas]]-INVENTARIO[[#This Row],[Salidas]]</f>
        <v>0</v>
      </c>
      <c r="M2098" s="197">
        <f ca="1">INVENTARIO[[#This Row],[Pricing 1]]*10%</f>
        <v>0</v>
      </c>
      <c r="N2098" s="197"/>
      <c r="O2098" s="197"/>
      <c r="P2098" s="197" t="e">
        <f t="shared" si="179"/>
        <v>#DIV/0!</v>
      </c>
      <c r="Q2098" s="196"/>
      <c r="R2098" s="197"/>
      <c r="S2098" s="199">
        <f t="shared" si="180"/>
        <v>0</v>
      </c>
      <c r="T2098" s="200">
        <f ca="1">(P2098+S2098)-INVENTARIO[[#This Row],[Comisión 10%]]</f>
        <v>0</v>
      </c>
      <c r="U2098" s="197">
        <f t="shared" ca="1" si="181"/>
        <v>0</v>
      </c>
      <c r="V2098" s="201"/>
      <c r="W2098" s="20">
        <f ca="1">INVENTARIO[[#This Row],[Precio Final]]-(INVENTARIO[[#This Row],[Comisión 10%]]+INVENTARIO[[#This Row],[Costo total]])</f>
        <v>0</v>
      </c>
      <c r="X2098" s="20">
        <f ca="1">INVENTARIO[[#This Row],[Ganancia Unitaria]]*INVENTARIO[[#This Row],[Salidas]]</f>
        <v>0</v>
      </c>
      <c r="Y2098" s="20"/>
      <c r="Z2098" s="20"/>
    </row>
    <row r="2099" spans="1:26" ht="55" hidden="1" customHeight="1" x14ac:dyDescent="0.15">
      <c r="A2099" s="23"/>
      <c r="B2099" s="171"/>
      <c r="C2099" s="22"/>
      <c r="D2099" s="120"/>
      <c r="E2099" s="194"/>
      <c r="F2099" s="195" t="s">
        <v>697</v>
      </c>
      <c r="G2099" s="196"/>
      <c r="H2099" s="197"/>
      <c r="I2099" s="198">
        <f t="shared" ca="1" si="178"/>
        <v>0</v>
      </c>
      <c r="J2099" s="121"/>
      <c r="K2099" s="196">
        <f>SUMIFS(VENTAS[Cantidad],VENTAS[Código del producto Vendido],INVENTARIO[[#This Row],[Code]])</f>
        <v>0</v>
      </c>
      <c r="L2099" s="196">
        <f>INVENTARIO[[#This Row],[Entradas]]-INVENTARIO[[#This Row],[Salidas]]</f>
        <v>0</v>
      </c>
      <c r="M2099" s="197">
        <f ca="1">INVENTARIO[[#This Row],[Pricing 1]]*10%</f>
        <v>0</v>
      </c>
      <c r="N2099" s="197"/>
      <c r="O2099" s="197"/>
      <c r="P2099" s="197" t="e">
        <f t="shared" si="179"/>
        <v>#DIV/0!</v>
      </c>
      <c r="Q2099" s="196"/>
      <c r="R2099" s="197"/>
      <c r="S2099" s="199">
        <f t="shared" si="180"/>
        <v>0</v>
      </c>
      <c r="T2099" s="200">
        <f ca="1">(P2099+S2099)-INVENTARIO[[#This Row],[Comisión 10%]]</f>
        <v>0</v>
      </c>
      <c r="U2099" s="197">
        <f t="shared" ca="1" si="181"/>
        <v>0</v>
      </c>
      <c r="V2099" s="201"/>
      <c r="W2099" s="20">
        <f ca="1">INVENTARIO[[#This Row],[Precio Final]]-(INVENTARIO[[#This Row],[Comisión 10%]]+INVENTARIO[[#This Row],[Costo total]])</f>
        <v>0</v>
      </c>
      <c r="X2099" s="20">
        <f ca="1">INVENTARIO[[#This Row],[Ganancia Unitaria]]*INVENTARIO[[#This Row],[Salidas]]</f>
        <v>0</v>
      </c>
      <c r="Y2099" s="20"/>
      <c r="Z2099" s="20"/>
    </row>
    <row r="2100" spans="1:26" ht="55" hidden="1" customHeight="1" x14ac:dyDescent="0.15">
      <c r="A2100" s="23"/>
      <c r="B2100" s="171"/>
      <c r="C2100" s="22"/>
      <c r="D2100" s="120"/>
      <c r="E2100" s="194"/>
      <c r="F2100" s="195" t="s">
        <v>692</v>
      </c>
      <c r="G2100" s="196"/>
      <c r="H2100" s="197"/>
      <c r="I2100" s="198">
        <f t="shared" ca="1" si="178"/>
        <v>0</v>
      </c>
      <c r="J2100" s="121"/>
      <c r="K2100" s="196">
        <f>SUMIFS(VENTAS[Cantidad],VENTAS[Código del producto Vendido],INVENTARIO[[#This Row],[Code]])</f>
        <v>0</v>
      </c>
      <c r="L2100" s="196">
        <f>INVENTARIO[[#This Row],[Entradas]]-INVENTARIO[[#This Row],[Salidas]]</f>
        <v>0</v>
      </c>
      <c r="M2100" s="197">
        <f ca="1">INVENTARIO[[#This Row],[Pricing 1]]*10%</f>
        <v>0</v>
      </c>
      <c r="N2100" s="197"/>
      <c r="O2100" s="197"/>
      <c r="P2100" s="197" t="e">
        <f t="shared" si="179"/>
        <v>#DIV/0!</v>
      </c>
      <c r="Q2100" s="196"/>
      <c r="R2100" s="197"/>
      <c r="S2100" s="199">
        <f t="shared" si="180"/>
        <v>0</v>
      </c>
      <c r="T2100" s="200">
        <f ca="1">(P2100+S2100)-INVENTARIO[[#This Row],[Comisión 10%]]</f>
        <v>0</v>
      </c>
      <c r="U2100" s="197">
        <f t="shared" ca="1" si="181"/>
        <v>0</v>
      </c>
      <c r="V2100" s="201"/>
      <c r="W2100" s="20">
        <f ca="1">INVENTARIO[[#This Row],[Precio Final]]-(INVENTARIO[[#This Row],[Comisión 10%]]+INVENTARIO[[#This Row],[Costo total]])</f>
        <v>0</v>
      </c>
      <c r="X2100" s="20">
        <f ca="1">INVENTARIO[[#This Row],[Ganancia Unitaria]]*INVENTARIO[[#This Row],[Salidas]]</f>
        <v>0</v>
      </c>
      <c r="Y2100" s="20"/>
      <c r="Z2100" s="20"/>
    </row>
    <row r="2101" spans="1:26" ht="55" hidden="1" customHeight="1" x14ac:dyDescent="0.15">
      <c r="A2101" s="23"/>
      <c r="B2101" s="171"/>
      <c r="C2101" s="22"/>
      <c r="D2101" s="120"/>
      <c r="E2101" s="194"/>
      <c r="F2101" s="195" t="s">
        <v>697</v>
      </c>
      <c r="G2101" s="196"/>
      <c r="H2101" s="197"/>
      <c r="I2101" s="198">
        <f t="shared" ca="1" si="178"/>
        <v>0</v>
      </c>
      <c r="J2101" s="121"/>
      <c r="K2101" s="196">
        <f>SUMIFS(VENTAS[Cantidad],VENTAS[Código del producto Vendido],INVENTARIO[[#This Row],[Code]])</f>
        <v>0</v>
      </c>
      <c r="L2101" s="196">
        <f>INVENTARIO[[#This Row],[Entradas]]-INVENTARIO[[#This Row],[Salidas]]</f>
        <v>0</v>
      </c>
      <c r="M2101" s="197">
        <f ca="1">INVENTARIO[[#This Row],[Pricing 1]]*10%</f>
        <v>0</v>
      </c>
      <c r="N2101" s="197"/>
      <c r="O2101" s="197"/>
      <c r="P2101" s="197" t="e">
        <f t="shared" si="179"/>
        <v>#DIV/0!</v>
      </c>
      <c r="Q2101" s="196"/>
      <c r="R2101" s="197"/>
      <c r="S2101" s="199">
        <f t="shared" si="180"/>
        <v>0</v>
      </c>
      <c r="T2101" s="200">
        <f ca="1">(P2101+S2101)-INVENTARIO[[#This Row],[Comisión 10%]]</f>
        <v>0</v>
      </c>
      <c r="U2101" s="197">
        <f t="shared" ca="1" si="181"/>
        <v>0</v>
      </c>
      <c r="V2101" s="201"/>
      <c r="W2101" s="20">
        <f ca="1">INVENTARIO[[#This Row],[Precio Final]]-(INVENTARIO[[#This Row],[Comisión 10%]]+INVENTARIO[[#This Row],[Costo total]])</f>
        <v>0</v>
      </c>
      <c r="X2101" s="20">
        <f ca="1">INVENTARIO[[#This Row],[Ganancia Unitaria]]*INVENTARIO[[#This Row],[Salidas]]</f>
        <v>0</v>
      </c>
      <c r="Y2101" s="20"/>
      <c r="Z2101" s="20"/>
    </row>
    <row r="2102" spans="1:26" ht="55" hidden="1" customHeight="1" x14ac:dyDescent="0.15">
      <c r="A2102" s="23"/>
      <c r="B2102" s="171"/>
      <c r="C2102" s="22"/>
      <c r="D2102" s="120"/>
      <c r="E2102" s="194"/>
      <c r="F2102" s="195" t="s">
        <v>695</v>
      </c>
      <c r="G2102" s="196"/>
      <c r="H2102" s="197"/>
      <c r="I2102" s="198">
        <f t="shared" ref="I2102:I2165" ca="1" si="182">U2102</f>
        <v>0</v>
      </c>
      <c r="J2102" s="121"/>
      <c r="K2102" s="196">
        <f>SUMIFS(VENTAS[Cantidad],VENTAS[Código del producto Vendido],INVENTARIO[[#This Row],[Code]])</f>
        <v>0</v>
      </c>
      <c r="L2102" s="196">
        <f>INVENTARIO[[#This Row],[Entradas]]-INVENTARIO[[#This Row],[Salidas]]</f>
        <v>0</v>
      </c>
      <c r="M2102" s="197">
        <f ca="1">INVENTARIO[[#This Row],[Pricing 1]]*10%</f>
        <v>0</v>
      </c>
      <c r="N2102" s="197"/>
      <c r="O2102" s="197"/>
      <c r="P2102" s="197" t="e">
        <f t="shared" ref="P2102:P2165" si="183">N2102/O2102</f>
        <v>#DIV/0!</v>
      </c>
      <c r="Q2102" s="196"/>
      <c r="R2102" s="197"/>
      <c r="S2102" s="199">
        <f t="shared" ref="S2102:S2165" si="184">Q2102*R2102/1000</f>
        <v>0</v>
      </c>
      <c r="T2102" s="200">
        <f ca="1">(P2102+S2102)-INVENTARIO[[#This Row],[Comisión 10%]]</f>
        <v>0</v>
      </c>
      <c r="U2102" s="197">
        <f t="shared" ref="U2102:U2165" ca="1" si="185">ROUNDUP(T2102,0)</f>
        <v>0</v>
      </c>
      <c r="V2102" s="201"/>
      <c r="W2102" s="20">
        <f ca="1">INVENTARIO[[#This Row],[Precio Final]]-(INVENTARIO[[#This Row],[Comisión 10%]]+INVENTARIO[[#This Row],[Costo total]])</f>
        <v>0</v>
      </c>
      <c r="X2102" s="20">
        <f ca="1">INVENTARIO[[#This Row],[Ganancia Unitaria]]*INVENTARIO[[#This Row],[Salidas]]</f>
        <v>0</v>
      </c>
      <c r="Y2102" s="20"/>
      <c r="Z2102" s="20"/>
    </row>
    <row r="2103" spans="1:26" ht="55" hidden="1" customHeight="1" x14ac:dyDescent="0.15">
      <c r="A2103" s="23"/>
      <c r="B2103" s="171"/>
      <c r="C2103" s="22"/>
      <c r="D2103" s="120"/>
      <c r="E2103" s="194"/>
      <c r="F2103" s="195" t="s">
        <v>697</v>
      </c>
      <c r="G2103" s="196"/>
      <c r="H2103" s="197"/>
      <c r="I2103" s="198">
        <f t="shared" ca="1" si="182"/>
        <v>0</v>
      </c>
      <c r="J2103" s="121"/>
      <c r="K2103" s="196">
        <f>SUMIFS(VENTAS[Cantidad],VENTAS[Código del producto Vendido],INVENTARIO[[#This Row],[Code]])</f>
        <v>0</v>
      </c>
      <c r="L2103" s="196">
        <f>INVENTARIO[[#This Row],[Entradas]]-INVENTARIO[[#This Row],[Salidas]]</f>
        <v>0</v>
      </c>
      <c r="M2103" s="197">
        <f ca="1">INVENTARIO[[#This Row],[Pricing 1]]*10%</f>
        <v>0</v>
      </c>
      <c r="N2103" s="197"/>
      <c r="O2103" s="197"/>
      <c r="P2103" s="197" t="e">
        <f t="shared" si="183"/>
        <v>#DIV/0!</v>
      </c>
      <c r="Q2103" s="196"/>
      <c r="R2103" s="197"/>
      <c r="S2103" s="199">
        <f t="shared" si="184"/>
        <v>0</v>
      </c>
      <c r="T2103" s="200">
        <f ca="1">(P2103+S2103)-INVENTARIO[[#This Row],[Comisión 10%]]</f>
        <v>0</v>
      </c>
      <c r="U2103" s="197">
        <f t="shared" ca="1" si="185"/>
        <v>0</v>
      </c>
      <c r="V2103" s="201"/>
      <c r="W2103" s="20">
        <f ca="1">INVENTARIO[[#This Row],[Precio Final]]-(INVENTARIO[[#This Row],[Comisión 10%]]+INVENTARIO[[#This Row],[Costo total]])</f>
        <v>0</v>
      </c>
      <c r="X2103" s="20">
        <f ca="1">INVENTARIO[[#This Row],[Ganancia Unitaria]]*INVENTARIO[[#This Row],[Salidas]]</f>
        <v>0</v>
      </c>
      <c r="Y2103" s="20"/>
      <c r="Z2103" s="20"/>
    </row>
    <row r="2104" spans="1:26" ht="55" hidden="1" customHeight="1" x14ac:dyDescent="0.15">
      <c r="A2104" s="23"/>
      <c r="B2104" s="171"/>
      <c r="C2104" s="22"/>
      <c r="D2104" s="120"/>
      <c r="E2104" s="194"/>
      <c r="F2104" s="195" t="s">
        <v>698</v>
      </c>
      <c r="G2104" s="196"/>
      <c r="H2104" s="197"/>
      <c r="I2104" s="198">
        <f t="shared" ca="1" si="182"/>
        <v>0</v>
      </c>
      <c r="J2104" s="121"/>
      <c r="K2104" s="196">
        <f>SUMIFS(VENTAS[Cantidad],VENTAS[Código del producto Vendido],INVENTARIO[[#This Row],[Code]])</f>
        <v>0</v>
      </c>
      <c r="L2104" s="196">
        <f>INVENTARIO[[#This Row],[Entradas]]-INVENTARIO[[#This Row],[Salidas]]</f>
        <v>0</v>
      </c>
      <c r="M2104" s="197">
        <f ca="1">INVENTARIO[[#This Row],[Pricing 1]]*10%</f>
        <v>0</v>
      </c>
      <c r="N2104" s="197"/>
      <c r="O2104" s="197"/>
      <c r="P2104" s="197" t="e">
        <f t="shared" si="183"/>
        <v>#DIV/0!</v>
      </c>
      <c r="Q2104" s="196"/>
      <c r="R2104" s="197"/>
      <c r="S2104" s="199">
        <f t="shared" si="184"/>
        <v>0</v>
      </c>
      <c r="T2104" s="200">
        <f ca="1">(P2104+S2104)-INVENTARIO[[#This Row],[Comisión 10%]]</f>
        <v>0</v>
      </c>
      <c r="U2104" s="197">
        <f t="shared" ca="1" si="185"/>
        <v>0</v>
      </c>
      <c r="V2104" s="201"/>
      <c r="W2104" s="20">
        <f ca="1">INVENTARIO[[#This Row],[Precio Final]]-(INVENTARIO[[#This Row],[Comisión 10%]]+INVENTARIO[[#This Row],[Costo total]])</f>
        <v>0</v>
      </c>
      <c r="X2104" s="20">
        <f ca="1">INVENTARIO[[#This Row],[Ganancia Unitaria]]*INVENTARIO[[#This Row],[Salidas]]</f>
        <v>0</v>
      </c>
      <c r="Y2104" s="20"/>
      <c r="Z2104" s="20"/>
    </row>
    <row r="2105" spans="1:26" ht="55" hidden="1" customHeight="1" x14ac:dyDescent="0.15">
      <c r="A2105" s="23"/>
      <c r="B2105" s="171"/>
      <c r="C2105" s="22"/>
      <c r="D2105" s="120"/>
      <c r="E2105" s="194"/>
      <c r="F2105" s="195" t="s">
        <v>692</v>
      </c>
      <c r="G2105" s="196"/>
      <c r="H2105" s="197"/>
      <c r="I2105" s="198">
        <f t="shared" ca="1" si="182"/>
        <v>0</v>
      </c>
      <c r="J2105" s="121"/>
      <c r="K2105" s="196">
        <f>SUMIFS(VENTAS[Cantidad],VENTAS[Código del producto Vendido],INVENTARIO[[#This Row],[Code]])</f>
        <v>0</v>
      </c>
      <c r="L2105" s="196">
        <f>INVENTARIO[[#This Row],[Entradas]]-INVENTARIO[[#This Row],[Salidas]]</f>
        <v>0</v>
      </c>
      <c r="M2105" s="197">
        <f ca="1">INVENTARIO[[#This Row],[Pricing 1]]*10%</f>
        <v>0</v>
      </c>
      <c r="N2105" s="197"/>
      <c r="O2105" s="197"/>
      <c r="P2105" s="197" t="e">
        <f t="shared" si="183"/>
        <v>#DIV/0!</v>
      </c>
      <c r="Q2105" s="196"/>
      <c r="R2105" s="197"/>
      <c r="S2105" s="199">
        <f t="shared" si="184"/>
        <v>0</v>
      </c>
      <c r="T2105" s="200">
        <f ca="1">(P2105+S2105)-INVENTARIO[[#This Row],[Comisión 10%]]</f>
        <v>0</v>
      </c>
      <c r="U2105" s="197">
        <f t="shared" ca="1" si="185"/>
        <v>0</v>
      </c>
      <c r="V2105" s="201"/>
      <c r="W2105" s="20">
        <f ca="1">INVENTARIO[[#This Row],[Precio Final]]-(INVENTARIO[[#This Row],[Comisión 10%]]+INVENTARIO[[#This Row],[Costo total]])</f>
        <v>0</v>
      </c>
      <c r="X2105" s="20">
        <f ca="1">INVENTARIO[[#This Row],[Ganancia Unitaria]]*INVENTARIO[[#This Row],[Salidas]]</f>
        <v>0</v>
      </c>
      <c r="Y2105" s="20"/>
      <c r="Z2105" s="20"/>
    </row>
    <row r="2106" spans="1:26" ht="55" hidden="1" customHeight="1" x14ac:dyDescent="0.15">
      <c r="A2106" s="23"/>
      <c r="B2106" s="171"/>
      <c r="C2106" s="22"/>
      <c r="D2106" s="120"/>
      <c r="E2106" s="194"/>
      <c r="F2106" s="195" t="s">
        <v>695</v>
      </c>
      <c r="G2106" s="196"/>
      <c r="H2106" s="197"/>
      <c r="I2106" s="198">
        <f t="shared" ca="1" si="182"/>
        <v>0</v>
      </c>
      <c r="J2106" s="121"/>
      <c r="K2106" s="196">
        <f>SUMIFS(VENTAS[Cantidad],VENTAS[Código del producto Vendido],INVENTARIO[[#This Row],[Code]])</f>
        <v>0</v>
      </c>
      <c r="L2106" s="196">
        <f>INVENTARIO[[#This Row],[Entradas]]-INVENTARIO[[#This Row],[Salidas]]</f>
        <v>0</v>
      </c>
      <c r="M2106" s="197">
        <f ca="1">INVENTARIO[[#This Row],[Pricing 1]]*10%</f>
        <v>0</v>
      </c>
      <c r="N2106" s="197"/>
      <c r="O2106" s="197"/>
      <c r="P2106" s="197" t="e">
        <f t="shared" si="183"/>
        <v>#DIV/0!</v>
      </c>
      <c r="Q2106" s="196"/>
      <c r="R2106" s="197"/>
      <c r="S2106" s="199">
        <f t="shared" si="184"/>
        <v>0</v>
      </c>
      <c r="T2106" s="200">
        <f ca="1">(P2106+S2106)-INVENTARIO[[#This Row],[Comisión 10%]]</f>
        <v>0</v>
      </c>
      <c r="U2106" s="197">
        <f t="shared" ca="1" si="185"/>
        <v>0</v>
      </c>
      <c r="V2106" s="201"/>
      <c r="W2106" s="20">
        <f ca="1">INVENTARIO[[#This Row],[Precio Final]]-(INVENTARIO[[#This Row],[Comisión 10%]]+INVENTARIO[[#This Row],[Costo total]])</f>
        <v>0</v>
      </c>
      <c r="X2106" s="20">
        <f ca="1">INVENTARIO[[#This Row],[Ganancia Unitaria]]*INVENTARIO[[#This Row],[Salidas]]</f>
        <v>0</v>
      </c>
      <c r="Y2106" s="20"/>
      <c r="Z2106" s="20"/>
    </row>
    <row r="2107" spans="1:26" ht="55" hidden="1" customHeight="1" x14ac:dyDescent="0.15">
      <c r="A2107" s="23"/>
      <c r="B2107" s="171"/>
      <c r="C2107" s="22"/>
      <c r="D2107" s="120"/>
      <c r="E2107" s="194"/>
      <c r="F2107" s="195" t="s">
        <v>695</v>
      </c>
      <c r="G2107" s="196"/>
      <c r="H2107" s="197"/>
      <c r="I2107" s="198">
        <f t="shared" ca="1" si="182"/>
        <v>0</v>
      </c>
      <c r="J2107" s="121"/>
      <c r="K2107" s="196">
        <f>SUMIFS(VENTAS[Cantidad],VENTAS[Código del producto Vendido],INVENTARIO[[#This Row],[Code]])</f>
        <v>0</v>
      </c>
      <c r="L2107" s="196">
        <f>INVENTARIO[[#This Row],[Entradas]]-INVENTARIO[[#This Row],[Salidas]]</f>
        <v>0</v>
      </c>
      <c r="M2107" s="197">
        <f ca="1">INVENTARIO[[#This Row],[Pricing 1]]*10%</f>
        <v>0</v>
      </c>
      <c r="N2107" s="197"/>
      <c r="O2107" s="197"/>
      <c r="P2107" s="197" t="e">
        <f t="shared" si="183"/>
        <v>#DIV/0!</v>
      </c>
      <c r="Q2107" s="196"/>
      <c r="R2107" s="197"/>
      <c r="S2107" s="199">
        <f t="shared" si="184"/>
        <v>0</v>
      </c>
      <c r="T2107" s="200">
        <f ca="1">(P2107+S2107)-INVENTARIO[[#This Row],[Comisión 10%]]</f>
        <v>0</v>
      </c>
      <c r="U2107" s="197">
        <f t="shared" ca="1" si="185"/>
        <v>0</v>
      </c>
      <c r="V2107" s="201"/>
      <c r="W2107" s="20">
        <f ca="1">INVENTARIO[[#This Row],[Precio Final]]-(INVENTARIO[[#This Row],[Comisión 10%]]+INVENTARIO[[#This Row],[Costo total]])</f>
        <v>0</v>
      </c>
      <c r="X2107" s="20">
        <f ca="1">INVENTARIO[[#This Row],[Ganancia Unitaria]]*INVENTARIO[[#This Row],[Salidas]]</f>
        <v>0</v>
      </c>
      <c r="Y2107" s="20"/>
      <c r="Z2107" s="20"/>
    </row>
    <row r="2108" spans="1:26" ht="55" hidden="1" customHeight="1" x14ac:dyDescent="0.15">
      <c r="A2108" s="23"/>
      <c r="B2108" s="171"/>
      <c r="C2108" s="22"/>
      <c r="D2108" s="120"/>
      <c r="E2108" s="194"/>
      <c r="F2108" s="195" t="s">
        <v>697</v>
      </c>
      <c r="G2108" s="196"/>
      <c r="H2108" s="197"/>
      <c r="I2108" s="198">
        <f t="shared" ca="1" si="182"/>
        <v>0</v>
      </c>
      <c r="J2108" s="121"/>
      <c r="K2108" s="196">
        <f>SUMIFS(VENTAS[Cantidad],VENTAS[Código del producto Vendido],INVENTARIO[[#This Row],[Code]])</f>
        <v>0</v>
      </c>
      <c r="L2108" s="196">
        <f>INVENTARIO[[#This Row],[Entradas]]-INVENTARIO[[#This Row],[Salidas]]</f>
        <v>0</v>
      </c>
      <c r="M2108" s="197">
        <f ca="1">INVENTARIO[[#This Row],[Pricing 1]]*10%</f>
        <v>0</v>
      </c>
      <c r="N2108" s="197"/>
      <c r="O2108" s="197"/>
      <c r="P2108" s="197" t="e">
        <f t="shared" si="183"/>
        <v>#DIV/0!</v>
      </c>
      <c r="Q2108" s="196"/>
      <c r="R2108" s="197"/>
      <c r="S2108" s="199">
        <f t="shared" si="184"/>
        <v>0</v>
      </c>
      <c r="T2108" s="200">
        <f ca="1">(P2108+S2108)-INVENTARIO[[#This Row],[Comisión 10%]]</f>
        <v>0</v>
      </c>
      <c r="U2108" s="197">
        <f t="shared" ca="1" si="185"/>
        <v>0</v>
      </c>
      <c r="V2108" s="201"/>
      <c r="W2108" s="20">
        <f ca="1">INVENTARIO[[#This Row],[Precio Final]]-(INVENTARIO[[#This Row],[Comisión 10%]]+INVENTARIO[[#This Row],[Costo total]])</f>
        <v>0</v>
      </c>
      <c r="X2108" s="20">
        <f ca="1">INVENTARIO[[#This Row],[Ganancia Unitaria]]*INVENTARIO[[#This Row],[Salidas]]</f>
        <v>0</v>
      </c>
      <c r="Y2108" s="20"/>
      <c r="Z2108" s="20"/>
    </row>
    <row r="2109" spans="1:26" ht="55" hidden="1" customHeight="1" x14ac:dyDescent="0.15">
      <c r="A2109" s="23"/>
      <c r="B2109" s="171"/>
      <c r="C2109" s="22"/>
      <c r="D2109" s="120"/>
      <c r="E2109" s="194"/>
      <c r="F2109" s="195" t="s">
        <v>695</v>
      </c>
      <c r="G2109" s="196"/>
      <c r="H2109" s="197"/>
      <c r="I2109" s="198">
        <f t="shared" ca="1" si="182"/>
        <v>0</v>
      </c>
      <c r="J2109" s="121"/>
      <c r="K2109" s="196">
        <f>SUMIFS(VENTAS[Cantidad],VENTAS[Código del producto Vendido],INVENTARIO[[#This Row],[Code]])</f>
        <v>0</v>
      </c>
      <c r="L2109" s="196">
        <f>INVENTARIO[[#This Row],[Entradas]]-INVENTARIO[[#This Row],[Salidas]]</f>
        <v>0</v>
      </c>
      <c r="M2109" s="197">
        <f ca="1">INVENTARIO[[#This Row],[Pricing 1]]*10%</f>
        <v>0</v>
      </c>
      <c r="N2109" s="197"/>
      <c r="O2109" s="197"/>
      <c r="P2109" s="197" t="e">
        <f t="shared" si="183"/>
        <v>#DIV/0!</v>
      </c>
      <c r="Q2109" s="196"/>
      <c r="R2109" s="197"/>
      <c r="S2109" s="199">
        <f t="shared" si="184"/>
        <v>0</v>
      </c>
      <c r="T2109" s="200">
        <f ca="1">(P2109+S2109)-INVENTARIO[[#This Row],[Comisión 10%]]</f>
        <v>0</v>
      </c>
      <c r="U2109" s="197">
        <f t="shared" ca="1" si="185"/>
        <v>0</v>
      </c>
      <c r="V2109" s="201"/>
      <c r="W2109" s="20">
        <f ca="1">INVENTARIO[[#This Row],[Precio Final]]-(INVENTARIO[[#This Row],[Comisión 10%]]+INVENTARIO[[#This Row],[Costo total]])</f>
        <v>0</v>
      </c>
      <c r="X2109" s="20">
        <f ca="1">INVENTARIO[[#This Row],[Ganancia Unitaria]]*INVENTARIO[[#This Row],[Salidas]]</f>
        <v>0</v>
      </c>
      <c r="Y2109" s="20"/>
      <c r="Z2109" s="20"/>
    </row>
    <row r="2110" spans="1:26" ht="55" hidden="1" customHeight="1" x14ac:dyDescent="0.15">
      <c r="A2110" s="23"/>
      <c r="B2110" s="171"/>
      <c r="C2110" s="22"/>
      <c r="D2110" s="120"/>
      <c r="E2110" s="194"/>
      <c r="F2110" s="195" t="s">
        <v>698</v>
      </c>
      <c r="G2110" s="196"/>
      <c r="H2110" s="197"/>
      <c r="I2110" s="198">
        <f t="shared" ca="1" si="182"/>
        <v>0</v>
      </c>
      <c r="J2110" s="121"/>
      <c r="K2110" s="196">
        <f>SUMIFS(VENTAS[Cantidad],VENTAS[Código del producto Vendido],INVENTARIO[[#This Row],[Code]])</f>
        <v>0</v>
      </c>
      <c r="L2110" s="196">
        <f>INVENTARIO[[#This Row],[Entradas]]-INVENTARIO[[#This Row],[Salidas]]</f>
        <v>0</v>
      </c>
      <c r="M2110" s="197">
        <f ca="1">INVENTARIO[[#This Row],[Pricing 1]]*10%</f>
        <v>0</v>
      </c>
      <c r="N2110" s="197"/>
      <c r="O2110" s="197"/>
      <c r="P2110" s="197" t="e">
        <f t="shared" si="183"/>
        <v>#DIV/0!</v>
      </c>
      <c r="Q2110" s="196"/>
      <c r="R2110" s="197"/>
      <c r="S2110" s="199">
        <f t="shared" si="184"/>
        <v>0</v>
      </c>
      <c r="T2110" s="200">
        <f ca="1">(P2110+S2110)-INVENTARIO[[#This Row],[Comisión 10%]]</f>
        <v>0</v>
      </c>
      <c r="U2110" s="197">
        <f t="shared" ca="1" si="185"/>
        <v>0</v>
      </c>
      <c r="V2110" s="201"/>
      <c r="W2110" s="20">
        <f ca="1">INVENTARIO[[#This Row],[Precio Final]]-(INVENTARIO[[#This Row],[Comisión 10%]]+INVENTARIO[[#This Row],[Costo total]])</f>
        <v>0</v>
      </c>
      <c r="X2110" s="20">
        <f ca="1">INVENTARIO[[#This Row],[Ganancia Unitaria]]*INVENTARIO[[#This Row],[Salidas]]</f>
        <v>0</v>
      </c>
      <c r="Y2110" s="20"/>
      <c r="Z2110" s="20"/>
    </row>
    <row r="2111" spans="1:26" ht="55" hidden="1" customHeight="1" x14ac:dyDescent="0.15">
      <c r="A2111" s="23"/>
      <c r="B2111" s="171"/>
      <c r="C2111" s="22"/>
      <c r="D2111" s="120"/>
      <c r="E2111" s="194"/>
      <c r="F2111" s="195" t="s">
        <v>695</v>
      </c>
      <c r="G2111" s="196"/>
      <c r="H2111" s="197"/>
      <c r="I2111" s="198">
        <f t="shared" ca="1" si="182"/>
        <v>0</v>
      </c>
      <c r="J2111" s="121"/>
      <c r="K2111" s="196">
        <f>SUMIFS(VENTAS[Cantidad],VENTAS[Código del producto Vendido],INVENTARIO[[#This Row],[Code]])</f>
        <v>0</v>
      </c>
      <c r="L2111" s="196">
        <f>INVENTARIO[[#This Row],[Entradas]]-INVENTARIO[[#This Row],[Salidas]]</f>
        <v>0</v>
      </c>
      <c r="M2111" s="197">
        <f ca="1">INVENTARIO[[#This Row],[Pricing 1]]*10%</f>
        <v>0</v>
      </c>
      <c r="N2111" s="197"/>
      <c r="O2111" s="197"/>
      <c r="P2111" s="197" t="e">
        <f t="shared" si="183"/>
        <v>#DIV/0!</v>
      </c>
      <c r="Q2111" s="196"/>
      <c r="R2111" s="197"/>
      <c r="S2111" s="199">
        <f t="shared" si="184"/>
        <v>0</v>
      </c>
      <c r="T2111" s="200">
        <f ca="1">(P2111+S2111)-INVENTARIO[[#This Row],[Comisión 10%]]</f>
        <v>0</v>
      </c>
      <c r="U2111" s="197">
        <f t="shared" ca="1" si="185"/>
        <v>0</v>
      </c>
      <c r="V2111" s="201"/>
      <c r="W2111" s="20">
        <f ca="1">INVENTARIO[[#This Row],[Precio Final]]-(INVENTARIO[[#This Row],[Comisión 10%]]+INVENTARIO[[#This Row],[Costo total]])</f>
        <v>0</v>
      </c>
      <c r="X2111" s="20">
        <f ca="1">INVENTARIO[[#This Row],[Ganancia Unitaria]]*INVENTARIO[[#This Row],[Salidas]]</f>
        <v>0</v>
      </c>
      <c r="Y2111" s="20"/>
      <c r="Z2111" s="20"/>
    </row>
    <row r="2112" spans="1:26" ht="55" hidden="1" customHeight="1" x14ac:dyDescent="0.15">
      <c r="A2112" s="23"/>
      <c r="B2112" s="171"/>
      <c r="C2112" s="22"/>
      <c r="D2112" s="120"/>
      <c r="E2112" s="194"/>
      <c r="F2112" s="195" t="s">
        <v>697</v>
      </c>
      <c r="G2112" s="196"/>
      <c r="H2112" s="197"/>
      <c r="I2112" s="198">
        <f t="shared" ca="1" si="182"/>
        <v>0</v>
      </c>
      <c r="J2112" s="121"/>
      <c r="K2112" s="196">
        <f>SUMIFS(VENTAS[Cantidad],VENTAS[Código del producto Vendido],INVENTARIO[[#This Row],[Code]])</f>
        <v>0</v>
      </c>
      <c r="L2112" s="196">
        <f>INVENTARIO[[#This Row],[Entradas]]-INVENTARIO[[#This Row],[Salidas]]</f>
        <v>0</v>
      </c>
      <c r="M2112" s="197">
        <f ca="1">INVENTARIO[[#This Row],[Pricing 1]]*10%</f>
        <v>0</v>
      </c>
      <c r="N2112" s="197"/>
      <c r="O2112" s="197"/>
      <c r="P2112" s="197" t="e">
        <f t="shared" si="183"/>
        <v>#DIV/0!</v>
      </c>
      <c r="Q2112" s="196"/>
      <c r="R2112" s="197"/>
      <c r="S2112" s="199">
        <f t="shared" si="184"/>
        <v>0</v>
      </c>
      <c r="T2112" s="200">
        <f ca="1">(P2112+S2112)-INVENTARIO[[#This Row],[Comisión 10%]]</f>
        <v>0</v>
      </c>
      <c r="U2112" s="197">
        <f t="shared" ca="1" si="185"/>
        <v>0</v>
      </c>
      <c r="V2112" s="201"/>
      <c r="W2112" s="20">
        <f ca="1">INVENTARIO[[#This Row],[Precio Final]]-(INVENTARIO[[#This Row],[Comisión 10%]]+INVENTARIO[[#This Row],[Costo total]])</f>
        <v>0</v>
      </c>
      <c r="X2112" s="20">
        <f ca="1">INVENTARIO[[#This Row],[Ganancia Unitaria]]*INVENTARIO[[#This Row],[Salidas]]</f>
        <v>0</v>
      </c>
      <c r="Y2112" s="20"/>
      <c r="Z2112" s="20"/>
    </row>
    <row r="2113" spans="1:26" ht="55" hidden="1" customHeight="1" x14ac:dyDescent="0.15">
      <c r="A2113" s="23"/>
      <c r="B2113" s="171"/>
      <c r="C2113" s="22"/>
      <c r="D2113" s="120"/>
      <c r="E2113" s="194"/>
      <c r="F2113" s="195" t="s">
        <v>695</v>
      </c>
      <c r="G2113" s="196"/>
      <c r="H2113" s="197"/>
      <c r="I2113" s="198">
        <f t="shared" ca="1" si="182"/>
        <v>0</v>
      </c>
      <c r="J2113" s="121"/>
      <c r="K2113" s="196">
        <f>SUMIFS(VENTAS[Cantidad],VENTAS[Código del producto Vendido],INVENTARIO[[#This Row],[Code]])</f>
        <v>0</v>
      </c>
      <c r="L2113" s="196">
        <f>INVENTARIO[[#This Row],[Entradas]]-INVENTARIO[[#This Row],[Salidas]]</f>
        <v>0</v>
      </c>
      <c r="M2113" s="197">
        <f ca="1">INVENTARIO[[#This Row],[Pricing 1]]*10%</f>
        <v>0</v>
      </c>
      <c r="N2113" s="197"/>
      <c r="O2113" s="197"/>
      <c r="P2113" s="197" t="e">
        <f t="shared" si="183"/>
        <v>#DIV/0!</v>
      </c>
      <c r="Q2113" s="196"/>
      <c r="R2113" s="197"/>
      <c r="S2113" s="199">
        <f t="shared" si="184"/>
        <v>0</v>
      </c>
      <c r="T2113" s="200">
        <f ca="1">(P2113+S2113)-INVENTARIO[[#This Row],[Comisión 10%]]</f>
        <v>0</v>
      </c>
      <c r="U2113" s="197">
        <f t="shared" ca="1" si="185"/>
        <v>0</v>
      </c>
      <c r="V2113" s="201"/>
      <c r="W2113" s="20">
        <f ca="1">INVENTARIO[[#This Row],[Precio Final]]-(INVENTARIO[[#This Row],[Comisión 10%]]+INVENTARIO[[#This Row],[Costo total]])</f>
        <v>0</v>
      </c>
      <c r="X2113" s="20">
        <f ca="1">INVENTARIO[[#This Row],[Ganancia Unitaria]]*INVENTARIO[[#This Row],[Salidas]]</f>
        <v>0</v>
      </c>
      <c r="Y2113" s="20"/>
      <c r="Z2113" s="20"/>
    </row>
    <row r="2114" spans="1:26" ht="55" hidden="1" customHeight="1" x14ac:dyDescent="0.15">
      <c r="A2114" s="23"/>
      <c r="B2114" s="171"/>
      <c r="C2114" s="22"/>
      <c r="D2114" s="120"/>
      <c r="E2114" s="194"/>
      <c r="F2114" s="195" t="s">
        <v>698</v>
      </c>
      <c r="G2114" s="196"/>
      <c r="H2114" s="197"/>
      <c r="I2114" s="198">
        <f t="shared" ca="1" si="182"/>
        <v>0</v>
      </c>
      <c r="J2114" s="121"/>
      <c r="K2114" s="196">
        <f>SUMIFS(VENTAS[Cantidad],VENTAS[Código del producto Vendido],INVENTARIO[[#This Row],[Code]])</f>
        <v>0</v>
      </c>
      <c r="L2114" s="196">
        <f>INVENTARIO[[#This Row],[Entradas]]-INVENTARIO[[#This Row],[Salidas]]</f>
        <v>0</v>
      </c>
      <c r="M2114" s="197">
        <f ca="1">INVENTARIO[[#This Row],[Pricing 1]]*10%</f>
        <v>0</v>
      </c>
      <c r="N2114" s="197"/>
      <c r="O2114" s="197"/>
      <c r="P2114" s="197" t="e">
        <f t="shared" si="183"/>
        <v>#DIV/0!</v>
      </c>
      <c r="Q2114" s="196"/>
      <c r="R2114" s="197"/>
      <c r="S2114" s="199">
        <f t="shared" si="184"/>
        <v>0</v>
      </c>
      <c r="T2114" s="200">
        <f ca="1">(P2114+S2114)-INVENTARIO[[#This Row],[Comisión 10%]]</f>
        <v>0</v>
      </c>
      <c r="U2114" s="197">
        <f t="shared" ca="1" si="185"/>
        <v>0</v>
      </c>
      <c r="V2114" s="201"/>
      <c r="W2114" s="20">
        <f ca="1">INVENTARIO[[#This Row],[Precio Final]]-(INVENTARIO[[#This Row],[Comisión 10%]]+INVENTARIO[[#This Row],[Costo total]])</f>
        <v>0</v>
      </c>
      <c r="X2114" s="20">
        <f ca="1">INVENTARIO[[#This Row],[Ganancia Unitaria]]*INVENTARIO[[#This Row],[Salidas]]</f>
        <v>0</v>
      </c>
      <c r="Y2114" s="20"/>
      <c r="Z2114" s="20"/>
    </row>
    <row r="2115" spans="1:26" ht="55" hidden="1" customHeight="1" x14ac:dyDescent="0.15">
      <c r="A2115" s="23"/>
      <c r="B2115" s="171"/>
      <c r="C2115" s="22"/>
      <c r="D2115" s="120"/>
      <c r="E2115" s="194"/>
      <c r="F2115" s="195" t="s">
        <v>697</v>
      </c>
      <c r="G2115" s="196"/>
      <c r="H2115" s="197"/>
      <c r="I2115" s="198">
        <f t="shared" ca="1" si="182"/>
        <v>0</v>
      </c>
      <c r="J2115" s="121"/>
      <c r="K2115" s="196">
        <f>SUMIFS(VENTAS[Cantidad],VENTAS[Código del producto Vendido],INVENTARIO[[#This Row],[Code]])</f>
        <v>0</v>
      </c>
      <c r="L2115" s="196">
        <f>INVENTARIO[[#This Row],[Entradas]]-INVENTARIO[[#This Row],[Salidas]]</f>
        <v>0</v>
      </c>
      <c r="M2115" s="197">
        <f ca="1">INVENTARIO[[#This Row],[Pricing 1]]*10%</f>
        <v>0</v>
      </c>
      <c r="N2115" s="197"/>
      <c r="O2115" s="197"/>
      <c r="P2115" s="197" t="e">
        <f t="shared" si="183"/>
        <v>#DIV/0!</v>
      </c>
      <c r="Q2115" s="196"/>
      <c r="R2115" s="197"/>
      <c r="S2115" s="199">
        <f t="shared" si="184"/>
        <v>0</v>
      </c>
      <c r="T2115" s="200">
        <f ca="1">(P2115+S2115)-INVENTARIO[[#This Row],[Comisión 10%]]</f>
        <v>0</v>
      </c>
      <c r="U2115" s="197">
        <f t="shared" ca="1" si="185"/>
        <v>0</v>
      </c>
      <c r="V2115" s="201"/>
      <c r="W2115" s="20">
        <f ca="1">INVENTARIO[[#This Row],[Precio Final]]-(INVENTARIO[[#This Row],[Comisión 10%]]+INVENTARIO[[#This Row],[Costo total]])</f>
        <v>0</v>
      </c>
      <c r="X2115" s="20">
        <f ca="1">INVENTARIO[[#This Row],[Ganancia Unitaria]]*INVENTARIO[[#This Row],[Salidas]]</f>
        <v>0</v>
      </c>
      <c r="Y2115" s="20"/>
      <c r="Z2115" s="20"/>
    </row>
    <row r="2116" spans="1:26" ht="55" hidden="1" customHeight="1" x14ac:dyDescent="0.15">
      <c r="A2116" s="23"/>
      <c r="B2116" s="171"/>
      <c r="C2116" s="22"/>
      <c r="D2116" s="120"/>
      <c r="E2116" s="194"/>
      <c r="F2116" s="195" t="s">
        <v>695</v>
      </c>
      <c r="G2116" s="196"/>
      <c r="H2116" s="197"/>
      <c r="I2116" s="198">
        <f t="shared" ca="1" si="182"/>
        <v>0</v>
      </c>
      <c r="J2116" s="121"/>
      <c r="K2116" s="196">
        <f>SUMIFS(VENTAS[Cantidad],VENTAS[Código del producto Vendido],INVENTARIO[[#This Row],[Code]])</f>
        <v>0</v>
      </c>
      <c r="L2116" s="196">
        <f>INVENTARIO[[#This Row],[Entradas]]-INVENTARIO[[#This Row],[Salidas]]</f>
        <v>0</v>
      </c>
      <c r="M2116" s="197">
        <f ca="1">INVENTARIO[[#This Row],[Pricing 1]]*10%</f>
        <v>0</v>
      </c>
      <c r="N2116" s="197"/>
      <c r="O2116" s="197"/>
      <c r="P2116" s="197" t="e">
        <f t="shared" si="183"/>
        <v>#DIV/0!</v>
      </c>
      <c r="Q2116" s="196"/>
      <c r="R2116" s="197"/>
      <c r="S2116" s="199">
        <f t="shared" si="184"/>
        <v>0</v>
      </c>
      <c r="T2116" s="200">
        <f ca="1">(P2116+S2116)-INVENTARIO[[#This Row],[Comisión 10%]]</f>
        <v>0</v>
      </c>
      <c r="U2116" s="197">
        <f t="shared" ca="1" si="185"/>
        <v>0</v>
      </c>
      <c r="V2116" s="201"/>
      <c r="W2116" s="20">
        <f ca="1">INVENTARIO[[#This Row],[Precio Final]]-(INVENTARIO[[#This Row],[Comisión 10%]]+INVENTARIO[[#This Row],[Costo total]])</f>
        <v>0</v>
      </c>
      <c r="X2116" s="20">
        <f ca="1">INVENTARIO[[#This Row],[Ganancia Unitaria]]*INVENTARIO[[#This Row],[Salidas]]</f>
        <v>0</v>
      </c>
      <c r="Y2116" s="20"/>
      <c r="Z2116" s="20"/>
    </row>
    <row r="2117" spans="1:26" ht="55" hidden="1" customHeight="1" x14ac:dyDescent="0.15">
      <c r="A2117" s="23"/>
      <c r="B2117" s="171"/>
      <c r="C2117" s="22"/>
      <c r="D2117" s="120"/>
      <c r="E2117" s="194"/>
      <c r="F2117" s="195" t="s">
        <v>1345</v>
      </c>
      <c r="G2117" s="196"/>
      <c r="H2117" s="197"/>
      <c r="I2117" s="198">
        <f t="shared" ca="1" si="182"/>
        <v>0</v>
      </c>
      <c r="J2117" s="121"/>
      <c r="K2117" s="196">
        <f>SUMIFS(VENTAS[Cantidad],VENTAS[Código del producto Vendido],INVENTARIO[[#This Row],[Code]])</f>
        <v>0</v>
      </c>
      <c r="L2117" s="196">
        <f>INVENTARIO[[#This Row],[Entradas]]-INVENTARIO[[#This Row],[Salidas]]</f>
        <v>0</v>
      </c>
      <c r="M2117" s="197">
        <f ca="1">INVENTARIO[[#This Row],[Pricing 1]]*10%</f>
        <v>0</v>
      </c>
      <c r="N2117" s="197"/>
      <c r="O2117" s="197"/>
      <c r="P2117" s="197" t="e">
        <f t="shared" si="183"/>
        <v>#DIV/0!</v>
      </c>
      <c r="Q2117" s="196"/>
      <c r="R2117" s="197"/>
      <c r="S2117" s="199">
        <f t="shared" si="184"/>
        <v>0</v>
      </c>
      <c r="T2117" s="200">
        <f ca="1">(P2117+S2117)-INVENTARIO[[#This Row],[Comisión 10%]]</f>
        <v>0</v>
      </c>
      <c r="U2117" s="197">
        <f t="shared" ca="1" si="185"/>
        <v>0</v>
      </c>
      <c r="V2117" s="201"/>
      <c r="W2117" s="20">
        <f ca="1">INVENTARIO[[#This Row],[Precio Final]]-(INVENTARIO[[#This Row],[Comisión 10%]]+INVENTARIO[[#This Row],[Costo total]])</f>
        <v>0</v>
      </c>
      <c r="X2117" s="20">
        <f ca="1">INVENTARIO[[#This Row],[Ganancia Unitaria]]*INVENTARIO[[#This Row],[Salidas]]</f>
        <v>0</v>
      </c>
      <c r="Y2117" s="20"/>
      <c r="Z2117" s="20"/>
    </row>
    <row r="2118" spans="1:26" ht="55" hidden="1" customHeight="1" x14ac:dyDescent="0.15">
      <c r="A2118" s="23"/>
      <c r="B2118" s="171"/>
      <c r="C2118" s="22"/>
      <c r="D2118" s="120"/>
      <c r="E2118" s="194"/>
      <c r="F2118" s="195" t="s">
        <v>713</v>
      </c>
      <c r="G2118" s="196"/>
      <c r="H2118" s="197"/>
      <c r="I2118" s="198">
        <f t="shared" ca="1" si="182"/>
        <v>0</v>
      </c>
      <c r="J2118" s="121"/>
      <c r="K2118" s="196">
        <f>SUMIFS(VENTAS[Cantidad],VENTAS[Código del producto Vendido],INVENTARIO[[#This Row],[Code]])</f>
        <v>0</v>
      </c>
      <c r="L2118" s="196">
        <f>INVENTARIO[[#This Row],[Entradas]]-INVENTARIO[[#This Row],[Salidas]]</f>
        <v>0</v>
      </c>
      <c r="M2118" s="197">
        <f ca="1">INVENTARIO[[#This Row],[Pricing 1]]*10%</f>
        <v>0</v>
      </c>
      <c r="N2118" s="197"/>
      <c r="O2118" s="197"/>
      <c r="P2118" s="197" t="e">
        <f t="shared" si="183"/>
        <v>#DIV/0!</v>
      </c>
      <c r="Q2118" s="196"/>
      <c r="R2118" s="197"/>
      <c r="S2118" s="199">
        <f t="shared" si="184"/>
        <v>0</v>
      </c>
      <c r="T2118" s="200">
        <f ca="1">(P2118+S2118)-INVENTARIO[[#This Row],[Comisión 10%]]</f>
        <v>0</v>
      </c>
      <c r="U2118" s="197">
        <f t="shared" ca="1" si="185"/>
        <v>0</v>
      </c>
      <c r="V2118" s="201"/>
      <c r="W2118" s="20">
        <f ca="1">INVENTARIO[[#This Row],[Precio Final]]-(INVENTARIO[[#This Row],[Comisión 10%]]+INVENTARIO[[#This Row],[Costo total]])</f>
        <v>0</v>
      </c>
      <c r="X2118" s="20">
        <f ca="1">INVENTARIO[[#This Row],[Ganancia Unitaria]]*INVENTARIO[[#This Row],[Salidas]]</f>
        <v>0</v>
      </c>
      <c r="Y2118" s="20"/>
      <c r="Z2118" s="20"/>
    </row>
    <row r="2119" spans="1:26" ht="55" hidden="1" customHeight="1" x14ac:dyDescent="0.15">
      <c r="A2119" s="23"/>
      <c r="B2119" s="171"/>
      <c r="C2119" s="22"/>
      <c r="D2119" s="120"/>
      <c r="E2119" s="194"/>
      <c r="F2119" s="195" t="s">
        <v>2412</v>
      </c>
      <c r="G2119" s="196"/>
      <c r="H2119" s="197"/>
      <c r="I2119" s="198">
        <f t="shared" ca="1" si="182"/>
        <v>0</v>
      </c>
      <c r="J2119" s="121"/>
      <c r="K2119" s="196">
        <f>SUMIFS(VENTAS[Cantidad],VENTAS[Código del producto Vendido],INVENTARIO[[#This Row],[Code]])</f>
        <v>0</v>
      </c>
      <c r="L2119" s="196">
        <f>INVENTARIO[[#This Row],[Entradas]]-INVENTARIO[[#This Row],[Salidas]]</f>
        <v>0</v>
      </c>
      <c r="M2119" s="197">
        <f ca="1">INVENTARIO[[#This Row],[Pricing 1]]*10%</f>
        <v>0</v>
      </c>
      <c r="N2119" s="197"/>
      <c r="O2119" s="197"/>
      <c r="P2119" s="197" t="e">
        <f t="shared" si="183"/>
        <v>#DIV/0!</v>
      </c>
      <c r="Q2119" s="196"/>
      <c r="R2119" s="197"/>
      <c r="S2119" s="199">
        <f t="shared" si="184"/>
        <v>0</v>
      </c>
      <c r="T2119" s="200">
        <f ca="1">(P2119+S2119)-INVENTARIO[[#This Row],[Comisión 10%]]</f>
        <v>0</v>
      </c>
      <c r="U2119" s="197">
        <f t="shared" ca="1" si="185"/>
        <v>0</v>
      </c>
      <c r="V2119" s="201"/>
      <c r="W2119" s="20">
        <f ca="1">INVENTARIO[[#This Row],[Precio Final]]-(INVENTARIO[[#This Row],[Comisión 10%]]+INVENTARIO[[#This Row],[Costo total]])</f>
        <v>0</v>
      </c>
      <c r="X2119" s="20">
        <f ca="1">INVENTARIO[[#This Row],[Ganancia Unitaria]]*INVENTARIO[[#This Row],[Salidas]]</f>
        <v>0</v>
      </c>
      <c r="Y2119" s="20"/>
      <c r="Z2119" s="20"/>
    </row>
    <row r="2120" spans="1:26" ht="55" hidden="1" customHeight="1" x14ac:dyDescent="0.15">
      <c r="A2120" s="23"/>
      <c r="B2120" s="171"/>
      <c r="C2120" s="22"/>
      <c r="D2120" s="120"/>
      <c r="E2120" s="194"/>
      <c r="F2120" s="195"/>
      <c r="G2120" s="196"/>
      <c r="H2120" s="197"/>
      <c r="I2120" s="198">
        <f t="shared" ca="1" si="182"/>
        <v>0</v>
      </c>
      <c r="J2120" s="121"/>
      <c r="K2120" s="196">
        <f>SUMIFS(VENTAS[Cantidad],VENTAS[Código del producto Vendido],INVENTARIO[[#This Row],[Code]])</f>
        <v>0</v>
      </c>
      <c r="L2120" s="196">
        <f>INVENTARIO[[#This Row],[Entradas]]-INVENTARIO[[#This Row],[Salidas]]</f>
        <v>0</v>
      </c>
      <c r="M2120" s="197">
        <f ca="1">INVENTARIO[[#This Row],[Pricing 1]]*10%</f>
        <v>0</v>
      </c>
      <c r="N2120" s="197"/>
      <c r="O2120" s="197"/>
      <c r="P2120" s="197" t="e">
        <f t="shared" si="183"/>
        <v>#DIV/0!</v>
      </c>
      <c r="Q2120" s="196"/>
      <c r="R2120" s="197"/>
      <c r="S2120" s="199">
        <f t="shared" si="184"/>
        <v>0</v>
      </c>
      <c r="T2120" s="200">
        <f ca="1">(P2120+S2120)-INVENTARIO[[#This Row],[Comisión 10%]]</f>
        <v>0</v>
      </c>
      <c r="U2120" s="197">
        <f t="shared" ca="1" si="185"/>
        <v>0</v>
      </c>
      <c r="V2120" s="201"/>
      <c r="W2120" s="20">
        <f ca="1">INVENTARIO[[#This Row],[Precio Final]]-(INVENTARIO[[#This Row],[Comisión 10%]]+INVENTARIO[[#This Row],[Costo total]])</f>
        <v>0</v>
      </c>
      <c r="X2120" s="20">
        <f ca="1">INVENTARIO[[#This Row],[Ganancia Unitaria]]*INVENTARIO[[#This Row],[Salidas]]</f>
        <v>0</v>
      </c>
      <c r="Y2120" s="20"/>
      <c r="Z2120" s="20"/>
    </row>
    <row r="2121" spans="1:26" ht="55" hidden="1" customHeight="1" x14ac:dyDescent="0.15">
      <c r="A2121" s="23"/>
      <c r="B2121" s="171"/>
      <c r="C2121" s="22"/>
      <c r="D2121" s="120"/>
      <c r="E2121" s="194"/>
      <c r="F2121" s="195" t="s">
        <v>712</v>
      </c>
      <c r="G2121" s="196"/>
      <c r="H2121" s="197"/>
      <c r="I2121" s="198">
        <f t="shared" ca="1" si="182"/>
        <v>0</v>
      </c>
      <c r="J2121" s="121"/>
      <c r="K2121" s="196">
        <f>SUMIFS(VENTAS[Cantidad],VENTAS[Código del producto Vendido],INVENTARIO[[#This Row],[Code]])</f>
        <v>0</v>
      </c>
      <c r="L2121" s="196">
        <f>INVENTARIO[[#This Row],[Entradas]]-INVENTARIO[[#This Row],[Salidas]]</f>
        <v>0</v>
      </c>
      <c r="M2121" s="197">
        <f ca="1">INVENTARIO[[#This Row],[Pricing 1]]*10%</f>
        <v>0</v>
      </c>
      <c r="N2121" s="197"/>
      <c r="O2121" s="197"/>
      <c r="P2121" s="197" t="e">
        <f t="shared" si="183"/>
        <v>#DIV/0!</v>
      </c>
      <c r="Q2121" s="196"/>
      <c r="R2121" s="197"/>
      <c r="S2121" s="199">
        <f t="shared" si="184"/>
        <v>0</v>
      </c>
      <c r="T2121" s="200">
        <f ca="1">(P2121+S2121)-INVENTARIO[[#This Row],[Comisión 10%]]</f>
        <v>0</v>
      </c>
      <c r="U2121" s="197">
        <f t="shared" ca="1" si="185"/>
        <v>0</v>
      </c>
      <c r="V2121" s="201"/>
      <c r="W2121" s="20">
        <f ca="1">INVENTARIO[[#This Row],[Precio Final]]-(INVENTARIO[[#This Row],[Comisión 10%]]+INVENTARIO[[#This Row],[Costo total]])</f>
        <v>0</v>
      </c>
      <c r="X2121" s="20">
        <f ca="1">INVENTARIO[[#This Row],[Ganancia Unitaria]]*INVENTARIO[[#This Row],[Salidas]]</f>
        <v>0</v>
      </c>
      <c r="Y2121" s="20"/>
      <c r="Z2121" s="20"/>
    </row>
    <row r="2122" spans="1:26" ht="55" hidden="1" customHeight="1" x14ac:dyDescent="0.15">
      <c r="A2122" s="23"/>
      <c r="B2122" s="171"/>
      <c r="C2122" s="22"/>
      <c r="D2122" s="120"/>
      <c r="E2122" s="194"/>
      <c r="F2122" s="195" t="s">
        <v>714</v>
      </c>
      <c r="G2122" s="196"/>
      <c r="H2122" s="197"/>
      <c r="I2122" s="198">
        <f t="shared" ca="1" si="182"/>
        <v>0</v>
      </c>
      <c r="J2122" s="121"/>
      <c r="K2122" s="196">
        <f>SUMIFS(VENTAS[Cantidad],VENTAS[Código del producto Vendido],INVENTARIO[[#This Row],[Code]])</f>
        <v>0</v>
      </c>
      <c r="L2122" s="196">
        <f>INVENTARIO[[#This Row],[Entradas]]-INVENTARIO[[#This Row],[Salidas]]</f>
        <v>0</v>
      </c>
      <c r="M2122" s="197">
        <f ca="1">INVENTARIO[[#This Row],[Pricing 1]]*10%</f>
        <v>0</v>
      </c>
      <c r="N2122" s="197"/>
      <c r="O2122" s="197"/>
      <c r="P2122" s="197" t="e">
        <f t="shared" si="183"/>
        <v>#DIV/0!</v>
      </c>
      <c r="Q2122" s="196"/>
      <c r="R2122" s="197"/>
      <c r="S2122" s="199">
        <f t="shared" si="184"/>
        <v>0</v>
      </c>
      <c r="T2122" s="200">
        <f ca="1">(P2122+S2122)-INVENTARIO[[#This Row],[Comisión 10%]]</f>
        <v>0</v>
      </c>
      <c r="U2122" s="197">
        <f t="shared" ca="1" si="185"/>
        <v>0</v>
      </c>
      <c r="V2122" s="201"/>
      <c r="W2122" s="20">
        <f ca="1">INVENTARIO[[#This Row],[Precio Final]]-(INVENTARIO[[#This Row],[Comisión 10%]]+INVENTARIO[[#This Row],[Costo total]])</f>
        <v>0</v>
      </c>
      <c r="X2122" s="20">
        <f ca="1">INVENTARIO[[#This Row],[Ganancia Unitaria]]*INVENTARIO[[#This Row],[Salidas]]</f>
        <v>0</v>
      </c>
      <c r="Y2122" s="20"/>
      <c r="Z2122" s="20"/>
    </row>
    <row r="2123" spans="1:26" ht="55" hidden="1" customHeight="1" x14ac:dyDescent="0.15">
      <c r="A2123" s="23"/>
      <c r="B2123" s="171"/>
      <c r="C2123" s="22"/>
      <c r="D2123" s="120"/>
      <c r="E2123" s="194"/>
      <c r="F2123" s="195" t="s">
        <v>713</v>
      </c>
      <c r="G2123" s="196"/>
      <c r="H2123" s="197"/>
      <c r="I2123" s="198">
        <f t="shared" ca="1" si="182"/>
        <v>0</v>
      </c>
      <c r="J2123" s="121"/>
      <c r="K2123" s="196">
        <f>SUMIFS(VENTAS[Cantidad],VENTAS[Código del producto Vendido],INVENTARIO[[#This Row],[Code]])</f>
        <v>0</v>
      </c>
      <c r="L2123" s="196">
        <f>INVENTARIO[[#This Row],[Entradas]]-INVENTARIO[[#This Row],[Salidas]]</f>
        <v>0</v>
      </c>
      <c r="M2123" s="197">
        <f ca="1">INVENTARIO[[#This Row],[Pricing 1]]*10%</f>
        <v>0</v>
      </c>
      <c r="N2123" s="197"/>
      <c r="O2123" s="197"/>
      <c r="P2123" s="197" t="e">
        <f t="shared" si="183"/>
        <v>#DIV/0!</v>
      </c>
      <c r="Q2123" s="196"/>
      <c r="R2123" s="197"/>
      <c r="S2123" s="199">
        <f t="shared" si="184"/>
        <v>0</v>
      </c>
      <c r="T2123" s="200">
        <f ca="1">(P2123+S2123)-INVENTARIO[[#This Row],[Comisión 10%]]</f>
        <v>0</v>
      </c>
      <c r="U2123" s="197">
        <f t="shared" ca="1" si="185"/>
        <v>0</v>
      </c>
      <c r="V2123" s="201"/>
      <c r="W2123" s="20">
        <f ca="1">INVENTARIO[[#This Row],[Precio Final]]-(INVENTARIO[[#This Row],[Comisión 10%]]+INVENTARIO[[#This Row],[Costo total]])</f>
        <v>0</v>
      </c>
      <c r="X2123" s="20">
        <f ca="1">INVENTARIO[[#This Row],[Ganancia Unitaria]]*INVENTARIO[[#This Row],[Salidas]]</f>
        <v>0</v>
      </c>
      <c r="Y2123" s="20"/>
      <c r="Z2123" s="20"/>
    </row>
    <row r="2124" spans="1:26" ht="55" hidden="1" customHeight="1" x14ac:dyDescent="0.15">
      <c r="A2124" s="23"/>
      <c r="B2124" s="171"/>
      <c r="C2124" s="22"/>
      <c r="D2124" s="120"/>
      <c r="E2124" s="194"/>
      <c r="F2124" s="195" t="s">
        <v>714</v>
      </c>
      <c r="G2124" s="196"/>
      <c r="H2124" s="197"/>
      <c r="I2124" s="198">
        <f t="shared" ca="1" si="182"/>
        <v>0</v>
      </c>
      <c r="J2124" s="121"/>
      <c r="K2124" s="196">
        <f>SUMIFS(VENTAS[Cantidad],VENTAS[Código del producto Vendido],INVENTARIO[[#This Row],[Code]])</f>
        <v>0</v>
      </c>
      <c r="L2124" s="196">
        <f>INVENTARIO[[#This Row],[Entradas]]-INVENTARIO[[#This Row],[Salidas]]</f>
        <v>0</v>
      </c>
      <c r="M2124" s="197">
        <f ca="1">INVENTARIO[[#This Row],[Pricing 1]]*10%</f>
        <v>0</v>
      </c>
      <c r="N2124" s="197"/>
      <c r="O2124" s="197"/>
      <c r="P2124" s="197" t="e">
        <f t="shared" si="183"/>
        <v>#DIV/0!</v>
      </c>
      <c r="Q2124" s="196"/>
      <c r="R2124" s="197"/>
      <c r="S2124" s="199">
        <f t="shared" si="184"/>
        <v>0</v>
      </c>
      <c r="T2124" s="200">
        <f ca="1">(P2124+S2124)-INVENTARIO[[#This Row],[Comisión 10%]]</f>
        <v>0</v>
      </c>
      <c r="U2124" s="197">
        <f t="shared" ca="1" si="185"/>
        <v>0</v>
      </c>
      <c r="V2124" s="201"/>
      <c r="W2124" s="20">
        <f ca="1">INVENTARIO[[#This Row],[Precio Final]]-(INVENTARIO[[#This Row],[Comisión 10%]]+INVENTARIO[[#This Row],[Costo total]])</f>
        <v>0</v>
      </c>
      <c r="X2124" s="20">
        <f ca="1">INVENTARIO[[#This Row],[Ganancia Unitaria]]*INVENTARIO[[#This Row],[Salidas]]</f>
        <v>0</v>
      </c>
      <c r="Y2124" s="20"/>
      <c r="Z2124" s="20"/>
    </row>
    <row r="2125" spans="1:26" ht="55" hidden="1" customHeight="1" x14ac:dyDescent="0.15">
      <c r="A2125" s="23"/>
      <c r="B2125" s="171"/>
      <c r="C2125" s="22"/>
      <c r="D2125" s="120"/>
      <c r="E2125" s="194"/>
      <c r="F2125" s="195" t="s">
        <v>1345</v>
      </c>
      <c r="G2125" s="196"/>
      <c r="H2125" s="197"/>
      <c r="I2125" s="198">
        <f t="shared" ca="1" si="182"/>
        <v>0</v>
      </c>
      <c r="J2125" s="121"/>
      <c r="K2125" s="196">
        <f>SUMIFS(VENTAS[Cantidad],VENTAS[Código del producto Vendido],INVENTARIO[[#This Row],[Code]])</f>
        <v>0</v>
      </c>
      <c r="L2125" s="196">
        <f>INVENTARIO[[#This Row],[Entradas]]-INVENTARIO[[#This Row],[Salidas]]</f>
        <v>0</v>
      </c>
      <c r="M2125" s="197">
        <f ca="1">INVENTARIO[[#This Row],[Pricing 1]]*10%</f>
        <v>0</v>
      </c>
      <c r="N2125" s="197"/>
      <c r="O2125" s="197"/>
      <c r="P2125" s="197" t="e">
        <f t="shared" si="183"/>
        <v>#DIV/0!</v>
      </c>
      <c r="Q2125" s="196"/>
      <c r="R2125" s="197"/>
      <c r="S2125" s="199">
        <f t="shared" si="184"/>
        <v>0</v>
      </c>
      <c r="T2125" s="200">
        <f ca="1">(P2125+S2125)-INVENTARIO[[#This Row],[Comisión 10%]]</f>
        <v>0</v>
      </c>
      <c r="U2125" s="197">
        <f t="shared" ca="1" si="185"/>
        <v>0</v>
      </c>
      <c r="V2125" s="201"/>
      <c r="W2125" s="20">
        <f ca="1">INVENTARIO[[#This Row],[Precio Final]]-(INVENTARIO[[#This Row],[Comisión 10%]]+INVENTARIO[[#This Row],[Costo total]])</f>
        <v>0</v>
      </c>
      <c r="X2125" s="20">
        <f ca="1">INVENTARIO[[#This Row],[Ganancia Unitaria]]*INVENTARIO[[#This Row],[Salidas]]</f>
        <v>0</v>
      </c>
      <c r="Y2125" s="20"/>
      <c r="Z2125" s="20"/>
    </row>
    <row r="2126" spans="1:26" ht="55" hidden="1" customHeight="1" x14ac:dyDescent="0.15">
      <c r="A2126" s="23"/>
      <c r="B2126" s="171"/>
      <c r="C2126" s="22"/>
      <c r="D2126" s="120"/>
      <c r="E2126" s="194"/>
      <c r="F2126" s="195" t="s">
        <v>713</v>
      </c>
      <c r="G2126" s="196"/>
      <c r="H2126" s="197"/>
      <c r="I2126" s="198">
        <f t="shared" ca="1" si="182"/>
        <v>0</v>
      </c>
      <c r="J2126" s="121"/>
      <c r="K2126" s="196">
        <f>SUMIFS(VENTAS[Cantidad],VENTAS[Código del producto Vendido],INVENTARIO[[#This Row],[Code]])</f>
        <v>0</v>
      </c>
      <c r="L2126" s="196">
        <f>INVENTARIO[[#This Row],[Entradas]]-INVENTARIO[[#This Row],[Salidas]]</f>
        <v>0</v>
      </c>
      <c r="M2126" s="197">
        <f ca="1">INVENTARIO[[#This Row],[Pricing 1]]*10%</f>
        <v>0</v>
      </c>
      <c r="N2126" s="197"/>
      <c r="O2126" s="197"/>
      <c r="P2126" s="197" t="e">
        <f t="shared" si="183"/>
        <v>#DIV/0!</v>
      </c>
      <c r="Q2126" s="196"/>
      <c r="R2126" s="197"/>
      <c r="S2126" s="199">
        <f t="shared" si="184"/>
        <v>0</v>
      </c>
      <c r="T2126" s="200">
        <f ca="1">(P2126+S2126)-INVENTARIO[[#This Row],[Comisión 10%]]</f>
        <v>0</v>
      </c>
      <c r="U2126" s="197">
        <f t="shared" ca="1" si="185"/>
        <v>0</v>
      </c>
      <c r="V2126" s="201"/>
      <c r="W2126" s="20">
        <f ca="1">INVENTARIO[[#This Row],[Precio Final]]-(INVENTARIO[[#This Row],[Comisión 10%]]+INVENTARIO[[#This Row],[Costo total]])</f>
        <v>0</v>
      </c>
      <c r="X2126" s="20">
        <f ca="1">INVENTARIO[[#This Row],[Ganancia Unitaria]]*INVENTARIO[[#This Row],[Salidas]]</f>
        <v>0</v>
      </c>
      <c r="Y2126" s="20"/>
      <c r="Z2126" s="20"/>
    </row>
    <row r="2127" spans="1:26" ht="55" hidden="1" customHeight="1" x14ac:dyDescent="0.15">
      <c r="A2127" s="23"/>
      <c r="B2127" s="171"/>
      <c r="C2127" s="22"/>
      <c r="D2127" s="120"/>
      <c r="E2127" s="194"/>
      <c r="F2127" s="195" t="s">
        <v>1345</v>
      </c>
      <c r="G2127" s="196"/>
      <c r="H2127" s="197"/>
      <c r="I2127" s="198">
        <f t="shared" ca="1" si="182"/>
        <v>0</v>
      </c>
      <c r="J2127" s="121"/>
      <c r="K2127" s="196">
        <f>SUMIFS(VENTAS[Cantidad],VENTAS[Código del producto Vendido],INVENTARIO[[#This Row],[Code]])</f>
        <v>0</v>
      </c>
      <c r="L2127" s="196">
        <f>INVENTARIO[[#This Row],[Entradas]]-INVENTARIO[[#This Row],[Salidas]]</f>
        <v>0</v>
      </c>
      <c r="M2127" s="197">
        <f ca="1">INVENTARIO[[#This Row],[Pricing 1]]*10%</f>
        <v>0</v>
      </c>
      <c r="N2127" s="197"/>
      <c r="O2127" s="197"/>
      <c r="P2127" s="197" t="e">
        <f t="shared" si="183"/>
        <v>#DIV/0!</v>
      </c>
      <c r="Q2127" s="196"/>
      <c r="R2127" s="197"/>
      <c r="S2127" s="199">
        <f t="shared" si="184"/>
        <v>0</v>
      </c>
      <c r="T2127" s="200">
        <f ca="1">(P2127+S2127)-INVENTARIO[[#This Row],[Comisión 10%]]</f>
        <v>0</v>
      </c>
      <c r="U2127" s="197">
        <f t="shared" ca="1" si="185"/>
        <v>0</v>
      </c>
      <c r="V2127" s="201"/>
      <c r="W2127" s="20">
        <f ca="1">INVENTARIO[[#This Row],[Precio Final]]-(INVENTARIO[[#This Row],[Comisión 10%]]+INVENTARIO[[#This Row],[Costo total]])</f>
        <v>0</v>
      </c>
      <c r="X2127" s="20">
        <f ca="1">INVENTARIO[[#This Row],[Ganancia Unitaria]]*INVENTARIO[[#This Row],[Salidas]]</f>
        <v>0</v>
      </c>
      <c r="Y2127" s="20"/>
      <c r="Z2127" s="20"/>
    </row>
    <row r="2128" spans="1:26" ht="55" hidden="1" customHeight="1" x14ac:dyDescent="0.15">
      <c r="A2128" s="23"/>
      <c r="B2128" s="171"/>
      <c r="C2128" s="22"/>
      <c r="D2128" s="120"/>
      <c r="E2128" s="194"/>
      <c r="F2128" s="195" t="s">
        <v>714</v>
      </c>
      <c r="G2128" s="196"/>
      <c r="H2128" s="197"/>
      <c r="I2128" s="198">
        <f t="shared" ca="1" si="182"/>
        <v>0</v>
      </c>
      <c r="J2128" s="121"/>
      <c r="K2128" s="196">
        <f>SUMIFS(VENTAS[Cantidad],VENTAS[Código del producto Vendido],INVENTARIO[[#This Row],[Code]])</f>
        <v>0</v>
      </c>
      <c r="L2128" s="196">
        <f>INVENTARIO[[#This Row],[Entradas]]-INVENTARIO[[#This Row],[Salidas]]</f>
        <v>0</v>
      </c>
      <c r="M2128" s="197">
        <f ca="1">INVENTARIO[[#This Row],[Pricing 1]]*10%</f>
        <v>0</v>
      </c>
      <c r="N2128" s="197"/>
      <c r="O2128" s="197"/>
      <c r="P2128" s="197" t="e">
        <f t="shared" si="183"/>
        <v>#DIV/0!</v>
      </c>
      <c r="Q2128" s="196"/>
      <c r="R2128" s="197"/>
      <c r="S2128" s="199">
        <f t="shared" si="184"/>
        <v>0</v>
      </c>
      <c r="T2128" s="200">
        <f ca="1">(P2128+S2128)-INVENTARIO[[#This Row],[Comisión 10%]]</f>
        <v>0</v>
      </c>
      <c r="U2128" s="197">
        <f t="shared" ca="1" si="185"/>
        <v>0</v>
      </c>
      <c r="V2128" s="201"/>
      <c r="W2128" s="20">
        <f ca="1">INVENTARIO[[#This Row],[Precio Final]]-(INVENTARIO[[#This Row],[Comisión 10%]]+INVENTARIO[[#This Row],[Costo total]])</f>
        <v>0</v>
      </c>
      <c r="X2128" s="20">
        <f ca="1">INVENTARIO[[#This Row],[Ganancia Unitaria]]*INVENTARIO[[#This Row],[Salidas]]</f>
        <v>0</v>
      </c>
      <c r="Y2128" s="20"/>
      <c r="Z2128" s="20"/>
    </row>
    <row r="2129" spans="1:26" ht="55" hidden="1" customHeight="1" x14ac:dyDescent="0.15">
      <c r="A2129" s="23"/>
      <c r="B2129" s="171"/>
      <c r="C2129" s="22"/>
      <c r="D2129" s="120"/>
      <c r="E2129" s="194"/>
      <c r="F2129" s="195" t="s">
        <v>2412</v>
      </c>
      <c r="G2129" s="196"/>
      <c r="H2129" s="197"/>
      <c r="I2129" s="198">
        <f t="shared" ca="1" si="182"/>
        <v>0</v>
      </c>
      <c r="J2129" s="121"/>
      <c r="K2129" s="196">
        <f>SUMIFS(VENTAS[Cantidad],VENTAS[Código del producto Vendido],INVENTARIO[[#This Row],[Code]])</f>
        <v>0</v>
      </c>
      <c r="L2129" s="196">
        <f>INVENTARIO[[#This Row],[Entradas]]-INVENTARIO[[#This Row],[Salidas]]</f>
        <v>0</v>
      </c>
      <c r="M2129" s="197">
        <f ca="1">INVENTARIO[[#This Row],[Pricing 1]]*10%</f>
        <v>0</v>
      </c>
      <c r="N2129" s="197"/>
      <c r="O2129" s="197"/>
      <c r="P2129" s="197" t="e">
        <f t="shared" si="183"/>
        <v>#DIV/0!</v>
      </c>
      <c r="Q2129" s="196"/>
      <c r="R2129" s="197"/>
      <c r="S2129" s="199">
        <f t="shared" si="184"/>
        <v>0</v>
      </c>
      <c r="T2129" s="200">
        <f ca="1">(P2129+S2129)-INVENTARIO[[#This Row],[Comisión 10%]]</f>
        <v>0</v>
      </c>
      <c r="U2129" s="197">
        <f t="shared" ca="1" si="185"/>
        <v>0</v>
      </c>
      <c r="V2129" s="201"/>
      <c r="W2129" s="20">
        <f ca="1">INVENTARIO[[#This Row],[Precio Final]]-(INVENTARIO[[#This Row],[Comisión 10%]]+INVENTARIO[[#This Row],[Costo total]])</f>
        <v>0</v>
      </c>
      <c r="X2129" s="20">
        <f ca="1">INVENTARIO[[#This Row],[Ganancia Unitaria]]*INVENTARIO[[#This Row],[Salidas]]</f>
        <v>0</v>
      </c>
      <c r="Y2129" s="20"/>
      <c r="Z2129" s="20"/>
    </row>
    <row r="2130" spans="1:26" ht="55" hidden="1" customHeight="1" x14ac:dyDescent="0.15">
      <c r="A2130" s="23"/>
      <c r="B2130" s="171"/>
      <c r="C2130" s="22"/>
      <c r="D2130" s="120"/>
      <c r="E2130" s="194"/>
      <c r="F2130" s="195" t="s">
        <v>714</v>
      </c>
      <c r="G2130" s="196"/>
      <c r="H2130" s="197"/>
      <c r="I2130" s="198">
        <f t="shared" ca="1" si="182"/>
        <v>0</v>
      </c>
      <c r="J2130" s="121"/>
      <c r="K2130" s="196">
        <f>SUMIFS(VENTAS[Cantidad],VENTAS[Código del producto Vendido],INVENTARIO[[#This Row],[Code]])</f>
        <v>0</v>
      </c>
      <c r="L2130" s="196">
        <f>INVENTARIO[[#This Row],[Entradas]]-INVENTARIO[[#This Row],[Salidas]]</f>
        <v>0</v>
      </c>
      <c r="M2130" s="197">
        <f ca="1">INVENTARIO[[#This Row],[Pricing 1]]*10%</f>
        <v>0</v>
      </c>
      <c r="N2130" s="197"/>
      <c r="O2130" s="197"/>
      <c r="P2130" s="197" t="e">
        <f t="shared" si="183"/>
        <v>#DIV/0!</v>
      </c>
      <c r="Q2130" s="196"/>
      <c r="R2130" s="197"/>
      <c r="S2130" s="199">
        <f t="shared" si="184"/>
        <v>0</v>
      </c>
      <c r="T2130" s="200">
        <f ca="1">(P2130+S2130)-INVENTARIO[[#This Row],[Comisión 10%]]</f>
        <v>0</v>
      </c>
      <c r="U2130" s="197">
        <f t="shared" ca="1" si="185"/>
        <v>0</v>
      </c>
      <c r="V2130" s="201"/>
      <c r="W2130" s="20">
        <f ca="1">INVENTARIO[[#This Row],[Precio Final]]-(INVENTARIO[[#This Row],[Comisión 10%]]+INVENTARIO[[#This Row],[Costo total]])</f>
        <v>0</v>
      </c>
      <c r="X2130" s="20">
        <f ca="1">INVENTARIO[[#This Row],[Ganancia Unitaria]]*INVENTARIO[[#This Row],[Salidas]]</f>
        <v>0</v>
      </c>
      <c r="Y2130" s="20"/>
      <c r="Z2130" s="20"/>
    </row>
    <row r="2131" spans="1:26" ht="55" hidden="1" customHeight="1" x14ac:dyDescent="0.15">
      <c r="A2131" s="23"/>
      <c r="B2131" s="171"/>
      <c r="C2131" s="22"/>
      <c r="D2131" s="120"/>
      <c r="E2131" s="194"/>
      <c r="F2131" s="195" t="s">
        <v>2412</v>
      </c>
      <c r="G2131" s="196"/>
      <c r="H2131" s="197"/>
      <c r="I2131" s="198">
        <f t="shared" ca="1" si="182"/>
        <v>0</v>
      </c>
      <c r="J2131" s="121"/>
      <c r="K2131" s="196">
        <f>SUMIFS(VENTAS[Cantidad],VENTAS[Código del producto Vendido],INVENTARIO[[#This Row],[Code]])</f>
        <v>0</v>
      </c>
      <c r="L2131" s="196">
        <f>INVENTARIO[[#This Row],[Entradas]]-INVENTARIO[[#This Row],[Salidas]]</f>
        <v>0</v>
      </c>
      <c r="M2131" s="197">
        <f ca="1">INVENTARIO[[#This Row],[Pricing 1]]*10%</f>
        <v>0</v>
      </c>
      <c r="N2131" s="197"/>
      <c r="O2131" s="197"/>
      <c r="P2131" s="197" t="e">
        <f t="shared" si="183"/>
        <v>#DIV/0!</v>
      </c>
      <c r="Q2131" s="196"/>
      <c r="R2131" s="197"/>
      <c r="S2131" s="199">
        <f t="shared" si="184"/>
        <v>0</v>
      </c>
      <c r="T2131" s="200">
        <f ca="1">(P2131+S2131)-INVENTARIO[[#This Row],[Comisión 10%]]</f>
        <v>0</v>
      </c>
      <c r="U2131" s="197">
        <f t="shared" ca="1" si="185"/>
        <v>0</v>
      </c>
      <c r="V2131" s="201"/>
      <c r="W2131" s="20">
        <f ca="1">INVENTARIO[[#This Row],[Precio Final]]-(INVENTARIO[[#This Row],[Comisión 10%]]+INVENTARIO[[#This Row],[Costo total]])</f>
        <v>0</v>
      </c>
      <c r="X2131" s="20">
        <f ca="1">INVENTARIO[[#This Row],[Ganancia Unitaria]]*INVENTARIO[[#This Row],[Salidas]]</f>
        <v>0</v>
      </c>
      <c r="Y2131" s="20"/>
      <c r="Z2131" s="20"/>
    </row>
    <row r="2132" spans="1:26" ht="55" hidden="1" customHeight="1" x14ac:dyDescent="0.15">
      <c r="A2132" s="23"/>
      <c r="B2132" s="171"/>
      <c r="C2132" s="22"/>
      <c r="D2132" s="120"/>
      <c r="E2132" s="194"/>
      <c r="F2132" s="195" t="s">
        <v>713</v>
      </c>
      <c r="G2132" s="196"/>
      <c r="H2132" s="197"/>
      <c r="I2132" s="198">
        <f t="shared" ca="1" si="182"/>
        <v>0</v>
      </c>
      <c r="J2132" s="121"/>
      <c r="K2132" s="196">
        <f>SUMIFS(VENTAS[Cantidad],VENTAS[Código del producto Vendido],INVENTARIO[[#This Row],[Code]])</f>
        <v>0</v>
      </c>
      <c r="L2132" s="196">
        <f>INVENTARIO[[#This Row],[Entradas]]-INVENTARIO[[#This Row],[Salidas]]</f>
        <v>0</v>
      </c>
      <c r="M2132" s="197">
        <f ca="1">INVENTARIO[[#This Row],[Pricing 1]]*10%</f>
        <v>0</v>
      </c>
      <c r="N2132" s="197"/>
      <c r="O2132" s="197"/>
      <c r="P2132" s="197" t="e">
        <f t="shared" si="183"/>
        <v>#DIV/0!</v>
      </c>
      <c r="Q2132" s="196"/>
      <c r="R2132" s="197"/>
      <c r="S2132" s="199">
        <f t="shared" si="184"/>
        <v>0</v>
      </c>
      <c r="T2132" s="200">
        <f ca="1">(P2132+S2132)-INVENTARIO[[#This Row],[Comisión 10%]]</f>
        <v>0</v>
      </c>
      <c r="U2132" s="197">
        <f t="shared" ca="1" si="185"/>
        <v>0</v>
      </c>
      <c r="V2132" s="201"/>
      <c r="W2132" s="20">
        <f ca="1">INVENTARIO[[#This Row],[Precio Final]]-(INVENTARIO[[#This Row],[Comisión 10%]]+INVENTARIO[[#This Row],[Costo total]])</f>
        <v>0</v>
      </c>
      <c r="X2132" s="20">
        <f ca="1">INVENTARIO[[#This Row],[Ganancia Unitaria]]*INVENTARIO[[#This Row],[Salidas]]</f>
        <v>0</v>
      </c>
      <c r="Y2132" s="20"/>
      <c r="Z2132" s="20"/>
    </row>
    <row r="2133" spans="1:26" ht="55" hidden="1" customHeight="1" x14ac:dyDescent="0.15">
      <c r="A2133" s="23"/>
      <c r="B2133" s="171"/>
      <c r="C2133" s="22"/>
      <c r="D2133" s="120"/>
      <c r="E2133" s="194"/>
      <c r="F2133" s="195" t="s">
        <v>692</v>
      </c>
      <c r="G2133" s="196"/>
      <c r="H2133" s="197"/>
      <c r="I2133" s="198">
        <f t="shared" ca="1" si="182"/>
        <v>0</v>
      </c>
      <c r="J2133" s="121"/>
      <c r="K2133" s="196">
        <f>SUMIFS(VENTAS[Cantidad],VENTAS[Código del producto Vendido],INVENTARIO[[#This Row],[Code]])</f>
        <v>0</v>
      </c>
      <c r="L2133" s="196">
        <f>INVENTARIO[[#This Row],[Entradas]]-INVENTARIO[[#This Row],[Salidas]]</f>
        <v>0</v>
      </c>
      <c r="M2133" s="197">
        <f ca="1">INVENTARIO[[#This Row],[Pricing 1]]*10%</f>
        <v>0</v>
      </c>
      <c r="N2133" s="197"/>
      <c r="O2133" s="197"/>
      <c r="P2133" s="197" t="e">
        <f t="shared" si="183"/>
        <v>#DIV/0!</v>
      </c>
      <c r="Q2133" s="196"/>
      <c r="R2133" s="197"/>
      <c r="S2133" s="199">
        <f t="shared" si="184"/>
        <v>0</v>
      </c>
      <c r="T2133" s="200">
        <f ca="1">(P2133+S2133)-INVENTARIO[[#This Row],[Comisión 10%]]</f>
        <v>0</v>
      </c>
      <c r="U2133" s="197">
        <f t="shared" ca="1" si="185"/>
        <v>0</v>
      </c>
      <c r="V2133" s="201"/>
      <c r="W2133" s="20">
        <f ca="1">INVENTARIO[[#This Row],[Precio Final]]-(INVENTARIO[[#This Row],[Comisión 10%]]+INVENTARIO[[#This Row],[Costo total]])</f>
        <v>0</v>
      </c>
      <c r="X2133" s="20">
        <f ca="1">INVENTARIO[[#This Row],[Ganancia Unitaria]]*INVENTARIO[[#This Row],[Salidas]]</f>
        <v>0</v>
      </c>
      <c r="Y2133" s="20"/>
      <c r="Z2133" s="20"/>
    </row>
    <row r="2134" spans="1:26" ht="55" hidden="1" customHeight="1" x14ac:dyDescent="0.15">
      <c r="A2134" s="23"/>
      <c r="B2134" s="171"/>
      <c r="C2134" s="22"/>
      <c r="D2134" s="120"/>
      <c r="E2134" s="194"/>
      <c r="F2134" s="195" t="s">
        <v>695</v>
      </c>
      <c r="G2134" s="196"/>
      <c r="H2134" s="197"/>
      <c r="I2134" s="198">
        <f t="shared" ca="1" si="182"/>
        <v>0</v>
      </c>
      <c r="J2134" s="121"/>
      <c r="K2134" s="196">
        <f>SUMIFS(VENTAS[Cantidad],VENTAS[Código del producto Vendido],INVENTARIO[[#This Row],[Code]])</f>
        <v>0</v>
      </c>
      <c r="L2134" s="196">
        <f>INVENTARIO[[#This Row],[Entradas]]-INVENTARIO[[#This Row],[Salidas]]</f>
        <v>0</v>
      </c>
      <c r="M2134" s="197">
        <f ca="1">INVENTARIO[[#This Row],[Pricing 1]]*10%</f>
        <v>0</v>
      </c>
      <c r="N2134" s="197"/>
      <c r="O2134" s="197"/>
      <c r="P2134" s="197" t="e">
        <f t="shared" si="183"/>
        <v>#DIV/0!</v>
      </c>
      <c r="Q2134" s="196"/>
      <c r="R2134" s="197"/>
      <c r="S2134" s="199">
        <f t="shared" si="184"/>
        <v>0</v>
      </c>
      <c r="T2134" s="200">
        <f ca="1">(P2134+S2134)-INVENTARIO[[#This Row],[Comisión 10%]]</f>
        <v>0</v>
      </c>
      <c r="U2134" s="197">
        <f t="shared" ca="1" si="185"/>
        <v>0</v>
      </c>
      <c r="V2134" s="201"/>
      <c r="W2134" s="20">
        <f ca="1">INVENTARIO[[#This Row],[Precio Final]]-(INVENTARIO[[#This Row],[Comisión 10%]]+INVENTARIO[[#This Row],[Costo total]])</f>
        <v>0</v>
      </c>
      <c r="X2134" s="20">
        <f ca="1">INVENTARIO[[#This Row],[Ganancia Unitaria]]*INVENTARIO[[#This Row],[Salidas]]</f>
        <v>0</v>
      </c>
      <c r="Y2134" s="20"/>
      <c r="Z2134" s="20"/>
    </row>
    <row r="2135" spans="1:26" ht="55" hidden="1" customHeight="1" x14ac:dyDescent="0.15">
      <c r="A2135" s="23"/>
      <c r="B2135" s="171"/>
      <c r="C2135" s="22"/>
      <c r="D2135" s="120"/>
      <c r="E2135" s="194"/>
      <c r="F2135" s="195" t="s">
        <v>698</v>
      </c>
      <c r="G2135" s="196"/>
      <c r="H2135" s="197"/>
      <c r="I2135" s="198">
        <f t="shared" ca="1" si="182"/>
        <v>0</v>
      </c>
      <c r="J2135" s="121"/>
      <c r="K2135" s="196">
        <f>SUMIFS(VENTAS[Cantidad],VENTAS[Código del producto Vendido],INVENTARIO[[#This Row],[Code]])</f>
        <v>0</v>
      </c>
      <c r="L2135" s="196">
        <f>INVENTARIO[[#This Row],[Entradas]]-INVENTARIO[[#This Row],[Salidas]]</f>
        <v>0</v>
      </c>
      <c r="M2135" s="197">
        <f ca="1">INVENTARIO[[#This Row],[Pricing 1]]*10%</f>
        <v>0</v>
      </c>
      <c r="N2135" s="197"/>
      <c r="O2135" s="197"/>
      <c r="P2135" s="197" t="e">
        <f t="shared" si="183"/>
        <v>#DIV/0!</v>
      </c>
      <c r="Q2135" s="196"/>
      <c r="R2135" s="197"/>
      <c r="S2135" s="199">
        <f t="shared" si="184"/>
        <v>0</v>
      </c>
      <c r="T2135" s="200">
        <f ca="1">(P2135+S2135)-INVENTARIO[[#This Row],[Comisión 10%]]</f>
        <v>0</v>
      </c>
      <c r="U2135" s="197">
        <f t="shared" ca="1" si="185"/>
        <v>0</v>
      </c>
      <c r="V2135" s="201"/>
      <c r="W2135" s="20">
        <f ca="1">INVENTARIO[[#This Row],[Precio Final]]-(INVENTARIO[[#This Row],[Comisión 10%]]+INVENTARIO[[#This Row],[Costo total]])</f>
        <v>0</v>
      </c>
      <c r="X2135" s="20">
        <f ca="1">INVENTARIO[[#This Row],[Ganancia Unitaria]]*INVENTARIO[[#This Row],[Salidas]]</f>
        <v>0</v>
      </c>
      <c r="Y2135" s="20"/>
      <c r="Z2135" s="20"/>
    </row>
    <row r="2136" spans="1:26" ht="55" hidden="1" customHeight="1" x14ac:dyDescent="0.15">
      <c r="A2136" s="23"/>
      <c r="B2136" s="171"/>
      <c r="C2136" s="22"/>
      <c r="D2136" s="120"/>
      <c r="E2136" s="194"/>
      <c r="F2136" s="195" t="s">
        <v>692</v>
      </c>
      <c r="G2136" s="196"/>
      <c r="H2136" s="197"/>
      <c r="I2136" s="198">
        <f t="shared" ca="1" si="182"/>
        <v>0</v>
      </c>
      <c r="J2136" s="121"/>
      <c r="K2136" s="196">
        <f>SUMIFS(VENTAS[Cantidad],VENTAS[Código del producto Vendido],INVENTARIO[[#This Row],[Code]])</f>
        <v>0</v>
      </c>
      <c r="L2136" s="196">
        <f>INVENTARIO[[#This Row],[Entradas]]-INVENTARIO[[#This Row],[Salidas]]</f>
        <v>0</v>
      </c>
      <c r="M2136" s="197">
        <f ca="1">INVENTARIO[[#This Row],[Pricing 1]]*10%</f>
        <v>0</v>
      </c>
      <c r="N2136" s="197"/>
      <c r="O2136" s="197"/>
      <c r="P2136" s="197" t="e">
        <f t="shared" si="183"/>
        <v>#DIV/0!</v>
      </c>
      <c r="Q2136" s="196"/>
      <c r="R2136" s="197"/>
      <c r="S2136" s="199">
        <f t="shared" si="184"/>
        <v>0</v>
      </c>
      <c r="T2136" s="200">
        <f ca="1">(P2136+S2136)-INVENTARIO[[#This Row],[Comisión 10%]]</f>
        <v>0</v>
      </c>
      <c r="U2136" s="197">
        <f t="shared" ca="1" si="185"/>
        <v>0</v>
      </c>
      <c r="V2136" s="201"/>
      <c r="W2136" s="20">
        <f ca="1">INVENTARIO[[#This Row],[Precio Final]]-(INVENTARIO[[#This Row],[Comisión 10%]]+INVENTARIO[[#This Row],[Costo total]])</f>
        <v>0</v>
      </c>
      <c r="X2136" s="20">
        <f ca="1">INVENTARIO[[#This Row],[Ganancia Unitaria]]*INVENTARIO[[#This Row],[Salidas]]</f>
        <v>0</v>
      </c>
      <c r="Y2136" s="20"/>
      <c r="Z2136" s="20"/>
    </row>
    <row r="2137" spans="1:26" ht="55" hidden="1" customHeight="1" x14ac:dyDescent="0.15">
      <c r="A2137" s="23"/>
      <c r="B2137" s="171"/>
      <c r="C2137" s="22"/>
      <c r="D2137" s="120"/>
      <c r="E2137" s="194"/>
      <c r="F2137" s="195" t="s">
        <v>697</v>
      </c>
      <c r="G2137" s="196"/>
      <c r="H2137" s="197"/>
      <c r="I2137" s="198">
        <f t="shared" ca="1" si="182"/>
        <v>0</v>
      </c>
      <c r="J2137" s="121"/>
      <c r="K2137" s="196">
        <f>SUMIFS(VENTAS[Cantidad],VENTAS[Código del producto Vendido],INVENTARIO[[#This Row],[Code]])</f>
        <v>0</v>
      </c>
      <c r="L2137" s="196">
        <f>INVENTARIO[[#This Row],[Entradas]]-INVENTARIO[[#This Row],[Salidas]]</f>
        <v>0</v>
      </c>
      <c r="M2137" s="197">
        <f ca="1">INVENTARIO[[#This Row],[Pricing 1]]*10%</f>
        <v>0</v>
      </c>
      <c r="N2137" s="197"/>
      <c r="O2137" s="197"/>
      <c r="P2137" s="197" t="e">
        <f t="shared" si="183"/>
        <v>#DIV/0!</v>
      </c>
      <c r="Q2137" s="196"/>
      <c r="R2137" s="197"/>
      <c r="S2137" s="199">
        <f t="shared" si="184"/>
        <v>0</v>
      </c>
      <c r="T2137" s="200">
        <f ca="1">(P2137+S2137)-INVENTARIO[[#This Row],[Comisión 10%]]</f>
        <v>0</v>
      </c>
      <c r="U2137" s="197">
        <f t="shared" ca="1" si="185"/>
        <v>0</v>
      </c>
      <c r="V2137" s="201"/>
      <c r="W2137" s="20">
        <f ca="1">INVENTARIO[[#This Row],[Precio Final]]-(INVENTARIO[[#This Row],[Comisión 10%]]+INVENTARIO[[#This Row],[Costo total]])</f>
        <v>0</v>
      </c>
      <c r="X2137" s="20">
        <f ca="1">INVENTARIO[[#This Row],[Ganancia Unitaria]]*INVENTARIO[[#This Row],[Salidas]]</f>
        <v>0</v>
      </c>
      <c r="Y2137" s="20"/>
      <c r="Z2137" s="20"/>
    </row>
    <row r="2138" spans="1:26" ht="55" hidden="1" customHeight="1" x14ac:dyDescent="0.15">
      <c r="A2138" s="23"/>
      <c r="B2138" s="171"/>
      <c r="C2138" s="22"/>
      <c r="D2138" s="120"/>
      <c r="E2138" s="194"/>
      <c r="F2138" s="195" t="s">
        <v>698</v>
      </c>
      <c r="G2138" s="196"/>
      <c r="H2138" s="197"/>
      <c r="I2138" s="198">
        <f t="shared" ca="1" si="182"/>
        <v>0</v>
      </c>
      <c r="J2138" s="121"/>
      <c r="K2138" s="196">
        <f>SUMIFS(VENTAS[Cantidad],VENTAS[Código del producto Vendido],INVENTARIO[[#This Row],[Code]])</f>
        <v>0</v>
      </c>
      <c r="L2138" s="196">
        <f>INVENTARIO[[#This Row],[Entradas]]-INVENTARIO[[#This Row],[Salidas]]</f>
        <v>0</v>
      </c>
      <c r="M2138" s="197">
        <f ca="1">INVENTARIO[[#This Row],[Pricing 1]]*10%</f>
        <v>0</v>
      </c>
      <c r="N2138" s="197"/>
      <c r="O2138" s="197"/>
      <c r="P2138" s="197" t="e">
        <f t="shared" si="183"/>
        <v>#DIV/0!</v>
      </c>
      <c r="Q2138" s="196"/>
      <c r="R2138" s="197"/>
      <c r="S2138" s="199">
        <f t="shared" si="184"/>
        <v>0</v>
      </c>
      <c r="T2138" s="200">
        <f ca="1">(P2138+S2138)-INVENTARIO[[#This Row],[Comisión 10%]]</f>
        <v>0</v>
      </c>
      <c r="U2138" s="197">
        <f t="shared" ca="1" si="185"/>
        <v>0</v>
      </c>
      <c r="V2138" s="201"/>
      <c r="W2138" s="20">
        <f ca="1">INVENTARIO[[#This Row],[Precio Final]]-(INVENTARIO[[#This Row],[Comisión 10%]]+INVENTARIO[[#This Row],[Costo total]])</f>
        <v>0</v>
      </c>
      <c r="X2138" s="20">
        <f ca="1">INVENTARIO[[#This Row],[Ganancia Unitaria]]*INVENTARIO[[#This Row],[Salidas]]</f>
        <v>0</v>
      </c>
      <c r="Y2138" s="20"/>
      <c r="Z2138" s="20"/>
    </row>
    <row r="2139" spans="1:26" ht="55" hidden="1" customHeight="1" x14ac:dyDescent="0.15">
      <c r="A2139" s="23"/>
      <c r="B2139" s="171"/>
      <c r="C2139" s="22"/>
      <c r="D2139" s="120"/>
      <c r="E2139" s="194"/>
      <c r="F2139" s="195" t="s">
        <v>693</v>
      </c>
      <c r="G2139" s="196"/>
      <c r="H2139" s="197"/>
      <c r="I2139" s="198">
        <f t="shared" ca="1" si="182"/>
        <v>0</v>
      </c>
      <c r="J2139" s="121"/>
      <c r="K2139" s="196">
        <f>SUMIFS(VENTAS[Cantidad],VENTAS[Código del producto Vendido],INVENTARIO[[#This Row],[Code]])</f>
        <v>0</v>
      </c>
      <c r="L2139" s="196">
        <f>INVENTARIO[[#This Row],[Entradas]]-INVENTARIO[[#This Row],[Salidas]]</f>
        <v>0</v>
      </c>
      <c r="M2139" s="197">
        <f ca="1">INVENTARIO[[#This Row],[Pricing 1]]*10%</f>
        <v>0</v>
      </c>
      <c r="N2139" s="197"/>
      <c r="O2139" s="197"/>
      <c r="P2139" s="197" t="e">
        <f t="shared" si="183"/>
        <v>#DIV/0!</v>
      </c>
      <c r="Q2139" s="196"/>
      <c r="R2139" s="197"/>
      <c r="S2139" s="199">
        <f t="shared" si="184"/>
        <v>0</v>
      </c>
      <c r="T2139" s="200">
        <f ca="1">(P2139+S2139)-INVENTARIO[[#This Row],[Comisión 10%]]</f>
        <v>0</v>
      </c>
      <c r="U2139" s="197">
        <f t="shared" ca="1" si="185"/>
        <v>0</v>
      </c>
      <c r="V2139" s="201"/>
      <c r="W2139" s="20">
        <f ca="1">INVENTARIO[[#This Row],[Precio Final]]-(INVENTARIO[[#This Row],[Comisión 10%]]+INVENTARIO[[#This Row],[Costo total]])</f>
        <v>0</v>
      </c>
      <c r="X2139" s="20">
        <f ca="1">INVENTARIO[[#This Row],[Ganancia Unitaria]]*INVENTARIO[[#This Row],[Salidas]]</f>
        <v>0</v>
      </c>
      <c r="Y2139" s="20"/>
      <c r="Z2139" s="20"/>
    </row>
    <row r="2140" spans="1:26" ht="55" hidden="1" customHeight="1" x14ac:dyDescent="0.15">
      <c r="A2140" s="23"/>
      <c r="B2140" s="171"/>
      <c r="C2140" s="22"/>
      <c r="D2140" s="120"/>
      <c r="E2140" s="194"/>
      <c r="F2140" s="195" t="s">
        <v>695</v>
      </c>
      <c r="G2140" s="196"/>
      <c r="H2140" s="197"/>
      <c r="I2140" s="198">
        <f t="shared" ca="1" si="182"/>
        <v>0</v>
      </c>
      <c r="J2140" s="121"/>
      <c r="K2140" s="196">
        <f>SUMIFS(VENTAS[Cantidad],VENTAS[Código del producto Vendido],INVENTARIO[[#This Row],[Code]])</f>
        <v>0</v>
      </c>
      <c r="L2140" s="196">
        <f>INVENTARIO[[#This Row],[Entradas]]-INVENTARIO[[#This Row],[Salidas]]</f>
        <v>0</v>
      </c>
      <c r="M2140" s="197">
        <f ca="1">INVENTARIO[[#This Row],[Pricing 1]]*10%</f>
        <v>0</v>
      </c>
      <c r="N2140" s="197"/>
      <c r="O2140" s="197"/>
      <c r="P2140" s="197" t="e">
        <f t="shared" si="183"/>
        <v>#DIV/0!</v>
      </c>
      <c r="Q2140" s="196"/>
      <c r="R2140" s="197"/>
      <c r="S2140" s="199">
        <f t="shared" si="184"/>
        <v>0</v>
      </c>
      <c r="T2140" s="200">
        <f ca="1">(P2140+S2140)-INVENTARIO[[#This Row],[Comisión 10%]]</f>
        <v>0</v>
      </c>
      <c r="U2140" s="197">
        <f t="shared" ca="1" si="185"/>
        <v>0</v>
      </c>
      <c r="V2140" s="201"/>
      <c r="W2140" s="20">
        <f ca="1">INVENTARIO[[#This Row],[Precio Final]]-(INVENTARIO[[#This Row],[Comisión 10%]]+INVENTARIO[[#This Row],[Costo total]])</f>
        <v>0</v>
      </c>
      <c r="X2140" s="20">
        <f ca="1">INVENTARIO[[#This Row],[Ganancia Unitaria]]*INVENTARIO[[#This Row],[Salidas]]</f>
        <v>0</v>
      </c>
      <c r="Y2140" s="20"/>
      <c r="Z2140" s="20"/>
    </row>
    <row r="2141" spans="1:26" ht="55" hidden="1" customHeight="1" x14ac:dyDescent="0.15">
      <c r="A2141" s="23"/>
      <c r="B2141" s="171"/>
      <c r="C2141" s="22"/>
      <c r="D2141" s="120"/>
      <c r="E2141" s="194"/>
      <c r="F2141" s="195" t="s">
        <v>698</v>
      </c>
      <c r="G2141" s="196"/>
      <c r="H2141" s="197"/>
      <c r="I2141" s="198">
        <f t="shared" ca="1" si="182"/>
        <v>0</v>
      </c>
      <c r="J2141" s="121"/>
      <c r="K2141" s="196">
        <f>SUMIFS(VENTAS[Cantidad],VENTAS[Código del producto Vendido],INVENTARIO[[#This Row],[Code]])</f>
        <v>0</v>
      </c>
      <c r="L2141" s="196">
        <f>INVENTARIO[[#This Row],[Entradas]]-INVENTARIO[[#This Row],[Salidas]]</f>
        <v>0</v>
      </c>
      <c r="M2141" s="197">
        <f ca="1">INVENTARIO[[#This Row],[Pricing 1]]*10%</f>
        <v>0</v>
      </c>
      <c r="N2141" s="197"/>
      <c r="O2141" s="197"/>
      <c r="P2141" s="197" t="e">
        <f t="shared" si="183"/>
        <v>#DIV/0!</v>
      </c>
      <c r="Q2141" s="196"/>
      <c r="R2141" s="197"/>
      <c r="S2141" s="199">
        <f t="shared" si="184"/>
        <v>0</v>
      </c>
      <c r="T2141" s="200">
        <f ca="1">(P2141+S2141)-INVENTARIO[[#This Row],[Comisión 10%]]</f>
        <v>0</v>
      </c>
      <c r="U2141" s="197">
        <f t="shared" ca="1" si="185"/>
        <v>0</v>
      </c>
      <c r="V2141" s="201"/>
      <c r="W2141" s="20">
        <f ca="1">INVENTARIO[[#This Row],[Precio Final]]-(INVENTARIO[[#This Row],[Comisión 10%]]+INVENTARIO[[#This Row],[Costo total]])</f>
        <v>0</v>
      </c>
      <c r="X2141" s="20">
        <f ca="1">INVENTARIO[[#This Row],[Ganancia Unitaria]]*INVENTARIO[[#This Row],[Salidas]]</f>
        <v>0</v>
      </c>
      <c r="Y2141" s="20"/>
      <c r="Z2141" s="20"/>
    </row>
    <row r="2142" spans="1:26" ht="55" hidden="1" customHeight="1" x14ac:dyDescent="0.15">
      <c r="A2142" s="23"/>
      <c r="B2142" s="171"/>
      <c r="C2142" s="22"/>
      <c r="D2142" s="120"/>
      <c r="E2142" s="194"/>
      <c r="F2142" s="195" t="s">
        <v>695</v>
      </c>
      <c r="G2142" s="196"/>
      <c r="H2142" s="197"/>
      <c r="I2142" s="198">
        <f t="shared" ca="1" si="182"/>
        <v>0</v>
      </c>
      <c r="J2142" s="121"/>
      <c r="K2142" s="196">
        <f>SUMIFS(VENTAS[Cantidad],VENTAS[Código del producto Vendido],INVENTARIO[[#This Row],[Code]])</f>
        <v>0</v>
      </c>
      <c r="L2142" s="196">
        <f>INVENTARIO[[#This Row],[Entradas]]-INVENTARIO[[#This Row],[Salidas]]</f>
        <v>0</v>
      </c>
      <c r="M2142" s="197">
        <f ca="1">INVENTARIO[[#This Row],[Pricing 1]]*10%</f>
        <v>0</v>
      </c>
      <c r="N2142" s="197"/>
      <c r="O2142" s="197"/>
      <c r="P2142" s="197" t="e">
        <f t="shared" si="183"/>
        <v>#DIV/0!</v>
      </c>
      <c r="Q2142" s="196"/>
      <c r="R2142" s="197"/>
      <c r="S2142" s="199">
        <f t="shared" si="184"/>
        <v>0</v>
      </c>
      <c r="T2142" s="200">
        <f ca="1">(P2142+S2142)-INVENTARIO[[#This Row],[Comisión 10%]]</f>
        <v>0</v>
      </c>
      <c r="U2142" s="197">
        <f t="shared" ca="1" si="185"/>
        <v>0</v>
      </c>
      <c r="V2142" s="201"/>
      <c r="W2142" s="20">
        <f ca="1">INVENTARIO[[#This Row],[Precio Final]]-(INVENTARIO[[#This Row],[Comisión 10%]]+INVENTARIO[[#This Row],[Costo total]])</f>
        <v>0</v>
      </c>
      <c r="X2142" s="20">
        <f ca="1">INVENTARIO[[#This Row],[Ganancia Unitaria]]*INVENTARIO[[#This Row],[Salidas]]</f>
        <v>0</v>
      </c>
      <c r="Y2142" s="20"/>
      <c r="Z2142" s="20"/>
    </row>
    <row r="2143" spans="1:26" ht="55" hidden="1" customHeight="1" x14ac:dyDescent="0.15">
      <c r="A2143" s="23"/>
      <c r="B2143" s="171"/>
      <c r="C2143" s="22"/>
      <c r="D2143" s="120"/>
      <c r="E2143" s="194"/>
      <c r="F2143" s="195" t="s">
        <v>697</v>
      </c>
      <c r="G2143" s="196"/>
      <c r="H2143" s="197"/>
      <c r="I2143" s="198">
        <f t="shared" ca="1" si="182"/>
        <v>0</v>
      </c>
      <c r="J2143" s="121"/>
      <c r="K2143" s="196">
        <f>SUMIFS(VENTAS[Cantidad],VENTAS[Código del producto Vendido],INVENTARIO[[#This Row],[Code]])</f>
        <v>0</v>
      </c>
      <c r="L2143" s="196">
        <f>INVENTARIO[[#This Row],[Entradas]]-INVENTARIO[[#This Row],[Salidas]]</f>
        <v>0</v>
      </c>
      <c r="M2143" s="197">
        <f ca="1">INVENTARIO[[#This Row],[Pricing 1]]*10%</f>
        <v>0</v>
      </c>
      <c r="N2143" s="197"/>
      <c r="O2143" s="197"/>
      <c r="P2143" s="197" t="e">
        <f t="shared" si="183"/>
        <v>#DIV/0!</v>
      </c>
      <c r="Q2143" s="196"/>
      <c r="R2143" s="197"/>
      <c r="S2143" s="199">
        <f t="shared" si="184"/>
        <v>0</v>
      </c>
      <c r="T2143" s="200">
        <f ca="1">(P2143+S2143)-INVENTARIO[[#This Row],[Comisión 10%]]</f>
        <v>0</v>
      </c>
      <c r="U2143" s="197">
        <f t="shared" ca="1" si="185"/>
        <v>0</v>
      </c>
      <c r="V2143" s="201"/>
      <c r="W2143" s="20">
        <f ca="1">INVENTARIO[[#This Row],[Precio Final]]-(INVENTARIO[[#This Row],[Comisión 10%]]+INVENTARIO[[#This Row],[Costo total]])</f>
        <v>0</v>
      </c>
      <c r="X2143" s="20">
        <f ca="1">INVENTARIO[[#This Row],[Ganancia Unitaria]]*INVENTARIO[[#This Row],[Salidas]]</f>
        <v>0</v>
      </c>
      <c r="Y2143" s="20"/>
      <c r="Z2143" s="20"/>
    </row>
    <row r="2144" spans="1:26" ht="55" hidden="1" customHeight="1" x14ac:dyDescent="0.15">
      <c r="A2144" s="23"/>
      <c r="B2144" s="171"/>
      <c r="C2144" s="22"/>
      <c r="D2144" s="120"/>
      <c r="E2144" s="194"/>
      <c r="F2144" s="195" t="s">
        <v>2412</v>
      </c>
      <c r="G2144" s="196"/>
      <c r="H2144" s="197"/>
      <c r="I2144" s="198">
        <f t="shared" ca="1" si="182"/>
        <v>0</v>
      </c>
      <c r="J2144" s="121"/>
      <c r="K2144" s="196">
        <f>SUMIFS(VENTAS[Cantidad],VENTAS[Código del producto Vendido],INVENTARIO[[#This Row],[Code]])</f>
        <v>0</v>
      </c>
      <c r="L2144" s="196">
        <f>INVENTARIO[[#This Row],[Entradas]]-INVENTARIO[[#This Row],[Salidas]]</f>
        <v>0</v>
      </c>
      <c r="M2144" s="197">
        <f ca="1">INVENTARIO[[#This Row],[Pricing 1]]*10%</f>
        <v>0</v>
      </c>
      <c r="N2144" s="197"/>
      <c r="O2144" s="197"/>
      <c r="P2144" s="197" t="e">
        <f t="shared" si="183"/>
        <v>#DIV/0!</v>
      </c>
      <c r="Q2144" s="196"/>
      <c r="R2144" s="197"/>
      <c r="S2144" s="199">
        <f t="shared" si="184"/>
        <v>0</v>
      </c>
      <c r="T2144" s="200">
        <f ca="1">(P2144+S2144)-INVENTARIO[[#This Row],[Comisión 10%]]</f>
        <v>0</v>
      </c>
      <c r="U2144" s="197">
        <f t="shared" ca="1" si="185"/>
        <v>0</v>
      </c>
      <c r="V2144" s="201"/>
      <c r="W2144" s="20">
        <f ca="1">INVENTARIO[[#This Row],[Precio Final]]-(INVENTARIO[[#This Row],[Comisión 10%]]+INVENTARIO[[#This Row],[Costo total]])</f>
        <v>0</v>
      </c>
      <c r="X2144" s="20">
        <f ca="1">INVENTARIO[[#This Row],[Ganancia Unitaria]]*INVENTARIO[[#This Row],[Salidas]]</f>
        <v>0</v>
      </c>
      <c r="Y2144" s="20"/>
      <c r="Z2144" s="20"/>
    </row>
    <row r="2145" spans="1:26" ht="55" hidden="1" customHeight="1" x14ac:dyDescent="0.15">
      <c r="A2145" s="23"/>
      <c r="B2145" s="171"/>
      <c r="C2145" s="22"/>
      <c r="D2145" s="120"/>
      <c r="E2145" s="194"/>
      <c r="F2145" s="195" t="s">
        <v>695</v>
      </c>
      <c r="G2145" s="196"/>
      <c r="H2145" s="197"/>
      <c r="I2145" s="198">
        <f t="shared" ca="1" si="182"/>
        <v>0</v>
      </c>
      <c r="J2145" s="121"/>
      <c r="K2145" s="196">
        <f>SUMIFS(VENTAS[Cantidad],VENTAS[Código del producto Vendido],INVENTARIO[[#This Row],[Code]])</f>
        <v>0</v>
      </c>
      <c r="L2145" s="196">
        <f>INVENTARIO[[#This Row],[Entradas]]-INVENTARIO[[#This Row],[Salidas]]</f>
        <v>0</v>
      </c>
      <c r="M2145" s="197">
        <f ca="1">INVENTARIO[[#This Row],[Pricing 1]]*10%</f>
        <v>0</v>
      </c>
      <c r="N2145" s="197"/>
      <c r="O2145" s="197"/>
      <c r="P2145" s="197" t="e">
        <f t="shared" si="183"/>
        <v>#DIV/0!</v>
      </c>
      <c r="Q2145" s="196"/>
      <c r="R2145" s="197"/>
      <c r="S2145" s="199">
        <f t="shared" si="184"/>
        <v>0</v>
      </c>
      <c r="T2145" s="200">
        <f ca="1">(P2145+S2145)-INVENTARIO[[#This Row],[Comisión 10%]]</f>
        <v>0</v>
      </c>
      <c r="U2145" s="197">
        <f t="shared" ca="1" si="185"/>
        <v>0</v>
      </c>
      <c r="V2145" s="201"/>
      <c r="W2145" s="20">
        <f ca="1">INVENTARIO[[#This Row],[Precio Final]]-(INVENTARIO[[#This Row],[Comisión 10%]]+INVENTARIO[[#This Row],[Costo total]])</f>
        <v>0</v>
      </c>
      <c r="X2145" s="20">
        <f ca="1">INVENTARIO[[#This Row],[Ganancia Unitaria]]*INVENTARIO[[#This Row],[Salidas]]</f>
        <v>0</v>
      </c>
      <c r="Y2145" s="20"/>
      <c r="Z2145" s="20"/>
    </row>
    <row r="2146" spans="1:26" ht="55" hidden="1" customHeight="1" x14ac:dyDescent="0.15">
      <c r="A2146" s="23"/>
      <c r="B2146" s="171"/>
      <c r="C2146" s="22"/>
      <c r="D2146" s="120"/>
      <c r="E2146" s="194"/>
      <c r="F2146" s="195" t="s">
        <v>695</v>
      </c>
      <c r="G2146" s="196"/>
      <c r="H2146" s="197"/>
      <c r="I2146" s="198">
        <f t="shared" ca="1" si="182"/>
        <v>0</v>
      </c>
      <c r="J2146" s="121"/>
      <c r="K2146" s="196">
        <f>SUMIFS(VENTAS[Cantidad],VENTAS[Código del producto Vendido],INVENTARIO[[#This Row],[Code]])</f>
        <v>0</v>
      </c>
      <c r="L2146" s="196">
        <f>INVENTARIO[[#This Row],[Entradas]]-INVENTARIO[[#This Row],[Salidas]]</f>
        <v>0</v>
      </c>
      <c r="M2146" s="197">
        <f ca="1">INVENTARIO[[#This Row],[Pricing 1]]*10%</f>
        <v>0</v>
      </c>
      <c r="N2146" s="197"/>
      <c r="O2146" s="197"/>
      <c r="P2146" s="197" t="e">
        <f t="shared" si="183"/>
        <v>#DIV/0!</v>
      </c>
      <c r="Q2146" s="196"/>
      <c r="R2146" s="197"/>
      <c r="S2146" s="199">
        <f t="shared" si="184"/>
        <v>0</v>
      </c>
      <c r="T2146" s="200">
        <f ca="1">(P2146+S2146)-INVENTARIO[[#This Row],[Comisión 10%]]</f>
        <v>0</v>
      </c>
      <c r="U2146" s="197">
        <f t="shared" ca="1" si="185"/>
        <v>0</v>
      </c>
      <c r="V2146" s="201"/>
      <c r="W2146" s="20">
        <f ca="1">INVENTARIO[[#This Row],[Precio Final]]-(INVENTARIO[[#This Row],[Comisión 10%]]+INVENTARIO[[#This Row],[Costo total]])</f>
        <v>0</v>
      </c>
      <c r="X2146" s="20">
        <f ca="1">INVENTARIO[[#This Row],[Ganancia Unitaria]]*INVENTARIO[[#This Row],[Salidas]]</f>
        <v>0</v>
      </c>
      <c r="Y2146" s="20"/>
      <c r="Z2146" s="20"/>
    </row>
    <row r="2147" spans="1:26" ht="55" hidden="1" customHeight="1" x14ac:dyDescent="0.15">
      <c r="A2147" s="23"/>
      <c r="B2147" s="171"/>
      <c r="C2147" s="22"/>
      <c r="D2147" s="120"/>
      <c r="E2147" s="194"/>
      <c r="F2147" s="195" t="s">
        <v>695</v>
      </c>
      <c r="G2147" s="196"/>
      <c r="H2147" s="197"/>
      <c r="I2147" s="198">
        <f t="shared" ca="1" si="182"/>
        <v>0</v>
      </c>
      <c r="J2147" s="121"/>
      <c r="K2147" s="196">
        <f>SUMIFS(VENTAS[Cantidad],VENTAS[Código del producto Vendido],INVENTARIO[[#This Row],[Code]])</f>
        <v>0</v>
      </c>
      <c r="L2147" s="196">
        <f>INVENTARIO[[#This Row],[Entradas]]-INVENTARIO[[#This Row],[Salidas]]</f>
        <v>0</v>
      </c>
      <c r="M2147" s="197">
        <f ca="1">INVENTARIO[[#This Row],[Pricing 1]]*10%</f>
        <v>0</v>
      </c>
      <c r="N2147" s="197"/>
      <c r="O2147" s="197"/>
      <c r="P2147" s="197" t="e">
        <f t="shared" si="183"/>
        <v>#DIV/0!</v>
      </c>
      <c r="Q2147" s="196"/>
      <c r="R2147" s="197"/>
      <c r="S2147" s="199">
        <f t="shared" si="184"/>
        <v>0</v>
      </c>
      <c r="T2147" s="200">
        <f ca="1">(P2147+S2147)-INVENTARIO[[#This Row],[Comisión 10%]]</f>
        <v>0</v>
      </c>
      <c r="U2147" s="197">
        <f t="shared" ca="1" si="185"/>
        <v>0</v>
      </c>
      <c r="V2147" s="201"/>
      <c r="W2147" s="20">
        <f ca="1">INVENTARIO[[#This Row],[Precio Final]]-(INVENTARIO[[#This Row],[Comisión 10%]]+INVENTARIO[[#This Row],[Costo total]])</f>
        <v>0</v>
      </c>
      <c r="X2147" s="20">
        <f ca="1">INVENTARIO[[#This Row],[Ganancia Unitaria]]*INVENTARIO[[#This Row],[Salidas]]</f>
        <v>0</v>
      </c>
      <c r="Y2147" s="20"/>
      <c r="Z2147" s="20"/>
    </row>
    <row r="2148" spans="1:26" ht="55" hidden="1" customHeight="1" x14ac:dyDescent="0.15">
      <c r="A2148" s="23"/>
      <c r="B2148" s="171"/>
      <c r="C2148" s="22"/>
      <c r="D2148" s="120"/>
      <c r="E2148" s="194"/>
      <c r="F2148" s="195" t="s">
        <v>695</v>
      </c>
      <c r="G2148" s="196"/>
      <c r="H2148" s="197"/>
      <c r="I2148" s="198">
        <f t="shared" ca="1" si="182"/>
        <v>0</v>
      </c>
      <c r="J2148" s="121"/>
      <c r="K2148" s="196">
        <f>SUMIFS(VENTAS[Cantidad],VENTAS[Código del producto Vendido],INVENTARIO[[#This Row],[Code]])</f>
        <v>0</v>
      </c>
      <c r="L2148" s="196">
        <f>INVENTARIO[[#This Row],[Entradas]]-INVENTARIO[[#This Row],[Salidas]]</f>
        <v>0</v>
      </c>
      <c r="M2148" s="197">
        <f ca="1">INVENTARIO[[#This Row],[Pricing 1]]*10%</f>
        <v>0</v>
      </c>
      <c r="N2148" s="197"/>
      <c r="O2148" s="197"/>
      <c r="P2148" s="197" t="e">
        <f t="shared" si="183"/>
        <v>#DIV/0!</v>
      </c>
      <c r="Q2148" s="196"/>
      <c r="R2148" s="197"/>
      <c r="S2148" s="199">
        <f t="shared" si="184"/>
        <v>0</v>
      </c>
      <c r="T2148" s="200">
        <f ca="1">(P2148+S2148)-INVENTARIO[[#This Row],[Comisión 10%]]</f>
        <v>0</v>
      </c>
      <c r="U2148" s="197">
        <f t="shared" ca="1" si="185"/>
        <v>0</v>
      </c>
      <c r="V2148" s="201"/>
      <c r="W2148" s="20">
        <f ca="1">INVENTARIO[[#This Row],[Precio Final]]-(INVENTARIO[[#This Row],[Comisión 10%]]+INVENTARIO[[#This Row],[Costo total]])</f>
        <v>0</v>
      </c>
      <c r="X2148" s="20">
        <f ca="1">INVENTARIO[[#This Row],[Ganancia Unitaria]]*INVENTARIO[[#This Row],[Salidas]]</f>
        <v>0</v>
      </c>
      <c r="Y2148" s="20"/>
      <c r="Z2148" s="20"/>
    </row>
    <row r="2149" spans="1:26" ht="55" hidden="1" customHeight="1" x14ac:dyDescent="0.15">
      <c r="A2149" s="23"/>
      <c r="B2149" s="171"/>
      <c r="C2149" s="22"/>
      <c r="D2149" s="120"/>
      <c r="E2149" s="194"/>
      <c r="F2149" s="195" t="s">
        <v>714</v>
      </c>
      <c r="G2149" s="196"/>
      <c r="H2149" s="197"/>
      <c r="I2149" s="198">
        <f t="shared" ca="1" si="182"/>
        <v>0</v>
      </c>
      <c r="J2149" s="121"/>
      <c r="K2149" s="196">
        <f>SUMIFS(VENTAS[Cantidad],VENTAS[Código del producto Vendido],INVENTARIO[[#This Row],[Code]])</f>
        <v>0</v>
      </c>
      <c r="L2149" s="196">
        <f>INVENTARIO[[#This Row],[Entradas]]-INVENTARIO[[#This Row],[Salidas]]</f>
        <v>0</v>
      </c>
      <c r="M2149" s="197">
        <f ca="1">INVENTARIO[[#This Row],[Pricing 1]]*10%</f>
        <v>0</v>
      </c>
      <c r="N2149" s="197"/>
      <c r="O2149" s="197"/>
      <c r="P2149" s="197" t="e">
        <f t="shared" si="183"/>
        <v>#DIV/0!</v>
      </c>
      <c r="Q2149" s="196"/>
      <c r="R2149" s="197"/>
      <c r="S2149" s="199">
        <f t="shared" si="184"/>
        <v>0</v>
      </c>
      <c r="T2149" s="200">
        <f ca="1">(P2149+S2149)-INVENTARIO[[#This Row],[Comisión 10%]]</f>
        <v>0</v>
      </c>
      <c r="U2149" s="197">
        <f t="shared" ca="1" si="185"/>
        <v>0</v>
      </c>
      <c r="V2149" s="201"/>
      <c r="W2149" s="20">
        <f ca="1">INVENTARIO[[#This Row],[Precio Final]]-(INVENTARIO[[#This Row],[Comisión 10%]]+INVENTARIO[[#This Row],[Costo total]])</f>
        <v>0</v>
      </c>
      <c r="X2149" s="20">
        <f ca="1">INVENTARIO[[#This Row],[Ganancia Unitaria]]*INVENTARIO[[#This Row],[Salidas]]</f>
        <v>0</v>
      </c>
      <c r="Y2149" s="20"/>
      <c r="Z2149" s="20"/>
    </row>
    <row r="2150" spans="1:26" ht="55" hidden="1" customHeight="1" x14ac:dyDescent="0.15">
      <c r="A2150" s="23"/>
      <c r="B2150" s="171"/>
      <c r="C2150" s="22"/>
      <c r="D2150" s="120"/>
      <c r="E2150" s="194"/>
      <c r="F2150" s="195" t="s">
        <v>695</v>
      </c>
      <c r="G2150" s="196"/>
      <c r="H2150" s="197"/>
      <c r="I2150" s="198">
        <f t="shared" ca="1" si="182"/>
        <v>0</v>
      </c>
      <c r="J2150" s="121"/>
      <c r="K2150" s="196">
        <f>SUMIFS(VENTAS[Cantidad],VENTAS[Código del producto Vendido],INVENTARIO[[#This Row],[Code]])</f>
        <v>0</v>
      </c>
      <c r="L2150" s="196">
        <f>INVENTARIO[[#This Row],[Entradas]]-INVENTARIO[[#This Row],[Salidas]]</f>
        <v>0</v>
      </c>
      <c r="M2150" s="197">
        <f ca="1">INVENTARIO[[#This Row],[Pricing 1]]*10%</f>
        <v>0</v>
      </c>
      <c r="N2150" s="197"/>
      <c r="O2150" s="197"/>
      <c r="P2150" s="197" t="e">
        <f t="shared" si="183"/>
        <v>#DIV/0!</v>
      </c>
      <c r="Q2150" s="196"/>
      <c r="R2150" s="197"/>
      <c r="S2150" s="199">
        <f t="shared" si="184"/>
        <v>0</v>
      </c>
      <c r="T2150" s="200">
        <f ca="1">(P2150+S2150)-INVENTARIO[[#This Row],[Comisión 10%]]</f>
        <v>0</v>
      </c>
      <c r="U2150" s="197">
        <f t="shared" ca="1" si="185"/>
        <v>0</v>
      </c>
      <c r="V2150" s="201"/>
      <c r="W2150" s="20">
        <f ca="1">INVENTARIO[[#This Row],[Precio Final]]-(INVENTARIO[[#This Row],[Comisión 10%]]+INVENTARIO[[#This Row],[Costo total]])</f>
        <v>0</v>
      </c>
      <c r="X2150" s="20">
        <f ca="1">INVENTARIO[[#This Row],[Ganancia Unitaria]]*INVENTARIO[[#This Row],[Salidas]]</f>
        <v>0</v>
      </c>
      <c r="Y2150" s="20"/>
      <c r="Z2150" s="20"/>
    </row>
    <row r="2151" spans="1:26" ht="55" hidden="1" customHeight="1" x14ac:dyDescent="0.15">
      <c r="A2151" s="23"/>
      <c r="B2151" s="171"/>
      <c r="C2151" s="22"/>
      <c r="D2151" s="120"/>
      <c r="E2151" s="194"/>
      <c r="F2151" s="195" t="s">
        <v>692</v>
      </c>
      <c r="G2151" s="196"/>
      <c r="H2151" s="197"/>
      <c r="I2151" s="198">
        <f t="shared" ca="1" si="182"/>
        <v>0</v>
      </c>
      <c r="J2151" s="121"/>
      <c r="K2151" s="196">
        <f>SUMIFS(VENTAS[Cantidad],VENTAS[Código del producto Vendido],INVENTARIO[[#This Row],[Code]])</f>
        <v>0</v>
      </c>
      <c r="L2151" s="196">
        <f>INVENTARIO[[#This Row],[Entradas]]-INVENTARIO[[#This Row],[Salidas]]</f>
        <v>0</v>
      </c>
      <c r="M2151" s="197">
        <f ca="1">INVENTARIO[[#This Row],[Pricing 1]]*10%</f>
        <v>0</v>
      </c>
      <c r="N2151" s="197"/>
      <c r="O2151" s="197"/>
      <c r="P2151" s="197" t="e">
        <f t="shared" si="183"/>
        <v>#DIV/0!</v>
      </c>
      <c r="Q2151" s="196"/>
      <c r="R2151" s="197"/>
      <c r="S2151" s="199">
        <f t="shared" si="184"/>
        <v>0</v>
      </c>
      <c r="T2151" s="200">
        <f ca="1">(P2151+S2151)-INVENTARIO[[#This Row],[Comisión 10%]]</f>
        <v>0</v>
      </c>
      <c r="U2151" s="197">
        <f t="shared" ca="1" si="185"/>
        <v>0</v>
      </c>
      <c r="V2151" s="201"/>
      <c r="W2151" s="20">
        <f ca="1">INVENTARIO[[#This Row],[Precio Final]]-(INVENTARIO[[#This Row],[Comisión 10%]]+INVENTARIO[[#This Row],[Costo total]])</f>
        <v>0</v>
      </c>
      <c r="X2151" s="20">
        <f ca="1">INVENTARIO[[#This Row],[Ganancia Unitaria]]*INVENTARIO[[#This Row],[Salidas]]</f>
        <v>0</v>
      </c>
      <c r="Y2151" s="20"/>
      <c r="Z2151" s="20"/>
    </row>
    <row r="2152" spans="1:26" ht="55" hidden="1" customHeight="1" x14ac:dyDescent="0.15">
      <c r="A2152" s="23"/>
      <c r="B2152" s="171"/>
      <c r="C2152" s="22"/>
      <c r="D2152" s="120"/>
      <c r="E2152" s="194"/>
      <c r="F2152" s="195" t="s">
        <v>698</v>
      </c>
      <c r="G2152" s="196"/>
      <c r="H2152" s="197"/>
      <c r="I2152" s="198">
        <f t="shared" ca="1" si="182"/>
        <v>0</v>
      </c>
      <c r="J2152" s="121"/>
      <c r="K2152" s="196">
        <f>SUMIFS(VENTAS[Cantidad],VENTAS[Código del producto Vendido],INVENTARIO[[#This Row],[Code]])</f>
        <v>0</v>
      </c>
      <c r="L2152" s="196">
        <f>INVENTARIO[[#This Row],[Entradas]]-INVENTARIO[[#This Row],[Salidas]]</f>
        <v>0</v>
      </c>
      <c r="M2152" s="197">
        <f ca="1">INVENTARIO[[#This Row],[Pricing 1]]*10%</f>
        <v>0</v>
      </c>
      <c r="N2152" s="197"/>
      <c r="O2152" s="197"/>
      <c r="P2152" s="197" t="e">
        <f t="shared" si="183"/>
        <v>#DIV/0!</v>
      </c>
      <c r="Q2152" s="196"/>
      <c r="R2152" s="197"/>
      <c r="S2152" s="199">
        <f t="shared" si="184"/>
        <v>0</v>
      </c>
      <c r="T2152" s="200">
        <f ca="1">(P2152+S2152)-INVENTARIO[[#This Row],[Comisión 10%]]</f>
        <v>0</v>
      </c>
      <c r="U2152" s="197">
        <f t="shared" ca="1" si="185"/>
        <v>0</v>
      </c>
      <c r="V2152" s="201"/>
      <c r="W2152" s="20">
        <f ca="1">INVENTARIO[[#This Row],[Precio Final]]-(INVENTARIO[[#This Row],[Comisión 10%]]+INVENTARIO[[#This Row],[Costo total]])</f>
        <v>0</v>
      </c>
      <c r="X2152" s="20">
        <f ca="1">INVENTARIO[[#This Row],[Ganancia Unitaria]]*INVENTARIO[[#This Row],[Salidas]]</f>
        <v>0</v>
      </c>
      <c r="Y2152" s="20"/>
      <c r="Z2152" s="20"/>
    </row>
    <row r="2153" spans="1:26" ht="55" hidden="1" customHeight="1" x14ac:dyDescent="0.15">
      <c r="A2153" s="23"/>
      <c r="B2153" s="171"/>
      <c r="C2153" s="22"/>
      <c r="D2153" s="120"/>
      <c r="E2153" s="194"/>
      <c r="F2153" s="195" t="s">
        <v>695</v>
      </c>
      <c r="G2153" s="196"/>
      <c r="H2153" s="197"/>
      <c r="I2153" s="198">
        <f t="shared" ca="1" si="182"/>
        <v>0</v>
      </c>
      <c r="J2153" s="121"/>
      <c r="K2153" s="196">
        <f>SUMIFS(VENTAS[Cantidad],VENTAS[Código del producto Vendido],INVENTARIO[[#This Row],[Code]])</f>
        <v>0</v>
      </c>
      <c r="L2153" s="196">
        <f>INVENTARIO[[#This Row],[Entradas]]-INVENTARIO[[#This Row],[Salidas]]</f>
        <v>0</v>
      </c>
      <c r="M2153" s="197">
        <f ca="1">INVENTARIO[[#This Row],[Pricing 1]]*10%</f>
        <v>0</v>
      </c>
      <c r="N2153" s="197"/>
      <c r="O2153" s="197"/>
      <c r="P2153" s="197" t="e">
        <f t="shared" si="183"/>
        <v>#DIV/0!</v>
      </c>
      <c r="Q2153" s="196"/>
      <c r="R2153" s="197"/>
      <c r="S2153" s="199">
        <f t="shared" si="184"/>
        <v>0</v>
      </c>
      <c r="T2153" s="200">
        <f ca="1">(P2153+S2153)-INVENTARIO[[#This Row],[Comisión 10%]]</f>
        <v>0</v>
      </c>
      <c r="U2153" s="197">
        <f t="shared" ca="1" si="185"/>
        <v>0</v>
      </c>
      <c r="V2153" s="201"/>
      <c r="W2153" s="20">
        <f ca="1">INVENTARIO[[#This Row],[Precio Final]]-(INVENTARIO[[#This Row],[Comisión 10%]]+INVENTARIO[[#This Row],[Costo total]])</f>
        <v>0</v>
      </c>
      <c r="X2153" s="20">
        <f ca="1">INVENTARIO[[#This Row],[Ganancia Unitaria]]*INVENTARIO[[#This Row],[Salidas]]</f>
        <v>0</v>
      </c>
      <c r="Y2153" s="20"/>
      <c r="Z2153" s="20"/>
    </row>
    <row r="2154" spans="1:26" ht="55" hidden="1" customHeight="1" x14ac:dyDescent="0.15">
      <c r="A2154" s="23"/>
      <c r="B2154" s="171"/>
      <c r="C2154" s="22"/>
      <c r="D2154" s="120"/>
      <c r="E2154" s="194"/>
      <c r="F2154" s="195" t="s">
        <v>713</v>
      </c>
      <c r="G2154" s="196"/>
      <c r="H2154" s="197"/>
      <c r="I2154" s="198">
        <f t="shared" ca="1" si="182"/>
        <v>0</v>
      </c>
      <c r="J2154" s="121"/>
      <c r="K2154" s="196">
        <f>SUMIFS(VENTAS[Cantidad],VENTAS[Código del producto Vendido],INVENTARIO[[#This Row],[Code]])</f>
        <v>0</v>
      </c>
      <c r="L2154" s="196">
        <f>INVENTARIO[[#This Row],[Entradas]]-INVENTARIO[[#This Row],[Salidas]]</f>
        <v>0</v>
      </c>
      <c r="M2154" s="197">
        <f ca="1">INVENTARIO[[#This Row],[Pricing 1]]*10%</f>
        <v>0</v>
      </c>
      <c r="N2154" s="197"/>
      <c r="O2154" s="197"/>
      <c r="P2154" s="197" t="e">
        <f t="shared" si="183"/>
        <v>#DIV/0!</v>
      </c>
      <c r="Q2154" s="196"/>
      <c r="R2154" s="197"/>
      <c r="S2154" s="199">
        <f t="shared" si="184"/>
        <v>0</v>
      </c>
      <c r="T2154" s="200">
        <f ca="1">(P2154+S2154)-INVENTARIO[[#This Row],[Comisión 10%]]</f>
        <v>0</v>
      </c>
      <c r="U2154" s="197">
        <f t="shared" ca="1" si="185"/>
        <v>0</v>
      </c>
      <c r="V2154" s="201"/>
      <c r="W2154" s="20">
        <f ca="1">INVENTARIO[[#This Row],[Precio Final]]-(INVENTARIO[[#This Row],[Comisión 10%]]+INVENTARIO[[#This Row],[Costo total]])</f>
        <v>0</v>
      </c>
      <c r="X2154" s="20">
        <f ca="1">INVENTARIO[[#This Row],[Ganancia Unitaria]]*INVENTARIO[[#This Row],[Salidas]]</f>
        <v>0</v>
      </c>
      <c r="Y2154" s="20"/>
      <c r="Z2154" s="20"/>
    </row>
    <row r="2155" spans="1:26" ht="55" hidden="1" customHeight="1" x14ac:dyDescent="0.15">
      <c r="A2155" s="23"/>
      <c r="B2155" s="171"/>
      <c r="C2155" s="22"/>
      <c r="D2155" s="120"/>
      <c r="E2155" s="194"/>
      <c r="F2155" s="195" t="s">
        <v>714</v>
      </c>
      <c r="G2155" s="196"/>
      <c r="H2155" s="197"/>
      <c r="I2155" s="198">
        <f t="shared" ca="1" si="182"/>
        <v>0</v>
      </c>
      <c r="J2155" s="121"/>
      <c r="K2155" s="196">
        <f>SUMIFS(VENTAS[Cantidad],VENTAS[Código del producto Vendido],INVENTARIO[[#This Row],[Code]])</f>
        <v>0</v>
      </c>
      <c r="L2155" s="196">
        <f>INVENTARIO[[#This Row],[Entradas]]-INVENTARIO[[#This Row],[Salidas]]</f>
        <v>0</v>
      </c>
      <c r="M2155" s="197">
        <f ca="1">INVENTARIO[[#This Row],[Pricing 1]]*10%</f>
        <v>0</v>
      </c>
      <c r="N2155" s="197"/>
      <c r="O2155" s="197"/>
      <c r="P2155" s="197" t="e">
        <f t="shared" si="183"/>
        <v>#DIV/0!</v>
      </c>
      <c r="Q2155" s="196"/>
      <c r="R2155" s="197"/>
      <c r="S2155" s="199">
        <f t="shared" si="184"/>
        <v>0</v>
      </c>
      <c r="T2155" s="200">
        <f ca="1">(P2155+S2155)-INVENTARIO[[#This Row],[Comisión 10%]]</f>
        <v>0</v>
      </c>
      <c r="U2155" s="197">
        <f t="shared" ca="1" si="185"/>
        <v>0</v>
      </c>
      <c r="V2155" s="201"/>
      <c r="W2155" s="20">
        <f ca="1">INVENTARIO[[#This Row],[Precio Final]]-(INVENTARIO[[#This Row],[Comisión 10%]]+INVENTARIO[[#This Row],[Costo total]])</f>
        <v>0</v>
      </c>
      <c r="X2155" s="20">
        <f ca="1">INVENTARIO[[#This Row],[Ganancia Unitaria]]*INVENTARIO[[#This Row],[Salidas]]</f>
        <v>0</v>
      </c>
      <c r="Y2155" s="20"/>
      <c r="Z2155" s="20"/>
    </row>
    <row r="2156" spans="1:26" ht="55" hidden="1" customHeight="1" x14ac:dyDescent="0.15">
      <c r="A2156" s="23"/>
      <c r="B2156" s="171"/>
      <c r="C2156" s="22"/>
      <c r="D2156" s="120"/>
      <c r="E2156" s="194"/>
      <c r="F2156" s="195" t="s">
        <v>693</v>
      </c>
      <c r="G2156" s="196"/>
      <c r="H2156" s="197"/>
      <c r="I2156" s="198">
        <f t="shared" ca="1" si="182"/>
        <v>0</v>
      </c>
      <c r="J2156" s="121"/>
      <c r="K2156" s="196">
        <f>SUMIFS(VENTAS[Cantidad],VENTAS[Código del producto Vendido],INVENTARIO[[#This Row],[Code]])</f>
        <v>0</v>
      </c>
      <c r="L2156" s="196">
        <f>INVENTARIO[[#This Row],[Entradas]]-INVENTARIO[[#This Row],[Salidas]]</f>
        <v>0</v>
      </c>
      <c r="M2156" s="197">
        <f ca="1">INVENTARIO[[#This Row],[Pricing 1]]*10%</f>
        <v>0</v>
      </c>
      <c r="N2156" s="197"/>
      <c r="O2156" s="197"/>
      <c r="P2156" s="197" t="e">
        <f t="shared" si="183"/>
        <v>#DIV/0!</v>
      </c>
      <c r="Q2156" s="196"/>
      <c r="R2156" s="197"/>
      <c r="S2156" s="199">
        <f t="shared" si="184"/>
        <v>0</v>
      </c>
      <c r="T2156" s="200">
        <f ca="1">(P2156+S2156)-INVENTARIO[[#This Row],[Comisión 10%]]</f>
        <v>0</v>
      </c>
      <c r="U2156" s="197">
        <f t="shared" ca="1" si="185"/>
        <v>0</v>
      </c>
      <c r="V2156" s="201"/>
      <c r="W2156" s="20">
        <f ca="1">INVENTARIO[[#This Row],[Precio Final]]-(INVENTARIO[[#This Row],[Comisión 10%]]+INVENTARIO[[#This Row],[Costo total]])</f>
        <v>0</v>
      </c>
      <c r="X2156" s="20">
        <f ca="1">INVENTARIO[[#This Row],[Ganancia Unitaria]]*INVENTARIO[[#This Row],[Salidas]]</f>
        <v>0</v>
      </c>
      <c r="Y2156" s="20"/>
      <c r="Z2156" s="20"/>
    </row>
    <row r="2157" spans="1:26" ht="55" hidden="1" customHeight="1" x14ac:dyDescent="0.15">
      <c r="A2157" s="23"/>
      <c r="B2157" s="171"/>
      <c r="C2157" s="22"/>
      <c r="D2157" s="120"/>
      <c r="E2157" s="194"/>
      <c r="F2157" s="195" t="s">
        <v>693</v>
      </c>
      <c r="G2157" s="196"/>
      <c r="H2157" s="197"/>
      <c r="I2157" s="198">
        <f t="shared" ca="1" si="182"/>
        <v>0</v>
      </c>
      <c r="J2157" s="121"/>
      <c r="K2157" s="196">
        <f>SUMIFS(VENTAS[Cantidad],VENTAS[Código del producto Vendido],INVENTARIO[[#This Row],[Code]])</f>
        <v>0</v>
      </c>
      <c r="L2157" s="196">
        <f>INVENTARIO[[#This Row],[Entradas]]-INVENTARIO[[#This Row],[Salidas]]</f>
        <v>0</v>
      </c>
      <c r="M2157" s="197">
        <f ca="1">INVENTARIO[[#This Row],[Pricing 1]]*10%</f>
        <v>0</v>
      </c>
      <c r="N2157" s="197"/>
      <c r="O2157" s="197"/>
      <c r="P2157" s="197" t="e">
        <f t="shared" si="183"/>
        <v>#DIV/0!</v>
      </c>
      <c r="Q2157" s="196"/>
      <c r="R2157" s="197"/>
      <c r="S2157" s="199">
        <f t="shared" si="184"/>
        <v>0</v>
      </c>
      <c r="T2157" s="200">
        <f ca="1">(P2157+S2157)-INVENTARIO[[#This Row],[Comisión 10%]]</f>
        <v>0</v>
      </c>
      <c r="U2157" s="197">
        <f t="shared" ca="1" si="185"/>
        <v>0</v>
      </c>
      <c r="V2157" s="201"/>
      <c r="W2157" s="20">
        <f ca="1">INVENTARIO[[#This Row],[Precio Final]]-(INVENTARIO[[#This Row],[Comisión 10%]]+INVENTARIO[[#This Row],[Costo total]])</f>
        <v>0</v>
      </c>
      <c r="X2157" s="20">
        <f ca="1">INVENTARIO[[#This Row],[Ganancia Unitaria]]*INVENTARIO[[#This Row],[Salidas]]</f>
        <v>0</v>
      </c>
      <c r="Y2157" s="20"/>
      <c r="Z2157" s="20"/>
    </row>
    <row r="2158" spans="1:26" ht="55" hidden="1" customHeight="1" x14ac:dyDescent="0.15">
      <c r="A2158" s="23"/>
      <c r="B2158" s="171"/>
      <c r="C2158" s="22"/>
      <c r="D2158" s="120"/>
      <c r="E2158" s="194"/>
      <c r="F2158" s="195" t="s">
        <v>698</v>
      </c>
      <c r="G2158" s="196"/>
      <c r="H2158" s="197"/>
      <c r="I2158" s="198">
        <f t="shared" ca="1" si="182"/>
        <v>0</v>
      </c>
      <c r="J2158" s="121"/>
      <c r="K2158" s="196">
        <f>SUMIFS(VENTAS[Cantidad],VENTAS[Código del producto Vendido],INVENTARIO[[#This Row],[Code]])</f>
        <v>0</v>
      </c>
      <c r="L2158" s="196">
        <f>INVENTARIO[[#This Row],[Entradas]]-INVENTARIO[[#This Row],[Salidas]]</f>
        <v>0</v>
      </c>
      <c r="M2158" s="197">
        <f ca="1">INVENTARIO[[#This Row],[Pricing 1]]*10%</f>
        <v>0</v>
      </c>
      <c r="N2158" s="197"/>
      <c r="O2158" s="197"/>
      <c r="P2158" s="197" t="e">
        <f t="shared" si="183"/>
        <v>#DIV/0!</v>
      </c>
      <c r="Q2158" s="196"/>
      <c r="R2158" s="197"/>
      <c r="S2158" s="199">
        <f t="shared" si="184"/>
        <v>0</v>
      </c>
      <c r="T2158" s="200">
        <f ca="1">(P2158+S2158)-INVENTARIO[[#This Row],[Comisión 10%]]</f>
        <v>0</v>
      </c>
      <c r="U2158" s="197">
        <f t="shared" ca="1" si="185"/>
        <v>0</v>
      </c>
      <c r="V2158" s="201"/>
      <c r="W2158" s="20">
        <f ca="1">INVENTARIO[[#This Row],[Precio Final]]-(INVENTARIO[[#This Row],[Comisión 10%]]+INVENTARIO[[#This Row],[Costo total]])</f>
        <v>0</v>
      </c>
      <c r="X2158" s="20">
        <f ca="1">INVENTARIO[[#This Row],[Ganancia Unitaria]]*INVENTARIO[[#This Row],[Salidas]]</f>
        <v>0</v>
      </c>
      <c r="Y2158" s="20"/>
      <c r="Z2158" s="20"/>
    </row>
    <row r="2159" spans="1:26" ht="55" hidden="1" customHeight="1" x14ac:dyDescent="0.15">
      <c r="A2159" s="23"/>
      <c r="B2159" s="171"/>
      <c r="C2159" s="22"/>
      <c r="D2159" s="120"/>
      <c r="E2159" s="194"/>
      <c r="F2159" s="195" t="s">
        <v>697</v>
      </c>
      <c r="G2159" s="196"/>
      <c r="H2159" s="197"/>
      <c r="I2159" s="198">
        <f t="shared" ca="1" si="182"/>
        <v>0</v>
      </c>
      <c r="J2159" s="121"/>
      <c r="K2159" s="196">
        <f>SUMIFS(VENTAS[Cantidad],VENTAS[Código del producto Vendido],INVENTARIO[[#This Row],[Code]])</f>
        <v>0</v>
      </c>
      <c r="L2159" s="196">
        <f>INVENTARIO[[#This Row],[Entradas]]-INVENTARIO[[#This Row],[Salidas]]</f>
        <v>0</v>
      </c>
      <c r="M2159" s="197">
        <f ca="1">INVENTARIO[[#This Row],[Pricing 1]]*10%</f>
        <v>0</v>
      </c>
      <c r="N2159" s="197"/>
      <c r="O2159" s="197"/>
      <c r="P2159" s="197" t="e">
        <f t="shared" si="183"/>
        <v>#DIV/0!</v>
      </c>
      <c r="Q2159" s="196"/>
      <c r="R2159" s="197"/>
      <c r="S2159" s="199">
        <f t="shared" si="184"/>
        <v>0</v>
      </c>
      <c r="T2159" s="200">
        <f ca="1">(P2159+S2159)-INVENTARIO[[#This Row],[Comisión 10%]]</f>
        <v>0</v>
      </c>
      <c r="U2159" s="197">
        <f t="shared" ca="1" si="185"/>
        <v>0</v>
      </c>
      <c r="V2159" s="201"/>
      <c r="W2159" s="20">
        <f ca="1">INVENTARIO[[#This Row],[Precio Final]]-(INVENTARIO[[#This Row],[Comisión 10%]]+INVENTARIO[[#This Row],[Costo total]])</f>
        <v>0</v>
      </c>
      <c r="X2159" s="20">
        <f ca="1">INVENTARIO[[#This Row],[Ganancia Unitaria]]*INVENTARIO[[#This Row],[Salidas]]</f>
        <v>0</v>
      </c>
      <c r="Y2159" s="20"/>
      <c r="Z2159" s="20"/>
    </row>
    <row r="2160" spans="1:26" ht="55" hidden="1" customHeight="1" x14ac:dyDescent="0.15">
      <c r="A2160" s="23"/>
      <c r="B2160" s="171"/>
      <c r="C2160" s="22"/>
      <c r="D2160" s="120"/>
      <c r="E2160" s="194"/>
      <c r="F2160" s="195" t="s">
        <v>714</v>
      </c>
      <c r="G2160" s="196"/>
      <c r="H2160" s="197"/>
      <c r="I2160" s="198">
        <f t="shared" ca="1" si="182"/>
        <v>0</v>
      </c>
      <c r="J2160" s="121"/>
      <c r="K2160" s="196">
        <f>SUMIFS(VENTAS[Cantidad],VENTAS[Código del producto Vendido],INVENTARIO[[#This Row],[Code]])</f>
        <v>0</v>
      </c>
      <c r="L2160" s="196">
        <f>INVENTARIO[[#This Row],[Entradas]]-INVENTARIO[[#This Row],[Salidas]]</f>
        <v>0</v>
      </c>
      <c r="M2160" s="197">
        <f ca="1">INVENTARIO[[#This Row],[Pricing 1]]*10%</f>
        <v>0</v>
      </c>
      <c r="N2160" s="197"/>
      <c r="O2160" s="197"/>
      <c r="P2160" s="197" t="e">
        <f t="shared" si="183"/>
        <v>#DIV/0!</v>
      </c>
      <c r="Q2160" s="196"/>
      <c r="R2160" s="197"/>
      <c r="S2160" s="199">
        <f t="shared" si="184"/>
        <v>0</v>
      </c>
      <c r="T2160" s="200">
        <f ca="1">(P2160+S2160)-INVENTARIO[[#This Row],[Comisión 10%]]</f>
        <v>0</v>
      </c>
      <c r="U2160" s="197">
        <f t="shared" ca="1" si="185"/>
        <v>0</v>
      </c>
      <c r="V2160" s="201"/>
      <c r="W2160" s="20">
        <f ca="1">INVENTARIO[[#This Row],[Precio Final]]-(INVENTARIO[[#This Row],[Comisión 10%]]+INVENTARIO[[#This Row],[Costo total]])</f>
        <v>0</v>
      </c>
      <c r="X2160" s="20">
        <f ca="1">INVENTARIO[[#This Row],[Ganancia Unitaria]]*INVENTARIO[[#This Row],[Salidas]]</f>
        <v>0</v>
      </c>
      <c r="Y2160" s="20"/>
      <c r="Z2160" s="20"/>
    </row>
    <row r="2161" spans="1:26" ht="55" hidden="1" customHeight="1" x14ac:dyDescent="0.15">
      <c r="A2161" s="23"/>
      <c r="B2161" s="171"/>
      <c r="C2161" s="22"/>
      <c r="D2161" s="120"/>
      <c r="E2161" s="194"/>
      <c r="F2161" s="195" t="s">
        <v>697</v>
      </c>
      <c r="G2161" s="196"/>
      <c r="H2161" s="197"/>
      <c r="I2161" s="198">
        <f t="shared" ca="1" si="182"/>
        <v>0</v>
      </c>
      <c r="J2161" s="121"/>
      <c r="K2161" s="196">
        <f>SUMIFS(VENTAS[Cantidad],VENTAS[Código del producto Vendido],INVENTARIO[[#This Row],[Code]])</f>
        <v>0</v>
      </c>
      <c r="L2161" s="196">
        <f>INVENTARIO[[#This Row],[Entradas]]-INVENTARIO[[#This Row],[Salidas]]</f>
        <v>0</v>
      </c>
      <c r="M2161" s="197">
        <f ca="1">INVENTARIO[[#This Row],[Pricing 1]]*10%</f>
        <v>0</v>
      </c>
      <c r="N2161" s="197"/>
      <c r="O2161" s="197"/>
      <c r="P2161" s="197" t="e">
        <f t="shared" si="183"/>
        <v>#DIV/0!</v>
      </c>
      <c r="Q2161" s="196"/>
      <c r="R2161" s="197"/>
      <c r="S2161" s="199">
        <f t="shared" si="184"/>
        <v>0</v>
      </c>
      <c r="T2161" s="200">
        <f ca="1">(P2161+S2161)-INVENTARIO[[#This Row],[Comisión 10%]]</f>
        <v>0</v>
      </c>
      <c r="U2161" s="197">
        <f t="shared" ca="1" si="185"/>
        <v>0</v>
      </c>
      <c r="V2161" s="201"/>
      <c r="W2161" s="20">
        <f ca="1">INVENTARIO[[#This Row],[Precio Final]]-(INVENTARIO[[#This Row],[Comisión 10%]]+INVENTARIO[[#This Row],[Costo total]])</f>
        <v>0</v>
      </c>
      <c r="X2161" s="20">
        <f ca="1">INVENTARIO[[#This Row],[Ganancia Unitaria]]*INVENTARIO[[#This Row],[Salidas]]</f>
        <v>0</v>
      </c>
      <c r="Y2161" s="20"/>
      <c r="Z2161" s="20"/>
    </row>
    <row r="2162" spans="1:26" ht="55" hidden="1" customHeight="1" x14ac:dyDescent="0.15">
      <c r="A2162" s="23"/>
      <c r="B2162" s="171"/>
      <c r="C2162" s="22"/>
      <c r="D2162" s="120"/>
      <c r="E2162" s="194"/>
      <c r="F2162" s="195" t="s">
        <v>692</v>
      </c>
      <c r="G2162" s="196"/>
      <c r="H2162" s="197"/>
      <c r="I2162" s="198">
        <f t="shared" ca="1" si="182"/>
        <v>0</v>
      </c>
      <c r="J2162" s="121"/>
      <c r="K2162" s="196">
        <f>SUMIFS(VENTAS[Cantidad],VENTAS[Código del producto Vendido],INVENTARIO[[#This Row],[Code]])</f>
        <v>0</v>
      </c>
      <c r="L2162" s="196">
        <f>INVENTARIO[[#This Row],[Entradas]]-INVENTARIO[[#This Row],[Salidas]]</f>
        <v>0</v>
      </c>
      <c r="M2162" s="197">
        <f ca="1">INVENTARIO[[#This Row],[Pricing 1]]*10%</f>
        <v>0</v>
      </c>
      <c r="N2162" s="197"/>
      <c r="O2162" s="197"/>
      <c r="P2162" s="197" t="e">
        <f t="shared" si="183"/>
        <v>#DIV/0!</v>
      </c>
      <c r="Q2162" s="196"/>
      <c r="R2162" s="197"/>
      <c r="S2162" s="199">
        <f t="shared" si="184"/>
        <v>0</v>
      </c>
      <c r="T2162" s="200">
        <f ca="1">(P2162+S2162)-INVENTARIO[[#This Row],[Comisión 10%]]</f>
        <v>0</v>
      </c>
      <c r="U2162" s="197">
        <f t="shared" ca="1" si="185"/>
        <v>0</v>
      </c>
      <c r="V2162" s="201"/>
      <c r="W2162" s="20">
        <f ca="1">INVENTARIO[[#This Row],[Precio Final]]-(INVENTARIO[[#This Row],[Comisión 10%]]+INVENTARIO[[#This Row],[Costo total]])</f>
        <v>0</v>
      </c>
      <c r="X2162" s="20">
        <f ca="1">INVENTARIO[[#This Row],[Ganancia Unitaria]]*INVENTARIO[[#This Row],[Salidas]]</f>
        <v>0</v>
      </c>
      <c r="Y2162" s="20"/>
      <c r="Z2162" s="20"/>
    </row>
    <row r="2163" spans="1:26" ht="55" hidden="1" customHeight="1" x14ac:dyDescent="0.15">
      <c r="A2163" s="23"/>
      <c r="B2163" s="171"/>
      <c r="C2163" s="22"/>
      <c r="D2163" s="120"/>
      <c r="E2163" s="194"/>
      <c r="F2163" s="195" t="s">
        <v>695</v>
      </c>
      <c r="G2163" s="196"/>
      <c r="H2163" s="197"/>
      <c r="I2163" s="198">
        <f t="shared" ca="1" si="182"/>
        <v>0</v>
      </c>
      <c r="J2163" s="121"/>
      <c r="K2163" s="196">
        <f>SUMIFS(VENTAS[Cantidad],VENTAS[Código del producto Vendido],INVENTARIO[[#This Row],[Code]])</f>
        <v>0</v>
      </c>
      <c r="L2163" s="196">
        <f>INVENTARIO[[#This Row],[Entradas]]-INVENTARIO[[#This Row],[Salidas]]</f>
        <v>0</v>
      </c>
      <c r="M2163" s="197">
        <f ca="1">INVENTARIO[[#This Row],[Pricing 1]]*10%</f>
        <v>0</v>
      </c>
      <c r="N2163" s="197"/>
      <c r="O2163" s="197"/>
      <c r="P2163" s="197" t="e">
        <f t="shared" si="183"/>
        <v>#DIV/0!</v>
      </c>
      <c r="Q2163" s="196"/>
      <c r="R2163" s="197"/>
      <c r="S2163" s="199">
        <f t="shared" si="184"/>
        <v>0</v>
      </c>
      <c r="T2163" s="200">
        <f ca="1">(P2163+S2163)-INVENTARIO[[#This Row],[Comisión 10%]]</f>
        <v>0</v>
      </c>
      <c r="U2163" s="197">
        <f t="shared" ca="1" si="185"/>
        <v>0</v>
      </c>
      <c r="V2163" s="201"/>
      <c r="W2163" s="20">
        <f ca="1">INVENTARIO[[#This Row],[Precio Final]]-(INVENTARIO[[#This Row],[Comisión 10%]]+INVENTARIO[[#This Row],[Costo total]])</f>
        <v>0</v>
      </c>
      <c r="X2163" s="20">
        <f ca="1">INVENTARIO[[#This Row],[Ganancia Unitaria]]*INVENTARIO[[#This Row],[Salidas]]</f>
        <v>0</v>
      </c>
      <c r="Y2163" s="20"/>
      <c r="Z2163" s="20"/>
    </row>
    <row r="2164" spans="1:26" ht="55" hidden="1" customHeight="1" x14ac:dyDescent="0.15">
      <c r="A2164" s="23"/>
      <c r="B2164" s="171"/>
      <c r="C2164" s="22"/>
      <c r="D2164" s="120"/>
      <c r="E2164" s="194"/>
      <c r="F2164" s="195" t="s">
        <v>698</v>
      </c>
      <c r="G2164" s="196"/>
      <c r="H2164" s="197"/>
      <c r="I2164" s="198">
        <f t="shared" ca="1" si="182"/>
        <v>0</v>
      </c>
      <c r="J2164" s="121"/>
      <c r="K2164" s="196">
        <f>SUMIFS(VENTAS[Cantidad],VENTAS[Código del producto Vendido],INVENTARIO[[#This Row],[Code]])</f>
        <v>0</v>
      </c>
      <c r="L2164" s="196">
        <f>INVENTARIO[[#This Row],[Entradas]]-INVENTARIO[[#This Row],[Salidas]]</f>
        <v>0</v>
      </c>
      <c r="M2164" s="197">
        <f ca="1">INVENTARIO[[#This Row],[Pricing 1]]*10%</f>
        <v>0</v>
      </c>
      <c r="N2164" s="197"/>
      <c r="O2164" s="197"/>
      <c r="P2164" s="197" t="e">
        <f t="shared" si="183"/>
        <v>#DIV/0!</v>
      </c>
      <c r="Q2164" s="196"/>
      <c r="R2164" s="197"/>
      <c r="S2164" s="199">
        <f t="shared" si="184"/>
        <v>0</v>
      </c>
      <c r="T2164" s="200">
        <f ca="1">(P2164+S2164)-INVENTARIO[[#This Row],[Comisión 10%]]</f>
        <v>0</v>
      </c>
      <c r="U2164" s="197">
        <f t="shared" ca="1" si="185"/>
        <v>0</v>
      </c>
      <c r="V2164" s="201"/>
      <c r="W2164" s="20">
        <f ca="1">INVENTARIO[[#This Row],[Precio Final]]-(INVENTARIO[[#This Row],[Comisión 10%]]+INVENTARIO[[#This Row],[Costo total]])</f>
        <v>0</v>
      </c>
      <c r="X2164" s="20">
        <f ca="1">INVENTARIO[[#This Row],[Ganancia Unitaria]]*INVENTARIO[[#This Row],[Salidas]]</f>
        <v>0</v>
      </c>
      <c r="Y2164" s="20"/>
      <c r="Z2164" s="20"/>
    </row>
    <row r="2165" spans="1:26" ht="55" hidden="1" customHeight="1" x14ac:dyDescent="0.15">
      <c r="A2165" s="23"/>
      <c r="B2165" s="171"/>
      <c r="C2165" s="22"/>
      <c r="D2165" s="120"/>
      <c r="E2165" s="194"/>
      <c r="F2165" s="195" t="s">
        <v>692</v>
      </c>
      <c r="G2165" s="196"/>
      <c r="H2165" s="197"/>
      <c r="I2165" s="198">
        <f t="shared" ca="1" si="182"/>
        <v>0</v>
      </c>
      <c r="J2165" s="121"/>
      <c r="K2165" s="196">
        <f>SUMIFS(VENTAS[Cantidad],VENTAS[Código del producto Vendido],INVENTARIO[[#This Row],[Code]])</f>
        <v>0</v>
      </c>
      <c r="L2165" s="196">
        <f>INVENTARIO[[#This Row],[Entradas]]-INVENTARIO[[#This Row],[Salidas]]</f>
        <v>0</v>
      </c>
      <c r="M2165" s="197">
        <f ca="1">INVENTARIO[[#This Row],[Pricing 1]]*10%</f>
        <v>0</v>
      </c>
      <c r="N2165" s="197"/>
      <c r="O2165" s="197"/>
      <c r="P2165" s="197" t="e">
        <f t="shared" si="183"/>
        <v>#DIV/0!</v>
      </c>
      <c r="Q2165" s="196"/>
      <c r="R2165" s="197"/>
      <c r="S2165" s="199">
        <f t="shared" si="184"/>
        <v>0</v>
      </c>
      <c r="T2165" s="200">
        <f ca="1">(P2165+S2165)-INVENTARIO[[#This Row],[Comisión 10%]]</f>
        <v>0</v>
      </c>
      <c r="U2165" s="197">
        <f t="shared" ca="1" si="185"/>
        <v>0</v>
      </c>
      <c r="V2165" s="201"/>
      <c r="W2165" s="20">
        <f ca="1">INVENTARIO[[#This Row],[Precio Final]]-(INVENTARIO[[#This Row],[Comisión 10%]]+INVENTARIO[[#This Row],[Costo total]])</f>
        <v>0</v>
      </c>
      <c r="X2165" s="20">
        <f ca="1">INVENTARIO[[#This Row],[Ganancia Unitaria]]*INVENTARIO[[#This Row],[Salidas]]</f>
        <v>0</v>
      </c>
      <c r="Y2165" s="20"/>
      <c r="Z2165" s="20"/>
    </row>
    <row r="2166" spans="1:26" ht="55" hidden="1" customHeight="1" x14ac:dyDescent="0.15">
      <c r="A2166" s="23"/>
      <c r="B2166" s="171"/>
      <c r="C2166" s="22"/>
      <c r="D2166" s="120"/>
      <c r="E2166" s="194"/>
      <c r="F2166" s="195" t="s">
        <v>697</v>
      </c>
      <c r="G2166" s="196"/>
      <c r="H2166" s="197"/>
      <c r="I2166" s="198">
        <f t="shared" ref="I2166:I2229" ca="1" si="186">U2166</f>
        <v>0</v>
      </c>
      <c r="J2166" s="121"/>
      <c r="K2166" s="196">
        <f>SUMIFS(VENTAS[Cantidad],VENTAS[Código del producto Vendido],INVENTARIO[[#This Row],[Code]])</f>
        <v>0</v>
      </c>
      <c r="L2166" s="196">
        <f>INVENTARIO[[#This Row],[Entradas]]-INVENTARIO[[#This Row],[Salidas]]</f>
        <v>0</v>
      </c>
      <c r="M2166" s="197">
        <f ca="1">INVENTARIO[[#This Row],[Pricing 1]]*10%</f>
        <v>0</v>
      </c>
      <c r="N2166" s="197"/>
      <c r="O2166" s="197"/>
      <c r="P2166" s="197" t="e">
        <f t="shared" ref="P2166:P2229" si="187">N2166/O2166</f>
        <v>#DIV/0!</v>
      </c>
      <c r="Q2166" s="196"/>
      <c r="R2166" s="197"/>
      <c r="S2166" s="199">
        <f t="shared" ref="S2166:S2229" si="188">Q2166*R2166/1000</f>
        <v>0</v>
      </c>
      <c r="T2166" s="200">
        <f ca="1">(P2166+S2166)-INVENTARIO[[#This Row],[Comisión 10%]]</f>
        <v>0</v>
      </c>
      <c r="U2166" s="197">
        <f t="shared" ref="U2166:U2229" ca="1" si="189">ROUNDUP(T2166,0)</f>
        <v>0</v>
      </c>
      <c r="V2166" s="201"/>
      <c r="W2166" s="20">
        <f ca="1">INVENTARIO[[#This Row],[Precio Final]]-(INVENTARIO[[#This Row],[Comisión 10%]]+INVENTARIO[[#This Row],[Costo total]])</f>
        <v>0</v>
      </c>
      <c r="X2166" s="20">
        <f ca="1">INVENTARIO[[#This Row],[Ganancia Unitaria]]*INVENTARIO[[#This Row],[Salidas]]</f>
        <v>0</v>
      </c>
      <c r="Y2166" s="20"/>
      <c r="Z2166" s="20"/>
    </row>
    <row r="2167" spans="1:26" ht="55" hidden="1" customHeight="1" x14ac:dyDescent="0.15">
      <c r="A2167" s="23"/>
      <c r="B2167" s="171"/>
      <c r="C2167" s="22"/>
      <c r="D2167" s="120"/>
      <c r="E2167" s="194"/>
      <c r="F2167" s="195" t="s">
        <v>697</v>
      </c>
      <c r="G2167" s="196"/>
      <c r="H2167" s="197"/>
      <c r="I2167" s="198">
        <f t="shared" ca="1" si="186"/>
        <v>0</v>
      </c>
      <c r="J2167" s="121"/>
      <c r="K2167" s="196">
        <f>SUMIFS(VENTAS[Cantidad],VENTAS[Código del producto Vendido],INVENTARIO[[#This Row],[Code]])</f>
        <v>0</v>
      </c>
      <c r="L2167" s="196">
        <f>INVENTARIO[[#This Row],[Entradas]]-INVENTARIO[[#This Row],[Salidas]]</f>
        <v>0</v>
      </c>
      <c r="M2167" s="197">
        <f ca="1">INVENTARIO[[#This Row],[Pricing 1]]*10%</f>
        <v>0</v>
      </c>
      <c r="N2167" s="197"/>
      <c r="O2167" s="197"/>
      <c r="P2167" s="197" t="e">
        <f t="shared" si="187"/>
        <v>#DIV/0!</v>
      </c>
      <c r="Q2167" s="196"/>
      <c r="R2167" s="197"/>
      <c r="S2167" s="199">
        <f t="shared" si="188"/>
        <v>0</v>
      </c>
      <c r="T2167" s="200">
        <f ca="1">(P2167+S2167)-INVENTARIO[[#This Row],[Comisión 10%]]</f>
        <v>0</v>
      </c>
      <c r="U2167" s="197">
        <f t="shared" ca="1" si="189"/>
        <v>0</v>
      </c>
      <c r="V2167" s="201"/>
      <c r="W2167" s="20">
        <f ca="1">INVENTARIO[[#This Row],[Precio Final]]-(INVENTARIO[[#This Row],[Comisión 10%]]+INVENTARIO[[#This Row],[Costo total]])</f>
        <v>0</v>
      </c>
      <c r="X2167" s="20">
        <f ca="1">INVENTARIO[[#This Row],[Ganancia Unitaria]]*INVENTARIO[[#This Row],[Salidas]]</f>
        <v>0</v>
      </c>
      <c r="Y2167" s="20"/>
      <c r="Z2167" s="20"/>
    </row>
    <row r="2168" spans="1:26" ht="55" hidden="1" customHeight="1" x14ac:dyDescent="0.15">
      <c r="A2168" s="23"/>
      <c r="B2168" s="171"/>
      <c r="C2168" s="22"/>
      <c r="D2168" s="120"/>
      <c r="E2168" s="194"/>
      <c r="F2168" s="195" t="s">
        <v>695</v>
      </c>
      <c r="G2168" s="196"/>
      <c r="H2168" s="197"/>
      <c r="I2168" s="198">
        <f t="shared" ca="1" si="186"/>
        <v>0</v>
      </c>
      <c r="J2168" s="121"/>
      <c r="K2168" s="196">
        <f>SUMIFS(VENTAS[Cantidad],VENTAS[Código del producto Vendido],INVENTARIO[[#This Row],[Code]])</f>
        <v>0</v>
      </c>
      <c r="L2168" s="196">
        <f>INVENTARIO[[#This Row],[Entradas]]-INVENTARIO[[#This Row],[Salidas]]</f>
        <v>0</v>
      </c>
      <c r="M2168" s="197">
        <f ca="1">INVENTARIO[[#This Row],[Pricing 1]]*10%</f>
        <v>0</v>
      </c>
      <c r="N2168" s="197"/>
      <c r="O2168" s="197"/>
      <c r="P2168" s="197" t="e">
        <f t="shared" si="187"/>
        <v>#DIV/0!</v>
      </c>
      <c r="Q2168" s="196"/>
      <c r="R2168" s="197"/>
      <c r="S2168" s="199">
        <f t="shared" si="188"/>
        <v>0</v>
      </c>
      <c r="T2168" s="200">
        <f ca="1">(P2168+S2168)-INVENTARIO[[#This Row],[Comisión 10%]]</f>
        <v>0</v>
      </c>
      <c r="U2168" s="197">
        <f t="shared" ca="1" si="189"/>
        <v>0</v>
      </c>
      <c r="V2168" s="201"/>
      <c r="W2168" s="20">
        <f ca="1">INVENTARIO[[#This Row],[Precio Final]]-(INVENTARIO[[#This Row],[Comisión 10%]]+INVENTARIO[[#This Row],[Costo total]])</f>
        <v>0</v>
      </c>
      <c r="X2168" s="20">
        <f ca="1">INVENTARIO[[#This Row],[Ganancia Unitaria]]*INVENTARIO[[#This Row],[Salidas]]</f>
        <v>0</v>
      </c>
      <c r="Y2168" s="20"/>
      <c r="Z2168" s="20"/>
    </row>
    <row r="2169" spans="1:26" ht="55" hidden="1" customHeight="1" x14ac:dyDescent="0.15">
      <c r="A2169" s="23"/>
      <c r="B2169" s="171"/>
      <c r="C2169" s="22"/>
      <c r="D2169" s="120"/>
      <c r="E2169" s="194"/>
      <c r="F2169" s="195" t="s">
        <v>697</v>
      </c>
      <c r="G2169" s="196"/>
      <c r="H2169" s="197"/>
      <c r="I2169" s="198">
        <f t="shared" ca="1" si="186"/>
        <v>0</v>
      </c>
      <c r="J2169" s="121"/>
      <c r="K2169" s="196">
        <f>SUMIFS(VENTAS[Cantidad],VENTAS[Código del producto Vendido],INVENTARIO[[#This Row],[Code]])</f>
        <v>0</v>
      </c>
      <c r="L2169" s="196">
        <f>INVENTARIO[[#This Row],[Entradas]]-INVENTARIO[[#This Row],[Salidas]]</f>
        <v>0</v>
      </c>
      <c r="M2169" s="197">
        <f ca="1">INVENTARIO[[#This Row],[Pricing 1]]*10%</f>
        <v>0</v>
      </c>
      <c r="N2169" s="197"/>
      <c r="O2169" s="197"/>
      <c r="P2169" s="197" t="e">
        <f t="shared" si="187"/>
        <v>#DIV/0!</v>
      </c>
      <c r="Q2169" s="196"/>
      <c r="R2169" s="197"/>
      <c r="S2169" s="199">
        <f t="shared" si="188"/>
        <v>0</v>
      </c>
      <c r="T2169" s="200">
        <f ca="1">(P2169+S2169)-INVENTARIO[[#This Row],[Comisión 10%]]</f>
        <v>0</v>
      </c>
      <c r="U2169" s="197">
        <f t="shared" ca="1" si="189"/>
        <v>0</v>
      </c>
      <c r="V2169" s="201"/>
      <c r="W2169" s="20">
        <f ca="1">INVENTARIO[[#This Row],[Precio Final]]-(INVENTARIO[[#This Row],[Comisión 10%]]+INVENTARIO[[#This Row],[Costo total]])</f>
        <v>0</v>
      </c>
      <c r="X2169" s="20">
        <f ca="1">INVENTARIO[[#This Row],[Ganancia Unitaria]]*INVENTARIO[[#This Row],[Salidas]]</f>
        <v>0</v>
      </c>
      <c r="Y2169" s="20"/>
      <c r="Z2169" s="20"/>
    </row>
    <row r="2170" spans="1:26" ht="55" hidden="1" customHeight="1" x14ac:dyDescent="0.15">
      <c r="A2170" s="23"/>
      <c r="B2170" s="171"/>
      <c r="C2170" s="22"/>
      <c r="D2170" s="120"/>
      <c r="E2170" s="194"/>
      <c r="F2170" s="195" t="s">
        <v>695</v>
      </c>
      <c r="G2170" s="196"/>
      <c r="H2170" s="197"/>
      <c r="I2170" s="198">
        <f t="shared" ca="1" si="186"/>
        <v>0</v>
      </c>
      <c r="J2170" s="121"/>
      <c r="K2170" s="196">
        <f>SUMIFS(VENTAS[Cantidad],VENTAS[Código del producto Vendido],INVENTARIO[[#This Row],[Code]])</f>
        <v>0</v>
      </c>
      <c r="L2170" s="196">
        <f>INVENTARIO[[#This Row],[Entradas]]-INVENTARIO[[#This Row],[Salidas]]</f>
        <v>0</v>
      </c>
      <c r="M2170" s="197">
        <f ca="1">INVENTARIO[[#This Row],[Pricing 1]]*10%</f>
        <v>0</v>
      </c>
      <c r="N2170" s="197"/>
      <c r="O2170" s="197"/>
      <c r="P2170" s="197" t="e">
        <f t="shared" si="187"/>
        <v>#DIV/0!</v>
      </c>
      <c r="Q2170" s="196"/>
      <c r="R2170" s="197"/>
      <c r="S2170" s="199">
        <f t="shared" si="188"/>
        <v>0</v>
      </c>
      <c r="T2170" s="200">
        <f ca="1">(P2170+S2170)-INVENTARIO[[#This Row],[Comisión 10%]]</f>
        <v>0</v>
      </c>
      <c r="U2170" s="197">
        <f t="shared" ca="1" si="189"/>
        <v>0</v>
      </c>
      <c r="V2170" s="201"/>
      <c r="W2170" s="20">
        <f ca="1">INVENTARIO[[#This Row],[Precio Final]]-(INVENTARIO[[#This Row],[Comisión 10%]]+INVENTARIO[[#This Row],[Costo total]])</f>
        <v>0</v>
      </c>
      <c r="X2170" s="20">
        <f ca="1">INVENTARIO[[#This Row],[Ganancia Unitaria]]*INVENTARIO[[#This Row],[Salidas]]</f>
        <v>0</v>
      </c>
      <c r="Y2170" s="20"/>
      <c r="Z2170" s="20"/>
    </row>
    <row r="2171" spans="1:26" ht="55" hidden="1" customHeight="1" x14ac:dyDescent="0.15">
      <c r="A2171" s="23"/>
      <c r="B2171" s="171"/>
      <c r="C2171" s="22"/>
      <c r="D2171" s="120"/>
      <c r="E2171" s="194"/>
      <c r="F2171" s="195" t="s">
        <v>697</v>
      </c>
      <c r="G2171" s="196"/>
      <c r="H2171" s="197"/>
      <c r="I2171" s="198">
        <f t="shared" ca="1" si="186"/>
        <v>0</v>
      </c>
      <c r="J2171" s="121"/>
      <c r="K2171" s="196">
        <f>SUMIFS(VENTAS[Cantidad],VENTAS[Código del producto Vendido],INVENTARIO[[#This Row],[Code]])</f>
        <v>0</v>
      </c>
      <c r="L2171" s="196">
        <f>INVENTARIO[[#This Row],[Entradas]]-INVENTARIO[[#This Row],[Salidas]]</f>
        <v>0</v>
      </c>
      <c r="M2171" s="197">
        <f ca="1">INVENTARIO[[#This Row],[Pricing 1]]*10%</f>
        <v>0</v>
      </c>
      <c r="N2171" s="197"/>
      <c r="O2171" s="197"/>
      <c r="P2171" s="197" t="e">
        <f t="shared" si="187"/>
        <v>#DIV/0!</v>
      </c>
      <c r="Q2171" s="196"/>
      <c r="R2171" s="197"/>
      <c r="S2171" s="199">
        <f t="shared" si="188"/>
        <v>0</v>
      </c>
      <c r="T2171" s="200">
        <f ca="1">(P2171+S2171)-INVENTARIO[[#This Row],[Comisión 10%]]</f>
        <v>0</v>
      </c>
      <c r="U2171" s="197">
        <f t="shared" ca="1" si="189"/>
        <v>0</v>
      </c>
      <c r="V2171" s="201"/>
      <c r="W2171" s="20">
        <f ca="1">INVENTARIO[[#This Row],[Precio Final]]-(INVENTARIO[[#This Row],[Comisión 10%]]+INVENTARIO[[#This Row],[Costo total]])</f>
        <v>0</v>
      </c>
      <c r="X2171" s="20">
        <f ca="1">INVENTARIO[[#This Row],[Ganancia Unitaria]]*INVENTARIO[[#This Row],[Salidas]]</f>
        <v>0</v>
      </c>
      <c r="Y2171" s="20"/>
      <c r="Z2171" s="20"/>
    </row>
    <row r="2172" spans="1:26" ht="55" hidden="1" customHeight="1" x14ac:dyDescent="0.15">
      <c r="A2172" s="23"/>
      <c r="B2172" s="171"/>
      <c r="C2172" s="22"/>
      <c r="D2172" s="120"/>
      <c r="E2172" s="194"/>
      <c r="F2172" s="195" t="s">
        <v>697</v>
      </c>
      <c r="G2172" s="196"/>
      <c r="H2172" s="197"/>
      <c r="I2172" s="198">
        <f t="shared" ca="1" si="186"/>
        <v>0</v>
      </c>
      <c r="J2172" s="121"/>
      <c r="K2172" s="196">
        <f>SUMIFS(VENTAS[Cantidad],VENTAS[Código del producto Vendido],INVENTARIO[[#This Row],[Code]])</f>
        <v>0</v>
      </c>
      <c r="L2172" s="196">
        <f>INVENTARIO[[#This Row],[Entradas]]-INVENTARIO[[#This Row],[Salidas]]</f>
        <v>0</v>
      </c>
      <c r="M2172" s="197">
        <f ca="1">INVENTARIO[[#This Row],[Pricing 1]]*10%</f>
        <v>0</v>
      </c>
      <c r="N2172" s="197"/>
      <c r="O2172" s="197"/>
      <c r="P2172" s="197" t="e">
        <f t="shared" si="187"/>
        <v>#DIV/0!</v>
      </c>
      <c r="Q2172" s="196"/>
      <c r="R2172" s="197"/>
      <c r="S2172" s="199">
        <f t="shared" si="188"/>
        <v>0</v>
      </c>
      <c r="T2172" s="200">
        <f ca="1">(P2172+S2172)-INVENTARIO[[#This Row],[Comisión 10%]]</f>
        <v>0</v>
      </c>
      <c r="U2172" s="197">
        <f t="shared" ca="1" si="189"/>
        <v>0</v>
      </c>
      <c r="V2172" s="201"/>
      <c r="W2172" s="20">
        <f ca="1">INVENTARIO[[#This Row],[Precio Final]]-(INVENTARIO[[#This Row],[Comisión 10%]]+INVENTARIO[[#This Row],[Costo total]])</f>
        <v>0</v>
      </c>
      <c r="X2172" s="20">
        <f ca="1">INVENTARIO[[#This Row],[Ganancia Unitaria]]*INVENTARIO[[#This Row],[Salidas]]</f>
        <v>0</v>
      </c>
      <c r="Y2172" s="20"/>
      <c r="Z2172" s="20"/>
    </row>
    <row r="2173" spans="1:26" ht="55" hidden="1" customHeight="1" x14ac:dyDescent="0.15">
      <c r="A2173" s="23"/>
      <c r="B2173" s="171"/>
      <c r="C2173" s="22"/>
      <c r="D2173" s="120"/>
      <c r="E2173" s="194"/>
      <c r="F2173" s="195" t="s">
        <v>697</v>
      </c>
      <c r="G2173" s="196"/>
      <c r="H2173" s="197"/>
      <c r="I2173" s="198">
        <f t="shared" ca="1" si="186"/>
        <v>0</v>
      </c>
      <c r="J2173" s="121"/>
      <c r="K2173" s="196">
        <f>SUMIFS(VENTAS[Cantidad],VENTAS[Código del producto Vendido],INVENTARIO[[#This Row],[Code]])</f>
        <v>0</v>
      </c>
      <c r="L2173" s="196">
        <f>INVENTARIO[[#This Row],[Entradas]]-INVENTARIO[[#This Row],[Salidas]]</f>
        <v>0</v>
      </c>
      <c r="M2173" s="197">
        <f ca="1">INVENTARIO[[#This Row],[Pricing 1]]*10%</f>
        <v>0</v>
      </c>
      <c r="N2173" s="197"/>
      <c r="O2173" s="197"/>
      <c r="P2173" s="197" t="e">
        <f t="shared" si="187"/>
        <v>#DIV/0!</v>
      </c>
      <c r="Q2173" s="196"/>
      <c r="R2173" s="197"/>
      <c r="S2173" s="199">
        <f t="shared" si="188"/>
        <v>0</v>
      </c>
      <c r="T2173" s="200">
        <f ca="1">(P2173+S2173)-INVENTARIO[[#This Row],[Comisión 10%]]</f>
        <v>0</v>
      </c>
      <c r="U2173" s="197">
        <f t="shared" ca="1" si="189"/>
        <v>0</v>
      </c>
      <c r="V2173" s="201"/>
      <c r="W2173" s="20">
        <f ca="1">INVENTARIO[[#This Row],[Precio Final]]-(INVENTARIO[[#This Row],[Comisión 10%]]+INVENTARIO[[#This Row],[Costo total]])</f>
        <v>0</v>
      </c>
      <c r="X2173" s="20">
        <f ca="1">INVENTARIO[[#This Row],[Ganancia Unitaria]]*INVENTARIO[[#This Row],[Salidas]]</f>
        <v>0</v>
      </c>
      <c r="Y2173" s="20"/>
      <c r="Z2173" s="20"/>
    </row>
    <row r="2174" spans="1:26" ht="55" hidden="1" customHeight="1" x14ac:dyDescent="0.15">
      <c r="A2174" s="23"/>
      <c r="B2174" s="171"/>
      <c r="C2174" s="22"/>
      <c r="D2174" s="120"/>
      <c r="E2174" s="194"/>
      <c r="F2174" s="195" t="s">
        <v>695</v>
      </c>
      <c r="G2174" s="196"/>
      <c r="H2174" s="197"/>
      <c r="I2174" s="198">
        <f t="shared" ca="1" si="186"/>
        <v>0</v>
      </c>
      <c r="J2174" s="121"/>
      <c r="K2174" s="196">
        <f>SUMIFS(VENTAS[Cantidad],VENTAS[Código del producto Vendido],INVENTARIO[[#This Row],[Code]])</f>
        <v>0</v>
      </c>
      <c r="L2174" s="196">
        <f>INVENTARIO[[#This Row],[Entradas]]-INVENTARIO[[#This Row],[Salidas]]</f>
        <v>0</v>
      </c>
      <c r="M2174" s="197">
        <f ca="1">INVENTARIO[[#This Row],[Pricing 1]]*10%</f>
        <v>0</v>
      </c>
      <c r="N2174" s="197"/>
      <c r="O2174" s="197"/>
      <c r="P2174" s="197" t="e">
        <f t="shared" si="187"/>
        <v>#DIV/0!</v>
      </c>
      <c r="Q2174" s="196"/>
      <c r="R2174" s="197"/>
      <c r="S2174" s="199">
        <f t="shared" si="188"/>
        <v>0</v>
      </c>
      <c r="T2174" s="200">
        <f ca="1">(P2174+S2174)-INVENTARIO[[#This Row],[Comisión 10%]]</f>
        <v>0</v>
      </c>
      <c r="U2174" s="197">
        <f t="shared" ca="1" si="189"/>
        <v>0</v>
      </c>
      <c r="V2174" s="201"/>
      <c r="W2174" s="20">
        <f ca="1">INVENTARIO[[#This Row],[Precio Final]]-(INVENTARIO[[#This Row],[Comisión 10%]]+INVENTARIO[[#This Row],[Costo total]])</f>
        <v>0</v>
      </c>
      <c r="X2174" s="20">
        <f ca="1">INVENTARIO[[#This Row],[Ganancia Unitaria]]*INVENTARIO[[#This Row],[Salidas]]</f>
        <v>0</v>
      </c>
      <c r="Y2174" s="20"/>
      <c r="Z2174" s="20"/>
    </row>
    <row r="2175" spans="1:26" ht="55" hidden="1" customHeight="1" x14ac:dyDescent="0.15">
      <c r="A2175" s="23"/>
      <c r="B2175" s="171"/>
      <c r="C2175" s="22"/>
      <c r="D2175" s="120"/>
      <c r="E2175" s="194"/>
      <c r="F2175" s="195" t="s">
        <v>695</v>
      </c>
      <c r="G2175" s="196"/>
      <c r="H2175" s="197"/>
      <c r="I2175" s="198">
        <f t="shared" ca="1" si="186"/>
        <v>0</v>
      </c>
      <c r="J2175" s="121"/>
      <c r="K2175" s="196">
        <f>SUMIFS(VENTAS[Cantidad],VENTAS[Código del producto Vendido],INVENTARIO[[#This Row],[Code]])</f>
        <v>0</v>
      </c>
      <c r="L2175" s="196">
        <f>INVENTARIO[[#This Row],[Entradas]]-INVENTARIO[[#This Row],[Salidas]]</f>
        <v>0</v>
      </c>
      <c r="M2175" s="197">
        <f ca="1">INVENTARIO[[#This Row],[Pricing 1]]*10%</f>
        <v>0</v>
      </c>
      <c r="N2175" s="197"/>
      <c r="O2175" s="197"/>
      <c r="P2175" s="197" t="e">
        <f t="shared" si="187"/>
        <v>#DIV/0!</v>
      </c>
      <c r="Q2175" s="196"/>
      <c r="R2175" s="197"/>
      <c r="S2175" s="199">
        <f t="shared" si="188"/>
        <v>0</v>
      </c>
      <c r="T2175" s="200">
        <f ca="1">(P2175+S2175)-INVENTARIO[[#This Row],[Comisión 10%]]</f>
        <v>0</v>
      </c>
      <c r="U2175" s="197">
        <f t="shared" ca="1" si="189"/>
        <v>0</v>
      </c>
      <c r="V2175" s="201"/>
      <c r="W2175" s="20">
        <f ca="1">INVENTARIO[[#This Row],[Precio Final]]-(INVENTARIO[[#This Row],[Comisión 10%]]+INVENTARIO[[#This Row],[Costo total]])</f>
        <v>0</v>
      </c>
      <c r="X2175" s="20">
        <f ca="1">INVENTARIO[[#This Row],[Ganancia Unitaria]]*INVENTARIO[[#This Row],[Salidas]]</f>
        <v>0</v>
      </c>
      <c r="Y2175" s="20"/>
      <c r="Z2175" s="20"/>
    </row>
    <row r="2176" spans="1:26" ht="55" hidden="1" customHeight="1" x14ac:dyDescent="0.15">
      <c r="A2176" s="23"/>
      <c r="B2176" s="171"/>
      <c r="C2176" s="22"/>
      <c r="D2176" s="120"/>
      <c r="E2176" s="194"/>
      <c r="F2176" s="195" t="s">
        <v>692</v>
      </c>
      <c r="G2176" s="196"/>
      <c r="H2176" s="197"/>
      <c r="I2176" s="198">
        <f t="shared" ca="1" si="186"/>
        <v>0</v>
      </c>
      <c r="J2176" s="121"/>
      <c r="K2176" s="196">
        <f>SUMIFS(VENTAS[Cantidad],VENTAS[Código del producto Vendido],INVENTARIO[[#This Row],[Code]])</f>
        <v>0</v>
      </c>
      <c r="L2176" s="196">
        <f>INVENTARIO[[#This Row],[Entradas]]-INVENTARIO[[#This Row],[Salidas]]</f>
        <v>0</v>
      </c>
      <c r="M2176" s="197">
        <f ca="1">INVENTARIO[[#This Row],[Pricing 1]]*10%</f>
        <v>0</v>
      </c>
      <c r="N2176" s="197"/>
      <c r="O2176" s="197"/>
      <c r="P2176" s="197" t="e">
        <f t="shared" si="187"/>
        <v>#DIV/0!</v>
      </c>
      <c r="Q2176" s="196"/>
      <c r="R2176" s="197"/>
      <c r="S2176" s="199">
        <f t="shared" si="188"/>
        <v>0</v>
      </c>
      <c r="T2176" s="200">
        <f ca="1">(P2176+S2176)-INVENTARIO[[#This Row],[Comisión 10%]]</f>
        <v>0</v>
      </c>
      <c r="U2176" s="197">
        <f t="shared" ca="1" si="189"/>
        <v>0</v>
      </c>
      <c r="V2176" s="201"/>
      <c r="W2176" s="20">
        <f ca="1">INVENTARIO[[#This Row],[Precio Final]]-(INVENTARIO[[#This Row],[Comisión 10%]]+INVENTARIO[[#This Row],[Costo total]])</f>
        <v>0</v>
      </c>
      <c r="X2176" s="20">
        <f ca="1">INVENTARIO[[#This Row],[Ganancia Unitaria]]*INVENTARIO[[#This Row],[Salidas]]</f>
        <v>0</v>
      </c>
      <c r="Y2176" s="20"/>
      <c r="Z2176" s="20"/>
    </row>
    <row r="2177" spans="1:26" ht="55" hidden="1" customHeight="1" x14ac:dyDescent="0.15">
      <c r="A2177" s="23"/>
      <c r="B2177" s="171"/>
      <c r="C2177" s="22"/>
      <c r="D2177" s="120"/>
      <c r="E2177" s="194"/>
      <c r="F2177" s="195" t="s">
        <v>2412</v>
      </c>
      <c r="G2177" s="196"/>
      <c r="H2177" s="197"/>
      <c r="I2177" s="198">
        <f t="shared" ca="1" si="186"/>
        <v>0</v>
      </c>
      <c r="J2177" s="121"/>
      <c r="K2177" s="196">
        <f>SUMIFS(VENTAS[Cantidad],VENTAS[Código del producto Vendido],INVENTARIO[[#This Row],[Code]])</f>
        <v>0</v>
      </c>
      <c r="L2177" s="196">
        <f>INVENTARIO[[#This Row],[Entradas]]-INVENTARIO[[#This Row],[Salidas]]</f>
        <v>0</v>
      </c>
      <c r="M2177" s="197">
        <f ca="1">INVENTARIO[[#This Row],[Pricing 1]]*10%</f>
        <v>0</v>
      </c>
      <c r="N2177" s="197"/>
      <c r="O2177" s="197"/>
      <c r="P2177" s="197" t="e">
        <f t="shared" si="187"/>
        <v>#DIV/0!</v>
      </c>
      <c r="Q2177" s="196"/>
      <c r="R2177" s="197"/>
      <c r="S2177" s="199">
        <f t="shared" si="188"/>
        <v>0</v>
      </c>
      <c r="T2177" s="200">
        <f ca="1">(P2177+S2177)-INVENTARIO[[#This Row],[Comisión 10%]]</f>
        <v>0</v>
      </c>
      <c r="U2177" s="197">
        <f t="shared" ca="1" si="189"/>
        <v>0</v>
      </c>
      <c r="V2177" s="201"/>
      <c r="W2177" s="20">
        <f ca="1">INVENTARIO[[#This Row],[Precio Final]]-(INVENTARIO[[#This Row],[Comisión 10%]]+INVENTARIO[[#This Row],[Costo total]])</f>
        <v>0</v>
      </c>
      <c r="X2177" s="20">
        <f ca="1">INVENTARIO[[#This Row],[Ganancia Unitaria]]*INVENTARIO[[#This Row],[Salidas]]</f>
        <v>0</v>
      </c>
      <c r="Y2177" s="20"/>
      <c r="Z2177" s="20"/>
    </row>
    <row r="2178" spans="1:26" ht="55" hidden="1" customHeight="1" x14ac:dyDescent="0.15">
      <c r="A2178" s="23"/>
      <c r="B2178" s="171"/>
      <c r="C2178" s="22"/>
      <c r="D2178" s="120"/>
      <c r="E2178" s="194"/>
      <c r="F2178" s="195" t="s">
        <v>2412</v>
      </c>
      <c r="G2178" s="196"/>
      <c r="H2178" s="197"/>
      <c r="I2178" s="198">
        <f t="shared" ca="1" si="186"/>
        <v>0</v>
      </c>
      <c r="J2178" s="121"/>
      <c r="K2178" s="196">
        <f>SUMIFS(VENTAS[Cantidad],VENTAS[Código del producto Vendido],INVENTARIO[[#This Row],[Code]])</f>
        <v>0</v>
      </c>
      <c r="L2178" s="196">
        <f>INVENTARIO[[#This Row],[Entradas]]-INVENTARIO[[#This Row],[Salidas]]</f>
        <v>0</v>
      </c>
      <c r="M2178" s="197">
        <f ca="1">INVENTARIO[[#This Row],[Pricing 1]]*10%</f>
        <v>0</v>
      </c>
      <c r="N2178" s="197"/>
      <c r="O2178" s="197"/>
      <c r="P2178" s="197" t="e">
        <f t="shared" si="187"/>
        <v>#DIV/0!</v>
      </c>
      <c r="Q2178" s="196"/>
      <c r="R2178" s="197"/>
      <c r="S2178" s="199">
        <f t="shared" si="188"/>
        <v>0</v>
      </c>
      <c r="T2178" s="200">
        <f ca="1">(P2178+S2178)-INVENTARIO[[#This Row],[Comisión 10%]]</f>
        <v>0</v>
      </c>
      <c r="U2178" s="197">
        <f t="shared" ca="1" si="189"/>
        <v>0</v>
      </c>
      <c r="V2178" s="201"/>
      <c r="W2178" s="20">
        <f ca="1">INVENTARIO[[#This Row],[Precio Final]]-(INVENTARIO[[#This Row],[Comisión 10%]]+INVENTARIO[[#This Row],[Costo total]])</f>
        <v>0</v>
      </c>
      <c r="X2178" s="20">
        <f ca="1">INVENTARIO[[#This Row],[Ganancia Unitaria]]*INVENTARIO[[#This Row],[Salidas]]</f>
        <v>0</v>
      </c>
      <c r="Y2178" s="20"/>
      <c r="Z2178" s="20"/>
    </row>
    <row r="2179" spans="1:26" ht="55" hidden="1" customHeight="1" x14ac:dyDescent="0.15">
      <c r="A2179" s="23"/>
      <c r="B2179" s="171"/>
      <c r="C2179" s="22"/>
      <c r="D2179" s="120"/>
      <c r="E2179" s="194"/>
      <c r="F2179" s="195" t="s">
        <v>697</v>
      </c>
      <c r="G2179" s="196"/>
      <c r="H2179" s="197"/>
      <c r="I2179" s="198">
        <f t="shared" ca="1" si="186"/>
        <v>0</v>
      </c>
      <c r="J2179" s="121"/>
      <c r="K2179" s="196">
        <f>SUMIFS(VENTAS[Cantidad],VENTAS[Código del producto Vendido],INVENTARIO[[#This Row],[Code]])</f>
        <v>0</v>
      </c>
      <c r="L2179" s="196">
        <f>INVENTARIO[[#This Row],[Entradas]]-INVENTARIO[[#This Row],[Salidas]]</f>
        <v>0</v>
      </c>
      <c r="M2179" s="197">
        <f ca="1">INVENTARIO[[#This Row],[Pricing 1]]*10%</f>
        <v>0</v>
      </c>
      <c r="N2179" s="197"/>
      <c r="O2179" s="197"/>
      <c r="P2179" s="197" t="e">
        <f t="shared" si="187"/>
        <v>#DIV/0!</v>
      </c>
      <c r="Q2179" s="196"/>
      <c r="R2179" s="197"/>
      <c r="S2179" s="199">
        <f t="shared" si="188"/>
        <v>0</v>
      </c>
      <c r="T2179" s="200">
        <f ca="1">(P2179+S2179)-INVENTARIO[[#This Row],[Comisión 10%]]</f>
        <v>0</v>
      </c>
      <c r="U2179" s="197">
        <f t="shared" ca="1" si="189"/>
        <v>0</v>
      </c>
      <c r="V2179" s="201"/>
      <c r="W2179" s="20">
        <f ca="1">INVENTARIO[[#This Row],[Precio Final]]-(INVENTARIO[[#This Row],[Comisión 10%]]+INVENTARIO[[#This Row],[Costo total]])</f>
        <v>0</v>
      </c>
      <c r="X2179" s="20">
        <f ca="1">INVENTARIO[[#This Row],[Ganancia Unitaria]]*INVENTARIO[[#This Row],[Salidas]]</f>
        <v>0</v>
      </c>
      <c r="Y2179" s="20"/>
      <c r="Z2179" s="20"/>
    </row>
    <row r="2180" spans="1:26" ht="55" hidden="1" customHeight="1" x14ac:dyDescent="0.15">
      <c r="A2180" s="23"/>
      <c r="B2180" s="171"/>
      <c r="C2180" s="22"/>
      <c r="D2180" s="120"/>
      <c r="E2180" s="194"/>
      <c r="F2180" s="195" t="s">
        <v>697</v>
      </c>
      <c r="G2180" s="196"/>
      <c r="H2180" s="197"/>
      <c r="I2180" s="198">
        <f t="shared" ca="1" si="186"/>
        <v>0</v>
      </c>
      <c r="J2180" s="121"/>
      <c r="K2180" s="196">
        <f>SUMIFS(VENTAS[Cantidad],VENTAS[Código del producto Vendido],INVENTARIO[[#This Row],[Code]])</f>
        <v>0</v>
      </c>
      <c r="L2180" s="196">
        <f>INVENTARIO[[#This Row],[Entradas]]-INVENTARIO[[#This Row],[Salidas]]</f>
        <v>0</v>
      </c>
      <c r="M2180" s="197">
        <f ca="1">INVENTARIO[[#This Row],[Pricing 1]]*10%</f>
        <v>0</v>
      </c>
      <c r="N2180" s="197"/>
      <c r="O2180" s="197"/>
      <c r="P2180" s="197" t="e">
        <f t="shared" si="187"/>
        <v>#DIV/0!</v>
      </c>
      <c r="Q2180" s="196"/>
      <c r="R2180" s="197"/>
      <c r="S2180" s="199">
        <f t="shared" si="188"/>
        <v>0</v>
      </c>
      <c r="T2180" s="200">
        <f ca="1">(P2180+S2180)-INVENTARIO[[#This Row],[Comisión 10%]]</f>
        <v>0</v>
      </c>
      <c r="U2180" s="197">
        <f t="shared" ca="1" si="189"/>
        <v>0</v>
      </c>
      <c r="V2180" s="201"/>
      <c r="W2180" s="20">
        <f ca="1">INVENTARIO[[#This Row],[Precio Final]]-(INVENTARIO[[#This Row],[Comisión 10%]]+INVENTARIO[[#This Row],[Costo total]])</f>
        <v>0</v>
      </c>
      <c r="X2180" s="20">
        <f ca="1">INVENTARIO[[#This Row],[Ganancia Unitaria]]*INVENTARIO[[#This Row],[Salidas]]</f>
        <v>0</v>
      </c>
      <c r="Y2180" s="20"/>
      <c r="Z2180" s="20"/>
    </row>
    <row r="2181" spans="1:26" ht="55" hidden="1" customHeight="1" x14ac:dyDescent="0.15">
      <c r="A2181" s="23"/>
      <c r="B2181" s="171"/>
      <c r="C2181" s="22"/>
      <c r="D2181" s="120"/>
      <c r="E2181" s="194"/>
      <c r="F2181" s="195" t="s">
        <v>1345</v>
      </c>
      <c r="G2181" s="196"/>
      <c r="H2181" s="197"/>
      <c r="I2181" s="198">
        <f t="shared" ca="1" si="186"/>
        <v>0</v>
      </c>
      <c r="J2181" s="121"/>
      <c r="K2181" s="196">
        <f>SUMIFS(VENTAS[Cantidad],VENTAS[Código del producto Vendido],INVENTARIO[[#This Row],[Code]])</f>
        <v>0</v>
      </c>
      <c r="L2181" s="196">
        <f>INVENTARIO[[#This Row],[Entradas]]-INVENTARIO[[#This Row],[Salidas]]</f>
        <v>0</v>
      </c>
      <c r="M2181" s="197">
        <f ca="1">INVENTARIO[[#This Row],[Pricing 1]]*10%</f>
        <v>0</v>
      </c>
      <c r="N2181" s="197"/>
      <c r="O2181" s="197"/>
      <c r="P2181" s="197" t="e">
        <f t="shared" si="187"/>
        <v>#DIV/0!</v>
      </c>
      <c r="Q2181" s="196"/>
      <c r="R2181" s="197"/>
      <c r="S2181" s="199">
        <f t="shared" si="188"/>
        <v>0</v>
      </c>
      <c r="T2181" s="200">
        <f ca="1">(P2181+S2181)-INVENTARIO[[#This Row],[Comisión 10%]]</f>
        <v>0</v>
      </c>
      <c r="U2181" s="197">
        <f t="shared" ca="1" si="189"/>
        <v>0</v>
      </c>
      <c r="V2181" s="201"/>
      <c r="W2181" s="20">
        <f ca="1">INVENTARIO[[#This Row],[Precio Final]]-(INVENTARIO[[#This Row],[Comisión 10%]]+INVENTARIO[[#This Row],[Costo total]])</f>
        <v>0</v>
      </c>
      <c r="X2181" s="20">
        <f ca="1">INVENTARIO[[#This Row],[Ganancia Unitaria]]*INVENTARIO[[#This Row],[Salidas]]</f>
        <v>0</v>
      </c>
      <c r="Y2181" s="20"/>
      <c r="Z2181" s="20"/>
    </row>
    <row r="2182" spans="1:26" ht="55" hidden="1" customHeight="1" x14ac:dyDescent="0.15">
      <c r="A2182" s="23"/>
      <c r="B2182" s="171"/>
      <c r="C2182" s="22"/>
      <c r="D2182" s="120"/>
      <c r="E2182" s="194"/>
      <c r="F2182" s="195" t="s">
        <v>697</v>
      </c>
      <c r="G2182" s="196"/>
      <c r="H2182" s="197"/>
      <c r="I2182" s="198">
        <f t="shared" ca="1" si="186"/>
        <v>0</v>
      </c>
      <c r="J2182" s="121"/>
      <c r="K2182" s="196">
        <f>SUMIFS(VENTAS[Cantidad],VENTAS[Código del producto Vendido],INVENTARIO[[#This Row],[Code]])</f>
        <v>0</v>
      </c>
      <c r="L2182" s="196">
        <f>INVENTARIO[[#This Row],[Entradas]]-INVENTARIO[[#This Row],[Salidas]]</f>
        <v>0</v>
      </c>
      <c r="M2182" s="197">
        <f ca="1">INVENTARIO[[#This Row],[Pricing 1]]*10%</f>
        <v>0</v>
      </c>
      <c r="N2182" s="197"/>
      <c r="O2182" s="197"/>
      <c r="P2182" s="197" t="e">
        <f t="shared" si="187"/>
        <v>#DIV/0!</v>
      </c>
      <c r="Q2182" s="196"/>
      <c r="R2182" s="197"/>
      <c r="S2182" s="199">
        <f t="shared" si="188"/>
        <v>0</v>
      </c>
      <c r="T2182" s="200">
        <f ca="1">(P2182+S2182)-INVENTARIO[[#This Row],[Comisión 10%]]</f>
        <v>0</v>
      </c>
      <c r="U2182" s="197">
        <f t="shared" ca="1" si="189"/>
        <v>0</v>
      </c>
      <c r="V2182" s="201"/>
      <c r="W2182" s="20">
        <f ca="1">INVENTARIO[[#This Row],[Precio Final]]-(INVENTARIO[[#This Row],[Comisión 10%]]+INVENTARIO[[#This Row],[Costo total]])</f>
        <v>0</v>
      </c>
      <c r="X2182" s="20">
        <f ca="1">INVENTARIO[[#This Row],[Ganancia Unitaria]]*INVENTARIO[[#This Row],[Salidas]]</f>
        <v>0</v>
      </c>
      <c r="Y2182" s="20"/>
      <c r="Z2182" s="20"/>
    </row>
    <row r="2183" spans="1:26" ht="55" hidden="1" customHeight="1" x14ac:dyDescent="0.15">
      <c r="A2183" s="23"/>
      <c r="B2183" s="171"/>
      <c r="C2183" s="22"/>
      <c r="D2183" s="120"/>
      <c r="E2183" s="194"/>
      <c r="F2183" s="195" t="s">
        <v>2414</v>
      </c>
      <c r="G2183" s="196"/>
      <c r="H2183" s="197"/>
      <c r="I2183" s="198">
        <f t="shared" ca="1" si="186"/>
        <v>0</v>
      </c>
      <c r="J2183" s="121"/>
      <c r="K2183" s="196">
        <f>SUMIFS(VENTAS[Cantidad],VENTAS[Código del producto Vendido],INVENTARIO[[#This Row],[Code]])</f>
        <v>0</v>
      </c>
      <c r="L2183" s="196">
        <f>INVENTARIO[[#This Row],[Entradas]]-INVENTARIO[[#This Row],[Salidas]]</f>
        <v>0</v>
      </c>
      <c r="M2183" s="197">
        <f ca="1">INVENTARIO[[#This Row],[Pricing 1]]*10%</f>
        <v>0</v>
      </c>
      <c r="N2183" s="197"/>
      <c r="O2183" s="197"/>
      <c r="P2183" s="197" t="e">
        <f t="shared" si="187"/>
        <v>#DIV/0!</v>
      </c>
      <c r="Q2183" s="196"/>
      <c r="R2183" s="197"/>
      <c r="S2183" s="199">
        <f t="shared" si="188"/>
        <v>0</v>
      </c>
      <c r="T2183" s="200">
        <f ca="1">(P2183+S2183)-INVENTARIO[[#This Row],[Comisión 10%]]</f>
        <v>0</v>
      </c>
      <c r="U2183" s="197">
        <f t="shared" ca="1" si="189"/>
        <v>0</v>
      </c>
      <c r="V2183" s="201"/>
      <c r="W2183" s="20">
        <f ca="1">INVENTARIO[[#This Row],[Precio Final]]-(INVENTARIO[[#This Row],[Comisión 10%]]+INVENTARIO[[#This Row],[Costo total]])</f>
        <v>0</v>
      </c>
      <c r="X2183" s="20">
        <f ca="1">INVENTARIO[[#This Row],[Ganancia Unitaria]]*INVENTARIO[[#This Row],[Salidas]]</f>
        <v>0</v>
      </c>
      <c r="Y2183" s="20"/>
      <c r="Z2183" s="20"/>
    </row>
    <row r="2184" spans="1:26" ht="55" hidden="1" customHeight="1" x14ac:dyDescent="0.15">
      <c r="A2184" s="23"/>
      <c r="B2184" s="171"/>
      <c r="C2184" s="22"/>
      <c r="D2184" s="120"/>
      <c r="E2184" s="194"/>
      <c r="F2184" s="195" t="s">
        <v>692</v>
      </c>
      <c r="G2184" s="196"/>
      <c r="H2184" s="197"/>
      <c r="I2184" s="198">
        <f t="shared" ca="1" si="186"/>
        <v>0</v>
      </c>
      <c r="J2184" s="121"/>
      <c r="K2184" s="196">
        <f>SUMIFS(VENTAS[Cantidad],VENTAS[Código del producto Vendido],INVENTARIO[[#This Row],[Code]])</f>
        <v>0</v>
      </c>
      <c r="L2184" s="196">
        <f>INVENTARIO[[#This Row],[Entradas]]-INVENTARIO[[#This Row],[Salidas]]</f>
        <v>0</v>
      </c>
      <c r="M2184" s="197">
        <f ca="1">INVENTARIO[[#This Row],[Pricing 1]]*10%</f>
        <v>0</v>
      </c>
      <c r="N2184" s="197"/>
      <c r="O2184" s="197"/>
      <c r="P2184" s="197" t="e">
        <f t="shared" si="187"/>
        <v>#DIV/0!</v>
      </c>
      <c r="Q2184" s="196"/>
      <c r="R2184" s="197"/>
      <c r="S2184" s="199">
        <f t="shared" si="188"/>
        <v>0</v>
      </c>
      <c r="T2184" s="200">
        <f ca="1">(P2184+S2184)-INVENTARIO[[#This Row],[Comisión 10%]]</f>
        <v>0</v>
      </c>
      <c r="U2184" s="197">
        <f t="shared" ca="1" si="189"/>
        <v>0</v>
      </c>
      <c r="V2184" s="201"/>
      <c r="W2184" s="20">
        <f ca="1">INVENTARIO[[#This Row],[Precio Final]]-(INVENTARIO[[#This Row],[Comisión 10%]]+INVENTARIO[[#This Row],[Costo total]])</f>
        <v>0</v>
      </c>
      <c r="X2184" s="20">
        <f ca="1">INVENTARIO[[#This Row],[Ganancia Unitaria]]*INVENTARIO[[#This Row],[Salidas]]</f>
        <v>0</v>
      </c>
      <c r="Y2184" s="20"/>
      <c r="Z2184" s="20"/>
    </row>
    <row r="2185" spans="1:26" ht="55" hidden="1" customHeight="1" x14ac:dyDescent="0.15">
      <c r="A2185" s="23"/>
      <c r="B2185" s="171"/>
      <c r="C2185" s="22"/>
      <c r="D2185" s="120"/>
      <c r="E2185" s="194"/>
      <c r="F2185" s="195" t="s">
        <v>2412</v>
      </c>
      <c r="G2185" s="196"/>
      <c r="H2185" s="197"/>
      <c r="I2185" s="198">
        <f t="shared" ca="1" si="186"/>
        <v>0</v>
      </c>
      <c r="J2185" s="121"/>
      <c r="K2185" s="196">
        <f>SUMIFS(VENTAS[Cantidad],VENTAS[Código del producto Vendido],INVENTARIO[[#This Row],[Code]])</f>
        <v>0</v>
      </c>
      <c r="L2185" s="196">
        <f>INVENTARIO[[#This Row],[Entradas]]-INVENTARIO[[#This Row],[Salidas]]</f>
        <v>0</v>
      </c>
      <c r="M2185" s="197">
        <f ca="1">INVENTARIO[[#This Row],[Pricing 1]]*10%</f>
        <v>0</v>
      </c>
      <c r="N2185" s="197"/>
      <c r="O2185" s="197"/>
      <c r="P2185" s="197" t="e">
        <f t="shared" si="187"/>
        <v>#DIV/0!</v>
      </c>
      <c r="Q2185" s="196"/>
      <c r="R2185" s="197"/>
      <c r="S2185" s="199">
        <f t="shared" si="188"/>
        <v>0</v>
      </c>
      <c r="T2185" s="200">
        <f ca="1">(P2185+S2185)-INVENTARIO[[#This Row],[Comisión 10%]]</f>
        <v>0</v>
      </c>
      <c r="U2185" s="197">
        <f t="shared" ca="1" si="189"/>
        <v>0</v>
      </c>
      <c r="V2185" s="201"/>
      <c r="W2185" s="20">
        <f ca="1">INVENTARIO[[#This Row],[Precio Final]]-(INVENTARIO[[#This Row],[Comisión 10%]]+INVENTARIO[[#This Row],[Costo total]])</f>
        <v>0</v>
      </c>
      <c r="X2185" s="20">
        <f ca="1">INVENTARIO[[#This Row],[Ganancia Unitaria]]*INVENTARIO[[#This Row],[Salidas]]</f>
        <v>0</v>
      </c>
      <c r="Y2185" s="20"/>
      <c r="Z2185" s="20"/>
    </row>
    <row r="2186" spans="1:26" ht="55" hidden="1" customHeight="1" x14ac:dyDescent="0.15">
      <c r="A2186" s="23"/>
      <c r="B2186" s="171"/>
      <c r="C2186" s="22"/>
      <c r="D2186" s="120"/>
      <c r="E2186" s="194"/>
      <c r="F2186" s="195" t="s">
        <v>698</v>
      </c>
      <c r="G2186" s="196"/>
      <c r="H2186" s="197"/>
      <c r="I2186" s="198">
        <f t="shared" ca="1" si="186"/>
        <v>0</v>
      </c>
      <c r="J2186" s="121"/>
      <c r="K2186" s="196">
        <f>SUMIFS(VENTAS[Cantidad],VENTAS[Código del producto Vendido],INVENTARIO[[#This Row],[Code]])</f>
        <v>0</v>
      </c>
      <c r="L2186" s="196">
        <f>INVENTARIO[[#This Row],[Entradas]]-INVENTARIO[[#This Row],[Salidas]]</f>
        <v>0</v>
      </c>
      <c r="M2186" s="197">
        <f ca="1">INVENTARIO[[#This Row],[Pricing 1]]*10%</f>
        <v>0</v>
      </c>
      <c r="N2186" s="197"/>
      <c r="O2186" s="197"/>
      <c r="P2186" s="197" t="e">
        <f t="shared" si="187"/>
        <v>#DIV/0!</v>
      </c>
      <c r="Q2186" s="196"/>
      <c r="R2186" s="197"/>
      <c r="S2186" s="199">
        <f t="shared" si="188"/>
        <v>0</v>
      </c>
      <c r="T2186" s="200">
        <f ca="1">(P2186+S2186)-INVENTARIO[[#This Row],[Comisión 10%]]</f>
        <v>0</v>
      </c>
      <c r="U2186" s="197">
        <f t="shared" ca="1" si="189"/>
        <v>0</v>
      </c>
      <c r="V2186" s="201"/>
      <c r="W2186" s="20">
        <f ca="1">INVENTARIO[[#This Row],[Precio Final]]-(INVENTARIO[[#This Row],[Comisión 10%]]+INVENTARIO[[#This Row],[Costo total]])</f>
        <v>0</v>
      </c>
      <c r="X2186" s="20">
        <f ca="1">INVENTARIO[[#This Row],[Ganancia Unitaria]]*INVENTARIO[[#This Row],[Salidas]]</f>
        <v>0</v>
      </c>
      <c r="Y2186" s="20"/>
      <c r="Z2186" s="20"/>
    </row>
    <row r="2187" spans="1:26" ht="55" hidden="1" customHeight="1" x14ac:dyDescent="0.15">
      <c r="A2187" s="23"/>
      <c r="B2187" s="171"/>
      <c r="C2187" s="22"/>
      <c r="D2187" s="120"/>
      <c r="E2187" s="194"/>
      <c r="F2187" s="195" t="s">
        <v>692</v>
      </c>
      <c r="G2187" s="196"/>
      <c r="H2187" s="197"/>
      <c r="I2187" s="198">
        <f t="shared" ca="1" si="186"/>
        <v>0</v>
      </c>
      <c r="J2187" s="121"/>
      <c r="K2187" s="196">
        <f>SUMIFS(VENTAS[Cantidad],VENTAS[Código del producto Vendido],INVENTARIO[[#This Row],[Code]])</f>
        <v>0</v>
      </c>
      <c r="L2187" s="196">
        <f>INVENTARIO[[#This Row],[Entradas]]-INVENTARIO[[#This Row],[Salidas]]</f>
        <v>0</v>
      </c>
      <c r="M2187" s="197">
        <f ca="1">INVENTARIO[[#This Row],[Pricing 1]]*10%</f>
        <v>0</v>
      </c>
      <c r="N2187" s="197"/>
      <c r="O2187" s="197"/>
      <c r="P2187" s="197" t="e">
        <f t="shared" si="187"/>
        <v>#DIV/0!</v>
      </c>
      <c r="Q2187" s="196"/>
      <c r="R2187" s="197"/>
      <c r="S2187" s="199">
        <f t="shared" si="188"/>
        <v>0</v>
      </c>
      <c r="T2187" s="200">
        <f ca="1">(P2187+S2187)-INVENTARIO[[#This Row],[Comisión 10%]]</f>
        <v>0</v>
      </c>
      <c r="U2187" s="197">
        <f t="shared" ca="1" si="189"/>
        <v>0</v>
      </c>
      <c r="V2187" s="201"/>
      <c r="W2187" s="20">
        <f ca="1">INVENTARIO[[#This Row],[Precio Final]]-(INVENTARIO[[#This Row],[Comisión 10%]]+INVENTARIO[[#This Row],[Costo total]])</f>
        <v>0</v>
      </c>
      <c r="X2187" s="20">
        <f ca="1">INVENTARIO[[#This Row],[Ganancia Unitaria]]*INVENTARIO[[#This Row],[Salidas]]</f>
        <v>0</v>
      </c>
      <c r="Y2187" s="20"/>
      <c r="Z2187" s="20"/>
    </row>
    <row r="2188" spans="1:26" ht="55" hidden="1" customHeight="1" x14ac:dyDescent="0.15">
      <c r="A2188" s="23"/>
      <c r="B2188" s="171"/>
      <c r="C2188" s="22"/>
      <c r="D2188" s="120"/>
      <c r="E2188" s="194"/>
      <c r="F2188" s="195" t="s">
        <v>711</v>
      </c>
      <c r="G2188" s="196"/>
      <c r="H2188" s="197"/>
      <c r="I2188" s="198">
        <f t="shared" ca="1" si="186"/>
        <v>0</v>
      </c>
      <c r="J2188" s="121"/>
      <c r="K2188" s="196">
        <f>SUMIFS(VENTAS[Cantidad],VENTAS[Código del producto Vendido],INVENTARIO[[#This Row],[Code]])</f>
        <v>0</v>
      </c>
      <c r="L2188" s="196">
        <f>INVENTARIO[[#This Row],[Entradas]]-INVENTARIO[[#This Row],[Salidas]]</f>
        <v>0</v>
      </c>
      <c r="M2188" s="197">
        <f ca="1">INVENTARIO[[#This Row],[Pricing 1]]*10%</f>
        <v>0</v>
      </c>
      <c r="N2188" s="197"/>
      <c r="O2188" s="197"/>
      <c r="P2188" s="197" t="e">
        <f t="shared" si="187"/>
        <v>#DIV/0!</v>
      </c>
      <c r="Q2188" s="196"/>
      <c r="R2188" s="197"/>
      <c r="S2188" s="199">
        <f t="shared" si="188"/>
        <v>0</v>
      </c>
      <c r="T2188" s="200">
        <f ca="1">(P2188+S2188)-INVENTARIO[[#This Row],[Comisión 10%]]</f>
        <v>0</v>
      </c>
      <c r="U2188" s="197">
        <f t="shared" ca="1" si="189"/>
        <v>0</v>
      </c>
      <c r="V2188" s="201"/>
      <c r="W2188" s="20">
        <f ca="1">INVENTARIO[[#This Row],[Precio Final]]-(INVENTARIO[[#This Row],[Comisión 10%]]+INVENTARIO[[#This Row],[Costo total]])</f>
        <v>0</v>
      </c>
      <c r="X2188" s="20">
        <f ca="1">INVENTARIO[[#This Row],[Ganancia Unitaria]]*INVENTARIO[[#This Row],[Salidas]]</f>
        <v>0</v>
      </c>
      <c r="Y2188" s="20"/>
      <c r="Z2188" s="20"/>
    </row>
    <row r="2189" spans="1:26" ht="55" hidden="1" customHeight="1" x14ac:dyDescent="0.15">
      <c r="A2189" s="23"/>
      <c r="B2189" s="171"/>
      <c r="C2189" s="22"/>
      <c r="D2189" s="120"/>
      <c r="E2189" s="194"/>
      <c r="F2189" s="195" t="s">
        <v>711</v>
      </c>
      <c r="G2189" s="196"/>
      <c r="H2189" s="197"/>
      <c r="I2189" s="198">
        <f t="shared" ca="1" si="186"/>
        <v>0</v>
      </c>
      <c r="J2189" s="121"/>
      <c r="K2189" s="196">
        <f>SUMIFS(VENTAS[Cantidad],VENTAS[Código del producto Vendido],INVENTARIO[[#This Row],[Code]])</f>
        <v>0</v>
      </c>
      <c r="L2189" s="196">
        <f>INVENTARIO[[#This Row],[Entradas]]-INVENTARIO[[#This Row],[Salidas]]</f>
        <v>0</v>
      </c>
      <c r="M2189" s="197">
        <f ca="1">INVENTARIO[[#This Row],[Pricing 1]]*10%</f>
        <v>0</v>
      </c>
      <c r="N2189" s="197"/>
      <c r="O2189" s="197"/>
      <c r="P2189" s="197" t="e">
        <f t="shared" si="187"/>
        <v>#DIV/0!</v>
      </c>
      <c r="Q2189" s="196"/>
      <c r="R2189" s="197"/>
      <c r="S2189" s="199">
        <f t="shared" si="188"/>
        <v>0</v>
      </c>
      <c r="T2189" s="200">
        <f ca="1">(P2189+S2189)-INVENTARIO[[#This Row],[Comisión 10%]]</f>
        <v>0</v>
      </c>
      <c r="U2189" s="197">
        <f t="shared" ca="1" si="189"/>
        <v>0</v>
      </c>
      <c r="V2189" s="201"/>
      <c r="W2189" s="20">
        <f ca="1">INVENTARIO[[#This Row],[Precio Final]]-(INVENTARIO[[#This Row],[Comisión 10%]]+INVENTARIO[[#This Row],[Costo total]])</f>
        <v>0</v>
      </c>
      <c r="X2189" s="20">
        <f ca="1">INVENTARIO[[#This Row],[Ganancia Unitaria]]*INVENTARIO[[#This Row],[Salidas]]</f>
        <v>0</v>
      </c>
      <c r="Y2189" s="20"/>
      <c r="Z2189" s="20"/>
    </row>
    <row r="2190" spans="1:26" ht="55" hidden="1" customHeight="1" x14ac:dyDescent="0.15">
      <c r="A2190" s="23"/>
      <c r="B2190" s="171"/>
      <c r="C2190" s="22"/>
      <c r="D2190" s="120"/>
      <c r="E2190" s="194"/>
      <c r="F2190" s="195" t="s">
        <v>711</v>
      </c>
      <c r="G2190" s="196"/>
      <c r="H2190" s="197"/>
      <c r="I2190" s="198">
        <f t="shared" ca="1" si="186"/>
        <v>0</v>
      </c>
      <c r="J2190" s="121"/>
      <c r="K2190" s="196">
        <f>SUMIFS(VENTAS[Cantidad],VENTAS[Código del producto Vendido],INVENTARIO[[#This Row],[Code]])</f>
        <v>0</v>
      </c>
      <c r="L2190" s="196">
        <f>INVENTARIO[[#This Row],[Entradas]]-INVENTARIO[[#This Row],[Salidas]]</f>
        <v>0</v>
      </c>
      <c r="M2190" s="197">
        <f ca="1">INVENTARIO[[#This Row],[Pricing 1]]*10%</f>
        <v>0</v>
      </c>
      <c r="N2190" s="197"/>
      <c r="O2190" s="197"/>
      <c r="P2190" s="197" t="e">
        <f t="shared" si="187"/>
        <v>#DIV/0!</v>
      </c>
      <c r="Q2190" s="196"/>
      <c r="R2190" s="197"/>
      <c r="S2190" s="199">
        <f t="shared" si="188"/>
        <v>0</v>
      </c>
      <c r="T2190" s="200">
        <f ca="1">(P2190+S2190)-INVENTARIO[[#This Row],[Comisión 10%]]</f>
        <v>0</v>
      </c>
      <c r="U2190" s="197">
        <f t="shared" ca="1" si="189"/>
        <v>0</v>
      </c>
      <c r="V2190" s="201"/>
      <c r="W2190" s="20">
        <f ca="1">INVENTARIO[[#This Row],[Precio Final]]-(INVENTARIO[[#This Row],[Comisión 10%]]+INVENTARIO[[#This Row],[Costo total]])</f>
        <v>0</v>
      </c>
      <c r="X2190" s="20">
        <f ca="1">INVENTARIO[[#This Row],[Ganancia Unitaria]]*INVENTARIO[[#This Row],[Salidas]]</f>
        <v>0</v>
      </c>
      <c r="Y2190" s="20"/>
      <c r="Z2190" s="20"/>
    </row>
    <row r="2191" spans="1:26" ht="55" hidden="1" customHeight="1" x14ac:dyDescent="0.15">
      <c r="A2191" s="23"/>
      <c r="B2191" s="171"/>
      <c r="C2191" s="22"/>
      <c r="D2191" s="120"/>
      <c r="E2191" s="194"/>
      <c r="F2191" s="195" t="s">
        <v>711</v>
      </c>
      <c r="G2191" s="196"/>
      <c r="H2191" s="197"/>
      <c r="I2191" s="198">
        <f t="shared" ca="1" si="186"/>
        <v>0</v>
      </c>
      <c r="J2191" s="121"/>
      <c r="K2191" s="196">
        <f>SUMIFS(VENTAS[Cantidad],VENTAS[Código del producto Vendido],INVENTARIO[[#This Row],[Code]])</f>
        <v>0</v>
      </c>
      <c r="L2191" s="196">
        <f>INVENTARIO[[#This Row],[Entradas]]-INVENTARIO[[#This Row],[Salidas]]</f>
        <v>0</v>
      </c>
      <c r="M2191" s="197">
        <f ca="1">INVENTARIO[[#This Row],[Pricing 1]]*10%</f>
        <v>0</v>
      </c>
      <c r="N2191" s="197"/>
      <c r="O2191" s="197"/>
      <c r="P2191" s="197" t="e">
        <f t="shared" si="187"/>
        <v>#DIV/0!</v>
      </c>
      <c r="Q2191" s="196"/>
      <c r="R2191" s="197"/>
      <c r="S2191" s="199">
        <f t="shared" si="188"/>
        <v>0</v>
      </c>
      <c r="T2191" s="200">
        <f ca="1">(P2191+S2191)-INVENTARIO[[#This Row],[Comisión 10%]]</f>
        <v>0</v>
      </c>
      <c r="U2191" s="197">
        <f t="shared" ca="1" si="189"/>
        <v>0</v>
      </c>
      <c r="V2191" s="201"/>
      <c r="W2191" s="20">
        <f ca="1">INVENTARIO[[#This Row],[Precio Final]]-(INVENTARIO[[#This Row],[Comisión 10%]]+INVENTARIO[[#This Row],[Costo total]])</f>
        <v>0</v>
      </c>
      <c r="X2191" s="20">
        <f ca="1">INVENTARIO[[#This Row],[Ganancia Unitaria]]*INVENTARIO[[#This Row],[Salidas]]</f>
        <v>0</v>
      </c>
      <c r="Y2191" s="20"/>
      <c r="Z2191" s="20"/>
    </row>
    <row r="2192" spans="1:26" ht="55" hidden="1" customHeight="1" x14ac:dyDescent="0.15">
      <c r="A2192" s="23"/>
      <c r="B2192" s="171"/>
      <c r="C2192" s="22"/>
      <c r="D2192" s="120"/>
      <c r="E2192" s="194"/>
      <c r="F2192" s="195" t="s">
        <v>711</v>
      </c>
      <c r="G2192" s="196"/>
      <c r="H2192" s="197"/>
      <c r="I2192" s="198">
        <f t="shared" ca="1" si="186"/>
        <v>0</v>
      </c>
      <c r="J2192" s="121"/>
      <c r="K2192" s="196">
        <f>SUMIFS(VENTAS[Cantidad],VENTAS[Código del producto Vendido],INVENTARIO[[#This Row],[Code]])</f>
        <v>0</v>
      </c>
      <c r="L2192" s="196">
        <f>INVENTARIO[[#This Row],[Entradas]]-INVENTARIO[[#This Row],[Salidas]]</f>
        <v>0</v>
      </c>
      <c r="M2192" s="197">
        <f ca="1">INVENTARIO[[#This Row],[Pricing 1]]*10%</f>
        <v>0</v>
      </c>
      <c r="N2192" s="197"/>
      <c r="O2192" s="197"/>
      <c r="P2192" s="197" t="e">
        <f t="shared" si="187"/>
        <v>#DIV/0!</v>
      </c>
      <c r="Q2192" s="196"/>
      <c r="R2192" s="197"/>
      <c r="S2192" s="199">
        <f t="shared" si="188"/>
        <v>0</v>
      </c>
      <c r="T2192" s="200">
        <f ca="1">(P2192+S2192)-INVENTARIO[[#This Row],[Comisión 10%]]</f>
        <v>0</v>
      </c>
      <c r="U2192" s="197">
        <f t="shared" ca="1" si="189"/>
        <v>0</v>
      </c>
      <c r="V2192" s="201"/>
      <c r="W2192" s="20">
        <f ca="1">INVENTARIO[[#This Row],[Precio Final]]-(INVENTARIO[[#This Row],[Comisión 10%]]+INVENTARIO[[#This Row],[Costo total]])</f>
        <v>0</v>
      </c>
      <c r="X2192" s="20">
        <f ca="1">INVENTARIO[[#This Row],[Ganancia Unitaria]]*INVENTARIO[[#This Row],[Salidas]]</f>
        <v>0</v>
      </c>
      <c r="Y2192" s="20"/>
      <c r="Z2192" s="20"/>
    </row>
    <row r="2193" spans="1:26" ht="55" hidden="1" customHeight="1" x14ac:dyDescent="0.15">
      <c r="A2193" s="23"/>
      <c r="B2193" s="171"/>
      <c r="C2193" s="22"/>
      <c r="D2193" s="120"/>
      <c r="E2193" s="194"/>
      <c r="F2193" s="195" t="s">
        <v>711</v>
      </c>
      <c r="G2193" s="196"/>
      <c r="H2193" s="197"/>
      <c r="I2193" s="198">
        <f t="shared" ca="1" si="186"/>
        <v>0</v>
      </c>
      <c r="J2193" s="121"/>
      <c r="K2193" s="196">
        <f>SUMIFS(VENTAS[Cantidad],VENTAS[Código del producto Vendido],INVENTARIO[[#This Row],[Code]])</f>
        <v>0</v>
      </c>
      <c r="L2193" s="196">
        <f>INVENTARIO[[#This Row],[Entradas]]-INVENTARIO[[#This Row],[Salidas]]</f>
        <v>0</v>
      </c>
      <c r="M2193" s="197">
        <f ca="1">INVENTARIO[[#This Row],[Pricing 1]]*10%</f>
        <v>0</v>
      </c>
      <c r="N2193" s="197"/>
      <c r="O2193" s="197"/>
      <c r="P2193" s="197" t="e">
        <f t="shared" si="187"/>
        <v>#DIV/0!</v>
      </c>
      <c r="Q2193" s="196"/>
      <c r="R2193" s="197"/>
      <c r="S2193" s="199">
        <f t="shared" si="188"/>
        <v>0</v>
      </c>
      <c r="T2193" s="200">
        <f ca="1">(P2193+S2193)-INVENTARIO[[#This Row],[Comisión 10%]]</f>
        <v>0</v>
      </c>
      <c r="U2193" s="197">
        <f t="shared" ca="1" si="189"/>
        <v>0</v>
      </c>
      <c r="V2193" s="201"/>
      <c r="W2193" s="20">
        <f ca="1">INVENTARIO[[#This Row],[Precio Final]]-(INVENTARIO[[#This Row],[Comisión 10%]]+INVENTARIO[[#This Row],[Costo total]])</f>
        <v>0</v>
      </c>
      <c r="X2193" s="20">
        <f ca="1">INVENTARIO[[#This Row],[Ganancia Unitaria]]*INVENTARIO[[#This Row],[Salidas]]</f>
        <v>0</v>
      </c>
      <c r="Y2193" s="20"/>
      <c r="Z2193" s="20"/>
    </row>
    <row r="2194" spans="1:26" ht="55" hidden="1" customHeight="1" x14ac:dyDescent="0.15">
      <c r="A2194" s="23"/>
      <c r="B2194" s="171"/>
      <c r="C2194" s="22"/>
      <c r="D2194" s="120"/>
      <c r="E2194" s="194"/>
      <c r="F2194" s="195" t="s">
        <v>1345</v>
      </c>
      <c r="G2194" s="196"/>
      <c r="H2194" s="197"/>
      <c r="I2194" s="198">
        <f t="shared" ca="1" si="186"/>
        <v>0</v>
      </c>
      <c r="J2194" s="121"/>
      <c r="K2194" s="196">
        <f>SUMIFS(VENTAS[Cantidad],VENTAS[Código del producto Vendido],INVENTARIO[[#This Row],[Code]])</f>
        <v>0</v>
      </c>
      <c r="L2194" s="196">
        <f>INVENTARIO[[#This Row],[Entradas]]-INVENTARIO[[#This Row],[Salidas]]</f>
        <v>0</v>
      </c>
      <c r="M2194" s="197">
        <f ca="1">INVENTARIO[[#This Row],[Pricing 1]]*10%</f>
        <v>0</v>
      </c>
      <c r="N2194" s="197"/>
      <c r="O2194" s="197"/>
      <c r="P2194" s="197" t="e">
        <f t="shared" si="187"/>
        <v>#DIV/0!</v>
      </c>
      <c r="Q2194" s="196"/>
      <c r="R2194" s="197"/>
      <c r="S2194" s="199">
        <f t="shared" si="188"/>
        <v>0</v>
      </c>
      <c r="T2194" s="200">
        <f ca="1">(P2194+S2194)-INVENTARIO[[#This Row],[Comisión 10%]]</f>
        <v>0</v>
      </c>
      <c r="U2194" s="197">
        <f t="shared" ca="1" si="189"/>
        <v>0</v>
      </c>
      <c r="V2194" s="201"/>
      <c r="W2194" s="20">
        <f ca="1">INVENTARIO[[#This Row],[Precio Final]]-(INVENTARIO[[#This Row],[Comisión 10%]]+INVENTARIO[[#This Row],[Costo total]])</f>
        <v>0</v>
      </c>
      <c r="X2194" s="20">
        <f ca="1">INVENTARIO[[#This Row],[Ganancia Unitaria]]*INVENTARIO[[#This Row],[Salidas]]</f>
        <v>0</v>
      </c>
      <c r="Y2194" s="20"/>
      <c r="Z2194" s="20"/>
    </row>
    <row r="2195" spans="1:26" ht="55" hidden="1" customHeight="1" x14ac:dyDescent="0.15">
      <c r="A2195" s="23"/>
      <c r="B2195" s="171"/>
      <c r="C2195" s="22"/>
      <c r="D2195" s="120"/>
      <c r="E2195" s="194"/>
      <c r="F2195" s="195" t="s">
        <v>714</v>
      </c>
      <c r="G2195" s="196"/>
      <c r="H2195" s="197"/>
      <c r="I2195" s="198">
        <f t="shared" ca="1" si="186"/>
        <v>0</v>
      </c>
      <c r="J2195" s="121"/>
      <c r="K2195" s="196">
        <f>SUMIFS(VENTAS[Cantidad],VENTAS[Código del producto Vendido],INVENTARIO[[#This Row],[Code]])</f>
        <v>0</v>
      </c>
      <c r="L2195" s="196">
        <f>INVENTARIO[[#This Row],[Entradas]]-INVENTARIO[[#This Row],[Salidas]]</f>
        <v>0</v>
      </c>
      <c r="M2195" s="197">
        <f ca="1">INVENTARIO[[#This Row],[Pricing 1]]*10%</f>
        <v>0</v>
      </c>
      <c r="N2195" s="197"/>
      <c r="O2195" s="197"/>
      <c r="P2195" s="197" t="e">
        <f t="shared" si="187"/>
        <v>#DIV/0!</v>
      </c>
      <c r="Q2195" s="196"/>
      <c r="R2195" s="197"/>
      <c r="S2195" s="199">
        <f t="shared" si="188"/>
        <v>0</v>
      </c>
      <c r="T2195" s="200">
        <f ca="1">(P2195+S2195)-INVENTARIO[[#This Row],[Comisión 10%]]</f>
        <v>0</v>
      </c>
      <c r="U2195" s="197">
        <f t="shared" ca="1" si="189"/>
        <v>0</v>
      </c>
      <c r="V2195" s="201"/>
      <c r="W2195" s="20">
        <f ca="1">INVENTARIO[[#This Row],[Precio Final]]-(INVENTARIO[[#This Row],[Comisión 10%]]+INVENTARIO[[#This Row],[Costo total]])</f>
        <v>0</v>
      </c>
      <c r="X2195" s="20">
        <f ca="1">INVENTARIO[[#This Row],[Ganancia Unitaria]]*INVENTARIO[[#This Row],[Salidas]]</f>
        <v>0</v>
      </c>
      <c r="Y2195" s="20"/>
      <c r="Z2195" s="20"/>
    </row>
    <row r="2196" spans="1:26" ht="55" hidden="1" customHeight="1" x14ac:dyDescent="0.15">
      <c r="A2196" s="23"/>
      <c r="B2196" s="171"/>
      <c r="C2196" s="22"/>
      <c r="D2196" s="120"/>
      <c r="E2196" s="194"/>
      <c r="F2196" s="195" t="s">
        <v>695</v>
      </c>
      <c r="G2196" s="196"/>
      <c r="H2196" s="197"/>
      <c r="I2196" s="198">
        <f t="shared" ca="1" si="186"/>
        <v>0</v>
      </c>
      <c r="J2196" s="121"/>
      <c r="K2196" s="196">
        <f>SUMIFS(VENTAS[Cantidad],VENTAS[Código del producto Vendido],INVENTARIO[[#This Row],[Code]])</f>
        <v>0</v>
      </c>
      <c r="L2196" s="196">
        <f>INVENTARIO[[#This Row],[Entradas]]-INVENTARIO[[#This Row],[Salidas]]</f>
        <v>0</v>
      </c>
      <c r="M2196" s="197">
        <f ca="1">INVENTARIO[[#This Row],[Pricing 1]]*10%</f>
        <v>0</v>
      </c>
      <c r="N2196" s="197"/>
      <c r="O2196" s="197"/>
      <c r="P2196" s="197" t="e">
        <f t="shared" si="187"/>
        <v>#DIV/0!</v>
      </c>
      <c r="Q2196" s="196"/>
      <c r="R2196" s="197"/>
      <c r="S2196" s="199">
        <f t="shared" si="188"/>
        <v>0</v>
      </c>
      <c r="T2196" s="200">
        <f ca="1">(P2196+S2196)-INVENTARIO[[#This Row],[Comisión 10%]]</f>
        <v>0</v>
      </c>
      <c r="U2196" s="197">
        <f t="shared" ca="1" si="189"/>
        <v>0</v>
      </c>
      <c r="V2196" s="201"/>
      <c r="W2196" s="20">
        <f ca="1">INVENTARIO[[#This Row],[Precio Final]]-(INVENTARIO[[#This Row],[Comisión 10%]]+INVENTARIO[[#This Row],[Costo total]])</f>
        <v>0</v>
      </c>
      <c r="X2196" s="20">
        <f ca="1">INVENTARIO[[#This Row],[Ganancia Unitaria]]*INVENTARIO[[#This Row],[Salidas]]</f>
        <v>0</v>
      </c>
      <c r="Y2196" s="20"/>
      <c r="Z2196" s="20"/>
    </row>
    <row r="2197" spans="1:26" ht="55" hidden="1" customHeight="1" x14ac:dyDescent="0.15">
      <c r="A2197" s="23"/>
      <c r="B2197" s="171"/>
      <c r="C2197" s="22"/>
      <c r="D2197" s="120"/>
      <c r="E2197" s="194"/>
      <c r="F2197" s="195" t="s">
        <v>692</v>
      </c>
      <c r="G2197" s="196"/>
      <c r="H2197" s="197"/>
      <c r="I2197" s="198">
        <f t="shared" ca="1" si="186"/>
        <v>0</v>
      </c>
      <c r="J2197" s="121"/>
      <c r="K2197" s="196">
        <f>SUMIFS(VENTAS[Cantidad],VENTAS[Código del producto Vendido],INVENTARIO[[#This Row],[Code]])</f>
        <v>0</v>
      </c>
      <c r="L2197" s="196">
        <f>INVENTARIO[[#This Row],[Entradas]]-INVENTARIO[[#This Row],[Salidas]]</f>
        <v>0</v>
      </c>
      <c r="M2197" s="197">
        <f ca="1">INVENTARIO[[#This Row],[Pricing 1]]*10%</f>
        <v>0</v>
      </c>
      <c r="N2197" s="197"/>
      <c r="O2197" s="197"/>
      <c r="P2197" s="197" t="e">
        <f t="shared" si="187"/>
        <v>#DIV/0!</v>
      </c>
      <c r="Q2197" s="196"/>
      <c r="R2197" s="197"/>
      <c r="S2197" s="199">
        <f t="shared" si="188"/>
        <v>0</v>
      </c>
      <c r="T2197" s="200">
        <f ca="1">(P2197+S2197)-INVENTARIO[[#This Row],[Comisión 10%]]</f>
        <v>0</v>
      </c>
      <c r="U2197" s="197">
        <f t="shared" ca="1" si="189"/>
        <v>0</v>
      </c>
      <c r="V2197" s="201"/>
      <c r="W2197" s="20">
        <f ca="1">INVENTARIO[[#This Row],[Precio Final]]-(INVENTARIO[[#This Row],[Comisión 10%]]+INVENTARIO[[#This Row],[Costo total]])</f>
        <v>0</v>
      </c>
      <c r="X2197" s="20">
        <f ca="1">INVENTARIO[[#This Row],[Ganancia Unitaria]]*INVENTARIO[[#This Row],[Salidas]]</f>
        <v>0</v>
      </c>
      <c r="Y2197" s="20"/>
      <c r="Z2197" s="20"/>
    </row>
    <row r="2198" spans="1:26" ht="55" hidden="1" customHeight="1" x14ac:dyDescent="0.15">
      <c r="A2198" s="23"/>
      <c r="B2198" s="171"/>
      <c r="C2198" s="22"/>
      <c r="D2198" s="120"/>
      <c r="E2198" s="194"/>
      <c r="F2198" s="195" t="s">
        <v>692</v>
      </c>
      <c r="G2198" s="196"/>
      <c r="H2198" s="197"/>
      <c r="I2198" s="198">
        <f t="shared" ca="1" si="186"/>
        <v>0</v>
      </c>
      <c r="J2198" s="121"/>
      <c r="K2198" s="196">
        <f>SUMIFS(VENTAS[Cantidad],VENTAS[Código del producto Vendido],INVENTARIO[[#This Row],[Code]])</f>
        <v>0</v>
      </c>
      <c r="L2198" s="196">
        <f>INVENTARIO[[#This Row],[Entradas]]-INVENTARIO[[#This Row],[Salidas]]</f>
        <v>0</v>
      </c>
      <c r="M2198" s="197">
        <f ca="1">INVENTARIO[[#This Row],[Pricing 1]]*10%</f>
        <v>0</v>
      </c>
      <c r="N2198" s="197"/>
      <c r="O2198" s="197"/>
      <c r="P2198" s="197" t="e">
        <f t="shared" si="187"/>
        <v>#DIV/0!</v>
      </c>
      <c r="Q2198" s="196"/>
      <c r="R2198" s="197"/>
      <c r="S2198" s="199">
        <f t="shared" si="188"/>
        <v>0</v>
      </c>
      <c r="T2198" s="200">
        <f ca="1">(P2198+S2198)-INVENTARIO[[#This Row],[Comisión 10%]]</f>
        <v>0</v>
      </c>
      <c r="U2198" s="197">
        <f t="shared" ca="1" si="189"/>
        <v>0</v>
      </c>
      <c r="V2198" s="201"/>
      <c r="W2198" s="20">
        <f ca="1">INVENTARIO[[#This Row],[Precio Final]]-(INVENTARIO[[#This Row],[Comisión 10%]]+INVENTARIO[[#This Row],[Costo total]])</f>
        <v>0</v>
      </c>
      <c r="X2198" s="20">
        <f ca="1">INVENTARIO[[#This Row],[Ganancia Unitaria]]*INVENTARIO[[#This Row],[Salidas]]</f>
        <v>0</v>
      </c>
      <c r="Y2198" s="20"/>
      <c r="Z2198" s="20"/>
    </row>
    <row r="2199" spans="1:26" ht="55" hidden="1" customHeight="1" x14ac:dyDescent="0.15">
      <c r="A2199" s="23"/>
      <c r="B2199" s="171"/>
      <c r="C2199" s="22"/>
      <c r="D2199" s="120"/>
      <c r="E2199" s="194"/>
      <c r="F2199" s="195" t="s">
        <v>692</v>
      </c>
      <c r="G2199" s="196"/>
      <c r="H2199" s="197"/>
      <c r="I2199" s="198">
        <f t="shared" ca="1" si="186"/>
        <v>0</v>
      </c>
      <c r="J2199" s="121"/>
      <c r="K2199" s="196">
        <f>SUMIFS(VENTAS[Cantidad],VENTAS[Código del producto Vendido],INVENTARIO[[#This Row],[Code]])</f>
        <v>0</v>
      </c>
      <c r="L2199" s="196">
        <f>INVENTARIO[[#This Row],[Entradas]]-INVENTARIO[[#This Row],[Salidas]]</f>
        <v>0</v>
      </c>
      <c r="M2199" s="197">
        <f ca="1">INVENTARIO[[#This Row],[Pricing 1]]*10%</f>
        <v>0</v>
      </c>
      <c r="N2199" s="197"/>
      <c r="O2199" s="197"/>
      <c r="P2199" s="197" t="e">
        <f t="shared" si="187"/>
        <v>#DIV/0!</v>
      </c>
      <c r="Q2199" s="196"/>
      <c r="R2199" s="197"/>
      <c r="S2199" s="199">
        <f t="shared" si="188"/>
        <v>0</v>
      </c>
      <c r="T2199" s="200">
        <f ca="1">(P2199+S2199)-INVENTARIO[[#This Row],[Comisión 10%]]</f>
        <v>0</v>
      </c>
      <c r="U2199" s="197">
        <f t="shared" ca="1" si="189"/>
        <v>0</v>
      </c>
      <c r="V2199" s="201"/>
      <c r="W2199" s="20">
        <f ca="1">INVENTARIO[[#This Row],[Precio Final]]-(INVENTARIO[[#This Row],[Comisión 10%]]+INVENTARIO[[#This Row],[Costo total]])</f>
        <v>0</v>
      </c>
      <c r="X2199" s="20">
        <f ca="1">INVENTARIO[[#This Row],[Ganancia Unitaria]]*INVENTARIO[[#This Row],[Salidas]]</f>
        <v>0</v>
      </c>
      <c r="Y2199" s="20"/>
      <c r="Z2199" s="20"/>
    </row>
    <row r="2200" spans="1:26" ht="55" hidden="1" customHeight="1" x14ac:dyDescent="0.15">
      <c r="A2200" s="23"/>
      <c r="B2200" s="171"/>
      <c r="C2200" s="22"/>
      <c r="D2200" s="120"/>
      <c r="E2200" s="194"/>
      <c r="F2200" s="195" t="s">
        <v>692</v>
      </c>
      <c r="G2200" s="196"/>
      <c r="H2200" s="197"/>
      <c r="I2200" s="198">
        <f t="shared" ca="1" si="186"/>
        <v>0</v>
      </c>
      <c r="J2200" s="121"/>
      <c r="K2200" s="196">
        <f>SUMIFS(VENTAS[Cantidad],VENTAS[Código del producto Vendido],INVENTARIO[[#This Row],[Code]])</f>
        <v>0</v>
      </c>
      <c r="L2200" s="196">
        <f>INVENTARIO[[#This Row],[Entradas]]-INVENTARIO[[#This Row],[Salidas]]</f>
        <v>0</v>
      </c>
      <c r="M2200" s="197">
        <f ca="1">INVENTARIO[[#This Row],[Pricing 1]]*10%</f>
        <v>0</v>
      </c>
      <c r="N2200" s="197"/>
      <c r="O2200" s="197"/>
      <c r="P2200" s="197" t="e">
        <f t="shared" si="187"/>
        <v>#DIV/0!</v>
      </c>
      <c r="Q2200" s="196"/>
      <c r="R2200" s="197"/>
      <c r="S2200" s="199">
        <f t="shared" si="188"/>
        <v>0</v>
      </c>
      <c r="T2200" s="200">
        <f ca="1">(P2200+S2200)-INVENTARIO[[#This Row],[Comisión 10%]]</f>
        <v>0</v>
      </c>
      <c r="U2200" s="197">
        <f t="shared" ca="1" si="189"/>
        <v>0</v>
      </c>
      <c r="V2200" s="201"/>
      <c r="W2200" s="20">
        <f ca="1">INVENTARIO[[#This Row],[Precio Final]]-(INVENTARIO[[#This Row],[Comisión 10%]]+INVENTARIO[[#This Row],[Costo total]])</f>
        <v>0</v>
      </c>
      <c r="X2200" s="20">
        <f ca="1">INVENTARIO[[#This Row],[Ganancia Unitaria]]*INVENTARIO[[#This Row],[Salidas]]</f>
        <v>0</v>
      </c>
      <c r="Y2200" s="20"/>
      <c r="Z2200" s="20"/>
    </row>
    <row r="2201" spans="1:26" ht="55" hidden="1" customHeight="1" x14ac:dyDescent="0.15">
      <c r="A2201" s="23"/>
      <c r="B2201" s="171"/>
      <c r="C2201" s="22"/>
      <c r="D2201" s="120"/>
      <c r="E2201" s="194"/>
      <c r="F2201" s="195" t="s">
        <v>695</v>
      </c>
      <c r="G2201" s="196"/>
      <c r="H2201" s="197"/>
      <c r="I2201" s="198">
        <f t="shared" ca="1" si="186"/>
        <v>0</v>
      </c>
      <c r="J2201" s="121"/>
      <c r="K2201" s="196">
        <f>SUMIFS(VENTAS[Cantidad],VENTAS[Código del producto Vendido],INVENTARIO[[#This Row],[Code]])</f>
        <v>0</v>
      </c>
      <c r="L2201" s="196">
        <f>INVENTARIO[[#This Row],[Entradas]]-INVENTARIO[[#This Row],[Salidas]]</f>
        <v>0</v>
      </c>
      <c r="M2201" s="197">
        <f ca="1">INVENTARIO[[#This Row],[Pricing 1]]*10%</f>
        <v>0</v>
      </c>
      <c r="N2201" s="197"/>
      <c r="O2201" s="197"/>
      <c r="P2201" s="197" t="e">
        <f t="shared" si="187"/>
        <v>#DIV/0!</v>
      </c>
      <c r="Q2201" s="196"/>
      <c r="R2201" s="197"/>
      <c r="S2201" s="199">
        <f t="shared" si="188"/>
        <v>0</v>
      </c>
      <c r="T2201" s="200">
        <f ca="1">(P2201+S2201)-INVENTARIO[[#This Row],[Comisión 10%]]</f>
        <v>0</v>
      </c>
      <c r="U2201" s="197">
        <f t="shared" ca="1" si="189"/>
        <v>0</v>
      </c>
      <c r="V2201" s="201"/>
      <c r="W2201" s="20">
        <f ca="1">INVENTARIO[[#This Row],[Precio Final]]-(INVENTARIO[[#This Row],[Comisión 10%]]+INVENTARIO[[#This Row],[Costo total]])</f>
        <v>0</v>
      </c>
      <c r="X2201" s="20">
        <f ca="1">INVENTARIO[[#This Row],[Ganancia Unitaria]]*INVENTARIO[[#This Row],[Salidas]]</f>
        <v>0</v>
      </c>
      <c r="Y2201" s="20"/>
      <c r="Z2201" s="20"/>
    </row>
    <row r="2202" spans="1:26" ht="55" hidden="1" customHeight="1" x14ac:dyDescent="0.15">
      <c r="A2202" s="23"/>
      <c r="B2202" s="171"/>
      <c r="C2202" s="22"/>
      <c r="D2202" s="120"/>
      <c r="E2202" s="194"/>
      <c r="F2202" s="195" t="s">
        <v>1345</v>
      </c>
      <c r="G2202" s="196"/>
      <c r="H2202" s="197"/>
      <c r="I2202" s="198">
        <f t="shared" ca="1" si="186"/>
        <v>0</v>
      </c>
      <c r="J2202" s="121"/>
      <c r="K2202" s="196">
        <f>SUMIFS(VENTAS[Cantidad],VENTAS[Código del producto Vendido],INVENTARIO[[#This Row],[Code]])</f>
        <v>0</v>
      </c>
      <c r="L2202" s="196">
        <f>INVENTARIO[[#This Row],[Entradas]]-INVENTARIO[[#This Row],[Salidas]]</f>
        <v>0</v>
      </c>
      <c r="M2202" s="197">
        <f ca="1">INVENTARIO[[#This Row],[Pricing 1]]*10%</f>
        <v>0</v>
      </c>
      <c r="N2202" s="197"/>
      <c r="O2202" s="197"/>
      <c r="P2202" s="197" t="e">
        <f t="shared" si="187"/>
        <v>#DIV/0!</v>
      </c>
      <c r="Q2202" s="196"/>
      <c r="R2202" s="197"/>
      <c r="S2202" s="199">
        <f t="shared" si="188"/>
        <v>0</v>
      </c>
      <c r="T2202" s="200">
        <f ca="1">(P2202+S2202)-INVENTARIO[[#This Row],[Comisión 10%]]</f>
        <v>0</v>
      </c>
      <c r="U2202" s="197">
        <f t="shared" ca="1" si="189"/>
        <v>0</v>
      </c>
      <c r="V2202" s="201"/>
      <c r="W2202" s="20">
        <f ca="1">INVENTARIO[[#This Row],[Precio Final]]-(INVENTARIO[[#This Row],[Comisión 10%]]+INVENTARIO[[#This Row],[Costo total]])</f>
        <v>0</v>
      </c>
      <c r="X2202" s="20">
        <f ca="1">INVENTARIO[[#This Row],[Ganancia Unitaria]]*INVENTARIO[[#This Row],[Salidas]]</f>
        <v>0</v>
      </c>
      <c r="Y2202" s="20"/>
      <c r="Z2202" s="20"/>
    </row>
    <row r="2203" spans="1:26" ht="55" hidden="1" customHeight="1" x14ac:dyDescent="0.15">
      <c r="A2203" s="23"/>
      <c r="B2203" s="171"/>
      <c r="C2203" s="22"/>
      <c r="D2203" s="120"/>
      <c r="E2203" s="194"/>
      <c r="F2203" s="195" t="s">
        <v>714</v>
      </c>
      <c r="G2203" s="196"/>
      <c r="H2203" s="197"/>
      <c r="I2203" s="198">
        <f t="shared" ca="1" si="186"/>
        <v>0</v>
      </c>
      <c r="J2203" s="121"/>
      <c r="K2203" s="196">
        <f>SUMIFS(VENTAS[Cantidad],VENTAS[Código del producto Vendido],INVENTARIO[[#This Row],[Code]])</f>
        <v>0</v>
      </c>
      <c r="L2203" s="196">
        <f>INVENTARIO[[#This Row],[Entradas]]-INVENTARIO[[#This Row],[Salidas]]</f>
        <v>0</v>
      </c>
      <c r="M2203" s="197">
        <f ca="1">INVENTARIO[[#This Row],[Pricing 1]]*10%</f>
        <v>0</v>
      </c>
      <c r="N2203" s="197"/>
      <c r="O2203" s="197"/>
      <c r="P2203" s="197" t="e">
        <f t="shared" si="187"/>
        <v>#DIV/0!</v>
      </c>
      <c r="Q2203" s="196"/>
      <c r="R2203" s="197"/>
      <c r="S2203" s="199">
        <f t="shared" si="188"/>
        <v>0</v>
      </c>
      <c r="T2203" s="200">
        <f ca="1">(P2203+S2203)-INVENTARIO[[#This Row],[Comisión 10%]]</f>
        <v>0</v>
      </c>
      <c r="U2203" s="197">
        <f t="shared" ca="1" si="189"/>
        <v>0</v>
      </c>
      <c r="V2203" s="201"/>
      <c r="W2203" s="20">
        <f ca="1">INVENTARIO[[#This Row],[Precio Final]]-(INVENTARIO[[#This Row],[Comisión 10%]]+INVENTARIO[[#This Row],[Costo total]])</f>
        <v>0</v>
      </c>
      <c r="X2203" s="20">
        <f ca="1">INVENTARIO[[#This Row],[Ganancia Unitaria]]*INVENTARIO[[#This Row],[Salidas]]</f>
        <v>0</v>
      </c>
      <c r="Y2203" s="20"/>
      <c r="Z2203" s="20"/>
    </row>
    <row r="2204" spans="1:26" ht="55" hidden="1" customHeight="1" x14ac:dyDescent="0.15">
      <c r="A2204" s="23"/>
      <c r="B2204" s="171"/>
      <c r="C2204" s="22"/>
      <c r="D2204" s="120"/>
      <c r="E2204" s="194"/>
      <c r="F2204" s="195" t="s">
        <v>714</v>
      </c>
      <c r="G2204" s="196"/>
      <c r="H2204" s="197"/>
      <c r="I2204" s="198">
        <f t="shared" ca="1" si="186"/>
        <v>0</v>
      </c>
      <c r="J2204" s="121"/>
      <c r="K2204" s="196">
        <f>SUMIFS(VENTAS[Cantidad],VENTAS[Código del producto Vendido],INVENTARIO[[#This Row],[Code]])</f>
        <v>0</v>
      </c>
      <c r="L2204" s="196">
        <f>INVENTARIO[[#This Row],[Entradas]]-INVENTARIO[[#This Row],[Salidas]]</f>
        <v>0</v>
      </c>
      <c r="M2204" s="197">
        <f ca="1">INVENTARIO[[#This Row],[Pricing 1]]*10%</f>
        <v>0</v>
      </c>
      <c r="N2204" s="197"/>
      <c r="O2204" s="197"/>
      <c r="P2204" s="197" t="e">
        <f t="shared" si="187"/>
        <v>#DIV/0!</v>
      </c>
      <c r="Q2204" s="196"/>
      <c r="R2204" s="197"/>
      <c r="S2204" s="199">
        <f t="shared" si="188"/>
        <v>0</v>
      </c>
      <c r="T2204" s="200">
        <f ca="1">(P2204+S2204)-INVENTARIO[[#This Row],[Comisión 10%]]</f>
        <v>0</v>
      </c>
      <c r="U2204" s="197">
        <f t="shared" ca="1" si="189"/>
        <v>0</v>
      </c>
      <c r="V2204" s="201"/>
      <c r="W2204" s="20">
        <f ca="1">INVENTARIO[[#This Row],[Precio Final]]-(INVENTARIO[[#This Row],[Comisión 10%]]+INVENTARIO[[#This Row],[Costo total]])</f>
        <v>0</v>
      </c>
      <c r="X2204" s="20">
        <f ca="1">INVENTARIO[[#This Row],[Ganancia Unitaria]]*INVENTARIO[[#This Row],[Salidas]]</f>
        <v>0</v>
      </c>
      <c r="Y2204" s="20"/>
      <c r="Z2204" s="20"/>
    </row>
    <row r="2205" spans="1:26" ht="55" hidden="1" customHeight="1" x14ac:dyDescent="0.15">
      <c r="A2205" s="23"/>
      <c r="B2205" s="171"/>
      <c r="C2205" s="22"/>
      <c r="D2205" s="120"/>
      <c r="E2205" s="194"/>
      <c r="F2205" s="195" t="s">
        <v>2412</v>
      </c>
      <c r="G2205" s="196"/>
      <c r="H2205" s="197"/>
      <c r="I2205" s="198">
        <f t="shared" ca="1" si="186"/>
        <v>0</v>
      </c>
      <c r="J2205" s="121"/>
      <c r="K2205" s="196">
        <f>SUMIFS(VENTAS[Cantidad],VENTAS[Código del producto Vendido],INVENTARIO[[#This Row],[Code]])</f>
        <v>0</v>
      </c>
      <c r="L2205" s="196">
        <f>INVENTARIO[[#This Row],[Entradas]]-INVENTARIO[[#This Row],[Salidas]]</f>
        <v>0</v>
      </c>
      <c r="M2205" s="197">
        <f ca="1">INVENTARIO[[#This Row],[Pricing 1]]*10%</f>
        <v>0</v>
      </c>
      <c r="N2205" s="197"/>
      <c r="O2205" s="197"/>
      <c r="P2205" s="197" t="e">
        <f t="shared" si="187"/>
        <v>#DIV/0!</v>
      </c>
      <c r="Q2205" s="196"/>
      <c r="R2205" s="197"/>
      <c r="S2205" s="199">
        <f t="shared" si="188"/>
        <v>0</v>
      </c>
      <c r="T2205" s="200">
        <f ca="1">(P2205+S2205)-INVENTARIO[[#This Row],[Comisión 10%]]</f>
        <v>0</v>
      </c>
      <c r="U2205" s="197">
        <f t="shared" ca="1" si="189"/>
        <v>0</v>
      </c>
      <c r="V2205" s="201"/>
      <c r="W2205" s="20">
        <f ca="1">INVENTARIO[[#This Row],[Precio Final]]-(INVENTARIO[[#This Row],[Comisión 10%]]+INVENTARIO[[#This Row],[Costo total]])</f>
        <v>0</v>
      </c>
      <c r="X2205" s="20">
        <f ca="1">INVENTARIO[[#This Row],[Ganancia Unitaria]]*INVENTARIO[[#This Row],[Salidas]]</f>
        <v>0</v>
      </c>
      <c r="Y2205" s="20"/>
      <c r="Z2205" s="20"/>
    </row>
    <row r="2206" spans="1:26" ht="55" hidden="1" customHeight="1" x14ac:dyDescent="0.15">
      <c r="A2206" s="23"/>
      <c r="B2206" s="171"/>
      <c r="C2206" s="22"/>
      <c r="D2206" s="120"/>
      <c r="E2206" s="194"/>
      <c r="F2206" s="195" t="s">
        <v>2412</v>
      </c>
      <c r="G2206" s="196"/>
      <c r="H2206" s="197"/>
      <c r="I2206" s="198">
        <f t="shared" ca="1" si="186"/>
        <v>0</v>
      </c>
      <c r="J2206" s="121"/>
      <c r="K2206" s="196">
        <f>SUMIFS(VENTAS[Cantidad],VENTAS[Código del producto Vendido],INVENTARIO[[#This Row],[Code]])</f>
        <v>0</v>
      </c>
      <c r="L2206" s="196">
        <f>INVENTARIO[[#This Row],[Entradas]]-INVENTARIO[[#This Row],[Salidas]]</f>
        <v>0</v>
      </c>
      <c r="M2206" s="197">
        <f ca="1">INVENTARIO[[#This Row],[Pricing 1]]*10%</f>
        <v>0</v>
      </c>
      <c r="N2206" s="197"/>
      <c r="O2206" s="197"/>
      <c r="P2206" s="197" t="e">
        <f t="shared" si="187"/>
        <v>#DIV/0!</v>
      </c>
      <c r="Q2206" s="196"/>
      <c r="R2206" s="197"/>
      <c r="S2206" s="199">
        <f t="shared" si="188"/>
        <v>0</v>
      </c>
      <c r="T2206" s="200">
        <f ca="1">(P2206+S2206)-INVENTARIO[[#This Row],[Comisión 10%]]</f>
        <v>0</v>
      </c>
      <c r="U2206" s="197">
        <f t="shared" ca="1" si="189"/>
        <v>0</v>
      </c>
      <c r="V2206" s="201"/>
      <c r="W2206" s="20">
        <f ca="1">INVENTARIO[[#This Row],[Precio Final]]-(INVENTARIO[[#This Row],[Comisión 10%]]+INVENTARIO[[#This Row],[Costo total]])</f>
        <v>0</v>
      </c>
      <c r="X2206" s="20">
        <f ca="1">INVENTARIO[[#This Row],[Ganancia Unitaria]]*INVENTARIO[[#This Row],[Salidas]]</f>
        <v>0</v>
      </c>
      <c r="Y2206" s="20"/>
      <c r="Z2206" s="20"/>
    </row>
    <row r="2207" spans="1:26" ht="55" hidden="1" customHeight="1" x14ac:dyDescent="0.15">
      <c r="A2207" s="23"/>
      <c r="B2207" s="171"/>
      <c r="C2207" s="22"/>
      <c r="D2207" s="120"/>
      <c r="E2207" s="194"/>
      <c r="F2207" s="195" t="s">
        <v>714</v>
      </c>
      <c r="G2207" s="196"/>
      <c r="H2207" s="197"/>
      <c r="I2207" s="198">
        <f t="shared" ca="1" si="186"/>
        <v>0</v>
      </c>
      <c r="J2207" s="121"/>
      <c r="K2207" s="196">
        <f>SUMIFS(VENTAS[Cantidad],VENTAS[Código del producto Vendido],INVENTARIO[[#This Row],[Code]])</f>
        <v>0</v>
      </c>
      <c r="L2207" s="196">
        <f>INVENTARIO[[#This Row],[Entradas]]-INVENTARIO[[#This Row],[Salidas]]</f>
        <v>0</v>
      </c>
      <c r="M2207" s="197">
        <f ca="1">INVENTARIO[[#This Row],[Pricing 1]]*10%</f>
        <v>0</v>
      </c>
      <c r="N2207" s="197"/>
      <c r="O2207" s="197"/>
      <c r="P2207" s="197" t="e">
        <f t="shared" si="187"/>
        <v>#DIV/0!</v>
      </c>
      <c r="Q2207" s="196"/>
      <c r="R2207" s="197"/>
      <c r="S2207" s="199">
        <f t="shared" si="188"/>
        <v>0</v>
      </c>
      <c r="T2207" s="200">
        <f ca="1">(P2207+S2207)-INVENTARIO[[#This Row],[Comisión 10%]]</f>
        <v>0</v>
      </c>
      <c r="U2207" s="197">
        <f t="shared" ca="1" si="189"/>
        <v>0</v>
      </c>
      <c r="V2207" s="201"/>
      <c r="W2207" s="20">
        <f ca="1">INVENTARIO[[#This Row],[Precio Final]]-(INVENTARIO[[#This Row],[Comisión 10%]]+INVENTARIO[[#This Row],[Costo total]])</f>
        <v>0</v>
      </c>
      <c r="X2207" s="20">
        <f ca="1">INVENTARIO[[#This Row],[Ganancia Unitaria]]*INVENTARIO[[#This Row],[Salidas]]</f>
        <v>0</v>
      </c>
      <c r="Y2207" s="20"/>
      <c r="Z2207" s="20"/>
    </row>
    <row r="2208" spans="1:26" ht="55" hidden="1" customHeight="1" x14ac:dyDescent="0.15">
      <c r="A2208" s="23"/>
      <c r="B2208" s="171"/>
      <c r="C2208" s="22"/>
      <c r="D2208" s="120"/>
      <c r="E2208" s="194"/>
      <c r="F2208" s="195" t="s">
        <v>2412</v>
      </c>
      <c r="G2208" s="196"/>
      <c r="H2208" s="197"/>
      <c r="I2208" s="198">
        <f t="shared" ca="1" si="186"/>
        <v>0</v>
      </c>
      <c r="J2208" s="121"/>
      <c r="K2208" s="196">
        <f>SUMIFS(VENTAS[Cantidad],VENTAS[Código del producto Vendido],INVENTARIO[[#This Row],[Code]])</f>
        <v>0</v>
      </c>
      <c r="L2208" s="196">
        <f>INVENTARIO[[#This Row],[Entradas]]-INVENTARIO[[#This Row],[Salidas]]</f>
        <v>0</v>
      </c>
      <c r="M2208" s="197">
        <f ca="1">INVENTARIO[[#This Row],[Pricing 1]]*10%</f>
        <v>0</v>
      </c>
      <c r="N2208" s="197"/>
      <c r="O2208" s="197"/>
      <c r="P2208" s="197" t="e">
        <f t="shared" si="187"/>
        <v>#DIV/0!</v>
      </c>
      <c r="Q2208" s="196"/>
      <c r="R2208" s="197"/>
      <c r="S2208" s="199">
        <f t="shared" si="188"/>
        <v>0</v>
      </c>
      <c r="T2208" s="200">
        <f ca="1">(P2208+S2208)-INVENTARIO[[#This Row],[Comisión 10%]]</f>
        <v>0</v>
      </c>
      <c r="U2208" s="197">
        <f t="shared" ca="1" si="189"/>
        <v>0</v>
      </c>
      <c r="V2208" s="201"/>
      <c r="W2208" s="20">
        <f ca="1">INVENTARIO[[#This Row],[Precio Final]]-(INVENTARIO[[#This Row],[Comisión 10%]]+INVENTARIO[[#This Row],[Costo total]])</f>
        <v>0</v>
      </c>
      <c r="X2208" s="20">
        <f ca="1">INVENTARIO[[#This Row],[Ganancia Unitaria]]*INVENTARIO[[#This Row],[Salidas]]</f>
        <v>0</v>
      </c>
      <c r="Y2208" s="20"/>
      <c r="Z2208" s="20"/>
    </row>
    <row r="2209" spans="1:26" ht="55" hidden="1" customHeight="1" x14ac:dyDescent="0.15">
      <c r="A2209" s="23"/>
      <c r="B2209" s="171"/>
      <c r="C2209" s="22"/>
      <c r="D2209" s="120"/>
      <c r="E2209" s="194"/>
      <c r="F2209" s="195" t="s">
        <v>714</v>
      </c>
      <c r="G2209" s="196"/>
      <c r="H2209" s="197"/>
      <c r="I2209" s="198">
        <f t="shared" ca="1" si="186"/>
        <v>0</v>
      </c>
      <c r="J2209" s="121"/>
      <c r="K2209" s="196">
        <f>SUMIFS(VENTAS[Cantidad],VENTAS[Código del producto Vendido],INVENTARIO[[#This Row],[Code]])</f>
        <v>0</v>
      </c>
      <c r="L2209" s="196">
        <f>INVENTARIO[[#This Row],[Entradas]]-INVENTARIO[[#This Row],[Salidas]]</f>
        <v>0</v>
      </c>
      <c r="M2209" s="197">
        <f ca="1">INVENTARIO[[#This Row],[Pricing 1]]*10%</f>
        <v>0</v>
      </c>
      <c r="N2209" s="197"/>
      <c r="O2209" s="197"/>
      <c r="P2209" s="197" t="e">
        <f t="shared" si="187"/>
        <v>#DIV/0!</v>
      </c>
      <c r="Q2209" s="196"/>
      <c r="R2209" s="197"/>
      <c r="S2209" s="199">
        <f t="shared" si="188"/>
        <v>0</v>
      </c>
      <c r="T2209" s="200">
        <f ca="1">(P2209+S2209)-INVENTARIO[[#This Row],[Comisión 10%]]</f>
        <v>0</v>
      </c>
      <c r="U2209" s="197">
        <f t="shared" ca="1" si="189"/>
        <v>0</v>
      </c>
      <c r="V2209" s="201"/>
      <c r="W2209" s="20">
        <f ca="1">INVENTARIO[[#This Row],[Precio Final]]-(INVENTARIO[[#This Row],[Comisión 10%]]+INVENTARIO[[#This Row],[Costo total]])</f>
        <v>0</v>
      </c>
      <c r="X2209" s="20">
        <f ca="1">INVENTARIO[[#This Row],[Ganancia Unitaria]]*INVENTARIO[[#This Row],[Salidas]]</f>
        <v>0</v>
      </c>
      <c r="Y2209" s="20"/>
      <c r="Z2209" s="20"/>
    </row>
    <row r="2210" spans="1:26" ht="55" hidden="1" customHeight="1" x14ac:dyDescent="0.15">
      <c r="A2210" s="23"/>
      <c r="B2210" s="171"/>
      <c r="C2210" s="22"/>
      <c r="D2210" s="120"/>
      <c r="E2210" s="194"/>
      <c r="F2210" s="195" t="s">
        <v>714</v>
      </c>
      <c r="G2210" s="196"/>
      <c r="H2210" s="197"/>
      <c r="I2210" s="198">
        <f t="shared" ca="1" si="186"/>
        <v>0</v>
      </c>
      <c r="J2210" s="121"/>
      <c r="K2210" s="196">
        <f>SUMIFS(VENTAS[Cantidad],VENTAS[Código del producto Vendido],INVENTARIO[[#This Row],[Code]])</f>
        <v>0</v>
      </c>
      <c r="L2210" s="196">
        <f>INVENTARIO[[#This Row],[Entradas]]-INVENTARIO[[#This Row],[Salidas]]</f>
        <v>0</v>
      </c>
      <c r="M2210" s="197">
        <f ca="1">INVENTARIO[[#This Row],[Pricing 1]]*10%</f>
        <v>0</v>
      </c>
      <c r="N2210" s="197"/>
      <c r="O2210" s="197"/>
      <c r="P2210" s="197" t="e">
        <f t="shared" si="187"/>
        <v>#DIV/0!</v>
      </c>
      <c r="Q2210" s="196"/>
      <c r="R2210" s="197"/>
      <c r="S2210" s="199">
        <f t="shared" si="188"/>
        <v>0</v>
      </c>
      <c r="T2210" s="200">
        <f ca="1">(P2210+S2210)-INVENTARIO[[#This Row],[Comisión 10%]]</f>
        <v>0</v>
      </c>
      <c r="U2210" s="197">
        <f t="shared" ca="1" si="189"/>
        <v>0</v>
      </c>
      <c r="V2210" s="201"/>
      <c r="W2210" s="20">
        <f ca="1">INVENTARIO[[#This Row],[Precio Final]]-(INVENTARIO[[#This Row],[Comisión 10%]]+INVENTARIO[[#This Row],[Costo total]])</f>
        <v>0</v>
      </c>
      <c r="X2210" s="20">
        <f ca="1">INVENTARIO[[#This Row],[Ganancia Unitaria]]*INVENTARIO[[#This Row],[Salidas]]</f>
        <v>0</v>
      </c>
      <c r="Y2210" s="20"/>
      <c r="Z2210" s="20"/>
    </row>
    <row r="2211" spans="1:26" ht="55" hidden="1" customHeight="1" x14ac:dyDescent="0.15">
      <c r="A2211" s="23"/>
      <c r="B2211" s="171"/>
      <c r="C2211" s="22"/>
      <c r="D2211" s="120"/>
      <c r="E2211" s="194"/>
      <c r="F2211" s="195" t="s">
        <v>2412</v>
      </c>
      <c r="G2211" s="196"/>
      <c r="H2211" s="197"/>
      <c r="I2211" s="198">
        <f t="shared" ca="1" si="186"/>
        <v>0</v>
      </c>
      <c r="J2211" s="121"/>
      <c r="K2211" s="196">
        <f>SUMIFS(VENTAS[Cantidad],VENTAS[Código del producto Vendido],INVENTARIO[[#This Row],[Code]])</f>
        <v>0</v>
      </c>
      <c r="L2211" s="196">
        <f>INVENTARIO[[#This Row],[Entradas]]-INVENTARIO[[#This Row],[Salidas]]</f>
        <v>0</v>
      </c>
      <c r="M2211" s="197">
        <f ca="1">INVENTARIO[[#This Row],[Pricing 1]]*10%</f>
        <v>0</v>
      </c>
      <c r="N2211" s="197"/>
      <c r="O2211" s="197"/>
      <c r="P2211" s="197" t="e">
        <f t="shared" si="187"/>
        <v>#DIV/0!</v>
      </c>
      <c r="Q2211" s="196"/>
      <c r="R2211" s="197"/>
      <c r="S2211" s="199">
        <f t="shared" si="188"/>
        <v>0</v>
      </c>
      <c r="T2211" s="200">
        <f ca="1">(P2211+S2211)-INVENTARIO[[#This Row],[Comisión 10%]]</f>
        <v>0</v>
      </c>
      <c r="U2211" s="197">
        <f t="shared" ca="1" si="189"/>
        <v>0</v>
      </c>
      <c r="V2211" s="201"/>
      <c r="W2211" s="20">
        <f ca="1">INVENTARIO[[#This Row],[Precio Final]]-(INVENTARIO[[#This Row],[Comisión 10%]]+INVENTARIO[[#This Row],[Costo total]])</f>
        <v>0</v>
      </c>
      <c r="X2211" s="20">
        <f ca="1">INVENTARIO[[#This Row],[Ganancia Unitaria]]*INVENTARIO[[#This Row],[Salidas]]</f>
        <v>0</v>
      </c>
      <c r="Y2211" s="20"/>
      <c r="Z2211" s="20"/>
    </row>
    <row r="2212" spans="1:26" ht="55" hidden="1" customHeight="1" x14ac:dyDescent="0.15">
      <c r="A2212" s="23"/>
      <c r="B2212" s="171"/>
      <c r="C2212" s="22"/>
      <c r="D2212" s="120"/>
      <c r="E2212" s="194"/>
      <c r="F2212" s="195" t="s">
        <v>1345</v>
      </c>
      <c r="G2212" s="196"/>
      <c r="H2212" s="197"/>
      <c r="I2212" s="198">
        <f t="shared" ca="1" si="186"/>
        <v>0</v>
      </c>
      <c r="J2212" s="121"/>
      <c r="K2212" s="196">
        <f>SUMIFS(VENTAS[Cantidad],VENTAS[Código del producto Vendido],INVENTARIO[[#This Row],[Code]])</f>
        <v>0</v>
      </c>
      <c r="L2212" s="196">
        <f>INVENTARIO[[#This Row],[Entradas]]-INVENTARIO[[#This Row],[Salidas]]</f>
        <v>0</v>
      </c>
      <c r="M2212" s="197">
        <f ca="1">INVENTARIO[[#This Row],[Pricing 1]]*10%</f>
        <v>0</v>
      </c>
      <c r="N2212" s="197"/>
      <c r="O2212" s="197"/>
      <c r="P2212" s="197" t="e">
        <f t="shared" si="187"/>
        <v>#DIV/0!</v>
      </c>
      <c r="Q2212" s="196"/>
      <c r="R2212" s="197"/>
      <c r="S2212" s="199">
        <f t="shared" si="188"/>
        <v>0</v>
      </c>
      <c r="T2212" s="200">
        <f ca="1">(P2212+S2212)-INVENTARIO[[#This Row],[Comisión 10%]]</f>
        <v>0</v>
      </c>
      <c r="U2212" s="197">
        <f t="shared" ca="1" si="189"/>
        <v>0</v>
      </c>
      <c r="V2212" s="201"/>
      <c r="W2212" s="20">
        <f ca="1">INVENTARIO[[#This Row],[Precio Final]]-(INVENTARIO[[#This Row],[Comisión 10%]]+INVENTARIO[[#This Row],[Costo total]])</f>
        <v>0</v>
      </c>
      <c r="X2212" s="20">
        <f ca="1">INVENTARIO[[#This Row],[Ganancia Unitaria]]*INVENTARIO[[#This Row],[Salidas]]</f>
        <v>0</v>
      </c>
      <c r="Y2212" s="20"/>
      <c r="Z2212" s="20"/>
    </row>
    <row r="2213" spans="1:26" ht="55" hidden="1" customHeight="1" x14ac:dyDescent="0.15">
      <c r="A2213" s="23"/>
      <c r="B2213" s="171"/>
      <c r="C2213" s="22"/>
      <c r="D2213" s="120"/>
      <c r="E2213" s="194"/>
      <c r="F2213" s="195" t="s">
        <v>1345</v>
      </c>
      <c r="G2213" s="196"/>
      <c r="H2213" s="197"/>
      <c r="I2213" s="198">
        <f t="shared" ca="1" si="186"/>
        <v>0</v>
      </c>
      <c r="J2213" s="121"/>
      <c r="K2213" s="196">
        <f>SUMIFS(VENTAS[Cantidad],VENTAS[Código del producto Vendido],INVENTARIO[[#This Row],[Code]])</f>
        <v>0</v>
      </c>
      <c r="L2213" s="196">
        <f>INVENTARIO[[#This Row],[Entradas]]-INVENTARIO[[#This Row],[Salidas]]</f>
        <v>0</v>
      </c>
      <c r="M2213" s="197">
        <f ca="1">INVENTARIO[[#This Row],[Pricing 1]]*10%</f>
        <v>0</v>
      </c>
      <c r="N2213" s="197"/>
      <c r="O2213" s="197"/>
      <c r="P2213" s="197" t="e">
        <f t="shared" si="187"/>
        <v>#DIV/0!</v>
      </c>
      <c r="Q2213" s="196"/>
      <c r="R2213" s="197"/>
      <c r="S2213" s="199">
        <f t="shared" si="188"/>
        <v>0</v>
      </c>
      <c r="T2213" s="200">
        <f ca="1">(P2213+S2213)-INVENTARIO[[#This Row],[Comisión 10%]]</f>
        <v>0</v>
      </c>
      <c r="U2213" s="197">
        <f t="shared" ca="1" si="189"/>
        <v>0</v>
      </c>
      <c r="V2213" s="201"/>
      <c r="W2213" s="20">
        <f ca="1">INVENTARIO[[#This Row],[Precio Final]]-(INVENTARIO[[#This Row],[Comisión 10%]]+INVENTARIO[[#This Row],[Costo total]])</f>
        <v>0</v>
      </c>
      <c r="X2213" s="20">
        <f ca="1">INVENTARIO[[#This Row],[Ganancia Unitaria]]*INVENTARIO[[#This Row],[Salidas]]</f>
        <v>0</v>
      </c>
      <c r="Y2213" s="20"/>
      <c r="Z2213" s="20"/>
    </row>
    <row r="2214" spans="1:26" ht="55" hidden="1" customHeight="1" x14ac:dyDescent="0.15">
      <c r="A2214" s="23"/>
      <c r="B2214" s="171"/>
      <c r="C2214" s="22"/>
      <c r="D2214" s="120"/>
      <c r="E2214" s="194"/>
      <c r="F2214" s="195" t="s">
        <v>714</v>
      </c>
      <c r="G2214" s="196"/>
      <c r="H2214" s="197"/>
      <c r="I2214" s="198">
        <f t="shared" ca="1" si="186"/>
        <v>0</v>
      </c>
      <c r="J2214" s="121"/>
      <c r="K2214" s="196">
        <f>SUMIFS(VENTAS[Cantidad],VENTAS[Código del producto Vendido],INVENTARIO[[#This Row],[Code]])</f>
        <v>0</v>
      </c>
      <c r="L2214" s="196">
        <f>INVENTARIO[[#This Row],[Entradas]]-INVENTARIO[[#This Row],[Salidas]]</f>
        <v>0</v>
      </c>
      <c r="M2214" s="197">
        <f ca="1">INVENTARIO[[#This Row],[Pricing 1]]*10%</f>
        <v>0</v>
      </c>
      <c r="N2214" s="197"/>
      <c r="O2214" s="197"/>
      <c r="P2214" s="197" t="e">
        <f t="shared" si="187"/>
        <v>#DIV/0!</v>
      </c>
      <c r="Q2214" s="196"/>
      <c r="R2214" s="197"/>
      <c r="S2214" s="199">
        <f t="shared" si="188"/>
        <v>0</v>
      </c>
      <c r="T2214" s="200">
        <f ca="1">(P2214+S2214)-INVENTARIO[[#This Row],[Comisión 10%]]</f>
        <v>0</v>
      </c>
      <c r="U2214" s="197">
        <f t="shared" ca="1" si="189"/>
        <v>0</v>
      </c>
      <c r="V2214" s="201"/>
      <c r="W2214" s="20">
        <f ca="1">INVENTARIO[[#This Row],[Precio Final]]-(INVENTARIO[[#This Row],[Comisión 10%]]+INVENTARIO[[#This Row],[Costo total]])</f>
        <v>0</v>
      </c>
      <c r="X2214" s="20">
        <f ca="1">INVENTARIO[[#This Row],[Ganancia Unitaria]]*INVENTARIO[[#This Row],[Salidas]]</f>
        <v>0</v>
      </c>
      <c r="Y2214" s="20"/>
      <c r="Z2214" s="20"/>
    </row>
    <row r="2215" spans="1:26" ht="55" hidden="1" customHeight="1" x14ac:dyDescent="0.15">
      <c r="A2215" s="23"/>
      <c r="B2215" s="171"/>
      <c r="C2215" s="22"/>
      <c r="D2215" s="120"/>
      <c r="E2215" s="194"/>
      <c r="F2215" s="195" t="s">
        <v>693</v>
      </c>
      <c r="G2215" s="196"/>
      <c r="H2215" s="197"/>
      <c r="I2215" s="198">
        <f t="shared" ca="1" si="186"/>
        <v>0</v>
      </c>
      <c r="J2215" s="121"/>
      <c r="K2215" s="196">
        <f>SUMIFS(VENTAS[Cantidad],VENTAS[Código del producto Vendido],INVENTARIO[[#This Row],[Code]])</f>
        <v>0</v>
      </c>
      <c r="L2215" s="196">
        <f>INVENTARIO[[#This Row],[Entradas]]-INVENTARIO[[#This Row],[Salidas]]</f>
        <v>0</v>
      </c>
      <c r="M2215" s="197">
        <f ca="1">INVENTARIO[[#This Row],[Pricing 1]]*10%</f>
        <v>0</v>
      </c>
      <c r="N2215" s="197"/>
      <c r="O2215" s="197"/>
      <c r="P2215" s="197" t="e">
        <f t="shared" si="187"/>
        <v>#DIV/0!</v>
      </c>
      <c r="Q2215" s="196"/>
      <c r="R2215" s="197"/>
      <c r="S2215" s="199">
        <f t="shared" si="188"/>
        <v>0</v>
      </c>
      <c r="T2215" s="200">
        <f ca="1">(P2215+S2215)-INVENTARIO[[#This Row],[Comisión 10%]]</f>
        <v>0</v>
      </c>
      <c r="U2215" s="197">
        <f t="shared" ca="1" si="189"/>
        <v>0</v>
      </c>
      <c r="V2215" s="201"/>
      <c r="W2215" s="20">
        <f ca="1">INVENTARIO[[#This Row],[Precio Final]]-(INVENTARIO[[#This Row],[Comisión 10%]]+INVENTARIO[[#This Row],[Costo total]])</f>
        <v>0</v>
      </c>
      <c r="X2215" s="20">
        <f ca="1">INVENTARIO[[#This Row],[Ganancia Unitaria]]*INVENTARIO[[#This Row],[Salidas]]</f>
        <v>0</v>
      </c>
      <c r="Y2215" s="20"/>
      <c r="Z2215" s="20"/>
    </row>
    <row r="2216" spans="1:26" ht="55" hidden="1" customHeight="1" x14ac:dyDescent="0.15">
      <c r="A2216" s="23"/>
      <c r="B2216" s="171"/>
      <c r="C2216" s="22"/>
      <c r="D2216" s="120"/>
      <c r="E2216" s="194"/>
      <c r="F2216" s="195" t="s">
        <v>2415</v>
      </c>
      <c r="G2216" s="196"/>
      <c r="H2216" s="197"/>
      <c r="I2216" s="198">
        <f t="shared" ca="1" si="186"/>
        <v>0</v>
      </c>
      <c r="J2216" s="121"/>
      <c r="K2216" s="196">
        <f>SUMIFS(VENTAS[Cantidad],VENTAS[Código del producto Vendido],INVENTARIO[[#This Row],[Code]])</f>
        <v>0</v>
      </c>
      <c r="L2216" s="196">
        <f>INVENTARIO[[#This Row],[Entradas]]-INVENTARIO[[#This Row],[Salidas]]</f>
        <v>0</v>
      </c>
      <c r="M2216" s="197">
        <f ca="1">INVENTARIO[[#This Row],[Pricing 1]]*10%</f>
        <v>0</v>
      </c>
      <c r="N2216" s="197"/>
      <c r="O2216" s="197"/>
      <c r="P2216" s="197" t="e">
        <f t="shared" si="187"/>
        <v>#DIV/0!</v>
      </c>
      <c r="Q2216" s="196"/>
      <c r="R2216" s="197"/>
      <c r="S2216" s="199">
        <f t="shared" si="188"/>
        <v>0</v>
      </c>
      <c r="T2216" s="200">
        <f ca="1">(P2216+S2216)-INVENTARIO[[#This Row],[Comisión 10%]]</f>
        <v>0</v>
      </c>
      <c r="U2216" s="197">
        <f t="shared" ca="1" si="189"/>
        <v>0</v>
      </c>
      <c r="V2216" s="201"/>
      <c r="W2216" s="20">
        <f ca="1">INVENTARIO[[#This Row],[Precio Final]]-(INVENTARIO[[#This Row],[Comisión 10%]]+INVENTARIO[[#This Row],[Costo total]])</f>
        <v>0</v>
      </c>
      <c r="X2216" s="20">
        <f ca="1">INVENTARIO[[#This Row],[Ganancia Unitaria]]*INVENTARIO[[#This Row],[Salidas]]</f>
        <v>0</v>
      </c>
      <c r="Y2216" s="20"/>
      <c r="Z2216" s="20"/>
    </row>
    <row r="2217" spans="1:26" ht="55" hidden="1" customHeight="1" x14ac:dyDescent="0.15">
      <c r="A2217" s="23"/>
      <c r="B2217" s="171"/>
      <c r="C2217" s="22"/>
      <c r="D2217" s="120"/>
      <c r="E2217" s="194"/>
      <c r="F2217" s="195" t="s">
        <v>693</v>
      </c>
      <c r="G2217" s="196"/>
      <c r="H2217" s="197"/>
      <c r="I2217" s="198">
        <f t="shared" ca="1" si="186"/>
        <v>0</v>
      </c>
      <c r="J2217" s="121"/>
      <c r="K2217" s="196">
        <f>SUMIFS(VENTAS[Cantidad],VENTAS[Código del producto Vendido],INVENTARIO[[#This Row],[Code]])</f>
        <v>0</v>
      </c>
      <c r="L2217" s="196">
        <f>INVENTARIO[[#This Row],[Entradas]]-INVENTARIO[[#This Row],[Salidas]]</f>
        <v>0</v>
      </c>
      <c r="M2217" s="197">
        <f ca="1">INVENTARIO[[#This Row],[Pricing 1]]*10%</f>
        <v>0</v>
      </c>
      <c r="N2217" s="197"/>
      <c r="O2217" s="197"/>
      <c r="P2217" s="197" t="e">
        <f t="shared" si="187"/>
        <v>#DIV/0!</v>
      </c>
      <c r="Q2217" s="196"/>
      <c r="R2217" s="197"/>
      <c r="S2217" s="199">
        <f t="shared" si="188"/>
        <v>0</v>
      </c>
      <c r="T2217" s="200">
        <f ca="1">(P2217+S2217)-INVENTARIO[[#This Row],[Comisión 10%]]</f>
        <v>0</v>
      </c>
      <c r="U2217" s="197">
        <f t="shared" ca="1" si="189"/>
        <v>0</v>
      </c>
      <c r="V2217" s="201"/>
      <c r="W2217" s="20">
        <f ca="1">INVENTARIO[[#This Row],[Precio Final]]-(INVENTARIO[[#This Row],[Comisión 10%]]+INVENTARIO[[#This Row],[Costo total]])</f>
        <v>0</v>
      </c>
      <c r="X2217" s="20">
        <f ca="1">INVENTARIO[[#This Row],[Ganancia Unitaria]]*INVENTARIO[[#This Row],[Salidas]]</f>
        <v>0</v>
      </c>
      <c r="Y2217" s="20"/>
      <c r="Z2217" s="20"/>
    </row>
    <row r="2218" spans="1:26" ht="55" hidden="1" customHeight="1" x14ac:dyDescent="0.15">
      <c r="A2218" s="23"/>
      <c r="B2218" s="171"/>
      <c r="C2218" s="22"/>
      <c r="D2218" s="120"/>
      <c r="E2218" s="194"/>
      <c r="F2218" s="195" t="s">
        <v>698</v>
      </c>
      <c r="G2218" s="196"/>
      <c r="H2218" s="197"/>
      <c r="I2218" s="198">
        <f t="shared" ca="1" si="186"/>
        <v>0</v>
      </c>
      <c r="J2218" s="121"/>
      <c r="K2218" s="196">
        <f>SUMIFS(VENTAS[Cantidad],VENTAS[Código del producto Vendido],INVENTARIO[[#This Row],[Code]])</f>
        <v>0</v>
      </c>
      <c r="L2218" s="196">
        <f>INVENTARIO[[#This Row],[Entradas]]-INVENTARIO[[#This Row],[Salidas]]</f>
        <v>0</v>
      </c>
      <c r="M2218" s="197">
        <f ca="1">INVENTARIO[[#This Row],[Pricing 1]]*10%</f>
        <v>0</v>
      </c>
      <c r="N2218" s="197"/>
      <c r="O2218" s="197"/>
      <c r="P2218" s="197" t="e">
        <f t="shared" si="187"/>
        <v>#DIV/0!</v>
      </c>
      <c r="Q2218" s="196"/>
      <c r="R2218" s="197"/>
      <c r="S2218" s="199">
        <f t="shared" si="188"/>
        <v>0</v>
      </c>
      <c r="T2218" s="200">
        <f ca="1">(P2218+S2218)-INVENTARIO[[#This Row],[Comisión 10%]]</f>
        <v>0</v>
      </c>
      <c r="U2218" s="197">
        <f t="shared" ca="1" si="189"/>
        <v>0</v>
      </c>
      <c r="V2218" s="201"/>
      <c r="W2218" s="20">
        <f ca="1">INVENTARIO[[#This Row],[Precio Final]]-(INVENTARIO[[#This Row],[Comisión 10%]]+INVENTARIO[[#This Row],[Costo total]])</f>
        <v>0</v>
      </c>
      <c r="X2218" s="20">
        <f ca="1">INVENTARIO[[#This Row],[Ganancia Unitaria]]*INVENTARIO[[#This Row],[Salidas]]</f>
        <v>0</v>
      </c>
      <c r="Y2218" s="20"/>
      <c r="Z2218" s="20"/>
    </row>
    <row r="2219" spans="1:26" ht="55" hidden="1" customHeight="1" x14ac:dyDescent="0.15">
      <c r="A2219" s="23"/>
      <c r="B2219" s="171"/>
      <c r="C2219" s="22"/>
      <c r="D2219" s="120"/>
      <c r="E2219" s="194"/>
      <c r="F2219" s="195" t="s">
        <v>697</v>
      </c>
      <c r="G2219" s="196"/>
      <c r="H2219" s="197"/>
      <c r="I2219" s="198">
        <f t="shared" ca="1" si="186"/>
        <v>0</v>
      </c>
      <c r="J2219" s="121"/>
      <c r="K2219" s="196">
        <f>SUMIFS(VENTAS[Cantidad],VENTAS[Código del producto Vendido],INVENTARIO[[#This Row],[Code]])</f>
        <v>0</v>
      </c>
      <c r="L2219" s="196">
        <f>INVENTARIO[[#This Row],[Entradas]]-INVENTARIO[[#This Row],[Salidas]]</f>
        <v>0</v>
      </c>
      <c r="M2219" s="197">
        <f ca="1">INVENTARIO[[#This Row],[Pricing 1]]*10%</f>
        <v>0</v>
      </c>
      <c r="N2219" s="197"/>
      <c r="O2219" s="197"/>
      <c r="P2219" s="197" t="e">
        <f t="shared" si="187"/>
        <v>#DIV/0!</v>
      </c>
      <c r="Q2219" s="196"/>
      <c r="R2219" s="197"/>
      <c r="S2219" s="199">
        <f t="shared" si="188"/>
        <v>0</v>
      </c>
      <c r="T2219" s="200">
        <f ca="1">(P2219+S2219)-INVENTARIO[[#This Row],[Comisión 10%]]</f>
        <v>0</v>
      </c>
      <c r="U2219" s="197">
        <f t="shared" ca="1" si="189"/>
        <v>0</v>
      </c>
      <c r="V2219" s="201"/>
      <c r="W2219" s="20">
        <f ca="1">INVENTARIO[[#This Row],[Precio Final]]-(INVENTARIO[[#This Row],[Comisión 10%]]+INVENTARIO[[#This Row],[Costo total]])</f>
        <v>0</v>
      </c>
      <c r="X2219" s="20">
        <f ca="1">INVENTARIO[[#This Row],[Ganancia Unitaria]]*INVENTARIO[[#This Row],[Salidas]]</f>
        <v>0</v>
      </c>
      <c r="Y2219" s="20"/>
      <c r="Z2219" s="20"/>
    </row>
    <row r="2220" spans="1:26" ht="55" hidden="1" customHeight="1" x14ac:dyDescent="0.15">
      <c r="A2220" s="23"/>
      <c r="B2220" s="171"/>
      <c r="C2220" s="22"/>
      <c r="D2220" s="120"/>
      <c r="E2220" s="194"/>
      <c r="F2220" s="195" t="s">
        <v>695</v>
      </c>
      <c r="G2220" s="196"/>
      <c r="H2220" s="197"/>
      <c r="I2220" s="198">
        <f t="shared" ca="1" si="186"/>
        <v>0</v>
      </c>
      <c r="J2220" s="121"/>
      <c r="K2220" s="196">
        <f>SUMIFS(VENTAS[Cantidad],VENTAS[Código del producto Vendido],INVENTARIO[[#This Row],[Code]])</f>
        <v>0</v>
      </c>
      <c r="L2220" s="196">
        <f>INVENTARIO[[#This Row],[Entradas]]-INVENTARIO[[#This Row],[Salidas]]</f>
        <v>0</v>
      </c>
      <c r="M2220" s="197">
        <f ca="1">INVENTARIO[[#This Row],[Pricing 1]]*10%</f>
        <v>0</v>
      </c>
      <c r="N2220" s="197"/>
      <c r="O2220" s="197"/>
      <c r="P2220" s="197" t="e">
        <f t="shared" si="187"/>
        <v>#DIV/0!</v>
      </c>
      <c r="Q2220" s="196"/>
      <c r="R2220" s="197"/>
      <c r="S2220" s="199">
        <f t="shared" si="188"/>
        <v>0</v>
      </c>
      <c r="T2220" s="200">
        <f ca="1">(P2220+S2220)-INVENTARIO[[#This Row],[Comisión 10%]]</f>
        <v>0</v>
      </c>
      <c r="U2220" s="197">
        <f t="shared" ca="1" si="189"/>
        <v>0</v>
      </c>
      <c r="V2220" s="201"/>
      <c r="W2220" s="20">
        <f ca="1">INVENTARIO[[#This Row],[Precio Final]]-(INVENTARIO[[#This Row],[Comisión 10%]]+INVENTARIO[[#This Row],[Costo total]])</f>
        <v>0</v>
      </c>
      <c r="X2220" s="20">
        <f ca="1">INVENTARIO[[#This Row],[Ganancia Unitaria]]*INVENTARIO[[#This Row],[Salidas]]</f>
        <v>0</v>
      </c>
      <c r="Y2220" s="20"/>
      <c r="Z2220" s="20"/>
    </row>
    <row r="2221" spans="1:26" ht="55" hidden="1" customHeight="1" x14ac:dyDescent="0.15">
      <c r="A2221" s="23"/>
      <c r="B2221" s="171"/>
      <c r="C2221" s="22"/>
      <c r="D2221" s="120"/>
      <c r="E2221" s="194"/>
      <c r="F2221" s="195" t="s">
        <v>697</v>
      </c>
      <c r="G2221" s="196"/>
      <c r="H2221" s="197"/>
      <c r="I2221" s="198">
        <f t="shared" ca="1" si="186"/>
        <v>0</v>
      </c>
      <c r="J2221" s="121"/>
      <c r="K2221" s="196">
        <f>SUMIFS(VENTAS[Cantidad],VENTAS[Código del producto Vendido],INVENTARIO[[#This Row],[Code]])</f>
        <v>0</v>
      </c>
      <c r="L2221" s="196">
        <f>INVENTARIO[[#This Row],[Entradas]]-INVENTARIO[[#This Row],[Salidas]]</f>
        <v>0</v>
      </c>
      <c r="M2221" s="197">
        <f ca="1">INVENTARIO[[#This Row],[Pricing 1]]*10%</f>
        <v>0</v>
      </c>
      <c r="N2221" s="197"/>
      <c r="O2221" s="197"/>
      <c r="P2221" s="197" t="e">
        <f t="shared" si="187"/>
        <v>#DIV/0!</v>
      </c>
      <c r="Q2221" s="196"/>
      <c r="R2221" s="197"/>
      <c r="S2221" s="199">
        <f t="shared" si="188"/>
        <v>0</v>
      </c>
      <c r="T2221" s="200">
        <f ca="1">(P2221+S2221)-INVENTARIO[[#This Row],[Comisión 10%]]</f>
        <v>0</v>
      </c>
      <c r="U2221" s="197">
        <f t="shared" ca="1" si="189"/>
        <v>0</v>
      </c>
      <c r="V2221" s="201"/>
      <c r="W2221" s="20">
        <f ca="1">INVENTARIO[[#This Row],[Precio Final]]-(INVENTARIO[[#This Row],[Comisión 10%]]+INVENTARIO[[#This Row],[Costo total]])</f>
        <v>0</v>
      </c>
      <c r="X2221" s="20">
        <f ca="1">INVENTARIO[[#This Row],[Ganancia Unitaria]]*INVENTARIO[[#This Row],[Salidas]]</f>
        <v>0</v>
      </c>
      <c r="Y2221" s="20"/>
      <c r="Z2221" s="20"/>
    </row>
    <row r="2222" spans="1:26" ht="55" hidden="1" customHeight="1" x14ac:dyDescent="0.15">
      <c r="A2222" s="23"/>
      <c r="B2222" s="171"/>
      <c r="C2222" s="22"/>
      <c r="D2222" s="120"/>
      <c r="E2222" s="194"/>
      <c r="F2222" s="195" t="s">
        <v>698</v>
      </c>
      <c r="G2222" s="196"/>
      <c r="H2222" s="197"/>
      <c r="I2222" s="198">
        <f t="shared" ca="1" si="186"/>
        <v>0</v>
      </c>
      <c r="J2222" s="121"/>
      <c r="K2222" s="196">
        <f>SUMIFS(VENTAS[Cantidad],VENTAS[Código del producto Vendido],INVENTARIO[[#This Row],[Code]])</f>
        <v>0</v>
      </c>
      <c r="L2222" s="196">
        <f>INVENTARIO[[#This Row],[Entradas]]-INVENTARIO[[#This Row],[Salidas]]</f>
        <v>0</v>
      </c>
      <c r="M2222" s="197">
        <f ca="1">INVENTARIO[[#This Row],[Pricing 1]]*10%</f>
        <v>0</v>
      </c>
      <c r="N2222" s="197"/>
      <c r="O2222" s="197"/>
      <c r="P2222" s="197" t="e">
        <f t="shared" si="187"/>
        <v>#DIV/0!</v>
      </c>
      <c r="Q2222" s="196"/>
      <c r="R2222" s="197"/>
      <c r="S2222" s="199">
        <f t="shared" si="188"/>
        <v>0</v>
      </c>
      <c r="T2222" s="200">
        <f ca="1">(P2222+S2222)-INVENTARIO[[#This Row],[Comisión 10%]]</f>
        <v>0</v>
      </c>
      <c r="U2222" s="197">
        <f t="shared" ca="1" si="189"/>
        <v>0</v>
      </c>
      <c r="V2222" s="201"/>
      <c r="W2222" s="20">
        <f ca="1">INVENTARIO[[#This Row],[Precio Final]]-(INVENTARIO[[#This Row],[Comisión 10%]]+INVENTARIO[[#This Row],[Costo total]])</f>
        <v>0</v>
      </c>
      <c r="X2222" s="20">
        <f ca="1">INVENTARIO[[#This Row],[Ganancia Unitaria]]*INVENTARIO[[#This Row],[Salidas]]</f>
        <v>0</v>
      </c>
      <c r="Y2222" s="20"/>
      <c r="Z2222" s="20"/>
    </row>
    <row r="2223" spans="1:26" ht="55" hidden="1" customHeight="1" x14ac:dyDescent="0.15">
      <c r="A2223" s="23"/>
      <c r="B2223" s="171"/>
      <c r="C2223" s="22"/>
      <c r="D2223" s="120"/>
      <c r="E2223" s="194"/>
      <c r="F2223" s="195" t="s">
        <v>697</v>
      </c>
      <c r="G2223" s="196"/>
      <c r="H2223" s="197"/>
      <c r="I2223" s="198">
        <f t="shared" ca="1" si="186"/>
        <v>0</v>
      </c>
      <c r="J2223" s="121"/>
      <c r="K2223" s="196">
        <f>SUMIFS(VENTAS[Cantidad],VENTAS[Código del producto Vendido],INVENTARIO[[#This Row],[Code]])</f>
        <v>0</v>
      </c>
      <c r="L2223" s="196">
        <f>INVENTARIO[[#This Row],[Entradas]]-INVENTARIO[[#This Row],[Salidas]]</f>
        <v>0</v>
      </c>
      <c r="M2223" s="197">
        <f ca="1">INVENTARIO[[#This Row],[Pricing 1]]*10%</f>
        <v>0</v>
      </c>
      <c r="N2223" s="197"/>
      <c r="O2223" s="197"/>
      <c r="P2223" s="197" t="e">
        <f t="shared" si="187"/>
        <v>#DIV/0!</v>
      </c>
      <c r="Q2223" s="196"/>
      <c r="R2223" s="197"/>
      <c r="S2223" s="199">
        <f t="shared" si="188"/>
        <v>0</v>
      </c>
      <c r="T2223" s="200">
        <f ca="1">(P2223+S2223)-INVENTARIO[[#This Row],[Comisión 10%]]</f>
        <v>0</v>
      </c>
      <c r="U2223" s="197">
        <f t="shared" ca="1" si="189"/>
        <v>0</v>
      </c>
      <c r="V2223" s="201"/>
      <c r="W2223" s="20">
        <f ca="1">INVENTARIO[[#This Row],[Precio Final]]-(INVENTARIO[[#This Row],[Comisión 10%]]+INVENTARIO[[#This Row],[Costo total]])</f>
        <v>0</v>
      </c>
      <c r="X2223" s="20">
        <f ca="1">INVENTARIO[[#This Row],[Ganancia Unitaria]]*INVENTARIO[[#This Row],[Salidas]]</f>
        <v>0</v>
      </c>
      <c r="Y2223" s="20"/>
      <c r="Z2223" s="20"/>
    </row>
    <row r="2224" spans="1:26" ht="55" hidden="1" customHeight="1" x14ac:dyDescent="0.15">
      <c r="A2224" s="23"/>
      <c r="B2224" s="171"/>
      <c r="C2224" s="22"/>
      <c r="D2224" s="120"/>
      <c r="E2224" s="194"/>
      <c r="F2224" s="195" t="s">
        <v>695</v>
      </c>
      <c r="G2224" s="196"/>
      <c r="H2224" s="197"/>
      <c r="I2224" s="198">
        <f t="shared" ca="1" si="186"/>
        <v>0</v>
      </c>
      <c r="J2224" s="121"/>
      <c r="K2224" s="196">
        <f>SUMIFS(VENTAS[Cantidad],VENTAS[Código del producto Vendido],INVENTARIO[[#This Row],[Code]])</f>
        <v>0</v>
      </c>
      <c r="L2224" s="196">
        <f>INVENTARIO[[#This Row],[Entradas]]-INVENTARIO[[#This Row],[Salidas]]</f>
        <v>0</v>
      </c>
      <c r="M2224" s="197">
        <f ca="1">INVENTARIO[[#This Row],[Pricing 1]]*10%</f>
        <v>0</v>
      </c>
      <c r="N2224" s="197"/>
      <c r="O2224" s="197"/>
      <c r="P2224" s="197" t="e">
        <f t="shared" si="187"/>
        <v>#DIV/0!</v>
      </c>
      <c r="Q2224" s="196"/>
      <c r="R2224" s="197"/>
      <c r="S2224" s="199">
        <f t="shared" si="188"/>
        <v>0</v>
      </c>
      <c r="T2224" s="200">
        <f ca="1">(P2224+S2224)-INVENTARIO[[#This Row],[Comisión 10%]]</f>
        <v>0</v>
      </c>
      <c r="U2224" s="197">
        <f t="shared" ca="1" si="189"/>
        <v>0</v>
      </c>
      <c r="V2224" s="201"/>
      <c r="W2224" s="20">
        <f ca="1">INVENTARIO[[#This Row],[Precio Final]]-(INVENTARIO[[#This Row],[Comisión 10%]]+INVENTARIO[[#This Row],[Costo total]])</f>
        <v>0</v>
      </c>
      <c r="X2224" s="20">
        <f ca="1">INVENTARIO[[#This Row],[Ganancia Unitaria]]*INVENTARIO[[#This Row],[Salidas]]</f>
        <v>0</v>
      </c>
      <c r="Y2224" s="20"/>
      <c r="Z2224" s="20"/>
    </row>
    <row r="2225" spans="1:26" ht="55" hidden="1" customHeight="1" x14ac:dyDescent="0.15">
      <c r="A2225" s="23"/>
      <c r="B2225" s="171"/>
      <c r="C2225" s="22"/>
      <c r="D2225" s="120"/>
      <c r="E2225" s="194"/>
      <c r="F2225" s="195" t="s">
        <v>698</v>
      </c>
      <c r="G2225" s="196"/>
      <c r="H2225" s="197"/>
      <c r="I2225" s="198">
        <f t="shared" ca="1" si="186"/>
        <v>0</v>
      </c>
      <c r="J2225" s="121"/>
      <c r="K2225" s="196">
        <f>SUMIFS(VENTAS[Cantidad],VENTAS[Código del producto Vendido],INVENTARIO[[#This Row],[Code]])</f>
        <v>0</v>
      </c>
      <c r="L2225" s="196">
        <f>INVENTARIO[[#This Row],[Entradas]]-INVENTARIO[[#This Row],[Salidas]]</f>
        <v>0</v>
      </c>
      <c r="M2225" s="197">
        <f ca="1">INVENTARIO[[#This Row],[Pricing 1]]*10%</f>
        <v>0</v>
      </c>
      <c r="N2225" s="197"/>
      <c r="O2225" s="197"/>
      <c r="P2225" s="197" t="e">
        <f t="shared" si="187"/>
        <v>#DIV/0!</v>
      </c>
      <c r="Q2225" s="196"/>
      <c r="R2225" s="197"/>
      <c r="S2225" s="199">
        <f t="shared" si="188"/>
        <v>0</v>
      </c>
      <c r="T2225" s="200">
        <f ca="1">(P2225+S2225)-INVENTARIO[[#This Row],[Comisión 10%]]</f>
        <v>0</v>
      </c>
      <c r="U2225" s="197">
        <f t="shared" ca="1" si="189"/>
        <v>0</v>
      </c>
      <c r="V2225" s="201"/>
      <c r="W2225" s="20">
        <f ca="1">INVENTARIO[[#This Row],[Precio Final]]-(INVENTARIO[[#This Row],[Comisión 10%]]+INVENTARIO[[#This Row],[Costo total]])</f>
        <v>0</v>
      </c>
      <c r="X2225" s="20">
        <f ca="1">INVENTARIO[[#This Row],[Ganancia Unitaria]]*INVENTARIO[[#This Row],[Salidas]]</f>
        <v>0</v>
      </c>
      <c r="Y2225" s="20"/>
      <c r="Z2225" s="20"/>
    </row>
    <row r="2226" spans="1:26" ht="55" hidden="1" customHeight="1" x14ac:dyDescent="0.15">
      <c r="A2226" s="23"/>
      <c r="B2226" s="171"/>
      <c r="C2226" s="22"/>
      <c r="D2226" s="120"/>
      <c r="E2226" s="194"/>
      <c r="F2226" s="195" t="s">
        <v>695</v>
      </c>
      <c r="G2226" s="196"/>
      <c r="H2226" s="197"/>
      <c r="I2226" s="198">
        <f t="shared" ca="1" si="186"/>
        <v>0</v>
      </c>
      <c r="J2226" s="121"/>
      <c r="K2226" s="196">
        <f>SUMIFS(VENTAS[Cantidad],VENTAS[Código del producto Vendido],INVENTARIO[[#This Row],[Code]])</f>
        <v>0</v>
      </c>
      <c r="L2226" s="196">
        <f>INVENTARIO[[#This Row],[Entradas]]-INVENTARIO[[#This Row],[Salidas]]</f>
        <v>0</v>
      </c>
      <c r="M2226" s="197">
        <f ca="1">INVENTARIO[[#This Row],[Pricing 1]]*10%</f>
        <v>0</v>
      </c>
      <c r="N2226" s="197"/>
      <c r="O2226" s="197"/>
      <c r="P2226" s="197" t="e">
        <f t="shared" si="187"/>
        <v>#DIV/0!</v>
      </c>
      <c r="Q2226" s="196"/>
      <c r="R2226" s="197"/>
      <c r="S2226" s="199">
        <f t="shared" si="188"/>
        <v>0</v>
      </c>
      <c r="T2226" s="200">
        <f ca="1">(P2226+S2226)-INVENTARIO[[#This Row],[Comisión 10%]]</f>
        <v>0</v>
      </c>
      <c r="U2226" s="197">
        <f t="shared" ca="1" si="189"/>
        <v>0</v>
      </c>
      <c r="V2226" s="201"/>
      <c r="W2226" s="20">
        <f ca="1">INVENTARIO[[#This Row],[Precio Final]]-(INVENTARIO[[#This Row],[Comisión 10%]]+INVENTARIO[[#This Row],[Costo total]])</f>
        <v>0</v>
      </c>
      <c r="X2226" s="20">
        <f ca="1">INVENTARIO[[#This Row],[Ganancia Unitaria]]*INVENTARIO[[#This Row],[Salidas]]</f>
        <v>0</v>
      </c>
      <c r="Y2226" s="20"/>
      <c r="Z2226" s="20"/>
    </row>
    <row r="2227" spans="1:26" ht="55" hidden="1" customHeight="1" x14ac:dyDescent="0.15">
      <c r="A2227" s="23"/>
      <c r="B2227" s="171"/>
      <c r="C2227" s="22"/>
      <c r="D2227" s="120"/>
      <c r="E2227" s="194"/>
      <c r="F2227" s="195" t="s">
        <v>697</v>
      </c>
      <c r="G2227" s="196"/>
      <c r="H2227" s="197"/>
      <c r="I2227" s="198">
        <f t="shared" ca="1" si="186"/>
        <v>0</v>
      </c>
      <c r="J2227" s="121"/>
      <c r="K2227" s="196">
        <f>SUMIFS(VENTAS[Cantidad],VENTAS[Código del producto Vendido],INVENTARIO[[#This Row],[Code]])</f>
        <v>0</v>
      </c>
      <c r="L2227" s="196">
        <f>INVENTARIO[[#This Row],[Entradas]]-INVENTARIO[[#This Row],[Salidas]]</f>
        <v>0</v>
      </c>
      <c r="M2227" s="197">
        <f ca="1">INVENTARIO[[#This Row],[Pricing 1]]*10%</f>
        <v>0</v>
      </c>
      <c r="N2227" s="197"/>
      <c r="O2227" s="197"/>
      <c r="P2227" s="197" t="e">
        <f t="shared" si="187"/>
        <v>#DIV/0!</v>
      </c>
      <c r="Q2227" s="196"/>
      <c r="R2227" s="197"/>
      <c r="S2227" s="199">
        <f t="shared" si="188"/>
        <v>0</v>
      </c>
      <c r="T2227" s="200">
        <f ca="1">(P2227+S2227)-INVENTARIO[[#This Row],[Comisión 10%]]</f>
        <v>0</v>
      </c>
      <c r="U2227" s="197">
        <f t="shared" ca="1" si="189"/>
        <v>0</v>
      </c>
      <c r="V2227" s="201"/>
      <c r="W2227" s="20">
        <f ca="1">INVENTARIO[[#This Row],[Precio Final]]-(INVENTARIO[[#This Row],[Comisión 10%]]+INVENTARIO[[#This Row],[Costo total]])</f>
        <v>0</v>
      </c>
      <c r="X2227" s="20">
        <f ca="1">INVENTARIO[[#This Row],[Ganancia Unitaria]]*INVENTARIO[[#This Row],[Salidas]]</f>
        <v>0</v>
      </c>
      <c r="Y2227" s="20"/>
      <c r="Z2227" s="20"/>
    </row>
    <row r="2228" spans="1:26" ht="55" hidden="1" customHeight="1" x14ac:dyDescent="0.15">
      <c r="A2228" s="23"/>
      <c r="B2228" s="171"/>
      <c r="C2228" s="22"/>
      <c r="D2228" s="120"/>
      <c r="E2228" s="194"/>
      <c r="F2228" s="195" t="s">
        <v>714</v>
      </c>
      <c r="G2228" s="196"/>
      <c r="H2228" s="197"/>
      <c r="I2228" s="198">
        <f t="shared" ca="1" si="186"/>
        <v>0</v>
      </c>
      <c r="J2228" s="121"/>
      <c r="K2228" s="196">
        <f>SUMIFS(VENTAS[Cantidad],VENTAS[Código del producto Vendido],INVENTARIO[[#This Row],[Code]])</f>
        <v>0</v>
      </c>
      <c r="L2228" s="196">
        <f>INVENTARIO[[#This Row],[Entradas]]-INVENTARIO[[#This Row],[Salidas]]</f>
        <v>0</v>
      </c>
      <c r="M2228" s="197">
        <f ca="1">INVENTARIO[[#This Row],[Pricing 1]]*10%</f>
        <v>0</v>
      </c>
      <c r="N2228" s="197"/>
      <c r="O2228" s="197"/>
      <c r="P2228" s="197" t="e">
        <f t="shared" si="187"/>
        <v>#DIV/0!</v>
      </c>
      <c r="Q2228" s="196"/>
      <c r="R2228" s="197"/>
      <c r="S2228" s="199">
        <f t="shared" si="188"/>
        <v>0</v>
      </c>
      <c r="T2228" s="200">
        <f ca="1">(P2228+S2228)-INVENTARIO[[#This Row],[Comisión 10%]]</f>
        <v>0</v>
      </c>
      <c r="U2228" s="197">
        <f t="shared" ca="1" si="189"/>
        <v>0</v>
      </c>
      <c r="V2228" s="201"/>
      <c r="W2228" s="20">
        <f ca="1">INVENTARIO[[#This Row],[Precio Final]]-(INVENTARIO[[#This Row],[Comisión 10%]]+INVENTARIO[[#This Row],[Costo total]])</f>
        <v>0</v>
      </c>
      <c r="X2228" s="20">
        <f ca="1">INVENTARIO[[#This Row],[Ganancia Unitaria]]*INVENTARIO[[#This Row],[Salidas]]</f>
        <v>0</v>
      </c>
      <c r="Y2228" s="20"/>
      <c r="Z2228" s="20"/>
    </row>
    <row r="2229" spans="1:26" ht="55" hidden="1" customHeight="1" x14ac:dyDescent="0.15">
      <c r="A2229" s="23"/>
      <c r="B2229" s="171"/>
      <c r="C2229" s="22"/>
      <c r="D2229" s="120"/>
      <c r="E2229" s="194"/>
      <c r="F2229" s="195" t="s">
        <v>698</v>
      </c>
      <c r="G2229" s="196"/>
      <c r="H2229" s="197"/>
      <c r="I2229" s="198">
        <f t="shared" ca="1" si="186"/>
        <v>0</v>
      </c>
      <c r="J2229" s="121"/>
      <c r="K2229" s="196">
        <f>SUMIFS(VENTAS[Cantidad],VENTAS[Código del producto Vendido],INVENTARIO[[#This Row],[Code]])</f>
        <v>0</v>
      </c>
      <c r="L2229" s="196">
        <f>INVENTARIO[[#This Row],[Entradas]]-INVENTARIO[[#This Row],[Salidas]]</f>
        <v>0</v>
      </c>
      <c r="M2229" s="197">
        <f ca="1">INVENTARIO[[#This Row],[Pricing 1]]*10%</f>
        <v>0</v>
      </c>
      <c r="N2229" s="197"/>
      <c r="O2229" s="197"/>
      <c r="P2229" s="197" t="e">
        <f t="shared" si="187"/>
        <v>#DIV/0!</v>
      </c>
      <c r="Q2229" s="196"/>
      <c r="R2229" s="197"/>
      <c r="S2229" s="199">
        <f t="shared" si="188"/>
        <v>0</v>
      </c>
      <c r="T2229" s="200">
        <f ca="1">(P2229+S2229)-INVENTARIO[[#This Row],[Comisión 10%]]</f>
        <v>0</v>
      </c>
      <c r="U2229" s="197">
        <f t="shared" ca="1" si="189"/>
        <v>0</v>
      </c>
      <c r="V2229" s="201"/>
      <c r="W2229" s="20">
        <f ca="1">INVENTARIO[[#This Row],[Precio Final]]-(INVENTARIO[[#This Row],[Comisión 10%]]+INVENTARIO[[#This Row],[Costo total]])</f>
        <v>0</v>
      </c>
      <c r="X2229" s="20">
        <f ca="1">INVENTARIO[[#This Row],[Ganancia Unitaria]]*INVENTARIO[[#This Row],[Salidas]]</f>
        <v>0</v>
      </c>
      <c r="Y2229" s="20"/>
      <c r="Z2229" s="20"/>
    </row>
    <row r="2230" spans="1:26" ht="55" hidden="1" customHeight="1" x14ac:dyDescent="0.15">
      <c r="A2230" s="23"/>
      <c r="B2230" s="171"/>
      <c r="C2230" s="22"/>
      <c r="D2230" s="120"/>
      <c r="E2230" s="194"/>
      <c r="F2230" s="195" t="s">
        <v>697</v>
      </c>
      <c r="G2230" s="196"/>
      <c r="H2230" s="197"/>
      <c r="I2230" s="198">
        <f t="shared" ref="I2230:I2293" ca="1" si="190">U2230</f>
        <v>0</v>
      </c>
      <c r="J2230" s="121"/>
      <c r="K2230" s="196">
        <f>SUMIFS(VENTAS[Cantidad],VENTAS[Código del producto Vendido],INVENTARIO[[#This Row],[Code]])</f>
        <v>0</v>
      </c>
      <c r="L2230" s="196">
        <f>INVENTARIO[[#This Row],[Entradas]]-INVENTARIO[[#This Row],[Salidas]]</f>
        <v>0</v>
      </c>
      <c r="M2230" s="197">
        <f ca="1">INVENTARIO[[#This Row],[Pricing 1]]*10%</f>
        <v>0</v>
      </c>
      <c r="N2230" s="197"/>
      <c r="O2230" s="197"/>
      <c r="P2230" s="197" t="e">
        <f t="shared" ref="P2230:P2293" si="191">N2230/O2230</f>
        <v>#DIV/0!</v>
      </c>
      <c r="Q2230" s="196"/>
      <c r="R2230" s="197"/>
      <c r="S2230" s="199">
        <f t="shared" ref="S2230:S2293" si="192">Q2230*R2230/1000</f>
        <v>0</v>
      </c>
      <c r="T2230" s="200">
        <f ca="1">(P2230+S2230)-INVENTARIO[[#This Row],[Comisión 10%]]</f>
        <v>0</v>
      </c>
      <c r="U2230" s="197">
        <f t="shared" ref="U2230:U2293" ca="1" si="193">ROUNDUP(T2230,0)</f>
        <v>0</v>
      </c>
      <c r="V2230" s="201"/>
      <c r="W2230" s="20">
        <f ca="1">INVENTARIO[[#This Row],[Precio Final]]-(INVENTARIO[[#This Row],[Comisión 10%]]+INVENTARIO[[#This Row],[Costo total]])</f>
        <v>0</v>
      </c>
      <c r="X2230" s="20">
        <f ca="1">INVENTARIO[[#This Row],[Ganancia Unitaria]]*INVENTARIO[[#This Row],[Salidas]]</f>
        <v>0</v>
      </c>
      <c r="Y2230" s="20"/>
      <c r="Z2230" s="20"/>
    </row>
    <row r="2231" spans="1:26" ht="55" hidden="1" customHeight="1" x14ac:dyDescent="0.15">
      <c r="A2231" s="23"/>
      <c r="B2231" s="171"/>
      <c r="C2231" s="22"/>
      <c r="D2231" s="120"/>
      <c r="E2231" s="194"/>
      <c r="F2231" s="195" t="s">
        <v>695</v>
      </c>
      <c r="G2231" s="196"/>
      <c r="H2231" s="197"/>
      <c r="I2231" s="198">
        <f t="shared" ca="1" si="190"/>
        <v>0</v>
      </c>
      <c r="J2231" s="121"/>
      <c r="K2231" s="196">
        <f>SUMIFS(VENTAS[Cantidad],VENTAS[Código del producto Vendido],INVENTARIO[[#This Row],[Code]])</f>
        <v>0</v>
      </c>
      <c r="L2231" s="196">
        <f>INVENTARIO[[#This Row],[Entradas]]-INVENTARIO[[#This Row],[Salidas]]</f>
        <v>0</v>
      </c>
      <c r="M2231" s="197">
        <f ca="1">INVENTARIO[[#This Row],[Pricing 1]]*10%</f>
        <v>0</v>
      </c>
      <c r="N2231" s="197"/>
      <c r="O2231" s="197"/>
      <c r="P2231" s="197" t="e">
        <f t="shared" si="191"/>
        <v>#DIV/0!</v>
      </c>
      <c r="Q2231" s="196"/>
      <c r="R2231" s="197"/>
      <c r="S2231" s="199">
        <f t="shared" si="192"/>
        <v>0</v>
      </c>
      <c r="T2231" s="200">
        <f ca="1">(P2231+S2231)-INVENTARIO[[#This Row],[Comisión 10%]]</f>
        <v>0</v>
      </c>
      <c r="U2231" s="197">
        <f t="shared" ca="1" si="193"/>
        <v>0</v>
      </c>
      <c r="V2231" s="201"/>
      <c r="W2231" s="20">
        <f ca="1">INVENTARIO[[#This Row],[Precio Final]]-(INVENTARIO[[#This Row],[Comisión 10%]]+INVENTARIO[[#This Row],[Costo total]])</f>
        <v>0</v>
      </c>
      <c r="X2231" s="20">
        <f ca="1">INVENTARIO[[#This Row],[Ganancia Unitaria]]*INVENTARIO[[#This Row],[Salidas]]</f>
        <v>0</v>
      </c>
      <c r="Y2231" s="20"/>
      <c r="Z2231" s="20"/>
    </row>
    <row r="2232" spans="1:26" ht="55" hidden="1" customHeight="1" x14ac:dyDescent="0.15">
      <c r="A2232" s="23"/>
      <c r="B2232" s="171"/>
      <c r="C2232" s="22"/>
      <c r="D2232" s="120"/>
      <c r="E2232" s="194"/>
      <c r="F2232" s="195" t="s">
        <v>697</v>
      </c>
      <c r="G2232" s="196"/>
      <c r="H2232" s="197"/>
      <c r="I2232" s="198">
        <f t="shared" ca="1" si="190"/>
        <v>0</v>
      </c>
      <c r="J2232" s="121"/>
      <c r="K2232" s="196">
        <f>SUMIFS(VENTAS[Cantidad],VENTAS[Código del producto Vendido],INVENTARIO[[#This Row],[Code]])</f>
        <v>0</v>
      </c>
      <c r="L2232" s="196">
        <f>INVENTARIO[[#This Row],[Entradas]]-INVENTARIO[[#This Row],[Salidas]]</f>
        <v>0</v>
      </c>
      <c r="M2232" s="197">
        <f ca="1">INVENTARIO[[#This Row],[Pricing 1]]*10%</f>
        <v>0</v>
      </c>
      <c r="N2232" s="197"/>
      <c r="O2232" s="197"/>
      <c r="P2232" s="197" t="e">
        <f t="shared" si="191"/>
        <v>#DIV/0!</v>
      </c>
      <c r="Q2232" s="196"/>
      <c r="R2232" s="197"/>
      <c r="S2232" s="199">
        <f t="shared" si="192"/>
        <v>0</v>
      </c>
      <c r="T2232" s="200">
        <f ca="1">(P2232+S2232)-INVENTARIO[[#This Row],[Comisión 10%]]</f>
        <v>0</v>
      </c>
      <c r="U2232" s="197">
        <f t="shared" ca="1" si="193"/>
        <v>0</v>
      </c>
      <c r="V2232" s="201"/>
      <c r="W2232" s="20">
        <f ca="1">INVENTARIO[[#This Row],[Precio Final]]-(INVENTARIO[[#This Row],[Comisión 10%]]+INVENTARIO[[#This Row],[Costo total]])</f>
        <v>0</v>
      </c>
      <c r="X2232" s="20">
        <f ca="1">INVENTARIO[[#This Row],[Ganancia Unitaria]]*INVENTARIO[[#This Row],[Salidas]]</f>
        <v>0</v>
      </c>
      <c r="Y2232" s="20"/>
      <c r="Z2232" s="20"/>
    </row>
    <row r="2233" spans="1:26" ht="55" hidden="1" customHeight="1" x14ac:dyDescent="0.15">
      <c r="A2233" s="23"/>
      <c r="B2233" s="171"/>
      <c r="C2233" s="22"/>
      <c r="D2233" s="120"/>
      <c r="E2233" s="194"/>
      <c r="F2233" s="195" t="s">
        <v>692</v>
      </c>
      <c r="G2233" s="196"/>
      <c r="H2233" s="197"/>
      <c r="I2233" s="198">
        <f t="shared" ca="1" si="190"/>
        <v>0</v>
      </c>
      <c r="J2233" s="121"/>
      <c r="K2233" s="196">
        <f>SUMIFS(VENTAS[Cantidad],VENTAS[Código del producto Vendido],INVENTARIO[[#This Row],[Code]])</f>
        <v>0</v>
      </c>
      <c r="L2233" s="196">
        <f>INVENTARIO[[#This Row],[Entradas]]-INVENTARIO[[#This Row],[Salidas]]</f>
        <v>0</v>
      </c>
      <c r="M2233" s="197">
        <f ca="1">INVENTARIO[[#This Row],[Pricing 1]]*10%</f>
        <v>0</v>
      </c>
      <c r="N2233" s="197"/>
      <c r="O2233" s="197"/>
      <c r="P2233" s="197" t="e">
        <f t="shared" si="191"/>
        <v>#DIV/0!</v>
      </c>
      <c r="Q2233" s="196"/>
      <c r="R2233" s="197"/>
      <c r="S2233" s="199">
        <f t="shared" si="192"/>
        <v>0</v>
      </c>
      <c r="T2233" s="200">
        <f ca="1">(P2233+S2233)-INVENTARIO[[#This Row],[Comisión 10%]]</f>
        <v>0</v>
      </c>
      <c r="U2233" s="197">
        <f t="shared" ca="1" si="193"/>
        <v>0</v>
      </c>
      <c r="V2233" s="201"/>
      <c r="W2233" s="20">
        <f ca="1">INVENTARIO[[#This Row],[Precio Final]]-(INVENTARIO[[#This Row],[Comisión 10%]]+INVENTARIO[[#This Row],[Costo total]])</f>
        <v>0</v>
      </c>
      <c r="X2233" s="20">
        <f ca="1">INVENTARIO[[#This Row],[Ganancia Unitaria]]*INVENTARIO[[#This Row],[Salidas]]</f>
        <v>0</v>
      </c>
      <c r="Y2233" s="20"/>
      <c r="Z2233" s="20"/>
    </row>
    <row r="2234" spans="1:26" ht="55" hidden="1" customHeight="1" x14ac:dyDescent="0.15">
      <c r="A2234" s="23"/>
      <c r="B2234" s="171"/>
      <c r="C2234" s="22"/>
      <c r="D2234" s="120"/>
      <c r="E2234" s="194"/>
      <c r="F2234" s="195" t="s">
        <v>692</v>
      </c>
      <c r="G2234" s="196"/>
      <c r="H2234" s="197"/>
      <c r="I2234" s="198">
        <f t="shared" ca="1" si="190"/>
        <v>0</v>
      </c>
      <c r="J2234" s="121"/>
      <c r="K2234" s="196">
        <f>SUMIFS(VENTAS[Cantidad],VENTAS[Código del producto Vendido],INVENTARIO[[#This Row],[Code]])</f>
        <v>0</v>
      </c>
      <c r="L2234" s="196">
        <f>INVENTARIO[[#This Row],[Entradas]]-INVENTARIO[[#This Row],[Salidas]]</f>
        <v>0</v>
      </c>
      <c r="M2234" s="197">
        <f ca="1">INVENTARIO[[#This Row],[Pricing 1]]*10%</f>
        <v>0</v>
      </c>
      <c r="N2234" s="197"/>
      <c r="O2234" s="197"/>
      <c r="P2234" s="197" t="e">
        <f t="shared" si="191"/>
        <v>#DIV/0!</v>
      </c>
      <c r="Q2234" s="196"/>
      <c r="R2234" s="197"/>
      <c r="S2234" s="199">
        <f t="shared" si="192"/>
        <v>0</v>
      </c>
      <c r="T2234" s="200">
        <f ca="1">(P2234+S2234)-INVENTARIO[[#This Row],[Comisión 10%]]</f>
        <v>0</v>
      </c>
      <c r="U2234" s="197">
        <f t="shared" ca="1" si="193"/>
        <v>0</v>
      </c>
      <c r="V2234" s="201"/>
      <c r="W2234" s="20">
        <f ca="1">INVENTARIO[[#This Row],[Precio Final]]-(INVENTARIO[[#This Row],[Comisión 10%]]+INVENTARIO[[#This Row],[Costo total]])</f>
        <v>0</v>
      </c>
      <c r="X2234" s="20">
        <f ca="1">INVENTARIO[[#This Row],[Ganancia Unitaria]]*INVENTARIO[[#This Row],[Salidas]]</f>
        <v>0</v>
      </c>
      <c r="Y2234" s="20"/>
      <c r="Z2234" s="20"/>
    </row>
    <row r="2235" spans="1:26" ht="55" hidden="1" customHeight="1" x14ac:dyDescent="0.15">
      <c r="A2235" s="23"/>
      <c r="B2235" s="171"/>
      <c r="C2235" s="22"/>
      <c r="D2235" s="120"/>
      <c r="E2235" s="194"/>
      <c r="F2235" s="195" t="s">
        <v>695</v>
      </c>
      <c r="G2235" s="196"/>
      <c r="H2235" s="197"/>
      <c r="I2235" s="198">
        <f t="shared" ca="1" si="190"/>
        <v>0</v>
      </c>
      <c r="J2235" s="121"/>
      <c r="K2235" s="196">
        <f>SUMIFS(VENTAS[Cantidad],VENTAS[Código del producto Vendido],INVENTARIO[[#This Row],[Code]])</f>
        <v>0</v>
      </c>
      <c r="L2235" s="196">
        <f>INVENTARIO[[#This Row],[Entradas]]-INVENTARIO[[#This Row],[Salidas]]</f>
        <v>0</v>
      </c>
      <c r="M2235" s="197">
        <f ca="1">INVENTARIO[[#This Row],[Pricing 1]]*10%</f>
        <v>0</v>
      </c>
      <c r="N2235" s="197"/>
      <c r="O2235" s="197"/>
      <c r="P2235" s="197" t="e">
        <f t="shared" si="191"/>
        <v>#DIV/0!</v>
      </c>
      <c r="Q2235" s="196"/>
      <c r="R2235" s="197"/>
      <c r="S2235" s="199">
        <f t="shared" si="192"/>
        <v>0</v>
      </c>
      <c r="T2235" s="200">
        <f ca="1">(P2235+S2235)-INVENTARIO[[#This Row],[Comisión 10%]]</f>
        <v>0</v>
      </c>
      <c r="U2235" s="197">
        <f t="shared" ca="1" si="193"/>
        <v>0</v>
      </c>
      <c r="V2235" s="201"/>
      <c r="W2235" s="20">
        <f ca="1">INVENTARIO[[#This Row],[Precio Final]]-(INVENTARIO[[#This Row],[Comisión 10%]]+INVENTARIO[[#This Row],[Costo total]])</f>
        <v>0</v>
      </c>
      <c r="X2235" s="20">
        <f ca="1">INVENTARIO[[#This Row],[Ganancia Unitaria]]*INVENTARIO[[#This Row],[Salidas]]</f>
        <v>0</v>
      </c>
      <c r="Y2235" s="20"/>
      <c r="Z2235" s="20"/>
    </row>
    <row r="2236" spans="1:26" ht="55" hidden="1" customHeight="1" x14ac:dyDescent="0.15">
      <c r="A2236" s="23"/>
      <c r="B2236" s="171"/>
      <c r="C2236" s="22"/>
      <c r="D2236" s="120"/>
      <c r="E2236" s="194"/>
      <c r="F2236" s="195" t="s">
        <v>697</v>
      </c>
      <c r="G2236" s="196"/>
      <c r="H2236" s="197"/>
      <c r="I2236" s="198">
        <f t="shared" ca="1" si="190"/>
        <v>0</v>
      </c>
      <c r="J2236" s="121"/>
      <c r="K2236" s="196">
        <f>SUMIFS(VENTAS[Cantidad],VENTAS[Código del producto Vendido],INVENTARIO[[#This Row],[Code]])</f>
        <v>0</v>
      </c>
      <c r="L2236" s="196">
        <f>INVENTARIO[[#This Row],[Entradas]]-INVENTARIO[[#This Row],[Salidas]]</f>
        <v>0</v>
      </c>
      <c r="M2236" s="197">
        <f ca="1">INVENTARIO[[#This Row],[Pricing 1]]*10%</f>
        <v>0</v>
      </c>
      <c r="N2236" s="197"/>
      <c r="O2236" s="197"/>
      <c r="P2236" s="197" t="e">
        <f t="shared" si="191"/>
        <v>#DIV/0!</v>
      </c>
      <c r="Q2236" s="196"/>
      <c r="R2236" s="197"/>
      <c r="S2236" s="199">
        <f t="shared" si="192"/>
        <v>0</v>
      </c>
      <c r="T2236" s="200">
        <f ca="1">(P2236+S2236)-INVENTARIO[[#This Row],[Comisión 10%]]</f>
        <v>0</v>
      </c>
      <c r="U2236" s="197">
        <f t="shared" ca="1" si="193"/>
        <v>0</v>
      </c>
      <c r="V2236" s="201"/>
      <c r="W2236" s="20">
        <f ca="1">INVENTARIO[[#This Row],[Precio Final]]-(INVENTARIO[[#This Row],[Comisión 10%]]+INVENTARIO[[#This Row],[Costo total]])</f>
        <v>0</v>
      </c>
      <c r="X2236" s="20">
        <f ca="1">INVENTARIO[[#This Row],[Ganancia Unitaria]]*INVENTARIO[[#This Row],[Salidas]]</f>
        <v>0</v>
      </c>
      <c r="Y2236" s="20"/>
      <c r="Z2236" s="20"/>
    </row>
    <row r="2237" spans="1:26" ht="55" hidden="1" customHeight="1" x14ac:dyDescent="0.15">
      <c r="A2237" s="23"/>
      <c r="B2237" s="171"/>
      <c r="C2237" s="22"/>
      <c r="D2237" s="120"/>
      <c r="E2237" s="194"/>
      <c r="F2237" s="195" t="s">
        <v>698</v>
      </c>
      <c r="G2237" s="196"/>
      <c r="H2237" s="197"/>
      <c r="I2237" s="198">
        <f t="shared" ca="1" si="190"/>
        <v>0</v>
      </c>
      <c r="J2237" s="121"/>
      <c r="K2237" s="196">
        <f>SUMIFS(VENTAS[Cantidad],VENTAS[Código del producto Vendido],INVENTARIO[[#This Row],[Code]])</f>
        <v>0</v>
      </c>
      <c r="L2237" s="196">
        <f>INVENTARIO[[#This Row],[Entradas]]-INVENTARIO[[#This Row],[Salidas]]</f>
        <v>0</v>
      </c>
      <c r="M2237" s="197">
        <f ca="1">INVENTARIO[[#This Row],[Pricing 1]]*10%</f>
        <v>0</v>
      </c>
      <c r="N2237" s="197"/>
      <c r="O2237" s="197"/>
      <c r="P2237" s="197" t="e">
        <f t="shared" si="191"/>
        <v>#DIV/0!</v>
      </c>
      <c r="Q2237" s="196"/>
      <c r="R2237" s="197"/>
      <c r="S2237" s="199">
        <f t="shared" si="192"/>
        <v>0</v>
      </c>
      <c r="T2237" s="200">
        <f ca="1">(P2237+S2237)-INVENTARIO[[#This Row],[Comisión 10%]]</f>
        <v>0</v>
      </c>
      <c r="U2237" s="197">
        <f t="shared" ca="1" si="193"/>
        <v>0</v>
      </c>
      <c r="V2237" s="201"/>
      <c r="W2237" s="20">
        <f ca="1">INVENTARIO[[#This Row],[Precio Final]]-(INVENTARIO[[#This Row],[Comisión 10%]]+INVENTARIO[[#This Row],[Costo total]])</f>
        <v>0</v>
      </c>
      <c r="X2237" s="20">
        <f ca="1">INVENTARIO[[#This Row],[Ganancia Unitaria]]*INVENTARIO[[#This Row],[Salidas]]</f>
        <v>0</v>
      </c>
      <c r="Y2237" s="20"/>
      <c r="Z2237" s="20"/>
    </row>
    <row r="2238" spans="1:26" ht="55" hidden="1" customHeight="1" x14ac:dyDescent="0.15">
      <c r="A2238" s="23"/>
      <c r="B2238" s="171"/>
      <c r="C2238" s="22"/>
      <c r="D2238" s="120"/>
      <c r="E2238" s="194"/>
      <c r="F2238" s="195" t="s">
        <v>697</v>
      </c>
      <c r="G2238" s="196"/>
      <c r="H2238" s="197"/>
      <c r="I2238" s="198">
        <f t="shared" ca="1" si="190"/>
        <v>0</v>
      </c>
      <c r="J2238" s="121"/>
      <c r="K2238" s="196">
        <f>SUMIFS(VENTAS[Cantidad],VENTAS[Código del producto Vendido],INVENTARIO[[#This Row],[Code]])</f>
        <v>0</v>
      </c>
      <c r="L2238" s="196">
        <f>INVENTARIO[[#This Row],[Entradas]]-INVENTARIO[[#This Row],[Salidas]]</f>
        <v>0</v>
      </c>
      <c r="M2238" s="197">
        <f ca="1">INVENTARIO[[#This Row],[Pricing 1]]*10%</f>
        <v>0</v>
      </c>
      <c r="N2238" s="197"/>
      <c r="O2238" s="197"/>
      <c r="P2238" s="197" t="e">
        <f t="shared" si="191"/>
        <v>#DIV/0!</v>
      </c>
      <c r="Q2238" s="196"/>
      <c r="R2238" s="197"/>
      <c r="S2238" s="199">
        <f t="shared" si="192"/>
        <v>0</v>
      </c>
      <c r="T2238" s="200">
        <f ca="1">(P2238+S2238)-INVENTARIO[[#This Row],[Comisión 10%]]</f>
        <v>0</v>
      </c>
      <c r="U2238" s="197">
        <f t="shared" ca="1" si="193"/>
        <v>0</v>
      </c>
      <c r="V2238" s="201"/>
      <c r="W2238" s="20">
        <f ca="1">INVENTARIO[[#This Row],[Precio Final]]-(INVENTARIO[[#This Row],[Comisión 10%]]+INVENTARIO[[#This Row],[Costo total]])</f>
        <v>0</v>
      </c>
      <c r="X2238" s="20">
        <f ca="1">INVENTARIO[[#This Row],[Ganancia Unitaria]]*INVENTARIO[[#This Row],[Salidas]]</f>
        <v>0</v>
      </c>
      <c r="Y2238" s="20"/>
      <c r="Z2238" s="20"/>
    </row>
    <row r="2239" spans="1:26" ht="55" hidden="1" customHeight="1" x14ac:dyDescent="0.15">
      <c r="A2239" s="23"/>
      <c r="B2239" s="171"/>
      <c r="C2239" s="22"/>
      <c r="D2239" s="120"/>
      <c r="E2239" s="194"/>
      <c r="F2239" s="195" t="s">
        <v>695</v>
      </c>
      <c r="G2239" s="196"/>
      <c r="H2239" s="197"/>
      <c r="I2239" s="198">
        <f t="shared" ca="1" si="190"/>
        <v>0</v>
      </c>
      <c r="J2239" s="121"/>
      <c r="K2239" s="196">
        <f>SUMIFS(VENTAS[Cantidad],VENTAS[Código del producto Vendido],INVENTARIO[[#This Row],[Code]])</f>
        <v>0</v>
      </c>
      <c r="L2239" s="196">
        <f>INVENTARIO[[#This Row],[Entradas]]-INVENTARIO[[#This Row],[Salidas]]</f>
        <v>0</v>
      </c>
      <c r="M2239" s="197">
        <f ca="1">INVENTARIO[[#This Row],[Pricing 1]]*10%</f>
        <v>0</v>
      </c>
      <c r="N2239" s="197"/>
      <c r="O2239" s="197"/>
      <c r="P2239" s="197" t="e">
        <f t="shared" si="191"/>
        <v>#DIV/0!</v>
      </c>
      <c r="Q2239" s="196"/>
      <c r="R2239" s="197"/>
      <c r="S2239" s="199">
        <f t="shared" si="192"/>
        <v>0</v>
      </c>
      <c r="T2239" s="200">
        <f ca="1">(P2239+S2239)-INVENTARIO[[#This Row],[Comisión 10%]]</f>
        <v>0</v>
      </c>
      <c r="U2239" s="197">
        <f t="shared" ca="1" si="193"/>
        <v>0</v>
      </c>
      <c r="V2239" s="201"/>
      <c r="W2239" s="20">
        <f ca="1">INVENTARIO[[#This Row],[Precio Final]]-(INVENTARIO[[#This Row],[Comisión 10%]]+INVENTARIO[[#This Row],[Costo total]])</f>
        <v>0</v>
      </c>
      <c r="X2239" s="20">
        <f ca="1">INVENTARIO[[#This Row],[Ganancia Unitaria]]*INVENTARIO[[#This Row],[Salidas]]</f>
        <v>0</v>
      </c>
      <c r="Y2239" s="20"/>
      <c r="Z2239" s="20"/>
    </row>
    <row r="2240" spans="1:26" ht="55" hidden="1" customHeight="1" x14ac:dyDescent="0.15">
      <c r="A2240" s="23"/>
      <c r="B2240" s="171"/>
      <c r="C2240" s="22"/>
      <c r="D2240" s="120"/>
      <c r="E2240" s="194"/>
      <c r="F2240" s="195" t="s">
        <v>698</v>
      </c>
      <c r="G2240" s="196"/>
      <c r="H2240" s="197"/>
      <c r="I2240" s="198">
        <f t="shared" ca="1" si="190"/>
        <v>0</v>
      </c>
      <c r="J2240" s="121"/>
      <c r="K2240" s="196">
        <f>SUMIFS(VENTAS[Cantidad],VENTAS[Código del producto Vendido],INVENTARIO[[#This Row],[Code]])</f>
        <v>0</v>
      </c>
      <c r="L2240" s="196">
        <f>INVENTARIO[[#This Row],[Entradas]]-INVENTARIO[[#This Row],[Salidas]]</f>
        <v>0</v>
      </c>
      <c r="M2240" s="197">
        <f ca="1">INVENTARIO[[#This Row],[Pricing 1]]*10%</f>
        <v>0</v>
      </c>
      <c r="N2240" s="197"/>
      <c r="O2240" s="197"/>
      <c r="P2240" s="197" t="e">
        <f t="shared" si="191"/>
        <v>#DIV/0!</v>
      </c>
      <c r="Q2240" s="196"/>
      <c r="R2240" s="197"/>
      <c r="S2240" s="199">
        <f t="shared" si="192"/>
        <v>0</v>
      </c>
      <c r="T2240" s="200">
        <f ca="1">(P2240+S2240)-INVENTARIO[[#This Row],[Comisión 10%]]</f>
        <v>0</v>
      </c>
      <c r="U2240" s="197">
        <f t="shared" ca="1" si="193"/>
        <v>0</v>
      </c>
      <c r="V2240" s="201"/>
      <c r="W2240" s="20">
        <f ca="1">INVENTARIO[[#This Row],[Precio Final]]-(INVENTARIO[[#This Row],[Comisión 10%]]+INVENTARIO[[#This Row],[Costo total]])</f>
        <v>0</v>
      </c>
      <c r="X2240" s="20">
        <f ca="1">INVENTARIO[[#This Row],[Ganancia Unitaria]]*INVENTARIO[[#This Row],[Salidas]]</f>
        <v>0</v>
      </c>
      <c r="Y2240" s="20"/>
      <c r="Z2240" s="20"/>
    </row>
    <row r="2241" spans="1:26" ht="55" hidden="1" customHeight="1" x14ac:dyDescent="0.15">
      <c r="A2241" s="23"/>
      <c r="B2241" s="171"/>
      <c r="C2241" s="22"/>
      <c r="D2241" s="120"/>
      <c r="E2241" s="194"/>
      <c r="F2241" s="195" t="s">
        <v>695</v>
      </c>
      <c r="G2241" s="196"/>
      <c r="H2241" s="197"/>
      <c r="I2241" s="198">
        <f t="shared" ca="1" si="190"/>
        <v>0</v>
      </c>
      <c r="J2241" s="121"/>
      <c r="K2241" s="196">
        <f>SUMIFS(VENTAS[Cantidad],VENTAS[Código del producto Vendido],INVENTARIO[[#This Row],[Code]])</f>
        <v>0</v>
      </c>
      <c r="L2241" s="196">
        <f>INVENTARIO[[#This Row],[Entradas]]-INVENTARIO[[#This Row],[Salidas]]</f>
        <v>0</v>
      </c>
      <c r="M2241" s="197">
        <f ca="1">INVENTARIO[[#This Row],[Pricing 1]]*10%</f>
        <v>0</v>
      </c>
      <c r="N2241" s="197"/>
      <c r="O2241" s="197"/>
      <c r="P2241" s="197" t="e">
        <f t="shared" si="191"/>
        <v>#DIV/0!</v>
      </c>
      <c r="Q2241" s="196"/>
      <c r="R2241" s="197"/>
      <c r="S2241" s="199">
        <f t="shared" si="192"/>
        <v>0</v>
      </c>
      <c r="T2241" s="200">
        <f ca="1">(P2241+S2241)-INVENTARIO[[#This Row],[Comisión 10%]]</f>
        <v>0</v>
      </c>
      <c r="U2241" s="197">
        <f t="shared" ca="1" si="193"/>
        <v>0</v>
      </c>
      <c r="V2241" s="201"/>
      <c r="W2241" s="20">
        <f ca="1">INVENTARIO[[#This Row],[Precio Final]]-(INVENTARIO[[#This Row],[Comisión 10%]]+INVENTARIO[[#This Row],[Costo total]])</f>
        <v>0</v>
      </c>
      <c r="X2241" s="20">
        <f ca="1">INVENTARIO[[#This Row],[Ganancia Unitaria]]*INVENTARIO[[#This Row],[Salidas]]</f>
        <v>0</v>
      </c>
      <c r="Y2241" s="20"/>
      <c r="Z2241" s="20"/>
    </row>
    <row r="2242" spans="1:26" ht="55" hidden="1" customHeight="1" x14ac:dyDescent="0.15">
      <c r="A2242" s="23"/>
      <c r="B2242" s="171"/>
      <c r="C2242" s="22"/>
      <c r="D2242" s="120"/>
      <c r="E2242" s="194"/>
      <c r="F2242" s="195" t="s">
        <v>697</v>
      </c>
      <c r="G2242" s="196"/>
      <c r="H2242" s="197"/>
      <c r="I2242" s="198">
        <f t="shared" ca="1" si="190"/>
        <v>0</v>
      </c>
      <c r="J2242" s="121"/>
      <c r="K2242" s="196">
        <f>SUMIFS(VENTAS[Cantidad],VENTAS[Código del producto Vendido],INVENTARIO[[#This Row],[Code]])</f>
        <v>0</v>
      </c>
      <c r="L2242" s="196">
        <f>INVENTARIO[[#This Row],[Entradas]]-INVENTARIO[[#This Row],[Salidas]]</f>
        <v>0</v>
      </c>
      <c r="M2242" s="197">
        <f ca="1">INVENTARIO[[#This Row],[Pricing 1]]*10%</f>
        <v>0</v>
      </c>
      <c r="N2242" s="197"/>
      <c r="O2242" s="197"/>
      <c r="P2242" s="197" t="e">
        <f t="shared" si="191"/>
        <v>#DIV/0!</v>
      </c>
      <c r="Q2242" s="196"/>
      <c r="R2242" s="197"/>
      <c r="S2242" s="199">
        <f t="shared" si="192"/>
        <v>0</v>
      </c>
      <c r="T2242" s="200">
        <f ca="1">(P2242+S2242)-INVENTARIO[[#This Row],[Comisión 10%]]</f>
        <v>0</v>
      </c>
      <c r="U2242" s="197">
        <f t="shared" ca="1" si="193"/>
        <v>0</v>
      </c>
      <c r="V2242" s="201"/>
      <c r="W2242" s="20">
        <f ca="1">INVENTARIO[[#This Row],[Precio Final]]-(INVENTARIO[[#This Row],[Comisión 10%]]+INVENTARIO[[#This Row],[Costo total]])</f>
        <v>0</v>
      </c>
      <c r="X2242" s="20">
        <f ca="1">INVENTARIO[[#This Row],[Ganancia Unitaria]]*INVENTARIO[[#This Row],[Salidas]]</f>
        <v>0</v>
      </c>
      <c r="Y2242" s="20"/>
      <c r="Z2242" s="20"/>
    </row>
    <row r="2243" spans="1:26" ht="55" hidden="1" customHeight="1" x14ac:dyDescent="0.15">
      <c r="A2243" s="23"/>
      <c r="B2243" s="171"/>
      <c r="C2243" s="22"/>
      <c r="D2243" s="120"/>
      <c r="E2243" s="194"/>
      <c r="F2243" s="195" t="s">
        <v>695</v>
      </c>
      <c r="G2243" s="196"/>
      <c r="H2243" s="197"/>
      <c r="I2243" s="198">
        <f t="shared" ca="1" si="190"/>
        <v>0</v>
      </c>
      <c r="J2243" s="121"/>
      <c r="K2243" s="196">
        <f>SUMIFS(VENTAS[Cantidad],VENTAS[Código del producto Vendido],INVENTARIO[[#This Row],[Code]])</f>
        <v>0</v>
      </c>
      <c r="L2243" s="196">
        <f>INVENTARIO[[#This Row],[Entradas]]-INVENTARIO[[#This Row],[Salidas]]</f>
        <v>0</v>
      </c>
      <c r="M2243" s="197">
        <f ca="1">INVENTARIO[[#This Row],[Pricing 1]]*10%</f>
        <v>0</v>
      </c>
      <c r="N2243" s="197"/>
      <c r="O2243" s="197"/>
      <c r="P2243" s="197" t="e">
        <f t="shared" si="191"/>
        <v>#DIV/0!</v>
      </c>
      <c r="Q2243" s="196"/>
      <c r="R2243" s="197"/>
      <c r="S2243" s="199">
        <f t="shared" si="192"/>
        <v>0</v>
      </c>
      <c r="T2243" s="200">
        <f ca="1">(P2243+S2243)-INVENTARIO[[#This Row],[Comisión 10%]]</f>
        <v>0</v>
      </c>
      <c r="U2243" s="197">
        <f t="shared" ca="1" si="193"/>
        <v>0</v>
      </c>
      <c r="V2243" s="201"/>
      <c r="W2243" s="20">
        <f ca="1">INVENTARIO[[#This Row],[Precio Final]]-(INVENTARIO[[#This Row],[Comisión 10%]]+INVENTARIO[[#This Row],[Costo total]])</f>
        <v>0</v>
      </c>
      <c r="X2243" s="20">
        <f ca="1">INVENTARIO[[#This Row],[Ganancia Unitaria]]*INVENTARIO[[#This Row],[Salidas]]</f>
        <v>0</v>
      </c>
      <c r="Y2243" s="20"/>
      <c r="Z2243" s="20"/>
    </row>
    <row r="2244" spans="1:26" ht="55" hidden="1" customHeight="1" x14ac:dyDescent="0.15">
      <c r="A2244" s="23"/>
      <c r="B2244" s="171"/>
      <c r="C2244" s="22"/>
      <c r="D2244" s="120"/>
      <c r="E2244" s="194"/>
      <c r="F2244" s="195" t="s">
        <v>697</v>
      </c>
      <c r="G2244" s="196"/>
      <c r="H2244" s="197"/>
      <c r="I2244" s="198">
        <f t="shared" ca="1" si="190"/>
        <v>0</v>
      </c>
      <c r="J2244" s="121"/>
      <c r="K2244" s="196">
        <f>SUMIFS(VENTAS[Cantidad],VENTAS[Código del producto Vendido],INVENTARIO[[#This Row],[Code]])</f>
        <v>0</v>
      </c>
      <c r="L2244" s="196">
        <f>INVENTARIO[[#This Row],[Entradas]]-INVENTARIO[[#This Row],[Salidas]]</f>
        <v>0</v>
      </c>
      <c r="M2244" s="197">
        <f ca="1">INVENTARIO[[#This Row],[Pricing 1]]*10%</f>
        <v>0</v>
      </c>
      <c r="N2244" s="197"/>
      <c r="O2244" s="197"/>
      <c r="P2244" s="197" t="e">
        <f t="shared" si="191"/>
        <v>#DIV/0!</v>
      </c>
      <c r="Q2244" s="196"/>
      <c r="R2244" s="197"/>
      <c r="S2244" s="199">
        <f t="shared" si="192"/>
        <v>0</v>
      </c>
      <c r="T2244" s="200">
        <f ca="1">(P2244+S2244)-INVENTARIO[[#This Row],[Comisión 10%]]</f>
        <v>0</v>
      </c>
      <c r="U2244" s="197">
        <f t="shared" ca="1" si="193"/>
        <v>0</v>
      </c>
      <c r="V2244" s="201"/>
      <c r="W2244" s="20">
        <f ca="1">INVENTARIO[[#This Row],[Precio Final]]-(INVENTARIO[[#This Row],[Comisión 10%]]+INVENTARIO[[#This Row],[Costo total]])</f>
        <v>0</v>
      </c>
      <c r="X2244" s="20">
        <f ca="1">INVENTARIO[[#This Row],[Ganancia Unitaria]]*INVENTARIO[[#This Row],[Salidas]]</f>
        <v>0</v>
      </c>
      <c r="Y2244" s="20"/>
      <c r="Z2244" s="20"/>
    </row>
    <row r="2245" spans="1:26" ht="55" hidden="1" customHeight="1" x14ac:dyDescent="0.15">
      <c r="A2245" s="23"/>
      <c r="B2245" s="171"/>
      <c r="C2245" s="22"/>
      <c r="D2245" s="120"/>
      <c r="E2245" s="194"/>
      <c r="F2245" s="195" t="s">
        <v>695</v>
      </c>
      <c r="G2245" s="196"/>
      <c r="H2245" s="197"/>
      <c r="I2245" s="198">
        <f t="shared" ca="1" si="190"/>
        <v>0</v>
      </c>
      <c r="J2245" s="121"/>
      <c r="K2245" s="196">
        <f>SUMIFS(VENTAS[Cantidad],VENTAS[Código del producto Vendido],INVENTARIO[[#This Row],[Code]])</f>
        <v>0</v>
      </c>
      <c r="L2245" s="196">
        <f>INVENTARIO[[#This Row],[Entradas]]-INVENTARIO[[#This Row],[Salidas]]</f>
        <v>0</v>
      </c>
      <c r="M2245" s="197">
        <f ca="1">INVENTARIO[[#This Row],[Pricing 1]]*10%</f>
        <v>0</v>
      </c>
      <c r="N2245" s="197"/>
      <c r="O2245" s="197"/>
      <c r="P2245" s="197" t="e">
        <f t="shared" si="191"/>
        <v>#DIV/0!</v>
      </c>
      <c r="Q2245" s="196"/>
      <c r="R2245" s="197"/>
      <c r="S2245" s="199">
        <f t="shared" si="192"/>
        <v>0</v>
      </c>
      <c r="T2245" s="200">
        <f ca="1">(P2245+S2245)-INVENTARIO[[#This Row],[Comisión 10%]]</f>
        <v>0</v>
      </c>
      <c r="U2245" s="197">
        <f t="shared" ca="1" si="193"/>
        <v>0</v>
      </c>
      <c r="V2245" s="201"/>
      <c r="W2245" s="20">
        <f ca="1">INVENTARIO[[#This Row],[Precio Final]]-(INVENTARIO[[#This Row],[Comisión 10%]]+INVENTARIO[[#This Row],[Costo total]])</f>
        <v>0</v>
      </c>
      <c r="X2245" s="20">
        <f ca="1">INVENTARIO[[#This Row],[Ganancia Unitaria]]*INVENTARIO[[#This Row],[Salidas]]</f>
        <v>0</v>
      </c>
      <c r="Y2245" s="20"/>
      <c r="Z2245" s="20"/>
    </row>
    <row r="2246" spans="1:26" ht="55" hidden="1" customHeight="1" x14ac:dyDescent="0.15">
      <c r="A2246" s="23"/>
      <c r="B2246" s="171"/>
      <c r="C2246" s="22"/>
      <c r="D2246" s="120"/>
      <c r="E2246" s="194"/>
      <c r="F2246" s="195" t="s">
        <v>695</v>
      </c>
      <c r="G2246" s="196"/>
      <c r="H2246" s="197"/>
      <c r="I2246" s="198">
        <f t="shared" ca="1" si="190"/>
        <v>0</v>
      </c>
      <c r="J2246" s="121"/>
      <c r="K2246" s="196">
        <f>SUMIFS(VENTAS[Cantidad],VENTAS[Código del producto Vendido],INVENTARIO[[#This Row],[Code]])</f>
        <v>0</v>
      </c>
      <c r="L2246" s="196">
        <f>INVENTARIO[[#This Row],[Entradas]]-INVENTARIO[[#This Row],[Salidas]]</f>
        <v>0</v>
      </c>
      <c r="M2246" s="197">
        <f ca="1">INVENTARIO[[#This Row],[Pricing 1]]*10%</f>
        <v>0</v>
      </c>
      <c r="N2246" s="197"/>
      <c r="O2246" s="197"/>
      <c r="P2246" s="197" t="e">
        <f t="shared" si="191"/>
        <v>#DIV/0!</v>
      </c>
      <c r="Q2246" s="196"/>
      <c r="R2246" s="197"/>
      <c r="S2246" s="199">
        <f t="shared" si="192"/>
        <v>0</v>
      </c>
      <c r="T2246" s="200">
        <f ca="1">(P2246+S2246)-INVENTARIO[[#This Row],[Comisión 10%]]</f>
        <v>0</v>
      </c>
      <c r="U2246" s="197">
        <f t="shared" ca="1" si="193"/>
        <v>0</v>
      </c>
      <c r="V2246" s="201"/>
      <c r="W2246" s="20">
        <f ca="1">INVENTARIO[[#This Row],[Precio Final]]-(INVENTARIO[[#This Row],[Comisión 10%]]+INVENTARIO[[#This Row],[Costo total]])</f>
        <v>0</v>
      </c>
      <c r="X2246" s="20">
        <f ca="1">INVENTARIO[[#This Row],[Ganancia Unitaria]]*INVENTARIO[[#This Row],[Salidas]]</f>
        <v>0</v>
      </c>
      <c r="Y2246" s="20"/>
      <c r="Z2246" s="20"/>
    </row>
    <row r="2247" spans="1:26" ht="55" hidden="1" customHeight="1" x14ac:dyDescent="0.15">
      <c r="A2247" s="23"/>
      <c r="B2247" s="171"/>
      <c r="C2247" s="22"/>
      <c r="D2247" s="120"/>
      <c r="E2247" s="194"/>
      <c r="F2247" s="195" t="s">
        <v>697</v>
      </c>
      <c r="G2247" s="196"/>
      <c r="H2247" s="197"/>
      <c r="I2247" s="198">
        <f t="shared" ca="1" si="190"/>
        <v>0</v>
      </c>
      <c r="J2247" s="121"/>
      <c r="K2247" s="196">
        <f>SUMIFS(VENTAS[Cantidad],VENTAS[Código del producto Vendido],INVENTARIO[[#This Row],[Code]])</f>
        <v>0</v>
      </c>
      <c r="L2247" s="196">
        <f>INVENTARIO[[#This Row],[Entradas]]-INVENTARIO[[#This Row],[Salidas]]</f>
        <v>0</v>
      </c>
      <c r="M2247" s="197">
        <f ca="1">INVENTARIO[[#This Row],[Pricing 1]]*10%</f>
        <v>0</v>
      </c>
      <c r="N2247" s="197"/>
      <c r="O2247" s="197"/>
      <c r="P2247" s="197" t="e">
        <f t="shared" si="191"/>
        <v>#DIV/0!</v>
      </c>
      <c r="Q2247" s="196"/>
      <c r="R2247" s="197"/>
      <c r="S2247" s="199">
        <f t="shared" si="192"/>
        <v>0</v>
      </c>
      <c r="T2247" s="200">
        <f ca="1">(P2247+S2247)-INVENTARIO[[#This Row],[Comisión 10%]]</f>
        <v>0</v>
      </c>
      <c r="U2247" s="197">
        <f t="shared" ca="1" si="193"/>
        <v>0</v>
      </c>
      <c r="V2247" s="201"/>
      <c r="W2247" s="20">
        <f ca="1">INVENTARIO[[#This Row],[Precio Final]]-(INVENTARIO[[#This Row],[Comisión 10%]]+INVENTARIO[[#This Row],[Costo total]])</f>
        <v>0</v>
      </c>
      <c r="X2247" s="20">
        <f ca="1">INVENTARIO[[#This Row],[Ganancia Unitaria]]*INVENTARIO[[#This Row],[Salidas]]</f>
        <v>0</v>
      </c>
      <c r="Y2247" s="20"/>
      <c r="Z2247" s="20"/>
    </row>
    <row r="2248" spans="1:26" ht="55" hidden="1" customHeight="1" x14ac:dyDescent="0.15">
      <c r="A2248" s="23"/>
      <c r="B2248" s="171"/>
      <c r="C2248" s="22"/>
      <c r="D2248" s="120"/>
      <c r="E2248" s="194"/>
      <c r="F2248" s="195" t="s">
        <v>695</v>
      </c>
      <c r="G2248" s="196"/>
      <c r="H2248" s="197"/>
      <c r="I2248" s="198">
        <f t="shared" ca="1" si="190"/>
        <v>0</v>
      </c>
      <c r="J2248" s="121"/>
      <c r="K2248" s="196">
        <f>SUMIFS(VENTAS[Cantidad],VENTAS[Código del producto Vendido],INVENTARIO[[#This Row],[Code]])</f>
        <v>0</v>
      </c>
      <c r="L2248" s="196">
        <f>INVENTARIO[[#This Row],[Entradas]]-INVENTARIO[[#This Row],[Salidas]]</f>
        <v>0</v>
      </c>
      <c r="M2248" s="197">
        <f ca="1">INVENTARIO[[#This Row],[Pricing 1]]*10%</f>
        <v>0</v>
      </c>
      <c r="N2248" s="197"/>
      <c r="O2248" s="197"/>
      <c r="P2248" s="197" t="e">
        <f t="shared" si="191"/>
        <v>#DIV/0!</v>
      </c>
      <c r="Q2248" s="196"/>
      <c r="R2248" s="197"/>
      <c r="S2248" s="199">
        <f t="shared" si="192"/>
        <v>0</v>
      </c>
      <c r="T2248" s="200">
        <f ca="1">(P2248+S2248)-INVENTARIO[[#This Row],[Comisión 10%]]</f>
        <v>0</v>
      </c>
      <c r="U2248" s="197">
        <f t="shared" ca="1" si="193"/>
        <v>0</v>
      </c>
      <c r="V2248" s="201"/>
      <c r="W2248" s="20">
        <f ca="1">INVENTARIO[[#This Row],[Precio Final]]-(INVENTARIO[[#This Row],[Comisión 10%]]+INVENTARIO[[#This Row],[Costo total]])</f>
        <v>0</v>
      </c>
      <c r="X2248" s="20">
        <f ca="1">INVENTARIO[[#This Row],[Ganancia Unitaria]]*INVENTARIO[[#This Row],[Salidas]]</f>
        <v>0</v>
      </c>
      <c r="Y2248" s="20"/>
      <c r="Z2248" s="20"/>
    </row>
    <row r="2249" spans="1:26" ht="55" hidden="1" customHeight="1" x14ac:dyDescent="0.15">
      <c r="A2249" s="23"/>
      <c r="B2249" s="171"/>
      <c r="C2249" s="22"/>
      <c r="D2249" s="120"/>
      <c r="E2249" s="194"/>
      <c r="F2249" s="195" t="s">
        <v>692</v>
      </c>
      <c r="G2249" s="196"/>
      <c r="H2249" s="197"/>
      <c r="I2249" s="198">
        <f t="shared" ca="1" si="190"/>
        <v>0</v>
      </c>
      <c r="J2249" s="121"/>
      <c r="K2249" s="196">
        <f>SUMIFS(VENTAS[Cantidad],VENTAS[Código del producto Vendido],INVENTARIO[[#This Row],[Code]])</f>
        <v>0</v>
      </c>
      <c r="L2249" s="196">
        <f>INVENTARIO[[#This Row],[Entradas]]-INVENTARIO[[#This Row],[Salidas]]</f>
        <v>0</v>
      </c>
      <c r="M2249" s="197">
        <f ca="1">INVENTARIO[[#This Row],[Pricing 1]]*10%</f>
        <v>0</v>
      </c>
      <c r="N2249" s="197"/>
      <c r="O2249" s="197"/>
      <c r="P2249" s="197" t="e">
        <f t="shared" si="191"/>
        <v>#DIV/0!</v>
      </c>
      <c r="Q2249" s="196"/>
      <c r="R2249" s="197"/>
      <c r="S2249" s="199">
        <f t="shared" si="192"/>
        <v>0</v>
      </c>
      <c r="T2249" s="200">
        <f ca="1">(P2249+S2249)-INVENTARIO[[#This Row],[Comisión 10%]]</f>
        <v>0</v>
      </c>
      <c r="U2249" s="197">
        <f t="shared" ca="1" si="193"/>
        <v>0</v>
      </c>
      <c r="V2249" s="201"/>
      <c r="W2249" s="20">
        <f ca="1">INVENTARIO[[#This Row],[Precio Final]]-(INVENTARIO[[#This Row],[Comisión 10%]]+INVENTARIO[[#This Row],[Costo total]])</f>
        <v>0</v>
      </c>
      <c r="X2249" s="20">
        <f ca="1">INVENTARIO[[#This Row],[Ganancia Unitaria]]*INVENTARIO[[#This Row],[Salidas]]</f>
        <v>0</v>
      </c>
      <c r="Y2249" s="20"/>
      <c r="Z2249" s="20"/>
    </row>
    <row r="2250" spans="1:26" ht="55" hidden="1" customHeight="1" x14ac:dyDescent="0.15">
      <c r="A2250" s="23"/>
      <c r="B2250" s="171"/>
      <c r="C2250" s="22"/>
      <c r="D2250" s="120"/>
      <c r="E2250" s="194"/>
      <c r="F2250" s="195" t="s">
        <v>695</v>
      </c>
      <c r="G2250" s="196"/>
      <c r="H2250" s="197"/>
      <c r="I2250" s="198">
        <f t="shared" ca="1" si="190"/>
        <v>0</v>
      </c>
      <c r="J2250" s="121"/>
      <c r="K2250" s="196">
        <f>SUMIFS(VENTAS[Cantidad],VENTAS[Código del producto Vendido],INVENTARIO[[#This Row],[Code]])</f>
        <v>0</v>
      </c>
      <c r="L2250" s="196">
        <f>INVENTARIO[[#This Row],[Entradas]]-INVENTARIO[[#This Row],[Salidas]]</f>
        <v>0</v>
      </c>
      <c r="M2250" s="197">
        <f ca="1">INVENTARIO[[#This Row],[Pricing 1]]*10%</f>
        <v>0</v>
      </c>
      <c r="N2250" s="197"/>
      <c r="O2250" s="197"/>
      <c r="P2250" s="197" t="e">
        <f t="shared" si="191"/>
        <v>#DIV/0!</v>
      </c>
      <c r="Q2250" s="196"/>
      <c r="R2250" s="197"/>
      <c r="S2250" s="199">
        <f t="shared" si="192"/>
        <v>0</v>
      </c>
      <c r="T2250" s="200">
        <f ca="1">(P2250+S2250)-INVENTARIO[[#This Row],[Comisión 10%]]</f>
        <v>0</v>
      </c>
      <c r="U2250" s="197">
        <f t="shared" ca="1" si="193"/>
        <v>0</v>
      </c>
      <c r="V2250" s="201"/>
      <c r="W2250" s="20">
        <f ca="1">INVENTARIO[[#This Row],[Precio Final]]-(INVENTARIO[[#This Row],[Comisión 10%]]+INVENTARIO[[#This Row],[Costo total]])</f>
        <v>0</v>
      </c>
      <c r="X2250" s="20">
        <f ca="1">INVENTARIO[[#This Row],[Ganancia Unitaria]]*INVENTARIO[[#This Row],[Salidas]]</f>
        <v>0</v>
      </c>
      <c r="Y2250" s="20"/>
      <c r="Z2250" s="20"/>
    </row>
    <row r="2251" spans="1:26" ht="55" hidden="1" customHeight="1" x14ac:dyDescent="0.15">
      <c r="A2251" s="23"/>
      <c r="B2251" s="171"/>
      <c r="C2251" s="22"/>
      <c r="D2251" s="120"/>
      <c r="E2251" s="194"/>
      <c r="F2251" s="195" t="s">
        <v>697</v>
      </c>
      <c r="G2251" s="196"/>
      <c r="H2251" s="197"/>
      <c r="I2251" s="198">
        <f t="shared" ca="1" si="190"/>
        <v>0</v>
      </c>
      <c r="J2251" s="121"/>
      <c r="K2251" s="196">
        <f>SUMIFS(VENTAS[Cantidad],VENTAS[Código del producto Vendido],INVENTARIO[[#This Row],[Code]])</f>
        <v>0</v>
      </c>
      <c r="L2251" s="196">
        <f>INVENTARIO[[#This Row],[Entradas]]-INVENTARIO[[#This Row],[Salidas]]</f>
        <v>0</v>
      </c>
      <c r="M2251" s="197">
        <f ca="1">INVENTARIO[[#This Row],[Pricing 1]]*10%</f>
        <v>0</v>
      </c>
      <c r="N2251" s="197"/>
      <c r="O2251" s="197"/>
      <c r="P2251" s="197" t="e">
        <f t="shared" si="191"/>
        <v>#DIV/0!</v>
      </c>
      <c r="Q2251" s="196"/>
      <c r="R2251" s="197"/>
      <c r="S2251" s="199">
        <f t="shared" si="192"/>
        <v>0</v>
      </c>
      <c r="T2251" s="200">
        <f ca="1">(P2251+S2251)-INVENTARIO[[#This Row],[Comisión 10%]]</f>
        <v>0</v>
      </c>
      <c r="U2251" s="197">
        <f t="shared" ca="1" si="193"/>
        <v>0</v>
      </c>
      <c r="V2251" s="201"/>
      <c r="W2251" s="20">
        <f ca="1">INVENTARIO[[#This Row],[Precio Final]]-(INVENTARIO[[#This Row],[Comisión 10%]]+INVENTARIO[[#This Row],[Costo total]])</f>
        <v>0</v>
      </c>
      <c r="X2251" s="20">
        <f ca="1">INVENTARIO[[#This Row],[Ganancia Unitaria]]*INVENTARIO[[#This Row],[Salidas]]</f>
        <v>0</v>
      </c>
      <c r="Y2251" s="20"/>
      <c r="Z2251" s="20"/>
    </row>
    <row r="2252" spans="1:26" ht="55" hidden="1" customHeight="1" x14ac:dyDescent="0.15">
      <c r="A2252" s="23"/>
      <c r="B2252" s="171"/>
      <c r="C2252" s="22"/>
      <c r="D2252" s="120"/>
      <c r="E2252" s="194"/>
      <c r="F2252" s="195" t="s">
        <v>697</v>
      </c>
      <c r="G2252" s="196"/>
      <c r="H2252" s="197"/>
      <c r="I2252" s="198">
        <f t="shared" ca="1" si="190"/>
        <v>0</v>
      </c>
      <c r="J2252" s="121"/>
      <c r="K2252" s="196">
        <f>SUMIFS(VENTAS[Cantidad],VENTAS[Código del producto Vendido],INVENTARIO[[#This Row],[Code]])</f>
        <v>0</v>
      </c>
      <c r="L2252" s="196">
        <f>INVENTARIO[[#This Row],[Entradas]]-INVENTARIO[[#This Row],[Salidas]]</f>
        <v>0</v>
      </c>
      <c r="M2252" s="197">
        <f ca="1">INVENTARIO[[#This Row],[Pricing 1]]*10%</f>
        <v>0</v>
      </c>
      <c r="N2252" s="197"/>
      <c r="O2252" s="197"/>
      <c r="P2252" s="197" t="e">
        <f t="shared" si="191"/>
        <v>#DIV/0!</v>
      </c>
      <c r="Q2252" s="196"/>
      <c r="R2252" s="197"/>
      <c r="S2252" s="199">
        <f t="shared" si="192"/>
        <v>0</v>
      </c>
      <c r="T2252" s="200">
        <f ca="1">(P2252+S2252)-INVENTARIO[[#This Row],[Comisión 10%]]</f>
        <v>0</v>
      </c>
      <c r="U2252" s="197">
        <f t="shared" ca="1" si="193"/>
        <v>0</v>
      </c>
      <c r="V2252" s="201"/>
      <c r="W2252" s="20">
        <f ca="1">INVENTARIO[[#This Row],[Precio Final]]-(INVENTARIO[[#This Row],[Comisión 10%]]+INVENTARIO[[#This Row],[Costo total]])</f>
        <v>0</v>
      </c>
      <c r="X2252" s="20">
        <f ca="1">INVENTARIO[[#This Row],[Ganancia Unitaria]]*INVENTARIO[[#This Row],[Salidas]]</f>
        <v>0</v>
      </c>
      <c r="Y2252" s="20"/>
      <c r="Z2252" s="20"/>
    </row>
    <row r="2253" spans="1:26" ht="55" hidden="1" customHeight="1" x14ac:dyDescent="0.15">
      <c r="A2253" s="23"/>
      <c r="B2253" s="171"/>
      <c r="C2253" s="22"/>
      <c r="D2253" s="120"/>
      <c r="E2253" s="194"/>
      <c r="F2253" s="195" t="s">
        <v>695</v>
      </c>
      <c r="G2253" s="196"/>
      <c r="H2253" s="197"/>
      <c r="I2253" s="198">
        <f t="shared" ca="1" si="190"/>
        <v>0</v>
      </c>
      <c r="J2253" s="121"/>
      <c r="K2253" s="196">
        <f>SUMIFS(VENTAS[Cantidad],VENTAS[Código del producto Vendido],INVENTARIO[[#This Row],[Code]])</f>
        <v>0</v>
      </c>
      <c r="L2253" s="196">
        <f>INVENTARIO[[#This Row],[Entradas]]-INVENTARIO[[#This Row],[Salidas]]</f>
        <v>0</v>
      </c>
      <c r="M2253" s="197">
        <f ca="1">INVENTARIO[[#This Row],[Pricing 1]]*10%</f>
        <v>0</v>
      </c>
      <c r="N2253" s="197"/>
      <c r="O2253" s="197"/>
      <c r="P2253" s="197" t="e">
        <f t="shared" si="191"/>
        <v>#DIV/0!</v>
      </c>
      <c r="Q2253" s="196"/>
      <c r="R2253" s="197"/>
      <c r="S2253" s="199">
        <f t="shared" si="192"/>
        <v>0</v>
      </c>
      <c r="T2253" s="200">
        <f ca="1">(P2253+S2253)-INVENTARIO[[#This Row],[Comisión 10%]]</f>
        <v>0</v>
      </c>
      <c r="U2253" s="197">
        <f t="shared" ca="1" si="193"/>
        <v>0</v>
      </c>
      <c r="V2253" s="201"/>
      <c r="W2253" s="20">
        <f ca="1">INVENTARIO[[#This Row],[Precio Final]]-(INVENTARIO[[#This Row],[Comisión 10%]]+INVENTARIO[[#This Row],[Costo total]])</f>
        <v>0</v>
      </c>
      <c r="X2253" s="20">
        <f ca="1">INVENTARIO[[#This Row],[Ganancia Unitaria]]*INVENTARIO[[#This Row],[Salidas]]</f>
        <v>0</v>
      </c>
      <c r="Y2253" s="20"/>
      <c r="Z2253" s="20"/>
    </row>
    <row r="2254" spans="1:26" ht="55" hidden="1" customHeight="1" x14ac:dyDescent="0.15">
      <c r="A2254" s="23"/>
      <c r="B2254" s="171"/>
      <c r="C2254" s="22"/>
      <c r="D2254" s="120"/>
      <c r="E2254" s="194"/>
      <c r="F2254" s="195" t="s">
        <v>692</v>
      </c>
      <c r="G2254" s="196"/>
      <c r="H2254" s="197"/>
      <c r="I2254" s="198">
        <f t="shared" ca="1" si="190"/>
        <v>0</v>
      </c>
      <c r="J2254" s="121"/>
      <c r="K2254" s="196">
        <f>SUMIFS(VENTAS[Cantidad],VENTAS[Código del producto Vendido],INVENTARIO[[#This Row],[Code]])</f>
        <v>0</v>
      </c>
      <c r="L2254" s="196">
        <f>INVENTARIO[[#This Row],[Entradas]]-INVENTARIO[[#This Row],[Salidas]]</f>
        <v>0</v>
      </c>
      <c r="M2254" s="197">
        <f ca="1">INVENTARIO[[#This Row],[Pricing 1]]*10%</f>
        <v>0</v>
      </c>
      <c r="N2254" s="197"/>
      <c r="O2254" s="197"/>
      <c r="P2254" s="197" t="e">
        <f t="shared" si="191"/>
        <v>#DIV/0!</v>
      </c>
      <c r="Q2254" s="196"/>
      <c r="R2254" s="197"/>
      <c r="S2254" s="199">
        <f t="shared" si="192"/>
        <v>0</v>
      </c>
      <c r="T2254" s="200">
        <f ca="1">(P2254+S2254)-INVENTARIO[[#This Row],[Comisión 10%]]</f>
        <v>0</v>
      </c>
      <c r="U2254" s="197">
        <f t="shared" ca="1" si="193"/>
        <v>0</v>
      </c>
      <c r="V2254" s="201"/>
      <c r="W2254" s="20">
        <f ca="1">INVENTARIO[[#This Row],[Precio Final]]-(INVENTARIO[[#This Row],[Comisión 10%]]+INVENTARIO[[#This Row],[Costo total]])</f>
        <v>0</v>
      </c>
      <c r="X2254" s="20">
        <f ca="1">INVENTARIO[[#This Row],[Ganancia Unitaria]]*INVENTARIO[[#This Row],[Salidas]]</f>
        <v>0</v>
      </c>
      <c r="Y2254" s="20"/>
      <c r="Z2254" s="20"/>
    </row>
    <row r="2255" spans="1:26" ht="55" hidden="1" customHeight="1" x14ac:dyDescent="0.15">
      <c r="A2255" s="23"/>
      <c r="B2255" s="171"/>
      <c r="C2255" s="22"/>
      <c r="D2255" s="120"/>
      <c r="E2255" s="194"/>
      <c r="F2255" s="195" t="s">
        <v>693</v>
      </c>
      <c r="G2255" s="196"/>
      <c r="H2255" s="197"/>
      <c r="I2255" s="198">
        <f t="shared" ca="1" si="190"/>
        <v>0</v>
      </c>
      <c r="J2255" s="121"/>
      <c r="K2255" s="196">
        <f>SUMIFS(VENTAS[Cantidad],VENTAS[Código del producto Vendido],INVENTARIO[[#This Row],[Code]])</f>
        <v>0</v>
      </c>
      <c r="L2255" s="196">
        <f>INVENTARIO[[#This Row],[Entradas]]-INVENTARIO[[#This Row],[Salidas]]</f>
        <v>0</v>
      </c>
      <c r="M2255" s="197">
        <f ca="1">INVENTARIO[[#This Row],[Pricing 1]]*10%</f>
        <v>0</v>
      </c>
      <c r="N2255" s="197"/>
      <c r="O2255" s="197"/>
      <c r="P2255" s="197" t="e">
        <f t="shared" si="191"/>
        <v>#DIV/0!</v>
      </c>
      <c r="Q2255" s="196"/>
      <c r="R2255" s="197"/>
      <c r="S2255" s="199">
        <f t="shared" si="192"/>
        <v>0</v>
      </c>
      <c r="T2255" s="200">
        <f ca="1">(P2255+S2255)-INVENTARIO[[#This Row],[Comisión 10%]]</f>
        <v>0</v>
      </c>
      <c r="U2255" s="197">
        <f t="shared" ca="1" si="193"/>
        <v>0</v>
      </c>
      <c r="V2255" s="201"/>
      <c r="W2255" s="20">
        <f ca="1">INVENTARIO[[#This Row],[Precio Final]]-(INVENTARIO[[#This Row],[Comisión 10%]]+INVENTARIO[[#This Row],[Costo total]])</f>
        <v>0</v>
      </c>
      <c r="X2255" s="20">
        <f ca="1">INVENTARIO[[#This Row],[Ganancia Unitaria]]*INVENTARIO[[#This Row],[Salidas]]</f>
        <v>0</v>
      </c>
      <c r="Y2255" s="20"/>
      <c r="Z2255" s="20"/>
    </row>
    <row r="2256" spans="1:26" ht="55" hidden="1" customHeight="1" x14ac:dyDescent="0.15">
      <c r="A2256" s="23"/>
      <c r="B2256" s="171"/>
      <c r="C2256" s="22"/>
      <c r="D2256" s="120"/>
      <c r="E2256" s="194"/>
      <c r="F2256" s="195" t="s">
        <v>697</v>
      </c>
      <c r="G2256" s="196"/>
      <c r="H2256" s="197"/>
      <c r="I2256" s="198">
        <f t="shared" ca="1" si="190"/>
        <v>0</v>
      </c>
      <c r="J2256" s="121"/>
      <c r="K2256" s="196">
        <f>SUMIFS(VENTAS[Cantidad],VENTAS[Código del producto Vendido],INVENTARIO[[#This Row],[Code]])</f>
        <v>0</v>
      </c>
      <c r="L2256" s="196">
        <f>INVENTARIO[[#This Row],[Entradas]]-INVENTARIO[[#This Row],[Salidas]]</f>
        <v>0</v>
      </c>
      <c r="M2256" s="197">
        <f ca="1">INVENTARIO[[#This Row],[Pricing 1]]*10%</f>
        <v>0</v>
      </c>
      <c r="N2256" s="197"/>
      <c r="O2256" s="197"/>
      <c r="P2256" s="197" t="e">
        <f t="shared" si="191"/>
        <v>#DIV/0!</v>
      </c>
      <c r="Q2256" s="196"/>
      <c r="R2256" s="197"/>
      <c r="S2256" s="199">
        <f t="shared" si="192"/>
        <v>0</v>
      </c>
      <c r="T2256" s="200">
        <f ca="1">(P2256+S2256)-INVENTARIO[[#This Row],[Comisión 10%]]</f>
        <v>0</v>
      </c>
      <c r="U2256" s="197">
        <f t="shared" ca="1" si="193"/>
        <v>0</v>
      </c>
      <c r="V2256" s="201"/>
      <c r="W2256" s="20">
        <f ca="1">INVENTARIO[[#This Row],[Precio Final]]-(INVENTARIO[[#This Row],[Comisión 10%]]+INVENTARIO[[#This Row],[Costo total]])</f>
        <v>0</v>
      </c>
      <c r="X2256" s="20">
        <f ca="1">INVENTARIO[[#This Row],[Ganancia Unitaria]]*INVENTARIO[[#This Row],[Salidas]]</f>
        <v>0</v>
      </c>
      <c r="Y2256" s="20"/>
      <c r="Z2256" s="20"/>
    </row>
    <row r="2257" spans="1:26" ht="55" hidden="1" customHeight="1" x14ac:dyDescent="0.15">
      <c r="A2257" s="23"/>
      <c r="B2257" s="171"/>
      <c r="C2257" s="22"/>
      <c r="D2257" s="120"/>
      <c r="E2257" s="194"/>
      <c r="F2257" s="195" t="s">
        <v>692</v>
      </c>
      <c r="G2257" s="196"/>
      <c r="H2257" s="197"/>
      <c r="I2257" s="198">
        <f t="shared" ca="1" si="190"/>
        <v>0</v>
      </c>
      <c r="J2257" s="121"/>
      <c r="K2257" s="196">
        <f>SUMIFS(VENTAS[Cantidad],VENTAS[Código del producto Vendido],INVENTARIO[[#This Row],[Code]])</f>
        <v>0</v>
      </c>
      <c r="L2257" s="196">
        <f>INVENTARIO[[#This Row],[Entradas]]-INVENTARIO[[#This Row],[Salidas]]</f>
        <v>0</v>
      </c>
      <c r="M2257" s="197">
        <f ca="1">INVENTARIO[[#This Row],[Pricing 1]]*10%</f>
        <v>0</v>
      </c>
      <c r="N2257" s="197"/>
      <c r="O2257" s="197"/>
      <c r="P2257" s="197" t="e">
        <f t="shared" si="191"/>
        <v>#DIV/0!</v>
      </c>
      <c r="Q2257" s="196"/>
      <c r="R2257" s="197"/>
      <c r="S2257" s="199">
        <f t="shared" si="192"/>
        <v>0</v>
      </c>
      <c r="T2257" s="200">
        <f ca="1">(P2257+S2257)-INVENTARIO[[#This Row],[Comisión 10%]]</f>
        <v>0</v>
      </c>
      <c r="U2257" s="197">
        <f t="shared" ca="1" si="193"/>
        <v>0</v>
      </c>
      <c r="V2257" s="201"/>
      <c r="W2257" s="20">
        <f ca="1">INVENTARIO[[#This Row],[Precio Final]]-(INVENTARIO[[#This Row],[Comisión 10%]]+INVENTARIO[[#This Row],[Costo total]])</f>
        <v>0</v>
      </c>
      <c r="X2257" s="20">
        <f ca="1">INVENTARIO[[#This Row],[Ganancia Unitaria]]*INVENTARIO[[#This Row],[Salidas]]</f>
        <v>0</v>
      </c>
      <c r="Y2257" s="20"/>
      <c r="Z2257" s="20"/>
    </row>
    <row r="2258" spans="1:26" ht="55" hidden="1" customHeight="1" x14ac:dyDescent="0.15">
      <c r="A2258" s="23"/>
      <c r="B2258" s="171"/>
      <c r="C2258" s="22"/>
      <c r="D2258" s="120"/>
      <c r="E2258" s="194"/>
      <c r="F2258" s="195" t="s">
        <v>692</v>
      </c>
      <c r="G2258" s="196"/>
      <c r="H2258" s="197"/>
      <c r="I2258" s="198">
        <f t="shared" ca="1" si="190"/>
        <v>0</v>
      </c>
      <c r="J2258" s="121"/>
      <c r="K2258" s="196">
        <f>SUMIFS(VENTAS[Cantidad],VENTAS[Código del producto Vendido],INVENTARIO[[#This Row],[Code]])</f>
        <v>0</v>
      </c>
      <c r="L2258" s="196">
        <f>INVENTARIO[[#This Row],[Entradas]]-INVENTARIO[[#This Row],[Salidas]]</f>
        <v>0</v>
      </c>
      <c r="M2258" s="197">
        <f ca="1">INVENTARIO[[#This Row],[Pricing 1]]*10%</f>
        <v>0</v>
      </c>
      <c r="N2258" s="197"/>
      <c r="O2258" s="197"/>
      <c r="P2258" s="197" t="e">
        <f t="shared" si="191"/>
        <v>#DIV/0!</v>
      </c>
      <c r="Q2258" s="196"/>
      <c r="R2258" s="197"/>
      <c r="S2258" s="199">
        <f t="shared" si="192"/>
        <v>0</v>
      </c>
      <c r="T2258" s="200">
        <f ca="1">(P2258+S2258)-INVENTARIO[[#This Row],[Comisión 10%]]</f>
        <v>0</v>
      </c>
      <c r="U2258" s="197">
        <f t="shared" ca="1" si="193"/>
        <v>0</v>
      </c>
      <c r="V2258" s="201"/>
      <c r="W2258" s="20">
        <f ca="1">INVENTARIO[[#This Row],[Precio Final]]-(INVENTARIO[[#This Row],[Comisión 10%]]+INVENTARIO[[#This Row],[Costo total]])</f>
        <v>0</v>
      </c>
      <c r="X2258" s="20">
        <f ca="1">INVENTARIO[[#This Row],[Ganancia Unitaria]]*INVENTARIO[[#This Row],[Salidas]]</f>
        <v>0</v>
      </c>
      <c r="Y2258" s="20"/>
      <c r="Z2258" s="20"/>
    </row>
    <row r="2259" spans="1:26" ht="55" hidden="1" customHeight="1" x14ac:dyDescent="0.15">
      <c r="A2259" s="23"/>
      <c r="B2259" s="171"/>
      <c r="C2259" s="22"/>
      <c r="D2259" s="120"/>
      <c r="E2259" s="194"/>
      <c r="F2259" s="195" t="s">
        <v>697</v>
      </c>
      <c r="G2259" s="196"/>
      <c r="H2259" s="197"/>
      <c r="I2259" s="198">
        <f t="shared" ca="1" si="190"/>
        <v>0</v>
      </c>
      <c r="J2259" s="121"/>
      <c r="K2259" s="196">
        <f>SUMIFS(VENTAS[Cantidad],VENTAS[Código del producto Vendido],INVENTARIO[[#This Row],[Code]])</f>
        <v>0</v>
      </c>
      <c r="L2259" s="196">
        <f>INVENTARIO[[#This Row],[Entradas]]-INVENTARIO[[#This Row],[Salidas]]</f>
        <v>0</v>
      </c>
      <c r="M2259" s="197">
        <f ca="1">INVENTARIO[[#This Row],[Pricing 1]]*10%</f>
        <v>0</v>
      </c>
      <c r="N2259" s="197"/>
      <c r="O2259" s="197"/>
      <c r="P2259" s="197" t="e">
        <f t="shared" si="191"/>
        <v>#DIV/0!</v>
      </c>
      <c r="Q2259" s="196"/>
      <c r="R2259" s="197"/>
      <c r="S2259" s="199">
        <f t="shared" si="192"/>
        <v>0</v>
      </c>
      <c r="T2259" s="200">
        <f ca="1">(P2259+S2259)-INVENTARIO[[#This Row],[Comisión 10%]]</f>
        <v>0</v>
      </c>
      <c r="U2259" s="197">
        <f t="shared" ca="1" si="193"/>
        <v>0</v>
      </c>
      <c r="V2259" s="201"/>
      <c r="W2259" s="20">
        <f ca="1">INVENTARIO[[#This Row],[Precio Final]]-(INVENTARIO[[#This Row],[Comisión 10%]]+INVENTARIO[[#This Row],[Costo total]])</f>
        <v>0</v>
      </c>
      <c r="X2259" s="20">
        <f ca="1">INVENTARIO[[#This Row],[Ganancia Unitaria]]*INVENTARIO[[#This Row],[Salidas]]</f>
        <v>0</v>
      </c>
      <c r="Y2259" s="20"/>
      <c r="Z2259" s="20"/>
    </row>
    <row r="2260" spans="1:26" ht="55" hidden="1" customHeight="1" x14ac:dyDescent="0.15">
      <c r="A2260" s="23"/>
      <c r="B2260" s="171"/>
      <c r="C2260" s="22"/>
      <c r="D2260" s="120"/>
      <c r="E2260" s="194"/>
      <c r="F2260" s="195" t="s">
        <v>714</v>
      </c>
      <c r="G2260" s="196"/>
      <c r="H2260" s="197"/>
      <c r="I2260" s="198">
        <f t="shared" ca="1" si="190"/>
        <v>0</v>
      </c>
      <c r="J2260" s="121"/>
      <c r="K2260" s="196">
        <f>SUMIFS(VENTAS[Cantidad],VENTAS[Código del producto Vendido],INVENTARIO[[#This Row],[Code]])</f>
        <v>0</v>
      </c>
      <c r="L2260" s="196">
        <f>INVENTARIO[[#This Row],[Entradas]]-INVENTARIO[[#This Row],[Salidas]]</f>
        <v>0</v>
      </c>
      <c r="M2260" s="197">
        <f ca="1">INVENTARIO[[#This Row],[Pricing 1]]*10%</f>
        <v>0</v>
      </c>
      <c r="N2260" s="197"/>
      <c r="O2260" s="197"/>
      <c r="P2260" s="197" t="e">
        <f t="shared" si="191"/>
        <v>#DIV/0!</v>
      </c>
      <c r="Q2260" s="196"/>
      <c r="R2260" s="197"/>
      <c r="S2260" s="199">
        <f t="shared" si="192"/>
        <v>0</v>
      </c>
      <c r="T2260" s="200">
        <f ca="1">(P2260+S2260)-INVENTARIO[[#This Row],[Comisión 10%]]</f>
        <v>0</v>
      </c>
      <c r="U2260" s="197">
        <f t="shared" ca="1" si="193"/>
        <v>0</v>
      </c>
      <c r="V2260" s="201"/>
      <c r="W2260" s="20">
        <f ca="1">INVENTARIO[[#This Row],[Precio Final]]-(INVENTARIO[[#This Row],[Comisión 10%]]+INVENTARIO[[#This Row],[Costo total]])</f>
        <v>0</v>
      </c>
      <c r="X2260" s="20">
        <f ca="1">INVENTARIO[[#This Row],[Ganancia Unitaria]]*INVENTARIO[[#This Row],[Salidas]]</f>
        <v>0</v>
      </c>
      <c r="Y2260" s="20"/>
      <c r="Z2260" s="20"/>
    </row>
    <row r="2261" spans="1:26" ht="55" hidden="1" customHeight="1" x14ac:dyDescent="0.15">
      <c r="A2261" s="23"/>
      <c r="B2261" s="171"/>
      <c r="C2261" s="22"/>
      <c r="D2261" s="120"/>
      <c r="E2261" s="194"/>
      <c r="F2261" s="195" t="s">
        <v>2412</v>
      </c>
      <c r="G2261" s="196"/>
      <c r="H2261" s="197"/>
      <c r="I2261" s="198">
        <f t="shared" ca="1" si="190"/>
        <v>0</v>
      </c>
      <c r="J2261" s="121"/>
      <c r="K2261" s="196">
        <f>SUMIFS(VENTAS[Cantidad],VENTAS[Código del producto Vendido],INVENTARIO[[#This Row],[Code]])</f>
        <v>0</v>
      </c>
      <c r="L2261" s="196">
        <f>INVENTARIO[[#This Row],[Entradas]]-INVENTARIO[[#This Row],[Salidas]]</f>
        <v>0</v>
      </c>
      <c r="M2261" s="197">
        <f ca="1">INVENTARIO[[#This Row],[Pricing 1]]*10%</f>
        <v>0</v>
      </c>
      <c r="N2261" s="197"/>
      <c r="O2261" s="197"/>
      <c r="P2261" s="197" t="e">
        <f t="shared" si="191"/>
        <v>#DIV/0!</v>
      </c>
      <c r="Q2261" s="196"/>
      <c r="R2261" s="197"/>
      <c r="S2261" s="199">
        <f t="shared" si="192"/>
        <v>0</v>
      </c>
      <c r="T2261" s="200">
        <f ca="1">(P2261+S2261)-INVENTARIO[[#This Row],[Comisión 10%]]</f>
        <v>0</v>
      </c>
      <c r="U2261" s="197">
        <f t="shared" ca="1" si="193"/>
        <v>0</v>
      </c>
      <c r="V2261" s="201"/>
      <c r="W2261" s="20">
        <f ca="1">INVENTARIO[[#This Row],[Precio Final]]-(INVENTARIO[[#This Row],[Comisión 10%]]+INVENTARIO[[#This Row],[Costo total]])</f>
        <v>0</v>
      </c>
      <c r="X2261" s="20">
        <f ca="1">INVENTARIO[[#This Row],[Ganancia Unitaria]]*INVENTARIO[[#This Row],[Salidas]]</f>
        <v>0</v>
      </c>
      <c r="Y2261" s="20"/>
      <c r="Z2261" s="20"/>
    </row>
    <row r="2262" spans="1:26" ht="55" hidden="1" customHeight="1" x14ac:dyDescent="0.15">
      <c r="A2262" s="23"/>
      <c r="B2262" s="171"/>
      <c r="C2262" s="22"/>
      <c r="D2262" s="120"/>
      <c r="E2262" s="194"/>
      <c r="F2262" s="195" t="s">
        <v>695</v>
      </c>
      <c r="G2262" s="196"/>
      <c r="H2262" s="197"/>
      <c r="I2262" s="198">
        <f t="shared" ca="1" si="190"/>
        <v>0</v>
      </c>
      <c r="J2262" s="121"/>
      <c r="K2262" s="196">
        <f>SUMIFS(VENTAS[Cantidad],VENTAS[Código del producto Vendido],INVENTARIO[[#This Row],[Code]])</f>
        <v>0</v>
      </c>
      <c r="L2262" s="196">
        <f>INVENTARIO[[#This Row],[Entradas]]-INVENTARIO[[#This Row],[Salidas]]</f>
        <v>0</v>
      </c>
      <c r="M2262" s="197">
        <f ca="1">INVENTARIO[[#This Row],[Pricing 1]]*10%</f>
        <v>0</v>
      </c>
      <c r="N2262" s="197"/>
      <c r="O2262" s="197"/>
      <c r="P2262" s="197" t="e">
        <f t="shared" si="191"/>
        <v>#DIV/0!</v>
      </c>
      <c r="Q2262" s="196"/>
      <c r="R2262" s="197"/>
      <c r="S2262" s="199">
        <f t="shared" si="192"/>
        <v>0</v>
      </c>
      <c r="T2262" s="200">
        <f ca="1">(P2262+S2262)-INVENTARIO[[#This Row],[Comisión 10%]]</f>
        <v>0</v>
      </c>
      <c r="U2262" s="197">
        <f t="shared" ca="1" si="193"/>
        <v>0</v>
      </c>
      <c r="V2262" s="201"/>
      <c r="W2262" s="20">
        <f ca="1">INVENTARIO[[#This Row],[Precio Final]]-(INVENTARIO[[#This Row],[Comisión 10%]]+INVENTARIO[[#This Row],[Costo total]])</f>
        <v>0</v>
      </c>
      <c r="X2262" s="20">
        <f ca="1">INVENTARIO[[#This Row],[Ganancia Unitaria]]*INVENTARIO[[#This Row],[Salidas]]</f>
        <v>0</v>
      </c>
      <c r="Y2262" s="20"/>
      <c r="Z2262" s="20"/>
    </row>
    <row r="2263" spans="1:26" ht="55" hidden="1" customHeight="1" x14ac:dyDescent="0.15">
      <c r="A2263" s="23"/>
      <c r="B2263" s="171"/>
      <c r="C2263" s="22"/>
      <c r="D2263" s="120"/>
      <c r="E2263" s="194"/>
      <c r="F2263" s="195" t="s">
        <v>697</v>
      </c>
      <c r="G2263" s="196"/>
      <c r="H2263" s="197"/>
      <c r="I2263" s="198">
        <f t="shared" ca="1" si="190"/>
        <v>0</v>
      </c>
      <c r="J2263" s="121"/>
      <c r="K2263" s="196">
        <f>SUMIFS(VENTAS[Cantidad],VENTAS[Código del producto Vendido],INVENTARIO[[#This Row],[Code]])</f>
        <v>0</v>
      </c>
      <c r="L2263" s="196">
        <f>INVENTARIO[[#This Row],[Entradas]]-INVENTARIO[[#This Row],[Salidas]]</f>
        <v>0</v>
      </c>
      <c r="M2263" s="197">
        <f ca="1">INVENTARIO[[#This Row],[Pricing 1]]*10%</f>
        <v>0</v>
      </c>
      <c r="N2263" s="197"/>
      <c r="O2263" s="197"/>
      <c r="P2263" s="197" t="e">
        <f t="shared" si="191"/>
        <v>#DIV/0!</v>
      </c>
      <c r="Q2263" s="196"/>
      <c r="R2263" s="197"/>
      <c r="S2263" s="199">
        <f t="shared" si="192"/>
        <v>0</v>
      </c>
      <c r="T2263" s="200">
        <f ca="1">(P2263+S2263)-INVENTARIO[[#This Row],[Comisión 10%]]</f>
        <v>0</v>
      </c>
      <c r="U2263" s="197">
        <f t="shared" ca="1" si="193"/>
        <v>0</v>
      </c>
      <c r="V2263" s="201"/>
      <c r="W2263" s="20">
        <f ca="1">INVENTARIO[[#This Row],[Precio Final]]-(INVENTARIO[[#This Row],[Comisión 10%]]+INVENTARIO[[#This Row],[Costo total]])</f>
        <v>0</v>
      </c>
      <c r="X2263" s="20">
        <f ca="1">INVENTARIO[[#This Row],[Ganancia Unitaria]]*INVENTARIO[[#This Row],[Salidas]]</f>
        <v>0</v>
      </c>
      <c r="Y2263" s="20"/>
      <c r="Z2263" s="20"/>
    </row>
    <row r="2264" spans="1:26" ht="55" hidden="1" customHeight="1" x14ac:dyDescent="0.15">
      <c r="A2264" s="23"/>
      <c r="B2264" s="171"/>
      <c r="C2264" s="22"/>
      <c r="D2264" s="120"/>
      <c r="E2264" s="194"/>
      <c r="F2264" s="195" t="s">
        <v>1044</v>
      </c>
      <c r="G2264" s="196"/>
      <c r="H2264" s="197"/>
      <c r="I2264" s="198">
        <f t="shared" ca="1" si="190"/>
        <v>0</v>
      </c>
      <c r="J2264" s="121"/>
      <c r="K2264" s="196">
        <f>SUMIFS(VENTAS[Cantidad],VENTAS[Código del producto Vendido],INVENTARIO[[#This Row],[Code]])</f>
        <v>0</v>
      </c>
      <c r="L2264" s="196">
        <f>INVENTARIO[[#This Row],[Entradas]]-INVENTARIO[[#This Row],[Salidas]]</f>
        <v>0</v>
      </c>
      <c r="M2264" s="197">
        <f ca="1">INVENTARIO[[#This Row],[Pricing 1]]*10%</f>
        <v>0</v>
      </c>
      <c r="N2264" s="197"/>
      <c r="O2264" s="197"/>
      <c r="P2264" s="197" t="e">
        <f t="shared" si="191"/>
        <v>#DIV/0!</v>
      </c>
      <c r="Q2264" s="196"/>
      <c r="R2264" s="197"/>
      <c r="S2264" s="199">
        <f t="shared" si="192"/>
        <v>0</v>
      </c>
      <c r="T2264" s="200">
        <f ca="1">(P2264+S2264)-INVENTARIO[[#This Row],[Comisión 10%]]</f>
        <v>0</v>
      </c>
      <c r="U2264" s="197">
        <f t="shared" ca="1" si="193"/>
        <v>0</v>
      </c>
      <c r="V2264" s="201"/>
      <c r="W2264" s="20">
        <f ca="1">INVENTARIO[[#This Row],[Precio Final]]-(INVENTARIO[[#This Row],[Comisión 10%]]+INVENTARIO[[#This Row],[Costo total]])</f>
        <v>0</v>
      </c>
      <c r="X2264" s="20">
        <f ca="1">INVENTARIO[[#This Row],[Ganancia Unitaria]]*INVENTARIO[[#This Row],[Salidas]]</f>
        <v>0</v>
      </c>
      <c r="Y2264" s="20"/>
      <c r="Z2264" s="20"/>
    </row>
    <row r="2265" spans="1:26" ht="55" hidden="1" customHeight="1" x14ac:dyDescent="0.15">
      <c r="A2265" s="23"/>
      <c r="B2265" s="171"/>
      <c r="C2265" s="22"/>
      <c r="D2265" s="120"/>
      <c r="E2265" s="194"/>
      <c r="F2265" s="195" t="s">
        <v>697</v>
      </c>
      <c r="G2265" s="196"/>
      <c r="H2265" s="197"/>
      <c r="I2265" s="198">
        <f t="shared" ca="1" si="190"/>
        <v>0</v>
      </c>
      <c r="J2265" s="121"/>
      <c r="K2265" s="196">
        <f>SUMIFS(VENTAS[Cantidad],VENTAS[Código del producto Vendido],INVENTARIO[[#This Row],[Code]])</f>
        <v>0</v>
      </c>
      <c r="L2265" s="196">
        <f>INVENTARIO[[#This Row],[Entradas]]-INVENTARIO[[#This Row],[Salidas]]</f>
        <v>0</v>
      </c>
      <c r="M2265" s="197">
        <f ca="1">INVENTARIO[[#This Row],[Pricing 1]]*10%</f>
        <v>0</v>
      </c>
      <c r="N2265" s="197"/>
      <c r="O2265" s="197"/>
      <c r="P2265" s="197" t="e">
        <f t="shared" si="191"/>
        <v>#DIV/0!</v>
      </c>
      <c r="Q2265" s="196"/>
      <c r="R2265" s="197"/>
      <c r="S2265" s="199">
        <f t="shared" si="192"/>
        <v>0</v>
      </c>
      <c r="T2265" s="200">
        <f ca="1">(P2265+S2265)-INVENTARIO[[#This Row],[Comisión 10%]]</f>
        <v>0</v>
      </c>
      <c r="U2265" s="197">
        <f t="shared" ca="1" si="193"/>
        <v>0</v>
      </c>
      <c r="V2265" s="201"/>
      <c r="W2265" s="20">
        <f ca="1">INVENTARIO[[#This Row],[Precio Final]]-(INVENTARIO[[#This Row],[Comisión 10%]]+INVENTARIO[[#This Row],[Costo total]])</f>
        <v>0</v>
      </c>
      <c r="X2265" s="20">
        <f ca="1">INVENTARIO[[#This Row],[Ganancia Unitaria]]*INVENTARIO[[#This Row],[Salidas]]</f>
        <v>0</v>
      </c>
      <c r="Y2265" s="20"/>
      <c r="Z2265" s="20"/>
    </row>
    <row r="2266" spans="1:26" ht="55" hidden="1" customHeight="1" x14ac:dyDescent="0.15">
      <c r="A2266" s="23"/>
      <c r="B2266" s="171"/>
      <c r="C2266" s="22"/>
      <c r="D2266" s="120"/>
      <c r="E2266" s="194"/>
      <c r="F2266" s="195" t="s">
        <v>698</v>
      </c>
      <c r="G2266" s="196"/>
      <c r="H2266" s="197"/>
      <c r="I2266" s="198">
        <f t="shared" ca="1" si="190"/>
        <v>0</v>
      </c>
      <c r="J2266" s="121"/>
      <c r="K2266" s="196">
        <f>SUMIFS(VENTAS[Cantidad],VENTAS[Código del producto Vendido],INVENTARIO[[#This Row],[Code]])</f>
        <v>0</v>
      </c>
      <c r="L2266" s="196">
        <f>INVENTARIO[[#This Row],[Entradas]]-INVENTARIO[[#This Row],[Salidas]]</f>
        <v>0</v>
      </c>
      <c r="M2266" s="197">
        <f ca="1">INVENTARIO[[#This Row],[Pricing 1]]*10%</f>
        <v>0</v>
      </c>
      <c r="N2266" s="197"/>
      <c r="O2266" s="197"/>
      <c r="P2266" s="197" t="e">
        <f t="shared" si="191"/>
        <v>#DIV/0!</v>
      </c>
      <c r="Q2266" s="196"/>
      <c r="R2266" s="197"/>
      <c r="S2266" s="199">
        <f t="shared" si="192"/>
        <v>0</v>
      </c>
      <c r="T2266" s="200">
        <f ca="1">(P2266+S2266)-INVENTARIO[[#This Row],[Comisión 10%]]</f>
        <v>0</v>
      </c>
      <c r="U2266" s="197">
        <f t="shared" ca="1" si="193"/>
        <v>0</v>
      </c>
      <c r="V2266" s="201"/>
      <c r="W2266" s="20">
        <f ca="1">INVENTARIO[[#This Row],[Precio Final]]-(INVENTARIO[[#This Row],[Comisión 10%]]+INVENTARIO[[#This Row],[Costo total]])</f>
        <v>0</v>
      </c>
      <c r="X2266" s="20">
        <f ca="1">INVENTARIO[[#This Row],[Ganancia Unitaria]]*INVENTARIO[[#This Row],[Salidas]]</f>
        <v>0</v>
      </c>
      <c r="Y2266" s="20"/>
      <c r="Z2266" s="20"/>
    </row>
    <row r="2267" spans="1:26" ht="55" hidden="1" customHeight="1" x14ac:dyDescent="0.15">
      <c r="A2267" s="23"/>
      <c r="B2267" s="171"/>
      <c r="C2267" s="22"/>
      <c r="D2267" s="120"/>
      <c r="E2267" s="194"/>
      <c r="F2267" s="195" t="s">
        <v>692</v>
      </c>
      <c r="G2267" s="196"/>
      <c r="H2267" s="197"/>
      <c r="I2267" s="198">
        <f t="shared" ca="1" si="190"/>
        <v>0</v>
      </c>
      <c r="J2267" s="121"/>
      <c r="K2267" s="196">
        <f>SUMIFS(VENTAS[Cantidad],VENTAS[Código del producto Vendido],INVENTARIO[[#This Row],[Code]])</f>
        <v>0</v>
      </c>
      <c r="L2267" s="196">
        <f>INVENTARIO[[#This Row],[Entradas]]-INVENTARIO[[#This Row],[Salidas]]</f>
        <v>0</v>
      </c>
      <c r="M2267" s="197">
        <f ca="1">INVENTARIO[[#This Row],[Pricing 1]]*10%</f>
        <v>0</v>
      </c>
      <c r="N2267" s="197"/>
      <c r="O2267" s="197"/>
      <c r="P2267" s="197" t="e">
        <f t="shared" si="191"/>
        <v>#DIV/0!</v>
      </c>
      <c r="Q2267" s="196"/>
      <c r="R2267" s="197"/>
      <c r="S2267" s="199">
        <f t="shared" si="192"/>
        <v>0</v>
      </c>
      <c r="T2267" s="200">
        <f ca="1">(P2267+S2267)-INVENTARIO[[#This Row],[Comisión 10%]]</f>
        <v>0</v>
      </c>
      <c r="U2267" s="197">
        <f t="shared" ca="1" si="193"/>
        <v>0</v>
      </c>
      <c r="V2267" s="201"/>
      <c r="W2267" s="20">
        <f ca="1">INVENTARIO[[#This Row],[Precio Final]]-(INVENTARIO[[#This Row],[Comisión 10%]]+INVENTARIO[[#This Row],[Costo total]])</f>
        <v>0</v>
      </c>
      <c r="X2267" s="20">
        <f ca="1">INVENTARIO[[#This Row],[Ganancia Unitaria]]*INVENTARIO[[#This Row],[Salidas]]</f>
        <v>0</v>
      </c>
      <c r="Y2267" s="20"/>
      <c r="Z2267" s="20"/>
    </row>
    <row r="2268" spans="1:26" ht="55" hidden="1" customHeight="1" x14ac:dyDescent="0.15">
      <c r="A2268" s="23"/>
      <c r="B2268" s="171"/>
      <c r="C2268" s="22"/>
      <c r="D2268" s="120"/>
      <c r="E2268" s="194"/>
      <c r="F2268" s="195" t="s">
        <v>695</v>
      </c>
      <c r="G2268" s="196"/>
      <c r="H2268" s="197"/>
      <c r="I2268" s="198">
        <f t="shared" ca="1" si="190"/>
        <v>0</v>
      </c>
      <c r="J2268" s="121"/>
      <c r="K2268" s="196">
        <f>SUMIFS(VENTAS[Cantidad],VENTAS[Código del producto Vendido],INVENTARIO[[#This Row],[Code]])</f>
        <v>0</v>
      </c>
      <c r="L2268" s="196">
        <f>INVENTARIO[[#This Row],[Entradas]]-INVENTARIO[[#This Row],[Salidas]]</f>
        <v>0</v>
      </c>
      <c r="M2268" s="197">
        <f ca="1">INVENTARIO[[#This Row],[Pricing 1]]*10%</f>
        <v>0</v>
      </c>
      <c r="N2268" s="197"/>
      <c r="O2268" s="197"/>
      <c r="P2268" s="197" t="e">
        <f t="shared" si="191"/>
        <v>#DIV/0!</v>
      </c>
      <c r="Q2268" s="196"/>
      <c r="R2268" s="197"/>
      <c r="S2268" s="199">
        <f t="shared" si="192"/>
        <v>0</v>
      </c>
      <c r="T2268" s="200">
        <f ca="1">(P2268+S2268)-INVENTARIO[[#This Row],[Comisión 10%]]</f>
        <v>0</v>
      </c>
      <c r="U2268" s="197">
        <f t="shared" ca="1" si="193"/>
        <v>0</v>
      </c>
      <c r="V2268" s="201"/>
      <c r="W2268" s="20">
        <f ca="1">INVENTARIO[[#This Row],[Precio Final]]-(INVENTARIO[[#This Row],[Comisión 10%]]+INVENTARIO[[#This Row],[Costo total]])</f>
        <v>0</v>
      </c>
      <c r="X2268" s="20">
        <f ca="1">INVENTARIO[[#This Row],[Ganancia Unitaria]]*INVENTARIO[[#This Row],[Salidas]]</f>
        <v>0</v>
      </c>
      <c r="Y2268" s="20"/>
      <c r="Z2268" s="20"/>
    </row>
    <row r="2269" spans="1:26" ht="55" hidden="1" customHeight="1" x14ac:dyDescent="0.15">
      <c r="A2269" s="23"/>
      <c r="B2269" s="171"/>
      <c r="C2269" s="22"/>
      <c r="D2269" s="120"/>
      <c r="E2269" s="194"/>
      <c r="F2269" s="195" t="s">
        <v>697</v>
      </c>
      <c r="G2269" s="196"/>
      <c r="H2269" s="197"/>
      <c r="I2269" s="198">
        <f t="shared" ca="1" si="190"/>
        <v>0</v>
      </c>
      <c r="J2269" s="121"/>
      <c r="K2269" s="196">
        <f>SUMIFS(VENTAS[Cantidad],VENTAS[Código del producto Vendido],INVENTARIO[[#This Row],[Code]])</f>
        <v>0</v>
      </c>
      <c r="L2269" s="196">
        <f>INVENTARIO[[#This Row],[Entradas]]-INVENTARIO[[#This Row],[Salidas]]</f>
        <v>0</v>
      </c>
      <c r="M2269" s="197">
        <f ca="1">INVENTARIO[[#This Row],[Pricing 1]]*10%</f>
        <v>0</v>
      </c>
      <c r="N2269" s="197"/>
      <c r="O2269" s="197"/>
      <c r="P2269" s="197" t="e">
        <f t="shared" si="191"/>
        <v>#DIV/0!</v>
      </c>
      <c r="Q2269" s="196"/>
      <c r="R2269" s="197"/>
      <c r="S2269" s="199">
        <f t="shared" si="192"/>
        <v>0</v>
      </c>
      <c r="T2269" s="200">
        <f ca="1">(P2269+S2269)-INVENTARIO[[#This Row],[Comisión 10%]]</f>
        <v>0</v>
      </c>
      <c r="U2269" s="197">
        <f t="shared" ca="1" si="193"/>
        <v>0</v>
      </c>
      <c r="V2269" s="201"/>
      <c r="W2269" s="20">
        <f ca="1">INVENTARIO[[#This Row],[Precio Final]]-(INVENTARIO[[#This Row],[Comisión 10%]]+INVENTARIO[[#This Row],[Costo total]])</f>
        <v>0</v>
      </c>
      <c r="X2269" s="20">
        <f ca="1">INVENTARIO[[#This Row],[Ganancia Unitaria]]*INVENTARIO[[#This Row],[Salidas]]</f>
        <v>0</v>
      </c>
      <c r="Y2269" s="20"/>
      <c r="Z2269" s="20"/>
    </row>
    <row r="2270" spans="1:26" ht="55" hidden="1" customHeight="1" x14ac:dyDescent="0.15">
      <c r="A2270" s="23"/>
      <c r="B2270" s="171"/>
      <c r="C2270" s="22"/>
      <c r="D2270" s="120"/>
      <c r="E2270" s="194"/>
      <c r="F2270" s="195" t="s">
        <v>695</v>
      </c>
      <c r="G2270" s="196"/>
      <c r="H2270" s="197"/>
      <c r="I2270" s="198">
        <f t="shared" ca="1" si="190"/>
        <v>0</v>
      </c>
      <c r="J2270" s="121"/>
      <c r="K2270" s="196">
        <f>SUMIFS(VENTAS[Cantidad],VENTAS[Código del producto Vendido],INVENTARIO[[#This Row],[Code]])</f>
        <v>0</v>
      </c>
      <c r="L2270" s="196">
        <f>INVENTARIO[[#This Row],[Entradas]]-INVENTARIO[[#This Row],[Salidas]]</f>
        <v>0</v>
      </c>
      <c r="M2270" s="197">
        <f ca="1">INVENTARIO[[#This Row],[Pricing 1]]*10%</f>
        <v>0</v>
      </c>
      <c r="N2270" s="197"/>
      <c r="O2270" s="197"/>
      <c r="P2270" s="197" t="e">
        <f t="shared" si="191"/>
        <v>#DIV/0!</v>
      </c>
      <c r="Q2270" s="196"/>
      <c r="R2270" s="197"/>
      <c r="S2270" s="199">
        <f t="shared" si="192"/>
        <v>0</v>
      </c>
      <c r="T2270" s="200">
        <f ca="1">(P2270+S2270)-INVENTARIO[[#This Row],[Comisión 10%]]</f>
        <v>0</v>
      </c>
      <c r="U2270" s="197">
        <f t="shared" ca="1" si="193"/>
        <v>0</v>
      </c>
      <c r="V2270" s="201"/>
      <c r="W2270" s="20">
        <f ca="1">INVENTARIO[[#This Row],[Precio Final]]-(INVENTARIO[[#This Row],[Comisión 10%]]+INVENTARIO[[#This Row],[Costo total]])</f>
        <v>0</v>
      </c>
      <c r="X2270" s="20">
        <f ca="1">INVENTARIO[[#This Row],[Ganancia Unitaria]]*INVENTARIO[[#This Row],[Salidas]]</f>
        <v>0</v>
      </c>
      <c r="Y2270" s="20"/>
      <c r="Z2270" s="20"/>
    </row>
    <row r="2271" spans="1:26" ht="55" hidden="1" customHeight="1" x14ac:dyDescent="0.15">
      <c r="A2271" s="23"/>
      <c r="B2271" s="171"/>
      <c r="C2271" s="22"/>
      <c r="D2271" s="120"/>
      <c r="E2271" s="194"/>
      <c r="F2271" s="195" t="s">
        <v>697</v>
      </c>
      <c r="G2271" s="196"/>
      <c r="H2271" s="197"/>
      <c r="I2271" s="198">
        <f t="shared" ca="1" si="190"/>
        <v>0</v>
      </c>
      <c r="J2271" s="121"/>
      <c r="K2271" s="196">
        <f>SUMIFS(VENTAS[Cantidad],VENTAS[Código del producto Vendido],INVENTARIO[[#This Row],[Code]])</f>
        <v>0</v>
      </c>
      <c r="L2271" s="196">
        <f>INVENTARIO[[#This Row],[Entradas]]-INVENTARIO[[#This Row],[Salidas]]</f>
        <v>0</v>
      </c>
      <c r="M2271" s="197">
        <f ca="1">INVENTARIO[[#This Row],[Pricing 1]]*10%</f>
        <v>0</v>
      </c>
      <c r="N2271" s="197"/>
      <c r="O2271" s="197"/>
      <c r="P2271" s="197" t="e">
        <f t="shared" si="191"/>
        <v>#DIV/0!</v>
      </c>
      <c r="Q2271" s="196"/>
      <c r="R2271" s="197"/>
      <c r="S2271" s="199">
        <f t="shared" si="192"/>
        <v>0</v>
      </c>
      <c r="T2271" s="200">
        <f ca="1">(P2271+S2271)-INVENTARIO[[#This Row],[Comisión 10%]]</f>
        <v>0</v>
      </c>
      <c r="U2271" s="197">
        <f t="shared" ca="1" si="193"/>
        <v>0</v>
      </c>
      <c r="V2271" s="201"/>
      <c r="W2271" s="20">
        <f ca="1">INVENTARIO[[#This Row],[Precio Final]]-(INVENTARIO[[#This Row],[Comisión 10%]]+INVENTARIO[[#This Row],[Costo total]])</f>
        <v>0</v>
      </c>
      <c r="X2271" s="20">
        <f ca="1">INVENTARIO[[#This Row],[Ganancia Unitaria]]*INVENTARIO[[#This Row],[Salidas]]</f>
        <v>0</v>
      </c>
      <c r="Y2271" s="20"/>
      <c r="Z2271" s="20"/>
    </row>
    <row r="2272" spans="1:26" ht="55" hidden="1" customHeight="1" x14ac:dyDescent="0.15">
      <c r="A2272" s="23"/>
      <c r="B2272" s="171"/>
      <c r="C2272" s="22"/>
      <c r="D2272" s="120"/>
      <c r="E2272" s="194"/>
      <c r="F2272" s="195" t="s">
        <v>1839</v>
      </c>
      <c r="G2272" s="196"/>
      <c r="H2272" s="197"/>
      <c r="I2272" s="198">
        <f t="shared" ca="1" si="190"/>
        <v>0</v>
      </c>
      <c r="J2272" s="121"/>
      <c r="K2272" s="196">
        <f>SUMIFS(VENTAS[Cantidad],VENTAS[Código del producto Vendido],INVENTARIO[[#This Row],[Code]])</f>
        <v>0</v>
      </c>
      <c r="L2272" s="196">
        <f>INVENTARIO[[#This Row],[Entradas]]-INVENTARIO[[#This Row],[Salidas]]</f>
        <v>0</v>
      </c>
      <c r="M2272" s="197">
        <f ca="1">INVENTARIO[[#This Row],[Pricing 1]]*10%</f>
        <v>0</v>
      </c>
      <c r="N2272" s="197"/>
      <c r="O2272" s="197"/>
      <c r="P2272" s="197" t="e">
        <f t="shared" si="191"/>
        <v>#DIV/0!</v>
      </c>
      <c r="Q2272" s="196"/>
      <c r="R2272" s="197"/>
      <c r="S2272" s="199">
        <f t="shared" si="192"/>
        <v>0</v>
      </c>
      <c r="T2272" s="200">
        <f ca="1">(P2272+S2272)-INVENTARIO[[#This Row],[Comisión 10%]]</f>
        <v>0</v>
      </c>
      <c r="U2272" s="197">
        <f t="shared" ca="1" si="193"/>
        <v>0</v>
      </c>
      <c r="V2272" s="201"/>
      <c r="W2272" s="20">
        <f ca="1">INVENTARIO[[#This Row],[Precio Final]]-(INVENTARIO[[#This Row],[Comisión 10%]]+INVENTARIO[[#This Row],[Costo total]])</f>
        <v>0</v>
      </c>
      <c r="X2272" s="20">
        <f ca="1">INVENTARIO[[#This Row],[Ganancia Unitaria]]*INVENTARIO[[#This Row],[Salidas]]</f>
        <v>0</v>
      </c>
      <c r="Y2272" s="20"/>
      <c r="Z2272" s="20"/>
    </row>
    <row r="2273" spans="1:26" ht="55" hidden="1" customHeight="1" x14ac:dyDescent="0.15">
      <c r="A2273" s="23"/>
      <c r="B2273" s="171"/>
      <c r="C2273" s="22"/>
      <c r="D2273" s="120"/>
      <c r="E2273" s="194"/>
      <c r="F2273" s="195" t="s">
        <v>695</v>
      </c>
      <c r="G2273" s="196"/>
      <c r="H2273" s="197"/>
      <c r="I2273" s="198">
        <f t="shared" ca="1" si="190"/>
        <v>0</v>
      </c>
      <c r="J2273" s="121"/>
      <c r="K2273" s="196">
        <f>SUMIFS(VENTAS[Cantidad],VENTAS[Código del producto Vendido],INVENTARIO[[#This Row],[Code]])</f>
        <v>0</v>
      </c>
      <c r="L2273" s="196">
        <f>INVENTARIO[[#This Row],[Entradas]]-INVENTARIO[[#This Row],[Salidas]]</f>
        <v>0</v>
      </c>
      <c r="M2273" s="197">
        <f ca="1">INVENTARIO[[#This Row],[Pricing 1]]*10%</f>
        <v>0</v>
      </c>
      <c r="N2273" s="197"/>
      <c r="O2273" s="197"/>
      <c r="P2273" s="197" t="e">
        <f t="shared" si="191"/>
        <v>#DIV/0!</v>
      </c>
      <c r="Q2273" s="196"/>
      <c r="R2273" s="197"/>
      <c r="S2273" s="199">
        <f t="shared" si="192"/>
        <v>0</v>
      </c>
      <c r="T2273" s="200">
        <f ca="1">(P2273+S2273)-INVENTARIO[[#This Row],[Comisión 10%]]</f>
        <v>0</v>
      </c>
      <c r="U2273" s="197">
        <f t="shared" ca="1" si="193"/>
        <v>0</v>
      </c>
      <c r="V2273" s="201"/>
      <c r="W2273" s="20">
        <f ca="1">INVENTARIO[[#This Row],[Precio Final]]-(INVENTARIO[[#This Row],[Comisión 10%]]+INVENTARIO[[#This Row],[Costo total]])</f>
        <v>0</v>
      </c>
      <c r="X2273" s="20">
        <f ca="1">INVENTARIO[[#This Row],[Ganancia Unitaria]]*INVENTARIO[[#This Row],[Salidas]]</f>
        <v>0</v>
      </c>
      <c r="Y2273" s="20"/>
      <c r="Z2273" s="20"/>
    </row>
    <row r="2274" spans="1:26" ht="55" hidden="1" customHeight="1" x14ac:dyDescent="0.15">
      <c r="A2274" s="23"/>
      <c r="B2274" s="171"/>
      <c r="C2274" s="22"/>
      <c r="D2274" s="120"/>
      <c r="E2274" s="194"/>
      <c r="F2274" s="195" t="s">
        <v>697</v>
      </c>
      <c r="G2274" s="196"/>
      <c r="H2274" s="197"/>
      <c r="I2274" s="198">
        <f t="shared" ca="1" si="190"/>
        <v>0</v>
      </c>
      <c r="J2274" s="121"/>
      <c r="K2274" s="196">
        <f>SUMIFS(VENTAS[Cantidad],VENTAS[Código del producto Vendido],INVENTARIO[[#This Row],[Code]])</f>
        <v>0</v>
      </c>
      <c r="L2274" s="196">
        <f>INVENTARIO[[#This Row],[Entradas]]-INVENTARIO[[#This Row],[Salidas]]</f>
        <v>0</v>
      </c>
      <c r="M2274" s="197">
        <f ca="1">INVENTARIO[[#This Row],[Pricing 1]]*10%</f>
        <v>0</v>
      </c>
      <c r="N2274" s="197"/>
      <c r="O2274" s="197"/>
      <c r="P2274" s="197" t="e">
        <f t="shared" si="191"/>
        <v>#DIV/0!</v>
      </c>
      <c r="Q2274" s="196"/>
      <c r="R2274" s="197"/>
      <c r="S2274" s="199">
        <f t="shared" si="192"/>
        <v>0</v>
      </c>
      <c r="T2274" s="200">
        <f ca="1">(P2274+S2274)-INVENTARIO[[#This Row],[Comisión 10%]]</f>
        <v>0</v>
      </c>
      <c r="U2274" s="197">
        <f t="shared" ca="1" si="193"/>
        <v>0</v>
      </c>
      <c r="V2274" s="201"/>
      <c r="W2274" s="20">
        <f ca="1">INVENTARIO[[#This Row],[Precio Final]]-(INVENTARIO[[#This Row],[Comisión 10%]]+INVENTARIO[[#This Row],[Costo total]])</f>
        <v>0</v>
      </c>
      <c r="X2274" s="20">
        <f ca="1">INVENTARIO[[#This Row],[Ganancia Unitaria]]*INVENTARIO[[#This Row],[Salidas]]</f>
        <v>0</v>
      </c>
      <c r="Y2274" s="20"/>
      <c r="Z2274" s="20"/>
    </row>
    <row r="2275" spans="1:26" ht="55" hidden="1" customHeight="1" x14ac:dyDescent="0.15">
      <c r="A2275" s="23"/>
      <c r="B2275" s="171"/>
      <c r="C2275" s="22"/>
      <c r="D2275" s="120"/>
      <c r="E2275" s="194"/>
      <c r="F2275" s="195" t="s">
        <v>698</v>
      </c>
      <c r="G2275" s="196"/>
      <c r="H2275" s="197"/>
      <c r="I2275" s="198">
        <f t="shared" ca="1" si="190"/>
        <v>0</v>
      </c>
      <c r="J2275" s="121"/>
      <c r="K2275" s="196">
        <f>SUMIFS(VENTAS[Cantidad],VENTAS[Código del producto Vendido],INVENTARIO[[#This Row],[Code]])</f>
        <v>0</v>
      </c>
      <c r="L2275" s="196">
        <f>INVENTARIO[[#This Row],[Entradas]]-INVENTARIO[[#This Row],[Salidas]]</f>
        <v>0</v>
      </c>
      <c r="M2275" s="197">
        <f ca="1">INVENTARIO[[#This Row],[Pricing 1]]*10%</f>
        <v>0</v>
      </c>
      <c r="N2275" s="197"/>
      <c r="O2275" s="197"/>
      <c r="P2275" s="197" t="e">
        <f t="shared" si="191"/>
        <v>#DIV/0!</v>
      </c>
      <c r="Q2275" s="196"/>
      <c r="R2275" s="197"/>
      <c r="S2275" s="199">
        <f t="shared" si="192"/>
        <v>0</v>
      </c>
      <c r="T2275" s="200">
        <f ca="1">(P2275+S2275)-INVENTARIO[[#This Row],[Comisión 10%]]</f>
        <v>0</v>
      </c>
      <c r="U2275" s="197">
        <f t="shared" ca="1" si="193"/>
        <v>0</v>
      </c>
      <c r="V2275" s="201"/>
      <c r="W2275" s="20">
        <f ca="1">INVENTARIO[[#This Row],[Precio Final]]-(INVENTARIO[[#This Row],[Comisión 10%]]+INVENTARIO[[#This Row],[Costo total]])</f>
        <v>0</v>
      </c>
      <c r="X2275" s="20">
        <f ca="1">INVENTARIO[[#This Row],[Ganancia Unitaria]]*INVENTARIO[[#This Row],[Salidas]]</f>
        <v>0</v>
      </c>
      <c r="Y2275" s="20"/>
      <c r="Z2275" s="20"/>
    </row>
    <row r="2276" spans="1:26" ht="55" hidden="1" customHeight="1" x14ac:dyDescent="0.15">
      <c r="A2276" s="23"/>
      <c r="B2276" s="171"/>
      <c r="C2276" s="22"/>
      <c r="D2276" s="120"/>
      <c r="E2276" s="194"/>
      <c r="F2276" s="195"/>
      <c r="G2276" s="196"/>
      <c r="H2276" s="197"/>
      <c r="I2276" s="198">
        <f t="shared" ca="1" si="190"/>
        <v>0</v>
      </c>
      <c r="J2276" s="121"/>
      <c r="K2276" s="196">
        <f>SUMIFS(VENTAS[Cantidad],VENTAS[Código del producto Vendido],INVENTARIO[[#This Row],[Code]])</f>
        <v>0</v>
      </c>
      <c r="L2276" s="196">
        <f>INVENTARIO[[#This Row],[Entradas]]-INVENTARIO[[#This Row],[Salidas]]</f>
        <v>0</v>
      </c>
      <c r="M2276" s="197">
        <f ca="1">INVENTARIO[[#This Row],[Pricing 1]]*10%</f>
        <v>0</v>
      </c>
      <c r="N2276" s="197"/>
      <c r="O2276" s="197"/>
      <c r="P2276" s="197" t="e">
        <f t="shared" si="191"/>
        <v>#DIV/0!</v>
      </c>
      <c r="Q2276" s="196"/>
      <c r="R2276" s="197"/>
      <c r="S2276" s="199">
        <f t="shared" si="192"/>
        <v>0</v>
      </c>
      <c r="T2276" s="200">
        <f ca="1">(P2276+S2276)-INVENTARIO[[#This Row],[Comisión 10%]]</f>
        <v>0</v>
      </c>
      <c r="U2276" s="197">
        <f t="shared" ca="1" si="193"/>
        <v>0</v>
      </c>
      <c r="V2276" s="201"/>
      <c r="W2276" s="20">
        <f ca="1">INVENTARIO[[#This Row],[Precio Final]]-(INVENTARIO[[#This Row],[Comisión 10%]]+INVENTARIO[[#This Row],[Costo total]])</f>
        <v>0</v>
      </c>
      <c r="X2276" s="20">
        <f ca="1">INVENTARIO[[#This Row],[Ganancia Unitaria]]*INVENTARIO[[#This Row],[Salidas]]</f>
        <v>0</v>
      </c>
      <c r="Y2276" s="20"/>
      <c r="Z2276" s="20"/>
    </row>
    <row r="2277" spans="1:26" ht="55" hidden="1" customHeight="1" x14ac:dyDescent="0.15">
      <c r="A2277" s="23"/>
      <c r="B2277" s="171"/>
      <c r="C2277" s="22"/>
      <c r="D2277" s="120"/>
      <c r="E2277" s="194"/>
      <c r="F2277" s="195"/>
      <c r="G2277" s="196"/>
      <c r="H2277" s="197"/>
      <c r="I2277" s="198">
        <f t="shared" ca="1" si="190"/>
        <v>0</v>
      </c>
      <c r="J2277" s="121"/>
      <c r="K2277" s="196">
        <f>SUMIFS(VENTAS[Cantidad],VENTAS[Código del producto Vendido],INVENTARIO[[#This Row],[Code]])</f>
        <v>0</v>
      </c>
      <c r="L2277" s="196">
        <f>INVENTARIO[[#This Row],[Entradas]]-INVENTARIO[[#This Row],[Salidas]]</f>
        <v>0</v>
      </c>
      <c r="M2277" s="197">
        <f ca="1">INVENTARIO[[#This Row],[Pricing 1]]*10%</f>
        <v>0</v>
      </c>
      <c r="N2277" s="197"/>
      <c r="O2277" s="197"/>
      <c r="P2277" s="197" t="e">
        <f t="shared" si="191"/>
        <v>#DIV/0!</v>
      </c>
      <c r="Q2277" s="196"/>
      <c r="R2277" s="197"/>
      <c r="S2277" s="199">
        <f t="shared" si="192"/>
        <v>0</v>
      </c>
      <c r="T2277" s="200">
        <f ca="1">(P2277+S2277)-INVENTARIO[[#This Row],[Comisión 10%]]</f>
        <v>0</v>
      </c>
      <c r="U2277" s="197">
        <f t="shared" ca="1" si="193"/>
        <v>0</v>
      </c>
      <c r="V2277" s="201"/>
      <c r="W2277" s="20">
        <f ca="1">INVENTARIO[[#This Row],[Precio Final]]-(INVENTARIO[[#This Row],[Comisión 10%]]+INVENTARIO[[#This Row],[Costo total]])</f>
        <v>0</v>
      </c>
      <c r="X2277" s="20">
        <f ca="1">INVENTARIO[[#This Row],[Ganancia Unitaria]]*INVENTARIO[[#This Row],[Salidas]]</f>
        <v>0</v>
      </c>
      <c r="Y2277" s="20"/>
      <c r="Z2277" s="20"/>
    </row>
    <row r="2278" spans="1:26" ht="55" hidden="1" customHeight="1" x14ac:dyDescent="0.15">
      <c r="A2278" s="23"/>
      <c r="B2278" s="171"/>
      <c r="C2278" s="22"/>
      <c r="D2278" s="120"/>
      <c r="E2278" s="194"/>
      <c r="F2278" s="195"/>
      <c r="G2278" s="196"/>
      <c r="H2278" s="197"/>
      <c r="I2278" s="198">
        <f t="shared" ca="1" si="190"/>
        <v>0</v>
      </c>
      <c r="J2278" s="121"/>
      <c r="K2278" s="196">
        <f>SUMIFS(VENTAS[Cantidad],VENTAS[Código del producto Vendido],INVENTARIO[[#This Row],[Code]])</f>
        <v>0</v>
      </c>
      <c r="L2278" s="196">
        <f>INVENTARIO[[#This Row],[Entradas]]-INVENTARIO[[#This Row],[Salidas]]</f>
        <v>0</v>
      </c>
      <c r="M2278" s="197">
        <f ca="1">INVENTARIO[[#This Row],[Pricing 1]]*10%</f>
        <v>0</v>
      </c>
      <c r="N2278" s="197"/>
      <c r="O2278" s="197"/>
      <c r="P2278" s="197" t="e">
        <f t="shared" si="191"/>
        <v>#DIV/0!</v>
      </c>
      <c r="Q2278" s="196"/>
      <c r="R2278" s="197"/>
      <c r="S2278" s="199">
        <f t="shared" si="192"/>
        <v>0</v>
      </c>
      <c r="T2278" s="200">
        <f ca="1">(P2278+S2278)-INVENTARIO[[#This Row],[Comisión 10%]]</f>
        <v>0</v>
      </c>
      <c r="U2278" s="197">
        <f t="shared" ca="1" si="193"/>
        <v>0</v>
      </c>
      <c r="V2278" s="201"/>
      <c r="W2278" s="20">
        <f ca="1">INVENTARIO[[#This Row],[Precio Final]]-(INVENTARIO[[#This Row],[Comisión 10%]]+INVENTARIO[[#This Row],[Costo total]])</f>
        <v>0</v>
      </c>
      <c r="X2278" s="20">
        <f ca="1">INVENTARIO[[#This Row],[Ganancia Unitaria]]*INVENTARIO[[#This Row],[Salidas]]</f>
        <v>0</v>
      </c>
      <c r="Y2278" s="20"/>
      <c r="Z2278" s="20"/>
    </row>
    <row r="2279" spans="1:26" ht="55" hidden="1" customHeight="1" x14ac:dyDescent="0.15">
      <c r="A2279" s="23"/>
      <c r="B2279" s="171"/>
      <c r="C2279" s="22"/>
      <c r="D2279" s="120"/>
      <c r="E2279" s="194"/>
      <c r="F2279" s="195" t="s">
        <v>1208</v>
      </c>
      <c r="G2279" s="196"/>
      <c r="H2279" s="197"/>
      <c r="I2279" s="198">
        <f t="shared" ca="1" si="190"/>
        <v>0</v>
      </c>
      <c r="J2279" s="121"/>
      <c r="K2279" s="196">
        <f>SUMIFS(VENTAS[Cantidad],VENTAS[Código del producto Vendido],INVENTARIO[[#This Row],[Code]])</f>
        <v>0</v>
      </c>
      <c r="L2279" s="196">
        <f>INVENTARIO[[#This Row],[Entradas]]-INVENTARIO[[#This Row],[Salidas]]</f>
        <v>0</v>
      </c>
      <c r="M2279" s="197">
        <f ca="1">INVENTARIO[[#This Row],[Pricing 1]]*10%</f>
        <v>0</v>
      </c>
      <c r="N2279" s="197"/>
      <c r="O2279" s="197"/>
      <c r="P2279" s="197" t="e">
        <f t="shared" si="191"/>
        <v>#DIV/0!</v>
      </c>
      <c r="Q2279" s="196"/>
      <c r="R2279" s="197"/>
      <c r="S2279" s="199">
        <f t="shared" si="192"/>
        <v>0</v>
      </c>
      <c r="T2279" s="200">
        <f ca="1">(P2279+S2279)-INVENTARIO[[#This Row],[Comisión 10%]]</f>
        <v>0</v>
      </c>
      <c r="U2279" s="197">
        <f t="shared" ca="1" si="193"/>
        <v>0</v>
      </c>
      <c r="V2279" s="201"/>
      <c r="W2279" s="20">
        <f ca="1">INVENTARIO[[#This Row],[Precio Final]]-(INVENTARIO[[#This Row],[Comisión 10%]]+INVENTARIO[[#This Row],[Costo total]])</f>
        <v>0</v>
      </c>
      <c r="X2279" s="20">
        <f ca="1">INVENTARIO[[#This Row],[Ganancia Unitaria]]*INVENTARIO[[#This Row],[Salidas]]</f>
        <v>0</v>
      </c>
      <c r="Y2279" s="20"/>
      <c r="Z2279" s="20"/>
    </row>
    <row r="2280" spans="1:26" ht="55" hidden="1" customHeight="1" x14ac:dyDescent="0.15">
      <c r="A2280" s="23"/>
      <c r="B2280" s="171"/>
      <c r="C2280" s="22"/>
      <c r="D2280" s="120"/>
      <c r="E2280" s="194"/>
      <c r="F2280" s="195" t="s">
        <v>692</v>
      </c>
      <c r="G2280" s="196"/>
      <c r="H2280" s="197"/>
      <c r="I2280" s="198">
        <f t="shared" ca="1" si="190"/>
        <v>0</v>
      </c>
      <c r="J2280" s="121"/>
      <c r="K2280" s="196">
        <f>SUMIFS(VENTAS[Cantidad],VENTAS[Código del producto Vendido],INVENTARIO[[#This Row],[Code]])</f>
        <v>0</v>
      </c>
      <c r="L2280" s="196">
        <f>INVENTARIO[[#This Row],[Entradas]]-INVENTARIO[[#This Row],[Salidas]]</f>
        <v>0</v>
      </c>
      <c r="M2280" s="197">
        <f ca="1">INVENTARIO[[#This Row],[Pricing 1]]*10%</f>
        <v>0</v>
      </c>
      <c r="N2280" s="197"/>
      <c r="O2280" s="197"/>
      <c r="P2280" s="197" t="e">
        <f t="shared" si="191"/>
        <v>#DIV/0!</v>
      </c>
      <c r="Q2280" s="196"/>
      <c r="R2280" s="197"/>
      <c r="S2280" s="199">
        <f t="shared" si="192"/>
        <v>0</v>
      </c>
      <c r="T2280" s="200">
        <f ca="1">(P2280+S2280)-INVENTARIO[[#This Row],[Comisión 10%]]</f>
        <v>0</v>
      </c>
      <c r="U2280" s="197">
        <f t="shared" ca="1" si="193"/>
        <v>0</v>
      </c>
      <c r="V2280" s="201"/>
      <c r="W2280" s="20">
        <f ca="1">INVENTARIO[[#This Row],[Precio Final]]-(INVENTARIO[[#This Row],[Comisión 10%]]+INVENTARIO[[#This Row],[Costo total]])</f>
        <v>0</v>
      </c>
      <c r="X2280" s="20">
        <f ca="1">INVENTARIO[[#This Row],[Ganancia Unitaria]]*INVENTARIO[[#This Row],[Salidas]]</f>
        <v>0</v>
      </c>
      <c r="Y2280" s="20"/>
      <c r="Z2280" s="20"/>
    </row>
    <row r="2281" spans="1:26" ht="55" hidden="1" customHeight="1" x14ac:dyDescent="0.15">
      <c r="A2281" s="23"/>
      <c r="B2281" s="171"/>
      <c r="C2281" s="22"/>
      <c r="D2281" s="120"/>
      <c r="E2281" s="194"/>
      <c r="F2281" s="195" t="s">
        <v>695</v>
      </c>
      <c r="G2281" s="196"/>
      <c r="H2281" s="197"/>
      <c r="I2281" s="198">
        <f t="shared" ca="1" si="190"/>
        <v>0</v>
      </c>
      <c r="J2281" s="121"/>
      <c r="K2281" s="196">
        <f>SUMIFS(VENTAS[Cantidad],VENTAS[Código del producto Vendido],INVENTARIO[[#This Row],[Code]])</f>
        <v>0</v>
      </c>
      <c r="L2281" s="196">
        <f>INVENTARIO[[#This Row],[Entradas]]-INVENTARIO[[#This Row],[Salidas]]</f>
        <v>0</v>
      </c>
      <c r="M2281" s="197">
        <f ca="1">INVENTARIO[[#This Row],[Pricing 1]]*10%</f>
        <v>0</v>
      </c>
      <c r="N2281" s="197"/>
      <c r="O2281" s="197"/>
      <c r="P2281" s="197" t="e">
        <f t="shared" si="191"/>
        <v>#DIV/0!</v>
      </c>
      <c r="Q2281" s="196"/>
      <c r="R2281" s="197"/>
      <c r="S2281" s="199">
        <f t="shared" si="192"/>
        <v>0</v>
      </c>
      <c r="T2281" s="200">
        <f ca="1">(P2281+S2281)-INVENTARIO[[#This Row],[Comisión 10%]]</f>
        <v>0</v>
      </c>
      <c r="U2281" s="197">
        <f t="shared" ca="1" si="193"/>
        <v>0</v>
      </c>
      <c r="V2281" s="201"/>
      <c r="W2281" s="20">
        <f ca="1">INVENTARIO[[#This Row],[Precio Final]]-(INVENTARIO[[#This Row],[Comisión 10%]]+INVENTARIO[[#This Row],[Costo total]])</f>
        <v>0</v>
      </c>
      <c r="X2281" s="20">
        <f ca="1">INVENTARIO[[#This Row],[Ganancia Unitaria]]*INVENTARIO[[#This Row],[Salidas]]</f>
        <v>0</v>
      </c>
      <c r="Y2281" s="20"/>
      <c r="Z2281" s="20"/>
    </row>
    <row r="2282" spans="1:26" ht="55" hidden="1" customHeight="1" x14ac:dyDescent="0.15">
      <c r="A2282" s="23"/>
      <c r="B2282" s="171"/>
      <c r="C2282" s="22"/>
      <c r="D2282" s="120"/>
      <c r="E2282" s="194"/>
      <c r="F2282" s="195" t="s">
        <v>695</v>
      </c>
      <c r="G2282" s="196"/>
      <c r="H2282" s="197"/>
      <c r="I2282" s="198">
        <f t="shared" ca="1" si="190"/>
        <v>0</v>
      </c>
      <c r="J2282" s="121"/>
      <c r="K2282" s="196">
        <f>SUMIFS(VENTAS[Cantidad],VENTAS[Código del producto Vendido],INVENTARIO[[#This Row],[Code]])</f>
        <v>0</v>
      </c>
      <c r="L2282" s="196">
        <f>INVENTARIO[[#This Row],[Entradas]]-INVENTARIO[[#This Row],[Salidas]]</f>
        <v>0</v>
      </c>
      <c r="M2282" s="197">
        <f ca="1">INVENTARIO[[#This Row],[Pricing 1]]*10%</f>
        <v>0</v>
      </c>
      <c r="N2282" s="197"/>
      <c r="O2282" s="197"/>
      <c r="P2282" s="197" t="e">
        <f t="shared" si="191"/>
        <v>#DIV/0!</v>
      </c>
      <c r="Q2282" s="196"/>
      <c r="R2282" s="197"/>
      <c r="S2282" s="199">
        <f t="shared" si="192"/>
        <v>0</v>
      </c>
      <c r="T2282" s="200">
        <f ca="1">(P2282+S2282)-INVENTARIO[[#This Row],[Comisión 10%]]</f>
        <v>0</v>
      </c>
      <c r="U2282" s="197">
        <f t="shared" ca="1" si="193"/>
        <v>0</v>
      </c>
      <c r="V2282" s="201"/>
      <c r="W2282" s="20">
        <f ca="1">INVENTARIO[[#This Row],[Precio Final]]-(INVENTARIO[[#This Row],[Comisión 10%]]+INVENTARIO[[#This Row],[Costo total]])</f>
        <v>0</v>
      </c>
      <c r="X2282" s="20">
        <f ca="1">INVENTARIO[[#This Row],[Ganancia Unitaria]]*INVENTARIO[[#This Row],[Salidas]]</f>
        <v>0</v>
      </c>
      <c r="Y2282" s="20"/>
      <c r="Z2282" s="20"/>
    </row>
    <row r="2283" spans="1:26" ht="55" hidden="1" customHeight="1" x14ac:dyDescent="0.15">
      <c r="A2283" s="23"/>
      <c r="B2283" s="171"/>
      <c r="C2283" s="22"/>
      <c r="D2283" s="120"/>
      <c r="E2283" s="194"/>
      <c r="F2283" s="195" t="s">
        <v>697</v>
      </c>
      <c r="G2283" s="196"/>
      <c r="H2283" s="197"/>
      <c r="I2283" s="198">
        <f t="shared" ca="1" si="190"/>
        <v>0</v>
      </c>
      <c r="J2283" s="121"/>
      <c r="K2283" s="196">
        <f>SUMIFS(VENTAS[Cantidad],VENTAS[Código del producto Vendido],INVENTARIO[[#This Row],[Code]])</f>
        <v>0</v>
      </c>
      <c r="L2283" s="196">
        <f>INVENTARIO[[#This Row],[Entradas]]-INVENTARIO[[#This Row],[Salidas]]</f>
        <v>0</v>
      </c>
      <c r="M2283" s="197">
        <f ca="1">INVENTARIO[[#This Row],[Pricing 1]]*10%</f>
        <v>0</v>
      </c>
      <c r="N2283" s="197"/>
      <c r="O2283" s="197"/>
      <c r="P2283" s="197" t="e">
        <f t="shared" si="191"/>
        <v>#DIV/0!</v>
      </c>
      <c r="Q2283" s="196"/>
      <c r="R2283" s="197"/>
      <c r="S2283" s="199">
        <f t="shared" si="192"/>
        <v>0</v>
      </c>
      <c r="T2283" s="200">
        <f ca="1">(P2283+S2283)-INVENTARIO[[#This Row],[Comisión 10%]]</f>
        <v>0</v>
      </c>
      <c r="U2283" s="197">
        <f t="shared" ca="1" si="193"/>
        <v>0</v>
      </c>
      <c r="V2283" s="201"/>
      <c r="W2283" s="20">
        <f ca="1">INVENTARIO[[#This Row],[Precio Final]]-(INVENTARIO[[#This Row],[Comisión 10%]]+INVENTARIO[[#This Row],[Costo total]])</f>
        <v>0</v>
      </c>
      <c r="X2283" s="20">
        <f ca="1">INVENTARIO[[#This Row],[Ganancia Unitaria]]*INVENTARIO[[#This Row],[Salidas]]</f>
        <v>0</v>
      </c>
      <c r="Y2283" s="20"/>
      <c r="Z2283" s="20"/>
    </row>
    <row r="2284" spans="1:26" ht="55" hidden="1" customHeight="1" x14ac:dyDescent="0.15">
      <c r="A2284" s="23"/>
      <c r="B2284" s="171"/>
      <c r="C2284" s="22"/>
      <c r="D2284" s="120"/>
      <c r="E2284" s="194"/>
      <c r="F2284" s="195"/>
      <c r="G2284" s="196"/>
      <c r="H2284" s="197"/>
      <c r="I2284" s="198">
        <f t="shared" ca="1" si="190"/>
        <v>0</v>
      </c>
      <c r="J2284" s="121"/>
      <c r="K2284" s="196">
        <f>SUMIFS(VENTAS[Cantidad],VENTAS[Código del producto Vendido],INVENTARIO[[#This Row],[Code]])</f>
        <v>0</v>
      </c>
      <c r="L2284" s="196">
        <f>INVENTARIO[[#This Row],[Entradas]]-INVENTARIO[[#This Row],[Salidas]]</f>
        <v>0</v>
      </c>
      <c r="M2284" s="197">
        <f ca="1">INVENTARIO[[#This Row],[Pricing 1]]*10%</f>
        <v>0</v>
      </c>
      <c r="N2284" s="197"/>
      <c r="O2284" s="197"/>
      <c r="P2284" s="197" t="e">
        <f t="shared" si="191"/>
        <v>#DIV/0!</v>
      </c>
      <c r="Q2284" s="196"/>
      <c r="R2284" s="197"/>
      <c r="S2284" s="199">
        <f t="shared" si="192"/>
        <v>0</v>
      </c>
      <c r="T2284" s="200">
        <f ca="1">(P2284+S2284)-INVENTARIO[[#This Row],[Comisión 10%]]</f>
        <v>0</v>
      </c>
      <c r="U2284" s="197">
        <f t="shared" ca="1" si="193"/>
        <v>0</v>
      </c>
      <c r="V2284" s="201"/>
      <c r="W2284" s="20">
        <f ca="1">INVENTARIO[[#This Row],[Precio Final]]-(INVENTARIO[[#This Row],[Comisión 10%]]+INVENTARIO[[#This Row],[Costo total]])</f>
        <v>0</v>
      </c>
      <c r="X2284" s="20">
        <f ca="1">INVENTARIO[[#This Row],[Ganancia Unitaria]]*INVENTARIO[[#This Row],[Salidas]]</f>
        <v>0</v>
      </c>
      <c r="Y2284" s="20"/>
      <c r="Z2284" s="20"/>
    </row>
    <row r="2285" spans="1:26" ht="55" hidden="1" customHeight="1" x14ac:dyDescent="0.15">
      <c r="A2285" s="23"/>
      <c r="B2285" s="171"/>
      <c r="C2285" s="22"/>
      <c r="D2285" s="120"/>
      <c r="E2285" s="194"/>
      <c r="F2285" s="195"/>
      <c r="G2285" s="196"/>
      <c r="H2285" s="197"/>
      <c r="I2285" s="198">
        <f t="shared" ca="1" si="190"/>
        <v>0</v>
      </c>
      <c r="J2285" s="121"/>
      <c r="K2285" s="196">
        <f>SUMIFS(VENTAS[Cantidad],VENTAS[Código del producto Vendido],INVENTARIO[[#This Row],[Code]])</f>
        <v>0</v>
      </c>
      <c r="L2285" s="196">
        <f>INVENTARIO[[#This Row],[Entradas]]-INVENTARIO[[#This Row],[Salidas]]</f>
        <v>0</v>
      </c>
      <c r="M2285" s="197">
        <f ca="1">INVENTARIO[[#This Row],[Pricing 1]]*10%</f>
        <v>0</v>
      </c>
      <c r="N2285" s="197"/>
      <c r="O2285" s="197"/>
      <c r="P2285" s="197" t="e">
        <f t="shared" si="191"/>
        <v>#DIV/0!</v>
      </c>
      <c r="Q2285" s="196"/>
      <c r="R2285" s="197"/>
      <c r="S2285" s="199">
        <f t="shared" si="192"/>
        <v>0</v>
      </c>
      <c r="T2285" s="200">
        <f ca="1">(P2285+S2285)-INVENTARIO[[#This Row],[Comisión 10%]]</f>
        <v>0</v>
      </c>
      <c r="U2285" s="197">
        <f t="shared" ca="1" si="193"/>
        <v>0</v>
      </c>
      <c r="V2285" s="201"/>
      <c r="W2285" s="20">
        <f ca="1">INVENTARIO[[#This Row],[Precio Final]]-(INVENTARIO[[#This Row],[Comisión 10%]]+INVENTARIO[[#This Row],[Costo total]])</f>
        <v>0</v>
      </c>
      <c r="X2285" s="20">
        <f ca="1">INVENTARIO[[#This Row],[Ganancia Unitaria]]*INVENTARIO[[#This Row],[Salidas]]</f>
        <v>0</v>
      </c>
      <c r="Y2285" s="20"/>
      <c r="Z2285" s="20"/>
    </row>
    <row r="2286" spans="1:26" ht="55" hidden="1" customHeight="1" x14ac:dyDescent="0.15">
      <c r="A2286" s="23"/>
      <c r="B2286" s="171"/>
      <c r="C2286" s="22"/>
      <c r="D2286" s="120"/>
      <c r="E2286" s="194"/>
      <c r="F2286" s="195" t="s">
        <v>698</v>
      </c>
      <c r="G2286" s="196"/>
      <c r="H2286" s="197"/>
      <c r="I2286" s="198">
        <f t="shared" ca="1" si="190"/>
        <v>0</v>
      </c>
      <c r="J2286" s="121"/>
      <c r="K2286" s="196">
        <f>SUMIFS(VENTAS[Cantidad],VENTAS[Código del producto Vendido],INVENTARIO[[#This Row],[Code]])</f>
        <v>0</v>
      </c>
      <c r="L2286" s="196">
        <f>INVENTARIO[[#This Row],[Entradas]]-INVENTARIO[[#This Row],[Salidas]]</f>
        <v>0</v>
      </c>
      <c r="M2286" s="197">
        <f ca="1">INVENTARIO[[#This Row],[Pricing 1]]*10%</f>
        <v>0</v>
      </c>
      <c r="N2286" s="197"/>
      <c r="O2286" s="197"/>
      <c r="P2286" s="197" t="e">
        <f t="shared" si="191"/>
        <v>#DIV/0!</v>
      </c>
      <c r="Q2286" s="196"/>
      <c r="R2286" s="197"/>
      <c r="S2286" s="199">
        <f t="shared" si="192"/>
        <v>0</v>
      </c>
      <c r="T2286" s="200">
        <f ca="1">(P2286+S2286)-INVENTARIO[[#This Row],[Comisión 10%]]</f>
        <v>0</v>
      </c>
      <c r="U2286" s="197">
        <f t="shared" ca="1" si="193"/>
        <v>0</v>
      </c>
      <c r="V2286" s="201"/>
      <c r="W2286" s="20">
        <f ca="1">INVENTARIO[[#This Row],[Precio Final]]-(INVENTARIO[[#This Row],[Comisión 10%]]+INVENTARIO[[#This Row],[Costo total]])</f>
        <v>0</v>
      </c>
      <c r="X2286" s="20">
        <f ca="1">INVENTARIO[[#This Row],[Ganancia Unitaria]]*INVENTARIO[[#This Row],[Salidas]]</f>
        <v>0</v>
      </c>
      <c r="Y2286" s="20"/>
      <c r="Z2286" s="20"/>
    </row>
    <row r="2287" spans="1:26" ht="55" hidden="1" customHeight="1" x14ac:dyDescent="0.15">
      <c r="A2287" s="23"/>
      <c r="B2287" s="171"/>
      <c r="C2287" s="22"/>
      <c r="D2287" s="120"/>
      <c r="E2287" s="194"/>
      <c r="F2287" s="195"/>
      <c r="G2287" s="196"/>
      <c r="H2287" s="197"/>
      <c r="I2287" s="198">
        <f t="shared" ca="1" si="190"/>
        <v>0</v>
      </c>
      <c r="J2287" s="121"/>
      <c r="K2287" s="196">
        <f>SUMIFS(VENTAS[Cantidad],VENTAS[Código del producto Vendido],INVENTARIO[[#This Row],[Code]])</f>
        <v>0</v>
      </c>
      <c r="L2287" s="196">
        <f>INVENTARIO[[#This Row],[Entradas]]-INVENTARIO[[#This Row],[Salidas]]</f>
        <v>0</v>
      </c>
      <c r="M2287" s="197">
        <f ca="1">INVENTARIO[[#This Row],[Pricing 1]]*10%</f>
        <v>0</v>
      </c>
      <c r="N2287" s="197"/>
      <c r="O2287" s="197"/>
      <c r="P2287" s="197" t="e">
        <f t="shared" si="191"/>
        <v>#DIV/0!</v>
      </c>
      <c r="Q2287" s="196"/>
      <c r="R2287" s="197"/>
      <c r="S2287" s="199">
        <f t="shared" si="192"/>
        <v>0</v>
      </c>
      <c r="T2287" s="200">
        <f ca="1">(P2287+S2287)-INVENTARIO[[#This Row],[Comisión 10%]]</f>
        <v>0</v>
      </c>
      <c r="U2287" s="197">
        <f t="shared" ca="1" si="193"/>
        <v>0</v>
      </c>
      <c r="V2287" s="201"/>
      <c r="W2287" s="20">
        <f ca="1">INVENTARIO[[#This Row],[Precio Final]]-(INVENTARIO[[#This Row],[Comisión 10%]]+INVENTARIO[[#This Row],[Costo total]])</f>
        <v>0</v>
      </c>
      <c r="X2287" s="20">
        <f ca="1">INVENTARIO[[#This Row],[Ganancia Unitaria]]*INVENTARIO[[#This Row],[Salidas]]</f>
        <v>0</v>
      </c>
      <c r="Y2287" s="20"/>
      <c r="Z2287" s="20"/>
    </row>
    <row r="2288" spans="1:26" ht="55" hidden="1" customHeight="1" x14ac:dyDescent="0.15">
      <c r="A2288" s="23"/>
      <c r="B2288" s="171"/>
      <c r="C2288" s="22"/>
      <c r="D2288" s="120"/>
      <c r="E2288" s="194"/>
      <c r="F2288" s="195"/>
      <c r="G2288" s="196"/>
      <c r="H2288" s="197"/>
      <c r="I2288" s="198">
        <f t="shared" ca="1" si="190"/>
        <v>0</v>
      </c>
      <c r="J2288" s="121"/>
      <c r="K2288" s="196">
        <f>SUMIFS(VENTAS[Cantidad],VENTAS[Código del producto Vendido],INVENTARIO[[#This Row],[Code]])</f>
        <v>0</v>
      </c>
      <c r="L2288" s="196">
        <f>INVENTARIO[[#This Row],[Entradas]]-INVENTARIO[[#This Row],[Salidas]]</f>
        <v>0</v>
      </c>
      <c r="M2288" s="197">
        <f ca="1">INVENTARIO[[#This Row],[Pricing 1]]*10%</f>
        <v>0</v>
      </c>
      <c r="N2288" s="197"/>
      <c r="O2288" s="197"/>
      <c r="P2288" s="197" t="e">
        <f t="shared" si="191"/>
        <v>#DIV/0!</v>
      </c>
      <c r="Q2288" s="196"/>
      <c r="R2288" s="197"/>
      <c r="S2288" s="199">
        <f t="shared" si="192"/>
        <v>0</v>
      </c>
      <c r="T2288" s="200">
        <f ca="1">(P2288+S2288)-INVENTARIO[[#This Row],[Comisión 10%]]</f>
        <v>0</v>
      </c>
      <c r="U2288" s="197">
        <f t="shared" ca="1" si="193"/>
        <v>0</v>
      </c>
      <c r="V2288" s="201"/>
      <c r="W2288" s="20">
        <f ca="1">INVENTARIO[[#This Row],[Precio Final]]-(INVENTARIO[[#This Row],[Comisión 10%]]+INVENTARIO[[#This Row],[Costo total]])</f>
        <v>0</v>
      </c>
      <c r="X2288" s="20">
        <f ca="1">INVENTARIO[[#This Row],[Ganancia Unitaria]]*INVENTARIO[[#This Row],[Salidas]]</f>
        <v>0</v>
      </c>
      <c r="Y2288" s="20"/>
      <c r="Z2288" s="20"/>
    </row>
    <row r="2289" spans="1:26" ht="55" hidden="1" customHeight="1" x14ac:dyDescent="0.15">
      <c r="A2289" s="23"/>
      <c r="B2289" s="171"/>
      <c r="C2289" s="22"/>
      <c r="D2289" s="120"/>
      <c r="E2289" s="194"/>
      <c r="F2289" s="195"/>
      <c r="G2289" s="196"/>
      <c r="H2289" s="197"/>
      <c r="I2289" s="198">
        <f t="shared" ca="1" si="190"/>
        <v>0</v>
      </c>
      <c r="J2289" s="121"/>
      <c r="K2289" s="196">
        <f>SUMIFS(VENTAS[Cantidad],VENTAS[Código del producto Vendido],INVENTARIO[[#This Row],[Code]])</f>
        <v>0</v>
      </c>
      <c r="L2289" s="196">
        <f>INVENTARIO[[#This Row],[Entradas]]-INVENTARIO[[#This Row],[Salidas]]</f>
        <v>0</v>
      </c>
      <c r="M2289" s="197">
        <f ca="1">INVENTARIO[[#This Row],[Pricing 1]]*10%</f>
        <v>0</v>
      </c>
      <c r="N2289" s="197"/>
      <c r="O2289" s="197"/>
      <c r="P2289" s="197" t="e">
        <f t="shared" si="191"/>
        <v>#DIV/0!</v>
      </c>
      <c r="Q2289" s="196"/>
      <c r="R2289" s="197"/>
      <c r="S2289" s="199">
        <f t="shared" si="192"/>
        <v>0</v>
      </c>
      <c r="T2289" s="200">
        <f ca="1">(P2289+S2289)-INVENTARIO[[#This Row],[Comisión 10%]]</f>
        <v>0</v>
      </c>
      <c r="U2289" s="197">
        <f t="shared" ca="1" si="193"/>
        <v>0</v>
      </c>
      <c r="V2289" s="201"/>
      <c r="W2289" s="20">
        <f ca="1">INVENTARIO[[#This Row],[Precio Final]]-(INVENTARIO[[#This Row],[Comisión 10%]]+INVENTARIO[[#This Row],[Costo total]])</f>
        <v>0</v>
      </c>
      <c r="X2289" s="20">
        <f ca="1">INVENTARIO[[#This Row],[Ganancia Unitaria]]*INVENTARIO[[#This Row],[Salidas]]</f>
        <v>0</v>
      </c>
      <c r="Y2289" s="20"/>
      <c r="Z2289" s="20"/>
    </row>
    <row r="2290" spans="1:26" ht="55" hidden="1" customHeight="1" x14ac:dyDescent="0.15">
      <c r="A2290" s="23"/>
      <c r="B2290" s="171"/>
      <c r="C2290" s="22"/>
      <c r="D2290" s="120"/>
      <c r="E2290" s="194"/>
      <c r="F2290" s="195"/>
      <c r="G2290" s="196"/>
      <c r="H2290" s="197"/>
      <c r="I2290" s="198">
        <f t="shared" ca="1" si="190"/>
        <v>0</v>
      </c>
      <c r="J2290" s="121"/>
      <c r="K2290" s="196">
        <f>SUMIFS(VENTAS[Cantidad],VENTAS[Código del producto Vendido],INVENTARIO[[#This Row],[Code]])</f>
        <v>0</v>
      </c>
      <c r="L2290" s="196">
        <f>INVENTARIO[[#This Row],[Entradas]]-INVENTARIO[[#This Row],[Salidas]]</f>
        <v>0</v>
      </c>
      <c r="M2290" s="197">
        <f ca="1">INVENTARIO[[#This Row],[Pricing 1]]*10%</f>
        <v>0</v>
      </c>
      <c r="N2290" s="197"/>
      <c r="O2290" s="197"/>
      <c r="P2290" s="197" t="e">
        <f t="shared" si="191"/>
        <v>#DIV/0!</v>
      </c>
      <c r="Q2290" s="196"/>
      <c r="R2290" s="197"/>
      <c r="S2290" s="199">
        <f t="shared" si="192"/>
        <v>0</v>
      </c>
      <c r="T2290" s="200">
        <f ca="1">(P2290+S2290)-INVENTARIO[[#This Row],[Comisión 10%]]</f>
        <v>0</v>
      </c>
      <c r="U2290" s="197">
        <f t="shared" ca="1" si="193"/>
        <v>0</v>
      </c>
      <c r="V2290" s="201"/>
      <c r="W2290" s="20">
        <f ca="1">INVENTARIO[[#This Row],[Precio Final]]-(INVENTARIO[[#This Row],[Comisión 10%]]+INVENTARIO[[#This Row],[Costo total]])</f>
        <v>0</v>
      </c>
      <c r="X2290" s="20">
        <f ca="1">INVENTARIO[[#This Row],[Ganancia Unitaria]]*INVENTARIO[[#This Row],[Salidas]]</f>
        <v>0</v>
      </c>
      <c r="Y2290" s="20"/>
      <c r="Z2290" s="20"/>
    </row>
    <row r="2291" spans="1:26" ht="55" hidden="1" customHeight="1" x14ac:dyDescent="0.15">
      <c r="A2291" s="23"/>
      <c r="B2291" s="171"/>
      <c r="C2291" s="22"/>
      <c r="D2291" s="120"/>
      <c r="E2291" s="194"/>
      <c r="F2291" s="195"/>
      <c r="G2291" s="196"/>
      <c r="H2291" s="197"/>
      <c r="I2291" s="198">
        <f t="shared" ca="1" si="190"/>
        <v>0</v>
      </c>
      <c r="J2291" s="121"/>
      <c r="K2291" s="196">
        <f>SUMIFS(VENTAS[Cantidad],VENTAS[Código del producto Vendido],INVENTARIO[[#This Row],[Code]])</f>
        <v>0</v>
      </c>
      <c r="L2291" s="196">
        <f>INVENTARIO[[#This Row],[Entradas]]-INVENTARIO[[#This Row],[Salidas]]</f>
        <v>0</v>
      </c>
      <c r="M2291" s="197">
        <f ca="1">INVENTARIO[[#This Row],[Pricing 1]]*10%</f>
        <v>0</v>
      </c>
      <c r="N2291" s="197"/>
      <c r="O2291" s="197"/>
      <c r="P2291" s="197" t="e">
        <f t="shared" si="191"/>
        <v>#DIV/0!</v>
      </c>
      <c r="Q2291" s="196"/>
      <c r="R2291" s="197"/>
      <c r="S2291" s="199">
        <f t="shared" si="192"/>
        <v>0</v>
      </c>
      <c r="T2291" s="200">
        <f ca="1">(P2291+S2291)-INVENTARIO[[#This Row],[Comisión 10%]]</f>
        <v>0</v>
      </c>
      <c r="U2291" s="197">
        <f t="shared" ca="1" si="193"/>
        <v>0</v>
      </c>
      <c r="V2291" s="201"/>
      <c r="W2291" s="20">
        <f ca="1">INVENTARIO[[#This Row],[Precio Final]]-(INVENTARIO[[#This Row],[Comisión 10%]]+INVENTARIO[[#This Row],[Costo total]])</f>
        <v>0</v>
      </c>
      <c r="X2291" s="20">
        <f ca="1">INVENTARIO[[#This Row],[Ganancia Unitaria]]*INVENTARIO[[#This Row],[Salidas]]</f>
        <v>0</v>
      </c>
      <c r="Y2291" s="20"/>
      <c r="Z2291" s="20"/>
    </row>
    <row r="2292" spans="1:26" ht="55" hidden="1" customHeight="1" x14ac:dyDescent="0.15">
      <c r="A2292" s="23"/>
      <c r="B2292" s="171"/>
      <c r="C2292" s="22"/>
      <c r="D2292" s="120"/>
      <c r="E2292" s="194"/>
      <c r="F2292" s="195"/>
      <c r="G2292" s="196"/>
      <c r="H2292" s="197"/>
      <c r="I2292" s="198">
        <f t="shared" ca="1" si="190"/>
        <v>0</v>
      </c>
      <c r="J2292" s="121"/>
      <c r="K2292" s="196">
        <f>SUMIFS(VENTAS[Cantidad],VENTAS[Código del producto Vendido],INVENTARIO[[#This Row],[Code]])</f>
        <v>0</v>
      </c>
      <c r="L2292" s="196">
        <f>INVENTARIO[[#This Row],[Entradas]]-INVENTARIO[[#This Row],[Salidas]]</f>
        <v>0</v>
      </c>
      <c r="M2292" s="197">
        <f ca="1">INVENTARIO[[#This Row],[Pricing 1]]*10%</f>
        <v>0</v>
      </c>
      <c r="N2292" s="197"/>
      <c r="O2292" s="197"/>
      <c r="P2292" s="197" t="e">
        <f t="shared" si="191"/>
        <v>#DIV/0!</v>
      </c>
      <c r="Q2292" s="196"/>
      <c r="R2292" s="197"/>
      <c r="S2292" s="199">
        <f t="shared" si="192"/>
        <v>0</v>
      </c>
      <c r="T2292" s="200">
        <f ca="1">(P2292+S2292)-INVENTARIO[[#This Row],[Comisión 10%]]</f>
        <v>0</v>
      </c>
      <c r="U2292" s="197">
        <f t="shared" ca="1" si="193"/>
        <v>0</v>
      </c>
      <c r="V2292" s="201"/>
      <c r="W2292" s="20">
        <f ca="1">INVENTARIO[[#This Row],[Precio Final]]-(INVENTARIO[[#This Row],[Comisión 10%]]+INVENTARIO[[#This Row],[Costo total]])</f>
        <v>0</v>
      </c>
      <c r="X2292" s="20">
        <f ca="1">INVENTARIO[[#This Row],[Ganancia Unitaria]]*INVENTARIO[[#This Row],[Salidas]]</f>
        <v>0</v>
      </c>
      <c r="Y2292" s="20"/>
      <c r="Z2292" s="20"/>
    </row>
    <row r="2293" spans="1:26" ht="55" hidden="1" customHeight="1" x14ac:dyDescent="0.15">
      <c r="A2293" s="23"/>
      <c r="B2293" s="171"/>
      <c r="C2293" s="22"/>
      <c r="D2293" s="120"/>
      <c r="E2293" s="194"/>
      <c r="F2293" s="195" t="s">
        <v>695</v>
      </c>
      <c r="G2293" s="196"/>
      <c r="H2293" s="197"/>
      <c r="I2293" s="198">
        <f t="shared" ca="1" si="190"/>
        <v>0</v>
      </c>
      <c r="J2293" s="121"/>
      <c r="K2293" s="196">
        <f>SUMIFS(VENTAS[Cantidad],VENTAS[Código del producto Vendido],INVENTARIO[[#This Row],[Code]])</f>
        <v>0</v>
      </c>
      <c r="L2293" s="196">
        <f>INVENTARIO[[#This Row],[Entradas]]-INVENTARIO[[#This Row],[Salidas]]</f>
        <v>0</v>
      </c>
      <c r="M2293" s="197">
        <f ca="1">INVENTARIO[[#This Row],[Pricing 1]]*10%</f>
        <v>0</v>
      </c>
      <c r="N2293" s="197"/>
      <c r="O2293" s="197"/>
      <c r="P2293" s="197" t="e">
        <f t="shared" si="191"/>
        <v>#DIV/0!</v>
      </c>
      <c r="Q2293" s="196"/>
      <c r="R2293" s="197"/>
      <c r="S2293" s="199">
        <f t="shared" si="192"/>
        <v>0</v>
      </c>
      <c r="T2293" s="200">
        <f ca="1">(P2293+S2293)-INVENTARIO[[#This Row],[Comisión 10%]]</f>
        <v>0</v>
      </c>
      <c r="U2293" s="197">
        <f t="shared" ca="1" si="193"/>
        <v>0</v>
      </c>
      <c r="V2293" s="201"/>
      <c r="W2293" s="20">
        <f ca="1">INVENTARIO[[#This Row],[Precio Final]]-(INVENTARIO[[#This Row],[Comisión 10%]]+INVENTARIO[[#This Row],[Costo total]])</f>
        <v>0</v>
      </c>
      <c r="X2293" s="20">
        <f ca="1">INVENTARIO[[#This Row],[Ganancia Unitaria]]*INVENTARIO[[#This Row],[Salidas]]</f>
        <v>0</v>
      </c>
      <c r="Y2293" s="20"/>
      <c r="Z2293" s="20"/>
    </row>
    <row r="2294" spans="1:26" ht="55" hidden="1" customHeight="1" x14ac:dyDescent="0.15">
      <c r="A2294" s="23"/>
      <c r="B2294" s="171"/>
      <c r="C2294" s="22"/>
      <c r="D2294" s="120"/>
      <c r="E2294" s="194"/>
      <c r="F2294" s="195" t="s">
        <v>697</v>
      </c>
      <c r="G2294" s="196"/>
      <c r="H2294" s="197"/>
      <c r="I2294" s="198">
        <f t="shared" ref="I2294:I2357" ca="1" si="194">U2294</f>
        <v>0</v>
      </c>
      <c r="J2294" s="121"/>
      <c r="K2294" s="196">
        <f>SUMIFS(VENTAS[Cantidad],VENTAS[Código del producto Vendido],INVENTARIO[[#This Row],[Code]])</f>
        <v>0</v>
      </c>
      <c r="L2294" s="196">
        <f>INVENTARIO[[#This Row],[Entradas]]-INVENTARIO[[#This Row],[Salidas]]</f>
        <v>0</v>
      </c>
      <c r="M2294" s="197">
        <f ca="1">INVENTARIO[[#This Row],[Pricing 1]]*10%</f>
        <v>0</v>
      </c>
      <c r="N2294" s="197"/>
      <c r="O2294" s="197"/>
      <c r="P2294" s="197" t="e">
        <f t="shared" ref="P2294:P2357" si="195">N2294/O2294</f>
        <v>#DIV/0!</v>
      </c>
      <c r="Q2294" s="196"/>
      <c r="R2294" s="197"/>
      <c r="S2294" s="199">
        <f t="shared" ref="S2294:S2357" si="196">Q2294*R2294/1000</f>
        <v>0</v>
      </c>
      <c r="T2294" s="200">
        <f ca="1">(P2294+S2294)-INVENTARIO[[#This Row],[Comisión 10%]]</f>
        <v>0</v>
      </c>
      <c r="U2294" s="197">
        <f t="shared" ref="U2294:U2357" ca="1" si="197">ROUNDUP(T2294,0)</f>
        <v>0</v>
      </c>
      <c r="V2294" s="201"/>
      <c r="W2294" s="20">
        <f ca="1">INVENTARIO[[#This Row],[Precio Final]]-(INVENTARIO[[#This Row],[Comisión 10%]]+INVENTARIO[[#This Row],[Costo total]])</f>
        <v>0</v>
      </c>
      <c r="X2294" s="20">
        <f ca="1">INVENTARIO[[#This Row],[Ganancia Unitaria]]*INVENTARIO[[#This Row],[Salidas]]</f>
        <v>0</v>
      </c>
      <c r="Y2294" s="20"/>
      <c r="Z2294" s="20"/>
    </row>
    <row r="2295" spans="1:26" ht="55" hidden="1" customHeight="1" x14ac:dyDescent="0.15">
      <c r="A2295" s="23"/>
      <c r="B2295" s="171"/>
      <c r="C2295" s="22"/>
      <c r="D2295" s="120"/>
      <c r="E2295" s="194"/>
      <c r="F2295" s="195" t="s">
        <v>2411</v>
      </c>
      <c r="G2295" s="196"/>
      <c r="H2295" s="197"/>
      <c r="I2295" s="198">
        <f t="shared" ca="1" si="194"/>
        <v>0</v>
      </c>
      <c r="J2295" s="121"/>
      <c r="K2295" s="196">
        <f>SUMIFS(VENTAS[Cantidad],VENTAS[Código del producto Vendido],INVENTARIO[[#This Row],[Code]])</f>
        <v>0</v>
      </c>
      <c r="L2295" s="196">
        <f>INVENTARIO[[#This Row],[Entradas]]-INVENTARIO[[#This Row],[Salidas]]</f>
        <v>0</v>
      </c>
      <c r="M2295" s="197">
        <f ca="1">INVENTARIO[[#This Row],[Pricing 1]]*10%</f>
        <v>0</v>
      </c>
      <c r="N2295" s="197"/>
      <c r="O2295" s="197"/>
      <c r="P2295" s="197" t="e">
        <f t="shared" si="195"/>
        <v>#DIV/0!</v>
      </c>
      <c r="Q2295" s="196"/>
      <c r="R2295" s="197"/>
      <c r="S2295" s="199">
        <f t="shared" si="196"/>
        <v>0</v>
      </c>
      <c r="T2295" s="200">
        <f ca="1">(P2295+S2295)-INVENTARIO[[#This Row],[Comisión 10%]]</f>
        <v>0</v>
      </c>
      <c r="U2295" s="197">
        <f t="shared" ca="1" si="197"/>
        <v>0</v>
      </c>
      <c r="V2295" s="201"/>
      <c r="W2295" s="20">
        <f ca="1">INVENTARIO[[#This Row],[Precio Final]]-(INVENTARIO[[#This Row],[Comisión 10%]]+INVENTARIO[[#This Row],[Costo total]])</f>
        <v>0</v>
      </c>
      <c r="X2295" s="20">
        <f ca="1">INVENTARIO[[#This Row],[Ganancia Unitaria]]*INVENTARIO[[#This Row],[Salidas]]</f>
        <v>0</v>
      </c>
      <c r="Y2295" s="20"/>
      <c r="Z2295" s="20"/>
    </row>
    <row r="2296" spans="1:26" ht="55" hidden="1" customHeight="1" x14ac:dyDescent="0.15">
      <c r="A2296" s="23"/>
      <c r="B2296" s="171"/>
      <c r="C2296" s="22"/>
      <c r="D2296" s="120"/>
      <c r="E2296" s="194"/>
      <c r="F2296" s="195" t="s">
        <v>2411</v>
      </c>
      <c r="G2296" s="196"/>
      <c r="H2296" s="197"/>
      <c r="I2296" s="198">
        <f t="shared" ca="1" si="194"/>
        <v>0</v>
      </c>
      <c r="J2296" s="121"/>
      <c r="K2296" s="196">
        <f>SUMIFS(VENTAS[Cantidad],VENTAS[Código del producto Vendido],INVENTARIO[[#This Row],[Code]])</f>
        <v>0</v>
      </c>
      <c r="L2296" s="196">
        <f>INVENTARIO[[#This Row],[Entradas]]-INVENTARIO[[#This Row],[Salidas]]</f>
        <v>0</v>
      </c>
      <c r="M2296" s="197">
        <f ca="1">INVENTARIO[[#This Row],[Pricing 1]]*10%</f>
        <v>0</v>
      </c>
      <c r="N2296" s="197"/>
      <c r="O2296" s="197"/>
      <c r="P2296" s="197" t="e">
        <f t="shared" si="195"/>
        <v>#DIV/0!</v>
      </c>
      <c r="Q2296" s="196"/>
      <c r="R2296" s="197"/>
      <c r="S2296" s="199">
        <f t="shared" si="196"/>
        <v>0</v>
      </c>
      <c r="T2296" s="200">
        <f ca="1">(P2296+S2296)-INVENTARIO[[#This Row],[Comisión 10%]]</f>
        <v>0</v>
      </c>
      <c r="U2296" s="197">
        <f t="shared" ca="1" si="197"/>
        <v>0</v>
      </c>
      <c r="V2296" s="201"/>
      <c r="W2296" s="20">
        <f ca="1">INVENTARIO[[#This Row],[Precio Final]]-(INVENTARIO[[#This Row],[Comisión 10%]]+INVENTARIO[[#This Row],[Costo total]])</f>
        <v>0</v>
      </c>
      <c r="X2296" s="20">
        <f ca="1">INVENTARIO[[#This Row],[Ganancia Unitaria]]*INVENTARIO[[#This Row],[Salidas]]</f>
        <v>0</v>
      </c>
      <c r="Y2296" s="20"/>
      <c r="Z2296" s="20"/>
    </row>
    <row r="2297" spans="1:26" ht="55" hidden="1" customHeight="1" x14ac:dyDescent="0.15">
      <c r="A2297" s="23"/>
      <c r="B2297" s="171"/>
      <c r="C2297" s="22"/>
      <c r="D2297" s="120"/>
      <c r="E2297" s="194"/>
      <c r="F2297" s="195" t="s">
        <v>2411</v>
      </c>
      <c r="G2297" s="196"/>
      <c r="H2297" s="197"/>
      <c r="I2297" s="198">
        <f t="shared" ca="1" si="194"/>
        <v>0</v>
      </c>
      <c r="J2297" s="121"/>
      <c r="K2297" s="196">
        <f>SUMIFS(VENTAS[Cantidad],VENTAS[Código del producto Vendido],INVENTARIO[[#This Row],[Code]])</f>
        <v>0</v>
      </c>
      <c r="L2297" s="196">
        <f>INVENTARIO[[#This Row],[Entradas]]-INVENTARIO[[#This Row],[Salidas]]</f>
        <v>0</v>
      </c>
      <c r="M2297" s="197">
        <f ca="1">INVENTARIO[[#This Row],[Pricing 1]]*10%</f>
        <v>0</v>
      </c>
      <c r="N2297" s="197"/>
      <c r="O2297" s="197"/>
      <c r="P2297" s="197" t="e">
        <f t="shared" si="195"/>
        <v>#DIV/0!</v>
      </c>
      <c r="Q2297" s="196"/>
      <c r="R2297" s="197"/>
      <c r="S2297" s="199">
        <f t="shared" si="196"/>
        <v>0</v>
      </c>
      <c r="T2297" s="200">
        <f ca="1">(P2297+S2297)-INVENTARIO[[#This Row],[Comisión 10%]]</f>
        <v>0</v>
      </c>
      <c r="U2297" s="197">
        <f t="shared" ca="1" si="197"/>
        <v>0</v>
      </c>
      <c r="V2297" s="201"/>
      <c r="W2297" s="20">
        <f ca="1">INVENTARIO[[#This Row],[Precio Final]]-(INVENTARIO[[#This Row],[Comisión 10%]]+INVENTARIO[[#This Row],[Costo total]])</f>
        <v>0</v>
      </c>
      <c r="X2297" s="20">
        <f ca="1">INVENTARIO[[#This Row],[Ganancia Unitaria]]*INVENTARIO[[#This Row],[Salidas]]</f>
        <v>0</v>
      </c>
      <c r="Y2297" s="20"/>
      <c r="Z2297" s="20"/>
    </row>
    <row r="2298" spans="1:26" ht="55" hidden="1" customHeight="1" x14ac:dyDescent="0.15">
      <c r="A2298" s="23"/>
      <c r="B2298" s="171"/>
      <c r="C2298" s="22"/>
      <c r="D2298" s="120"/>
      <c r="E2298" s="194"/>
      <c r="F2298" s="195" t="s">
        <v>698</v>
      </c>
      <c r="G2298" s="196"/>
      <c r="H2298" s="197"/>
      <c r="I2298" s="198">
        <f t="shared" ca="1" si="194"/>
        <v>0</v>
      </c>
      <c r="J2298" s="121"/>
      <c r="K2298" s="196">
        <f>SUMIFS(VENTAS[Cantidad],VENTAS[Código del producto Vendido],INVENTARIO[[#This Row],[Code]])</f>
        <v>0</v>
      </c>
      <c r="L2298" s="196">
        <f>INVENTARIO[[#This Row],[Entradas]]-INVENTARIO[[#This Row],[Salidas]]</f>
        <v>0</v>
      </c>
      <c r="M2298" s="197">
        <f ca="1">INVENTARIO[[#This Row],[Pricing 1]]*10%</f>
        <v>0</v>
      </c>
      <c r="N2298" s="197"/>
      <c r="O2298" s="197"/>
      <c r="P2298" s="197" t="e">
        <f t="shared" si="195"/>
        <v>#DIV/0!</v>
      </c>
      <c r="Q2298" s="196"/>
      <c r="R2298" s="197"/>
      <c r="S2298" s="199">
        <f t="shared" si="196"/>
        <v>0</v>
      </c>
      <c r="T2298" s="200">
        <f ca="1">(P2298+S2298)-INVENTARIO[[#This Row],[Comisión 10%]]</f>
        <v>0</v>
      </c>
      <c r="U2298" s="197">
        <f t="shared" ca="1" si="197"/>
        <v>0</v>
      </c>
      <c r="V2298" s="201"/>
      <c r="W2298" s="20">
        <f ca="1">INVENTARIO[[#This Row],[Precio Final]]-(INVENTARIO[[#This Row],[Comisión 10%]]+INVENTARIO[[#This Row],[Costo total]])</f>
        <v>0</v>
      </c>
      <c r="X2298" s="20">
        <f ca="1">INVENTARIO[[#This Row],[Ganancia Unitaria]]*INVENTARIO[[#This Row],[Salidas]]</f>
        <v>0</v>
      </c>
      <c r="Y2298" s="20"/>
      <c r="Z2298" s="20"/>
    </row>
    <row r="2299" spans="1:26" ht="55" hidden="1" customHeight="1" x14ac:dyDescent="0.15">
      <c r="A2299" s="23"/>
      <c r="B2299" s="171"/>
      <c r="C2299" s="22"/>
      <c r="D2299" s="120"/>
      <c r="E2299" s="194"/>
      <c r="F2299" s="195"/>
      <c r="G2299" s="196"/>
      <c r="H2299" s="197"/>
      <c r="I2299" s="198">
        <f t="shared" ca="1" si="194"/>
        <v>0</v>
      </c>
      <c r="J2299" s="121"/>
      <c r="K2299" s="196">
        <f>SUMIFS(VENTAS[Cantidad],VENTAS[Código del producto Vendido],INVENTARIO[[#This Row],[Code]])</f>
        <v>0</v>
      </c>
      <c r="L2299" s="196">
        <f>INVENTARIO[[#This Row],[Entradas]]-INVENTARIO[[#This Row],[Salidas]]</f>
        <v>0</v>
      </c>
      <c r="M2299" s="197">
        <f ca="1">INVENTARIO[[#This Row],[Pricing 1]]*10%</f>
        <v>0</v>
      </c>
      <c r="N2299" s="197"/>
      <c r="O2299" s="197"/>
      <c r="P2299" s="197" t="e">
        <f t="shared" si="195"/>
        <v>#DIV/0!</v>
      </c>
      <c r="Q2299" s="196"/>
      <c r="R2299" s="197"/>
      <c r="S2299" s="199">
        <f t="shared" si="196"/>
        <v>0</v>
      </c>
      <c r="T2299" s="200">
        <f ca="1">(P2299+S2299)-INVENTARIO[[#This Row],[Comisión 10%]]</f>
        <v>0</v>
      </c>
      <c r="U2299" s="197">
        <f t="shared" ca="1" si="197"/>
        <v>0</v>
      </c>
      <c r="V2299" s="201"/>
      <c r="W2299" s="20">
        <f ca="1">INVENTARIO[[#This Row],[Precio Final]]-(INVENTARIO[[#This Row],[Comisión 10%]]+INVENTARIO[[#This Row],[Costo total]])</f>
        <v>0</v>
      </c>
      <c r="X2299" s="20">
        <f ca="1">INVENTARIO[[#This Row],[Ganancia Unitaria]]*INVENTARIO[[#This Row],[Salidas]]</f>
        <v>0</v>
      </c>
      <c r="Y2299" s="20"/>
      <c r="Z2299" s="20"/>
    </row>
    <row r="2300" spans="1:26" ht="55" hidden="1" customHeight="1" x14ac:dyDescent="0.15">
      <c r="A2300" s="23"/>
      <c r="B2300" s="171"/>
      <c r="C2300" s="22"/>
      <c r="D2300" s="120"/>
      <c r="E2300" s="194"/>
      <c r="F2300" s="195"/>
      <c r="G2300" s="196"/>
      <c r="H2300" s="197"/>
      <c r="I2300" s="198">
        <f t="shared" ca="1" si="194"/>
        <v>0</v>
      </c>
      <c r="J2300" s="121"/>
      <c r="K2300" s="196">
        <f>SUMIFS(VENTAS[Cantidad],VENTAS[Código del producto Vendido],INVENTARIO[[#This Row],[Code]])</f>
        <v>0</v>
      </c>
      <c r="L2300" s="196">
        <f>INVENTARIO[[#This Row],[Entradas]]-INVENTARIO[[#This Row],[Salidas]]</f>
        <v>0</v>
      </c>
      <c r="M2300" s="197">
        <f ca="1">INVENTARIO[[#This Row],[Pricing 1]]*10%</f>
        <v>0</v>
      </c>
      <c r="N2300" s="197"/>
      <c r="O2300" s="197"/>
      <c r="P2300" s="197" t="e">
        <f t="shared" si="195"/>
        <v>#DIV/0!</v>
      </c>
      <c r="Q2300" s="196"/>
      <c r="R2300" s="197"/>
      <c r="S2300" s="199">
        <f t="shared" si="196"/>
        <v>0</v>
      </c>
      <c r="T2300" s="200">
        <f ca="1">(P2300+S2300)-INVENTARIO[[#This Row],[Comisión 10%]]</f>
        <v>0</v>
      </c>
      <c r="U2300" s="197">
        <f t="shared" ca="1" si="197"/>
        <v>0</v>
      </c>
      <c r="V2300" s="201"/>
      <c r="W2300" s="20">
        <f ca="1">INVENTARIO[[#This Row],[Precio Final]]-(INVENTARIO[[#This Row],[Comisión 10%]]+INVENTARIO[[#This Row],[Costo total]])</f>
        <v>0</v>
      </c>
      <c r="X2300" s="20">
        <f ca="1">INVENTARIO[[#This Row],[Ganancia Unitaria]]*INVENTARIO[[#This Row],[Salidas]]</f>
        <v>0</v>
      </c>
      <c r="Y2300" s="20"/>
      <c r="Z2300" s="20"/>
    </row>
    <row r="2301" spans="1:26" ht="55" hidden="1" customHeight="1" x14ac:dyDescent="0.15">
      <c r="A2301" s="23"/>
      <c r="B2301" s="171"/>
      <c r="C2301" s="22"/>
      <c r="D2301" s="120"/>
      <c r="E2301" s="194"/>
      <c r="F2301" s="195"/>
      <c r="G2301" s="196"/>
      <c r="H2301" s="197"/>
      <c r="I2301" s="198">
        <f t="shared" ca="1" si="194"/>
        <v>0</v>
      </c>
      <c r="J2301" s="121"/>
      <c r="K2301" s="196">
        <f>SUMIFS(VENTAS[Cantidad],VENTAS[Código del producto Vendido],INVENTARIO[[#This Row],[Code]])</f>
        <v>0</v>
      </c>
      <c r="L2301" s="196">
        <f>INVENTARIO[[#This Row],[Entradas]]-INVENTARIO[[#This Row],[Salidas]]</f>
        <v>0</v>
      </c>
      <c r="M2301" s="197">
        <f ca="1">INVENTARIO[[#This Row],[Pricing 1]]*10%</f>
        <v>0</v>
      </c>
      <c r="N2301" s="197"/>
      <c r="O2301" s="197"/>
      <c r="P2301" s="197" t="e">
        <f t="shared" si="195"/>
        <v>#DIV/0!</v>
      </c>
      <c r="Q2301" s="196"/>
      <c r="R2301" s="197"/>
      <c r="S2301" s="199">
        <f t="shared" si="196"/>
        <v>0</v>
      </c>
      <c r="T2301" s="200">
        <f ca="1">(P2301+S2301)-INVENTARIO[[#This Row],[Comisión 10%]]</f>
        <v>0</v>
      </c>
      <c r="U2301" s="197">
        <f t="shared" ca="1" si="197"/>
        <v>0</v>
      </c>
      <c r="V2301" s="201"/>
      <c r="W2301" s="20">
        <f ca="1">INVENTARIO[[#This Row],[Precio Final]]-(INVENTARIO[[#This Row],[Comisión 10%]]+INVENTARIO[[#This Row],[Costo total]])</f>
        <v>0</v>
      </c>
      <c r="X2301" s="20">
        <f ca="1">INVENTARIO[[#This Row],[Ganancia Unitaria]]*INVENTARIO[[#This Row],[Salidas]]</f>
        <v>0</v>
      </c>
      <c r="Y2301" s="20"/>
      <c r="Z2301" s="20"/>
    </row>
    <row r="2302" spans="1:26" ht="55" hidden="1" customHeight="1" x14ac:dyDescent="0.15">
      <c r="A2302" s="23"/>
      <c r="B2302" s="171"/>
      <c r="C2302" s="22"/>
      <c r="D2302" s="120"/>
      <c r="E2302" s="194"/>
      <c r="F2302" s="195" t="s">
        <v>697</v>
      </c>
      <c r="G2302" s="196"/>
      <c r="H2302" s="197"/>
      <c r="I2302" s="198">
        <f t="shared" ca="1" si="194"/>
        <v>0</v>
      </c>
      <c r="J2302" s="121"/>
      <c r="K2302" s="196">
        <f>SUMIFS(VENTAS[Cantidad],VENTAS[Código del producto Vendido],INVENTARIO[[#This Row],[Code]])</f>
        <v>0</v>
      </c>
      <c r="L2302" s="196">
        <f>INVENTARIO[[#This Row],[Entradas]]-INVENTARIO[[#This Row],[Salidas]]</f>
        <v>0</v>
      </c>
      <c r="M2302" s="197">
        <f ca="1">INVENTARIO[[#This Row],[Pricing 1]]*10%</f>
        <v>0</v>
      </c>
      <c r="N2302" s="197"/>
      <c r="O2302" s="197"/>
      <c r="P2302" s="197" t="e">
        <f t="shared" si="195"/>
        <v>#DIV/0!</v>
      </c>
      <c r="Q2302" s="196"/>
      <c r="R2302" s="197"/>
      <c r="S2302" s="199">
        <f t="shared" si="196"/>
        <v>0</v>
      </c>
      <c r="T2302" s="200">
        <f ca="1">(P2302+S2302)-INVENTARIO[[#This Row],[Comisión 10%]]</f>
        <v>0</v>
      </c>
      <c r="U2302" s="197">
        <f t="shared" ca="1" si="197"/>
        <v>0</v>
      </c>
      <c r="V2302" s="201"/>
      <c r="W2302" s="20">
        <f ca="1">INVENTARIO[[#This Row],[Precio Final]]-(INVENTARIO[[#This Row],[Comisión 10%]]+INVENTARIO[[#This Row],[Costo total]])</f>
        <v>0</v>
      </c>
      <c r="X2302" s="20">
        <f ca="1">INVENTARIO[[#This Row],[Ganancia Unitaria]]*INVENTARIO[[#This Row],[Salidas]]</f>
        <v>0</v>
      </c>
      <c r="Y2302" s="20"/>
      <c r="Z2302" s="20"/>
    </row>
    <row r="2303" spans="1:26" ht="55" hidden="1" customHeight="1" x14ac:dyDescent="0.15">
      <c r="A2303" s="23"/>
      <c r="B2303" s="171"/>
      <c r="C2303" s="22"/>
      <c r="D2303" s="120"/>
      <c r="E2303" s="194"/>
      <c r="F2303" s="195" t="s">
        <v>695</v>
      </c>
      <c r="G2303" s="196"/>
      <c r="H2303" s="197"/>
      <c r="I2303" s="198">
        <f t="shared" ca="1" si="194"/>
        <v>0</v>
      </c>
      <c r="J2303" s="121"/>
      <c r="K2303" s="196">
        <f>SUMIFS(VENTAS[Cantidad],VENTAS[Código del producto Vendido],INVENTARIO[[#This Row],[Code]])</f>
        <v>0</v>
      </c>
      <c r="L2303" s="196">
        <f>INVENTARIO[[#This Row],[Entradas]]-INVENTARIO[[#This Row],[Salidas]]</f>
        <v>0</v>
      </c>
      <c r="M2303" s="197">
        <f ca="1">INVENTARIO[[#This Row],[Pricing 1]]*10%</f>
        <v>0</v>
      </c>
      <c r="N2303" s="197"/>
      <c r="O2303" s="197"/>
      <c r="P2303" s="197" t="e">
        <f t="shared" si="195"/>
        <v>#DIV/0!</v>
      </c>
      <c r="Q2303" s="196"/>
      <c r="R2303" s="197"/>
      <c r="S2303" s="199">
        <f t="shared" si="196"/>
        <v>0</v>
      </c>
      <c r="T2303" s="200">
        <f ca="1">(P2303+S2303)-INVENTARIO[[#This Row],[Comisión 10%]]</f>
        <v>0</v>
      </c>
      <c r="U2303" s="197">
        <f t="shared" ca="1" si="197"/>
        <v>0</v>
      </c>
      <c r="V2303" s="201"/>
      <c r="W2303" s="20">
        <f ca="1">INVENTARIO[[#This Row],[Precio Final]]-(INVENTARIO[[#This Row],[Comisión 10%]]+INVENTARIO[[#This Row],[Costo total]])</f>
        <v>0</v>
      </c>
      <c r="X2303" s="20">
        <f ca="1">INVENTARIO[[#This Row],[Ganancia Unitaria]]*INVENTARIO[[#This Row],[Salidas]]</f>
        <v>0</v>
      </c>
      <c r="Y2303" s="20"/>
      <c r="Z2303" s="20"/>
    </row>
    <row r="2304" spans="1:26" ht="55" hidden="1" customHeight="1" x14ac:dyDescent="0.15">
      <c r="A2304" s="23"/>
      <c r="B2304" s="171"/>
      <c r="C2304" s="22"/>
      <c r="D2304" s="120"/>
      <c r="E2304" s="194"/>
      <c r="F2304" s="195" t="s">
        <v>697</v>
      </c>
      <c r="G2304" s="196"/>
      <c r="H2304" s="197"/>
      <c r="I2304" s="198">
        <f t="shared" ca="1" si="194"/>
        <v>0</v>
      </c>
      <c r="J2304" s="121"/>
      <c r="K2304" s="196">
        <f>SUMIFS(VENTAS[Cantidad],VENTAS[Código del producto Vendido],INVENTARIO[[#This Row],[Code]])</f>
        <v>0</v>
      </c>
      <c r="L2304" s="196">
        <f>INVENTARIO[[#This Row],[Entradas]]-INVENTARIO[[#This Row],[Salidas]]</f>
        <v>0</v>
      </c>
      <c r="M2304" s="197">
        <f ca="1">INVENTARIO[[#This Row],[Pricing 1]]*10%</f>
        <v>0</v>
      </c>
      <c r="N2304" s="197"/>
      <c r="O2304" s="197"/>
      <c r="P2304" s="197" t="e">
        <f t="shared" si="195"/>
        <v>#DIV/0!</v>
      </c>
      <c r="Q2304" s="196"/>
      <c r="R2304" s="197"/>
      <c r="S2304" s="199">
        <f t="shared" si="196"/>
        <v>0</v>
      </c>
      <c r="T2304" s="200">
        <f ca="1">(P2304+S2304)-INVENTARIO[[#This Row],[Comisión 10%]]</f>
        <v>0</v>
      </c>
      <c r="U2304" s="197">
        <f t="shared" ca="1" si="197"/>
        <v>0</v>
      </c>
      <c r="V2304" s="201"/>
      <c r="W2304" s="20">
        <f ca="1">INVENTARIO[[#This Row],[Precio Final]]-(INVENTARIO[[#This Row],[Comisión 10%]]+INVENTARIO[[#This Row],[Costo total]])</f>
        <v>0</v>
      </c>
      <c r="X2304" s="20">
        <f ca="1">INVENTARIO[[#This Row],[Ganancia Unitaria]]*INVENTARIO[[#This Row],[Salidas]]</f>
        <v>0</v>
      </c>
      <c r="Y2304" s="20"/>
      <c r="Z2304" s="20"/>
    </row>
    <row r="2305" spans="1:26" ht="55" hidden="1" customHeight="1" x14ac:dyDescent="0.15">
      <c r="A2305" s="23"/>
      <c r="B2305" s="171"/>
      <c r="C2305" s="22"/>
      <c r="D2305" s="120"/>
      <c r="E2305" s="194"/>
      <c r="F2305" s="195" t="s">
        <v>698</v>
      </c>
      <c r="G2305" s="196"/>
      <c r="H2305" s="197"/>
      <c r="I2305" s="198">
        <f t="shared" ca="1" si="194"/>
        <v>0</v>
      </c>
      <c r="J2305" s="121"/>
      <c r="K2305" s="196">
        <f>SUMIFS(VENTAS[Cantidad],VENTAS[Código del producto Vendido],INVENTARIO[[#This Row],[Code]])</f>
        <v>0</v>
      </c>
      <c r="L2305" s="196">
        <f>INVENTARIO[[#This Row],[Entradas]]-INVENTARIO[[#This Row],[Salidas]]</f>
        <v>0</v>
      </c>
      <c r="M2305" s="197">
        <f ca="1">INVENTARIO[[#This Row],[Pricing 1]]*10%</f>
        <v>0</v>
      </c>
      <c r="N2305" s="197"/>
      <c r="O2305" s="197"/>
      <c r="P2305" s="197" t="e">
        <f t="shared" si="195"/>
        <v>#DIV/0!</v>
      </c>
      <c r="Q2305" s="196"/>
      <c r="R2305" s="197"/>
      <c r="S2305" s="199">
        <f t="shared" si="196"/>
        <v>0</v>
      </c>
      <c r="T2305" s="200">
        <f ca="1">(P2305+S2305)-INVENTARIO[[#This Row],[Comisión 10%]]</f>
        <v>0</v>
      </c>
      <c r="U2305" s="197">
        <f t="shared" ca="1" si="197"/>
        <v>0</v>
      </c>
      <c r="V2305" s="201"/>
      <c r="W2305" s="20">
        <f ca="1">INVENTARIO[[#This Row],[Precio Final]]-(INVENTARIO[[#This Row],[Comisión 10%]]+INVENTARIO[[#This Row],[Costo total]])</f>
        <v>0</v>
      </c>
      <c r="X2305" s="20">
        <f ca="1">INVENTARIO[[#This Row],[Ganancia Unitaria]]*INVENTARIO[[#This Row],[Salidas]]</f>
        <v>0</v>
      </c>
      <c r="Y2305" s="20"/>
      <c r="Z2305" s="20"/>
    </row>
    <row r="2306" spans="1:26" ht="55" hidden="1" customHeight="1" x14ac:dyDescent="0.15">
      <c r="A2306" s="23"/>
      <c r="B2306" s="171"/>
      <c r="C2306" s="22"/>
      <c r="D2306" s="120"/>
      <c r="E2306" s="194"/>
      <c r="F2306" s="195" t="s">
        <v>697</v>
      </c>
      <c r="G2306" s="196"/>
      <c r="H2306" s="197"/>
      <c r="I2306" s="198">
        <f t="shared" ca="1" si="194"/>
        <v>0</v>
      </c>
      <c r="J2306" s="121"/>
      <c r="K2306" s="196">
        <f>SUMIFS(VENTAS[Cantidad],VENTAS[Código del producto Vendido],INVENTARIO[[#This Row],[Code]])</f>
        <v>0</v>
      </c>
      <c r="L2306" s="196">
        <f>INVENTARIO[[#This Row],[Entradas]]-INVENTARIO[[#This Row],[Salidas]]</f>
        <v>0</v>
      </c>
      <c r="M2306" s="197">
        <f ca="1">INVENTARIO[[#This Row],[Pricing 1]]*10%</f>
        <v>0</v>
      </c>
      <c r="N2306" s="197"/>
      <c r="O2306" s="197"/>
      <c r="P2306" s="197" t="e">
        <f t="shared" si="195"/>
        <v>#DIV/0!</v>
      </c>
      <c r="Q2306" s="196"/>
      <c r="R2306" s="197"/>
      <c r="S2306" s="199">
        <f t="shared" si="196"/>
        <v>0</v>
      </c>
      <c r="T2306" s="200">
        <f ca="1">(P2306+S2306)-INVENTARIO[[#This Row],[Comisión 10%]]</f>
        <v>0</v>
      </c>
      <c r="U2306" s="197">
        <f t="shared" ca="1" si="197"/>
        <v>0</v>
      </c>
      <c r="V2306" s="201"/>
      <c r="W2306" s="20">
        <f ca="1">INVENTARIO[[#This Row],[Precio Final]]-(INVENTARIO[[#This Row],[Comisión 10%]]+INVENTARIO[[#This Row],[Costo total]])</f>
        <v>0</v>
      </c>
      <c r="X2306" s="20">
        <f ca="1">INVENTARIO[[#This Row],[Ganancia Unitaria]]*INVENTARIO[[#This Row],[Salidas]]</f>
        <v>0</v>
      </c>
      <c r="Y2306" s="20"/>
      <c r="Z2306" s="20"/>
    </row>
    <row r="2307" spans="1:26" ht="55" hidden="1" customHeight="1" x14ac:dyDescent="0.15">
      <c r="A2307" s="23"/>
      <c r="B2307" s="171"/>
      <c r="C2307" s="22"/>
      <c r="D2307" s="120"/>
      <c r="E2307" s="194"/>
      <c r="F2307" s="195" t="s">
        <v>697</v>
      </c>
      <c r="G2307" s="196"/>
      <c r="H2307" s="197"/>
      <c r="I2307" s="198">
        <f t="shared" ca="1" si="194"/>
        <v>0</v>
      </c>
      <c r="J2307" s="121"/>
      <c r="K2307" s="196">
        <f>SUMIFS(VENTAS[Cantidad],VENTAS[Código del producto Vendido],INVENTARIO[[#This Row],[Code]])</f>
        <v>0</v>
      </c>
      <c r="L2307" s="196">
        <f>INVENTARIO[[#This Row],[Entradas]]-INVENTARIO[[#This Row],[Salidas]]</f>
        <v>0</v>
      </c>
      <c r="M2307" s="197">
        <f ca="1">INVENTARIO[[#This Row],[Pricing 1]]*10%</f>
        <v>0</v>
      </c>
      <c r="N2307" s="197"/>
      <c r="O2307" s="197"/>
      <c r="P2307" s="197" t="e">
        <f t="shared" si="195"/>
        <v>#DIV/0!</v>
      </c>
      <c r="Q2307" s="196"/>
      <c r="R2307" s="197"/>
      <c r="S2307" s="199">
        <f t="shared" si="196"/>
        <v>0</v>
      </c>
      <c r="T2307" s="200">
        <f ca="1">(P2307+S2307)-INVENTARIO[[#This Row],[Comisión 10%]]</f>
        <v>0</v>
      </c>
      <c r="U2307" s="197">
        <f t="shared" ca="1" si="197"/>
        <v>0</v>
      </c>
      <c r="V2307" s="201"/>
      <c r="W2307" s="20">
        <f ca="1">INVENTARIO[[#This Row],[Precio Final]]-(INVENTARIO[[#This Row],[Comisión 10%]]+INVENTARIO[[#This Row],[Costo total]])</f>
        <v>0</v>
      </c>
      <c r="X2307" s="20">
        <f ca="1">INVENTARIO[[#This Row],[Ganancia Unitaria]]*INVENTARIO[[#This Row],[Salidas]]</f>
        <v>0</v>
      </c>
      <c r="Y2307" s="20"/>
      <c r="Z2307" s="20"/>
    </row>
    <row r="2308" spans="1:26" ht="55" hidden="1" customHeight="1" x14ac:dyDescent="0.15">
      <c r="A2308" s="23"/>
      <c r="B2308" s="171"/>
      <c r="C2308" s="22"/>
      <c r="D2308" s="120"/>
      <c r="E2308" s="194"/>
      <c r="F2308" s="195" t="s">
        <v>692</v>
      </c>
      <c r="G2308" s="196"/>
      <c r="H2308" s="197"/>
      <c r="I2308" s="198">
        <f t="shared" ca="1" si="194"/>
        <v>0</v>
      </c>
      <c r="J2308" s="121"/>
      <c r="K2308" s="196">
        <f>SUMIFS(VENTAS[Cantidad],VENTAS[Código del producto Vendido],INVENTARIO[[#This Row],[Code]])</f>
        <v>0</v>
      </c>
      <c r="L2308" s="196">
        <f>INVENTARIO[[#This Row],[Entradas]]-INVENTARIO[[#This Row],[Salidas]]</f>
        <v>0</v>
      </c>
      <c r="M2308" s="197">
        <f ca="1">INVENTARIO[[#This Row],[Pricing 1]]*10%</f>
        <v>0</v>
      </c>
      <c r="N2308" s="197"/>
      <c r="O2308" s="197"/>
      <c r="P2308" s="197" t="e">
        <f t="shared" si="195"/>
        <v>#DIV/0!</v>
      </c>
      <c r="Q2308" s="196"/>
      <c r="R2308" s="197"/>
      <c r="S2308" s="199">
        <f t="shared" si="196"/>
        <v>0</v>
      </c>
      <c r="T2308" s="200">
        <f ca="1">(P2308+S2308)-INVENTARIO[[#This Row],[Comisión 10%]]</f>
        <v>0</v>
      </c>
      <c r="U2308" s="197">
        <f t="shared" ca="1" si="197"/>
        <v>0</v>
      </c>
      <c r="V2308" s="201"/>
      <c r="W2308" s="20">
        <f ca="1">INVENTARIO[[#This Row],[Precio Final]]-(INVENTARIO[[#This Row],[Comisión 10%]]+INVENTARIO[[#This Row],[Costo total]])</f>
        <v>0</v>
      </c>
      <c r="X2308" s="20">
        <f ca="1">INVENTARIO[[#This Row],[Ganancia Unitaria]]*INVENTARIO[[#This Row],[Salidas]]</f>
        <v>0</v>
      </c>
      <c r="Y2308" s="20"/>
      <c r="Z2308" s="20"/>
    </row>
    <row r="2309" spans="1:26" ht="55" hidden="1" customHeight="1" x14ac:dyDescent="0.15">
      <c r="A2309" s="23"/>
      <c r="B2309" s="171"/>
      <c r="C2309" s="22"/>
      <c r="D2309" s="120"/>
      <c r="E2309" s="194"/>
      <c r="F2309" s="195" t="s">
        <v>698</v>
      </c>
      <c r="G2309" s="196"/>
      <c r="H2309" s="197"/>
      <c r="I2309" s="198">
        <f t="shared" ca="1" si="194"/>
        <v>0</v>
      </c>
      <c r="J2309" s="121"/>
      <c r="K2309" s="196">
        <f>SUMIFS(VENTAS[Cantidad],VENTAS[Código del producto Vendido],INVENTARIO[[#This Row],[Code]])</f>
        <v>0</v>
      </c>
      <c r="L2309" s="196">
        <f>INVENTARIO[[#This Row],[Entradas]]-INVENTARIO[[#This Row],[Salidas]]</f>
        <v>0</v>
      </c>
      <c r="M2309" s="197">
        <f ca="1">INVENTARIO[[#This Row],[Pricing 1]]*10%</f>
        <v>0</v>
      </c>
      <c r="N2309" s="197"/>
      <c r="O2309" s="197"/>
      <c r="P2309" s="197" t="e">
        <f t="shared" si="195"/>
        <v>#DIV/0!</v>
      </c>
      <c r="Q2309" s="196"/>
      <c r="R2309" s="197"/>
      <c r="S2309" s="199">
        <f t="shared" si="196"/>
        <v>0</v>
      </c>
      <c r="T2309" s="200">
        <f ca="1">(P2309+S2309)-INVENTARIO[[#This Row],[Comisión 10%]]</f>
        <v>0</v>
      </c>
      <c r="U2309" s="197">
        <f t="shared" ca="1" si="197"/>
        <v>0</v>
      </c>
      <c r="V2309" s="201"/>
      <c r="W2309" s="20">
        <f ca="1">INVENTARIO[[#This Row],[Precio Final]]-(INVENTARIO[[#This Row],[Comisión 10%]]+INVENTARIO[[#This Row],[Costo total]])</f>
        <v>0</v>
      </c>
      <c r="X2309" s="20">
        <f ca="1">INVENTARIO[[#This Row],[Ganancia Unitaria]]*INVENTARIO[[#This Row],[Salidas]]</f>
        <v>0</v>
      </c>
      <c r="Y2309" s="20"/>
      <c r="Z2309" s="20"/>
    </row>
    <row r="2310" spans="1:26" ht="55" hidden="1" customHeight="1" x14ac:dyDescent="0.15">
      <c r="A2310" s="23"/>
      <c r="B2310" s="171"/>
      <c r="C2310" s="22"/>
      <c r="D2310" s="120"/>
      <c r="E2310" s="194"/>
      <c r="F2310" s="195" t="s">
        <v>695</v>
      </c>
      <c r="G2310" s="196"/>
      <c r="H2310" s="197"/>
      <c r="I2310" s="198">
        <f t="shared" ca="1" si="194"/>
        <v>0</v>
      </c>
      <c r="J2310" s="121"/>
      <c r="K2310" s="196">
        <f>SUMIFS(VENTAS[Cantidad],VENTAS[Código del producto Vendido],INVENTARIO[[#This Row],[Code]])</f>
        <v>0</v>
      </c>
      <c r="L2310" s="196">
        <f>INVENTARIO[[#This Row],[Entradas]]-INVENTARIO[[#This Row],[Salidas]]</f>
        <v>0</v>
      </c>
      <c r="M2310" s="197">
        <f ca="1">INVENTARIO[[#This Row],[Pricing 1]]*10%</f>
        <v>0</v>
      </c>
      <c r="N2310" s="197"/>
      <c r="O2310" s="197"/>
      <c r="P2310" s="197" t="e">
        <f t="shared" si="195"/>
        <v>#DIV/0!</v>
      </c>
      <c r="Q2310" s="196"/>
      <c r="R2310" s="197"/>
      <c r="S2310" s="199">
        <f t="shared" si="196"/>
        <v>0</v>
      </c>
      <c r="T2310" s="200">
        <f ca="1">(P2310+S2310)-INVENTARIO[[#This Row],[Comisión 10%]]</f>
        <v>0</v>
      </c>
      <c r="U2310" s="197">
        <f t="shared" ca="1" si="197"/>
        <v>0</v>
      </c>
      <c r="V2310" s="201"/>
      <c r="W2310" s="20">
        <f ca="1">INVENTARIO[[#This Row],[Precio Final]]-(INVENTARIO[[#This Row],[Comisión 10%]]+INVENTARIO[[#This Row],[Costo total]])</f>
        <v>0</v>
      </c>
      <c r="X2310" s="20">
        <f ca="1">INVENTARIO[[#This Row],[Ganancia Unitaria]]*INVENTARIO[[#This Row],[Salidas]]</f>
        <v>0</v>
      </c>
      <c r="Y2310" s="20"/>
      <c r="Z2310" s="20"/>
    </row>
    <row r="2311" spans="1:26" ht="55" hidden="1" customHeight="1" x14ac:dyDescent="0.15">
      <c r="A2311" s="23"/>
      <c r="B2311" s="171"/>
      <c r="C2311" s="22"/>
      <c r="D2311" s="120"/>
      <c r="E2311" s="194"/>
      <c r="F2311" s="195" t="s">
        <v>697</v>
      </c>
      <c r="G2311" s="196"/>
      <c r="H2311" s="197"/>
      <c r="I2311" s="198">
        <f t="shared" ca="1" si="194"/>
        <v>0</v>
      </c>
      <c r="J2311" s="121"/>
      <c r="K2311" s="196">
        <f>SUMIFS(VENTAS[Cantidad],VENTAS[Código del producto Vendido],INVENTARIO[[#This Row],[Code]])</f>
        <v>0</v>
      </c>
      <c r="L2311" s="196">
        <f>INVENTARIO[[#This Row],[Entradas]]-INVENTARIO[[#This Row],[Salidas]]</f>
        <v>0</v>
      </c>
      <c r="M2311" s="197">
        <f ca="1">INVENTARIO[[#This Row],[Pricing 1]]*10%</f>
        <v>0</v>
      </c>
      <c r="N2311" s="197"/>
      <c r="O2311" s="197"/>
      <c r="P2311" s="197" t="e">
        <f t="shared" si="195"/>
        <v>#DIV/0!</v>
      </c>
      <c r="Q2311" s="196"/>
      <c r="R2311" s="197"/>
      <c r="S2311" s="199">
        <f t="shared" si="196"/>
        <v>0</v>
      </c>
      <c r="T2311" s="200">
        <f ca="1">(P2311+S2311)-INVENTARIO[[#This Row],[Comisión 10%]]</f>
        <v>0</v>
      </c>
      <c r="U2311" s="197">
        <f t="shared" ca="1" si="197"/>
        <v>0</v>
      </c>
      <c r="V2311" s="201"/>
      <c r="W2311" s="20">
        <f ca="1">INVENTARIO[[#This Row],[Precio Final]]-(INVENTARIO[[#This Row],[Comisión 10%]]+INVENTARIO[[#This Row],[Costo total]])</f>
        <v>0</v>
      </c>
      <c r="X2311" s="20">
        <f ca="1">INVENTARIO[[#This Row],[Ganancia Unitaria]]*INVENTARIO[[#This Row],[Salidas]]</f>
        <v>0</v>
      </c>
      <c r="Y2311" s="20"/>
      <c r="Z2311" s="20"/>
    </row>
    <row r="2312" spans="1:26" ht="55" hidden="1" customHeight="1" x14ac:dyDescent="0.15">
      <c r="A2312" s="23"/>
      <c r="B2312" s="171"/>
      <c r="C2312" s="22"/>
      <c r="D2312" s="120"/>
      <c r="E2312" s="194"/>
      <c r="F2312" s="195" t="s">
        <v>698</v>
      </c>
      <c r="G2312" s="196"/>
      <c r="H2312" s="197"/>
      <c r="I2312" s="198">
        <f t="shared" ca="1" si="194"/>
        <v>0</v>
      </c>
      <c r="J2312" s="121"/>
      <c r="K2312" s="196">
        <f>SUMIFS(VENTAS[Cantidad],VENTAS[Código del producto Vendido],INVENTARIO[[#This Row],[Code]])</f>
        <v>0</v>
      </c>
      <c r="L2312" s="196">
        <f>INVENTARIO[[#This Row],[Entradas]]-INVENTARIO[[#This Row],[Salidas]]</f>
        <v>0</v>
      </c>
      <c r="M2312" s="197">
        <f ca="1">INVENTARIO[[#This Row],[Pricing 1]]*10%</f>
        <v>0</v>
      </c>
      <c r="N2312" s="197"/>
      <c r="O2312" s="197"/>
      <c r="P2312" s="197" t="e">
        <f t="shared" si="195"/>
        <v>#DIV/0!</v>
      </c>
      <c r="Q2312" s="196"/>
      <c r="R2312" s="197"/>
      <c r="S2312" s="199">
        <f t="shared" si="196"/>
        <v>0</v>
      </c>
      <c r="T2312" s="200">
        <f ca="1">(P2312+S2312)-INVENTARIO[[#This Row],[Comisión 10%]]</f>
        <v>0</v>
      </c>
      <c r="U2312" s="197">
        <f t="shared" ca="1" si="197"/>
        <v>0</v>
      </c>
      <c r="V2312" s="201"/>
      <c r="W2312" s="20">
        <f ca="1">INVENTARIO[[#This Row],[Precio Final]]-(INVENTARIO[[#This Row],[Comisión 10%]]+INVENTARIO[[#This Row],[Costo total]])</f>
        <v>0</v>
      </c>
      <c r="X2312" s="20">
        <f ca="1">INVENTARIO[[#This Row],[Ganancia Unitaria]]*INVENTARIO[[#This Row],[Salidas]]</f>
        <v>0</v>
      </c>
      <c r="Y2312" s="20"/>
      <c r="Z2312" s="20"/>
    </row>
    <row r="2313" spans="1:26" ht="55" hidden="1" customHeight="1" x14ac:dyDescent="0.15">
      <c r="A2313" s="23"/>
      <c r="B2313" s="171"/>
      <c r="C2313" s="22"/>
      <c r="D2313" s="120"/>
      <c r="E2313" s="194"/>
      <c r="F2313" s="195" t="s">
        <v>697</v>
      </c>
      <c r="G2313" s="196"/>
      <c r="H2313" s="197"/>
      <c r="I2313" s="198">
        <f t="shared" ca="1" si="194"/>
        <v>0</v>
      </c>
      <c r="J2313" s="121"/>
      <c r="K2313" s="196">
        <f>SUMIFS(VENTAS[Cantidad],VENTAS[Código del producto Vendido],INVENTARIO[[#This Row],[Code]])</f>
        <v>0</v>
      </c>
      <c r="L2313" s="196">
        <f>INVENTARIO[[#This Row],[Entradas]]-INVENTARIO[[#This Row],[Salidas]]</f>
        <v>0</v>
      </c>
      <c r="M2313" s="197">
        <f ca="1">INVENTARIO[[#This Row],[Pricing 1]]*10%</f>
        <v>0</v>
      </c>
      <c r="N2313" s="197"/>
      <c r="O2313" s="197"/>
      <c r="P2313" s="197" t="e">
        <f t="shared" si="195"/>
        <v>#DIV/0!</v>
      </c>
      <c r="Q2313" s="196"/>
      <c r="R2313" s="197"/>
      <c r="S2313" s="199">
        <f t="shared" si="196"/>
        <v>0</v>
      </c>
      <c r="T2313" s="200">
        <f ca="1">(P2313+S2313)-INVENTARIO[[#This Row],[Comisión 10%]]</f>
        <v>0</v>
      </c>
      <c r="U2313" s="197">
        <f t="shared" ca="1" si="197"/>
        <v>0</v>
      </c>
      <c r="V2313" s="201"/>
      <c r="W2313" s="20">
        <f ca="1">INVENTARIO[[#This Row],[Precio Final]]-(INVENTARIO[[#This Row],[Comisión 10%]]+INVENTARIO[[#This Row],[Costo total]])</f>
        <v>0</v>
      </c>
      <c r="X2313" s="20">
        <f ca="1">INVENTARIO[[#This Row],[Ganancia Unitaria]]*INVENTARIO[[#This Row],[Salidas]]</f>
        <v>0</v>
      </c>
      <c r="Y2313" s="20"/>
      <c r="Z2313" s="20"/>
    </row>
    <row r="2314" spans="1:26" ht="55" hidden="1" customHeight="1" x14ac:dyDescent="0.15">
      <c r="A2314" s="23"/>
      <c r="B2314" s="171"/>
      <c r="C2314" s="22"/>
      <c r="D2314" s="120"/>
      <c r="E2314" s="194"/>
      <c r="F2314" s="195" t="s">
        <v>692</v>
      </c>
      <c r="G2314" s="196"/>
      <c r="H2314" s="197"/>
      <c r="I2314" s="198">
        <f t="shared" ca="1" si="194"/>
        <v>0</v>
      </c>
      <c r="J2314" s="121"/>
      <c r="K2314" s="196">
        <f>SUMIFS(VENTAS[Cantidad],VENTAS[Código del producto Vendido],INVENTARIO[[#This Row],[Code]])</f>
        <v>0</v>
      </c>
      <c r="L2314" s="196">
        <f>INVENTARIO[[#This Row],[Entradas]]-INVENTARIO[[#This Row],[Salidas]]</f>
        <v>0</v>
      </c>
      <c r="M2314" s="197">
        <f ca="1">INVENTARIO[[#This Row],[Pricing 1]]*10%</f>
        <v>0</v>
      </c>
      <c r="N2314" s="197"/>
      <c r="O2314" s="197"/>
      <c r="P2314" s="197" t="e">
        <f t="shared" si="195"/>
        <v>#DIV/0!</v>
      </c>
      <c r="Q2314" s="196"/>
      <c r="R2314" s="197"/>
      <c r="S2314" s="199">
        <f t="shared" si="196"/>
        <v>0</v>
      </c>
      <c r="T2314" s="200">
        <f ca="1">(P2314+S2314)-INVENTARIO[[#This Row],[Comisión 10%]]</f>
        <v>0</v>
      </c>
      <c r="U2314" s="197">
        <f t="shared" ca="1" si="197"/>
        <v>0</v>
      </c>
      <c r="V2314" s="201"/>
      <c r="W2314" s="20">
        <f ca="1">INVENTARIO[[#This Row],[Precio Final]]-(INVENTARIO[[#This Row],[Comisión 10%]]+INVENTARIO[[#This Row],[Costo total]])</f>
        <v>0</v>
      </c>
      <c r="X2314" s="20">
        <f ca="1">INVENTARIO[[#This Row],[Ganancia Unitaria]]*INVENTARIO[[#This Row],[Salidas]]</f>
        <v>0</v>
      </c>
      <c r="Y2314" s="20"/>
      <c r="Z2314" s="20"/>
    </row>
    <row r="2315" spans="1:26" ht="55" hidden="1" customHeight="1" x14ac:dyDescent="0.15">
      <c r="A2315" s="23"/>
      <c r="B2315" s="171"/>
      <c r="C2315" s="22"/>
      <c r="D2315" s="120"/>
      <c r="E2315" s="194"/>
      <c r="F2315" s="195" t="s">
        <v>697</v>
      </c>
      <c r="G2315" s="196"/>
      <c r="H2315" s="197"/>
      <c r="I2315" s="198">
        <f t="shared" ca="1" si="194"/>
        <v>0</v>
      </c>
      <c r="J2315" s="121"/>
      <c r="K2315" s="196">
        <f>SUMIFS(VENTAS[Cantidad],VENTAS[Código del producto Vendido],INVENTARIO[[#This Row],[Code]])</f>
        <v>0</v>
      </c>
      <c r="L2315" s="196">
        <f>INVENTARIO[[#This Row],[Entradas]]-INVENTARIO[[#This Row],[Salidas]]</f>
        <v>0</v>
      </c>
      <c r="M2315" s="197">
        <f ca="1">INVENTARIO[[#This Row],[Pricing 1]]*10%</f>
        <v>0</v>
      </c>
      <c r="N2315" s="197"/>
      <c r="O2315" s="197"/>
      <c r="P2315" s="197" t="e">
        <f t="shared" si="195"/>
        <v>#DIV/0!</v>
      </c>
      <c r="Q2315" s="196"/>
      <c r="R2315" s="197"/>
      <c r="S2315" s="199">
        <f t="shared" si="196"/>
        <v>0</v>
      </c>
      <c r="T2315" s="200">
        <f ca="1">(P2315+S2315)-INVENTARIO[[#This Row],[Comisión 10%]]</f>
        <v>0</v>
      </c>
      <c r="U2315" s="197">
        <f t="shared" ca="1" si="197"/>
        <v>0</v>
      </c>
      <c r="V2315" s="201"/>
      <c r="W2315" s="20">
        <f ca="1">INVENTARIO[[#This Row],[Precio Final]]-(INVENTARIO[[#This Row],[Comisión 10%]]+INVENTARIO[[#This Row],[Costo total]])</f>
        <v>0</v>
      </c>
      <c r="X2315" s="20">
        <f ca="1">INVENTARIO[[#This Row],[Ganancia Unitaria]]*INVENTARIO[[#This Row],[Salidas]]</f>
        <v>0</v>
      </c>
      <c r="Y2315" s="20"/>
      <c r="Z2315" s="20"/>
    </row>
    <row r="2316" spans="1:26" ht="55" hidden="1" customHeight="1" x14ac:dyDescent="0.15">
      <c r="A2316" s="23"/>
      <c r="B2316" s="171"/>
      <c r="C2316" s="22"/>
      <c r="D2316" s="120"/>
      <c r="E2316" s="194"/>
      <c r="F2316" s="195" t="s">
        <v>692</v>
      </c>
      <c r="G2316" s="196"/>
      <c r="H2316" s="197"/>
      <c r="I2316" s="198">
        <f t="shared" ca="1" si="194"/>
        <v>0</v>
      </c>
      <c r="J2316" s="121"/>
      <c r="K2316" s="196">
        <f>SUMIFS(VENTAS[Cantidad],VENTAS[Código del producto Vendido],INVENTARIO[[#This Row],[Code]])</f>
        <v>0</v>
      </c>
      <c r="L2316" s="196">
        <f>INVENTARIO[[#This Row],[Entradas]]-INVENTARIO[[#This Row],[Salidas]]</f>
        <v>0</v>
      </c>
      <c r="M2316" s="197">
        <f ca="1">INVENTARIO[[#This Row],[Pricing 1]]*10%</f>
        <v>0</v>
      </c>
      <c r="N2316" s="197"/>
      <c r="O2316" s="197"/>
      <c r="P2316" s="197" t="e">
        <f t="shared" si="195"/>
        <v>#DIV/0!</v>
      </c>
      <c r="Q2316" s="196"/>
      <c r="R2316" s="197"/>
      <c r="S2316" s="199">
        <f t="shared" si="196"/>
        <v>0</v>
      </c>
      <c r="T2316" s="200">
        <f ca="1">(P2316+S2316)-INVENTARIO[[#This Row],[Comisión 10%]]</f>
        <v>0</v>
      </c>
      <c r="U2316" s="197">
        <f t="shared" ca="1" si="197"/>
        <v>0</v>
      </c>
      <c r="V2316" s="201"/>
      <c r="W2316" s="20">
        <f ca="1">INVENTARIO[[#This Row],[Precio Final]]-(INVENTARIO[[#This Row],[Comisión 10%]]+INVENTARIO[[#This Row],[Costo total]])</f>
        <v>0</v>
      </c>
      <c r="X2316" s="20">
        <f ca="1">INVENTARIO[[#This Row],[Ganancia Unitaria]]*INVENTARIO[[#This Row],[Salidas]]</f>
        <v>0</v>
      </c>
      <c r="Y2316" s="20"/>
      <c r="Z2316" s="20"/>
    </row>
    <row r="2317" spans="1:26" ht="55" hidden="1" customHeight="1" x14ac:dyDescent="0.15">
      <c r="A2317" s="23"/>
      <c r="B2317" s="171"/>
      <c r="C2317" s="22"/>
      <c r="D2317" s="120"/>
      <c r="E2317" s="194"/>
      <c r="F2317" s="195" t="s">
        <v>698</v>
      </c>
      <c r="G2317" s="196"/>
      <c r="H2317" s="197"/>
      <c r="I2317" s="198">
        <f t="shared" ca="1" si="194"/>
        <v>0</v>
      </c>
      <c r="J2317" s="121"/>
      <c r="K2317" s="196">
        <f>SUMIFS(VENTAS[Cantidad],VENTAS[Código del producto Vendido],INVENTARIO[[#This Row],[Code]])</f>
        <v>0</v>
      </c>
      <c r="L2317" s="196">
        <f>INVENTARIO[[#This Row],[Entradas]]-INVENTARIO[[#This Row],[Salidas]]</f>
        <v>0</v>
      </c>
      <c r="M2317" s="197">
        <f ca="1">INVENTARIO[[#This Row],[Pricing 1]]*10%</f>
        <v>0</v>
      </c>
      <c r="N2317" s="197"/>
      <c r="O2317" s="197"/>
      <c r="P2317" s="197" t="e">
        <f t="shared" si="195"/>
        <v>#DIV/0!</v>
      </c>
      <c r="Q2317" s="196"/>
      <c r="R2317" s="197"/>
      <c r="S2317" s="199">
        <f t="shared" si="196"/>
        <v>0</v>
      </c>
      <c r="T2317" s="200">
        <f ca="1">(P2317+S2317)-INVENTARIO[[#This Row],[Comisión 10%]]</f>
        <v>0</v>
      </c>
      <c r="U2317" s="197">
        <f t="shared" ca="1" si="197"/>
        <v>0</v>
      </c>
      <c r="V2317" s="201"/>
      <c r="W2317" s="20">
        <f ca="1">INVENTARIO[[#This Row],[Precio Final]]-(INVENTARIO[[#This Row],[Comisión 10%]]+INVENTARIO[[#This Row],[Costo total]])</f>
        <v>0</v>
      </c>
      <c r="X2317" s="20">
        <f ca="1">INVENTARIO[[#This Row],[Ganancia Unitaria]]*INVENTARIO[[#This Row],[Salidas]]</f>
        <v>0</v>
      </c>
      <c r="Y2317" s="20"/>
      <c r="Z2317" s="20"/>
    </row>
    <row r="2318" spans="1:26" ht="55" hidden="1" customHeight="1" x14ac:dyDescent="0.15">
      <c r="A2318" s="23"/>
      <c r="B2318" s="171"/>
      <c r="C2318" s="22"/>
      <c r="D2318" s="120"/>
      <c r="E2318" s="194"/>
      <c r="F2318" s="195" t="s">
        <v>692</v>
      </c>
      <c r="G2318" s="196"/>
      <c r="H2318" s="197"/>
      <c r="I2318" s="198">
        <f t="shared" ca="1" si="194"/>
        <v>0</v>
      </c>
      <c r="J2318" s="121"/>
      <c r="K2318" s="196">
        <f>SUMIFS(VENTAS[Cantidad],VENTAS[Código del producto Vendido],INVENTARIO[[#This Row],[Code]])</f>
        <v>0</v>
      </c>
      <c r="L2318" s="196">
        <f>INVENTARIO[[#This Row],[Entradas]]-INVENTARIO[[#This Row],[Salidas]]</f>
        <v>0</v>
      </c>
      <c r="M2318" s="197">
        <f ca="1">INVENTARIO[[#This Row],[Pricing 1]]*10%</f>
        <v>0</v>
      </c>
      <c r="N2318" s="197"/>
      <c r="O2318" s="197"/>
      <c r="P2318" s="197" t="e">
        <f t="shared" si="195"/>
        <v>#DIV/0!</v>
      </c>
      <c r="Q2318" s="196"/>
      <c r="R2318" s="197"/>
      <c r="S2318" s="199">
        <f t="shared" si="196"/>
        <v>0</v>
      </c>
      <c r="T2318" s="200">
        <f ca="1">(P2318+S2318)-INVENTARIO[[#This Row],[Comisión 10%]]</f>
        <v>0</v>
      </c>
      <c r="U2318" s="197">
        <f t="shared" ca="1" si="197"/>
        <v>0</v>
      </c>
      <c r="V2318" s="201"/>
      <c r="W2318" s="20">
        <f ca="1">INVENTARIO[[#This Row],[Precio Final]]-(INVENTARIO[[#This Row],[Comisión 10%]]+INVENTARIO[[#This Row],[Costo total]])</f>
        <v>0</v>
      </c>
      <c r="X2318" s="20">
        <f ca="1">INVENTARIO[[#This Row],[Ganancia Unitaria]]*INVENTARIO[[#This Row],[Salidas]]</f>
        <v>0</v>
      </c>
      <c r="Y2318" s="20"/>
      <c r="Z2318" s="20"/>
    </row>
    <row r="2319" spans="1:26" ht="55" hidden="1" customHeight="1" x14ac:dyDescent="0.15">
      <c r="A2319" s="23"/>
      <c r="B2319" s="171"/>
      <c r="C2319" s="22"/>
      <c r="D2319" s="120"/>
      <c r="E2319" s="194"/>
      <c r="F2319" s="195" t="s">
        <v>697</v>
      </c>
      <c r="G2319" s="196"/>
      <c r="H2319" s="197"/>
      <c r="I2319" s="198">
        <f t="shared" ca="1" si="194"/>
        <v>0</v>
      </c>
      <c r="J2319" s="121"/>
      <c r="K2319" s="196">
        <f>SUMIFS(VENTAS[Cantidad],VENTAS[Código del producto Vendido],INVENTARIO[[#This Row],[Code]])</f>
        <v>0</v>
      </c>
      <c r="L2319" s="196">
        <f>INVENTARIO[[#This Row],[Entradas]]-INVENTARIO[[#This Row],[Salidas]]</f>
        <v>0</v>
      </c>
      <c r="M2319" s="197">
        <f ca="1">INVENTARIO[[#This Row],[Pricing 1]]*10%</f>
        <v>0</v>
      </c>
      <c r="N2319" s="197"/>
      <c r="O2319" s="197"/>
      <c r="P2319" s="197" t="e">
        <f t="shared" si="195"/>
        <v>#DIV/0!</v>
      </c>
      <c r="Q2319" s="196"/>
      <c r="R2319" s="197"/>
      <c r="S2319" s="199">
        <f t="shared" si="196"/>
        <v>0</v>
      </c>
      <c r="T2319" s="200">
        <f ca="1">(P2319+S2319)-INVENTARIO[[#This Row],[Comisión 10%]]</f>
        <v>0</v>
      </c>
      <c r="U2319" s="197">
        <f t="shared" ca="1" si="197"/>
        <v>0</v>
      </c>
      <c r="V2319" s="201"/>
      <c r="W2319" s="20">
        <f ca="1">INVENTARIO[[#This Row],[Precio Final]]-(INVENTARIO[[#This Row],[Comisión 10%]]+INVENTARIO[[#This Row],[Costo total]])</f>
        <v>0</v>
      </c>
      <c r="X2319" s="20">
        <f ca="1">INVENTARIO[[#This Row],[Ganancia Unitaria]]*INVENTARIO[[#This Row],[Salidas]]</f>
        <v>0</v>
      </c>
      <c r="Y2319" s="20"/>
      <c r="Z2319" s="20"/>
    </row>
    <row r="2320" spans="1:26" ht="55" hidden="1" customHeight="1" x14ac:dyDescent="0.15">
      <c r="A2320" s="23"/>
      <c r="B2320" s="171"/>
      <c r="C2320" s="22"/>
      <c r="D2320" s="120"/>
      <c r="E2320" s="194"/>
      <c r="F2320" s="195" t="s">
        <v>698</v>
      </c>
      <c r="G2320" s="196"/>
      <c r="H2320" s="197"/>
      <c r="I2320" s="198">
        <f t="shared" ca="1" si="194"/>
        <v>0</v>
      </c>
      <c r="J2320" s="121"/>
      <c r="K2320" s="196">
        <f>SUMIFS(VENTAS[Cantidad],VENTAS[Código del producto Vendido],INVENTARIO[[#This Row],[Code]])</f>
        <v>0</v>
      </c>
      <c r="L2320" s="196">
        <f>INVENTARIO[[#This Row],[Entradas]]-INVENTARIO[[#This Row],[Salidas]]</f>
        <v>0</v>
      </c>
      <c r="M2320" s="197">
        <f ca="1">INVENTARIO[[#This Row],[Pricing 1]]*10%</f>
        <v>0</v>
      </c>
      <c r="N2320" s="197"/>
      <c r="O2320" s="197"/>
      <c r="P2320" s="197" t="e">
        <f t="shared" si="195"/>
        <v>#DIV/0!</v>
      </c>
      <c r="Q2320" s="196"/>
      <c r="R2320" s="197"/>
      <c r="S2320" s="199">
        <f t="shared" si="196"/>
        <v>0</v>
      </c>
      <c r="T2320" s="200">
        <f ca="1">(P2320+S2320)-INVENTARIO[[#This Row],[Comisión 10%]]</f>
        <v>0</v>
      </c>
      <c r="U2320" s="197">
        <f t="shared" ca="1" si="197"/>
        <v>0</v>
      </c>
      <c r="V2320" s="201"/>
      <c r="W2320" s="20">
        <f ca="1">INVENTARIO[[#This Row],[Precio Final]]-(INVENTARIO[[#This Row],[Comisión 10%]]+INVENTARIO[[#This Row],[Costo total]])</f>
        <v>0</v>
      </c>
      <c r="X2320" s="20">
        <f ca="1">INVENTARIO[[#This Row],[Ganancia Unitaria]]*INVENTARIO[[#This Row],[Salidas]]</f>
        <v>0</v>
      </c>
      <c r="Y2320" s="20"/>
      <c r="Z2320" s="20"/>
    </row>
    <row r="2321" spans="1:26" ht="55" hidden="1" customHeight="1" x14ac:dyDescent="0.15">
      <c r="A2321" s="23"/>
      <c r="B2321" s="171"/>
      <c r="C2321" s="22"/>
      <c r="D2321" s="120"/>
      <c r="E2321" s="194"/>
      <c r="F2321" s="195" t="s">
        <v>695</v>
      </c>
      <c r="G2321" s="196"/>
      <c r="H2321" s="197"/>
      <c r="I2321" s="198">
        <f t="shared" ca="1" si="194"/>
        <v>0</v>
      </c>
      <c r="J2321" s="121"/>
      <c r="K2321" s="196">
        <f>SUMIFS(VENTAS[Cantidad],VENTAS[Código del producto Vendido],INVENTARIO[[#This Row],[Code]])</f>
        <v>0</v>
      </c>
      <c r="L2321" s="196">
        <f>INVENTARIO[[#This Row],[Entradas]]-INVENTARIO[[#This Row],[Salidas]]</f>
        <v>0</v>
      </c>
      <c r="M2321" s="197">
        <f ca="1">INVENTARIO[[#This Row],[Pricing 1]]*10%</f>
        <v>0</v>
      </c>
      <c r="N2321" s="197"/>
      <c r="O2321" s="197"/>
      <c r="P2321" s="197" t="e">
        <f t="shared" si="195"/>
        <v>#DIV/0!</v>
      </c>
      <c r="Q2321" s="196"/>
      <c r="R2321" s="197"/>
      <c r="S2321" s="199">
        <f t="shared" si="196"/>
        <v>0</v>
      </c>
      <c r="T2321" s="200">
        <f ca="1">(P2321+S2321)-INVENTARIO[[#This Row],[Comisión 10%]]</f>
        <v>0</v>
      </c>
      <c r="U2321" s="197">
        <f t="shared" ca="1" si="197"/>
        <v>0</v>
      </c>
      <c r="V2321" s="201"/>
      <c r="W2321" s="20">
        <f ca="1">INVENTARIO[[#This Row],[Precio Final]]-(INVENTARIO[[#This Row],[Comisión 10%]]+INVENTARIO[[#This Row],[Costo total]])</f>
        <v>0</v>
      </c>
      <c r="X2321" s="20">
        <f ca="1">INVENTARIO[[#This Row],[Ganancia Unitaria]]*INVENTARIO[[#This Row],[Salidas]]</f>
        <v>0</v>
      </c>
      <c r="Y2321" s="20"/>
      <c r="Z2321" s="20"/>
    </row>
    <row r="2322" spans="1:26" ht="55" hidden="1" customHeight="1" x14ac:dyDescent="0.15">
      <c r="A2322" s="23"/>
      <c r="B2322" s="171"/>
      <c r="C2322" s="22"/>
      <c r="D2322" s="120"/>
      <c r="E2322" s="194"/>
      <c r="F2322" s="195" t="s">
        <v>692</v>
      </c>
      <c r="G2322" s="196"/>
      <c r="H2322" s="197"/>
      <c r="I2322" s="198">
        <f t="shared" ca="1" si="194"/>
        <v>0</v>
      </c>
      <c r="J2322" s="121"/>
      <c r="K2322" s="196">
        <f>SUMIFS(VENTAS[Cantidad],VENTAS[Código del producto Vendido],INVENTARIO[[#This Row],[Code]])</f>
        <v>0</v>
      </c>
      <c r="L2322" s="196">
        <f>INVENTARIO[[#This Row],[Entradas]]-INVENTARIO[[#This Row],[Salidas]]</f>
        <v>0</v>
      </c>
      <c r="M2322" s="197">
        <f ca="1">INVENTARIO[[#This Row],[Pricing 1]]*10%</f>
        <v>0</v>
      </c>
      <c r="N2322" s="197"/>
      <c r="O2322" s="197"/>
      <c r="P2322" s="197" t="e">
        <f t="shared" si="195"/>
        <v>#DIV/0!</v>
      </c>
      <c r="Q2322" s="196"/>
      <c r="R2322" s="197"/>
      <c r="S2322" s="199">
        <f t="shared" si="196"/>
        <v>0</v>
      </c>
      <c r="T2322" s="200">
        <f ca="1">(P2322+S2322)-INVENTARIO[[#This Row],[Comisión 10%]]</f>
        <v>0</v>
      </c>
      <c r="U2322" s="197">
        <f t="shared" ca="1" si="197"/>
        <v>0</v>
      </c>
      <c r="V2322" s="201"/>
      <c r="W2322" s="20">
        <f ca="1">INVENTARIO[[#This Row],[Precio Final]]-(INVENTARIO[[#This Row],[Comisión 10%]]+INVENTARIO[[#This Row],[Costo total]])</f>
        <v>0</v>
      </c>
      <c r="X2322" s="20">
        <f ca="1">INVENTARIO[[#This Row],[Ganancia Unitaria]]*INVENTARIO[[#This Row],[Salidas]]</f>
        <v>0</v>
      </c>
      <c r="Y2322" s="20"/>
      <c r="Z2322" s="20"/>
    </row>
    <row r="2323" spans="1:26" ht="55" hidden="1" customHeight="1" x14ac:dyDescent="0.15">
      <c r="A2323" s="23"/>
      <c r="B2323" s="171"/>
      <c r="C2323" s="22"/>
      <c r="D2323" s="120"/>
      <c r="E2323" s="194"/>
      <c r="F2323" s="195" t="s">
        <v>695</v>
      </c>
      <c r="G2323" s="196"/>
      <c r="H2323" s="197"/>
      <c r="I2323" s="198">
        <f t="shared" ca="1" si="194"/>
        <v>0</v>
      </c>
      <c r="J2323" s="121"/>
      <c r="K2323" s="196">
        <f>SUMIFS(VENTAS[Cantidad],VENTAS[Código del producto Vendido],INVENTARIO[[#This Row],[Code]])</f>
        <v>0</v>
      </c>
      <c r="L2323" s="196">
        <f>INVENTARIO[[#This Row],[Entradas]]-INVENTARIO[[#This Row],[Salidas]]</f>
        <v>0</v>
      </c>
      <c r="M2323" s="197">
        <f ca="1">INVENTARIO[[#This Row],[Pricing 1]]*10%</f>
        <v>0</v>
      </c>
      <c r="N2323" s="197"/>
      <c r="O2323" s="197"/>
      <c r="P2323" s="197" t="e">
        <f t="shared" si="195"/>
        <v>#DIV/0!</v>
      </c>
      <c r="Q2323" s="196"/>
      <c r="R2323" s="197"/>
      <c r="S2323" s="199">
        <f t="shared" si="196"/>
        <v>0</v>
      </c>
      <c r="T2323" s="200">
        <f ca="1">(P2323+S2323)-INVENTARIO[[#This Row],[Comisión 10%]]</f>
        <v>0</v>
      </c>
      <c r="U2323" s="197">
        <f t="shared" ca="1" si="197"/>
        <v>0</v>
      </c>
      <c r="V2323" s="201"/>
      <c r="W2323" s="20">
        <f ca="1">INVENTARIO[[#This Row],[Precio Final]]-(INVENTARIO[[#This Row],[Comisión 10%]]+INVENTARIO[[#This Row],[Costo total]])</f>
        <v>0</v>
      </c>
      <c r="X2323" s="20">
        <f ca="1">INVENTARIO[[#This Row],[Ganancia Unitaria]]*INVENTARIO[[#This Row],[Salidas]]</f>
        <v>0</v>
      </c>
      <c r="Y2323" s="20"/>
      <c r="Z2323" s="20"/>
    </row>
    <row r="2324" spans="1:26" ht="55" hidden="1" customHeight="1" x14ac:dyDescent="0.15">
      <c r="A2324" s="23"/>
      <c r="B2324" s="171"/>
      <c r="C2324" s="22"/>
      <c r="D2324" s="120"/>
      <c r="E2324" s="194"/>
      <c r="F2324" s="195" t="s">
        <v>697</v>
      </c>
      <c r="G2324" s="196"/>
      <c r="H2324" s="197"/>
      <c r="I2324" s="198">
        <f t="shared" ca="1" si="194"/>
        <v>0</v>
      </c>
      <c r="J2324" s="121"/>
      <c r="K2324" s="196">
        <f>SUMIFS(VENTAS[Cantidad],VENTAS[Código del producto Vendido],INVENTARIO[[#This Row],[Code]])</f>
        <v>0</v>
      </c>
      <c r="L2324" s="196">
        <f>INVENTARIO[[#This Row],[Entradas]]-INVENTARIO[[#This Row],[Salidas]]</f>
        <v>0</v>
      </c>
      <c r="M2324" s="197">
        <f ca="1">INVENTARIO[[#This Row],[Pricing 1]]*10%</f>
        <v>0</v>
      </c>
      <c r="N2324" s="197"/>
      <c r="O2324" s="197"/>
      <c r="P2324" s="197" t="e">
        <f t="shared" si="195"/>
        <v>#DIV/0!</v>
      </c>
      <c r="Q2324" s="196"/>
      <c r="R2324" s="197"/>
      <c r="S2324" s="199">
        <f t="shared" si="196"/>
        <v>0</v>
      </c>
      <c r="T2324" s="200">
        <f ca="1">(P2324+S2324)-INVENTARIO[[#This Row],[Comisión 10%]]</f>
        <v>0</v>
      </c>
      <c r="U2324" s="197">
        <f t="shared" ca="1" si="197"/>
        <v>0</v>
      </c>
      <c r="V2324" s="201"/>
      <c r="W2324" s="20">
        <f ca="1">INVENTARIO[[#This Row],[Precio Final]]-(INVENTARIO[[#This Row],[Comisión 10%]]+INVENTARIO[[#This Row],[Costo total]])</f>
        <v>0</v>
      </c>
      <c r="X2324" s="20">
        <f ca="1">INVENTARIO[[#This Row],[Ganancia Unitaria]]*INVENTARIO[[#This Row],[Salidas]]</f>
        <v>0</v>
      </c>
      <c r="Y2324" s="20"/>
      <c r="Z2324" s="20"/>
    </row>
    <row r="2325" spans="1:26" ht="55" hidden="1" customHeight="1" x14ac:dyDescent="0.15">
      <c r="A2325" s="23"/>
      <c r="B2325" s="171"/>
      <c r="C2325" s="22"/>
      <c r="D2325" s="120"/>
      <c r="E2325" s="194"/>
      <c r="F2325" s="195" t="s">
        <v>692</v>
      </c>
      <c r="G2325" s="196"/>
      <c r="H2325" s="197"/>
      <c r="I2325" s="198">
        <f t="shared" ca="1" si="194"/>
        <v>0</v>
      </c>
      <c r="J2325" s="121"/>
      <c r="K2325" s="196">
        <f>SUMIFS(VENTAS[Cantidad],VENTAS[Código del producto Vendido],INVENTARIO[[#This Row],[Code]])</f>
        <v>0</v>
      </c>
      <c r="L2325" s="196">
        <f>INVENTARIO[[#This Row],[Entradas]]-INVENTARIO[[#This Row],[Salidas]]</f>
        <v>0</v>
      </c>
      <c r="M2325" s="197">
        <f ca="1">INVENTARIO[[#This Row],[Pricing 1]]*10%</f>
        <v>0</v>
      </c>
      <c r="N2325" s="197"/>
      <c r="O2325" s="197"/>
      <c r="P2325" s="197" t="e">
        <f t="shared" si="195"/>
        <v>#DIV/0!</v>
      </c>
      <c r="Q2325" s="196"/>
      <c r="R2325" s="197"/>
      <c r="S2325" s="199">
        <f t="shared" si="196"/>
        <v>0</v>
      </c>
      <c r="T2325" s="200">
        <f ca="1">(P2325+S2325)-INVENTARIO[[#This Row],[Comisión 10%]]</f>
        <v>0</v>
      </c>
      <c r="U2325" s="197">
        <f t="shared" ca="1" si="197"/>
        <v>0</v>
      </c>
      <c r="V2325" s="201"/>
      <c r="W2325" s="20">
        <f ca="1">INVENTARIO[[#This Row],[Precio Final]]-(INVENTARIO[[#This Row],[Comisión 10%]]+INVENTARIO[[#This Row],[Costo total]])</f>
        <v>0</v>
      </c>
      <c r="X2325" s="20">
        <f ca="1">INVENTARIO[[#This Row],[Ganancia Unitaria]]*INVENTARIO[[#This Row],[Salidas]]</f>
        <v>0</v>
      </c>
      <c r="Y2325" s="20"/>
      <c r="Z2325" s="20"/>
    </row>
    <row r="2326" spans="1:26" ht="55" hidden="1" customHeight="1" x14ac:dyDescent="0.15">
      <c r="A2326" s="23"/>
      <c r="B2326" s="171"/>
      <c r="C2326" s="22"/>
      <c r="D2326" s="120"/>
      <c r="E2326" s="194"/>
      <c r="F2326" s="195" t="s">
        <v>697</v>
      </c>
      <c r="G2326" s="196"/>
      <c r="H2326" s="197"/>
      <c r="I2326" s="198">
        <f t="shared" ca="1" si="194"/>
        <v>0</v>
      </c>
      <c r="J2326" s="121"/>
      <c r="K2326" s="196">
        <f>SUMIFS(VENTAS[Cantidad],VENTAS[Código del producto Vendido],INVENTARIO[[#This Row],[Code]])</f>
        <v>0</v>
      </c>
      <c r="L2326" s="196">
        <f>INVENTARIO[[#This Row],[Entradas]]-INVENTARIO[[#This Row],[Salidas]]</f>
        <v>0</v>
      </c>
      <c r="M2326" s="197">
        <f ca="1">INVENTARIO[[#This Row],[Pricing 1]]*10%</f>
        <v>0</v>
      </c>
      <c r="N2326" s="197"/>
      <c r="O2326" s="197"/>
      <c r="P2326" s="197" t="e">
        <f t="shared" si="195"/>
        <v>#DIV/0!</v>
      </c>
      <c r="Q2326" s="196"/>
      <c r="R2326" s="197"/>
      <c r="S2326" s="199">
        <f t="shared" si="196"/>
        <v>0</v>
      </c>
      <c r="T2326" s="200">
        <f ca="1">(P2326+S2326)-INVENTARIO[[#This Row],[Comisión 10%]]</f>
        <v>0</v>
      </c>
      <c r="U2326" s="197">
        <f t="shared" ca="1" si="197"/>
        <v>0</v>
      </c>
      <c r="V2326" s="201"/>
      <c r="W2326" s="20">
        <f ca="1">INVENTARIO[[#This Row],[Precio Final]]-(INVENTARIO[[#This Row],[Comisión 10%]]+INVENTARIO[[#This Row],[Costo total]])</f>
        <v>0</v>
      </c>
      <c r="X2326" s="20">
        <f ca="1">INVENTARIO[[#This Row],[Ganancia Unitaria]]*INVENTARIO[[#This Row],[Salidas]]</f>
        <v>0</v>
      </c>
      <c r="Y2326" s="20"/>
      <c r="Z2326" s="20"/>
    </row>
    <row r="2327" spans="1:26" ht="55" hidden="1" customHeight="1" x14ac:dyDescent="0.15">
      <c r="A2327" s="23"/>
      <c r="B2327" s="171"/>
      <c r="C2327" s="22"/>
      <c r="D2327" s="120"/>
      <c r="E2327" s="194"/>
      <c r="F2327" s="195" t="s">
        <v>697</v>
      </c>
      <c r="G2327" s="196"/>
      <c r="H2327" s="197"/>
      <c r="I2327" s="198">
        <f t="shared" ca="1" si="194"/>
        <v>0</v>
      </c>
      <c r="J2327" s="121"/>
      <c r="K2327" s="196">
        <f>SUMIFS(VENTAS[Cantidad],VENTAS[Código del producto Vendido],INVENTARIO[[#This Row],[Code]])</f>
        <v>0</v>
      </c>
      <c r="L2327" s="196">
        <f>INVENTARIO[[#This Row],[Entradas]]-INVENTARIO[[#This Row],[Salidas]]</f>
        <v>0</v>
      </c>
      <c r="M2327" s="197">
        <f ca="1">INVENTARIO[[#This Row],[Pricing 1]]*10%</f>
        <v>0</v>
      </c>
      <c r="N2327" s="197"/>
      <c r="O2327" s="197"/>
      <c r="P2327" s="197" t="e">
        <f t="shared" si="195"/>
        <v>#DIV/0!</v>
      </c>
      <c r="Q2327" s="196"/>
      <c r="R2327" s="197"/>
      <c r="S2327" s="199">
        <f t="shared" si="196"/>
        <v>0</v>
      </c>
      <c r="T2327" s="200">
        <f ca="1">(P2327+S2327)-INVENTARIO[[#This Row],[Comisión 10%]]</f>
        <v>0</v>
      </c>
      <c r="U2327" s="197">
        <f t="shared" ca="1" si="197"/>
        <v>0</v>
      </c>
      <c r="V2327" s="201"/>
      <c r="W2327" s="20">
        <f ca="1">INVENTARIO[[#This Row],[Precio Final]]-(INVENTARIO[[#This Row],[Comisión 10%]]+INVENTARIO[[#This Row],[Costo total]])</f>
        <v>0</v>
      </c>
      <c r="X2327" s="20">
        <f ca="1">INVENTARIO[[#This Row],[Ganancia Unitaria]]*INVENTARIO[[#This Row],[Salidas]]</f>
        <v>0</v>
      </c>
      <c r="Y2327" s="20"/>
      <c r="Z2327" s="20"/>
    </row>
    <row r="2328" spans="1:26" ht="55" hidden="1" customHeight="1" x14ac:dyDescent="0.15">
      <c r="A2328" s="23"/>
      <c r="B2328" s="171"/>
      <c r="C2328" s="22"/>
      <c r="D2328" s="120"/>
      <c r="E2328" s="194"/>
      <c r="F2328" s="195"/>
      <c r="G2328" s="196"/>
      <c r="H2328" s="197"/>
      <c r="I2328" s="198">
        <f t="shared" ca="1" si="194"/>
        <v>0</v>
      </c>
      <c r="J2328" s="121"/>
      <c r="K2328" s="196">
        <f>SUMIFS(VENTAS[Cantidad],VENTAS[Código del producto Vendido],INVENTARIO[[#This Row],[Code]])</f>
        <v>0</v>
      </c>
      <c r="L2328" s="196">
        <f>INVENTARIO[[#This Row],[Entradas]]-INVENTARIO[[#This Row],[Salidas]]</f>
        <v>0</v>
      </c>
      <c r="M2328" s="197">
        <f ca="1">INVENTARIO[[#This Row],[Pricing 1]]*10%</f>
        <v>0</v>
      </c>
      <c r="N2328" s="197"/>
      <c r="O2328" s="197"/>
      <c r="P2328" s="197" t="e">
        <f t="shared" si="195"/>
        <v>#DIV/0!</v>
      </c>
      <c r="Q2328" s="196"/>
      <c r="R2328" s="197"/>
      <c r="S2328" s="199">
        <f t="shared" si="196"/>
        <v>0</v>
      </c>
      <c r="T2328" s="200">
        <f ca="1">(P2328+S2328)-INVENTARIO[[#This Row],[Comisión 10%]]</f>
        <v>0</v>
      </c>
      <c r="U2328" s="197">
        <f t="shared" ca="1" si="197"/>
        <v>0</v>
      </c>
      <c r="V2328" s="201"/>
      <c r="W2328" s="20">
        <f ca="1">INVENTARIO[[#This Row],[Precio Final]]-(INVENTARIO[[#This Row],[Comisión 10%]]+INVENTARIO[[#This Row],[Costo total]])</f>
        <v>0</v>
      </c>
      <c r="X2328" s="20">
        <f ca="1">INVENTARIO[[#This Row],[Ganancia Unitaria]]*INVENTARIO[[#This Row],[Salidas]]</f>
        <v>0</v>
      </c>
      <c r="Y2328" s="20"/>
      <c r="Z2328" s="20"/>
    </row>
    <row r="2329" spans="1:26" ht="55" hidden="1" customHeight="1" x14ac:dyDescent="0.15">
      <c r="A2329" s="23"/>
      <c r="B2329" s="171"/>
      <c r="C2329" s="22"/>
      <c r="D2329" s="120"/>
      <c r="E2329" s="194"/>
      <c r="F2329" s="195" t="s">
        <v>697</v>
      </c>
      <c r="G2329" s="196"/>
      <c r="H2329" s="197"/>
      <c r="I2329" s="198">
        <f t="shared" ca="1" si="194"/>
        <v>0</v>
      </c>
      <c r="J2329" s="121"/>
      <c r="K2329" s="196">
        <f>SUMIFS(VENTAS[Cantidad],VENTAS[Código del producto Vendido],INVENTARIO[[#This Row],[Code]])</f>
        <v>0</v>
      </c>
      <c r="L2329" s="196">
        <f>INVENTARIO[[#This Row],[Entradas]]-INVENTARIO[[#This Row],[Salidas]]</f>
        <v>0</v>
      </c>
      <c r="M2329" s="197">
        <f ca="1">INVENTARIO[[#This Row],[Pricing 1]]*10%</f>
        <v>0</v>
      </c>
      <c r="N2329" s="197"/>
      <c r="O2329" s="197"/>
      <c r="P2329" s="197" t="e">
        <f t="shared" si="195"/>
        <v>#DIV/0!</v>
      </c>
      <c r="Q2329" s="196"/>
      <c r="R2329" s="197"/>
      <c r="S2329" s="199">
        <f t="shared" si="196"/>
        <v>0</v>
      </c>
      <c r="T2329" s="200">
        <f ca="1">(P2329+S2329)-INVENTARIO[[#This Row],[Comisión 10%]]</f>
        <v>0</v>
      </c>
      <c r="U2329" s="197">
        <f t="shared" ca="1" si="197"/>
        <v>0</v>
      </c>
      <c r="V2329" s="201"/>
      <c r="W2329" s="20">
        <f ca="1">INVENTARIO[[#This Row],[Precio Final]]-(INVENTARIO[[#This Row],[Comisión 10%]]+INVENTARIO[[#This Row],[Costo total]])</f>
        <v>0</v>
      </c>
      <c r="X2329" s="20">
        <f ca="1">INVENTARIO[[#This Row],[Ganancia Unitaria]]*INVENTARIO[[#This Row],[Salidas]]</f>
        <v>0</v>
      </c>
      <c r="Y2329" s="20"/>
      <c r="Z2329" s="20"/>
    </row>
    <row r="2330" spans="1:26" ht="55" hidden="1" customHeight="1" x14ac:dyDescent="0.15">
      <c r="A2330" s="23"/>
      <c r="B2330" s="171"/>
      <c r="C2330" s="22"/>
      <c r="D2330" s="120"/>
      <c r="E2330" s="194"/>
      <c r="F2330" s="195" t="s">
        <v>695</v>
      </c>
      <c r="G2330" s="196"/>
      <c r="H2330" s="197"/>
      <c r="I2330" s="198">
        <f t="shared" ca="1" si="194"/>
        <v>0</v>
      </c>
      <c r="J2330" s="121"/>
      <c r="K2330" s="196">
        <f>SUMIFS(VENTAS[Cantidad],VENTAS[Código del producto Vendido],INVENTARIO[[#This Row],[Code]])</f>
        <v>0</v>
      </c>
      <c r="L2330" s="196">
        <f>INVENTARIO[[#This Row],[Entradas]]-INVENTARIO[[#This Row],[Salidas]]</f>
        <v>0</v>
      </c>
      <c r="M2330" s="197">
        <f ca="1">INVENTARIO[[#This Row],[Pricing 1]]*10%</f>
        <v>0</v>
      </c>
      <c r="N2330" s="197"/>
      <c r="O2330" s="197"/>
      <c r="P2330" s="197" t="e">
        <f t="shared" si="195"/>
        <v>#DIV/0!</v>
      </c>
      <c r="Q2330" s="196"/>
      <c r="R2330" s="197"/>
      <c r="S2330" s="199">
        <f t="shared" si="196"/>
        <v>0</v>
      </c>
      <c r="T2330" s="200">
        <f ca="1">(P2330+S2330)-INVENTARIO[[#This Row],[Comisión 10%]]</f>
        <v>0</v>
      </c>
      <c r="U2330" s="197">
        <f t="shared" ca="1" si="197"/>
        <v>0</v>
      </c>
      <c r="V2330" s="201"/>
      <c r="W2330" s="20">
        <f ca="1">INVENTARIO[[#This Row],[Precio Final]]-(INVENTARIO[[#This Row],[Comisión 10%]]+INVENTARIO[[#This Row],[Costo total]])</f>
        <v>0</v>
      </c>
      <c r="X2330" s="20">
        <f ca="1">INVENTARIO[[#This Row],[Ganancia Unitaria]]*INVENTARIO[[#This Row],[Salidas]]</f>
        <v>0</v>
      </c>
      <c r="Y2330" s="20"/>
      <c r="Z2330" s="20"/>
    </row>
    <row r="2331" spans="1:26" ht="55" hidden="1" customHeight="1" x14ac:dyDescent="0.15">
      <c r="A2331" s="23"/>
      <c r="B2331" s="171"/>
      <c r="C2331" s="22"/>
      <c r="D2331" s="120"/>
      <c r="E2331" s="194"/>
      <c r="F2331" s="195" t="s">
        <v>2412</v>
      </c>
      <c r="G2331" s="196"/>
      <c r="H2331" s="197"/>
      <c r="I2331" s="198">
        <f t="shared" ca="1" si="194"/>
        <v>0</v>
      </c>
      <c r="J2331" s="121"/>
      <c r="K2331" s="196">
        <f>SUMIFS(VENTAS[Cantidad],VENTAS[Código del producto Vendido],INVENTARIO[[#This Row],[Code]])</f>
        <v>0</v>
      </c>
      <c r="L2331" s="196">
        <f>INVENTARIO[[#This Row],[Entradas]]-INVENTARIO[[#This Row],[Salidas]]</f>
        <v>0</v>
      </c>
      <c r="M2331" s="197">
        <f ca="1">INVENTARIO[[#This Row],[Pricing 1]]*10%</f>
        <v>0</v>
      </c>
      <c r="N2331" s="197"/>
      <c r="O2331" s="197"/>
      <c r="P2331" s="197" t="e">
        <f t="shared" si="195"/>
        <v>#DIV/0!</v>
      </c>
      <c r="Q2331" s="196"/>
      <c r="R2331" s="197"/>
      <c r="S2331" s="199">
        <f t="shared" si="196"/>
        <v>0</v>
      </c>
      <c r="T2331" s="200">
        <f ca="1">(P2331+S2331)-INVENTARIO[[#This Row],[Comisión 10%]]</f>
        <v>0</v>
      </c>
      <c r="U2331" s="197">
        <f t="shared" ca="1" si="197"/>
        <v>0</v>
      </c>
      <c r="V2331" s="201"/>
      <c r="W2331" s="20">
        <f ca="1">INVENTARIO[[#This Row],[Precio Final]]-(INVENTARIO[[#This Row],[Comisión 10%]]+INVENTARIO[[#This Row],[Costo total]])</f>
        <v>0</v>
      </c>
      <c r="X2331" s="20">
        <f ca="1">INVENTARIO[[#This Row],[Ganancia Unitaria]]*INVENTARIO[[#This Row],[Salidas]]</f>
        <v>0</v>
      </c>
      <c r="Y2331" s="20"/>
      <c r="Z2331" s="20"/>
    </row>
    <row r="2332" spans="1:26" ht="55" hidden="1" customHeight="1" x14ac:dyDescent="0.15">
      <c r="A2332" s="23"/>
      <c r="B2332" s="171"/>
      <c r="C2332" s="22"/>
      <c r="D2332" s="120"/>
      <c r="E2332" s="194"/>
      <c r="F2332" s="195" t="s">
        <v>697</v>
      </c>
      <c r="G2332" s="196"/>
      <c r="H2332" s="197"/>
      <c r="I2332" s="198">
        <f t="shared" ca="1" si="194"/>
        <v>0</v>
      </c>
      <c r="J2332" s="121"/>
      <c r="K2332" s="196">
        <f>SUMIFS(VENTAS[Cantidad],VENTAS[Código del producto Vendido],INVENTARIO[[#This Row],[Code]])</f>
        <v>0</v>
      </c>
      <c r="L2332" s="196">
        <f>INVENTARIO[[#This Row],[Entradas]]-INVENTARIO[[#This Row],[Salidas]]</f>
        <v>0</v>
      </c>
      <c r="M2332" s="197">
        <f ca="1">INVENTARIO[[#This Row],[Pricing 1]]*10%</f>
        <v>0</v>
      </c>
      <c r="N2332" s="197"/>
      <c r="O2332" s="197"/>
      <c r="P2332" s="197" t="e">
        <f t="shared" si="195"/>
        <v>#DIV/0!</v>
      </c>
      <c r="Q2332" s="196"/>
      <c r="R2332" s="197"/>
      <c r="S2332" s="199">
        <f t="shared" si="196"/>
        <v>0</v>
      </c>
      <c r="T2332" s="200">
        <f ca="1">(P2332+S2332)-INVENTARIO[[#This Row],[Comisión 10%]]</f>
        <v>0</v>
      </c>
      <c r="U2332" s="197">
        <f t="shared" ca="1" si="197"/>
        <v>0</v>
      </c>
      <c r="V2332" s="201"/>
      <c r="W2332" s="20">
        <f ca="1">INVENTARIO[[#This Row],[Precio Final]]-(INVENTARIO[[#This Row],[Comisión 10%]]+INVENTARIO[[#This Row],[Costo total]])</f>
        <v>0</v>
      </c>
      <c r="X2332" s="20">
        <f ca="1">INVENTARIO[[#This Row],[Ganancia Unitaria]]*INVENTARIO[[#This Row],[Salidas]]</f>
        <v>0</v>
      </c>
      <c r="Y2332" s="20"/>
      <c r="Z2332" s="20"/>
    </row>
    <row r="2333" spans="1:26" ht="55" hidden="1" customHeight="1" x14ac:dyDescent="0.15">
      <c r="A2333" s="23"/>
      <c r="B2333" s="171"/>
      <c r="C2333" s="22"/>
      <c r="D2333" s="120"/>
      <c r="E2333" s="194"/>
      <c r="F2333" s="195" t="s">
        <v>695</v>
      </c>
      <c r="G2333" s="196"/>
      <c r="H2333" s="197"/>
      <c r="I2333" s="198">
        <f t="shared" ca="1" si="194"/>
        <v>0</v>
      </c>
      <c r="J2333" s="121"/>
      <c r="K2333" s="196">
        <f>SUMIFS(VENTAS[Cantidad],VENTAS[Código del producto Vendido],INVENTARIO[[#This Row],[Code]])</f>
        <v>0</v>
      </c>
      <c r="L2333" s="196">
        <f>INVENTARIO[[#This Row],[Entradas]]-INVENTARIO[[#This Row],[Salidas]]</f>
        <v>0</v>
      </c>
      <c r="M2333" s="197">
        <f ca="1">INVENTARIO[[#This Row],[Pricing 1]]*10%</f>
        <v>0</v>
      </c>
      <c r="N2333" s="197"/>
      <c r="O2333" s="197"/>
      <c r="P2333" s="197" t="e">
        <f t="shared" si="195"/>
        <v>#DIV/0!</v>
      </c>
      <c r="Q2333" s="196"/>
      <c r="R2333" s="197"/>
      <c r="S2333" s="199">
        <f t="shared" si="196"/>
        <v>0</v>
      </c>
      <c r="T2333" s="200">
        <f ca="1">(P2333+S2333)-INVENTARIO[[#This Row],[Comisión 10%]]</f>
        <v>0</v>
      </c>
      <c r="U2333" s="197">
        <f t="shared" ca="1" si="197"/>
        <v>0</v>
      </c>
      <c r="V2333" s="201"/>
      <c r="W2333" s="20">
        <f ca="1">INVENTARIO[[#This Row],[Precio Final]]-(INVENTARIO[[#This Row],[Comisión 10%]]+INVENTARIO[[#This Row],[Costo total]])</f>
        <v>0</v>
      </c>
      <c r="X2333" s="20">
        <f ca="1">INVENTARIO[[#This Row],[Ganancia Unitaria]]*INVENTARIO[[#This Row],[Salidas]]</f>
        <v>0</v>
      </c>
      <c r="Y2333" s="20"/>
      <c r="Z2333" s="20"/>
    </row>
    <row r="2334" spans="1:26" ht="55" hidden="1" customHeight="1" x14ac:dyDescent="0.15">
      <c r="A2334" s="23"/>
      <c r="B2334" s="171"/>
      <c r="C2334" s="22"/>
      <c r="D2334" s="120"/>
      <c r="E2334" s="194"/>
      <c r="F2334" s="195" t="s">
        <v>697</v>
      </c>
      <c r="G2334" s="196"/>
      <c r="H2334" s="197"/>
      <c r="I2334" s="198">
        <f t="shared" ca="1" si="194"/>
        <v>0</v>
      </c>
      <c r="J2334" s="121"/>
      <c r="K2334" s="196">
        <f>SUMIFS(VENTAS[Cantidad],VENTAS[Código del producto Vendido],INVENTARIO[[#This Row],[Code]])</f>
        <v>0</v>
      </c>
      <c r="L2334" s="196">
        <f>INVENTARIO[[#This Row],[Entradas]]-INVENTARIO[[#This Row],[Salidas]]</f>
        <v>0</v>
      </c>
      <c r="M2334" s="197">
        <f ca="1">INVENTARIO[[#This Row],[Pricing 1]]*10%</f>
        <v>0</v>
      </c>
      <c r="N2334" s="197"/>
      <c r="O2334" s="197"/>
      <c r="P2334" s="197" t="e">
        <f t="shared" si="195"/>
        <v>#DIV/0!</v>
      </c>
      <c r="Q2334" s="196"/>
      <c r="R2334" s="197"/>
      <c r="S2334" s="199">
        <f t="shared" si="196"/>
        <v>0</v>
      </c>
      <c r="T2334" s="200">
        <f ca="1">(P2334+S2334)-INVENTARIO[[#This Row],[Comisión 10%]]</f>
        <v>0</v>
      </c>
      <c r="U2334" s="197">
        <f t="shared" ca="1" si="197"/>
        <v>0</v>
      </c>
      <c r="V2334" s="201"/>
      <c r="W2334" s="20">
        <f ca="1">INVENTARIO[[#This Row],[Precio Final]]-(INVENTARIO[[#This Row],[Comisión 10%]]+INVENTARIO[[#This Row],[Costo total]])</f>
        <v>0</v>
      </c>
      <c r="X2334" s="20">
        <f ca="1">INVENTARIO[[#This Row],[Ganancia Unitaria]]*INVENTARIO[[#This Row],[Salidas]]</f>
        <v>0</v>
      </c>
      <c r="Y2334" s="20"/>
      <c r="Z2334" s="20"/>
    </row>
    <row r="2335" spans="1:26" ht="55" hidden="1" customHeight="1" x14ac:dyDescent="0.15">
      <c r="A2335" s="23"/>
      <c r="B2335" s="171"/>
      <c r="C2335" s="22"/>
      <c r="D2335" s="120"/>
      <c r="E2335" s="194"/>
      <c r="F2335" s="195" t="s">
        <v>1345</v>
      </c>
      <c r="G2335" s="196"/>
      <c r="H2335" s="197"/>
      <c r="I2335" s="198">
        <f t="shared" ca="1" si="194"/>
        <v>0</v>
      </c>
      <c r="J2335" s="121"/>
      <c r="K2335" s="196">
        <f>SUMIFS(VENTAS[Cantidad],VENTAS[Código del producto Vendido],INVENTARIO[[#This Row],[Code]])</f>
        <v>0</v>
      </c>
      <c r="L2335" s="196">
        <f>INVENTARIO[[#This Row],[Entradas]]-INVENTARIO[[#This Row],[Salidas]]</f>
        <v>0</v>
      </c>
      <c r="M2335" s="197">
        <f ca="1">INVENTARIO[[#This Row],[Pricing 1]]*10%</f>
        <v>0</v>
      </c>
      <c r="N2335" s="197"/>
      <c r="O2335" s="197"/>
      <c r="P2335" s="197" t="e">
        <f t="shared" si="195"/>
        <v>#DIV/0!</v>
      </c>
      <c r="Q2335" s="196"/>
      <c r="R2335" s="197"/>
      <c r="S2335" s="199">
        <f t="shared" si="196"/>
        <v>0</v>
      </c>
      <c r="T2335" s="200">
        <f ca="1">(P2335+S2335)-INVENTARIO[[#This Row],[Comisión 10%]]</f>
        <v>0</v>
      </c>
      <c r="U2335" s="197">
        <f t="shared" ca="1" si="197"/>
        <v>0</v>
      </c>
      <c r="V2335" s="201"/>
      <c r="W2335" s="20">
        <f ca="1">INVENTARIO[[#This Row],[Precio Final]]-(INVENTARIO[[#This Row],[Comisión 10%]]+INVENTARIO[[#This Row],[Costo total]])</f>
        <v>0</v>
      </c>
      <c r="X2335" s="20">
        <f ca="1">INVENTARIO[[#This Row],[Ganancia Unitaria]]*INVENTARIO[[#This Row],[Salidas]]</f>
        <v>0</v>
      </c>
      <c r="Y2335" s="20"/>
      <c r="Z2335" s="20"/>
    </row>
    <row r="2336" spans="1:26" ht="55" hidden="1" customHeight="1" x14ac:dyDescent="0.15">
      <c r="A2336" s="23"/>
      <c r="B2336" s="171"/>
      <c r="C2336" s="22"/>
      <c r="D2336" s="120"/>
      <c r="E2336" s="194"/>
      <c r="F2336" s="195" t="s">
        <v>697</v>
      </c>
      <c r="G2336" s="196"/>
      <c r="H2336" s="197"/>
      <c r="I2336" s="198">
        <f t="shared" ca="1" si="194"/>
        <v>0</v>
      </c>
      <c r="J2336" s="121"/>
      <c r="K2336" s="196">
        <f>SUMIFS(VENTAS[Cantidad],VENTAS[Código del producto Vendido],INVENTARIO[[#This Row],[Code]])</f>
        <v>0</v>
      </c>
      <c r="L2336" s="196">
        <f>INVENTARIO[[#This Row],[Entradas]]-INVENTARIO[[#This Row],[Salidas]]</f>
        <v>0</v>
      </c>
      <c r="M2336" s="197">
        <f ca="1">INVENTARIO[[#This Row],[Pricing 1]]*10%</f>
        <v>0</v>
      </c>
      <c r="N2336" s="197"/>
      <c r="O2336" s="197"/>
      <c r="P2336" s="197" t="e">
        <f t="shared" si="195"/>
        <v>#DIV/0!</v>
      </c>
      <c r="Q2336" s="196"/>
      <c r="R2336" s="197"/>
      <c r="S2336" s="199">
        <f t="shared" si="196"/>
        <v>0</v>
      </c>
      <c r="T2336" s="200">
        <f ca="1">(P2336+S2336)-INVENTARIO[[#This Row],[Comisión 10%]]</f>
        <v>0</v>
      </c>
      <c r="U2336" s="197">
        <f t="shared" ca="1" si="197"/>
        <v>0</v>
      </c>
      <c r="V2336" s="201"/>
      <c r="W2336" s="20">
        <f ca="1">INVENTARIO[[#This Row],[Precio Final]]-(INVENTARIO[[#This Row],[Comisión 10%]]+INVENTARIO[[#This Row],[Costo total]])</f>
        <v>0</v>
      </c>
      <c r="X2336" s="20">
        <f ca="1">INVENTARIO[[#This Row],[Ganancia Unitaria]]*INVENTARIO[[#This Row],[Salidas]]</f>
        <v>0</v>
      </c>
      <c r="Y2336" s="20"/>
      <c r="Z2336" s="20"/>
    </row>
    <row r="2337" spans="1:26" ht="55" hidden="1" customHeight="1" x14ac:dyDescent="0.15">
      <c r="A2337" s="23"/>
      <c r="B2337" s="171"/>
      <c r="C2337" s="22"/>
      <c r="D2337" s="120"/>
      <c r="E2337" s="194"/>
      <c r="F2337" s="195"/>
      <c r="G2337" s="196"/>
      <c r="H2337" s="197"/>
      <c r="I2337" s="198">
        <f t="shared" ca="1" si="194"/>
        <v>0</v>
      </c>
      <c r="J2337" s="121"/>
      <c r="K2337" s="196">
        <f>SUMIFS(VENTAS[Cantidad],VENTAS[Código del producto Vendido],INVENTARIO[[#This Row],[Code]])</f>
        <v>0</v>
      </c>
      <c r="L2337" s="196">
        <f>INVENTARIO[[#This Row],[Entradas]]-INVENTARIO[[#This Row],[Salidas]]</f>
        <v>0</v>
      </c>
      <c r="M2337" s="197">
        <f ca="1">INVENTARIO[[#This Row],[Pricing 1]]*10%</f>
        <v>0</v>
      </c>
      <c r="N2337" s="197"/>
      <c r="O2337" s="197"/>
      <c r="P2337" s="197" t="e">
        <f t="shared" si="195"/>
        <v>#DIV/0!</v>
      </c>
      <c r="Q2337" s="196"/>
      <c r="R2337" s="197"/>
      <c r="S2337" s="199">
        <f t="shared" si="196"/>
        <v>0</v>
      </c>
      <c r="T2337" s="200">
        <f ca="1">(P2337+S2337)-INVENTARIO[[#This Row],[Comisión 10%]]</f>
        <v>0</v>
      </c>
      <c r="U2337" s="197">
        <f t="shared" ca="1" si="197"/>
        <v>0</v>
      </c>
      <c r="V2337" s="201"/>
      <c r="W2337" s="20">
        <f ca="1">INVENTARIO[[#This Row],[Precio Final]]-(INVENTARIO[[#This Row],[Comisión 10%]]+INVENTARIO[[#This Row],[Costo total]])</f>
        <v>0</v>
      </c>
      <c r="X2337" s="20">
        <f ca="1">INVENTARIO[[#This Row],[Ganancia Unitaria]]*INVENTARIO[[#This Row],[Salidas]]</f>
        <v>0</v>
      </c>
      <c r="Y2337" s="20"/>
      <c r="Z2337" s="20"/>
    </row>
    <row r="2338" spans="1:26" ht="55" hidden="1" customHeight="1" x14ac:dyDescent="0.15">
      <c r="A2338" s="23"/>
      <c r="B2338" s="171"/>
      <c r="C2338" s="22"/>
      <c r="D2338" s="120"/>
      <c r="E2338" s="194"/>
      <c r="F2338" s="195" t="s">
        <v>692</v>
      </c>
      <c r="G2338" s="196"/>
      <c r="H2338" s="197"/>
      <c r="I2338" s="198">
        <f t="shared" ca="1" si="194"/>
        <v>0</v>
      </c>
      <c r="J2338" s="121"/>
      <c r="K2338" s="196">
        <f>SUMIFS(VENTAS[Cantidad],VENTAS[Código del producto Vendido],INVENTARIO[[#This Row],[Code]])</f>
        <v>0</v>
      </c>
      <c r="L2338" s="196">
        <f>INVENTARIO[[#This Row],[Entradas]]-INVENTARIO[[#This Row],[Salidas]]</f>
        <v>0</v>
      </c>
      <c r="M2338" s="197">
        <f ca="1">INVENTARIO[[#This Row],[Pricing 1]]*10%</f>
        <v>0</v>
      </c>
      <c r="N2338" s="197"/>
      <c r="O2338" s="197"/>
      <c r="P2338" s="197" t="e">
        <f t="shared" si="195"/>
        <v>#DIV/0!</v>
      </c>
      <c r="Q2338" s="196"/>
      <c r="R2338" s="197"/>
      <c r="S2338" s="199">
        <f t="shared" si="196"/>
        <v>0</v>
      </c>
      <c r="T2338" s="200">
        <f ca="1">(P2338+S2338)-INVENTARIO[[#This Row],[Comisión 10%]]</f>
        <v>0</v>
      </c>
      <c r="U2338" s="197">
        <f t="shared" ca="1" si="197"/>
        <v>0</v>
      </c>
      <c r="V2338" s="201"/>
      <c r="W2338" s="20">
        <f ca="1">INVENTARIO[[#This Row],[Precio Final]]-(INVENTARIO[[#This Row],[Comisión 10%]]+INVENTARIO[[#This Row],[Costo total]])</f>
        <v>0</v>
      </c>
      <c r="X2338" s="20">
        <f ca="1">INVENTARIO[[#This Row],[Ganancia Unitaria]]*INVENTARIO[[#This Row],[Salidas]]</f>
        <v>0</v>
      </c>
      <c r="Y2338" s="20"/>
      <c r="Z2338" s="20"/>
    </row>
    <row r="2339" spans="1:26" ht="55" hidden="1" customHeight="1" x14ac:dyDescent="0.15">
      <c r="A2339" s="23"/>
      <c r="B2339" s="171"/>
      <c r="C2339" s="22"/>
      <c r="D2339" s="120"/>
      <c r="E2339" s="194"/>
      <c r="F2339" s="195" t="s">
        <v>695</v>
      </c>
      <c r="G2339" s="196"/>
      <c r="H2339" s="197"/>
      <c r="I2339" s="198">
        <f t="shared" ca="1" si="194"/>
        <v>0</v>
      </c>
      <c r="J2339" s="121"/>
      <c r="K2339" s="196">
        <f>SUMIFS(VENTAS[Cantidad],VENTAS[Código del producto Vendido],INVENTARIO[[#This Row],[Code]])</f>
        <v>0</v>
      </c>
      <c r="L2339" s="196">
        <f>INVENTARIO[[#This Row],[Entradas]]-INVENTARIO[[#This Row],[Salidas]]</f>
        <v>0</v>
      </c>
      <c r="M2339" s="197">
        <f ca="1">INVENTARIO[[#This Row],[Pricing 1]]*10%</f>
        <v>0</v>
      </c>
      <c r="N2339" s="197"/>
      <c r="O2339" s="197"/>
      <c r="P2339" s="197" t="e">
        <f t="shared" si="195"/>
        <v>#DIV/0!</v>
      </c>
      <c r="Q2339" s="196"/>
      <c r="R2339" s="197"/>
      <c r="S2339" s="199">
        <f t="shared" si="196"/>
        <v>0</v>
      </c>
      <c r="T2339" s="200">
        <f ca="1">(P2339+S2339)-INVENTARIO[[#This Row],[Comisión 10%]]</f>
        <v>0</v>
      </c>
      <c r="U2339" s="197">
        <f t="shared" ca="1" si="197"/>
        <v>0</v>
      </c>
      <c r="V2339" s="201"/>
      <c r="W2339" s="20">
        <f ca="1">INVENTARIO[[#This Row],[Precio Final]]-(INVENTARIO[[#This Row],[Comisión 10%]]+INVENTARIO[[#This Row],[Costo total]])</f>
        <v>0</v>
      </c>
      <c r="X2339" s="20">
        <f ca="1">INVENTARIO[[#This Row],[Ganancia Unitaria]]*INVENTARIO[[#This Row],[Salidas]]</f>
        <v>0</v>
      </c>
      <c r="Y2339" s="20"/>
      <c r="Z2339" s="20"/>
    </row>
    <row r="2340" spans="1:26" ht="55" hidden="1" customHeight="1" x14ac:dyDescent="0.15">
      <c r="A2340" s="23"/>
      <c r="B2340" s="171"/>
      <c r="C2340" s="22"/>
      <c r="D2340" s="120"/>
      <c r="E2340" s="194"/>
      <c r="F2340" s="195" t="s">
        <v>695</v>
      </c>
      <c r="G2340" s="196"/>
      <c r="H2340" s="197"/>
      <c r="I2340" s="198">
        <f t="shared" ca="1" si="194"/>
        <v>0</v>
      </c>
      <c r="J2340" s="121"/>
      <c r="K2340" s="196">
        <f>SUMIFS(VENTAS[Cantidad],VENTAS[Código del producto Vendido],INVENTARIO[[#This Row],[Code]])</f>
        <v>0</v>
      </c>
      <c r="L2340" s="196">
        <f>INVENTARIO[[#This Row],[Entradas]]-INVENTARIO[[#This Row],[Salidas]]</f>
        <v>0</v>
      </c>
      <c r="M2340" s="197">
        <f ca="1">INVENTARIO[[#This Row],[Pricing 1]]*10%</f>
        <v>0</v>
      </c>
      <c r="N2340" s="197"/>
      <c r="O2340" s="197"/>
      <c r="P2340" s="197" t="e">
        <f t="shared" si="195"/>
        <v>#DIV/0!</v>
      </c>
      <c r="Q2340" s="196"/>
      <c r="R2340" s="197"/>
      <c r="S2340" s="199">
        <f t="shared" si="196"/>
        <v>0</v>
      </c>
      <c r="T2340" s="200">
        <f ca="1">(P2340+S2340)-INVENTARIO[[#This Row],[Comisión 10%]]</f>
        <v>0</v>
      </c>
      <c r="U2340" s="197">
        <f t="shared" ca="1" si="197"/>
        <v>0</v>
      </c>
      <c r="V2340" s="201"/>
      <c r="W2340" s="20">
        <f ca="1">INVENTARIO[[#This Row],[Precio Final]]-(INVENTARIO[[#This Row],[Comisión 10%]]+INVENTARIO[[#This Row],[Costo total]])</f>
        <v>0</v>
      </c>
      <c r="X2340" s="20">
        <f ca="1">INVENTARIO[[#This Row],[Ganancia Unitaria]]*INVENTARIO[[#This Row],[Salidas]]</f>
        <v>0</v>
      </c>
      <c r="Y2340" s="20"/>
      <c r="Z2340" s="20"/>
    </row>
    <row r="2341" spans="1:26" ht="55" hidden="1" customHeight="1" x14ac:dyDescent="0.15">
      <c r="A2341" s="23"/>
      <c r="B2341" s="171"/>
      <c r="C2341" s="22"/>
      <c r="D2341" s="120"/>
      <c r="E2341" s="194"/>
      <c r="F2341" s="195" t="s">
        <v>2413</v>
      </c>
      <c r="G2341" s="196"/>
      <c r="H2341" s="197"/>
      <c r="I2341" s="198">
        <f t="shared" ca="1" si="194"/>
        <v>0</v>
      </c>
      <c r="J2341" s="121"/>
      <c r="K2341" s="196">
        <f>SUMIFS(VENTAS[Cantidad],VENTAS[Código del producto Vendido],INVENTARIO[[#This Row],[Code]])</f>
        <v>0</v>
      </c>
      <c r="L2341" s="196">
        <f>INVENTARIO[[#This Row],[Entradas]]-INVENTARIO[[#This Row],[Salidas]]</f>
        <v>0</v>
      </c>
      <c r="M2341" s="197">
        <f ca="1">INVENTARIO[[#This Row],[Pricing 1]]*10%</f>
        <v>0</v>
      </c>
      <c r="N2341" s="197"/>
      <c r="O2341" s="197"/>
      <c r="P2341" s="197" t="e">
        <f t="shared" si="195"/>
        <v>#DIV/0!</v>
      </c>
      <c r="Q2341" s="196"/>
      <c r="R2341" s="197"/>
      <c r="S2341" s="199">
        <f t="shared" si="196"/>
        <v>0</v>
      </c>
      <c r="T2341" s="200">
        <f ca="1">(P2341+S2341)-INVENTARIO[[#This Row],[Comisión 10%]]</f>
        <v>0</v>
      </c>
      <c r="U2341" s="197">
        <f t="shared" ca="1" si="197"/>
        <v>0</v>
      </c>
      <c r="V2341" s="201"/>
      <c r="W2341" s="20">
        <f ca="1">INVENTARIO[[#This Row],[Precio Final]]-(INVENTARIO[[#This Row],[Comisión 10%]]+INVENTARIO[[#This Row],[Costo total]])</f>
        <v>0</v>
      </c>
      <c r="X2341" s="20">
        <f ca="1">INVENTARIO[[#This Row],[Ganancia Unitaria]]*INVENTARIO[[#This Row],[Salidas]]</f>
        <v>0</v>
      </c>
      <c r="Y2341" s="20"/>
      <c r="Z2341" s="20"/>
    </row>
    <row r="2342" spans="1:26" ht="55" hidden="1" customHeight="1" x14ac:dyDescent="0.15">
      <c r="A2342" s="23"/>
      <c r="B2342" s="171"/>
      <c r="C2342" s="22"/>
      <c r="D2342" s="120"/>
      <c r="E2342" s="194"/>
      <c r="F2342" s="195" t="s">
        <v>2413</v>
      </c>
      <c r="G2342" s="196"/>
      <c r="H2342" s="197"/>
      <c r="I2342" s="198">
        <f t="shared" ca="1" si="194"/>
        <v>0</v>
      </c>
      <c r="J2342" s="121"/>
      <c r="K2342" s="196">
        <f>SUMIFS(VENTAS[Cantidad],VENTAS[Código del producto Vendido],INVENTARIO[[#This Row],[Code]])</f>
        <v>0</v>
      </c>
      <c r="L2342" s="196">
        <f>INVENTARIO[[#This Row],[Entradas]]-INVENTARIO[[#This Row],[Salidas]]</f>
        <v>0</v>
      </c>
      <c r="M2342" s="197">
        <f ca="1">INVENTARIO[[#This Row],[Pricing 1]]*10%</f>
        <v>0</v>
      </c>
      <c r="N2342" s="197"/>
      <c r="O2342" s="197"/>
      <c r="P2342" s="197" t="e">
        <f t="shared" si="195"/>
        <v>#DIV/0!</v>
      </c>
      <c r="Q2342" s="196"/>
      <c r="R2342" s="197"/>
      <c r="S2342" s="199">
        <f t="shared" si="196"/>
        <v>0</v>
      </c>
      <c r="T2342" s="200">
        <f ca="1">(P2342+S2342)-INVENTARIO[[#This Row],[Comisión 10%]]</f>
        <v>0</v>
      </c>
      <c r="U2342" s="197">
        <f t="shared" ca="1" si="197"/>
        <v>0</v>
      </c>
      <c r="V2342" s="201"/>
      <c r="W2342" s="20">
        <f ca="1">INVENTARIO[[#This Row],[Precio Final]]-(INVENTARIO[[#This Row],[Comisión 10%]]+INVENTARIO[[#This Row],[Costo total]])</f>
        <v>0</v>
      </c>
      <c r="X2342" s="20">
        <f ca="1">INVENTARIO[[#This Row],[Ganancia Unitaria]]*INVENTARIO[[#This Row],[Salidas]]</f>
        <v>0</v>
      </c>
      <c r="Y2342" s="20"/>
      <c r="Z2342" s="20"/>
    </row>
    <row r="2343" spans="1:26" ht="55" hidden="1" customHeight="1" x14ac:dyDescent="0.15">
      <c r="A2343" s="23"/>
      <c r="B2343" s="171"/>
      <c r="C2343" s="22"/>
      <c r="D2343" s="120"/>
      <c r="E2343" s="194"/>
      <c r="F2343" s="195" t="s">
        <v>2413</v>
      </c>
      <c r="G2343" s="196"/>
      <c r="H2343" s="197"/>
      <c r="I2343" s="198">
        <f t="shared" ca="1" si="194"/>
        <v>0</v>
      </c>
      <c r="J2343" s="121"/>
      <c r="K2343" s="196">
        <f>SUMIFS(VENTAS[Cantidad],VENTAS[Código del producto Vendido],INVENTARIO[[#This Row],[Code]])</f>
        <v>0</v>
      </c>
      <c r="L2343" s="196">
        <f>INVENTARIO[[#This Row],[Entradas]]-INVENTARIO[[#This Row],[Salidas]]</f>
        <v>0</v>
      </c>
      <c r="M2343" s="197">
        <f ca="1">INVENTARIO[[#This Row],[Pricing 1]]*10%</f>
        <v>0</v>
      </c>
      <c r="N2343" s="197"/>
      <c r="O2343" s="197"/>
      <c r="P2343" s="197" t="e">
        <f t="shared" si="195"/>
        <v>#DIV/0!</v>
      </c>
      <c r="Q2343" s="196"/>
      <c r="R2343" s="197"/>
      <c r="S2343" s="199">
        <f t="shared" si="196"/>
        <v>0</v>
      </c>
      <c r="T2343" s="200">
        <f ca="1">(P2343+S2343)-INVENTARIO[[#This Row],[Comisión 10%]]</f>
        <v>0</v>
      </c>
      <c r="U2343" s="197">
        <f t="shared" ca="1" si="197"/>
        <v>0</v>
      </c>
      <c r="V2343" s="201"/>
      <c r="W2343" s="20">
        <f ca="1">INVENTARIO[[#This Row],[Precio Final]]-(INVENTARIO[[#This Row],[Comisión 10%]]+INVENTARIO[[#This Row],[Costo total]])</f>
        <v>0</v>
      </c>
      <c r="X2343" s="20">
        <f ca="1">INVENTARIO[[#This Row],[Ganancia Unitaria]]*INVENTARIO[[#This Row],[Salidas]]</f>
        <v>0</v>
      </c>
      <c r="Y2343" s="20"/>
      <c r="Z2343" s="20"/>
    </row>
    <row r="2344" spans="1:26" ht="55" hidden="1" customHeight="1" x14ac:dyDescent="0.15">
      <c r="A2344" s="23"/>
      <c r="B2344" s="171"/>
      <c r="C2344" s="22"/>
      <c r="D2344" s="120"/>
      <c r="E2344" s="194"/>
      <c r="F2344" s="195" t="s">
        <v>2413</v>
      </c>
      <c r="G2344" s="196"/>
      <c r="H2344" s="197"/>
      <c r="I2344" s="198">
        <f t="shared" ca="1" si="194"/>
        <v>0</v>
      </c>
      <c r="J2344" s="121"/>
      <c r="K2344" s="196">
        <f>SUMIFS(VENTAS[Cantidad],VENTAS[Código del producto Vendido],INVENTARIO[[#This Row],[Code]])</f>
        <v>0</v>
      </c>
      <c r="L2344" s="196">
        <f>INVENTARIO[[#This Row],[Entradas]]-INVENTARIO[[#This Row],[Salidas]]</f>
        <v>0</v>
      </c>
      <c r="M2344" s="197">
        <f ca="1">INVENTARIO[[#This Row],[Pricing 1]]*10%</f>
        <v>0</v>
      </c>
      <c r="N2344" s="197"/>
      <c r="O2344" s="197"/>
      <c r="P2344" s="197" t="e">
        <f t="shared" si="195"/>
        <v>#DIV/0!</v>
      </c>
      <c r="Q2344" s="196"/>
      <c r="R2344" s="197"/>
      <c r="S2344" s="199">
        <f t="shared" si="196"/>
        <v>0</v>
      </c>
      <c r="T2344" s="200">
        <f ca="1">(P2344+S2344)-INVENTARIO[[#This Row],[Comisión 10%]]</f>
        <v>0</v>
      </c>
      <c r="U2344" s="197">
        <f t="shared" ca="1" si="197"/>
        <v>0</v>
      </c>
      <c r="V2344" s="201"/>
      <c r="W2344" s="20">
        <f ca="1">INVENTARIO[[#This Row],[Precio Final]]-(INVENTARIO[[#This Row],[Comisión 10%]]+INVENTARIO[[#This Row],[Costo total]])</f>
        <v>0</v>
      </c>
      <c r="X2344" s="20">
        <f ca="1">INVENTARIO[[#This Row],[Ganancia Unitaria]]*INVENTARIO[[#This Row],[Salidas]]</f>
        <v>0</v>
      </c>
      <c r="Y2344" s="20"/>
      <c r="Z2344" s="20"/>
    </row>
    <row r="2345" spans="1:26" ht="55" hidden="1" customHeight="1" x14ac:dyDescent="0.15">
      <c r="A2345" s="23"/>
      <c r="B2345" s="171"/>
      <c r="C2345" s="22"/>
      <c r="D2345" s="120"/>
      <c r="E2345" s="194"/>
      <c r="F2345" s="195" t="s">
        <v>695</v>
      </c>
      <c r="G2345" s="196"/>
      <c r="H2345" s="197"/>
      <c r="I2345" s="198">
        <f t="shared" ca="1" si="194"/>
        <v>0</v>
      </c>
      <c r="J2345" s="121"/>
      <c r="K2345" s="196">
        <f>SUMIFS(VENTAS[Cantidad],VENTAS[Código del producto Vendido],INVENTARIO[[#This Row],[Code]])</f>
        <v>0</v>
      </c>
      <c r="L2345" s="196">
        <f>INVENTARIO[[#This Row],[Entradas]]-INVENTARIO[[#This Row],[Salidas]]</f>
        <v>0</v>
      </c>
      <c r="M2345" s="197">
        <f ca="1">INVENTARIO[[#This Row],[Pricing 1]]*10%</f>
        <v>0</v>
      </c>
      <c r="N2345" s="197"/>
      <c r="O2345" s="197"/>
      <c r="P2345" s="197" t="e">
        <f t="shared" si="195"/>
        <v>#DIV/0!</v>
      </c>
      <c r="Q2345" s="196"/>
      <c r="R2345" s="197"/>
      <c r="S2345" s="199">
        <f t="shared" si="196"/>
        <v>0</v>
      </c>
      <c r="T2345" s="200">
        <f ca="1">(P2345+S2345)-INVENTARIO[[#This Row],[Comisión 10%]]</f>
        <v>0</v>
      </c>
      <c r="U2345" s="197">
        <f t="shared" ca="1" si="197"/>
        <v>0</v>
      </c>
      <c r="V2345" s="201"/>
      <c r="W2345" s="20">
        <f ca="1">INVENTARIO[[#This Row],[Precio Final]]-(INVENTARIO[[#This Row],[Comisión 10%]]+INVENTARIO[[#This Row],[Costo total]])</f>
        <v>0</v>
      </c>
      <c r="X2345" s="20">
        <f ca="1">INVENTARIO[[#This Row],[Ganancia Unitaria]]*INVENTARIO[[#This Row],[Salidas]]</f>
        <v>0</v>
      </c>
      <c r="Y2345" s="20"/>
      <c r="Z2345" s="20"/>
    </row>
    <row r="2346" spans="1:26" ht="55" hidden="1" customHeight="1" x14ac:dyDescent="0.15">
      <c r="A2346" s="23"/>
      <c r="B2346" s="171"/>
      <c r="C2346" s="22"/>
      <c r="D2346" s="120"/>
      <c r="E2346" s="194"/>
      <c r="F2346" s="195" t="s">
        <v>692</v>
      </c>
      <c r="G2346" s="196"/>
      <c r="H2346" s="197"/>
      <c r="I2346" s="198">
        <f t="shared" ca="1" si="194"/>
        <v>0</v>
      </c>
      <c r="J2346" s="121"/>
      <c r="K2346" s="196">
        <f>SUMIFS(VENTAS[Cantidad],VENTAS[Código del producto Vendido],INVENTARIO[[#This Row],[Code]])</f>
        <v>0</v>
      </c>
      <c r="L2346" s="196">
        <f>INVENTARIO[[#This Row],[Entradas]]-INVENTARIO[[#This Row],[Salidas]]</f>
        <v>0</v>
      </c>
      <c r="M2346" s="197">
        <f ca="1">INVENTARIO[[#This Row],[Pricing 1]]*10%</f>
        <v>0</v>
      </c>
      <c r="N2346" s="197"/>
      <c r="O2346" s="197"/>
      <c r="P2346" s="197" t="e">
        <f t="shared" si="195"/>
        <v>#DIV/0!</v>
      </c>
      <c r="Q2346" s="196"/>
      <c r="R2346" s="197"/>
      <c r="S2346" s="199">
        <f t="shared" si="196"/>
        <v>0</v>
      </c>
      <c r="T2346" s="200">
        <f ca="1">(P2346+S2346)-INVENTARIO[[#This Row],[Comisión 10%]]</f>
        <v>0</v>
      </c>
      <c r="U2346" s="197">
        <f t="shared" ca="1" si="197"/>
        <v>0</v>
      </c>
      <c r="V2346" s="201"/>
      <c r="W2346" s="20">
        <f ca="1">INVENTARIO[[#This Row],[Precio Final]]-(INVENTARIO[[#This Row],[Comisión 10%]]+INVENTARIO[[#This Row],[Costo total]])</f>
        <v>0</v>
      </c>
      <c r="X2346" s="20">
        <f ca="1">INVENTARIO[[#This Row],[Ganancia Unitaria]]*INVENTARIO[[#This Row],[Salidas]]</f>
        <v>0</v>
      </c>
      <c r="Y2346" s="20"/>
      <c r="Z2346" s="20"/>
    </row>
    <row r="2347" spans="1:26" ht="55" hidden="1" customHeight="1" x14ac:dyDescent="0.15">
      <c r="A2347" s="23"/>
      <c r="B2347" s="171"/>
      <c r="C2347" s="22"/>
      <c r="D2347" s="120"/>
      <c r="E2347" s="194"/>
      <c r="F2347" s="195" t="s">
        <v>697</v>
      </c>
      <c r="G2347" s="196"/>
      <c r="H2347" s="197"/>
      <c r="I2347" s="198">
        <f t="shared" ca="1" si="194"/>
        <v>0</v>
      </c>
      <c r="J2347" s="121"/>
      <c r="K2347" s="196">
        <f>SUMIFS(VENTAS[Cantidad],VENTAS[Código del producto Vendido],INVENTARIO[[#This Row],[Code]])</f>
        <v>0</v>
      </c>
      <c r="L2347" s="196">
        <f>INVENTARIO[[#This Row],[Entradas]]-INVENTARIO[[#This Row],[Salidas]]</f>
        <v>0</v>
      </c>
      <c r="M2347" s="197">
        <f ca="1">INVENTARIO[[#This Row],[Pricing 1]]*10%</f>
        <v>0</v>
      </c>
      <c r="N2347" s="197"/>
      <c r="O2347" s="197"/>
      <c r="P2347" s="197" t="e">
        <f t="shared" si="195"/>
        <v>#DIV/0!</v>
      </c>
      <c r="Q2347" s="196"/>
      <c r="R2347" s="197"/>
      <c r="S2347" s="199">
        <f t="shared" si="196"/>
        <v>0</v>
      </c>
      <c r="T2347" s="200">
        <f ca="1">(P2347+S2347)-INVENTARIO[[#This Row],[Comisión 10%]]</f>
        <v>0</v>
      </c>
      <c r="U2347" s="197">
        <f t="shared" ca="1" si="197"/>
        <v>0</v>
      </c>
      <c r="V2347" s="201"/>
      <c r="W2347" s="20">
        <f ca="1">INVENTARIO[[#This Row],[Precio Final]]-(INVENTARIO[[#This Row],[Comisión 10%]]+INVENTARIO[[#This Row],[Costo total]])</f>
        <v>0</v>
      </c>
      <c r="X2347" s="20">
        <f ca="1">INVENTARIO[[#This Row],[Ganancia Unitaria]]*INVENTARIO[[#This Row],[Salidas]]</f>
        <v>0</v>
      </c>
      <c r="Y2347" s="20"/>
      <c r="Z2347" s="20"/>
    </row>
    <row r="2348" spans="1:26" ht="55" hidden="1" customHeight="1" x14ac:dyDescent="0.15">
      <c r="A2348" s="23"/>
      <c r="B2348" s="171"/>
      <c r="C2348" s="22"/>
      <c r="D2348" s="120"/>
      <c r="E2348" s="194"/>
      <c r="F2348" s="195" t="s">
        <v>692</v>
      </c>
      <c r="G2348" s="196"/>
      <c r="H2348" s="197"/>
      <c r="I2348" s="198">
        <f t="shared" ca="1" si="194"/>
        <v>0</v>
      </c>
      <c r="J2348" s="121"/>
      <c r="K2348" s="196">
        <f>SUMIFS(VENTAS[Cantidad],VENTAS[Código del producto Vendido],INVENTARIO[[#This Row],[Code]])</f>
        <v>0</v>
      </c>
      <c r="L2348" s="196">
        <f>INVENTARIO[[#This Row],[Entradas]]-INVENTARIO[[#This Row],[Salidas]]</f>
        <v>0</v>
      </c>
      <c r="M2348" s="197">
        <f ca="1">INVENTARIO[[#This Row],[Pricing 1]]*10%</f>
        <v>0</v>
      </c>
      <c r="N2348" s="197"/>
      <c r="O2348" s="197"/>
      <c r="P2348" s="197" t="e">
        <f t="shared" si="195"/>
        <v>#DIV/0!</v>
      </c>
      <c r="Q2348" s="196"/>
      <c r="R2348" s="197"/>
      <c r="S2348" s="199">
        <f t="shared" si="196"/>
        <v>0</v>
      </c>
      <c r="T2348" s="200">
        <f ca="1">(P2348+S2348)-INVENTARIO[[#This Row],[Comisión 10%]]</f>
        <v>0</v>
      </c>
      <c r="U2348" s="197">
        <f t="shared" ca="1" si="197"/>
        <v>0</v>
      </c>
      <c r="V2348" s="201"/>
      <c r="W2348" s="20">
        <f ca="1">INVENTARIO[[#This Row],[Precio Final]]-(INVENTARIO[[#This Row],[Comisión 10%]]+INVENTARIO[[#This Row],[Costo total]])</f>
        <v>0</v>
      </c>
      <c r="X2348" s="20">
        <f ca="1">INVENTARIO[[#This Row],[Ganancia Unitaria]]*INVENTARIO[[#This Row],[Salidas]]</f>
        <v>0</v>
      </c>
      <c r="Y2348" s="20"/>
      <c r="Z2348" s="20"/>
    </row>
    <row r="2349" spans="1:26" ht="55" hidden="1" customHeight="1" x14ac:dyDescent="0.15">
      <c r="A2349" s="23"/>
      <c r="B2349" s="171"/>
      <c r="C2349" s="22"/>
      <c r="D2349" s="120"/>
      <c r="E2349" s="194"/>
      <c r="F2349" s="195" t="s">
        <v>697</v>
      </c>
      <c r="G2349" s="196"/>
      <c r="H2349" s="197"/>
      <c r="I2349" s="198">
        <f t="shared" ca="1" si="194"/>
        <v>0</v>
      </c>
      <c r="J2349" s="121"/>
      <c r="K2349" s="196">
        <f>SUMIFS(VENTAS[Cantidad],VENTAS[Código del producto Vendido],INVENTARIO[[#This Row],[Code]])</f>
        <v>0</v>
      </c>
      <c r="L2349" s="196">
        <f>INVENTARIO[[#This Row],[Entradas]]-INVENTARIO[[#This Row],[Salidas]]</f>
        <v>0</v>
      </c>
      <c r="M2349" s="197">
        <f ca="1">INVENTARIO[[#This Row],[Pricing 1]]*10%</f>
        <v>0</v>
      </c>
      <c r="N2349" s="197"/>
      <c r="O2349" s="197"/>
      <c r="P2349" s="197" t="e">
        <f t="shared" si="195"/>
        <v>#DIV/0!</v>
      </c>
      <c r="Q2349" s="196"/>
      <c r="R2349" s="197"/>
      <c r="S2349" s="199">
        <f t="shared" si="196"/>
        <v>0</v>
      </c>
      <c r="T2349" s="200">
        <f ca="1">(P2349+S2349)-INVENTARIO[[#This Row],[Comisión 10%]]</f>
        <v>0</v>
      </c>
      <c r="U2349" s="197">
        <f t="shared" ca="1" si="197"/>
        <v>0</v>
      </c>
      <c r="V2349" s="201"/>
      <c r="W2349" s="20">
        <f ca="1">INVENTARIO[[#This Row],[Precio Final]]-(INVENTARIO[[#This Row],[Comisión 10%]]+INVENTARIO[[#This Row],[Costo total]])</f>
        <v>0</v>
      </c>
      <c r="X2349" s="20">
        <f ca="1">INVENTARIO[[#This Row],[Ganancia Unitaria]]*INVENTARIO[[#This Row],[Salidas]]</f>
        <v>0</v>
      </c>
      <c r="Y2349" s="20"/>
      <c r="Z2349" s="20"/>
    </row>
    <row r="2350" spans="1:26" ht="55" hidden="1" customHeight="1" x14ac:dyDescent="0.15">
      <c r="A2350" s="23"/>
      <c r="B2350" s="171"/>
      <c r="C2350" s="22"/>
      <c r="D2350" s="120"/>
      <c r="E2350" s="194"/>
      <c r="F2350" s="195" t="s">
        <v>695</v>
      </c>
      <c r="G2350" s="196"/>
      <c r="H2350" s="197"/>
      <c r="I2350" s="198">
        <f t="shared" ca="1" si="194"/>
        <v>0</v>
      </c>
      <c r="J2350" s="121"/>
      <c r="K2350" s="196">
        <f>SUMIFS(VENTAS[Cantidad],VENTAS[Código del producto Vendido],INVENTARIO[[#This Row],[Code]])</f>
        <v>0</v>
      </c>
      <c r="L2350" s="196">
        <f>INVENTARIO[[#This Row],[Entradas]]-INVENTARIO[[#This Row],[Salidas]]</f>
        <v>0</v>
      </c>
      <c r="M2350" s="197">
        <f ca="1">INVENTARIO[[#This Row],[Pricing 1]]*10%</f>
        <v>0</v>
      </c>
      <c r="N2350" s="197"/>
      <c r="O2350" s="197"/>
      <c r="P2350" s="197" t="e">
        <f t="shared" si="195"/>
        <v>#DIV/0!</v>
      </c>
      <c r="Q2350" s="196"/>
      <c r="R2350" s="197"/>
      <c r="S2350" s="199">
        <f t="shared" si="196"/>
        <v>0</v>
      </c>
      <c r="T2350" s="200">
        <f ca="1">(P2350+S2350)-INVENTARIO[[#This Row],[Comisión 10%]]</f>
        <v>0</v>
      </c>
      <c r="U2350" s="197">
        <f t="shared" ca="1" si="197"/>
        <v>0</v>
      </c>
      <c r="V2350" s="201"/>
      <c r="W2350" s="20">
        <f ca="1">INVENTARIO[[#This Row],[Precio Final]]-(INVENTARIO[[#This Row],[Comisión 10%]]+INVENTARIO[[#This Row],[Costo total]])</f>
        <v>0</v>
      </c>
      <c r="X2350" s="20">
        <f ca="1">INVENTARIO[[#This Row],[Ganancia Unitaria]]*INVENTARIO[[#This Row],[Salidas]]</f>
        <v>0</v>
      </c>
      <c r="Y2350" s="20"/>
      <c r="Z2350" s="20"/>
    </row>
    <row r="2351" spans="1:26" ht="55" hidden="1" customHeight="1" x14ac:dyDescent="0.15">
      <c r="A2351" s="23"/>
      <c r="B2351" s="171"/>
      <c r="C2351" s="22"/>
      <c r="D2351" s="120"/>
      <c r="E2351" s="194"/>
      <c r="F2351" s="195" t="s">
        <v>698</v>
      </c>
      <c r="G2351" s="196"/>
      <c r="H2351" s="197"/>
      <c r="I2351" s="198">
        <f t="shared" ca="1" si="194"/>
        <v>0</v>
      </c>
      <c r="J2351" s="121"/>
      <c r="K2351" s="196">
        <f>SUMIFS(VENTAS[Cantidad],VENTAS[Código del producto Vendido],INVENTARIO[[#This Row],[Code]])</f>
        <v>0</v>
      </c>
      <c r="L2351" s="196">
        <f>INVENTARIO[[#This Row],[Entradas]]-INVENTARIO[[#This Row],[Salidas]]</f>
        <v>0</v>
      </c>
      <c r="M2351" s="197">
        <f ca="1">INVENTARIO[[#This Row],[Pricing 1]]*10%</f>
        <v>0</v>
      </c>
      <c r="N2351" s="197"/>
      <c r="O2351" s="197"/>
      <c r="P2351" s="197" t="e">
        <f t="shared" si="195"/>
        <v>#DIV/0!</v>
      </c>
      <c r="Q2351" s="196"/>
      <c r="R2351" s="197"/>
      <c r="S2351" s="199">
        <f t="shared" si="196"/>
        <v>0</v>
      </c>
      <c r="T2351" s="200">
        <f ca="1">(P2351+S2351)-INVENTARIO[[#This Row],[Comisión 10%]]</f>
        <v>0</v>
      </c>
      <c r="U2351" s="197">
        <f t="shared" ca="1" si="197"/>
        <v>0</v>
      </c>
      <c r="V2351" s="201"/>
      <c r="W2351" s="20">
        <f ca="1">INVENTARIO[[#This Row],[Precio Final]]-(INVENTARIO[[#This Row],[Comisión 10%]]+INVENTARIO[[#This Row],[Costo total]])</f>
        <v>0</v>
      </c>
      <c r="X2351" s="20">
        <f ca="1">INVENTARIO[[#This Row],[Ganancia Unitaria]]*INVENTARIO[[#This Row],[Salidas]]</f>
        <v>0</v>
      </c>
      <c r="Y2351" s="20"/>
      <c r="Z2351" s="20"/>
    </row>
    <row r="2352" spans="1:26" ht="55" hidden="1" customHeight="1" x14ac:dyDescent="0.15">
      <c r="A2352" s="23"/>
      <c r="B2352" s="171"/>
      <c r="C2352" s="22"/>
      <c r="D2352" s="120"/>
      <c r="E2352" s="194"/>
      <c r="F2352" s="195" t="s">
        <v>695</v>
      </c>
      <c r="G2352" s="196"/>
      <c r="H2352" s="197"/>
      <c r="I2352" s="198">
        <f t="shared" ca="1" si="194"/>
        <v>0</v>
      </c>
      <c r="J2352" s="121"/>
      <c r="K2352" s="196">
        <f>SUMIFS(VENTAS[Cantidad],VENTAS[Código del producto Vendido],INVENTARIO[[#This Row],[Code]])</f>
        <v>0</v>
      </c>
      <c r="L2352" s="196">
        <f>INVENTARIO[[#This Row],[Entradas]]-INVENTARIO[[#This Row],[Salidas]]</f>
        <v>0</v>
      </c>
      <c r="M2352" s="197">
        <f ca="1">INVENTARIO[[#This Row],[Pricing 1]]*10%</f>
        <v>0</v>
      </c>
      <c r="N2352" s="197"/>
      <c r="O2352" s="197"/>
      <c r="P2352" s="197" t="e">
        <f t="shared" si="195"/>
        <v>#DIV/0!</v>
      </c>
      <c r="Q2352" s="196"/>
      <c r="R2352" s="197"/>
      <c r="S2352" s="199">
        <f t="shared" si="196"/>
        <v>0</v>
      </c>
      <c r="T2352" s="200">
        <f ca="1">(P2352+S2352)-INVENTARIO[[#This Row],[Comisión 10%]]</f>
        <v>0</v>
      </c>
      <c r="U2352" s="197">
        <f t="shared" ca="1" si="197"/>
        <v>0</v>
      </c>
      <c r="V2352" s="201"/>
      <c r="W2352" s="20">
        <f ca="1">INVENTARIO[[#This Row],[Precio Final]]-(INVENTARIO[[#This Row],[Comisión 10%]]+INVENTARIO[[#This Row],[Costo total]])</f>
        <v>0</v>
      </c>
      <c r="X2352" s="20">
        <f ca="1">INVENTARIO[[#This Row],[Ganancia Unitaria]]*INVENTARIO[[#This Row],[Salidas]]</f>
        <v>0</v>
      </c>
      <c r="Y2352" s="20"/>
      <c r="Z2352" s="20"/>
    </row>
    <row r="2353" spans="1:26" ht="55" hidden="1" customHeight="1" x14ac:dyDescent="0.15">
      <c r="A2353" s="23"/>
      <c r="B2353" s="171"/>
      <c r="C2353" s="22"/>
      <c r="D2353" s="120"/>
      <c r="E2353" s="194"/>
      <c r="F2353" s="195" t="s">
        <v>697</v>
      </c>
      <c r="G2353" s="196"/>
      <c r="H2353" s="197"/>
      <c r="I2353" s="198">
        <f t="shared" ca="1" si="194"/>
        <v>0</v>
      </c>
      <c r="J2353" s="121"/>
      <c r="K2353" s="196">
        <f>SUMIFS(VENTAS[Cantidad],VENTAS[Código del producto Vendido],INVENTARIO[[#This Row],[Code]])</f>
        <v>0</v>
      </c>
      <c r="L2353" s="196">
        <f>INVENTARIO[[#This Row],[Entradas]]-INVENTARIO[[#This Row],[Salidas]]</f>
        <v>0</v>
      </c>
      <c r="M2353" s="197">
        <f ca="1">INVENTARIO[[#This Row],[Pricing 1]]*10%</f>
        <v>0</v>
      </c>
      <c r="N2353" s="197"/>
      <c r="O2353" s="197"/>
      <c r="P2353" s="197" t="e">
        <f t="shared" si="195"/>
        <v>#DIV/0!</v>
      </c>
      <c r="Q2353" s="196"/>
      <c r="R2353" s="197"/>
      <c r="S2353" s="199">
        <f t="shared" si="196"/>
        <v>0</v>
      </c>
      <c r="T2353" s="200">
        <f ca="1">(P2353+S2353)-INVENTARIO[[#This Row],[Comisión 10%]]</f>
        <v>0</v>
      </c>
      <c r="U2353" s="197">
        <f t="shared" ca="1" si="197"/>
        <v>0</v>
      </c>
      <c r="V2353" s="201"/>
      <c r="W2353" s="20">
        <f ca="1">INVENTARIO[[#This Row],[Precio Final]]-(INVENTARIO[[#This Row],[Comisión 10%]]+INVENTARIO[[#This Row],[Costo total]])</f>
        <v>0</v>
      </c>
      <c r="X2353" s="20">
        <f ca="1">INVENTARIO[[#This Row],[Ganancia Unitaria]]*INVENTARIO[[#This Row],[Salidas]]</f>
        <v>0</v>
      </c>
      <c r="Y2353" s="20"/>
      <c r="Z2353" s="20"/>
    </row>
    <row r="2354" spans="1:26" ht="55" hidden="1" customHeight="1" x14ac:dyDescent="0.15">
      <c r="A2354" s="23"/>
      <c r="B2354" s="171"/>
      <c r="C2354" s="22"/>
      <c r="D2354" s="120"/>
      <c r="E2354" s="194"/>
      <c r="F2354" s="195" t="s">
        <v>692</v>
      </c>
      <c r="G2354" s="196"/>
      <c r="H2354" s="197"/>
      <c r="I2354" s="198">
        <f t="shared" ca="1" si="194"/>
        <v>0</v>
      </c>
      <c r="J2354" s="121"/>
      <c r="K2354" s="196">
        <f>SUMIFS(VENTAS[Cantidad],VENTAS[Código del producto Vendido],INVENTARIO[[#This Row],[Code]])</f>
        <v>0</v>
      </c>
      <c r="L2354" s="196">
        <f>INVENTARIO[[#This Row],[Entradas]]-INVENTARIO[[#This Row],[Salidas]]</f>
        <v>0</v>
      </c>
      <c r="M2354" s="197">
        <f ca="1">INVENTARIO[[#This Row],[Pricing 1]]*10%</f>
        <v>0</v>
      </c>
      <c r="N2354" s="197"/>
      <c r="O2354" s="197"/>
      <c r="P2354" s="197" t="e">
        <f t="shared" si="195"/>
        <v>#DIV/0!</v>
      </c>
      <c r="Q2354" s="196"/>
      <c r="R2354" s="197"/>
      <c r="S2354" s="199">
        <f t="shared" si="196"/>
        <v>0</v>
      </c>
      <c r="T2354" s="200">
        <f ca="1">(P2354+S2354)-INVENTARIO[[#This Row],[Comisión 10%]]</f>
        <v>0</v>
      </c>
      <c r="U2354" s="197">
        <f t="shared" ca="1" si="197"/>
        <v>0</v>
      </c>
      <c r="V2354" s="201"/>
      <c r="W2354" s="20">
        <f ca="1">INVENTARIO[[#This Row],[Precio Final]]-(INVENTARIO[[#This Row],[Comisión 10%]]+INVENTARIO[[#This Row],[Costo total]])</f>
        <v>0</v>
      </c>
      <c r="X2354" s="20">
        <f ca="1">INVENTARIO[[#This Row],[Ganancia Unitaria]]*INVENTARIO[[#This Row],[Salidas]]</f>
        <v>0</v>
      </c>
      <c r="Y2354" s="20"/>
      <c r="Z2354" s="20"/>
    </row>
    <row r="2355" spans="1:26" ht="55" hidden="1" customHeight="1" x14ac:dyDescent="0.15">
      <c r="A2355" s="23"/>
      <c r="B2355" s="171"/>
      <c r="C2355" s="22"/>
      <c r="D2355" s="120"/>
      <c r="E2355" s="194"/>
      <c r="F2355" s="195" t="s">
        <v>692</v>
      </c>
      <c r="G2355" s="196"/>
      <c r="H2355" s="197"/>
      <c r="I2355" s="198">
        <f t="shared" ca="1" si="194"/>
        <v>0</v>
      </c>
      <c r="J2355" s="121"/>
      <c r="K2355" s="196">
        <f>SUMIFS(VENTAS[Cantidad],VENTAS[Código del producto Vendido],INVENTARIO[[#This Row],[Code]])</f>
        <v>0</v>
      </c>
      <c r="L2355" s="196">
        <f>INVENTARIO[[#This Row],[Entradas]]-INVENTARIO[[#This Row],[Salidas]]</f>
        <v>0</v>
      </c>
      <c r="M2355" s="197">
        <f ca="1">INVENTARIO[[#This Row],[Pricing 1]]*10%</f>
        <v>0</v>
      </c>
      <c r="N2355" s="197"/>
      <c r="O2355" s="197"/>
      <c r="P2355" s="197" t="e">
        <f t="shared" si="195"/>
        <v>#DIV/0!</v>
      </c>
      <c r="Q2355" s="196"/>
      <c r="R2355" s="197"/>
      <c r="S2355" s="199">
        <f t="shared" si="196"/>
        <v>0</v>
      </c>
      <c r="T2355" s="200">
        <f ca="1">(P2355+S2355)-INVENTARIO[[#This Row],[Comisión 10%]]</f>
        <v>0</v>
      </c>
      <c r="U2355" s="197">
        <f t="shared" ca="1" si="197"/>
        <v>0</v>
      </c>
      <c r="V2355" s="201"/>
      <c r="W2355" s="20">
        <f ca="1">INVENTARIO[[#This Row],[Precio Final]]-(INVENTARIO[[#This Row],[Comisión 10%]]+INVENTARIO[[#This Row],[Costo total]])</f>
        <v>0</v>
      </c>
      <c r="X2355" s="20">
        <f ca="1">INVENTARIO[[#This Row],[Ganancia Unitaria]]*INVENTARIO[[#This Row],[Salidas]]</f>
        <v>0</v>
      </c>
      <c r="Y2355" s="20"/>
      <c r="Z2355" s="20"/>
    </row>
    <row r="2356" spans="1:26" ht="55" hidden="1" customHeight="1" x14ac:dyDescent="0.15">
      <c r="A2356" s="23"/>
      <c r="B2356" s="171"/>
      <c r="C2356" s="22"/>
      <c r="D2356" s="120"/>
      <c r="E2356" s="194"/>
      <c r="F2356" s="195" t="s">
        <v>695</v>
      </c>
      <c r="G2356" s="196"/>
      <c r="H2356" s="197"/>
      <c r="I2356" s="198">
        <f t="shared" ca="1" si="194"/>
        <v>0</v>
      </c>
      <c r="J2356" s="121"/>
      <c r="K2356" s="196">
        <f>SUMIFS(VENTAS[Cantidad],VENTAS[Código del producto Vendido],INVENTARIO[[#This Row],[Code]])</f>
        <v>0</v>
      </c>
      <c r="L2356" s="196">
        <f>INVENTARIO[[#This Row],[Entradas]]-INVENTARIO[[#This Row],[Salidas]]</f>
        <v>0</v>
      </c>
      <c r="M2356" s="197">
        <f ca="1">INVENTARIO[[#This Row],[Pricing 1]]*10%</f>
        <v>0</v>
      </c>
      <c r="N2356" s="197"/>
      <c r="O2356" s="197"/>
      <c r="P2356" s="197" t="e">
        <f t="shared" si="195"/>
        <v>#DIV/0!</v>
      </c>
      <c r="Q2356" s="196"/>
      <c r="R2356" s="197"/>
      <c r="S2356" s="199">
        <f t="shared" si="196"/>
        <v>0</v>
      </c>
      <c r="T2356" s="200">
        <f ca="1">(P2356+S2356)-INVENTARIO[[#This Row],[Comisión 10%]]</f>
        <v>0</v>
      </c>
      <c r="U2356" s="197">
        <f t="shared" ca="1" si="197"/>
        <v>0</v>
      </c>
      <c r="V2356" s="201"/>
      <c r="W2356" s="20">
        <f ca="1">INVENTARIO[[#This Row],[Precio Final]]-(INVENTARIO[[#This Row],[Comisión 10%]]+INVENTARIO[[#This Row],[Costo total]])</f>
        <v>0</v>
      </c>
      <c r="X2356" s="20">
        <f ca="1">INVENTARIO[[#This Row],[Ganancia Unitaria]]*INVENTARIO[[#This Row],[Salidas]]</f>
        <v>0</v>
      </c>
      <c r="Y2356" s="20"/>
      <c r="Z2356" s="20"/>
    </row>
    <row r="2357" spans="1:26" ht="55" hidden="1" customHeight="1" x14ac:dyDescent="0.15">
      <c r="A2357" s="23"/>
      <c r="B2357" s="171"/>
      <c r="C2357" s="22"/>
      <c r="D2357" s="120"/>
      <c r="E2357" s="194"/>
      <c r="F2357" s="195" t="s">
        <v>695</v>
      </c>
      <c r="G2357" s="196"/>
      <c r="H2357" s="197"/>
      <c r="I2357" s="198">
        <f t="shared" ca="1" si="194"/>
        <v>0</v>
      </c>
      <c r="J2357" s="121"/>
      <c r="K2357" s="196">
        <f>SUMIFS(VENTAS[Cantidad],VENTAS[Código del producto Vendido],INVENTARIO[[#This Row],[Code]])</f>
        <v>0</v>
      </c>
      <c r="L2357" s="196">
        <f>INVENTARIO[[#This Row],[Entradas]]-INVENTARIO[[#This Row],[Salidas]]</f>
        <v>0</v>
      </c>
      <c r="M2357" s="197">
        <f ca="1">INVENTARIO[[#This Row],[Pricing 1]]*10%</f>
        <v>0</v>
      </c>
      <c r="N2357" s="197"/>
      <c r="O2357" s="197"/>
      <c r="P2357" s="197" t="e">
        <f t="shared" si="195"/>
        <v>#DIV/0!</v>
      </c>
      <c r="Q2357" s="196"/>
      <c r="R2357" s="197"/>
      <c r="S2357" s="199">
        <f t="shared" si="196"/>
        <v>0</v>
      </c>
      <c r="T2357" s="200">
        <f ca="1">(P2357+S2357)-INVENTARIO[[#This Row],[Comisión 10%]]</f>
        <v>0</v>
      </c>
      <c r="U2357" s="197">
        <f t="shared" ca="1" si="197"/>
        <v>0</v>
      </c>
      <c r="V2357" s="201"/>
      <c r="W2357" s="20">
        <f ca="1">INVENTARIO[[#This Row],[Precio Final]]-(INVENTARIO[[#This Row],[Comisión 10%]]+INVENTARIO[[#This Row],[Costo total]])</f>
        <v>0</v>
      </c>
      <c r="X2357" s="20">
        <f ca="1">INVENTARIO[[#This Row],[Ganancia Unitaria]]*INVENTARIO[[#This Row],[Salidas]]</f>
        <v>0</v>
      </c>
      <c r="Y2357" s="20"/>
      <c r="Z2357" s="20"/>
    </row>
    <row r="2358" spans="1:26" ht="55" hidden="1" customHeight="1" x14ac:dyDescent="0.15">
      <c r="A2358" s="23"/>
      <c r="B2358" s="171"/>
      <c r="C2358" s="22"/>
      <c r="D2358" s="120"/>
      <c r="E2358" s="194"/>
      <c r="F2358" s="195" t="s">
        <v>692</v>
      </c>
      <c r="G2358" s="196"/>
      <c r="H2358" s="197"/>
      <c r="I2358" s="198">
        <f t="shared" ref="I2358:I2421" ca="1" si="198">U2358</f>
        <v>0</v>
      </c>
      <c r="J2358" s="121"/>
      <c r="K2358" s="196">
        <f>SUMIFS(VENTAS[Cantidad],VENTAS[Código del producto Vendido],INVENTARIO[[#This Row],[Code]])</f>
        <v>0</v>
      </c>
      <c r="L2358" s="196">
        <f>INVENTARIO[[#This Row],[Entradas]]-INVENTARIO[[#This Row],[Salidas]]</f>
        <v>0</v>
      </c>
      <c r="M2358" s="197">
        <f ca="1">INVENTARIO[[#This Row],[Pricing 1]]*10%</f>
        <v>0</v>
      </c>
      <c r="N2358" s="197"/>
      <c r="O2358" s="197"/>
      <c r="P2358" s="197" t="e">
        <f t="shared" ref="P2358:P2421" si="199">N2358/O2358</f>
        <v>#DIV/0!</v>
      </c>
      <c r="Q2358" s="196"/>
      <c r="R2358" s="197"/>
      <c r="S2358" s="199">
        <f t="shared" ref="S2358:S2421" si="200">Q2358*R2358/1000</f>
        <v>0</v>
      </c>
      <c r="T2358" s="200">
        <f ca="1">(P2358+S2358)-INVENTARIO[[#This Row],[Comisión 10%]]</f>
        <v>0</v>
      </c>
      <c r="U2358" s="197">
        <f t="shared" ref="U2358:U2421" ca="1" si="201">ROUNDUP(T2358,0)</f>
        <v>0</v>
      </c>
      <c r="V2358" s="201"/>
      <c r="W2358" s="20">
        <f ca="1">INVENTARIO[[#This Row],[Precio Final]]-(INVENTARIO[[#This Row],[Comisión 10%]]+INVENTARIO[[#This Row],[Costo total]])</f>
        <v>0</v>
      </c>
      <c r="X2358" s="20">
        <f ca="1">INVENTARIO[[#This Row],[Ganancia Unitaria]]*INVENTARIO[[#This Row],[Salidas]]</f>
        <v>0</v>
      </c>
      <c r="Y2358" s="20"/>
      <c r="Z2358" s="20"/>
    </row>
    <row r="2359" spans="1:26" ht="55" hidden="1" customHeight="1" x14ac:dyDescent="0.15">
      <c r="A2359" s="23"/>
      <c r="B2359" s="171"/>
      <c r="C2359" s="22"/>
      <c r="D2359" s="120"/>
      <c r="E2359" s="194"/>
      <c r="F2359" s="195" t="s">
        <v>695</v>
      </c>
      <c r="G2359" s="196"/>
      <c r="H2359" s="197"/>
      <c r="I2359" s="198">
        <f t="shared" ca="1" si="198"/>
        <v>0</v>
      </c>
      <c r="J2359" s="121"/>
      <c r="K2359" s="196">
        <f>SUMIFS(VENTAS[Cantidad],VENTAS[Código del producto Vendido],INVENTARIO[[#This Row],[Code]])</f>
        <v>0</v>
      </c>
      <c r="L2359" s="196">
        <f>INVENTARIO[[#This Row],[Entradas]]-INVENTARIO[[#This Row],[Salidas]]</f>
        <v>0</v>
      </c>
      <c r="M2359" s="197">
        <f ca="1">INVENTARIO[[#This Row],[Pricing 1]]*10%</f>
        <v>0</v>
      </c>
      <c r="N2359" s="197"/>
      <c r="O2359" s="197"/>
      <c r="P2359" s="197" t="e">
        <f t="shared" si="199"/>
        <v>#DIV/0!</v>
      </c>
      <c r="Q2359" s="196"/>
      <c r="R2359" s="197"/>
      <c r="S2359" s="199">
        <f t="shared" si="200"/>
        <v>0</v>
      </c>
      <c r="T2359" s="200">
        <f ca="1">(P2359+S2359)-INVENTARIO[[#This Row],[Comisión 10%]]</f>
        <v>0</v>
      </c>
      <c r="U2359" s="197">
        <f t="shared" ca="1" si="201"/>
        <v>0</v>
      </c>
      <c r="V2359" s="201"/>
      <c r="W2359" s="20">
        <f ca="1">INVENTARIO[[#This Row],[Precio Final]]-(INVENTARIO[[#This Row],[Comisión 10%]]+INVENTARIO[[#This Row],[Costo total]])</f>
        <v>0</v>
      </c>
      <c r="X2359" s="20">
        <f ca="1">INVENTARIO[[#This Row],[Ganancia Unitaria]]*INVENTARIO[[#This Row],[Salidas]]</f>
        <v>0</v>
      </c>
      <c r="Y2359" s="20"/>
      <c r="Z2359" s="20"/>
    </row>
    <row r="2360" spans="1:26" ht="55" hidden="1" customHeight="1" x14ac:dyDescent="0.15">
      <c r="A2360" s="23"/>
      <c r="B2360" s="171"/>
      <c r="C2360" s="22"/>
      <c r="D2360" s="120"/>
      <c r="E2360" s="194"/>
      <c r="F2360" s="195" t="s">
        <v>692</v>
      </c>
      <c r="G2360" s="196"/>
      <c r="H2360" s="197"/>
      <c r="I2360" s="198">
        <f t="shared" ca="1" si="198"/>
        <v>0</v>
      </c>
      <c r="J2360" s="121"/>
      <c r="K2360" s="196">
        <f>SUMIFS(VENTAS[Cantidad],VENTAS[Código del producto Vendido],INVENTARIO[[#This Row],[Code]])</f>
        <v>0</v>
      </c>
      <c r="L2360" s="196">
        <f>INVENTARIO[[#This Row],[Entradas]]-INVENTARIO[[#This Row],[Salidas]]</f>
        <v>0</v>
      </c>
      <c r="M2360" s="197">
        <f ca="1">INVENTARIO[[#This Row],[Pricing 1]]*10%</f>
        <v>0</v>
      </c>
      <c r="N2360" s="197"/>
      <c r="O2360" s="197"/>
      <c r="P2360" s="197" t="e">
        <f t="shared" si="199"/>
        <v>#DIV/0!</v>
      </c>
      <c r="Q2360" s="196"/>
      <c r="R2360" s="197"/>
      <c r="S2360" s="199">
        <f t="shared" si="200"/>
        <v>0</v>
      </c>
      <c r="T2360" s="200">
        <f ca="1">(P2360+S2360)-INVENTARIO[[#This Row],[Comisión 10%]]</f>
        <v>0</v>
      </c>
      <c r="U2360" s="197">
        <f t="shared" ca="1" si="201"/>
        <v>0</v>
      </c>
      <c r="V2360" s="201"/>
      <c r="W2360" s="20">
        <f ca="1">INVENTARIO[[#This Row],[Precio Final]]-(INVENTARIO[[#This Row],[Comisión 10%]]+INVENTARIO[[#This Row],[Costo total]])</f>
        <v>0</v>
      </c>
      <c r="X2360" s="20">
        <f ca="1">INVENTARIO[[#This Row],[Ganancia Unitaria]]*INVENTARIO[[#This Row],[Salidas]]</f>
        <v>0</v>
      </c>
      <c r="Y2360" s="20"/>
      <c r="Z2360" s="20"/>
    </row>
    <row r="2361" spans="1:26" ht="55" hidden="1" customHeight="1" x14ac:dyDescent="0.15">
      <c r="A2361" s="23"/>
      <c r="B2361" s="171"/>
      <c r="C2361" s="22"/>
      <c r="D2361" s="120"/>
      <c r="E2361" s="194"/>
      <c r="F2361" s="195" t="s">
        <v>695</v>
      </c>
      <c r="G2361" s="196"/>
      <c r="H2361" s="197"/>
      <c r="I2361" s="198">
        <f t="shared" ca="1" si="198"/>
        <v>0</v>
      </c>
      <c r="J2361" s="121"/>
      <c r="K2361" s="196">
        <f>SUMIFS(VENTAS[Cantidad],VENTAS[Código del producto Vendido],INVENTARIO[[#This Row],[Code]])</f>
        <v>0</v>
      </c>
      <c r="L2361" s="196">
        <f>INVENTARIO[[#This Row],[Entradas]]-INVENTARIO[[#This Row],[Salidas]]</f>
        <v>0</v>
      </c>
      <c r="M2361" s="197">
        <f ca="1">INVENTARIO[[#This Row],[Pricing 1]]*10%</f>
        <v>0</v>
      </c>
      <c r="N2361" s="197"/>
      <c r="O2361" s="197"/>
      <c r="P2361" s="197" t="e">
        <f t="shared" si="199"/>
        <v>#DIV/0!</v>
      </c>
      <c r="Q2361" s="196"/>
      <c r="R2361" s="197"/>
      <c r="S2361" s="199">
        <f t="shared" si="200"/>
        <v>0</v>
      </c>
      <c r="T2361" s="200">
        <f ca="1">(P2361+S2361)-INVENTARIO[[#This Row],[Comisión 10%]]</f>
        <v>0</v>
      </c>
      <c r="U2361" s="197">
        <f t="shared" ca="1" si="201"/>
        <v>0</v>
      </c>
      <c r="V2361" s="201"/>
      <c r="W2361" s="20">
        <f ca="1">INVENTARIO[[#This Row],[Precio Final]]-(INVENTARIO[[#This Row],[Comisión 10%]]+INVENTARIO[[#This Row],[Costo total]])</f>
        <v>0</v>
      </c>
      <c r="X2361" s="20">
        <f ca="1">INVENTARIO[[#This Row],[Ganancia Unitaria]]*INVENTARIO[[#This Row],[Salidas]]</f>
        <v>0</v>
      </c>
      <c r="Y2361" s="20"/>
      <c r="Z2361" s="20"/>
    </row>
    <row r="2362" spans="1:26" ht="55" hidden="1" customHeight="1" x14ac:dyDescent="0.15">
      <c r="A2362" s="23"/>
      <c r="B2362" s="171"/>
      <c r="C2362" s="22"/>
      <c r="D2362" s="120"/>
      <c r="E2362" s="194"/>
      <c r="F2362" s="195" t="s">
        <v>697</v>
      </c>
      <c r="G2362" s="196"/>
      <c r="H2362" s="197"/>
      <c r="I2362" s="198">
        <f t="shared" ca="1" si="198"/>
        <v>0</v>
      </c>
      <c r="J2362" s="121"/>
      <c r="K2362" s="196">
        <f>SUMIFS(VENTAS[Cantidad],VENTAS[Código del producto Vendido],INVENTARIO[[#This Row],[Code]])</f>
        <v>0</v>
      </c>
      <c r="L2362" s="196">
        <f>INVENTARIO[[#This Row],[Entradas]]-INVENTARIO[[#This Row],[Salidas]]</f>
        <v>0</v>
      </c>
      <c r="M2362" s="197">
        <f ca="1">INVENTARIO[[#This Row],[Pricing 1]]*10%</f>
        <v>0</v>
      </c>
      <c r="N2362" s="197"/>
      <c r="O2362" s="197"/>
      <c r="P2362" s="197" t="e">
        <f t="shared" si="199"/>
        <v>#DIV/0!</v>
      </c>
      <c r="Q2362" s="196"/>
      <c r="R2362" s="197"/>
      <c r="S2362" s="199">
        <f t="shared" si="200"/>
        <v>0</v>
      </c>
      <c r="T2362" s="200">
        <f ca="1">(P2362+S2362)-INVENTARIO[[#This Row],[Comisión 10%]]</f>
        <v>0</v>
      </c>
      <c r="U2362" s="197">
        <f t="shared" ca="1" si="201"/>
        <v>0</v>
      </c>
      <c r="V2362" s="201"/>
      <c r="W2362" s="20">
        <f ca="1">INVENTARIO[[#This Row],[Precio Final]]-(INVENTARIO[[#This Row],[Comisión 10%]]+INVENTARIO[[#This Row],[Costo total]])</f>
        <v>0</v>
      </c>
      <c r="X2362" s="20">
        <f ca="1">INVENTARIO[[#This Row],[Ganancia Unitaria]]*INVENTARIO[[#This Row],[Salidas]]</f>
        <v>0</v>
      </c>
      <c r="Y2362" s="20"/>
      <c r="Z2362" s="20"/>
    </row>
    <row r="2363" spans="1:26" ht="55" hidden="1" customHeight="1" x14ac:dyDescent="0.15">
      <c r="A2363" s="23"/>
      <c r="B2363" s="171"/>
      <c r="C2363" s="22"/>
      <c r="D2363" s="120"/>
      <c r="E2363" s="194"/>
      <c r="F2363" s="195" t="s">
        <v>698</v>
      </c>
      <c r="G2363" s="196"/>
      <c r="H2363" s="197"/>
      <c r="I2363" s="198">
        <f t="shared" ca="1" si="198"/>
        <v>0</v>
      </c>
      <c r="J2363" s="121"/>
      <c r="K2363" s="196">
        <f>SUMIFS(VENTAS[Cantidad],VENTAS[Código del producto Vendido],INVENTARIO[[#This Row],[Code]])</f>
        <v>0</v>
      </c>
      <c r="L2363" s="196">
        <f>INVENTARIO[[#This Row],[Entradas]]-INVENTARIO[[#This Row],[Salidas]]</f>
        <v>0</v>
      </c>
      <c r="M2363" s="197">
        <f ca="1">INVENTARIO[[#This Row],[Pricing 1]]*10%</f>
        <v>0</v>
      </c>
      <c r="N2363" s="197"/>
      <c r="O2363" s="197"/>
      <c r="P2363" s="197" t="e">
        <f t="shared" si="199"/>
        <v>#DIV/0!</v>
      </c>
      <c r="Q2363" s="196"/>
      <c r="R2363" s="197"/>
      <c r="S2363" s="199">
        <f t="shared" si="200"/>
        <v>0</v>
      </c>
      <c r="T2363" s="200">
        <f ca="1">(P2363+S2363)-INVENTARIO[[#This Row],[Comisión 10%]]</f>
        <v>0</v>
      </c>
      <c r="U2363" s="197">
        <f t="shared" ca="1" si="201"/>
        <v>0</v>
      </c>
      <c r="V2363" s="201"/>
      <c r="W2363" s="20">
        <f ca="1">INVENTARIO[[#This Row],[Precio Final]]-(INVENTARIO[[#This Row],[Comisión 10%]]+INVENTARIO[[#This Row],[Costo total]])</f>
        <v>0</v>
      </c>
      <c r="X2363" s="20">
        <f ca="1">INVENTARIO[[#This Row],[Ganancia Unitaria]]*INVENTARIO[[#This Row],[Salidas]]</f>
        <v>0</v>
      </c>
      <c r="Y2363" s="20"/>
      <c r="Z2363" s="20"/>
    </row>
    <row r="2364" spans="1:26" ht="55" hidden="1" customHeight="1" x14ac:dyDescent="0.15">
      <c r="A2364" s="23"/>
      <c r="B2364" s="171"/>
      <c r="C2364" s="22"/>
      <c r="D2364" s="120"/>
      <c r="E2364" s="194"/>
      <c r="F2364" s="195" t="s">
        <v>695</v>
      </c>
      <c r="G2364" s="196"/>
      <c r="H2364" s="197"/>
      <c r="I2364" s="198">
        <f t="shared" ca="1" si="198"/>
        <v>0</v>
      </c>
      <c r="J2364" s="121"/>
      <c r="K2364" s="196">
        <f>SUMIFS(VENTAS[Cantidad],VENTAS[Código del producto Vendido],INVENTARIO[[#This Row],[Code]])</f>
        <v>0</v>
      </c>
      <c r="L2364" s="196">
        <f>INVENTARIO[[#This Row],[Entradas]]-INVENTARIO[[#This Row],[Salidas]]</f>
        <v>0</v>
      </c>
      <c r="M2364" s="197">
        <f ca="1">INVENTARIO[[#This Row],[Pricing 1]]*10%</f>
        <v>0</v>
      </c>
      <c r="N2364" s="197"/>
      <c r="O2364" s="197"/>
      <c r="P2364" s="197" t="e">
        <f t="shared" si="199"/>
        <v>#DIV/0!</v>
      </c>
      <c r="Q2364" s="196"/>
      <c r="R2364" s="197"/>
      <c r="S2364" s="199">
        <f t="shared" si="200"/>
        <v>0</v>
      </c>
      <c r="T2364" s="200">
        <f ca="1">(P2364+S2364)-INVENTARIO[[#This Row],[Comisión 10%]]</f>
        <v>0</v>
      </c>
      <c r="U2364" s="197">
        <f t="shared" ca="1" si="201"/>
        <v>0</v>
      </c>
      <c r="V2364" s="201"/>
      <c r="W2364" s="20">
        <f ca="1">INVENTARIO[[#This Row],[Precio Final]]-(INVENTARIO[[#This Row],[Comisión 10%]]+INVENTARIO[[#This Row],[Costo total]])</f>
        <v>0</v>
      </c>
      <c r="X2364" s="20">
        <f ca="1">INVENTARIO[[#This Row],[Ganancia Unitaria]]*INVENTARIO[[#This Row],[Salidas]]</f>
        <v>0</v>
      </c>
      <c r="Y2364" s="20"/>
      <c r="Z2364" s="20"/>
    </row>
    <row r="2365" spans="1:26" ht="55" hidden="1" customHeight="1" x14ac:dyDescent="0.15">
      <c r="A2365" s="23"/>
      <c r="B2365" s="171"/>
      <c r="C2365" s="22"/>
      <c r="D2365" s="120"/>
      <c r="E2365" s="194"/>
      <c r="F2365" s="195" t="s">
        <v>697</v>
      </c>
      <c r="G2365" s="196"/>
      <c r="H2365" s="197"/>
      <c r="I2365" s="198">
        <f t="shared" ca="1" si="198"/>
        <v>0</v>
      </c>
      <c r="J2365" s="121"/>
      <c r="K2365" s="196">
        <f>SUMIFS(VENTAS[Cantidad],VENTAS[Código del producto Vendido],INVENTARIO[[#This Row],[Code]])</f>
        <v>0</v>
      </c>
      <c r="L2365" s="196">
        <f>INVENTARIO[[#This Row],[Entradas]]-INVENTARIO[[#This Row],[Salidas]]</f>
        <v>0</v>
      </c>
      <c r="M2365" s="197">
        <f ca="1">INVENTARIO[[#This Row],[Pricing 1]]*10%</f>
        <v>0</v>
      </c>
      <c r="N2365" s="197"/>
      <c r="O2365" s="197"/>
      <c r="P2365" s="197" t="e">
        <f t="shared" si="199"/>
        <v>#DIV/0!</v>
      </c>
      <c r="Q2365" s="196"/>
      <c r="R2365" s="197"/>
      <c r="S2365" s="199">
        <f t="shared" si="200"/>
        <v>0</v>
      </c>
      <c r="T2365" s="200">
        <f ca="1">(P2365+S2365)-INVENTARIO[[#This Row],[Comisión 10%]]</f>
        <v>0</v>
      </c>
      <c r="U2365" s="197">
        <f t="shared" ca="1" si="201"/>
        <v>0</v>
      </c>
      <c r="V2365" s="201"/>
      <c r="W2365" s="20">
        <f ca="1">INVENTARIO[[#This Row],[Precio Final]]-(INVENTARIO[[#This Row],[Comisión 10%]]+INVENTARIO[[#This Row],[Costo total]])</f>
        <v>0</v>
      </c>
      <c r="X2365" s="20">
        <f ca="1">INVENTARIO[[#This Row],[Ganancia Unitaria]]*INVENTARIO[[#This Row],[Salidas]]</f>
        <v>0</v>
      </c>
      <c r="Y2365" s="20"/>
      <c r="Z2365" s="20"/>
    </row>
    <row r="2366" spans="1:26" ht="55" hidden="1" customHeight="1" x14ac:dyDescent="0.15">
      <c r="A2366" s="23"/>
      <c r="B2366" s="171"/>
      <c r="C2366" s="22"/>
      <c r="D2366" s="120"/>
      <c r="E2366" s="194"/>
      <c r="F2366" s="195" t="s">
        <v>695</v>
      </c>
      <c r="G2366" s="196"/>
      <c r="H2366" s="197"/>
      <c r="I2366" s="198">
        <f t="shared" ca="1" si="198"/>
        <v>0</v>
      </c>
      <c r="J2366" s="121"/>
      <c r="K2366" s="196">
        <f>SUMIFS(VENTAS[Cantidad],VENTAS[Código del producto Vendido],INVENTARIO[[#This Row],[Code]])</f>
        <v>0</v>
      </c>
      <c r="L2366" s="196">
        <f>INVENTARIO[[#This Row],[Entradas]]-INVENTARIO[[#This Row],[Salidas]]</f>
        <v>0</v>
      </c>
      <c r="M2366" s="197">
        <f ca="1">INVENTARIO[[#This Row],[Pricing 1]]*10%</f>
        <v>0</v>
      </c>
      <c r="N2366" s="197"/>
      <c r="O2366" s="197"/>
      <c r="P2366" s="197" t="e">
        <f t="shared" si="199"/>
        <v>#DIV/0!</v>
      </c>
      <c r="Q2366" s="196"/>
      <c r="R2366" s="197"/>
      <c r="S2366" s="199">
        <f t="shared" si="200"/>
        <v>0</v>
      </c>
      <c r="T2366" s="200">
        <f ca="1">(P2366+S2366)-INVENTARIO[[#This Row],[Comisión 10%]]</f>
        <v>0</v>
      </c>
      <c r="U2366" s="197">
        <f t="shared" ca="1" si="201"/>
        <v>0</v>
      </c>
      <c r="V2366" s="201"/>
      <c r="W2366" s="20">
        <f ca="1">INVENTARIO[[#This Row],[Precio Final]]-(INVENTARIO[[#This Row],[Comisión 10%]]+INVENTARIO[[#This Row],[Costo total]])</f>
        <v>0</v>
      </c>
      <c r="X2366" s="20">
        <f ca="1">INVENTARIO[[#This Row],[Ganancia Unitaria]]*INVENTARIO[[#This Row],[Salidas]]</f>
        <v>0</v>
      </c>
      <c r="Y2366" s="20"/>
      <c r="Z2366" s="20"/>
    </row>
    <row r="2367" spans="1:26" ht="55" hidden="1" customHeight="1" x14ac:dyDescent="0.15">
      <c r="A2367" s="23"/>
      <c r="B2367" s="171"/>
      <c r="C2367" s="22"/>
      <c r="D2367" s="120"/>
      <c r="E2367" s="194"/>
      <c r="F2367" s="195" t="s">
        <v>697</v>
      </c>
      <c r="G2367" s="196"/>
      <c r="H2367" s="197"/>
      <c r="I2367" s="198">
        <f t="shared" ca="1" si="198"/>
        <v>0</v>
      </c>
      <c r="J2367" s="121"/>
      <c r="K2367" s="196">
        <f>SUMIFS(VENTAS[Cantidad],VENTAS[Código del producto Vendido],INVENTARIO[[#This Row],[Code]])</f>
        <v>0</v>
      </c>
      <c r="L2367" s="196">
        <f>INVENTARIO[[#This Row],[Entradas]]-INVENTARIO[[#This Row],[Salidas]]</f>
        <v>0</v>
      </c>
      <c r="M2367" s="197">
        <f ca="1">INVENTARIO[[#This Row],[Pricing 1]]*10%</f>
        <v>0</v>
      </c>
      <c r="N2367" s="197"/>
      <c r="O2367" s="197"/>
      <c r="P2367" s="197" t="e">
        <f t="shared" si="199"/>
        <v>#DIV/0!</v>
      </c>
      <c r="Q2367" s="196"/>
      <c r="R2367" s="197"/>
      <c r="S2367" s="199">
        <f t="shared" si="200"/>
        <v>0</v>
      </c>
      <c r="T2367" s="200">
        <f ca="1">(P2367+S2367)-INVENTARIO[[#This Row],[Comisión 10%]]</f>
        <v>0</v>
      </c>
      <c r="U2367" s="197">
        <f t="shared" ca="1" si="201"/>
        <v>0</v>
      </c>
      <c r="V2367" s="201"/>
      <c r="W2367" s="20">
        <f ca="1">INVENTARIO[[#This Row],[Precio Final]]-(INVENTARIO[[#This Row],[Comisión 10%]]+INVENTARIO[[#This Row],[Costo total]])</f>
        <v>0</v>
      </c>
      <c r="X2367" s="20">
        <f ca="1">INVENTARIO[[#This Row],[Ganancia Unitaria]]*INVENTARIO[[#This Row],[Salidas]]</f>
        <v>0</v>
      </c>
      <c r="Y2367" s="20"/>
      <c r="Z2367" s="20"/>
    </row>
    <row r="2368" spans="1:26" ht="55" hidden="1" customHeight="1" x14ac:dyDescent="0.15">
      <c r="A2368" s="23"/>
      <c r="B2368" s="171"/>
      <c r="C2368" s="22"/>
      <c r="D2368" s="120"/>
      <c r="E2368" s="194"/>
      <c r="F2368" s="195" t="s">
        <v>2411</v>
      </c>
      <c r="G2368" s="196"/>
      <c r="H2368" s="197"/>
      <c r="I2368" s="198">
        <f t="shared" ca="1" si="198"/>
        <v>0</v>
      </c>
      <c r="J2368" s="121"/>
      <c r="K2368" s="196">
        <f>SUMIFS(VENTAS[Cantidad],VENTAS[Código del producto Vendido],INVENTARIO[[#This Row],[Code]])</f>
        <v>0</v>
      </c>
      <c r="L2368" s="196">
        <f>INVENTARIO[[#This Row],[Entradas]]-INVENTARIO[[#This Row],[Salidas]]</f>
        <v>0</v>
      </c>
      <c r="M2368" s="197">
        <f ca="1">INVENTARIO[[#This Row],[Pricing 1]]*10%</f>
        <v>0</v>
      </c>
      <c r="N2368" s="197"/>
      <c r="O2368" s="197"/>
      <c r="P2368" s="197" t="e">
        <f t="shared" si="199"/>
        <v>#DIV/0!</v>
      </c>
      <c r="Q2368" s="196"/>
      <c r="R2368" s="197"/>
      <c r="S2368" s="199">
        <f t="shared" si="200"/>
        <v>0</v>
      </c>
      <c r="T2368" s="200">
        <f ca="1">(P2368+S2368)-INVENTARIO[[#This Row],[Comisión 10%]]</f>
        <v>0</v>
      </c>
      <c r="U2368" s="197">
        <f t="shared" ca="1" si="201"/>
        <v>0</v>
      </c>
      <c r="V2368" s="201"/>
      <c r="W2368" s="20">
        <f ca="1">INVENTARIO[[#This Row],[Precio Final]]-(INVENTARIO[[#This Row],[Comisión 10%]]+INVENTARIO[[#This Row],[Costo total]])</f>
        <v>0</v>
      </c>
      <c r="X2368" s="20">
        <f ca="1">INVENTARIO[[#This Row],[Ganancia Unitaria]]*INVENTARIO[[#This Row],[Salidas]]</f>
        <v>0</v>
      </c>
      <c r="Y2368" s="20"/>
      <c r="Z2368" s="20"/>
    </row>
    <row r="2369" spans="1:26" ht="55" hidden="1" customHeight="1" x14ac:dyDescent="0.15">
      <c r="A2369" s="23"/>
      <c r="B2369" s="171"/>
      <c r="C2369" s="22"/>
      <c r="D2369" s="120"/>
      <c r="E2369" s="194"/>
      <c r="F2369" s="195" t="s">
        <v>2411</v>
      </c>
      <c r="G2369" s="196"/>
      <c r="H2369" s="197"/>
      <c r="I2369" s="198">
        <f t="shared" ca="1" si="198"/>
        <v>0</v>
      </c>
      <c r="J2369" s="121"/>
      <c r="K2369" s="196">
        <f>SUMIFS(VENTAS[Cantidad],VENTAS[Código del producto Vendido],INVENTARIO[[#This Row],[Code]])</f>
        <v>0</v>
      </c>
      <c r="L2369" s="196">
        <f>INVENTARIO[[#This Row],[Entradas]]-INVENTARIO[[#This Row],[Salidas]]</f>
        <v>0</v>
      </c>
      <c r="M2369" s="197">
        <f ca="1">INVENTARIO[[#This Row],[Pricing 1]]*10%</f>
        <v>0</v>
      </c>
      <c r="N2369" s="197"/>
      <c r="O2369" s="197"/>
      <c r="P2369" s="197" t="e">
        <f t="shared" si="199"/>
        <v>#DIV/0!</v>
      </c>
      <c r="Q2369" s="196"/>
      <c r="R2369" s="197"/>
      <c r="S2369" s="199">
        <f t="shared" si="200"/>
        <v>0</v>
      </c>
      <c r="T2369" s="200">
        <f ca="1">(P2369+S2369)-INVENTARIO[[#This Row],[Comisión 10%]]</f>
        <v>0</v>
      </c>
      <c r="U2369" s="197">
        <f t="shared" ca="1" si="201"/>
        <v>0</v>
      </c>
      <c r="V2369" s="201"/>
      <c r="W2369" s="20">
        <f ca="1">INVENTARIO[[#This Row],[Precio Final]]-(INVENTARIO[[#This Row],[Comisión 10%]]+INVENTARIO[[#This Row],[Costo total]])</f>
        <v>0</v>
      </c>
      <c r="X2369" s="20">
        <f ca="1">INVENTARIO[[#This Row],[Ganancia Unitaria]]*INVENTARIO[[#This Row],[Salidas]]</f>
        <v>0</v>
      </c>
      <c r="Y2369" s="20"/>
      <c r="Z2369" s="20"/>
    </row>
    <row r="2370" spans="1:26" ht="55" hidden="1" customHeight="1" x14ac:dyDescent="0.15">
      <c r="A2370" s="23"/>
      <c r="B2370" s="171"/>
      <c r="C2370" s="22"/>
      <c r="D2370" s="120"/>
      <c r="E2370" s="194"/>
      <c r="F2370" s="195"/>
      <c r="G2370" s="196"/>
      <c r="H2370" s="197"/>
      <c r="I2370" s="198">
        <f t="shared" ca="1" si="198"/>
        <v>0</v>
      </c>
      <c r="J2370" s="121"/>
      <c r="K2370" s="196">
        <f>SUMIFS(VENTAS[Cantidad],VENTAS[Código del producto Vendido],INVENTARIO[[#This Row],[Code]])</f>
        <v>0</v>
      </c>
      <c r="L2370" s="196">
        <f>INVENTARIO[[#This Row],[Entradas]]-INVENTARIO[[#This Row],[Salidas]]</f>
        <v>0</v>
      </c>
      <c r="M2370" s="197">
        <f ca="1">INVENTARIO[[#This Row],[Pricing 1]]*10%</f>
        <v>0</v>
      </c>
      <c r="N2370" s="197"/>
      <c r="O2370" s="197"/>
      <c r="P2370" s="197" t="e">
        <f t="shared" si="199"/>
        <v>#DIV/0!</v>
      </c>
      <c r="Q2370" s="196"/>
      <c r="R2370" s="197"/>
      <c r="S2370" s="199">
        <f t="shared" si="200"/>
        <v>0</v>
      </c>
      <c r="T2370" s="200">
        <f ca="1">(P2370+S2370)-INVENTARIO[[#This Row],[Comisión 10%]]</f>
        <v>0</v>
      </c>
      <c r="U2370" s="197">
        <f t="shared" ca="1" si="201"/>
        <v>0</v>
      </c>
      <c r="V2370" s="201"/>
      <c r="W2370" s="20">
        <f ca="1">INVENTARIO[[#This Row],[Precio Final]]-(INVENTARIO[[#This Row],[Comisión 10%]]+INVENTARIO[[#This Row],[Costo total]])</f>
        <v>0</v>
      </c>
      <c r="X2370" s="20">
        <f ca="1">INVENTARIO[[#This Row],[Ganancia Unitaria]]*INVENTARIO[[#This Row],[Salidas]]</f>
        <v>0</v>
      </c>
      <c r="Y2370" s="20"/>
      <c r="Z2370" s="20"/>
    </row>
    <row r="2371" spans="1:26" ht="55" hidden="1" customHeight="1" x14ac:dyDescent="0.15">
      <c r="A2371" s="23"/>
      <c r="B2371" s="171"/>
      <c r="C2371" s="22"/>
      <c r="D2371" s="120"/>
      <c r="E2371" s="194"/>
      <c r="F2371" s="195" t="s">
        <v>695</v>
      </c>
      <c r="G2371" s="196"/>
      <c r="H2371" s="197"/>
      <c r="I2371" s="198">
        <f t="shared" ca="1" si="198"/>
        <v>0</v>
      </c>
      <c r="J2371" s="121"/>
      <c r="K2371" s="196">
        <f>SUMIFS(VENTAS[Cantidad],VENTAS[Código del producto Vendido],INVENTARIO[[#This Row],[Code]])</f>
        <v>0</v>
      </c>
      <c r="L2371" s="196">
        <f>INVENTARIO[[#This Row],[Entradas]]-INVENTARIO[[#This Row],[Salidas]]</f>
        <v>0</v>
      </c>
      <c r="M2371" s="197">
        <f ca="1">INVENTARIO[[#This Row],[Pricing 1]]*10%</f>
        <v>0</v>
      </c>
      <c r="N2371" s="197"/>
      <c r="O2371" s="197"/>
      <c r="P2371" s="197" t="e">
        <f t="shared" si="199"/>
        <v>#DIV/0!</v>
      </c>
      <c r="Q2371" s="196"/>
      <c r="R2371" s="197"/>
      <c r="S2371" s="199">
        <f t="shared" si="200"/>
        <v>0</v>
      </c>
      <c r="T2371" s="200">
        <f ca="1">(P2371+S2371)-INVENTARIO[[#This Row],[Comisión 10%]]</f>
        <v>0</v>
      </c>
      <c r="U2371" s="197">
        <f t="shared" ca="1" si="201"/>
        <v>0</v>
      </c>
      <c r="V2371" s="201"/>
      <c r="W2371" s="20">
        <f ca="1">INVENTARIO[[#This Row],[Precio Final]]-(INVENTARIO[[#This Row],[Comisión 10%]]+INVENTARIO[[#This Row],[Costo total]])</f>
        <v>0</v>
      </c>
      <c r="X2371" s="20">
        <f ca="1">INVENTARIO[[#This Row],[Ganancia Unitaria]]*INVENTARIO[[#This Row],[Salidas]]</f>
        <v>0</v>
      </c>
      <c r="Y2371" s="20"/>
      <c r="Z2371" s="20"/>
    </row>
    <row r="2372" spans="1:26" ht="55" hidden="1" customHeight="1" x14ac:dyDescent="0.15">
      <c r="A2372" s="23"/>
      <c r="B2372" s="171"/>
      <c r="C2372" s="22"/>
      <c r="D2372" s="120"/>
      <c r="E2372" s="194"/>
      <c r="F2372" s="195" t="s">
        <v>695</v>
      </c>
      <c r="G2372" s="196"/>
      <c r="H2372" s="197"/>
      <c r="I2372" s="198">
        <f t="shared" ca="1" si="198"/>
        <v>0</v>
      </c>
      <c r="J2372" s="121"/>
      <c r="K2372" s="196">
        <f>SUMIFS(VENTAS[Cantidad],VENTAS[Código del producto Vendido],INVENTARIO[[#This Row],[Code]])</f>
        <v>0</v>
      </c>
      <c r="L2372" s="196">
        <f>INVENTARIO[[#This Row],[Entradas]]-INVENTARIO[[#This Row],[Salidas]]</f>
        <v>0</v>
      </c>
      <c r="M2372" s="197">
        <f ca="1">INVENTARIO[[#This Row],[Pricing 1]]*10%</f>
        <v>0</v>
      </c>
      <c r="N2372" s="197"/>
      <c r="O2372" s="197"/>
      <c r="P2372" s="197" t="e">
        <f t="shared" si="199"/>
        <v>#DIV/0!</v>
      </c>
      <c r="Q2372" s="196"/>
      <c r="R2372" s="197"/>
      <c r="S2372" s="199">
        <f t="shared" si="200"/>
        <v>0</v>
      </c>
      <c r="T2372" s="200">
        <f ca="1">(P2372+S2372)-INVENTARIO[[#This Row],[Comisión 10%]]</f>
        <v>0</v>
      </c>
      <c r="U2372" s="197">
        <f t="shared" ca="1" si="201"/>
        <v>0</v>
      </c>
      <c r="V2372" s="201"/>
      <c r="W2372" s="20">
        <f ca="1">INVENTARIO[[#This Row],[Precio Final]]-(INVENTARIO[[#This Row],[Comisión 10%]]+INVENTARIO[[#This Row],[Costo total]])</f>
        <v>0</v>
      </c>
      <c r="X2372" s="20">
        <f ca="1">INVENTARIO[[#This Row],[Ganancia Unitaria]]*INVENTARIO[[#This Row],[Salidas]]</f>
        <v>0</v>
      </c>
      <c r="Y2372" s="20"/>
      <c r="Z2372" s="20"/>
    </row>
    <row r="2373" spans="1:26" ht="55" hidden="1" customHeight="1" x14ac:dyDescent="0.15">
      <c r="A2373" s="23"/>
      <c r="B2373" s="171"/>
      <c r="C2373" s="22"/>
      <c r="D2373" s="120"/>
      <c r="E2373" s="194"/>
      <c r="F2373" s="195" t="s">
        <v>695</v>
      </c>
      <c r="G2373" s="196"/>
      <c r="H2373" s="197"/>
      <c r="I2373" s="198">
        <f t="shared" ca="1" si="198"/>
        <v>0</v>
      </c>
      <c r="J2373" s="121"/>
      <c r="K2373" s="196">
        <f>SUMIFS(VENTAS[Cantidad],VENTAS[Código del producto Vendido],INVENTARIO[[#This Row],[Code]])</f>
        <v>0</v>
      </c>
      <c r="L2373" s="196">
        <f>INVENTARIO[[#This Row],[Entradas]]-INVENTARIO[[#This Row],[Salidas]]</f>
        <v>0</v>
      </c>
      <c r="M2373" s="197">
        <f ca="1">INVENTARIO[[#This Row],[Pricing 1]]*10%</f>
        <v>0</v>
      </c>
      <c r="N2373" s="197"/>
      <c r="O2373" s="197"/>
      <c r="P2373" s="197" t="e">
        <f t="shared" si="199"/>
        <v>#DIV/0!</v>
      </c>
      <c r="Q2373" s="196"/>
      <c r="R2373" s="197"/>
      <c r="S2373" s="199">
        <f t="shared" si="200"/>
        <v>0</v>
      </c>
      <c r="T2373" s="200">
        <f ca="1">(P2373+S2373)-INVENTARIO[[#This Row],[Comisión 10%]]</f>
        <v>0</v>
      </c>
      <c r="U2373" s="197">
        <f t="shared" ca="1" si="201"/>
        <v>0</v>
      </c>
      <c r="V2373" s="201"/>
      <c r="W2373" s="20">
        <f ca="1">INVENTARIO[[#This Row],[Precio Final]]-(INVENTARIO[[#This Row],[Comisión 10%]]+INVENTARIO[[#This Row],[Costo total]])</f>
        <v>0</v>
      </c>
      <c r="X2373" s="20">
        <f ca="1">INVENTARIO[[#This Row],[Ganancia Unitaria]]*INVENTARIO[[#This Row],[Salidas]]</f>
        <v>0</v>
      </c>
      <c r="Y2373" s="20"/>
      <c r="Z2373" s="20"/>
    </row>
    <row r="2374" spans="1:26" ht="55" hidden="1" customHeight="1" x14ac:dyDescent="0.15">
      <c r="A2374" s="23"/>
      <c r="B2374" s="171"/>
      <c r="C2374" s="22"/>
      <c r="D2374" s="120"/>
      <c r="E2374" s="194"/>
      <c r="F2374" s="195" t="s">
        <v>2411</v>
      </c>
      <c r="G2374" s="196"/>
      <c r="H2374" s="197"/>
      <c r="I2374" s="198">
        <f t="shared" ca="1" si="198"/>
        <v>0</v>
      </c>
      <c r="J2374" s="121"/>
      <c r="K2374" s="196">
        <f>SUMIFS(VENTAS[Cantidad],VENTAS[Código del producto Vendido],INVENTARIO[[#This Row],[Code]])</f>
        <v>0</v>
      </c>
      <c r="L2374" s="196">
        <f>INVENTARIO[[#This Row],[Entradas]]-INVENTARIO[[#This Row],[Salidas]]</f>
        <v>0</v>
      </c>
      <c r="M2374" s="197">
        <f ca="1">INVENTARIO[[#This Row],[Pricing 1]]*10%</f>
        <v>0</v>
      </c>
      <c r="N2374" s="197"/>
      <c r="O2374" s="197"/>
      <c r="P2374" s="197" t="e">
        <f t="shared" si="199"/>
        <v>#DIV/0!</v>
      </c>
      <c r="Q2374" s="196"/>
      <c r="R2374" s="197"/>
      <c r="S2374" s="199">
        <f t="shared" si="200"/>
        <v>0</v>
      </c>
      <c r="T2374" s="200">
        <f ca="1">(P2374+S2374)-INVENTARIO[[#This Row],[Comisión 10%]]</f>
        <v>0</v>
      </c>
      <c r="U2374" s="197">
        <f t="shared" ca="1" si="201"/>
        <v>0</v>
      </c>
      <c r="V2374" s="201"/>
      <c r="W2374" s="20">
        <f ca="1">INVENTARIO[[#This Row],[Precio Final]]-(INVENTARIO[[#This Row],[Comisión 10%]]+INVENTARIO[[#This Row],[Costo total]])</f>
        <v>0</v>
      </c>
      <c r="X2374" s="20">
        <f ca="1">INVENTARIO[[#This Row],[Ganancia Unitaria]]*INVENTARIO[[#This Row],[Salidas]]</f>
        <v>0</v>
      </c>
      <c r="Y2374" s="20"/>
      <c r="Z2374" s="20"/>
    </row>
    <row r="2375" spans="1:26" ht="55" hidden="1" customHeight="1" x14ac:dyDescent="0.15">
      <c r="A2375" s="23"/>
      <c r="B2375" s="171"/>
      <c r="C2375" s="22"/>
      <c r="D2375" s="120"/>
      <c r="E2375" s="194"/>
      <c r="F2375" s="195" t="s">
        <v>2411</v>
      </c>
      <c r="G2375" s="196"/>
      <c r="H2375" s="197"/>
      <c r="I2375" s="198">
        <f t="shared" ca="1" si="198"/>
        <v>0</v>
      </c>
      <c r="J2375" s="121"/>
      <c r="K2375" s="196">
        <f>SUMIFS(VENTAS[Cantidad],VENTAS[Código del producto Vendido],INVENTARIO[[#This Row],[Code]])</f>
        <v>0</v>
      </c>
      <c r="L2375" s="196">
        <f>INVENTARIO[[#This Row],[Entradas]]-INVENTARIO[[#This Row],[Salidas]]</f>
        <v>0</v>
      </c>
      <c r="M2375" s="197">
        <f ca="1">INVENTARIO[[#This Row],[Pricing 1]]*10%</f>
        <v>0</v>
      </c>
      <c r="N2375" s="197"/>
      <c r="O2375" s="197"/>
      <c r="P2375" s="197" t="e">
        <f t="shared" si="199"/>
        <v>#DIV/0!</v>
      </c>
      <c r="Q2375" s="196"/>
      <c r="R2375" s="197"/>
      <c r="S2375" s="199">
        <f t="shared" si="200"/>
        <v>0</v>
      </c>
      <c r="T2375" s="200">
        <f ca="1">(P2375+S2375)-INVENTARIO[[#This Row],[Comisión 10%]]</f>
        <v>0</v>
      </c>
      <c r="U2375" s="197">
        <f t="shared" ca="1" si="201"/>
        <v>0</v>
      </c>
      <c r="V2375" s="201"/>
      <c r="W2375" s="20">
        <f ca="1">INVENTARIO[[#This Row],[Precio Final]]-(INVENTARIO[[#This Row],[Comisión 10%]]+INVENTARIO[[#This Row],[Costo total]])</f>
        <v>0</v>
      </c>
      <c r="X2375" s="20">
        <f ca="1">INVENTARIO[[#This Row],[Ganancia Unitaria]]*INVENTARIO[[#This Row],[Salidas]]</f>
        <v>0</v>
      </c>
      <c r="Y2375" s="20"/>
      <c r="Z2375" s="20"/>
    </row>
    <row r="2376" spans="1:26" ht="55" hidden="1" customHeight="1" x14ac:dyDescent="0.15">
      <c r="A2376" s="23"/>
      <c r="B2376" s="171"/>
      <c r="C2376" s="22"/>
      <c r="D2376" s="120"/>
      <c r="E2376" s="194"/>
      <c r="F2376" s="195" t="s">
        <v>695</v>
      </c>
      <c r="G2376" s="196"/>
      <c r="H2376" s="197"/>
      <c r="I2376" s="198">
        <f t="shared" ca="1" si="198"/>
        <v>0</v>
      </c>
      <c r="J2376" s="121"/>
      <c r="K2376" s="196">
        <f>SUMIFS(VENTAS[Cantidad],VENTAS[Código del producto Vendido],INVENTARIO[[#This Row],[Code]])</f>
        <v>0</v>
      </c>
      <c r="L2376" s="196">
        <f>INVENTARIO[[#This Row],[Entradas]]-INVENTARIO[[#This Row],[Salidas]]</f>
        <v>0</v>
      </c>
      <c r="M2376" s="197">
        <f ca="1">INVENTARIO[[#This Row],[Pricing 1]]*10%</f>
        <v>0</v>
      </c>
      <c r="N2376" s="197"/>
      <c r="O2376" s="197"/>
      <c r="P2376" s="197" t="e">
        <f t="shared" si="199"/>
        <v>#DIV/0!</v>
      </c>
      <c r="Q2376" s="196"/>
      <c r="R2376" s="197"/>
      <c r="S2376" s="199">
        <f t="shared" si="200"/>
        <v>0</v>
      </c>
      <c r="T2376" s="200">
        <f ca="1">(P2376+S2376)-INVENTARIO[[#This Row],[Comisión 10%]]</f>
        <v>0</v>
      </c>
      <c r="U2376" s="197">
        <f t="shared" ca="1" si="201"/>
        <v>0</v>
      </c>
      <c r="V2376" s="201"/>
      <c r="W2376" s="20">
        <f ca="1">INVENTARIO[[#This Row],[Precio Final]]-(INVENTARIO[[#This Row],[Comisión 10%]]+INVENTARIO[[#This Row],[Costo total]])</f>
        <v>0</v>
      </c>
      <c r="X2376" s="20">
        <f ca="1">INVENTARIO[[#This Row],[Ganancia Unitaria]]*INVENTARIO[[#This Row],[Salidas]]</f>
        <v>0</v>
      </c>
      <c r="Y2376" s="20"/>
      <c r="Z2376" s="20"/>
    </row>
    <row r="2377" spans="1:26" ht="55" hidden="1" customHeight="1" x14ac:dyDescent="0.15">
      <c r="A2377" s="23"/>
      <c r="B2377" s="171"/>
      <c r="C2377" s="22"/>
      <c r="D2377" s="120"/>
      <c r="E2377" s="194"/>
      <c r="F2377" s="195" t="s">
        <v>695</v>
      </c>
      <c r="G2377" s="196"/>
      <c r="H2377" s="197"/>
      <c r="I2377" s="198">
        <f t="shared" ca="1" si="198"/>
        <v>0</v>
      </c>
      <c r="J2377" s="121"/>
      <c r="K2377" s="196">
        <f>SUMIFS(VENTAS[Cantidad],VENTAS[Código del producto Vendido],INVENTARIO[[#This Row],[Code]])</f>
        <v>0</v>
      </c>
      <c r="L2377" s="196">
        <f>INVENTARIO[[#This Row],[Entradas]]-INVENTARIO[[#This Row],[Salidas]]</f>
        <v>0</v>
      </c>
      <c r="M2377" s="197">
        <f ca="1">INVENTARIO[[#This Row],[Pricing 1]]*10%</f>
        <v>0</v>
      </c>
      <c r="N2377" s="197"/>
      <c r="O2377" s="197"/>
      <c r="P2377" s="197" t="e">
        <f t="shared" si="199"/>
        <v>#DIV/0!</v>
      </c>
      <c r="Q2377" s="196"/>
      <c r="R2377" s="197"/>
      <c r="S2377" s="199">
        <f t="shared" si="200"/>
        <v>0</v>
      </c>
      <c r="T2377" s="200">
        <f ca="1">(P2377+S2377)-INVENTARIO[[#This Row],[Comisión 10%]]</f>
        <v>0</v>
      </c>
      <c r="U2377" s="197">
        <f t="shared" ca="1" si="201"/>
        <v>0</v>
      </c>
      <c r="V2377" s="201"/>
      <c r="W2377" s="20">
        <f ca="1">INVENTARIO[[#This Row],[Precio Final]]-(INVENTARIO[[#This Row],[Comisión 10%]]+INVENTARIO[[#This Row],[Costo total]])</f>
        <v>0</v>
      </c>
      <c r="X2377" s="20">
        <f ca="1">INVENTARIO[[#This Row],[Ganancia Unitaria]]*INVENTARIO[[#This Row],[Salidas]]</f>
        <v>0</v>
      </c>
      <c r="Y2377" s="20"/>
      <c r="Z2377" s="20"/>
    </row>
    <row r="2378" spans="1:26" ht="55" hidden="1" customHeight="1" x14ac:dyDescent="0.15">
      <c r="A2378" s="23"/>
      <c r="B2378" s="171"/>
      <c r="C2378" s="22"/>
      <c r="D2378" s="120"/>
      <c r="E2378" s="194"/>
      <c r="F2378" s="195" t="s">
        <v>695</v>
      </c>
      <c r="G2378" s="196"/>
      <c r="H2378" s="197"/>
      <c r="I2378" s="198">
        <f t="shared" ca="1" si="198"/>
        <v>0</v>
      </c>
      <c r="J2378" s="121"/>
      <c r="K2378" s="196">
        <f>SUMIFS(VENTAS[Cantidad],VENTAS[Código del producto Vendido],INVENTARIO[[#This Row],[Code]])</f>
        <v>0</v>
      </c>
      <c r="L2378" s="196">
        <f>INVENTARIO[[#This Row],[Entradas]]-INVENTARIO[[#This Row],[Salidas]]</f>
        <v>0</v>
      </c>
      <c r="M2378" s="197">
        <f ca="1">INVENTARIO[[#This Row],[Pricing 1]]*10%</f>
        <v>0</v>
      </c>
      <c r="N2378" s="197"/>
      <c r="O2378" s="197"/>
      <c r="P2378" s="197" t="e">
        <f t="shared" si="199"/>
        <v>#DIV/0!</v>
      </c>
      <c r="Q2378" s="196"/>
      <c r="R2378" s="197"/>
      <c r="S2378" s="199">
        <f t="shared" si="200"/>
        <v>0</v>
      </c>
      <c r="T2378" s="200">
        <f ca="1">(P2378+S2378)-INVENTARIO[[#This Row],[Comisión 10%]]</f>
        <v>0</v>
      </c>
      <c r="U2378" s="197">
        <f t="shared" ca="1" si="201"/>
        <v>0</v>
      </c>
      <c r="V2378" s="201"/>
      <c r="W2378" s="20">
        <f ca="1">INVENTARIO[[#This Row],[Precio Final]]-(INVENTARIO[[#This Row],[Comisión 10%]]+INVENTARIO[[#This Row],[Costo total]])</f>
        <v>0</v>
      </c>
      <c r="X2378" s="20">
        <f ca="1">INVENTARIO[[#This Row],[Ganancia Unitaria]]*INVENTARIO[[#This Row],[Salidas]]</f>
        <v>0</v>
      </c>
      <c r="Y2378" s="20"/>
      <c r="Z2378" s="20"/>
    </row>
    <row r="2379" spans="1:26" ht="55" hidden="1" customHeight="1" x14ac:dyDescent="0.15">
      <c r="A2379" s="23"/>
      <c r="B2379" s="171"/>
      <c r="C2379" s="22"/>
      <c r="D2379" s="120"/>
      <c r="E2379" s="194"/>
      <c r="F2379" s="195" t="s">
        <v>697</v>
      </c>
      <c r="G2379" s="196"/>
      <c r="H2379" s="197"/>
      <c r="I2379" s="198">
        <f t="shared" ca="1" si="198"/>
        <v>0</v>
      </c>
      <c r="J2379" s="121"/>
      <c r="K2379" s="196">
        <f>SUMIFS(VENTAS[Cantidad],VENTAS[Código del producto Vendido],INVENTARIO[[#This Row],[Code]])</f>
        <v>0</v>
      </c>
      <c r="L2379" s="196">
        <f>INVENTARIO[[#This Row],[Entradas]]-INVENTARIO[[#This Row],[Salidas]]</f>
        <v>0</v>
      </c>
      <c r="M2379" s="197">
        <f ca="1">INVENTARIO[[#This Row],[Pricing 1]]*10%</f>
        <v>0</v>
      </c>
      <c r="N2379" s="197"/>
      <c r="O2379" s="197"/>
      <c r="P2379" s="197" t="e">
        <f t="shared" si="199"/>
        <v>#DIV/0!</v>
      </c>
      <c r="Q2379" s="196"/>
      <c r="R2379" s="197"/>
      <c r="S2379" s="199">
        <f t="shared" si="200"/>
        <v>0</v>
      </c>
      <c r="T2379" s="200">
        <f ca="1">(P2379+S2379)-INVENTARIO[[#This Row],[Comisión 10%]]</f>
        <v>0</v>
      </c>
      <c r="U2379" s="197">
        <f t="shared" ca="1" si="201"/>
        <v>0</v>
      </c>
      <c r="V2379" s="201"/>
      <c r="W2379" s="20">
        <f ca="1">INVENTARIO[[#This Row],[Precio Final]]-(INVENTARIO[[#This Row],[Comisión 10%]]+INVENTARIO[[#This Row],[Costo total]])</f>
        <v>0</v>
      </c>
      <c r="X2379" s="20">
        <f ca="1">INVENTARIO[[#This Row],[Ganancia Unitaria]]*INVENTARIO[[#This Row],[Salidas]]</f>
        <v>0</v>
      </c>
      <c r="Y2379" s="20"/>
      <c r="Z2379" s="20"/>
    </row>
    <row r="2380" spans="1:26" ht="55" hidden="1" customHeight="1" x14ac:dyDescent="0.15">
      <c r="A2380" s="23"/>
      <c r="B2380" s="171"/>
      <c r="C2380" s="22"/>
      <c r="D2380" s="120"/>
      <c r="E2380" s="194"/>
      <c r="F2380" s="195" t="s">
        <v>692</v>
      </c>
      <c r="G2380" s="196"/>
      <c r="H2380" s="197"/>
      <c r="I2380" s="198">
        <f t="shared" ca="1" si="198"/>
        <v>0</v>
      </c>
      <c r="J2380" s="121"/>
      <c r="K2380" s="196">
        <f>SUMIFS(VENTAS[Cantidad],VENTAS[Código del producto Vendido],INVENTARIO[[#This Row],[Code]])</f>
        <v>0</v>
      </c>
      <c r="L2380" s="196">
        <f>INVENTARIO[[#This Row],[Entradas]]-INVENTARIO[[#This Row],[Salidas]]</f>
        <v>0</v>
      </c>
      <c r="M2380" s="197">
        <f ca="1">INVENTARIO[[#This Row],[Pricing 1]]*10%</f>
        <v>0</v>
      </c>
      <c r="N2380" s="197"/>
      <c r="O2380" s="197"/>
      <c r="P2380" s="197" t="e">
        <f t="shared" si="199"/>
        <v>#DIV/0!</v>
      </c>
      <c r="Q2380" s="196"/>
      <c r="R2380" s="197"/>
      <c r="S2380" s="199">
        <f t="shared" si="200"/>
        <v>0</v>
      </c>
      <c r="T2380" s="200">
        <f ca="1">(P2380+S2380)-INVENTARIO[[#This Row],[Comisión 10%]]</f>
        <v>0</v>
      </c>
      <c r="U2380" s="197">
        <f t="shared" ca="1" si="201"/>
        <v>0</v>
      </c>
      <c r="V2380" s="201"/>
      <c r="W2380" s="20">
        <f ca="1">INVENTARIO[[#This Row],[Precio Final]]-(INVENTARIO[[#This Row],[Comisión 10%]]+INVENTARIO[[#This Row],[Costo total]])</f>
        <v>0</v>
      </c>
      <c r="X2380" s="20">
        <f ca="1">INVENTARIO[[#This Row],[Ganancia Unitaria]]*INVENTARIO[[#This Row],[Salidas]]</f>
        <v>0</v>
      </c>
      <c r="Y2380" s="20"/>
      <c r="Z2380" s="20"/>
    </row>
    <row r="2381" spans="1:26" ht="55" hidden="1" customHeight="1" x14ac:dyDescent="0.15">
      <c r="A2381" s="23"/>
      <c r="B2381" s="171"/>
      <c r="C2381" s="22"/>
      <c r="D2381" s="120"/>
      <c r="E2381" s="194"/>
      <c r="F2381" s="195" t="s">
        <v>697</v>
      </c>
      <c r="G2381" s="196"/>
      <c r="H2381" s="197"/>
      <c r="I2381" s="198">
        <f t="shared" ca="1" si="198"/>
        <v>0</v>
      </c>
      <c r="J2381" s="121"/>
      <c r="K2381" s="196">
        <f>SUMIFS(VENTAS[Cantidad],VENTAS[Código del producto Vendido],INVENTARIO[[#This Row],[Code]])</f>
        <v>0</v>
      </c>
      <c r="L2381" s="196">
        <f>INVENTARIO[[#This Row],[Entradas]]-INVENTARIO[[#This Row],[Salidas]]</f>
        <v>0</v>
      </c>
      <c r="M2381" s="197">
        <f ca="1">INVENTARIO[[#This Row],[Pricing 1]]*10%</f>
        <v>0</v>
      </c>
      <c r="N2381" s="197"/>
      <c r="O2381" s="197"/>
      <c r="P2381" s="197" t="e">
        <f t="shared" si="199"/>
        <v>#DIV/0!</v>
      </c>
      <c r="Q2381" s="196"/>
      <c r="R2381" s="197"/>
      <c r="S2381" s="199">
        <f t="shared" si="200"/>
        <v>0</v>
      </c>
      <c r="T2381" s="200">
        <f ca="1">(P2381+S2381)-INVENTARIO[[#This Row],[Comisión 10%]]</f>
        <v>0</v>
      </c>
      <c r="U2381" s="197">
        <f t="shared" ca="1" si="201"/>
        <v>0</v>
      </c>
      <c r="V2381" s="201"/>
      <c r="W2381" s="20">
        <f ca="1">INVENTARIO[[#This Row],[Precio Final]]-(INVENTARIO[[#This Row],[Comisión 10%]]+INVENTARIO[[#This Row],[Costo total]])</f>
        <v>0</v>
      </c>
      <c r="X2381" s="20">
        <f ca="1">INVENTARIO[[#This Row],[Ganancia Unitaria]]*INVENTARIO[[#This Row],[Salidas]]</f>
        <v>0</v>
      </c>
      <c r="Y2381" s="20"/>
      <c r="Z2381" s="20"/>
    </row>
    <row r="2382" spans="1:26" ht="55" hidden="1" customHeight="1" x14ac:dyDescent="0.15">
      <c r="A2382" s="23"/>
      <c r="B2382" s="171"/>
      <c r="C2382" s="22"/>
      <c r="D2382" s="120"/>
      <c r="E2382" s="194"/>
      <c r="F2382" s="195" t="s">
        <v>695</v>
      </c>
      <c r="G2382" s="196"/>
      <c r="H2382" s="197"/>
      <c r="I2382" s="198">
        <f t="shared" ca="1" si="198"/>
        <v>0</v>
      </c>
      <c r="J2382" s="121"/>
      <c r="K2382" s="196">
        <f>SUMIFS(VENTAS[Cantidad],VENTAS[Código del producto Vendido],INVENTARIO[[#This Row],[Code]])</f>
        <v>0</v>
      </c>
      <c r="L2382" s="196">
        <f>INVENTARIO[[#This Row],[Entradas]]-INVENTARIO[[#This Row],[Salidas]]</f>
        <v>0</v>
      </c>
      <c r="M2382" s="197">
        <f ca="1">INVENTARIO[[#This Row],[Pricing 1]]*10%</f>
        <v>0</v>
      </c>
      <c r="N2382" s="197"/>
      <c r="O2382" s="197"/>
      <c r="P2382" s="197" t="e">
        <f t="shared" si="199"/>
        <v>#DIV/0!</v>
      </c>
      <c r="Q2382" s="196"/>
      <c r="R2382" s="197"/>
      <c r="S2382" s="199">
        <f t="shared" si="200"/>
        <v>0</v>
      </c>
      <c r="T2382" s="200">
        <f ca="1">(P2382+S2382)-INVENTARIO[[#This Row],[Comisión 10%]]</f>
        <v>0</v>
      </c>
      <c r="U2382" s="197">
        <f t="shared" ca="1" si="201"/>
        <v>0</v>
      </c>
      <c r="V2382" s="201"/>
      <c r="W2382" s="20">
        <f ca="1">INVENTARIO[[#This Row],[Precio Final]]-(INVENTARIO[[#This Row],[Comisión 10%]]+INVENTARIO[[#This Row],[Costo total]])</f>
        <v>0</v>
      </c>
      <c r="X2382" s="20">
        <f ca="1">INVENTARIO[[#This Row],[Ganancia Unitaria]]*INVENTARIO[[#This Row],[Salidas]]</f>
        <v>0</v>
      </c>
      <c r="Y2382" s="20"/>
      <c r="Z2382" s="20"/>
    </row>
    <row r="2383" spans="1:26" ht="55" hidden="1" customHeight="1" x14ac:dyDescent="0.15">
      <c r="A2383" s="23"/>
      <c r="B2383" s="171"/>
      <c r="C2383" s="22"/>
      <c r="D2383" s="120"/>
      <c r="E2383" s="194"/>
      <c r="F2383" s="195" t="s">
        <v>697</v>
      </c>
      <c r="G2383" s="196"/>
      <c r="H2383" s="197"/>
      <c r="I2383" s="198">
        <f t="shared" ca="1" si="198"/>
        <v>0</v>
      </c>
      <c r="J2383" s="121"/>
      <c r="K2383" s="196">
        <f>SUMIFS(VENTAS[Cantidad],VENTAS[Código del producto Vendido],INVENTARIO[[#This Row],[Code]])</f>
        <v>0</v>
      </c>
      <c r="L2383" s="196">
        <f>INVENTARIO[[#This Row],[Entradas]]-INVENTARIO[[#This Row],[Salidas]]</f>
        <v>0</v>
      </c>
      <c r="M2383" s="197">
        <f ca="1">INVENTARIO[[#This Row],[Pricing 1]]*10%</f>
        <v>0</v>
      </c>
      <c r="N2383" s="197"/>
      <c r="O2383" s="197"/>
      <c r="P2383" s="197" t="e">
        <f t="shared" si="199"/>
        <v>#DIV/0!</v>
      </c>
      <c r="Q2383" s="196"/>
      <c r="R2383" s="197"/>
      <c r="S2383" s="199">
        <f t="shared" si="200"/>
        <v>0</v>
      </c>
      <c r="T2383" s="200">
        <f ca="1">(P2383+S2383)-INVENTARIO[[#This Row],[Comisión 10%]]</f>
        <v>0</v>
      </c>
      <c r="U2383" s="197">
        <f t="shared" ca="1" si="201"/>
        <v>0</v>
      </c>
      <c r="V2383" s="201"/>
      <c r="W2383" s="20">
        <f ca="1">INVENTARIO[[#This Row],[Precio Final]]-(INVENTARIO[[#This Row],[Comisión 10%]]+INVENTARIO[[#This Row],[Costo total]])</f>
        <v>0</v>
      </c>
      <c r="X2383" s="20">
        <f ca="1">INVENTARIO[[#This Row],[Ganancia Unitaria]]*INVENTARIO[[#This Row],[Salidas]]</f>
        <v>0</v>
      </c>
      <c r="Y2383" s="20"/>
      <c r="Z2383" s="20"/>
    </row>
    <row r="2384" spans="1:26" ht="55" hidden="1" customHeight="1" x14ac:dyDescent="0.15">
      <c r="A2384" s="23"/>
      <c r="B2384" s="171"/>
      <c r="C2384" s="22"/>
      <c r="D2384" s="120"/>
      <c r="E2384" s="194"/>
      <c r="F2384" s="195" t="s">
        <v>698</v>
      </c>
      <c r="G2384" s="196"/>
      <c r="H2384" s="197"/>
      <c r="I2384" s="198">
        <f t="shared" ca="1" si="198"/>
        <v>0</v>
      </c>
      <c r="J2384" s="121"/>
      <c r="K2384" s="196">
        <f>SUMIFS(VENTAS[Cantidad],VENTAS[Código del producto Vendido],INVENTARIO[[#This Row],[Code]])</f>
        <v>0</v>
      </c>
      <c r="L2384" s="196">
        <f>INVENTARIO[[#This Row],[Entradas]]-INVENTARIO[[#This Row],[Salidas]]</f>
        <v>0</v>
      </c>
      <c r="M2384" s="197">
        <f ca="1">INVENTARIO[[#This Row],[Pricing 1]]*10%</f>
        <v>0</v>
      </c>
      <c r="N2384" s="197"/>
      <c r="O2384" s="197"/>
      <c r="P2384" s="197" t="e">
        <f t="shared" si="199"/>
        <v>#DIV/0!</v>
      </c>
      <c r="Q2384" s="196"/>
      <c r="R2384" s="197"/>
      <c r="S2384" s="199">
        <f t="shared" si="200"/>
        <v>0</v>
      </c>
      <c r="T2384" s="200">
        <f ca="1">(P2384+S2384)-INVENTARIO[[#This Row],[Comisión 10%]]</f>
        <v>0</v>
      </c>
      <c r="U2384" s="197">
        <f t="shared" ca="1" si="201"/>
        <v>0</v>
      </c>
      <c r="V2384" s="201"/>
      <c r="W2384" s="20">
        <f ca="1">INVENTARIO[[#This Row],[Precio Final]]-(INVENTARIO[[#This Row],[Comisión 10%]]+INVENTARIO[[#This Row],[Costo total]])</f>
        <v>0</v>
      </c>
      <c r="X2384" s="20">
        <f ca="1">INVENTARIO[[#This Row],[Ganancia Unitaria]]*INVENTARIO[[#This Row],[Salidas]]</f>
        <v>0</v>
      </c>
      <c r="Y2384" s="20"/>
      <c r="Z2384" s="20"/>
    </row>
    <row r="2385" spans="1:26" ht="55" hidden="1" customHeight="1" x14ac:dyDescent="0.15">
      <c r="A2385" s="23"/>
      <c r="B2385" s="171"/>
      <c r="C2385" s="22"/>
      <c r="D2385" s="120"/>
      <c r="E2385" s="194"/>
      <c r="F2385" s="195" t="s">
        <v>692</v>
      </c>
      <c r="G2385" s="196"/>
      <c r="H2385" s="197"/>
      <c r="I2385" s="198">
        <f t="shared" ca="1" si="198"/>
        <v>0</v>
      </c>
      <c r="J2385" s="121"/>
      <c r="K2385" s="196">
        <f>SUMIFS(VENTAS[Cantidad],VENTAS[Código del producto Vendido],INVENTARIO[[#This Row],[Code]])</f>
        <v>0</v>
      </c>
      <c r="L2385" s="196">
        <f>INVENTARIO[[#This Row],[Entradas]]-INVENTARIO[[#This Row],[Salidas]]</f>
        <v>0</v>
      </c>
      <c r="M2385" s="197">
        <f ca="1">INVENTARIO[[#This Row],[Pricing 1]]*10%</f>
        <v>0</v>
      </c>
      <c r="N2385" s="197"/>
      <c r="O2385" s="197"/>
      <c r="P2385" s="197" t="e">
        <f t="shared" si="199"/>
        <v>#DIV/0!</v>
      </c>
      <c r="Q2385" s="196"/>
      <c r="R2385" s="197"/>
      <c r="S2385" s="199">
        <f t="shared" si="200"/>
        <v>0</v>
      </c>
      <c r="T2385" s="200">
        <f ca="1">(P2385+S2385)-INVENTARIO[[#This Row],[Comisión 10%]]</f>
        <v>0</v>
      </c>
      <c r="U2385" s="197">
        <f t="shared" ca="1" si="201"/>
        <v>0</v>
      </c>
      <c r="V2385" s="201"/>
      <c r="W2385" s="20">
        <f ca="1">INVENTARIO[[#This Row],[Precio Final]]-(INVENTARIO[[#This Row],[Comisión 10%]]+INVENTARIO[[#This Row],[Costo total]])</f>
        <v>0</v>
      </c>
      <c r="X2385" s="20">
        <f ca="1">INVENTARIO[[#This Row],[Ganancia Unitaria]]*INVENTARIO[[#This Row],[Salidas]]</f>
        <v>0</v>
      </c>
      <c r="Y2385" s="20"/>
      <c r="Z2385" s="20"/>
    </row>
    <row r="2386" spans="1:26" ht="55" hidden="1" customHeight="1" x14ac:dyDescent="0.15">
      <c r="A2386" s="23"/>
      <c r="B2386" s="171"/>
      <c r="C2386" s="22"/>
      <c r="D2386" s="120"/>
      <c r="E2386" s="194"/>
      <c r="F2386" s="195" t="s">
        <v>695</v>
      </c>
      <c r="G2386" s="196"/>
      <c r="H2386" s="197"/>
      <c r="I2386" s="198">
        <f t="shared" ca="1" si="198"/>
        <v>0</v>
      </c>
      <c r="J2386" s="121"/>
      <c r="K2386" s="196">
        <f>SUMIFS(VENTAS[Cantidad],VENTAS[Código del producto Vendido],INVENTARIO[[#This Row],[Code]])</f>
        <v>0</v>
      </c>
      <c r="L2386" s="196">
        <f>INVENTARIO[[#This Row],[Entradas]]-INVENTARIO[[#This Row],[Salidas]]</f>
        <v>0</v>
      </c>
      <c r="M2386" s="197">
        <f ca="1">INVENTARIO[[#This Row],[Pricing 1]]*10%</f>
        <v>0</v>
      </c>
      <c r="N2386" s="197"/>
      <c r="O2386" s="197"/>
      <c r="P2386" s="197" t="e">
        <f t="shared" si="199"/>
        <v>#DIV/0!</v>
      </c>
      <c r="Q2386" s="196"/>
      <c r="R2386" s="197"/>
      <c r="S2386" s="199">
        <f t="shared" si="200"/>
        <v>0</v>
      </c>
      <c r="T2386" s="200">
        <f ca="1">(P2386+S2386)-INVENTARIO[[#This Row],[Comisión 10%]]</f>
        <v>0</v>
      </c>
      <c r="U2386" s="197">
        <f t="shared" ca="1" si="201"/>
        <v>0</v>
      </c>
      <c r="V2386" s="201"/>
      <c r="W2386" s="20">
        <f ca="1">INVENTARIO[[#This Row],[Precio Final]]-(INVENTARIO[[#This Row],[Comisión 10%]]+INVENTARIO[[#This Row],[Costo total]])</f>
        <v>0</v>
      </c>
      <c r="X2386" s="20">
        <f ca="1">INVENTARIO[[#This Row],[Ganancia Unitaria]]*INVENTARIO[[#This Row],[Salidas]]</f>
        <v>0</v>
      </c>
      <c r="Y2386" s="20"/>
      <c r="Z2386" s="20"/>
    </row>
    <row r="2387" spans="1:26" ht="55" hidden="1" customHeight="1" x14ac:dyDescent="0.15">
      <c r="A2387" s="23"/>
      <c r="B2387" s="171"/>
      <c r="C2387" s="22"/>
      <c r="D2387" s="120"/>
      <c r="E2387" s="194"/>
      <c r="F2387" s="195" t="s">
        <v>695</v>
      </c>
      <c r="G2387" s="196"/>
      <c r="H2387" s="197"/>
      <c r="I2387" s="198">
        <f t="shared" ca="1" si="198"/>
        <v>0</v>
      </c>
      <c r="J2387" s="121"/>
      <c r="K2387" s="196">
        <f>SUMIFS(VENTAS[Cantidad],VENTAS[Código del producto Vendido],INVENTARIO[[#This Row],[Code]])</f>
        <v>0</v>
      </c>
      <c r="L2387" s="196">
        <f>INVENTARIO[[#This Row],[Entradas]]-INVENTARIO[[#This Row],[Salidas]]</f>
        <v>0</v>
      </c>
      <c r="M2387" s="197">
        <f ca="1">INVENTARIO[[#This Row],[Pricing 1]]*10%</f>
        <v>0</v>
      </c>
      <c r="N2387" s="197"/>
      <c r="O2387" s="197"/>
      <c r="P2387" s="197" t="e">
        <f t="shared" si="199"/>
        <v>#DIV/0!</v>
      </c>
      <c r="Q2387" s="196"/>
      <c r="R2387" s="197"/>
      <c r="S2387" s="199">
        <f t="shared" si="200"/>
        <v>0</v>
      </c>
      <c r="T2387" s="200">
        <f ca="1">(P2387+S2387)-INVENTARIO[[#This Row],[Comisión 10%]]</f>
        <v>0</v>
      </c>
      <c r="U2387" s="197">
        <f t="shared" ca="1" si="201"/>
        <v>0</v>
      </c>
      <c r="V2387" s="201"/>
      <c r="W2387" s="20">
        <f ca="1">INVENTARIO[[#This Row],[Precio Final]]-(INVENTARIO[[#This Row],[Comisión 10%]]+INVENTARIO[[#This Row],[Costo total]])</f>
        <v>0</v>
      </c>
      <c r="X2387" s="20">
        <f ca="1">INVENTARIO[[#This Row],[Ganancia Unitaria]]*INVENTARIO[[#This Row],[Salidas]]</f>
        <v>0</v>
      </c>
      <c r="Y2387" s="20"/>
      <c r="Z2387" s="20"/>
    </row>
    <row r="2388" spans="1:26" ht="55" hidden="1" customHeight="1" x14ac:dyDescent="0.15">
      <c r="A2388" s="23"/>
      <c r="B2388" s="171"/>
      <c r="C2388" s="22"/>
      <c r="D2388" s="120"/>
      <c r="E2388" s="194"/>
      <c r="F2388" s="195" t="s">
        <v>697</v>
      </c>
      <c r="G2388" s="196"/>
      <c r="H2388" s="197"/>
      <c r="I2388" s="198">
        <f t="shared" ca="1" si="198"/>
        <v>0</v>
      </c>
      <c r="J2388" s="121"/>
      <c r="K2388" s="196">
        <f>SUMIFS(VENTAS[Cantidad],VENTAS[Código del producto Vendido],INVENTARIO[[#This Row],[Code]])</f>
        <v>0</v>
      </c>
      <c r="L2388" s="196">
        <f>INVENTARIO[[#This Row],[Entradas]]-INVENTARIO[[#This Row],[Salidas]]</f>
        <v>0</v>
      </c>
      <c r="M2388" s="197">
        <f ca="1">INVENTARIO[[#This Row],[Pricing 1]]*10%</f>
        <v>0</v>
      </c>
      <c r="N2388" s="197"/>
      <c r="O2388" s="197"/>
      <c r="P2388" s="197" t="e">
        <f t="shared" si="199"/>
        <v>#DIV/0!</v>
      </c>
      <c r="Q2388" s="196"/>
      <c r="R2388" s="197"/>
      <c r="S2388" s="199">
        <f t="shared" si="200"/>
        <v>0</v>
      </c>
      <c r="T2388" s="200">
        <f ca="1">(P2388+S2388)-INVENTARIO[[#This Row],[Comisión 10%]]</f>
        <v>0</v>
      </c>
      <c r="U2388" s="197">
        <f t="shared" ca="1" si="201"/>
        <v>0</v>
      </c>
      <c r="V2388" s="201"/>
      <c r="W2388" s="20">
        <f ca="1">INVENTARIO[[#This Row],[Precio Final]]-(INVENTARIO[[#This Row],[Comisión 10%]]+INVENTARIO[[#This Row],[Costo total]])</f>
        <v>0</v>
      </c>
      <c r="X2388" s="20">
        <f ca="1">INVENTARIO[[#This Row],[Ganancia Unitaria]]*INVENTARIO[[#This Row],[Salidas]]</f>
        <v>0</v>
      </c>
      <c r="Y2388" s="20"/>
      <c r="Z2388" s="20"/>
    </row>
    <row r="2389" spans="1:26" ht="55" hidden="1" customHeight="1" x14ac:dyDescent="0.15">
      <c r="A2389" s="23"/>
      <c r="B2389" s="171"/>
      <c r="C2389" s="22"/>
      <c r="D2389" s="120"/>
      <c r="E2389" s="194"/>
      <c r="F2389" s="195" t="s">
        <v>695</v>
      </c>
      <c r="G2389" s="196"/>
      <c r="H2389" s="197"/>
      <c r="I2389" s="198">
        <f t="shared" ca="1" si="198"/>
        <v>0</v>
      </c>
      <c r="J2389" s="121"/>
      <c r="K2389" s="196">
        <f>SUMIFS(VENTAS[Cantidad],VENTAS[Código del producto Vendido],INVENTARIO[[#This Row],[Code]])</f>
        <v>0</v>
      </c>
      <c r="L2389" s="196">
        <f>INVENTARIO[[#This Row],[Entradas]]-INVENTARIO[[#This Row],[Salidas]]</f>
        <v>0</v>
      </c>
      <c r="M2389" s="197">
        <f ca="1">INVENTARIO[[#This Row],[Pricing 1]]*10%</f>
        <v>0</v>
      </c>
      <c r="N2389" s="197"/>
      <c r="O2389" s="197"/>
      <c r="P2389" s="197" t="e">
        <f t="shared" si="199"/>
        <v>#DIV/0!</v>
      </c>
      <c r="Q2389" s="196"/>
      <c r="R2389" s="197"/>
      <c r="S2389" s="199">
        <f t="shared" si="200"/>
        <v>0</v>
      </c>
      <c r="T2389" s="200">
        <f ca="1">(P2389+S2389)-INVENTARIO[[#This Row],[Comisión 10%]]</f>
        <v>0</v>
      </c>
      <c r="U2389" s="197">
        <f t="shared" ca="1" si="201"/>
        <v>0</v>
      </c>
      <c r="V2389" s="201"/>
      <c r="W2389" s="20">
        <f ca="1">INVENTARIO[[#This Row],[Precio Final]]-(INVENTARIO[[#This Row],[Comisión 10%]]+INVENTARIO[[#This Row],[Costo total]])</f>
        <v>0</v>
      </c>
      <c r="X2389" s="20">
        <f ca="1">INVENTARIO[[#This Row],[Ganancia Unitaria]]*INVENTARIO[[#This Row],[Salidas]]</f>
        <v>0</v>
      </c>
      <c r="Y2389" s="20"/>
      <c r="Z2389" s="20"/>
    </row>
    <row r="2390" spans="1:26" ht="55" hidden="1" customHeight="1" x14ac:dyDescent="0.15">
      <c r="A2390" s="23"/>
      <c r="B2390" s="171"/>
      <c r="C2390" s="22"/>
      <c r="D2390" s="120"/>
      <c r="E2390" s="194"/>
      <c r="F2390" s="195" t="s">
        <v>698</v>
      </c>
      <c r="G2390" s="196"/>
      <c r="H2390" s="197"/>
      <c r="I2390" s="198">
        <f t="shared" ca="1" si="198"/>
        <v>0</v>
      </c>
      <c r="J2390" s="121"/>
      <c r="K2390" s="196">
        <f>SUMIFS(VENTAS[Cantidad],VENTAS[Código del producto Vendido],INVENTARIO[[#This Row],[Code]])</f>
        <v>0</v>
      </c>
      <c r="L2390" s="196">
        <f>INVENTARIO[[#This Row],[Entradas]]-INVENTARIO[[#This Row],[Salidas]]</f>
        <v>0</v>
      </c>
      <c r="M2390" s="197">
        <f ca="1">INVENTARIO[[#This Row],[Pricing 1]]*10%</f>
        <v>0</v>
      </c>
      <c r="N2390" s="197"/>
      <c r="O2390" s="197"/>
      <c r="P2390" s="197" t="e">
        <f t="shared" si="199"/>
        <v>#DIV/0!</v>
      </c>
      <c r="Q2390" s="196"/>
      <c r="R2390" s="197"/>
      <c r="S2390" s="199">
        <f t="shared" si="200"/>
        <v>0</v>
      </c>
      <c r="T2390" s="200">
        <f ca="1">(P2390+S2390)-INVENTARIO[[#This Row],[Comisión 10%]]</f>
        <v>0</v>
      </c>
      <c r="U2390" s="197">
        <f t="shared" ca="1" si="201"/>
        <v>0</v>
      </c>
      <c r="V2390" s="201"/>
      <c r="W2390" s="20">
        <f ca="1">INVENTARIO[[#This Row],[Precio Final]]-(INVENTARIO[[#This Row],[Comisión 10%]]+INVENTARIO[[#This Row],[Costo total]])</f>
        <v>0</v>
      </c>
      <c r="X2390" s="20">
        <f ca="1">INVENTARIO[[#This Row],[Ganancia Unitaria]]*INVENTARIO[[#This Row],[Salidas]]</f>
        <v>0</v>
      </c>
      <c r="Y2390" s="20"/>
      <c r="Z2390" s="20"/>
    </row>
    <row r="2391" spans="1:26" ht="55" hidden="1" customHeight="1" x14ac:dyDescent="0.15">
      <c r="A2391" s="23"/>
      <c r="B2391" s="171"/>
      <c r="C2391" s="22"/>
      <c r="D2391" s="120"/>
      <c r="E2391" s="194"/>
      <c r="F2391" s="195" t="s">
        <v>695</v>
      </c>
      <c r="G2391" s="196"/>
      <c r="H2391" s="197"/>
      <c r="I2391" s="198">
        <f t="shared" ca="1" si="198"/>
        <v>0</v>
      </c>
      <c r="J2391" s="121"/>
      <c r="K2391" s="196">
        <f>SUMIFS(VENTAS[Cantidad],VENTAS[Código del producto Vendido],INVENTARIO[[#This Row],[Code]])</f>
        <v>0</v>
      </c>
      <c r="L2391" s="196">
        <f>INVENTARIO[[#This Row],[Entradas]]-INVENTARIO[[#This Row],[Salidas]]</f>
        <v>0</v>
      </c>
      <c r="M2391" s="197">
        <f ca="1">INVENTARIO[[#This Row],[Pricing 1]]*10%</f>
        <v>0</v>
      </c>
      <c r="N2391" s="197"/>
      <c r="O2391" s="197"/>
      <c r="P2391" s="197" t="e">
        <f t="shared" si="199"/>
        <v>#DIV/0!</v>
      </c>
      <c r="Q2391" s="196"/>
      <c r="R2391" s="197"/>
      <c r="S2391" s="199">
        <f t="shared" si="200"/>
        <v>0</v>
      </c>
      <c r="T2391" s="200">
        <f ca="1">(P2391+S2391)-INVENTARIO[[#This Row],[Comisión 10%]]</f>
        <v>0</v>
      </c>
      <c r="U2391" s="197">
        <f t="shared" ca="1" si="201"/>
        <v>0</v>
      </c>
      <c r="V2391" s="201"/>
      <c r="W2391" s="20">
        <f ca="1">INVENTARIO[[#This Row],[Precio Final]]-(INVENTARIO[[#This Row],[Comisión 10%]]+INVENTARIO[[#This Row],[Costo total]])</f>
        <v>0</v>
      </c>
      <c r="X2391" s="20">
        <f ca="1">INVENTARIO[[#This Row],[Ganancia Unitaria]]*INVENTARIO[[#This Row],[Salidas]]</f>
        <v>0</v>
      </c>
      <c r="Y2391" s="20"/>
      <c r="Z2391" s="20"/>
    </row>
    <row r="2392" spans="1:26" ht="55" hidden="1" customHeight="1" x14ac:dyDescent="0.15">
      <c r="A2392" s="23"/>
      <c r="B2392" s="171"/>
      <c r="C2392" s="22"/>
      <c r="D2392" s="120"/>
      <c r="E2392" s="194"/>
      <c r="F2392" s="195" t="s">
        <v>697</v>
      </c>
      <c r="G2392" s="196"/>
      <c r="H2392" s="197"/>
      <c r="I2392" s="198">
        <f t="shared" ca="1" si="198"/>
        <v>0</v>
      </c>
      <c r="J2392" s="121"/>
      <c r="K2392" s="196">
        <f>SUMIFS(VENTAS[Cantidad],VENTAS[Código del producto Vendido],INVENTARIO[[#This Row],[Code]])</f>
        <v>0</v>
      </c>
      <c r="L2392" s="196">
        <f>INVENTARIO[[#This Row],[Entradas]]-INVENTARIO[[#This Row],[Salidas]]</f>
        <v>0</v>
      </c>
      <c r="M2392" s="197">
        <f ca="1">INVENTARIO[[#This Row],[Pricing 1]]*10%</f>
        <v>0</v>
      </c>
      <c r="N2392" s="197"/>
      <c r="O2392" s="197"/>
      <c r="P2392" s="197" t="e">
        <f t="shared" si="199"/>
        <v>#DIV/0!</v>
      </c>
      <c r="Q2392" s="196"/>
      <c r="R2392" s="197"/>
      <c r="S2392" s="199">
        <f t="shared" si="200"/>
        <v>0</v>
      </c>
      <c r="T2392" s="200">
        <f ca="1">(P2392+S2392)-INVENTARIO[[#This Row],[Comisión 10%]]</f>
        <v>0</v>
      </c>
      <c r="U2392" s="197">
        <f t="shared" ca="1" si="201"/>
        <v>0</v>
      </c>
      <c r="V2392" s="201"/>
      <c r="W2392" s="20">
        <f ca="1">INVENTARIO[[#This Row],[Precio Final]]-(INVENTARIO[[#This Row],[Comisión 10%]]+INVENTARIO[[#This Row],[Costo total]])</f>
        <v>0</v>
      </c>
      <c r="X2392" s="20">
        <f ca="1">INVENTARIO[[#This Row],[Ganancia Unitaria]]*INVENTARIO[[#This Row],[Salidas]]</f>
        <v>0</v>
      </c>
      <c r="Y2392" s="20"/>
      <c r="Z2392" s="20"/>
    </row>
    <row r="2393" spans="1:26" ht="55" hidden="1" customHeight="1" x14ac:dyDescent="0.15">
      <c r="A2393" s="23"/>
      <c r="B2393" s="171"/>
      <c r="C2393" s="22"/>
      <c r="D2393" s="120"/>
      <c r="E2393" s="194"/>
      <c r="F2393" s="195" t="s">
        <v>695</v>
      </c>
      <c r="G2393" s="196"/>
      <c r="H2393" s="197"/>
      <c r="I2393" s="198">
        <f t="shared" ca="1" si="198"/>
        <v>0</v>
      </c>
      <c r="J2393" s="121"/>
      <c r="K2393" s="196">
        <f>SUMIFS(VENTAS[Cantidad],VENTAS[Código del producto Vendido],INVENTARIO[[#This Row],[Code]])</f>
        <v>0</v>
      </c>
      <c r="L2393" s="196">
        <f>INVENTARIO[[#This Row],[Entradas]]-INVENTARIO[[#This Row],[Salidas]]</f>
        <v>0</v>
      </c>
      <c r="M2393" s="197">
        <f ca="1">INVENTARIO[[#This Row],[Pricing 1]]*10%</f>
        <v>0</v>
      </c>
      <c r="N2393" s="197"/>
      <c r="O2393" s="197"/>
      <c r="P2393" s="197" t="e">
        <f t="shared" si="199"/>
        <v>#DIV/0!</v>
      </c>
      <c r="Q2393" s="196"/>
      <c r="R2393" s="197"/>
      <c r="S2393" s="199">
        <f t="shared" si="200"/>
        <v>0</v>
      </c>
      <c r="T2393" s="200">
        <f ca="1">(P2393+S2393)-INVENTARIO[[#This Row],[Comisión 10%]]</f>
        <v>0</v>
      </c>
      <c r="U2393" s="197">
        <f t="shared" ca="1" si="201"/>
        <v>0</v>
      </c>
      <c r="V2393" s="201"/>
      <c r="W2393" s="20">
        <f ca="1">INVENTARIO[[#This Row],[Precio Final]]-(INVENTARIO[[#This Row],[Comisión 10%]]+INVENTARIO[[#This Row],[Costo total]])</f>
        <v>0</v>
      </c>
      <c r="X2393" s="20">
        <f ca="1">INVENTARIO[[#This Row],[Ganancia Unitaria]]*INVENTARIO[[#This Row],[Salidas]]</f>
        <v>0</v>
      </c>
      <c r="Y2393" s="20"/>
      <c r="Z2393" s="20"/>
    </row>
    <row r="2394" spans="1:26" ht="55" hidden="1" customHeight="1" x14ac:dyDescent="0.15">
      <c r="A2394" s="23"/>
      <c r="B2394" s="171"/>
      <c r="C2394" s="22"/>
      <c r="D2394" s="120"/>
      <c r="E2394" s="194"/>
      <c r="F2394" s="195" t="s">
        <v>698</v>
      </c>
      <c r="G2394" s="196"/>
      <c r="H2394" s="197"/>
      <c r="I2394" s="198">
        <f t="shared" ca="1" si="198"/>
        <v>0</v>
      </c>
      <c r="J2394" s="121"/>
      <c r="K2394" s="196">
        <f>SUMIFS(VENTAS[Cantidad],VENTAS[Código del producto Vendido],INVENTARIO[[#This Row],[Code]])</f>
        <v>0</v>
      </c>
      <c r="L2394" s="196">
        <f>INVENTARIO[[#This Row],[Entradas]]-INVENTARIO[[#This Row],[Salidas]]</f>
        <v>0</v>
      </c>
      <c r="M2394" s="197">
        <f ca="1">INVENTARIO[[#This Row],[Pricing 1]]*10%</f>
        <v>0</v>
      </c>
      <c r="N2394" s="197"/>
      <c r="O2394" s="197"/>
      <c r="P2394" s="197" t="e">
        <f t="shared" si="199"/>
        <v>#DIV/0!</v>
      </c>
      <c r="Q2394" s="196"/>
      <c r="R2394" s="197"/>
      <c r="S2394" s="199">
        <f t="shared" si="200"/>
        <v>0</v>
      </c>
      <c r="T2394" s="200">
        <f ca="1">(P2394+S2394)-INVENTARIO[[#This Row],[Comisión 10%]]</f>
        <v>0</v>
      </c>
      <c r="U2394" s="197">
        <f t="shared" ca="1" si="201"/>
        <v>0</v>
      </c>
      <c r="V2394" s="201"/>
      <c r="W2394" s="20">
        <f ca="1">INVENTARIO[[#This Row],[Precio Final]]-(INVENTARIO[[#This Row],[Comisión 10%]]+INVENTARIO[[#This Row],[Costo total]])</f>
        <v>0</v>
      </c>
      <c r="X2394" s="20">
        <f ca="1">INVENTARIO[[#This Row],[Ganancia Unitaria]]*INVENTARIO[[#This Row],[Salidas]]</f>
        <v>0</v>
      </c>
      <c r="Y2394" s="20"/>
      <c r="Z2394" s="20"/>
    </row>
    <row r="2395" spans="1:26" ht="55" hidden="1" customHeight="1" x14ac:dyDescent="0.15">
      <c r="A2395" s="23"/>
      <c r="B2395" s="171"/>
      <c r="C2395" s="22"/>
      <c r="D2395" s="120"/>
      <c r="E2395" s="194"/>
      <c r="F2395" s="195" t="s">
        <v>697</v>
      </c>
      <c r="G2395" s="196"/>
      <c r="H2395" s="197"/>
      <c r="I2395" s="198">
        <f t="shared" ca="1" si="198"/>
        <v>0</v>
      </c>
      <c r="J2395" s="121"/>
      <c r="K2395" s="196">
        <f>SUMIFS(VENTAS[Cantidad],VENTAS[Código del producto Vendido],INVENTARIO[[#This Row],[Code]])</f>
        <v>0</v>
      </c>
      <c r="L2395" s="196">
        <f>INVENTARIO[[#This Row],[Entradas]]-INVENTARIO[[#This Row],[Salidas]]</f>
        <v>0</v>
      </c>
      <c r="M2395" s="197">
        <f ca="1">INVENTARIO[[#This Row],[Pricing 1]]*10%</f>
        <v>0</v>
      </c>
      <c r="N2395" s="197"/>
      <c r="O2395" s="197"/>
      <c r="P2395" s="197" t="e">
        <f t="shared" si="199"/>
        <v>#DIV/0!</v>
      </c>
      <c r="Q2395" s="196"/>
      <c r="R2395" s="197"/>
      <c r="S2395" s="199">
        <f t="shared" si="200"/>
        <v>0</v>
      </c>
      <c r="T2395" s="200">
        <f ca="1">(P2395+S2395)-INVENTARIO[[#This Row],[Comisión 10%]]</f>
        <v>0</v>
      </c>
      <c r="U2395" s="197">
        <f t="shared" ca="1" si="201"/>
        <v>0</v>
      </c>
      <c r="V2395" s="201"/>
      <c r="W2395" s="20">
        <f ca="1">INVENTARIO[[#This Row],[Precio Final]]-(INVENTARIO[[#This Row],[Comisión 10%]]+INVENTARIO[[#This Row],[Costo total]])</f>
        <v>0</v>
      </c>
      <c r="X2395" s="20">
        <f ca="1">INVENTARIO[[#This Row],[Ganancia Unitaria]]*INVENTARIO[[#This Row],[Salidas]]</f>
        <v>0</v>
      </c>
      <c r="Y2395" s="20"/>
      <c r="Z2395" s="20"/>
    </row>
    <row r="2396" spans="1:26" ht="55" hidden="1" customHeight="1" x14ac:dyDescent="0.15">
      <c r="A2396" s="23"/>
      <c r="B2396" s="171"/>
      <c r="C2396" s="22"/>
      <c r="D2396" s="120"/>
      <c r="E2396" s="194"/>
      <c r="F2396" s="195" t="s">
        <v>695</v>
      </c>
      <c r="G2396" s="196"/>
      <c r="H2396" s="197"/>
      <c r="I2396" s="198">
        <f t="shared" ca="1" si="198"/>
        <v>0</v>
      </c>
      <c r="J2396" s="121"/>
      <c r="K2396" s="196">
        <f>SUMIFS(VENTAS[Cantidad],VENTAS[Código del producto Vendido],INVENTARIO[[#This Row],[Code]])</f>
        <v>0</v>
      </c>
      <c r="L2396" s="196">
        <f>INVENTARIO[[#This Row],[Entradas]]-INVENTARIO[[#This Row],[Salidas]]</f>
        <v>0</v>
      </c>
      <c r="M2396" s="197">
        <f ca="1">INVENTARIO[[#This Row],[Pricing 1]]*10%</f>
        <v>0</v>
      </c>
      <c r="N2396" s="197"/>
      <c r="O2396" s="197"/>
      <c r="P2396" s="197" t="e">
        <f t="shared" si="199"/>
        <v>#DIV/0!</v>
      </c>
      <c r="Q2396" s="196"/>
      <c r="R2396" s="197"/>
      <c r="S2396" s="199">
        <f t="shared" si="200"/>
        <v>0</v>
      </c>
      <c r="T2396" s="200">
        <f ca="1">(P2396+S2396)-INVENTARIO[[#This Row],[Comisión 10%]]</f>
        <v>0</v>
      </c>
      <c r="U2396" s="197">
        <f t="shared" ca="1" si="201"/>
        <v>0</v>
      </c>
      <c r="V2396" s="201"/>
      <c r="W2396" s="20">
        <f ca="1">INVENTARIO[[#This Row],[Precio Final]]-(INVENTARIO[[#This Row],[Comisión 10%]]+INVENTARIO[[#This Row],[Costo total]])</f>
        <v>0</v>
      </c>
      <c r="X2396" s="20">
        <f ca="1">INVENTARIO[[#This Row],[Ganancia Unitaria]]*INVENTARIO[[#This Row],[Salidas]]</f>
        <v>0</v>
      </c>
      <c r="Y2396" s="20"/>
      <c r="Z2396" s="20"/>
    </row>
    <row r="2397" spans="1:26" ht="55" hidden="1" customHeight="1" x14ac:dyDescent="0.15">
      <c r="A2397" s="23"/>
      <c r="B2397" s="171"/>
      <c r="C2397" s="22"/>
      <c r="D2397" s="120"/>
      <c r="E2397" s="194"/>
      <c r="F2397" s="195" t="s">
        <v>1345</v>
      </c>
      <c r="G2397" s="196"/>
      <c r="H2397" s="197"/>
      <c r="I2397" s="198">
        <f t="shared" ca="1" si="198"/>
        <v>0</v>
      </c>
      <c r="J2397" s="121"/>
      <c r="K2397" s="196">
        <f>SUMIFS(VENTAS[Cantidad],VENTAS[Código del producto Vendido],INVENTARIO[[#This Row],[Code]])</f>
        <v>0</v>
      </c>
      <c r="L2397" s="196">
        <f>INVENTARIO[[#This Row],[Entradas]]-INVENTARIO[[#This Row],[Salidas]]</f>
        <v>0</v>
      </c>
      <c r="M2397" s="197">
        <f ca="1">INVENTARIO[[#This Row],[Pricing 1]]*10%</f>
        <v>0</v>
      </c>
      <c r="N2397" s="197"/>
      <c r="O2397" s="197"/>
      <c r="P2397" s="197" t="e">
        <f t="shared" si="199"/>
        <v>#DIV/0!</v>
      </c>
      <c r="Q2397" s="196"/>
      <c r="R2397" s="197"/>
      <c r="S2397" s="199">
        <f t="shared" si="200"/>
        <v>0</v>
      </c>
      <c r="T2397" s="200">
        <f ca="1">(P2397+S2397)-INVENTARIO[[#This Row],[Comisión 10%]]</f>
        <v>0</v>
      </c>
      <c r="U2397" s="197">
        <f t="shared" ca="1" si="201"/>
        <v>0</v>
      </c>
      <c r="V2397" s="201"/>
      <c r="W2397" s="20">
        <f ca="1">INVENTARIO[[#This Row],[Precio Final]]-(INVENTARIO[[#This Row],[Comisión 10%]]+INVENTARIO[[#This Row],[Costo total]])</f>
        <v>0</v>
      </c>
      <c r="X2397" s="20">
        <f ca="1">INVENTARIO[[#This Row],[Ganancia Unitaria]]*INVENTARIO[[#This Row],[Salidas]]</f>
        <v>0</v>
      </c>
      <c r="Y2397" s="20"/>
      <c r="Z2397" s="20"/>
    </row>
    <row r="2398" spans="1:26" ht="55" hidden="1" customHeight="1" x14ac:dyDescent="0.15">
      <c r="A2398" s="23"/>
      <c r="B2398" s="171"/>
      <c r="C2398" s="22"/>
      <c r="D2398" s="120"/>
      <c r="E2398" s="194"/>
      <c r="F2398" s="195" t="s">
        <v>713</v>
      </c>
      <c r="G2398" s="196"/>
      <c r="H2398" s="197"/>
      <c r="I2398" s="198">
        <f t="shared" ca="1" si="198"/>
        <v>0</v>
      </c>
      <c r="J2398" s="121"/>
      <c r="K2398" s="196">
        <f>SUMIFS(VENTAS[Cantidad],VENTAS[Código del producto Vendido],INVENTARIO[[#This Row],[Code]])</f>
        <v>0</v>
      </c>
      <c r="L2398" s="196">
        <f>INVENTARIO[[#This Row],[Entradas]]-INVENTARIO[[#This Row],[Salidas]]</f>
        <v>0</v>
      </c>
      <c r="M2398" s="197">
        <f ca="1">INVENTARIO[[#This Row],[Pricing 1]]*10%</f>
        <v>0</v>
      </c>
      <c r="N2398" s="197"/>
      <c r="O2398" s="197"/>
      <c r="P2398" s="197" t="e">
        <f t="shared" si="199"/>
        <v>#DIV/0!</v>
      </c>
      <c r="Q2398" s="196"/>
      <c r="R2398" s="197"/>
      <c r="S2398" s="199">
        <f t="shared" si="200"/>
        <v>0</v>
      </c>
      <c r="T2398" s="200">
        <f ca="1">(P2398+S2398)-INVENTARIO[[#This Row],[Comisión 10%]]</f>
        <v>0</v>
      </c>
      <c r="U2398" s="197">
        <f t="shared" ca="1" si="201"/>
        <v>0</v>
      </c>
      <c r="V2398" s="201"/>
      <c r="W2398" s="20">
        <f ca="1">INVENTARIO[[#This Row],[Precio Final]]-(INVENTARIO[[#This Row],[Comisión 10%]]+INVENTARIO[[#This Row],[Costo total]])</f>
        <v>0</v>
      </c>
      <c r="X2398" s="20">
        <f ca="1">INVENTARIO[[#This Row],[Ganancia Unitaria]]*INVENTARIO[[#This Row],[Salidas]]</f>
        <v>0</v>
      </c>
      <c r="Y2398" s="20"/>
      <c r="Z2398" s="20"/>
    </row>
    <row r="2399" spans="1:26" ht="55" hidden="1" customHeight="1" x14ac:dyDescent="0.15">
      <c r="A2399" s="23"/>
      <c r="B2399" s="171"/>
      <c r="C2399" s="22"/>
      <c r="D2399" s="120"/>
      <c r="E2399" s="194"/>
      <c r="F2399" s="195" t="s">
        <v>2412</v>
      </c>
      <c r="G2399" s="196"/>
      <c r="H2399" s="197"/>
      <c r="I2399" s="198">
        <f t="shared" ca="1" si="198"/>
        <v>0</v>
      </c>
      <c r="J2399" s="121"/>
      <c r="K2399" s="196">
        <f>SUMIFS(VENTAS[Cantidad],VENTAS[Código del producto Vendido],INVENTARIO[[#This Row],[Code]])</f>
        <v>0</v>
      </c>
      <c r="L2399" s="196">
        <f>INVENTARIO[[#This Row],[Entradas]]-INVENTARIO[[#This Row],[Salidas]]</f>
        <v>0</v>
      </c>
      <c r="M2399" s="197">
        <f ca="1">INVENTARIO[[#This Row],[Pricing 1]]*10%</f>
        <v>0</v>
      </c>
      <c r="N2399" s="197"/>
      <c r="O2399" s="197"/>
      <c r="P2399" s="197" t="e">
        <f t="shared" si="199"/>
        <v>#DIV/0!</v>
      </c>
      <c r="Q2399" s="196"/>
      <c r="R2399" s="197"/>
      <c r="S2399" s="199">
        <f t="shared" si="200"/>
        <v>0</v>
      </c>
      <c r="T2399" s="200">
        <f ca="1">(P2399+S2399)-INVENTARIO[[#This Row],[Comisión 10%]]</f>
        <v>0</v>
      </c>
      <c r="U2399" s="197">
        <f t="shared" ca="1" si="201"/>
        <v>0</v>
      </c>
      <c r="V2399" s="201"/>
      <c r="W2399" s="20">
        <f ca="1">INVENTARIO[[#This Row],[Precio Final]]-(INVENTARIO[[#This Row],[Comisión 10%]]+INVENTARIO[[#This Row],[Costo total]])</f>
        <v>0</v>
      </c>
      <c r="X2399" s="20">
        <f ca="1">INVENTARIO[[#This Row],[Ganancia Unitaria]]*INVENTARIO[[#This Row],[Salidas]]</f>
        <v>0</v>
      </c>
      <c r="Y2399" s="20"/>
      <c r="Z2399" s="20"/>
    </row>
    <row r="2400" spans="1:26" ht="55" hidden="1" customHeight="1" x14ac:dyDescent="0.15">
      <c r="A2400" s="23"/>
      <c r="B2400" s="171"/>
      <c r="C2400" s="22"/>
      <c r="D2400" s="120"/>
      <c r="E2400" s="194"/>
      <c r="F2400" s="195"/>
      <c r="G2400" s="196"/>
      <c r="H2400" s="197"/>
      <c r="I2400" s="198">
        <f t="shared" ca="1" si="198"/>
        <v>0</v>
      </c>
      <c r="J2400" s="121"/>
      <c r="K2400" s="196">
        <f>SUMIFS(VENTAS[Cantidad],VENTAS[Código del producto Vendido],INVENTARIO[[#This Row],[Code]])</f>
        <v>0</v>
      </c>
      <c r="L2400" s="196">
        <f>INVENTARIO[[#This Row],[Entradas]]-INVENTARIO[[#This Row],[Salidas]]</f>
        <v>0</v>
      </c>
      <c r="M2400" s="197">
        <f ca="1">INVENTARIO[[#This Row],[Pricing 1]]*10%</f>
        <v>0</v>
      </c>
      <c r="N2400" s="197"/>
      <c r="O2400" s="197"/>
      <c r="P2400" s="197" t="e">
        <f t="shared" si="199"/>
        <v>#DIV/0!</v>
      </c>
      <c r="Q2400" s="196"/>
      <c r="R2400" s="197"/>
      <c r="S2400" s="199">
        <f t="shared" si="200"/>
        <v>0</v>
      </c>
      <c r="T2400" s="200">
        <f ca="1">(P2400+S2400)-INVENTARIO[[#This Row],[Comisión 10%]]</f>
        <v>0</v>
      </c>
      <c r="U2400" s="197">
        <f t="shared" ca="1" si="201"/>
        <v>0</v>
      </c>
      <c r="V2400" s="201"/>
      <c r="W2400" s="20">
        <f ca="1">INVENTARIO[[#This Row],[Precio Final]]-(INVENTARIO[[#This Row],[Comisión 10%]]+INVENTARIO[[#This Row],[Costo total]])</f>
        <v>0</v>
      </c>
      <c r="X2400" s="20">
        <f ca="1">INVENTARIO[[#This Row],[Ganancia Unitaria]]*INVENTARIO[[#This Row],[Salidas]]</f>
        <v>0</v>
      </c>
      <c r="Y2400" s="20"/>
      <c r="Z2400" s="20"/>
    </row>
    <row r="2401" spans="1:26" ht="55" hidden="1" customHeight="1" x14ac:dyDescent="0.15">
      <c r="A2401" s="23"/>
      <c r="B2401" s="171"/>
      <c r="C2401" s="22"/>
      <c r="D2401" s="120"/>
      <c r="E2401" s="194"/>
      <c r="F2401" s="195" t="s">
        <v>712</v>
      </c>
      <c r="G2401" s="196"/>
      <c r="H2401" s="197"/>
      <c r="I2401" s="198">
        <f t="shared" ca="1" si="198"/>
        <v>0</v>
      </c>
      <c r="J2401" s="121"/>
      <c r="K2401" s="196">
        <f>SUMIFS(VENTAS[Cantidad],VENTAS[Código del producto Vendido],INVENTARIO[[#This Row],[Code]])</f>
        <v>0</v>
      </c>
      <c r="L2401" s="196">
        <f>INVENTARIO[[#This Row],[Entradas]]-INVENTARIO[[#This Row],[Salidas]]</f>
        <v>0</v>
      </c>
      <c r="M2401" s="197">
        <f ca="1">INVENTARIO[[#This Row],[Pricing 1]]*10%</f>
        <v>0</v>
      </c>
      <c r="N2401" s="197"/>
      <c r="O2401" s="197"/>
      <c r="P2401" s="197" t="e">
        <f t="shared" si="199"/>
        <v>#DIV/0!</v>
      </c>
      <c r="Q2401" s="196"/>
      <c r="R2401" s="197"/>
      <c r="S2401" s="199">
        <f t="shared" si="200"/>
        <v>0</v>
      </c>
      <c r="T2401" s="200">
        <f ca="1">(P2401+S2401)-INVENTARIO[[#This Row],[Comisión 10%]]</f>
        <v>0</v>
      </c>
      <c r="U2401" s="197">
        <f t="shared" ca="1" si="201"/>
        <v>0</v>
      </c>
      <c r="V2401" s="201"/>
      <c r="W2401" s="20">
        <f ca="1">INVENTARIO[[#This Row],[Precio Final]]-(INVENTARIO[[#This Row],[Comisión 10%]]+INVENTARIO[[#This Row],[Costo total]])</f>
        <v>0</v>
      </c>
      <c r="X2401" s="20">
        <f ca="1">INVENTARIO[[#This Row],[Ganancia Unitaria]]*INVENTARIO[[#This Row],[Salidas]]</f>
        <v>0</v>
      </c>
      <c r="Y2401" s="20"/>
      <c r="Z2401" s="20"/>
    </row>
    <row r="2402" spans="1:26" ht="55" hidden="1" customHeight="1" x14ac:dyDescent="0.15">
      <c r="A2402" s="23"/>
      <c r="B2402" s="171"/>
      <c r="C2402" s="22"/>
      <c r="D2402" s="120"/>
      <c r="E2402" s="194"/>
      <c r="F2402" s="195" t="s">
        <v>714</v>
      </c>
      <c r="G2402" s="196"/>
      <c r="H2402" s="197"/>
      <c r="I2402" s="198">
        <f t="shared" ca="1" si="198"/>
        <v>0</v>
      </c>
      <c r="J2402" s="121"/>
      <c r="K2402" s="196">
        <f>SUMIFS(VENTAS[Cantidad],VENTAS[Código del producto Vendido],INVENTARIO[[#This Row],[Code]])</f>
        <v>0</v>
      </c>
      <c r="L2402" s="196">
        <f>INVENTARIO[[#This Row],[Entradas]]-INVENTARIO[[#This Row],[Salidas]]</f>
        <v>0</v>
      </c>
      <c r="M2402" s="197">
        <f ca="1">INVENTARIO[[#This Row],[Pricing 1]]*10%</f>
        <v>0</v>
      </c>
      <c r="N2402" s="197"/>
      <c r="O2402" s="197"/>
      <c r="P2402" s="197" t="e">
        <f t="shared" si="199"/>
        <v>#DIV/0!</v>
      </c>
      <c r="Q2402" s="196"/>
      <c r="R2402" s="197"/>
      <c r="S2402" s="199">
        <f t="shared" si="200"/>
        <v>0</v>
      </c>
      <c r="T2402" s="200">
        <f ca="1">(P2402+S2402)-INVENTARIO[[#This Row],[Comisión 10%]]</f>
        <v>0</v>
      </c>
      <c r="U2402" s="197">
        <f t="shared" ca="1" si="201"/>
        <v>0</v>
      </c>
      <c r="V2402" s="201"/>
      <c r="W2402" s="20">
        <f ca="1">INVENTARIO[[#This Row],[Precio Final]]-(INVENTARIO[[#This Row],[Comisión 10%]]+INVENTARIO[[#This Row],[Costo total]])</f>
        <v>0</v>
      </c>
      <c r="X2402" s="20">
        <f ca="1">INVENTARIO[[#This Row],[Ganancia Unitaria]]*INVENTARIO[[#This Row],[Salidas]]</f>
        <v>0</v>
      </c>
      <c r="Y2402" s="20"/>
      <c r="Z2402" s="20"/>
    </row>
    <row r="2403" spans="1:26" ht="55" hidden="1" customHeight="1" x14ac:dyDescent="0.15">
      <c r="A2403" s="23"/>
      <c r="B2403" s="171"/>
      <c r="C2403" s="22"/>
      <c r="D2403" s="120"/>
      <c r="E2403" s="194"/>
      <c r="F2403" s="195" t="s">
        <v>713</v>
      </c>
      <c r="G2403" s="196"/>
      <c r="H2403" s="197"/>
      <c r="I2403" s="198">
        <f t="shared" ca="1" si="198"/>
        <v>0</v>
      </c>
      <c r="J2403" s="121"/>
      <c r="K2403" s="196">
        <f>SUMIFS(VENTAS[Cantidad],VENTAS[Código del producto Vendido],INVENTARIO[[#This Row],[Code]])</f>
        <v>0</v>
      </c>
      <c r="L2403" s="196">
        <f>INVENTARIO[[#This Row],[Entradas]]-INVENTARIO[[#This Row],[Salidas]]</f>
        <v>0</v>
      </c>
      <c r="M2403" s="197">
        <f ca="1">INVENTARIO[[#This Row],[Pricing 1]]*10%</f>
        <v>0</v>
      </c>
      <c r="N2403" s="197"/>
      <c r="O2403" s="197"/>
      <c r="P2403" s="197" t="e">
        <f t="shared" si="199"/>
        <v>#DIV/0!</v>
      </c>
      <c r="Q2403" s="196"/>
      <c r="R2403" s="197"/>
      <c r="S2403" s="199">
        <f t="shared" si="200"/>
        <v>0</v>
      </c>
      <c r="T2403" s="200">
        <f ca="1">(P2403+S2403)-INVENTARIO[[#This Row],[Comisión 10%]]</f>
        <v>0</v>
      </c>
      <c r="U2403" s="197">
        <f t="shared" ca="1" si="201"/>
        <v>0</v>
      </c>
      <c r="V2403" s="201"/>
      <c r="W2403" s="20">
        <f ca="1">INVENTARIO[[#This Row],[Precio Final]]-(INVENTARIO[[#This Row],[Comisión 10%]]+INVENTARIO[[#This Row],[Costo total]])</f>
        <v>0</v>
      </c>
      <c r="X2403" s="20">
        <f ca="1">INVENTARIO[[#This Row],[Ganancia Unitaria]]*INVENTARIO[[#This Row],[Salidas]]</f>
        <v>0</v>
      </c>
      <c r="Y2403" s="20"/>
      <c r="Z2403" s="20"/>
    </row>
    <row r="2404" spans="1:26" ht="55" hidden="1" customHeight="1" x14ac:dyDescent="0.15">
      <c r="A2404" s="23"/>
      <c r="B2404" s="171"/>
      <c r="C2404" s="22"/>
      <c r="D2404" s="120"/>
      <c r="E2404" s="194"/>
      <c r="F2404" s="195" t="s">
        <v>714</v>
      </c>
      <c r="G2404" s="196"/>
      <c r="H2404" s="197"/>
      <c r="I2404" s="198">
        <f t="shared" ca="1" si="198"/>
        <v>0</v>
      </c>
      <c r="J2404" s="121"/>
      <c r="K2404" s="196">
        <f>SUMIFS(VENTAS[Cantidad],VENTAS[Código del producto Vendido],INVENTARIO[[#This Row],[Code]])</f>
        <v>0</v>
      </c>
      <c r="L2404" s="196">
        <f>INVENTARIO[[#This Row],[Entradas]]-INVENTARIO[[#This Row],[Salidas]]</f>
        <v>0</v>
      </c>
      <c r="M2404" s="197">
        <f ca="1">INVENTARIO[[#This Row],[Pricing 1]]*10%</f>
        <v>0</v>
      </c>
      <c r="N2404" s="197"/>
      <c r="O2404" s="197"/>
      <c r="P2404" s="197" t="e">
        <f t="shared" si="199"/>
        <v>#DIV/0!</v>
      </c>
      <c r="Q2404" s="196"/>
      <c r="R2404" s="197"/>
      <c r="S2404" s="199">
        <f t="shared" si="200"/>
        <v>0</v>
      </c>
      <c r="T2404" s="200">
        <f ca="1">(P2404+S2404)-INVENTARIO[[#This Row],[Comisión 10%]]</f>
        <v>0</v>
      </c>
      <c r="U2404" s="197">
        <f t="shared" ca="1" si="201"/>
        <v>0</v>
      </c>
      <c r="V2404" s="201"/>
      <c r="W2404" s="20">
        <f ca="1">INVENTARIO[[#This Row],[Precio Final]]-(INVENTARIO[[#This Row],[Comisión 10%]]+INVENTARIO[[#This Row],[Costo total]])</f>
        <v>0</v>
      </c>
      <c r="X2404" s="20">
        <f ca="1">INVENTARIO[[#This Row],[Ganancia Unitaria]]*INVENTARIO[[#This Row],[Salidas]]</f>
        <v>0</v>
      </c>
      <c r="Y2404" s="20"/>
      <c r="Z2404" s="20"/>
    </row>
    <row r="2405" spans="1:26" ht="55" hidden="1" customHeight="1" x14ac:dyDescent="0.15">
      <c r="A2405" s="23"/>
      <c r="B2405" s="171"/>
      <c r="C2405" s="22"/>
      <c r="D2405" s="120"/>
      <c r="E2405" s="194"/>
      <c r="F2405" s="195" t="s">
        <v>1345</v>
      </c>
      <c r="G2405" s="196"/>
      <c r="H2405" s="197"/>
      <c r="I2405" s="198">
        <f t="shared" ca="1" si="198"/>
        <v>0</v>
      </c>
      <c r="J2405" s="121"/>
      <c r="K2405" s="196">
        <f>SUMIFS(VENTAS[Cantidad],VENTAS[Código del producto Vendido],INVENTARIO[[#This Row],[Code]])</f>
        <v>0</v>
      </c>
      <c r="L2405" s="196">
        <f>INVENTARIO[[#This Row],[Entradas]]-INVENTARIO[[#This Row],[Salidas]]</f>
        <v>0</v>
      </c>
      <c r="M2405" s="197">
        <f ca="1">INVENTARIO[[#This Row],[Pricing 1]]*10%</f>
        <v>0</v>
      </c>
      <c r="N2405" s="197"/>
      <c r="O2405" s="197"/>
      <c r="P2405" s="197" t="e">
        <f t="shared" si="199"/>
        <v>#DIV/0!</v>
      </c>
      <c r="Q2405" s="196"/>
      <c r="R2405" s="197"/>
      <c r="S2405" s="199">
        <f t="shared" si="200"/>
        <v>0</v>
      </c>
      <c r="T2405" s="200">
        <f ca="1">(P2405+S2405)-INVENTARIO[[#This Row],[Comisión 10%]]</f>
        <v>0</v>
      </c>
      <c r="U2405" s="197">
        <f t="shared" ca="1" si="201"/>
        <v>0</v>
      </c>
      <c r="V2405" s="201"/>
      <c r="W2405" s="20">
        <f ca="1">INVENTARIO[[#This Row],[Precio Final]]-(INVENTARIO[[#This Row],[Comisión 10%]]+INVENTARIO[[#This Row],[Costo total]])</f>
        <v>0</v>
      </c>
      <c r="X2405" s="20">
        <f ca="1">INVENTARIO[[#This Row],[Ganancia Unitaria]]*INVENTARIO[[#This Row],[Salidas]]</f>
        <v>0</v>
      </c>
      <c r="Y2405" s="20"/>
      <c r="Z2405" s="20"/>
    </row>
    <row r="2406" spans="1:26" ht="55" hidden="1" customHeight="1" x14ac:dyDescent="0.15">
      <c r="A2406" s="23"/>
      <c r="B2406" s="171"/>
      <c r="C2406" s="22"/>
      <c r="D2406" s="120"/>
      <c r="E2406" s="194"/>
      <c r="F2406" s="195" t="s">
        <v>713</v>
      </c>
      <c r="G2406" s="196"/>
      <c r="H2406" s="197"/>
      <c r="I2406" s="198">
        <f t="shared" ca="1" si="198"/>
        <v>0</v>
      </c>
      <c r="J2406" s="121"/>
      <c r="K2406" s="196">
        <f>SUMIFS(VENTAS[Cantidad],VENTAS[Código del producto Vendido],INVENTARIO[[#This Row],[Code]])</f>
        <v>0</v>
      </c>
      <c r="L2406" s="196">
        <f>INVENTARIO[[#This Row],[Entradas]]-INVENTARIO[[#This Row],[Salidas]]</f>
        <v>0</v>
      </c>
      <c r="M2406" s="197">
        <f ca="1">INVENTARIO[[#This Row],[Pricing 1]]*10%</f>
        <v>0</v>
      </c>
      <c r="N2406" s="197"/>
      <c r="O2406" s="197"/>
      <c r="P2406" s="197" t="e">
        <f t="shared" si="199"/>
        <v>#DIV/0!</v>
      </c>
      <c r="Q2406" s="196"/>
      <c r="R2406" s="197"/>
      <c r="S2406" s="199">
        <f t="shared" si="200"/>
        <v>0</v>
      </c>
      <c r="T2406" s="200">
        <f ca="1">(P2406+S2406)-INVENTARIO[[#This Row],[Comisión 10%]]</f>
        <v>0</v>
      </c>
      <c r="U2406" s="197">
        <f t="shared" ca="1" si="201"/>
        <v>0</v>
      </c>
      <c r="V2406" s="201"/>
      <c r="W2406" s="20">
        <f ca="1">INVENTARIO[[#This Row],[Precio Final]]-(INVENTARIO[[#This Row],[Comisión 10%]]+INVENTARIO[[#This Row],[Costo total]])</f>
        <v>0</v>
      </c>
      <c r="X2406" s="20">
        <f ca="1">INVENTARIO[[#This Row],[Ganancia Unitaria]]*INVENTARIO[[#This Row],[Salidas]]</f>
        <v>0</v>
      </c>
      <c r="Y2406" s="20"/>
      <c r="Z2406" s="20"/>
    </row>
    <row r="2407" spans="1:26" ht="55" hidden="1" customHeight="1" x14ac:dyDescent="0.15">
      <c r="A2407" s="23"/>
      <c r="B2407" s="171"/>
      <c r="C2407" s="22"/>
      <c r="D2407" s="120"/>
      <c r="E2407" s="194"/>
      <c r="F2407" s="195" t="s">
        <v>1345</v>
      </c>
      <c r="G2407" s="196"/>
      <c r="H2407" s="197"/>
      <c r="I2407" s="198">
        <f t="shared" ca="1" si="198"/>
        <v>0</v>
      </c>
      <c r="J2407" s="121"/>
      <c r="K2407" s="196">
        <f>SUMIFS(VENTAS[Cantidad],VENTAS[Código del producto Vendido],INVENTARIO[[#This Row],[Code]])</f>
        <v>0</v>
      </c>
      <c r="L2407" s="196">
        <f>INVENTARIO[[#This Row],[Entradas]]-INVENTARIO[[#This Row],[Salidas]]</f>
        <v>0</v>
      </c>
      <c r="M2407" s="197">
        <f ca="1">INVENTARIO[[#This Row],[Pricing 1]]*10%</f>
        <v>0</v>
      </c>
      <c r="N2407" s="197"/>
      <c r="O2407" s="197"/>
      <c r="P2407" s="197" t="e">
        <f t="shared" si="199"/>
        <v>#DIV/0!</v>
      </c>
      <c r="Q2407" s="196"/>
      <c r="R2407" s="197"/>
      <c r="S2407" s="199">
        <f t="shared" si="200"/>
        <v>0</v>
      </c>
      <c r="T2407" s="200">
        <f ca="1">(P2407+S2407)-INVENTARIO[[#This Row],[Comisión 10%]]</f>
        <v>0</v>
      </c>
      <c r="U2407" s="197">
        <f t="shared" ca="1" si="201"/>
        <v>0</v>
      </c>
      <c r="V2407" s="201"/>
      <c r="W2407" s="20">
        <f ca="1">INVENTARIO[[#This Row],[Precio Final]]-(INVENTARIO[[#This Row],[Comisión 10%]]+INVENTARIO[[#This Row],[Costo total]])</f>
        <v>0</v>
      </c>
      <c r="X2407" s="20">
        <f ca="1">INVENTARIO[[#This Row],[Ganancia Unitaria]]*INVENTARIO[[#This Row],[Salidas]]</f>
        <v>0</v>
      </c>
      <c r="Y2407" s="20"/>
      <c r="Z2407" s="20"/>
    </row>
    <row r="2408" spans="1:26" ht="55" hidden="1" customHeight="1" x14ac:dyDescent="0.15">
      <c r="A2408" s="23"/>
      <c r="B2408" s="171"/>
      <c r="C2408" s="22"/>
      <c r="D2408" s="120"/>
      <c r="E2408" s="194"/>
      <c r="F2408" s="195" t="s">
        <v>714</v>
      </c>
      <c r="G2408" s="196"/>
      <c r="H2408" s="197"/>
      <c r="I2408" s="198">
        <f t="shared" ca="1" si="198"/>
        <v>0</v>
      </c>
      <c r="J2408" s="121"/>
      <c r="K2408" s="196">
        <f>SUMIFS(VENTAS[Cantidad],VENTAS[Código del producto Vendido],INVENTARIO[[#This Row],[Code]])</f>
        <v>0</v>
      </c>
      <c r="L2408" s="196">
        <f>INVENTARIO[[#This Row],[Entradas]]-INVENTARIO[[#This Row],[Salidas]]</f>
        <v>0</v>
      </c>
      <c r="M2408" s="197">
        <f ca="1">INVENTARIO[[#This Row],[Pricing 1]]*10%</f>
        <v>0</v>
      </c>
      <c r="N2408" s="197"/>
      <c r="O2408" s="197"/>
      <c r="P2408" s="197" t="e">
        <f t="shared" si="199"/>
        <v>#DIV/0!</v>
      </c>
      <c r="Q2408" s="196"/>
      <c r="R2408" s="197"/>
      <c r="S2408" s="199">
        <f t="shared" si="200"/>
        <v>0</v>
      </c>
      <c r="T2408" s="200">
        <f ca="1">(P2408+S2408)-INVENTARIO[[#This Row],[Comisión 10%]]</f>
        <v>0</v>
      </c>
      <c r="U2408" s="197">
        <f t="shared" ca="1" si="201"/>
        <v>0</v>
      </c>
      <c r="V2408" s="201"/>
      <c r="W2408" s="20">
        <f ca="1">INVENTARIO[[#This Row],[Precio Final]]-(INVENTARIO[[#This Row],[Comisión 10%]]+INVENTARIO[[#This Row],[Costo total]])</f>
        <v>0</v>
      </c>
      <c r="X2408" s="20">
        <f ca="1">INVENTARIO[[#This Row],[Ganancia Unitaria]]*INVENTARIO[[#This Row],[Salidas]]</f>
        <v>0</v>
      </c>
      <c r="Y2408" s="20"/>
      <c r="Z2408" s="20"/>
    </row>
    <row r="2409" spans="1:26" ht="55" hidden="1" customHeight="1" x14ac:dyDescent="0.15">
      <c r="A2409" s="23"/>
      <c r="B2409" s="171"/>
      <c r="C2409" s="22"/>
      <c r="D2409" s="120"/>
      <c r="E2409" s="194"/>
      <c r="F2409" s="195" t="s">
        <v>2412</v>
      </c>
      <c r="G2409" s="196"/>
      <c r="H2409" s="197"/>
      <c r="I2409" s="198">
        <f t="shared" ca="1" si="198"/>
        <v>0</v>
      </c>
      <c r="J2409" s="121"/>
      <c r="K2409" s="196">
        <f>SUMIFS(VENTAS[Cantidad],VENTAS[Código del producto Vendido],INVENTARIO[[#This Row],[Code]])</f>
        <v>0</v>
      </c>
      <c r="L2409" s="196">
        <f>INVENTARIO[[#This Row],[Entradas]]-INVENTARIO[[#This Row],[Salidas]]</f>
        <v>0</v>
      </c>
      <c r="M2409" s="197">
        <f ca="1">INVENTARIO[[#This Row],[Pricing 1]]*10%</f>
        <v>0</v>
      </c>
      <c r="N2409" s="197"/>
      <c r="O2409" s="197"/>
      <c r="P2409" s="197" t="e">
        <f t="shared" si="199"/>
        <v>#DIV/0!</v>
      </c>
      <c r="Q2409" s="196"/>
      <c r="R2409" s="197"/>
      <c r="S2409" s="199">
        <f t="shared" si="200"/>
        <v>0</v>
      </c>
      <c r="T2409" s="200">
        <f ca="1">(P2409+S2409)-INVENTARIO[[#This Row],[Comisión 10%]]</f>
        <v>0</v>
      </c>
      <c r="U2409" s="197">
        <f t="shared" ca="1" si="201"/>
        <v>0</v>
      </c>
      <c r="V2409" s="201"/>
      <c r="W2409" s="20">
        <f ca="1">INVENTARIO[[#This Row],[Precio Final]]-(INVENTARIO[[#This Row],[Comisión 10%]]+INVENTARIO[[#This Row],[Costo total]])</f>
        <v>0</v>
      </c>
      <c r="X2409" s="20">
        <f ca="1">INVENTARIO[[#This Row],[Ganancia Unitaria]]*INVENTARIO[[#This Row],[Salidas]]</f>
        <v>0</v>
      </c>
      <c r="Y2409" s="20"/>
      <c r="Z2409" s="20"/>
    </row>
    <row r="2410" spans="1:26" ht="55" hidden="1" customHeight="1" x14ac:dyDescent="0.15">
      <c r="A2410" s="23"/>
      <c r="B2410" s="171"/>
      <c r="C2410" s="22"/>
      <c r="D2410" s="120"/>
      <c r="E2410" s="194"/>
      <c r="F2410" s="195" t="s">
        <v>714</v>
      </c>
      <c r="G2410" s="196"/>
      <c r="H2410" s="197"/>
      <c r="I2410" s="198">
        <f t="shared" ca="1" si="198"/>
        <v>0</v>
      </c>
      <c r="J2410" s="121"/>
      <c r="K2410" s="196">
        <f>SUMIFS(VENTAS[Cantidad],VENTAS[Código del producto Vendido],INVENTARIO[[#This Row],[Code]])</f>
        <v>0</v>
      </c>
      <c r="L2410" s="196">
        <f>INVENTARIO[[#This Row],[Entradas]]-INVENTARIO[[#This Row],[Salidas]]</f>
        <v>0</v>
      </c>
      <c r="M2410" s="197">
        <f ca="1">INVENTARIO[[#This Row],[Pricing 1]]*10%</f>
        <v>0</v>
      </c>
      <c r="N2410" s="197"/>
      <c r="O2410" s="197"/>
      <c r="P2410" s="197" t="e">
        <f t="shared" si="199"/>
        <v>#DIV/0!</v>
      </c>
      <c r="Q2410" s="196"/>
      <c r="R2410" s="197"/>
      <c r="S2410" s="199">
        <f t="shared" si="200"/>
        <v>0</v>
      </c>
      <c r="T2410" s="200">
        <f ca="1">(P2410+S2410)-INVENTARIO[[#This Row],[Comisión 10%]]</f>
        <v>0</v>
      </c>
      <c r="U2410" s="197">
        <f t="shared" ca="1" si="201"/>
        <v>0</v>
      </c>
      <c r="V2410" s="201"/>
      <c r="W2410" s="20">
        <f ca="1">INVENTARIO[[#This Row],[Precio Final]]-(INVENTARIO[[#This Row],[Comisión 10%]]+INVENTARIO[[#This Row],[Costo total]])</f>
        <v>0</v>
      </c>
      <c r="X2410" s="20">
        <f ca="1">INVENTARIO[[#This Row],[Ganancia Unitaria]]*INVENTARIO[[#This Row],[Salidas]]</f>
        <v>0</v>
      </c>
      <c r="Y2410" s="20"/>
      <c r="Z2410" s="20"/>
    </row>
    <row r="2411" spans="1:26" ht="55" hidden="1" customHeight="1" x14ac:dyDescent="0.15">
      <c r="A2411" s="23"/>
      <c r="B2411" s="171"/>
      <c r="C2411" s="22"/>
      <c r="D2411" s="120"/>
      <c r="E2411" s="194"/>
      <c r="F2411" s="195" t="s">
        <v>2412</v>
      </c>
      <c r="G2411" s="196"/>
      <c r="H2411" s="197"/>
      <c r="I2411" s="198">
        <f t="shared" ca="1" si="198"/>
        <v>0</v>
      </c>
      <c r="J2411" s="121"/>
      <c r="K2411" s="196">
        <f>SUMIFS(VENTAS[Cantidad],VENTAS[Código del producto Vendido],INVENTARIO[[#This Row],[Code]])</f>
        <v>0</v>
      </c>
      <c r="L2411" s="196">
        <f>INVENTARIO[[#This Row],[Entradas]]-INVENTARIO[[#This Row],[Salidas]]</f>
        <v>0</v>
      </c>
      <c r="M2411" s="197">
        <f ca="1">INVENTARIO[[#This Row],[Pricing 1]]*10%</f>
        <v>0</v>
      </c>
      <c r="N2411" s="197"/>
      <c r="O2411" s="197"/>
      <c r="P2411" s="197" t="e">
        <f t="shared" si="199"/>
        <v>#DIV/0!</v>
      </c>
      <c r="Q2411" s="196"/>
      <c r="R2411" s="197"/>
      <c r="S2411" s="199">
        <f t="shared" si="200"/>
        <v>0</v>
      </c>
      <c r="T2411" s="200">
        <f ca="1">(P2411+S2411)-INVENTARIO[[#This Row],[Comisión 10%]]</f>
        <v>0</v>
      </c>
      <c r="U2411" s="197">
        <f t="shared" ca="1" si="201"/>
        <v>0</v>
      </c>
      <c r="V2411" s="201"/>
      <c r="W2411" s="20">
        <f ca="1">INVENTARIO[[#This Row],[Precio Final]]-(INVENTARIO[[#This Row],[Comisión 10%]]+INVENTARIO[[#This Row],[Costo total]])</f>
        <v>0</v>
      </c>
      <c r="X2411" s="20">
        <f ca="1">INVENTARIO[[#This Row],[Ganancia Unitaria]]*INVENTARIO[[#This Row],[Salidas]]</f>
        <v>0</v>
      </c>
      <c r="Y2411" s="20"/>
      <c r="Z2411" s="20"/>
    </row>
    <row r="2412" spans="1:26" ht="55" hidden="1" customHeight="1" x14ac:dyDescent="0.15">
      <c r="A2412" s="23"/>
      <c r="B2412" s="171"/>
      <c r="C2412" s="22"/>
      <c r="D2412" s="120"/>
      <c r="E2412" s="194"/>
      <c r="F2412" s="195" t="s">
        <v>713</v>
      </c>
      <c r="G2412" s="196"/>
      <c r="H2412" s="197"/>
      <c r="I2412" s="198">
        <f t="shared" ca="1" si="198"/>
        <v>0</v>
      </c>
      <c r="J2412" s="121"/>
      <c r="K2412" s="196">
        <f>SUMIFS(VENTAS[Cantidad],VENTAS[Código del producto Vendido],INVENTARIO[[#This Row],[Code]])</f>
        <v>0</v>
      </c>
      <c r="L2412" s="196">
        <f>INVENTARIO[[#This Row],[Entradas]]-INVENTARIO[[#This Row],[Salidas]]</f>
        <v>0</v>
      </c>
      <c r="M2412" s="197">
        <f ca="1">INVENTARIO[[#This Row],[Pricing 1]]*10%</f>
        <v>0</v>
      </c>
      <c r="N2412" s="197"/>
      <c r="O2412" s="197"/>
      <c r="P2412" s="197" t="e">
        <f t="shared" si="199"/>
        <v>#DIV/0!</v>
      </c>
      <c r="Q2412" s="196"/>
      <c r="R2412" s="197"/>
      <c r="S2412" s="199">
        <f t="shared" si="200"/>
        <v>0</v>
      </c>
      <c r="T2412" s="200">
        <f ca="1">(P2412+S2412)-INVENTARIO[[#This Row],[Comisión 10%]]</f>
        <v>0</v>
      </c>
      <c r="U2412" s="197">
        <f t="shared" ca="1" si="201"/>
        <v>0</v>
      </c>
      <c r="V2412" s="201"/>
      <c r="W2412" s="20">
        <f ca="1">INVENTARIO[[#This Row],[Precio Final]]-(INVENTARIO[[#This Row],[Comisión 10%]]+INVENTARIO[[#This Row],[Costo total]])</f>
        <v>0</v>
      </c>
      <c r="X2412" s="20">
        <f ca="1">INVENTARIO[[#This Row],[Ganancia Unitaria]]*INVENTARIO[[#This Row],[Salidas]]</f>
        <v>0</v>
      </c>
      <c r="Y2412" s="20"/>
      <c r="Z2412" s="20"/>
    </row>
    <row r="2413" spans="1:26" ht="55" hidden="1" customHeight="1" x14ac:dyDescent="0.15">
      <c r="A2413" s="23"/>
      <c r="B2413" s="171"/>
      <c r="C2413" s="22"/>
      <c r="D2413" s="120"/>
      <c r="E2413" s="194"/>
      <c r="F2413" s="195" t="s">
        <v>692</v>
      </c>
      <c r="G2413" s="196"/>
      <c r="H2413" s="197"/>
      <c r="I2413" s="198">
        <f t="shared" ca="1" si="198"/>
        <v>0</v>
      </c>
      <c r="J2413" s="121"/>
      <c r="K2413" s="196">
        <f>SUMIFS(VENTAS[Cantidad],VENTAS[Código del producto Vendido],INVENTARIO[[#This Row],[Code]])</f>
        <v>0</v>
      </c>
      <c r="L2413" s="196">
        <f>INVENTARIO[[#This Row],[Entradas]]-INVENTARIO[[#This Row],[Salidas]]</f>
        <v>0</v>
      </c>
      <c r="M2413" s="197">
        <f ca="1">INVENTARIO[[#This Row],[Pricing 1]]*10%</f>
        <v>0</v>
      </c>
      <c r="N2413" s="197"/>
      <c r="O2413" s="197"/>
      <c r="P2413" s="197" t="e">
        <f t="shared" si="199"/>
        <v>#DIV/0!</v>
      </c>
      <c r="Q2413" s="196"/>
      <c r="R2413" s="197"/>
      <c r="S2413" s="199">
        <f t="shared" si="200"/>
        <v>0</v>
      </c>
      <c r="T2413" s="200">
        <f ca="1">(P2413+S2413)-INVENTARIO[[#This Row],[Comisión 10%]]</f>
        <v>0</v>
      </c>
      <c r="U2413" s="197">
        <f t="shared" ca="1" si="201"/>
        <v>0</v>
      </c>
      <c r="V2413" s="201"/>
      <c r="W2413" s="20">
        <f ca="1">INVENTARIO[[#This Row],[Precio Final]]-(INVENTARIO[[#This Row],[Comisión 10%]]+INVENTARIO[[#This Row],[Costo total]])</f>
        <v>0</v>
      </c>
      <c r="X2413" s="20">
        <f ca="1">INVENTARIO[[#This Row],[Ganancia Unitaria]]*INVENTARIO[[#This Row],[Salidas]]</f>
        <v>0</v>
      </c>
      <c r="Y2413" s="20"/>
      <c r="Z2413" s="20"/>
    </row>
    <row r="2414" spans="1:26" ht="55" hidden="1" customHeight="1" x14ac:dyDescent="0.15">
      <c r="A2414" s="23"/>
      <c r="B2414" s="171"/>
      <c r="C2414" s="22"/>
      <c r="D2414" s="120"/>
      <c r="E2414" s="194"/>
      <c r="F2414" s="195" t="s">
        <v>695</v>
      </c>
      <c r="G2414" s="196"/>
      <c r="H2414" s="197"/>
      <c r="I2414" s="198">
        <f t="shared" ca="1" si="198"/>
        <v>0</v>
      </c>
      <c r="J2414" s="121"/>
      <c r="K2414" s="196">
        <f>SUMIFS(VENTAS[Cantidad],VENTAS[Código del producto Vendido],INVENTARIO[[#This Row],[Code]])</f>
        <v>0</v>
      </c>
      <c r="L2414" s="196">
        <f>INVENTARIO[[#This Row],[Entradas]]-INVENTARIO[[#This Row],[Salidas]]</f>
        <v>0</v>
      </c>
      <c r="M2414" s="197">
        <f ca="1">INVENTARIO[[#This Row],[Pricing 1]]*10%</f>
        <v>0</v>
      </c>
      <c r="N2414" s="197"/>
      <c r="O2414" s="197"/>
      <c r="P2414" s="197" t="e">
        <f t="shared" si="199"/>
        <v>#DIV/0!</v>
      </c>
      <c r="Q2414" s="196"/>
      <c r="R2414" s="197"/>
      <c r="S2414" s="199">
        <f t="shared" si="200"/>
        <v>0</v>
      </c>
      <c r="T2414" s="200">
        <f ca="1">(P2414+S2414)-INVENTARIO[[#This Row],[Comisión 10%]]</f>
        <v>0</v>
      </c>
      <c r="U2414" s="197">
        <f t="shared" ca="1" si="201"/>
        <v>0</v>
      </c>
      <c r="V2414" s="201"/>
      <c r="W2414" s="20">
        <f ca="1">INVENTARIO[[#This Row],[Precio Final]]-(INVENTARIO[[#This Row],[Comisión 10%]]+INVENTARIO[[#This Row],[Costo total]])</f>
        <v>0</v>
      </c>
      <c r="X2414" s="20">
        <f ca="1">INVENTARIO[[#This Row],[Ganancia Unitaria]]*INVENTARIO[[#This Row],[Salidas]]</f>
        <v>0</v>
      </c>
      <c r="Y2414" s="20"/>
      <c r="Z2414" s="20"/>
    </row>
    <row r="2415" spans="1:26" ht="55" hidden="1" customHeight="1" x14ac:dyDescent="0.15">
      <c r="A2415" s="23"/>
      <c r="B2415" s="171"/>
      <c r="C2415" s="22"/>
      <c r="D2415" s="120"/>
      <c r="E2415" s="194"/>
      <c r="F2415" s="195" t="s">
        <v>698</v>
      </c>
      <c r="G2415" s="196"/>
      <c r="H2415" s="197"/>
      <c r="I2415" s="198">
        <f t="shared" ca="1" si="198"/>
        <v>0</v>
      </c>
      <c r="J2415" s="121"/>
      <c r="K2415" s="196">
        <f>SUMIFS(VENTAS[Cantidad],VENTAS[Código del producto Vendido],INVENTARIO[[#This Row],[Code]])</f>
        <v>0</v>
      </c>
      <c r="L2415" s="196">
        <f>INVENTARIO[[#This Row],[Entradas]]-INVENTARIO[[#This Row],[Salidas]]</f>
        <v>0</v>
      </c>
      <c r="M2415" s="197">
        <f ca="1">INVENTARIO[[#This Row],[Pricing 1]]*10%</f>
        <v>0</v>
      </c>
      <c r="N2415" s="197"/>
      <c r="O2415" s="197"/>
      <c r="P2415" s="197" t="e">
        <f t="shared" si="199"/>
        <v>#DIV/0!</v>
      </c>
      <c r="Q2415" s="196"/>
      <c r="R2415" s="197"/>
      <c r="S2415" s="199">
        <f t="shared" si="200"/>
        <v>0</v>
      </c>
      <c r="T2415" s="200">
        <f ca="1">(P2415+S2415)-INVENTARIO[[#This Row],[Comisión 10%]]</f>
        <v>0</v>
      </c>
      <c r="U2415" s="197">
        <f t="shared" ca="1" si="201"/>
        <v>0</v>
      </c>
      <c r="V2415" s="201"/>
      <c r="W2415" s="20">
        <f ca="1">INVENTARIO[[#This Row],[Precio Final]]-(INVENTARIO[[#This Row],[Comisión 10%]]+INVENTARIO[[#This Row],[Costo total]])</f>
        <v>0</v>
      </c>
      <c r="X2415" s="20">
        <f ca="1">INVENTARIO[[#This Row],[Ganancia Unitaria]]*INVENTARIO[[#This Row],[Salidas]]</f>
        <v>0</v>
      </c>
      <c r="Y2415" s="20"/>
      <c r="Z2415" s="20"/>
    </row>
    <row r="2416" spans="1:26" ht="55" hidden="1" customHeight="1" x14ac:dyDescent="0.15">
      <c r="A2416" s="23"/>
      <c r="B2416" s="171"/>
      <c r="C2416" s="22"/>
      <c r="D2416" s="120"/>
      <c r="E2416" s="194"/>
      <c r="F2416" s="195" t="s">
        <v>692</v>
      </c>
      <c r="G2416" s="196"/>
      <c r="H2416" s="197"/>
      <c r="I2416" s="198">
        <f t="shared" ca="1" si="198"/>
        <v>0</v>
      </c>
      <c r="J2416" s="121"/>
      <c r="K2416" s="196">
        <f>SUMIFS(VENTAS[Cantidad],VENTAS[Código del producto Vendido],INVENTARIO[[#This Row],[Code]])</f>
        <v>0</v>
      </c>
      <c r="L2416" s="196">
        <f>INVENTARIO[[#This Row],[Entradas]]-INVENTARIO[[#This Row],[Salidas]]</f>
        <v>0</v>
      </c>
      <c r="M2416" s="197">
        <f ca="1">INVENTARIO[[#This Row],[Pricing 1]]*10%</f>
        <v>0</v>
      </c>
      <c r="N2416" s="197"/>
      <c r="O2416" s="197"/>
      <c r="P2416" s="197" t="e">
        <f t="shared" si="199"/>
        <v>#DIV/0!</v>
      </c>
      <c r="Q2416" s="196"/>
      <c r="R2416" s="197"/>
      <c r="S2416" s="199">
        <f t="shared" si="200"/>
        <v>0</v>
      </c>
      <c r="T2416" s="200">
        <f ca="1">(P2416+S2416)-INVENTARIO[[#This Row],[Comisión 10%]]</f>
        <v>0</v>
      </c>
      <c r="U2416" s="197">
        <f t="shared" ca="1" si="201"/>
        <v>0</v>
      </c>
      <c r="V2416" s="201"/>
      <c r="W2416" s="20">
        <f ca="1">INVENTARIO[[#This Row],[Precio Final]]-(INVENTARIO[[#This Row],[Comisión 10%]]+INVENTARIO[[#This Row],[Costo total]])</f>
        <v>0</v>
      </c>
      <c r="X2416" s="20">
        <f ca="1">INVENTARIO[[#This Row],[Ganancia Unitaria]]*INVENTARIO[[#This Row],[Salidas]]</f>
        <v>0</v>
      </c>
      <c r="Y2416" s="20"/>
      <c r="Z2416" s="20"/>
    </row>
    <row r="2417" spans="1:26" ht="55" hidden="1" customHeight="1" x14ac:dyDescent="0.15">
      <c r="A2417" s="23"/>
      <c r="B2417" s="171"/>
      <c r="C2417" s="22"/>
      <c r="D2417" s="120"/>
      <c r="E2417" s="194"/>
      <c r="F2417" s="195" t="s">
        <v>697</v>
      </c>
      <c r="G2417" s="196"/>
      <c r="H2417" s="197"/>
      <c r="I2417" s="198">
        <f t="shared" ca="1" si="198"/>
        <v>0</v>
      </c>
      <c r="J2417" s="121"/>
      <c r="K2417" s="196">
        <f>SUMIFS(VENTAS[Cantidad],VENTAS[Código del producto Vendido],INVENTARIO[[#This Row],[Code]])</f>
        <v>0</v>
      </c>
      <c r="L2417" s="196">
        <f>INVENTARIO[[#This Row],[Entradas]]-INVENTARIO[[#This Row],[Salidas]]</f>
        <v>0</v>
      </c>
      <c r="M2417" s="197">
        <f ca="1">INVENTARIO[[#This Row],[Pricing 1]]*10%</f>
        <v>0</v>
      </c>
      <c r="N2417" s="197"/>
      <c r="O2417" s="197"/>
      <c r="P2417" s="197" t="e">
        <f t="shared" si="199"/>
        <v>#DIV/0!</v>
      </c>
      <c r="Q2417" s="196"/>
      <c r="R2417" s="197"/>
      <c r="S2417" s="199">
        <f t="shared" si="200"/>
        <v>0</v>
      </c>
      <c r="T2417" s="200">
        <f ca="1">(P2417+S2417)-INVENTARIO[[#This Row],[Comisión 10%]]</f>
        <v>0</v>
      </c>
      <c r="U2417" s="197">
        <f t="shared" ca="1" si="201"/>
        <v>0</v>
      </c>
      <c r="V2417" s="201"/>
      <c r="W2417" s="20">
        <f ca="1">INVENTARIO[[#This Row],[Precio Final]]-(INVENTARIO[[#This Row],[Comisión 10%]]+INVENTARIO[[#This Row],[Costo total]])</f>
        <v>0</v>
      </c>
      <c r="X2417" s="20">
        <f ca="1">INVENTARIO[[#This Row],[Ganancia Unitaria]]*INVENTARIO[[#This Row],[Salidas]]</f>
        <v>0</v>
      </c>
      <c r="Y2417" s="20"/>
      <c r="Z2417" s="20"/>
    </row>
    <row r="2418" spans="1:26" ht="55" hidden="1" customHeight="1" x14ac:dyDescent="0.15">
      <c r="A2418" s="23"/>
      <c r="B2418" s="171"/>
      <c r="C2418" s="22"/>
      <c r="D2418" s="120"/>
      <c r="E2418" s="194"/>
      <c r="F2418" s="195" t="s">
        <v>698</v>
      </c>
      <c r="G2418" s="196"/>
      <c r="H2418" s="197"/>
      <c r="I2418" s="198">
        <f t="shared" ca="1" si="198"/>
        <v>0</v>
      </c>
      <c r="J2418" s="121"/>
      <c r="K2418" s="196">
        <f>SUMIFS(VENTAS[Cantidad],VENTAS[Código del producto Vendido],INVENTARIO[[#This Row],[Code]])</f>
        <v>0</v>
      </c>
      <c r="L2418" s="196">
        <f>INVENTARIO[[#This Row],[Entradas]]-INVENTARIO[[#This Row],[Salidas]]</f>
        <v>0</v>
      </c>
      <c r="M2418" s="197">
        <f ca="1">INVENTARIO[[#This Row],[Pricing 1]]*10%</f>
        <v>0</v>
      </c>
      <c r="N2418" s="197"/>
      <c r="O2418" s="197"/>
      <c r="P2418" s="197" t="e">
        <f t="shared" si="199"/>
        <v>#DIV/0!</v>
      </c>
      <c r="Q2418" s="196"/>
      <c r="R2418" s="197"/>
      <c r="S2418" s="199">
        <f t="shared" si="200"/>
        <v>0</v>
      </c>
      <c r="T2418" s="200">
        <f ca="1">(P2418+S2418)-INVENTARIO[[#This Row],[Comisión 10%]]</f>
        <v>0</v>
      </c>
      <c r="U2418" s="197">
        <f t="shared" ca="1" si="201"/>
        <v>0</v>
      </c>
      <c r="V2418" s="201"/>
      <c r="W2418" s="20">
        <f ca="1">INVENTARIO[[#This Row],[Precio Final]]-(INVENTARIO[[#This Row],[Comisión 10%]]+INVENTARIO[[#This Row],[Costo total]])</f>
        <v>0</v>
      </c>
      <c r="X2418" s="20">
        <f ca="1">INVENTARIO[[#This Row],[Ganancia Unitaria]]*INVENTARIO[[#This Row],[Salidas]]</f>
        <v>0</v>
      </c>
      <c r="Y2418" s="20"/>
      <c r="Z2418" s="20"/>
    </row>
    <row r="2419" spans="1:26" ht="55" hidden="1" customHeight="1" x14ac:dyDescent="0.15">
      <c r="A2419" s="23"/>
      <c r="B2419" s="171"/>
      <c r="C2419" s="22"/>
      <c r="D2419" s="120"/>
      <c r="E2419" s="194"/>
      <c r="F2419" s="195" t="s">
        <v>693</v>
      </c>
      <c r="G2419" s="196"/>
      <c r="H2419" s="197"/>
      <c r="I2419" s="198">
        <f t="shared" ca="1" si="198"/>
        <v>0</v>
      </c>
      <c r="J2419" s="121"/>
      <c r="K2419" s="196">
        <f>SUMIFS(VENTAS[Cantidad],VENTAS[Código del producto Vendido],INVENTARIO[[#This Row],[Code]])</f>
        <v>0</v>
      </c>
      <c r="L2419" s="196">
        <f>INVENTARIO[[#This Row],[Entradas]]-INVENTARIO[[#This Row],[Salidas]]</f>
        <v>0</v>
      </c>
      <c r="M2419" s="197">
        <f ca="1">INVENTARIO[[#This Row],[Pricing 1]]*10%</f>
        <v>0</v>
      </c>
      <c r="N2419" s="197"/>
      <c r="O2419" s="197"/>
      <c r="P2419" s="197" t="e">
        <f t="shared" si="199"/>
        <v>#DIV/0!</v>
      </c>
      <c r="Q2419" s="196"/>
      <c r="R2419" s="197"/>
      <c r="S2419" s="199">
        <f t="shared" si="200"/>
        <v>0</v>
      </c>
      <c r="T2419" s="200">
        <f ca="1">(P2419+S2419)-INVENTARIO[[#This Row],[Comisión 10%]]</f>
        <v>0</v>
      </c>
      <c r="U2419" s="197">
        <f t="shared" ca="1" si="201"/>
        <v>0</v>
      </c>
      <c r="V2419" s="201"/>
      <c r="W2419" s="20">
        <f ca="1">INVENTARIO[[#This Row],[Precio Final]]-(INVENTARIO[[#This Row],[Comisión 10%]]+INVENTARIO[[#This Row],[Costo total]])</f>
        <v>0</v>
      </c>
      <c r="X2419" s="20">
        <f ca="1">INVENTARIO[[#This Row],[Ganancia Unitaria]]*INVENTARIO[[#This Row],[Salidas]]</f>
        <v>0</v>
      </c>
      <c r="Y2419" s="20"/>
      <c r="Z2419" s="20"/>
    </row>
    <row r="2420" spans="1:26" ht="55" hidden="1" customHeight="1" x14ac:dyDescent="0.15">
      <c r="A2420" s="23"/>
      <c r="B2420" s="171"/>
      <c r="C2420" s="22"/>
      <c r="D2420" s="120"/>
      <c r="E2420" s="194"/>
      <c r="F2420" s="195" t="s">
        <v>695</v>
      </c>
      <c r="G2420" s="196"/>
      <c r="H2420" s="197"/>
      <c r="I2420" s="198">
        <f t="shared" ca="1" si="198"/>
        <v>0</v>
      </c>
      <c r="J2420" s="121"/>
      <c r="K2420" s="196">
        <f>SUMIFS(VENTAS[Cantidad],VENTAS[Código del producto Vendido],INVENTARIO[[#This Row],[Code]])</f>
        <v>0</v>
      </c>
      <c r="L2420" s="196">
        <f>INVENTARIO[[#This Row],[Entradas]]-INVENTARIO[[#This Row],[Salidas]]</f>
        <v>0</v>
      </c>
      <c r="M2420" s="197">
        <f ca="1">INVENTARIO[[#This Row],[Pricing 1]]*10%</f>
        <v>0</v>
      </c>
      <c r="N2420" s="197"/>
      <c r="O2420" s="197"/>
      <c r="P2420" s="197" t="e">
        <f t="shared" si="199"/>
        <v>#DIV/0!</v>
      </c>
      <c r="Q2420" s="196"/>
      <c r="R2420" s="197"/>
      <c r="S2420" s="199">
        <f t="shared" si="200"/>
        <v>0</v>
      </c>
      <c r="T2420" s="200">
        <f ca="1">(P2420+S2420)-INVENTARIO[[#This Row],[Comisión 10%]]</f>
        <v>0</v>
      </c>
      <c r="U2420" s="197">
        <f t="shared" ca="1" si="201"/>
        <v>0</v>
      </c>
      <c r="V2420" s="201"/>
      <c r="W2420" s="20">
        <f ca="1">INVENTARIO[[#This Row],[Precio Final]]-(INVENTARIO[[#This Row],[Comisión 10%]]+INVENTARIO[[#This Row],[Costo total]])</f>
        <v>0</v>
      </c>
      <c r="X2420" s="20">
        <f ca="1">INVENTARIO[[#This Row],[Ganancia Unitaria]]*INVENTARIO[[#This Row],[Salidas]]</f>
        <v>0</v>
      </c>
      <c r="Y2420" s="20"/>
      <c r="Z2420" s="20"/>
    </row>
    <row r="2421" spans="1:26" ht="55" hidden="1" customHeight="1" x14ac:dyDescent="0.15">
      <c r="A2421" s="23"/>
      <c r="B2421" s="171"/>
      <c r="C2421" s="22"/>
      <c r="D2421" s="120"/>
      <c r="E2421" s="194"/>
      <c r="F2421" s="195" t="s">
        <v>698</v>
      </c>
      <c r="G2421" s="196"/>
      <c r="H2421" s="197"/>
      <c r="I2421" s="198">
        <f t="shared" ca="1" si="198"/>
        <v>0</v>
      </c>
      <c r="J2421" s="121"/>
      <c r="K2421" s="196">
        <f>SUMIFS(VENTAS[Cantidad],VENTAS[Código del producto Vendido],INVENTARIO[[#This Row],[Code]])</f>
        <v>0</v>
      </c>
      <c r="L2421" s="196">
        <f>INVENTARIO[[#This Row],[Entradas]]-INVENTARIO[[#This Row],[Salidas]]</f>
        <v>0</v>
      </c>
      <c r="M2421" s="197">
        <f ca="1">INVENTARIO[[#This Row],[Pricing 1]]*10%</f>
        <v>0</v>
      </c>
      <c r="N2421" s="197"/>
      <c r="O2421" s="197"/>
      <c r="P2421" s="197" t="e">
        <f t="shared" si="199"/>
        <v>#DIV/0!</v>
      </c>
      <c r="Q2421" s="196"/>
      <c r="R2421" s="197"/>
      <c r="S2421" s="199">
        <f t="shared" si="200"/>
        <v>0</v>
      </c>
      <c r="T2421" s="200">
        <f ca="1">(P2421+S2421)-INVENTARIO[[#This Row],[Comisión 10%]]</f>
        <v>0</v>
      </c>
      <c r="U2421" s="197">
        <f t="shared" ca="1" si="201"/>
        <v>0</v>
      </c>
      <c r="V2421" s="201"/>
      <c r="W2421" s="20">
        <f ca="1">INVENTARIO[[#This Row],[Precio Final]]-(INVENTARIO[[#This Row],[Comisión 10%]]+INVENTARIO[[#This Row],[Costo total]])</f>
        <v>0</v>
      </c>
      <c r="X2421" s="20">
        <f ca="1">INVENTARIO[[#This Row],[Ganancia Unitaria]]*INVENTARIO[[#This Row],[Salidas]]</f>
        <v>0</v>
      </c>
      <c r="Y2421" s="20"/>
      <c r="Z2421" s="20"/>
    </row>
    <row r="2422" spans="1:26" ht="55" hidden="1" customHeight="1" x14ac:dyDescent="0.15">
      <c r="A2422" s="23"/>
      <c r="B2422" s="171"/>
      <c r="C2422" s="22"/>
      <c r="D2422" s="120"/>
      <c r="E2422" s="194"/>
      <c r="F2422" s="195" t="s">
        <v>695</v>
      </c>
      <c r="G2422" s="196"/>
      <c r="H2422" s="197"/>
      <c r="I2422" s="198">
        <f t="shared" ref="I2422:I2485" ca="1" si="202">U2422</f>
        <v>0</v>
      </c>
      <c r="J2422" s="121"/>
      <c r="K2422" s="196">
        <f>SUMIFS(VENTAS[Cantidad],VENTAS[Código del producto Vendido],INVENTARIO[[#This Row],[Code]])</f>
        <v>0</v>
      </c>
      <c r="L2422" s="196">
        <f>INVENTARIO[[#This Row],[Entradas]]-INVENTARIO[[#This Row],[Salidas]]</f>
        <v>0</v>
      </c>
      <c r="M2422" s="197">
        <f ca="1">INVENTARIO[[#This Row],[Pricing 1]]*10%</f>
        <v>0</v>
      </c>
      <c r="N2422" s="197"/>
      <c r="O2422" s="197"/>
      <c r="P2422" s="197" t="e">
        <f t="shared" ref="P2422:P2485" si="203">N2422/O2422</f>
        <v>#DIV/0!</v>
      </c>
      <c r="Q2422" s="196"/>
      <c r="R2422" s="197"/>
      <c r="S2422" s="199">
        <f t="shared" ref="S2422:S2485" si="204">Q2422*R2422/1000</f>
        <v>0</v>
      </c>
      <c r="T2422" s="200">
        <f ca="1">(P2422+S2422)-INVENTARIO[[#This Row],[Comisión 10%]]</f>
        <v>0</v>
      </c>
      <c r="U2422" s="197">
        <f t="shared" ref="U2422:U2485" ca="1" si="205">ROUNDUP(T2422,0)</f>
        <v>0</v>
      </c>
      <c r="V2422" s="201"/>
      <c r="W2422" s="20">
        <f ca="1">INVENTARIO[[#This Row],[Precio Final]]-(INVENTARIO[[#This Row],[Comisión 10%]]+INVENTARIO[[#This Row],[Costo total]])</f>
        <v>0</v>
      </c>
      <c r="X2422" s="20">
        <f ca="1">INVENTARIO[[#This Row],[Ganancia Unitaria]]*INVENTARIO[[#This Row],[Salidas]]</f>
        <v>0</v>
      </c>
      <c r="Y2422" s="20"/>
      <c r="Z2422" s="20"/>
    </row>
    <row r="2423" spans="1:26" ht="55" hidden="1" customHeight="1" x14ac:dyDescent="0.15">
      <c r="A2423" s="23"/>
      <c r="B2423" s="171"/>
      <c r="C2423" s="22"/>
      <c r="D2423" s="120"/>
      <c r="E2423" s="194"/>
      <c r="F2423" s="195" t="s">
        <v>697</v>
      </c>
      <c r="G2423" s="196"/>
      <c r="H2423" s="197"/>
      <c r="I2423" s="198">
        <f t="shared" ca="1" si="202"/>
        <v>0</v>
      </c>
      <c r="J2423" s="121"/>
      <c r="K2423" s="196">
        <f>SUMIFS(VENTAS[Cantidad],VENTAS[Código del producto Vendido],INVENTARIO[[#This Row],[Code]])</f>
        <v>0</v>
      </c>
      <c r="L2423" s="196">
        <f>INVENTARIO[[#This Row],[Entradas]]-INVENTARIO[[#This Row],[Salidas]]</f>
        <v>0</v>
      </c>
      <c r="M2423" s="197">
        <f ca="1">INVENTARIO[[#This Row],[Pricing 1]]*10%</f>
        <v>0</v>
      </c>
      <c r="N2423" s="197"/>
      <c r="O2423" s="197"/>
      <c r="P2423" s="197" t="e">
        <f t="shared" si="203"/>
        <v>#DIV/0!</v>
      </c>
      <c r="Q2423" s="196"/>
      <c r="R2423" s="197"/>
      <c r="S2423" s="199">
        <f t="shared" si="204"/>
        <v>0</v>
      </c>
      <c r="T2423" s="200">
        <f ca="1">(P2423+S2423)-INVENTARIO[[#This Row],[Comisión 10%]]</f>
        <v>0</v>
      </c>
      <c r="U2423" s="197">
        <f t="shared" ca="1" si="205"/>
        <v>0</v>
      </c>
      <c r="V2423" s="201"/>
      <c r="W2423" s="20">
        <f ca="1">INVENTARIO[[#This Row],[Precio Final]]-(INVENTARIO[[#This Row],[Comisión 10%]]+INVENTARIO[[#This Row],[Costo total]])</f>
        <v>0</v>
      </c>
      <c r="X2423" s="20">
        <f ca="1">INVENTARIO[[#This Row],[Ganancia Unitaria]]*INVENTARIO[[#This Row],[Salidas]]</f>
        <v>0</v>
      </c>
      <c r="Y2423" s="20"/>
      <c r="Z2423" s="20"/>
    </row>
    <row r="2424" spans="1:26" ht="55" hidden="1" customHeight="1" x14ac:dyDescent="0.15">
      <c r="A2424" s="23"/>
      <c r="B2424" s="171"/>
      <c r="C2424" s="22"/>
      <c r="D2424" s="120"/>
      <c r="E2424" s="194"/>
      <c r="F2424" s="195" t="s">
        <v>2412</v>
      </c>
      <c r="G2424" s="196"/>
      <c r="H2424" s="197"/>
      <c r="I2424" s="198">
        <f t="shared" ca="1" si="202"/>
        <v>0</v>
      </c>
      <c r="J2424" s="121"/>
      <c r="K2424" s="196">
        <f>SUMIFS(VENTAS[Cantidad],VENTAS[Código del producto Vendido],INVENTARIO[[#This Row],[Code]])</f>
        <v>0</v>
      </c>
      <c r="L2424" s="196">
        <f>INVENTARIO[[#This Row],[Entradas]]-INVENTARIO[[#This Row],[Salidas]]</f>
        <v>0</v>
      </c>
      <c r="M2424" s="197">
        <f ca="1">INVENTARIO[[#This Row],[Pricing 1]]*10%</f>
        <v>0</v>
      </c>
      <c r="N2424" s="197"/>
      <c r="O2424" s="197"/>
      <c r="P2424" s="197" t="e">
        <f t="shared" si="203"/>
        <v>#DIV/0!</v>
      </c>
      <c r="Q2424" s="196"/>
      <c r="R2424" s="197"/>
      <c r="S2424" s="199">
        <f t="shared" si="204"/>
        <v>0</v>
      </c>
      <c r="T2424" s="200">
        <f ca="1">(P2424+S2424)-INVENTARIO[[#This Row],[Comisión 10%]]</f>
        <v>0</v>
      </c>
      <c r="U2424" s="197">
        <f t="shared" ca="1" si="205"/>
        <v>0</v>
      </c>
      <c r="V2424" s="201"/>
      <c r="W2424" s="20">
        <f ca="1">INVENTARIO[[#This Row],[Precio Final]]-(INVENTARIO[[#This Row],[Comisión 10%]]+INVENTARIO[[#This Row],[Costo total]])</f>
        <v>0</v>
      </c>
      <c r="X2424" s="20">
        <f ca="1">INVENTARIO[[#This Row],[Ganancia Unitaria]]*INVENTARIO[[#This Row],[Salidas]]</f>
        <v>0</v>
      </c>
      <c r="Y2424" s="20"/>
      <c r="Z2424" s="20"/>
    </row>
    <row r="2425" spans="1:26" ht="55" hidden="1" customHeight="1" x14ac:dyDescent="0.15">
      <c r="A2425" s="23"/>
      <c r="B2425" s="171"/>
      <c r="C2425" s="22"/>
      <c r="D2425" s="120"/>
      <c r="E2425" s="194"/>
      <c r="F2425" s="195" t="s">
        <v>695</v>
      </c>
      <c r="G2425" s="196"/>
      <c r="H2425" s="197"/>
      <c r="I2425" s="198">
        <f t="shared" ca="1" si="202"/>
        <v>0</v>
      </c>
      <c r="J2425" s="121"/>
      <c r="K2425" s="196">
        <f>SUMIFS(VENTAS[Cantidad],VENTAS[Código del producto Vendido],INVENTARIO[[#This Row],[Code]])</f>
        <v>0</v>
      </c>
      <c r="L2425" s="196">
        <f>INVENTARIO[[#This Row],[Entradas]]-INVENTARIO[[#This Row],[Salidas]]</f>
        <v>0</v>
      </c>
      <c r="M2425" s="197">
        <f ca="1">INVENTARIO[[#This Row],[Pricing 1]]*10%</f>
        <v>0</v>
      </c>
      <c r="N2425" s="197"/>
      <c r="O2425" s="197"/>
      <c r="P2425" s="197" t="e">
        <f t="shared" si="203"/>
        <v>#DIV/0!</v>
      </c>
      <c r="Q2425" s="196"/>
      <c r="R2425" s="197"/>
      <c r="S2425" s="199">
        <f t="shared" si="204"/>
        <v>0</v>
      </c>
      <c r="T2425" s="200">
        <f ca="1">(P2425+S2425)-INVENTARIO[[#This Row],[Comisión 10%]]</f>
        <v>0</v>
      </c>
      <c r="U2425" s="197">
        <f t="shared" ca="1" si="205"/>
        <v>0</v>
      </c>
      <c r="V2425" s="201"/>
      <c r="W2425" s="20">
        <f ca="1">INVENTARIO[[#This Row],[Precio Final]]-(INVENTARIO[[#This Row],[Comisión 10%]]+INVENTARIO[[#This Row],[Costo total]])</f>
        <v>0</v>
      </c>
      <c r="X2425" s="20">
        <f ca="1">INVENTARIO[[#This Row],[Ganancia Unitaria]]*INVENTARIO[[#This Row],[Salidas]]</f>
        <v>0</v>
      </c>
      <c r="Y2425" s="20"/>
      <c r="Z2425" s="20"/>
    </row>
    <row r="2426" spans="1:26" ht="55" hidden="1" customHeight="1" x14ac:dyDescent="0.15">
      <c r="A2426" s="23"/>
      <c r="B2426" s="171"/>
      <c r="C2426" s="22"/>
      <c r="D2426" s="120"/>
      <c r="E2426" s="194"/>
      <c r="F2426" s="195" t="s">
        <v>695</v>
      </c>
      <c r="G2426" s="196"/>
      <c r="H2426" s="197"/>
      <c r="I2426" s="198">
        <f t="shared" ca="1" si="202"/>
        <v>0</v>
      </c>
      <c r="J2426" s="121"/>
      <c r="K2426" s="196">
        <f>SUMIFS(VENTAS[Cantidad],VENTAS[Código del producto Vendido],INVENTARIO[[#This Row],[Code]])</f>
        <v>0</v>
      </c>
      <c r="L2426" s="196">
        <f>INVENTARIO[[#This Row],[Entradas]]-INVENTARIO[[#This Row],[Salidas]]</f>
        <v>0</v>
      </c>
      <c r="M2426" s="197">
        <f ca="1">INVENTARIO[[#This Row],[Pricing 1]]*10%</f>
        <v>0</v>
      </c>
      <c r="N2426" s="197"/>
      <c r="O2426" s="197"/>
      <c r="P2426" s="197" t="e">
        <f t="shared" si="203"/>
        <v>#DIV/0!</v>
      </c>
      <c r="Q2426" s="196"/>
      <c r="R2426" s="197"/>
      <c r="S2426" s="199">
        <f t="shared" si="204"/>
        <v>0</v>
      </c>
      <c r="T2426" s="200">
        <f ca="1">(P2426+S2426)-INVENTARIO[[#This Row],[Comisión 10%]]</f>
        <v>0</v>
      </c>
      <c r="U2426" s="197">
        <f t="shared" ca="1" si="205"/>
        <v>0</v>
      </c>
      <c r="V2426" s="201"/>
      <c r="W2426" s="20">
        <f ca="1">INVENTARIO[[#This Row],[Precio Final]]-(INVENTARIO[[#This Row],[Comisión 10%]]+INVENTARIO[[#This Row],[Costo total]])</f>
        <v>0</v>
      </c>
      <c r="X2426" s="20">
        <f ca="1">INVENTARIO[[#This Row],[Ganancia Unitaria]]*INVENTARIO[[#This Row],[Salidas]]</f>
        <v>0</v>
      </c>
      <c r="Y2426" s="20"/>
      <c r="Z2426" s="20"/>
    </row>
    <row r="2427" spans="1:26" ht="55" hidden="1" customHeight="1" x14ac:dyDescent="0.15">
      <c r="A2427" s="23"/>
      <c r="B2427" s="171"/>
      <c r="C2427" s="22"/>
      <c r="D2427" s="120"/>
      <c r="E2427" s="194"/>
      <c r="F2427" s="195" t="s">
        <v>695</v>
      </c>
      <c r="G2427" s="196"/>
      <c r="H2427" s="197"/>
      <c r="I2427" s="198">
        <f t="shared" ca="1" si="202"/>
        <v>0</v>
      </c>
      <c r="J2427" s="121"/>
      <c r="K2427" s="196">
        <f>SUMIFS(VENTAS[Cantidad],VENTAS[Código del producto Vendido],INVENTARIO[[#This Row],[Code]])</f>
        <v>0</v>
      </c>
      <c r="L2427" s="196">
        <f>INVENTARIO[[#This Row],[Entradas]]-INVENTARIO[[#This Row],[Salidas]]</f>
        <v>0</v>
      </c>
      <c r="M2427" s="197">
        <f ca="1">INVENTARIO[[#This Row],[Pricing 1]]*10%</f>
        <v>0</v>
      </c>
      <c r="N2427" s="197"/>
      <c r="O2427" s="197"/>
      <c r="P2427" s="197" t="e">
        <f t="shared" si="203"/>
        <v>#DIV/0!</v>
      </c>
      <c r="Q2427" s="196"/>
      <c r="R2427" s="197"/>
      <c r="S2427" s="199">
        <f t="shared" si="204"/>
        <v>0</v>
      </c>
      <c r="T2427" s="200">
        <f ca="1">(P2427+S2427)-INVENTARIO[[#This Row],[Comisión 10%]]</f>
        <v>0</v>
      </c>
      <c r="U2427" s="197">
        <f t="shared" ca="1" si="205"/>
        <v>0</v>
      </c>
      <c r="V2427" s="201"/>
      <c r="W2427" s="20">
        <f ca="1">INVENTARIO[[#This Row],[Precio Final]]-(INVENTARIO[[#This Row],[Comisión 10%]]+INVENTARIO[[#This Row],[Costo total]])</f>
        <v>0</v>
      </c>
      <c r="X2427" s="20">
        <f ca="1">INVENTARIO[[#This Row],[Ganancia Unitaria]]*INVENTARIO[[#This Row],[Salidas]]</f>
        <v>0</v>
      </c>
      <c r="Y2427" s="20"/>
      <c r="Z2427" s="20"/>
    </row>
    <row r="2428" spans="1:26" ht="55" hidden="1" customHeight="1" x14ac:dyDescent="0.15">
      <c r="A2428" s="23"/>
      <c r="B2428" s="171"/>
      <c r="C2428" s="22"/>
      <c r="D2428" s="120"/>
      <c r="E2428" s="194"/>
      <c r="F2428" s="195" t="s">
        <v>695</v>
      </c>
      <c r="G2428" s="196"/>
      <c r="H2428" s="197"/>
      <c r="I2428" s="198">
        <f t="shared" ca="1" si="202"/>
        <v>0</v>
      </c>
      <c r="J2428" s="121"/>
      <c r="K2428" s="196">
        <f>SUMIFS(VENTAS[Cantidad],VENTAS[Código del producto Vendido],INVENTARIO[[#This Row],[Code]])</f>
        <v>0</v>
      </c>
      <c r="L2428" s="196">
        <f>INVENTARIO[[#This Row],[Entradas]]-INVENTARIO[[#This Row],[Salidas]]</f>
        <v>0</v>
      </c>
      <c r="M2428" s="197">
        <f ca="1">INVENTARIO[[#This Row],[Pricing 1]]*10%</f>
        <v>0</v>
      </c>
      <c r="N2428" s="197"/>
      <c r="O2428" s="197"/>
      <c r="P2428" s="197" t="e">
        <f t="shared" si="203"/>
        <v>#DIV/0!</v>
      </c>
      <c r="Q2428" s="196"/>
      <c r="R2428" s="197"/>
      <c r="S2428" s="199">
        <f t="shared" si="204"/>
        <v>0</v>
      </c>
      <c r="T2428" s="200">
        <f ca="1">(P2428+S2428)-INVENTARIO[[#This Row],[Comisión 10%]]</f>
        <v>0</v>
      </c>
      <c r="U2428" s="197">
        <f t="shared" ca="1" si="205"/>
        <v>0</v>
      </c>
      <c r="V2428" s="201"/>
      <c r="W2428" s="20">
        <f ca="1">INVENTARIO[[#This Row],[Precio Final]]-(INVENTARIO[[#This Row],[Comisión 10%]]+INVENTARIO[[#This Row],[Costo total]])</f>
        <v>0</v>
      </c>
      <c r="X2428" s="20">
        <f ca="1">INVENTARIO[[#This Row],[Ganancia Unitaria]]*INVENTARIO[[#This Row],[Salidas]]</f>
        <v>0</v>
      </c>
      <c r="Y2428" s="20"/>
      <c r="Z2428" s="20"/>
    </row>
    <row r="2429" spans="1:26" ht="55" hidden="1" customHeight="1" x14ac:dyDescent="0.15">
      <c r="A2429" s="23"/>
      <c r="B2429" s="171"/>
      <c r="C2429" s="22"/>
      <c r="D2429" s="120"/>
      <c r="E2429" s="194"/>
      <c r="F2429" s="195" t="s">
        <v>714</v>
      </c>
      <c r="G2429" s="196"/>
      <c r="H2429" s="197"/>
      <c r="I2429" s="198">
        <f t="shared" ca="1" si="202"/>
        <v>0</v>
      </c>
      <c r="J2429" s="121"/>
      <c r="K2429" s="196">
        <f>SUMIFS(VENTAS[Cantidad],VENTAS[Código del producto Vendido],INVENTARIO[[#This Row],[Code]])</f>
        <v>0</v>
      </c>
      <c r="L2429" s="196">
        <f>INVENTARIO[[#This Row],[Entradas]]-INVENTARIO[[#This Row],[Salidas]]</f>
        <v>0</v>
      </c>
      <c r="M2429" s="197">
        <f ca="1">INVENTARIO[[#This Row],[Pricing 1]]*10%</f>
        <v>0</v>
      </c>
      <c r="N2429" s="197"/>
      <c r="O2429" s="197"/>
      <c r="P2429" s="197" t="e">
        <f t="shared" si="203"/>
        <v>#DIV/0!</v>
      </c>
      <c r="Q2429" s="196"/>
      <c r="R2429" s="197"/>
      <c r="S2429" s="199">
        <f t="shared" si="204"/>
        <v>0</v>
      </c>
      <c r="T2429" s="200">
        <f ca="1">(P2429+S2429)-INVENTARIO[[#This Row],[Comisión 10%]]</f>
        <v>0</v>
      </c>
      <c r="U2429" s="197">
        <f t="shared" ca="1" si="205"/>
        <v>0</v>
      </c>
      <c r="V2429" s="201"/>
      <c r="W2429" s="20">
        <f ca="1">INVENTARIO[[#This Row],[Precio Final]]-(INVENTARIO[[#This Row],[Comisión 10%]]+INVENTARIO[[#This Row],[Costo total]])</f>
        <v>0</v>
      </c>
      <c r="X2429" s="20">
        <f ca="1">INVENTARIO[[#This Row],[Ganancia Unitaria]]*INVENTARIO[[#This Row],[Salidas]]</f>
        <v>0</v>
      </c>
      <c r="Y2429" s="20"/>
      <c r="Z2429" s="20"/>
    </row>
    <row r="2430" spans="1:26" ht="55" hidden="1" customHeight="1" x14ac:dyDescent="0.15">
      <c r="A2430" s="23"/>
      <c r="B2430" s="171"/>
      <c r="C2430" s="22"/>
      <c r="D2430" s="120"/>
      <c r="E2430" s="194"/>
      <c r="F2430" s="195" t="s">
        <v>695</v>
      </c>
      <c r="G2430" s="196"/>
      <c r="H2430" s="197"/>
      <c r="I2430" s="198">
        <f t="shared" ca="1" si="202"/>
        <v>0</v>
      </c>
      <c r="J2430" s="121"/>
      <c r="K2430" s="196">
        <f>SUMIFS(VENTAS[Cantidad],VENTAS[Código del producto Vendido],INVENTARIO[[#This Row],[Code]])</f>
        <v>0</v>
      </c>
      <c r="L2430" s="196">
        <f>INVENTARIO[[#This Row],[Entradas]]-INVENTARIO[[#This Row],[Salidas]]</f>
        <v>0</v>
      </c>
      <c r="M2430" s="197">
        <f ca="1">INVENTARIO[[#This Row],[Pricing 1]]*10%</f>
        <v>0</v>
      </c>
      <c r="N2430" s="197"/>
      <c r="O2430" s="197"/>
      <c r="P2430" s="197" t="e">
        <f t="shared" si="203"/>
        <v>#DIV/0!</v>
      </c>
      <c r="Q2430" s="196"/>
      <c r="R2430" s="197"/>
      <c r="S2430" s="199">
        <f t="shared" si="204"/>
        <v>0</v>
      </c>
      <c r="T2430" s="200">
        <f ca="1">(P2430+S2430)-INVENTARIO[[#This Row],[Comisión 10%]]</f>
        <v>0</v>
      </c>
      <c r="U2430" s="197">
        <f t="shared" ca="1" si="205"/>
        <v>0</v>
      </c>
      <c r="V2430" s="201"/>
      <c r="W2430" s="20">
        <f ca="1">INVENTARIO[[#This Row],[Precio Final]]-(INVENTARIO[[#This Row],[Comisión 10%]]+INVENTARIO[[#This Row],[Costo total]])</f>
        <v>0</v>
      </c>
      <c r="X2430" s="20">
        <f ca="1">INVENTARIO[[#This Row],[Ganancia Unitaria]]*INVENTARIO[[#This Row],[Salidas]]</f>
        <v>0</v>
      </c>
      <c r="Y2430" s="20"/>
      <c r="Z2430" s="20"/>
    </row>
    <row r="2431" spans="1:26" ht="55" hidden="1" customHeight="1" x14ac:dyDescent="0.15">
      <c r="A2431" s="23"/>
      <c r="B2431" s="171"/>
      <c r="C2431" s="22"/>
      <c r="D2431" s="120"/>
      <c r="E2431" s="194"/>
      <c r="F2431" s="195" t="s">
        <v>692</v>
      </c>
      <c r="G2431" s="196"/>
      <c r="H2431" s="197"/>
      <c r="I2431" s="198">
        <f t="shared" ca="1" si="202"/>
        <v>0</v>
      </c>
      <c r="J2431" s="121"/>
      <c r="K2431" s="196">
        <f>SUMIFS(VENTAS[Cantidad],VENTAS[Código del producto Vendido],INVENTARIO[[#This Row],[Code]])</f>
        <v>0</v>
      </c>
      <c r="L2431" s="196">
        <f>INVENTARIO[[#This Row],[Entradas]]-INVENTARIO[[#This Row],[Salidas]]</f>
        <v>0</v>
      </c>
      <c r="M2431" s="197">
        <f ca="1">INVENTARIO[[#This Row],[Pricing 1]]*10%</f>
        <v>0</v>
      </c>
      <c r="N2431" s="197"/>
      <c r="O2431" s="197"/>
      <c r="P2431" s="197" t="e">
        <f t="shared" si="203"/>
        <v>#DIV/0!</v>
      </c>
      <c r="Q2431" s="196"/>
      <c r="R2431" s="197"/>
      <c r="S2431" s="199">
        <f t="shared" si="204"/>
        <v>0</v>
      </c>
      <c r="T2431" s="200">
        <f ca="1">(P2431+S2431)-INVENTARIO[[#This Row],[Comisión 10%]]</f>
        <v>0</v>
      </c>
      <c r="U2431" s="197">
        <f t="shared" ca="1" si="205"/>
        <v>0</v>
      </c>
      <c r="V2431" s="201"/>
      <c r="W2431" s="20">
        <f ca="1">INVENTARIO[[#This Row],[Precio Final]]-(INVENTARIO[[#This Row],[Comisión 10%]]+INVENTARIO[[#This Row],[Costo total]])</f>
        <v>0</v>
      </c>
      <c r="X2431" s="20">
        <f ca="1">INVENTARIO[[#This Row],[Ganancia Unitaria]]*INVENTARIO[[#This Row],[Salidas]]</f>
        <v>0</v>
      </c>
      <c r="Y2431" s="20"/>
      <c r="Z2431" s="20"/>
    </row>
    <row r="2432" spans="1:26" ht="55" hidden="1" customHeight="1" x14ac:dyDescent="0.15">
      <c r="A2432" s="23"/>
      <c r="B2432" s="171"/>
      <c r="C2432" s="22"/>
      <c r="D2432" s="120"/>
      <c r="E2432" s="194"/>
      <c r="F2432" s="195" t="s">
        <v>698</v>
      </c>
      <c r="G2432" s="196"/>
      <c r="H2432" s="197"/>
      <c r="I2432" s="198">
        <f t="shared" ca="1" si="202"/>
        <v>0</v>
      </c>
      <c r="J2432" s="121"/>
      <c r="K2432" s="196">
        <f>SUMIFS(VENTAS[Cantidad],VENTAS[Código del producto Vendido],INVENTARIO[[#This Row],[Code]])</f>
        <v>0</v>
      </c>
      <c r="L2432" s="196">
        <f>INVENTARIO[[#This Row],[Entradas]]-INVENTARIO[[#This Row],[Salidas]]</f>
        <v>0</v>
      </c>
      <c r="M2432" s="197">
        <f ca="1">INVENTARIO[[#This Row],[Pricing 1]]*10%</f>
        <v>0</v>
      </c>
      <c r="N2432" s="197"/>
      <c r="O2432" s="197"/>
      <c r="P2432" s="197" t="e">
        <f t="shared" si="203"/>
        <v>#DIV/0!</v>
      </c>
      <c r="Q2432" s="196"/>
      <c r="R2432" s="197"/>
      <c r="S2432" s="199">
        <f t="shared" si="204"/>
        <v>0</v>
      </c>
      <c r="T2432" s="200">
        <f ca="1">(P2432+S2432)-INVENTARIO[[#This Row],[Comisión 10%]]</f>
        <v>0</v>
      </c>
      <c r="U2432" s="197">
        <f t="shared" ca="1" si="205"/>
        <v>0</v>
      </c>
      <c r="V2432" s="201"/>
      <c r="W2432" s="20">
        <f ca="1">INVENTARIO[[#This Row],[Precio Final]]-(INVENTARIO[[#This Row],[Comisión 10%]]+INVENTARIO[[#This Row],[Costo total]])</f>
        <v>0</v>
      </c>
      <c r="X2432" s="20">
        <f ca="1">INVENTARIO[[#This Row],[Ganancia Unitaria]]*INVENTARIO[[#This Row],[Salidas]]</f>
        <v>0</v>
      </c>
      <c r="Y2432" s="20"/>
      <c r="Z2432" s="20"/>
    </row>
    <row r="2433" spans="1:26" ht="55" hidden="1" customHeight="1" x14ac:dyDescent="0.15">
      <c r="A2433" s="23"/>
      <c r="B2433" s="171"/>
      <c r="C2433" s="22"/>
      <c r="D2433" s="120"/>
      <c r="E2433" s="194"/>
      <c r="F2433" s="195" t="s">
        <v>695</v>
      </c>
      <c r="G2433" s="196"/>
      <c r="H2433" s="197"/>
      <c r="I2433" s="198">
        <f t="shared" ca="1" si="202"/>
        <v>0</v>
      </c>
      <c r="J2433" s="121"/>
      <c r="K2433" s="196">
        <f>SUMIFS(VENTAS[Cantidad],VENTAS[Código del producto Vendido],INVENTARIO[[#This Row],[Code]])</f>
        <v>0</v>
      </c>
      <c r="L2433" s="196">
        <f>INVENTARIO[[#This Row],[Entradas]]-INVENTARIO[[#This Row],[Salidas]]</f>
        <v>0</v>
      </c>
      <c r="M2433" s="197">
        <f ca="1">INVENTARIO[[#This Row],[Pricing 1]]*10%</f>
        <v>0</v>
      </c>
      <c r="N2433" s="197"/>
      <c r="O2433" s="197"/>
      <c r="P2433" s="197" t="e">
        <f t="shared" si="203"/>
        <v>#DIV/0!</v>
      </c>
      <c r="Q2433" s="196"/>
      <c r="R2433" s="197"/>
      <c r="S2433" s="199">
        <f t="shared" si="204"/>
        <v>0</v>
      </c>
      <c r="T2433" s="200">
        <f ca="1">(P2433+S2433)-INVENTARIO[[#This Row],[Comisión 10%]]</f>
        <v>0</v>
      </c>
      <c r="U2433" s="197">
        <f t="shared" ca="1" si="205"/>
        <v>0</v>
      </c>
      <c r="V2433" s="201"/>
      <c r="W2433" s="20">
        <f ca="1">INVENTARIO[[#This Row],[Precio Final]]-(INVENTARIO[[#This Row],[Comisión 10%]]+INVENTARIO[[#This Row],[Costo total]])</f>
        <v>0</v>
      </c>
      <c r="X2433" s="20">
        <f ca="1">INVENTARIO[[#This Row],[Ganancia Unitaria]]*INVENTARIO[[#This Row],[Salidas]]</f>
        <v>0</v>
      </c>
      <c r="Y2433" s="20"/>
      <c r="Z2433" s="20"/>
    </row>
    <row r="2434" spans="1:26" ht="55" hidden="1" customHeight="1" x14ac:dyDescent="0.15">
      <c r="A2434" s="23"/>
      <c r="B2434" s="171"/>
      <c r="C2434" s="22"/>
      <c r="D2434" s="120"/>
      <c r="E2434" s="194"/>
      <c r="F2434" s="195" t="s">
        <v>713</v>
      </c>
      <c r="G2434" s="196"/>
      <c r="H2434" s="197"/>
      <c r="I2434" s="198">
        <f t="shared" ca="1" si="202"/>
        <v>0</v>
      </c>
      <c r="J2434" s="121"/>
      <c r="K2434" s="196">
        <f>SUMIFS(VENTAS[Cantidad],VENTAS[Código del producto Vendido],INVENTARIO[[#This Row],[Code]])</f>
        <v>0</v>
      </c>
      <c r="L2434" s="196">
        <f>INVENTARIO[[#This Row],[Entradas]]-INVENTARIO[[#This Row],[Salidas]]</f>
        <v>0</v>
      </c>
      <c r="M2434" s="197">
        <f ca="1">INVENTARIO[[#This Row],[Pricing 1]]*10%</f>
        <v>0</v>
      </c>
      <c r="N2434" s="197"/>
      <c r="O2434" s="197"/>
      <c r="P2434" s="197" t="e">
        <f t="shared" si="203"/>
        <v>#DIV/0!</v>
      </c>
      <c r="Q2434" s="196"/>
      <c r="R2434" s="197"/>
      <c r="S2434" s="199">
        <f t="shared" si="204"/>
        <v>0</v>
      </c>
      <c r="T2434" s="200">
        <f ca="1">(P2434+S2434)-INVENTARIO[[#This Row],[Comisión 10%]]</f>
        <v>0</v>
      </c>
      <c r="U2434" s="197">
        <f t="shared" ca="1" si="205"/>
        <v>0</v>
      </c>
      <c r="V2434" s="201"/>
      <c r="W2434" s="20">
        <f ca="1">INVENTARIO[[#This Row],[Precio Final]]-(INVENTARIO[[#This Row],[Comisión 10%]]+INVENTARIO[[#This Row],[Costo total]])</f>
        <v>0</v>
      </c>
      <c r="X2434" s="20">
        <f ca="1">INVENTARIO[[#This Row],[Ganancia Unitaria]]*INVENTARIO[[#This Row],[Salidas]]</f>
        <v>0</v>
      </c>
      <c r="Y2434" s="20"/>
      <c r="Z2434" s="20"/>
    </row>
    <row r="2435" spans="1:26" ht="55" hidden="1" customHeight="1" x14ac:dyDescent="0.15">
      <c r="A2435" s="23"/>
      <c r="B2435" s="171"/>
      <c r="C2435" s="22"/>
      <c r="D2435" s="120"/>
      <c r="E2435" s="194"/>
      <c r="F2435" s="195" t="s">
        <v>714</v>
      </c>
      <c r="G2435" s="196"/>
      <c r="H2435" s="197"/>
      <c r="I2435" s="198">
        <f t="shared" ca="1" si="202"/>
        <v>0</v>
      </c>
      <c r="J2435" s="121"/>
      <c r="K2435" s="196">
        <f>SUMIFS(VENTAS[Cantidad],VENTAS[Código del producto Vendido],INVENTARIO[[#This Row],[Code]])</f>
        <v>0</v>
      </c>
      <c r="L2435" s="196">
        <f>INVENTARIO[[#This Row],[Entradas]]-INVENTARIO[[#This Row],[Salidas]]</f>
        <v>0</v>
      </c>
      <c r="M2435" s="197">
        <f ca="1">INVENTARIO[[#This Row],[Pricing 1]]*10%</f>
        <v>0</v>
      </c>
      <c r="N2435" s="197"/>
      <c r="O2435" s="197"/>
      <c r="P2435" s="197" t="e">
        <f t="shared" si="203"/>
        <v>#DIV/0!</v>
      </c>
      <c r="Q2435" s="196"/>
      <c r="R2435" s="197"/>
      <c r="S2435" s="199">
        <f t="shared" si="204"/>
        <v>0</v>
      </c>
      <c r="T2435" s="200">
        <f ca="1">(P2435+S2435)-INVENTARIO[[#This Row],[Comisión 10%]]</f>
        <v>0</v>
      </c>
      <c r="U2435" s="197">
        <f t="shared" ca="1" si="205"/>
        <v>0</v>
      </c>
      <c r="V2435" s="201"/>
      <c r="W2435" s="20">
        <f ca="1">INVENTARIO[[#This Row],[Precio Final]]-(INVENTARIO[[#This Row],[Comisión 10%]]+INVENTARIO[[#This Row],[Costo total]])</f>
        <v>0</v>
      </c>
      <c r="X2435" s="20">
        <f ca="1">INVENTARIO[[#This Row],[Ganancia Unitaria]]*INVENTARIO[[#This Row],[Salidas]]</f>
        <v>0</v>
      </c>
      <c r="Y2435" s="20"/>
      <c r="Z2435" s="20"/>
    </row>
    <row r="2436" spans="1:26" ht="55" hidden="1" customHeight="1" x14ac:dyDescent="0.15">
      <c r="A2436" s="23"/>
      <c r="B2436" s="171"/>
      <c r="C2436" s="22"/>
      <c r="D2436" s="120"/>
      <c r="E2436" s="194"/>
      <c r="F2436" s="195" t="s">
        <v>693</v>
      </c>
      <c r="G2436" s="196"/>
      <c r="H2436" s="197"/>
      <c r="I2436" s="198">
        <f t="shared" ca="1" si="202"/>
        <v>0</v>
      </c>
      <c r="J2436" s="121"/>
      <c r="K2436" s="196">
        <f>SUMIFS(VENTAS[Cantidad],VENTAS[Código del producto Vendido],INVENTARIO[[#This Row],[Code]])</f>
        <v>0</v>
      </c>
      <c r="L2436" s="196">
        <f>INVENTARIO[[#This Row],[Entradas]]-INVENTARIO[[#This Row],[Salidas]]</f>
        <v>0</v>
      </c>
      <c r="M2436" s="197">
        <f ca="1">INVENTARIO[[#This Row],[Pricing 1]]*10%</f>
        <v>0</v>
      </c>
      <c r="N2436" s="197"/>
      <c r="O2436" s="197"/>
      <c r="P2436" s="197" t="e">
        <f t="shared" si="203"/>
        <v>#DIV/0!</v>
      </c>
      <c r="Q2436" s="196"/>
      <c r="R2436" s="197"/>
      <c r="S2436" s="199">
        <f t="shared" si="204"/>
        <v>0</v>
      </c>
      <c r="T2436" s="200">
        <f ca="1">(P2436+S2436)-INVENTARIO[[#This Row],[Comisión 10%]]</f>
        <v>0</v>
      </c>
      <c r="U2436" s="197">
        <f t="shared" ca="1" si="205"/>
        <v>0</v>
      </c>
      <c r="V2436" s="201"/>
      <c r="W2436" s="20">
        <f ca="1">INVENTARIO[[#This Row],[Precio Final]]-(INVENTARIO[[#This Row],[Comisión 10%]]+INVENTARIO[[#This Row],[Costo total]])</f>
        <v>0</v>
      </c>
      <c r="X2436" s="20">
        <f ca="1">INVENTARIO[[#This Row],[Ganancia Unitaria]]*INVENTARIO[[#This Row],[Salidas]]</f>
        <v>0</v>
      </c>
      <c r="Y2436" s="20"/>
      <c r="Z2436" s="20"/>
    </row>
    <row r="2437" spans="1:26" ht="55" hidden="1" customHeight="1" x14ac:dyDescent="0.15">
      <c r="A2437" s="23"/>
      <c r="B2437" s="171"/>
      <c r="C2437" s="22"/>
      <c r="D2437" s="120"/>
      <c r="E2437" s="194"/>
      <c r="F2437" s="195" t="s">
        <v>693</v>
      </c>
      <c r="G2437" s="196"/>
      <c r="H2437" s="197"/>
      <c r="I2437" s="198">
        <f t="shared" ca="1" si="202"/>
        <v>0</v>
      </c>
      <c r="J2437" s="121"/>
      <c r="K2437" s="196">
        <f>SUMIFS(VENTAS[Cantidad],VENTAS[Código del producto Vendido],INVENTARIO[[#This Row],[Code]])</f>
        <v>0</v>
      </c>
      <c r="L2437" s="196">
        <f>INVENTARIO[[#This Row],[Entradas]]-INVENTARIO[[#This Row],[Salidas]]</f>
        <v>0</v>
      </c>
      <c r="M2437" s="197">
        <f ca="1">INVENTARIO[[#This Row],[Pricing 1]]*10%</f>
        <v>0</v>
      </c>
      <c r="N2437" s="197"/>
      <c r="O2437" s="197"/>
      <c r="P2437" s="197" t="e">
        <f t="shared" si="203"/>
        <v>#DIV/0!</v>
      </c>
      <c r="Q2437" s="196"/>
      <c r="R2437" s="197"/>
      <c r="S2437" s="199">
        <f t="shared" si="204"/>
        <v>0</v>
      </c>
      <c r="T2437" s="200">
        <f ca="1">(P2437+S2437)-INVENTARIO[[#This Row],[Comisión 10%]]</f>
        <v>0</v>
      </c>
      <c r="U2437" s="197">
        <f t="shared" ca="1" si="205"/>
        <v>0</v>
      </c>
      <c r="V2437" s="201"/>
      <c r="W2437" s="20">
        <f ca="1">INVENTARIO[[#This Row],[Precio Final]]-(INVENTARIO[[#This Row],[Comisión 10%]]+INVENTARIO[[#This Row],[Costo total]])</f>
        <v>0</v>
      </c>
      <c r="X2437" s="20">
        <f ca="1">INVENTARIO[[#This Row],[Ganancia Unitaria]]*INVENTARIO[[#This Row],[Salidas]]</f>
        <v>0</v>
      </c>
      <c r="Y2437" s="20"/>
      <c r="Z2437" s="20"/>
    </row>
    <row r="2438" spans="1:26" ht="55" hidden="1" customHeight="1" x14ac:dyDescent="0.15">
      <c r="A2438" s="23"/>
      <c r="B2438" s="171"/>
      <c r="C2438" s="22"/>
      <c r="D2438" s="120"/>
      <c r="E2438" s="194"/>
      <c r="F2438" s="195" t="s">
        <v>698</v>
      </c>
      <c r="G2438" s="196"/>
      <c r="H2438" s="197"/>
      <c r="I2438" s="198">
        <f t="shared" ca="1" si="202"/>
        <v>0</v>
      </c>
      <c r="J2438" s="121"/>
      <c r="K2438" s="196">
        <f>SUMIFS(VENTAS[Cantidad],VENTAS[Código del producto Vendido],INVENTARIO[[#This Row],[Code]])</f>
        <v>0</v>
      </c>
      <c r="L2438" s="196">
        <f>INVENTARIO[[#This Row],[Entradas]]-INVENTARIO[[#This Row],[Salidas]]</f>
        <v>0</v>
      </c>
      <c r="M2438" s="197">
        <f ca="1">INVENTARIO[[#This Row],[Pricing 1]]*10%</f>
        <v>0</v>
      </c>
      <c r="N2438" s="197"/>
      <c r="O2438" s="197"/>
      <c r="P2438" s="197" t="e">
        <f t="shared" si="203"/>
        <v>#DIV/0!</v>
      </c>
      <c r="Q2438" s="196"/>
      <c r="R2438" s="197"/>
      <c r="S2438" s="199">
        <f t="shared" si="204"/>
        <v>0</v>
      </c>
      <c r="T2438" s="200">
        <f ca="1">(P2438+S2438)-INVENTARIO[[#This Row],[Comisión 10%]]</f>
        <v>0</v>
      </c>
      <c r="U2438" s="197">
        <f t="shared" ca="1" si="205"/>
        <v>0</v>
      </c>
      <c r="V2438" s="201"/>
      <c r="W2438" s="20">
        <f ca="1">INVENTARIO[[#This Row],[Precio Final]]-(INVENTARIO[[#This Row],[Comisión 10%]]+INVENTARIO[[#This Row],[Costo total]])</f>
        <v>0</v>
      </c>
      <c r="X2438" s="20">
        <f ca="1">INVENTARIO[[#This Row],[Ganancia Unitaria]]*INVENTARIO[[#This Row],[Salidas]]</f>
        <v>0</v>
      </c>
      <c r="Y2438" s="20"/>
      <c r="Z2438" s="20"/>
    </row>
    <row r="2439" spans="1:26" ht="55" hidden="1" customHeight="1" x14ac:dyDescent="0.15">
      <c r="A2439" s="23"/>
      <c r="B2439" s="171"/>
      <c r="C2439" s="22"/>
      <c r="D2439" s="120"/>
      <c r="E2439" s="194"/>
      <c r="F2439" s="195" t="s">
        <v>697</v>
      </c>
      <c r="G2439" s="196"/>
      <c r="H2439" s="197"/>
      <c r="I2439" s="198">
        <f t="shared" ca="1" si="202"/>
        <v>0</v>
      </c>
      <c r="J2439" s="121"/>
      <c r="K2439" s="196">
        <f>SUMIFS(VENTAS[Cantidad],VENTAS[Código del producto Vendido],INVENTARIO[[#This Row],[Code]])</f>
        <v>0</v>
      </c>
      <c r="L2439" s="196">
        <f>INVENTARIO[[#This Row],[Entradas]]-INVENTARIO[[#This Row],[Salidas]]</f>
        <v>0</v>
      </c>
      <c r="M2439" s="197">
        <f ca="1">INVENTARIO[[#This Row],[Pricing 1]]*10%</f>
        <v>0</v>
      </c>
      <c r="N2439" s="197"/>
      <c r="O2439" s="197"/>
      <c r="P2439" s="197" t="e">
        <f t="shared" si="203"/>
        <v>#DIV/0!</v>
      </c>
      <c r="Q2439" s="196"/>
      <c r="R2439" s="197"/>
      <c r="S2439" s="199">
        <f t="shared" si="204"/>
        <v>0</v>
      </c>
      <c r="T2439" s="200">
        <f ca="1">(P2439+S2439)-INVENTARIO[[#This Row],[Comisión 10%]]</f>
        <v>0</v>
      </c>
      <c r="U2439" s="197">
        <f t="shared" ca="1" si="205"/>
        <v>0</v>
      </c>
      <c r="V2439" s="201"/>
      <c r="W2439" s="20">
        <f ca="1">INVENTARIO[[#This Row],[Precio Final]]-(INVENTARIO[[#This Row],[Comisión 10%]]+INVENTARIO[[#This Row],[Costo total]])</f>
        <v>0</v>
      </c>
      <c r="X2439" s="20">
        <f ca="1">INVENTARIO[[#This Row],[Ganancia Unitaria]]*INVENTARIO[[#This Row],[Salidas]]</f>
        <v>0</v>
      </c>
      <c r="Y2439" s="20"/>
      <c r="Z2439" s="20"/>
    </row>
    <row r="2440" spans="1:26" ht="55" hidden="1" customHeight="1" x14ac:dyDescent="0.15">
      <c r="A2440" s="23"/>
      <c r="B2440" s="171"/>
      <c r="C2440" s="22"/>
      <c r="D2440" s="120"/>
      <c r="E2440" s="194"/>
      <c r="F2440" s="195" t="s">
        <v>714</v>
      </c>
      <c r="G2440" s="196"/>
      <c r="H2440" s="197"/>
      <c r="I2440" s="198">
        <f t="shared" ca="1" si="202"/>
        <v>0</v>
      </c>
      <c r="J2440" s="121"/>
      <c r="K2440" s="196">
        <f>SUMIFS(VENTAS[Cantidad],VENTAS[Código del producto Vendido],INVENTARIO[[#This Row],[Code]])</f>
        <v>0</v>
      </c>
      <c r="L2440" s="196">
        <f>INVENTARIO[[#This Row],[Entradas]]-INVENTARIO[[#This Row],[Salidas]]</f>
        <v>0</v>
      </c>
      <c r="M2440" s="197">
        <f ca="1">INVENTARIO[[#This Row],[Pricing 1]]*10%</f>
        <v>0</v>
      </c>
      <c r="N2440" s="197"/>
      <c r="O2440" s="197"/>
      <c r="P2440" s="197" t="e">
        <f t="shared" si="203"/>
        <v>#DIV/0!</v>
      </c>
      <c r="Q2440" s="196"/>
      <c r="R2440" s="197"/>
      <c r="S2440" s="199">
        <f t="shared" si="204"/>
        <v>0</v>
      </c>
      <c r="T2440" s="200">
        <f ca="1">(P2440+S2440)-INVENTARIO[[#This Row],[Comisión 10%]]</f>
        <v>0</v>
      </c>
      <c r="U2440" s="197">
        <f t="shared" ca="1" si="205"/>
        <v>0</v>
      </c>
      <c r="V2440" s="201"/>
      <c r="W2440" s="20">
        <f ca="1">INVENTARIO[[#This Row],[Precio Final]]-(INVENTARIO[[#This Row],[Comisión 10%]]+INVENTARIO[[#This Row],[Costo total]])</f>
        <v>0</v>
      </c>
      <c r="X2440" s="20">
        <f ca="1">INVENTARIO[[#This Row],[Ganancia Unitaria]]*INVENTARIO[[#This Row],[Salidas]]</f>
        <v>0</v>
      </c>
      <c r="Y2440" s="20"/>
      <c r="Z2440" s="20"/>
    </row>
    <row r="2441" spans="1:26" ht="55" hidden="1" customHeight="1" x14ac:dyDescent="0.15">
      <c r="A2441" s="23"/>
      <c r="B2441" s="171"/>
      <c r="C2441" s="22"/>
      <c r="D2441" s="120"/>
      <c r="E2441" s="194"/>
      <c r="F2441" s="195" t="s">
        <v>697</v>
      </c>
      <c r="G2441" s="196"/>
      <c r="H2441" s="197"/>
      <c r="I2441" s="198">
        <f t="shared" ca="1" si="202"/>
        <v>0</v>
      </c>
      <c r="J2441" s="121"/>
      <c r="K2441" s="196">
        <f>SUMIFS(VENTAS[Cantidad],VENTAS[Código del producto Vendido],INVENTARIO[[#This Row],[Code]])</f>
        <v>0</v>
      </c>
      <c r="L2441" s="196">
        <f>INVENTARIO[[#This Row],[Entradas]]-INVENTARIO[[#This Row],[Salidas]]</f>
        <v>0</v>
      </c>
      <c r="M2441" s="197">
        <f ca="1">INVENTARIO[[#This Row],[Pricing 1]]*10%</f>
        <v>0</v>
      </c>
      <c r="N2441" s="197"/>
      <c r="O2441" s="197"/>
      <c r="P2441" s="197" t="e">
        <f t="shared" si="203"/>
        <v>#DIV/0!</v>
      </c>
      <c r="Q2441" s="196"/>
      <c r="R2441" s="197"/>
      <c r="S2441" s="199">
        <f t="shared" si="204"/>
        <v>0</v>
      </c>
      <c r="T2441" s="200">
        <f ca="1">(P2441+S2441)-INVENTARIO[[#This Row],[Comisión 10%]]</f>
        <v>0</v>
      </c>
      <c r="U2441" s="197">
        <f t="shared" ca="1" si="205"/>
        <v>0</v>
      </c>
      <c r="V2441" s="201"/>
      <c r="W2441" s="20">
        <f ca="1">INVENTARIO[[#This Row],[Precio Final]]-(INVENTARIO[[#This Row],[Comisión 10%]]+INVENTARIO[[#This Row],[Costo total]])</f>
        <v>0</v>
      </c>
      <c r="X2441" s="20">
        <f ca="1">INVENTARIO[[#This Row],[Ganancia Unitaria]]*INVENTARIO[[#This Row],[Salidas]]</f>
        <v>0</v>
      </c>
      <c r="Y2441" s="20"/>
      <c r="Z2441" s="20"/>
    </row>
    <row r="2442" spans="1:26" ht="55" hidden="1" customHeight="1" x14ac:dyDescent="0.15">
      <c r="A2442" s="23"/>
      <c r="B2442" s="171"/>
      <c r="C2442" s="22"/>
      <c r="D2442" s="120"/>
      <c r="E2442" s="194"/>
      <c r="F2442" s="195" t="s">
        <v>692</v>
      </c>
      <c r="G2442" s="196"/>
      <c r="H2442" s="197"/>
      <c r="I2442" s="198">
        <f t="shared" ca="1" si="202"/>
        <v>0</v>
      </c>
      <c r="J2442" s="121"/>
      <c r="K2442" s="196">
        <f>SUMIFS(VENTAS[Cantidad],VENTAS[Código del producto Vendido],INVENTARIO[[#This Row],[Code]])</f>
        <v>0</v>
      </c>
      <c r="L2442" s="196">
        <f>INVENTARIO[[#This Row],[Entradas]]-INVENTARIO[[#This Row],[Salidas]]</f>
        <v>0</v>
      </c>
      <c r="M2442" s="197">
        <f ca="1">INVENTARIO[[#This Row],[Pricing 1]]*10%</f>
        <v>0</v>
      </c>
      <c r="N2442" s="197"/>
      <c r="O2442" s="197"/>
      <c r="P2442" s="197" t="e">
        <f t="shared" si="203"/>
        <v>#DIV/0!</v>
      </c>
      <c r="Q2442" s="196"/>
      <c r="R2442" s="197"/>
      <c r="S2442" s="199">
        <f t="shared" si="204"/>
        <v>0</v>
      </c>
      <c r="T2442" s="200">
        <f ca="1">(P2442+S2442)-INVENTARIO[[#This Row],[Comisión 10%]]</f>
        <v>0</v>
      </c>
      <c r="U2442" s="197">
        <f t="shared" ca="1" si="205"/>
        <v>0</v>
      </c>
      <c r="V2442" s="201"/>
      <c r="W2442" s="20">
        <f ca="1">INVENTARIO[[#This Row],[Precio Final]]-(INVENTARIO[[#This Row],[Comisión 10%]]+INVENTARIO[[#This Row],[Costo total]])</f>
        <v>0</v>
      </c>
      <c r="X2442" s="20">
        <f ca="1">INVENTARIO[[#This Row],[Ganancia Unitaria]]*INVENTARIO[[#This Row],[Salidas]]</f>
        <v>0</v>
      </c>
      <c r="Y2442" s="20"/>
      <c r="Z2442" s="20"/>
    </row>
    <row r="2443" spans="1:26" ht="55" hidden="1" customHeight="1" x14ac:dyDescent="0.15">
      <c r="A2443" s="23"/>
      <c r="B2443" s="171"/>
      <c r="C2443" s="22"/>
      <c r="D2443" s="120"/>
      <c r="E2443" s="194"/>
      <c r="F2443" s="195" t="s">
        <v>695</v>
      </c>
      <c r="G2443" s="196"/>
      <c r="H2443" s="197"/>
      <c r="I2443" s="198">
        <f t="shared" ca="1" si="202"/>
        <v>0</v>
      </c>
      <c r="J2443" s="121"/>
      <c r="K2443" s="196">
        <f>SUMIFS(VENTAS[Cantidad],VENTAS[Código del producto Vendido],INVENTARIO[[#This Row],[Code]])</f>
        <v>0</v>
      </c>
      <c r="L2443" s="196">
        <f>INVENTARIO[[#This Row],[Entradas]]-INVENTARIO[[#This Row],[Salidas]]</f>
        <v>0</v>
      </c>
      <c r="M2443" s="197">
        <f ca="1">INVENTARIO[[#This Row],[Pricing 1]]*10%</f>
        <v>0</v>
      </c>
      <c r="N2443" s="197"/>
      <c r="O2443" s="197"/>
      <c r="P2443" s="197" t="e">
        <f t="shared" si="203"/>
        <v>#DIV/0!</v>
      </c>
      <c r="Q2443" s="196"/>
      <c r="R2443" s="197"/>
      <c r="S2443" s="199">
        <f t="shared" si="204"/>
        <v>0</v>
      </c>
      <c r="T2443" s="200">
        <f ca="1">(P2443+S2443)-INVENTARIO[[#This Row],[Comisión 10%]]</f>
        <v>0</v>
      </c>
      <c r="U2443" s="197">
        <f t="shared" ca="1" si="205"/>
        <v>0</v>
      </c>
      <c r="V2443" s="201"/>
      <c r="W2443" s="20">
        <f ca="1">INVENTARIO[[#This Row],[Precio Final]]-(INVENTARIO[[#This Row],[Comisión 10%]]+INVENTARIO[[#This Row],[Costo total]])</f>
        <v>0</v>
      </c>
      <c r="X2443" s="20">
        <f ca="1">INVENTARIO[[#This Row],[Ganancia Unitaria]]*INVENTARIO[[#This Row],[Salidas]]</f>
        <v>0</v>
      </c>
      <c r="Y2443" s="20"/>
      <c r="Z2443" s="20"/>
    </row>
    <row r="2444" spans="1:26" ht="55" hidden="1" customHeight="1" x14ac:dyDescent="0.15">
      <c r="A2444" s="23"/>
      <c r="B2444" s="171"/>
      <c r="C2444" s="22"/>
      <c r="D2444" s="120"/>
      <c r="E2444" s="194"/>
      <c r="F2444" s="195" t="s">
        <v>698</v>
      </c>
      <c r="G2444" s="196"/>
      <c r="H2444" s="197"/>
      <c r="I2444" s="198">
        <f t="shared" ca="1" si="202"/>
        <v>0</v>
      </c>
      <c r="J2444" s="121"/>
      <c r="K2444" s="196">
        <f>SUMIFS(VENTAS[Cantidad],VENTAS[Código del producto Vendido],INVENTARIO[[#This Row],[Code]])</f>
        <v>0</v>
      </c>
      <c r="L2444" s="196">
        <f>INVENTARIO[[#This Row],[Entradas]]-INVENTARIO[[#This Row],[Salidas]]</f>
        <v>0</v>
      </c>
      <c r="M2444" s="197">
        <f ca="1">INVENTARIO[[#This Row],[Pricing 1]]*10%</f>
        <v>0</v>
      </c>
      <c r="N2444" s="197"/>
      <c r="O2444" s="197"/>
      <c r="P2444" s="197" t="e">
        <f t="shared" si="203"/>
        <v>#DIV/0!</v>
      </c>
      <c r="Q2444" s="196"/>
      <c r="R2444" s="197"/>
      <c r="S2444" s="199">
        <f t="shared" si="204"/>
        <v>0</v>
      </c>
      <c r="T2444" s="200">
        <f ca="1">(P2444+S2444)-INVENTARIO[[#This Row],[Comisión 10%]]</f>
        <v>0</v>
      </c>
      <c r="U2444" s="197">
        <f t="shared" ca="1" si="205"/>
        <v>0</v>
      </c>
      <c r="V2444" s="201"/>
      <c r="W2444" s="20">
        <f ca="1">INVENTARIO[[#This Row],[Precio Final]]-(INVENTARIO[[#This Row],[Comisión 10%]]+INVENTARIO[[#This Row],[Costo total]])</f>
        <v>0</v>
      </c>
      <c r="X2444" s="20">
        <f ca="1">INVENTARIO[[#This Row],[Ganancia Unitaria]]*INVENTARIO[[#This Row],[Salidas]]</f>
        <v>0</v>
      </c>
      <c r="Y2444" s="20"/>
      <c r="Z2444" s="20"/>
    </row>
    <row r="2445" spans="1:26" ht="55" hidden="1" customHeight="1" x14ac:dyDescent="0.15">
      <c r="A2445" s="23"/>
      <c r="B2445" s="171"/>
      <c r="C2445" s="22"/>
      <c r="D2445" s="120"/>
      <c r="E2445" s="194"/>
      <c r="F2445" s="195" t="s">
        <v>692</v>
      </c>
      <c r="G2445" s="196"/>
      <c r="H2445" s="197"/>
      <c r="I2445" s="198">
        <f t="shared" ca="1" si="202"/>
        <v>0</v>
      </c>
      <c r="J2445" s="121"/>
      <c r="K2445" s="196">
        <f>SUMIFS(VENTAS[Cantidad],VENTAS[Código del producto Vendido],INVENTARIO[[#This Row],[Code]])</f>
        <v>0</v>
      </c>
      <c r="L2445" s="196">
        <f>INVENTARIO[[#This Row],[Entradas]]-INVENTARIO[[#This Row],[Salidas]]</f>
        <v>0</v>
      </c>
      <c r="M2445" s="197">
        <f ca="1">INVENTARIO[[#This Row],[Pricing 1]]*10%</f>
        <v>0</v>
      </c>
      <c r="N2445" s="197"/>
      <c r="O2445" s="197"/>
      <c r="P2445" s="197" t="e">
        <f t="shared" si="203"/>
        <v>#DIV/0!</v>
      </c>
      <c r="Q2445" s="196"/>
      <c r="R2445" s="197"/>
      <c r="S2445" s="199">
        <f t="shared" si="204"/>
        <v>0</v>
      </c>
      <c r="T2445" s="200">
        <f ca="1">(P2445+S2445)-INVENTARIO[[#This Row],[Comisión 10%]]</f>
        <v>0</v>
      </c>
      <c r="U2445" s="197">
        <f t="shared" ca="1" si="205"/>
        <v>0</v>
      </c>
      <c r="V2445" s="201"/>
      <c r="W2445" s="20">
        <f ca="1">INVENTARIO[[#This Row],[Precio Final]]-(INVENTARIO[[#This Row],[Comisión 10%]]+INVENTARIO[[#This Row],[Costo total]])</f>
        <v>0</v>
      </c>
      <c r="X2445" s="20">
        <f ca="1">INVENTARIO[[#This Row],[Ganancia Unitaria]]*INVENTARIO[[#This Row],[Salidas]]</f>
        <v>0</v>
      </c>
      <c r="Y2445" s="20"/>
      <c r="Z2445" s="20"/>
    </row>
    <row r="2446" spans="1:26" ht="55" hidden="1" customHeight="1" x14ac:dyDescent="0.15">
      <c r="A2446" s="23"/>
      <c r="B2446" s="171"/>
      <c r="C2446" s="22"/>
      <c r="D2446" s="120"/>
      <c r="E2446" s="194"/>
      <c r="F2446" s="195" t="s">
        <v>697</v>
      </c>
      <c r="G2446" s="196"/>
      <c r="H2446" s="197"/>
      <c r="I2446" s="198">
        <f t="shared" ca="1" si="202"/>
        <v>0</v>
      </c>
      <c r="J2446" s="121"/>
      <c r="K2446" s="196">
        <f>SUMIFS(VENTAS[Cantidad],VENTAS[Código del producto Vendido],INVENTARIO[[#This Row],[Code]])</f>
        <v>0</v>
      </c>
      <c r="L2446" s="196">
        <f>INVENTARIO[[#This Row],[Entradas]]-INVENTARIO[[#This Row],[Salidas]]</f>
        <v>0</v>
      </c>
      <c r="M2446" s="197">
        <f ca="1">INVENTARIO[[#This Row],[Pricing 1]]*10%</f>
        <v>0</v>
      </c>
      <c r="N2446" s="197"/>
      <c r="O2446" s="197"/>
      <c r="P2446" s="197" t="e">
        <f t="shared" si="203"/>
        <v>#DIV/0!</v>
      </c>
      <c r="Q2446" s="196"/>
      <c r="R2446" s="197"/>
      <c r="S2446" s="199">
        <f t="shared" si="204"/>
        <v>0</v>
      </c>
      <c r="T2446" s="200">
        <f ca="1">(P2446+S2446)-INVENTARIO[[#This Row],[Comisión 10%]]</f>
        <v>0</v>
      </c>
      <c r="U2446" s="197">
        <f t="shared" ca="1" si="205"/>
        <v>0</v>
      </c>
      <c r="V2446" s="201"/>
      <c r="W2446" s="20">
        <f ca="1">INVENTARIO[[#This Row],[Precio Final]]-(INVENTARIO[[#This Row],[Comisión 10%]]+INVENTARIO[[#This Row],[Costo total]])</f>
        <v>0</v>
      </c>
      <c r="X2446" s="20">
        <f ca="1">INVENTARIO[[#This Row],[Ganancia Unitaria]]*INVENTARIO[[#This Row],[Salidas]]</f>
        <v>0</v>
      </c>
      <c r="Y2446" s="20"/>
      <c r="Z2446" s="20"/>
    </row>
    <row r="2447" spans="1:26" ht="55" hidden="1" customHeight="1" x14ac:dyDescent="0.15">
      <c r="A2447" s="23"/>
      <c r="B2447" s="171"/>
      <c r="C2447" s="22"/>
      <c r="D2447" s="120"/>
      <c r="E2447" s="194"/>
      <c r="F2447" s="195" t="s">
        <v>697</v>
      </c>
      <c r="G2447" s="196"/>
      <c r="H2447" s="197"/>
      <c r="I2447" s="198">
        <f t="shared" ca="1" si="202"/>
        <v>0</v>
      </c>
      <c r="J2447" s="121"/>
      <c r="K2447" s="196">
        <f>SUMIFS(VENTAS[Cantidad],VENTAS[Código del producto Vendido],INVENTARIO[[#This Row],[Code]])</f>
        <v>0</v>
      </c>
      <c r="L2447" s="196">
        <f>INVENTARIO[[#This Row],[Entradas]]-INVENTARIO[[#This Row],[Salidas]]</f>
        <v>0</v>
      </c>
      <c r="M2447" s="197">
        <f ca="1">INVENTARIO[[#This Row],[Pricing 1]]*10%</f>
        <v>0</v>
      </c>
      <c r="N2447" s="197"/>
      <c r="O2447" s="197"/>
      <c r="P2447" s="197" t="e">
        <f t="shared" si="203"/>
        <v>#DIV/0!</v>
      </c>
      <c r="Q2447" s="196"/>
      <c r="R2447" s="197"/>
      <c r="S2447" s="199">
        <f t="shared" si="204"/>
        <v>0</v>
      </c>
      <c r="T2447" s="200">
        <f ca="1">(P2447+S2447)-INVENTARIO[[#This Row],[Comisión 10%]]</f>
        <v>0</v>
      </c>
      <c r="U2447" s="197">
        <f t="shared" ca="1" si="205"/>
        <v>0</v>
      </c>
      <c r="V2447" s="201"/>
      <c r="W2447" s="20">
        <f ca="1">INVENTARIO[[#This Row],[Precio Final]]-(INVENTARIO[[#This Row],[Comisión 10%]]+INVENTARIO[[#This Row],[Costo total]])</f>
        <v>0</v>
      </c>
      <c r="X2447" s="20">
        <f ca="1">INVENTARIO[[#This Row],[Ganancia Unitaria]]*INVENTARIO[[#This Row],[Salidas]]</f>
        <v>0</v>
      </c>
      <c r="Y2447" s="20"/>
      <c r="Z2447" s="20"/>
    </row>
    <row r="2448" spans="1:26" ht="55" hidden="1" customHeight="1" x14ac:dyDescent="0.15">
      <c r="A2448" s="23"/>
      <c r="B2448" s="171"/>
      <c r="C2448" s="22"/>
      <c r="D2448" s="120"/>
      <c r="E2448" s="194"/>
      <c r="F2448" s="195" t="s">
        <v>695</v>
      </c>
      <c r="G2448" s="196"/>
      <c r="H2448" s="197"/>
      <c r="I2448" s="198">
        <f t="shared" ca="1" si="202"/>
        <v>0</v>
      </c>
      <c r="J2448" s="121"/>
      <c r="K2448" s="196">
        <f>SUMIFS(VENTAS[Cantidad],VENTAS[Código del producto Vendido],INVENTARIO[[#This Row],[Code]])</f>
        <v>0</v>
      </c>
      <c r="L2448" s="196">
        <f>INVENTARIO[[#This Row],[Entradas]]-INVENTARIO[[#This Row],[Salidas]]</f>
        <v>0</v>
      </c>
      <c r="M2448" s="197">
        <f ca="1">INVENTARIO[[#This Row],[Pricing 1]]*10%</f>
        <v>0</v>
      </c>
      <c r="N2448" s="197"/>
      <c r="O2448" s="197"/>
      <c r="P2448" s="197" t="e">
        <f t="shared" si="203"/>
        <v>#DIV/0!</v>
      </c>
      <c r="Q2448" s="196"/>
      <c r="R2448" s="197"/>
      <c r="S2448" s="199">
        <f t="shared" si="204"/>
        <v>0</v>
      </c>
      <c r="T2448" s="200">
        <f ca="1">(P2448+S2448)-INVENTARIO[[#This Row],[Comisión 10%]]</f>
        <v>0</v>
      </c>
      <c r="U2448" s="197">
        <f t="shared" ca="1" si="205"/>
        <v>0</v>
      </c>
      <c r="V2448" s="201"/>
      <c r="W2448" s="20">
        <f ca="1">INVENTARIO[[#This Row],[Precio Final]]-(INVENTARIO[[#This Row],[Comisión 10%]]+INVENTARIO[[#This Row],[Costo total]])</f>
        <v>0</v>
      </c>
      <c r="X2448" s="20">
        <f ca="1">INVENTARIO[[#This Row],[Ganancia Unitaria]]*INVENTARIO[[#This Row],[Salidas]]</f>
        <v>0</v>
      </c>
      <c r="Y2448" s="20"/>
      <c r="Z2448" s="20"/>
    </row>
    <row r="2449" spans="1:26" ht="55" hidden="1" customHeight="1" x14ac:dyDescent="0.15">
      <c r="A2449" s="23"/>
      <c r="B2449" s="171"/>
      <c r="C2449" s="22"/>
      <c r="D2449" s="120"/>
      <c r="E2449" s="194"/>
      <c r="F2449" s="195" t="s">
        <v>697</v>
      </c>
      <c r="G2449" s="196"/>
      <c r="H2449" s="197"/>
      <c r="I2449" s="198">
        <f t="shared" ca="1" si="202"/>
        <v>0</v>
      </c>
      <c r="J2449" s="121"/>
      <c r="K2449" s="196">
        <f>SUMIFS(VENTAS[Cantidad],VENTAS[Código del producto Vendido],INVENTARIO[[#This Row],[Code]])</f>
        <v>0</v>
      </c>
      <c r="L2449" s="196">
        <f>INVENTARIO[[#This Row],[Entradas]]-INVENTARIO[[#This Row],[Salidas]]</f>
        <v>0</v>
      </c>
      <c r="M2449" s="197">
        <f ca="1">INVENTARIO[[#This Row],[Pricing 1]]*10%</f>
        <v>0</v>
      </c>
      <c r="N2449" s="197"/>
      <c r="O2449" s="197"/>
      <c r="P2449" s="197" t="e">
        <f t="shared" si="203"/>
        <v>#DIV/0!</v>
      </c>
      <c r="Q2449" s="196"/>
      <c r="R2449" s="197"/>
      <c r="S2449" s="199">
        <f t="shared" si="204"/>
        <v>0</v>
      </c>
      <c r="T2449" s="200">
        <f ca="1">(P2449+S2449)-INVENTARIO[[#This Row],[Comisión 10%]]</f>
        <v>0</v>
      </c>
      <c r="U2449" s="197">
        <f t="shared" ca="1" si="205"/>
        <v>0</v>
      </c>
      <c r="V2449" s="201"/>
      <c r="W2449" s="20">
        <f ca="1">INVENTARIO[[#This Row],[Precio Final]]-(INVENTARIO[[#This Row],[Comisión 10%]]+INVENTARIO[[#This Row],[Costo total]])</f>
        <v>0</v>
      </c>
      <c r="X2449" s="20">
        <f ca="1">INVENTARIO[[#This Row],[Ganancia Unitaria]]*INVENTARIO[[#This Row],[Salidas]]</f>
        <v>0</v>
      </c>
      <c r="Y2449" s="20"/>
      <c r="Z2449" s="20"/>
    </row>
    <row r="2450" spans="1:26" ht="55" hidden="1" customHeight="1" x14ac:dyDescent="0.15">
      <c r="A2450" s="23"/>
      <c r="B2450" s="171"/>
      <c r="C2450" s="22"/>
      <c r="D2450" s="120"/>
      <c r="E2450" s="194"/>
      <c r="F2450" s="195" t="s">
        <v>695</v>
      </c>
      <c r="G2450" s="196"/>
      <c r="H2450" s="197"/>
      <c r="I2450" s="198">
        <f t="shared" ca="1" si="202"/>
        <v>0</v>
      </c>
      <c r="J2450" s="121"/>
      <c r="K2450" s="196">
        <f>SUMIFS(VENTAS[Cantidad],VENTAS[Código del producto Vendido],INVENTARIO[[#This Row],[Code]])</f>
        <v>0</v>
      </c>
      <c r="L2450" s="196">
        <f>INVENTARIO[[#This Row],[Entradas]]-INVENTARIO[[#This Row],[Salidas]]</f>
        <v>0</v>
      </c>
      <c r="M2450" s="197">
        <f ca="1">INVENTARIO[[#This Row],[Pricing 1]]*10%</f>
        <v>0</v>
      </c>
      <c r="N2450" s="197"/>
      <c r="O2450" s="197"/>
      <c r="P2450" s="197" t="e">
        <f t="shared" si="203"/>
        <v>#DIV/0!</v>
      </c>
      <c r="Q2450" s="196"/>
      <c r="R2450" s="197"/>
      <c r="S2450" s="199">
        <f t="shared" si="204"/>
        <v>0</v>
      </c>
      <c r="T2450" s="200">
        <f ca="1">(P2450+S2450)-INVENTARIO[[#This Row],[Comisión 10%]]</f>
        <v>0</v>
      </c>
      <c r="U2450" s="197">
        <f t="shared" ca="1" si="205"/>
        <v>0</v>
      </c>
      <c r="V2450" s="201"/>
      <c r="W2450" s="20">
        <f ca="1">INVENTARIO[[#This Row],[Precio Final]]-(INVENTARIO[[#This Row],[Comisión 10%]]+INVENTARIO[[#This Row],[Costo total]])</f>
        <v>0</v>
      </c>
      <c r="X2450" s="20">
        <f ca="1">INVENTARIO[[#This Row],[Ganancia Unitaria]]*INVENTARIO[[#This Row],[Salidas]]</f>
        <v>0</v>
      </c>
      <c r="Y2450" s="20"/>
      <c r="Z2450" s="20"/>
    </row>
    <row r="2451" spans="1:26" ht="55" hidden="1" customHeight="1" x14ac:dyDescent="0.15">
      <c r="A2451" s="23"/>
      <c r="B2451" s="171"/>
      <c r="C2451" s="22"/>
      <c r="D2451" s="120"/>
      <c r="E2451" s="194"/>
      <c r="F2451" s="195" t="s">
        <v>697</v>
      </c>
      <c r="G2451" s="196"/>
      <c r="H2451" s="197"/>
      <c r="I2451" s="198">
        <f t="shared" ca="1" si="202"/>
        <v>0</v>
      </c>
      <c r="J2451" s="121"/>
      <c r="K2451" s="196">
        <f>SUMIFS(VENTAS[Cantidad],VENTAS[Código del producto Vendido],INVENTARIO[[#This Row],[Code]])</f>
        <v>0</v>
      </c>
      <c r="L2451" s="196">
        <f>INVENTARIO[[#This Row],[Entradas]]-INVENTARIO[[#This Row],[Salidas]]</f>
        <v>0</v>
      </c>
      <c r="M2451" s="197">
        <f ca="1">INVENTARIO[[#This Row],[Pricing 1]]*10%</f>
        <v>0</v>
      </c>
      <c r="N2451" s="197"/>
      <c r="O2451" s="197"/>
      <c r="P2451" s="197" t="e">
        <f t="shared" si="203"/>
        <v>#DIV/0!</v>
      </c>
      <c r="Q2451" s="196"/>
      <c r="R2451" s="197"/>
      <c r="S2451" s="199">
        <f t="shared" si="204"/>
        <v>0</v>
      </c>
      <c r="T2451" s="200">
        <f ca="1">(P2451+S2451)-INVENTARIO[[#This Row],[Comisión 10%]]</f>
        <v>0</v>
      </c>
      <c r="U2451" s="197">
        <f t="shared" ca="1" si="205"/>
        <v>0</v>
      </c>
      <c r="V2451" s="201"/>
      <c r="W2451" s="20">
        <f ca="1">INVENTARIO[[#This Row],[Precio Final]]-(INVENTARIO[[#This Row],[Comisión 10%]]+INVENTARIO[[#This Row],[Costo total]])</f>
        <v>0</v>
      </c>
      <c r="X2451" s="20">
        <f ca="1">INVENTARIO[[#This Row],[Ganancia Unitaria]]*INVENTARIO[[#This Row],[Salidas]]</f>
        <v>0</v>
      </c>
      <c r="Y2451" s="20"/>
      <c r="Z2451" s="20"/>
    </row>
    <row r="2452" spans="1:26" ht="55" hidden="1" customHeight="1" x14ac:dyDescent="0.15">
      <c r="A2452" s="23"/>
      <c r="B2452" s="171"/>
      <c r="C2452" s="22"/>
      <c r="D2452" s="120"/>
      <c r="E2452" s="194"/>
      <c r="F2452" s="195" t="s">
        <v>697</v>
      </c>
      <c r="G2452" s="196"/>
      <c r="H2452" s="197"/>
      <c r="I2452" s="198">
        <f t="shared" ca="1" si="202"/>
        <v>0</v>
      </c>
      <c r="J2452" s="121"/>
      <c r="K2452" s="196">
        <f>SUMIFS(VENTAS[Cantidad],VENTAS[Código del producto Vendido],INVENTARIO[[#This Row],[Code]])</f>
        <v>0</v>
      </c>
      <c r="L2452" s="196">
        <f>INVENTARIO[[#This Row],[Entradas]]-INVENTARIO[[#This Row],[Salidas]]</f>
        <v>0</v>
      </c>
      <c r="M2452" s="197">
        <f ca="1">INVENTARIO[[#This Row],[Pricing 1]]*10%</f>
        <v>0</v>
      </c>
      <c r="N2452" s="197"/>
      <c r="O2452" s="197"/>
      <c r="P2452" s="197" t="e">
        <f t="shared" si="203"/>
        <v>#DIV/0!</v>
      </c>
      <c r="Q2452" s="196"/>
      <c r="R2452" s="197"/>
      <c r="S2452" s="199">
        <f t="shared" si="204"/>
        <v>0</v>
      </c>
      <c r="T2452" s="200">
        <f ca="1">(P2452+S2452)-INVENTARIO[[#This Row],[Comisión 10%]]</f>
        <v>0</v>
      </c>
      <c r="U2452" s="197">
        <f t="shared" ca="1" si="205"/>
        <v>0</v>
      </c>
      <c r="V2452" s="201"/>
      <c r="W2452" s="20">
        <f ca="1">INVENTARIO[[#This Row],[Precio Final]]-(INVENTARIO[[#This Row],[Comisión 10%]]+INVENTARIO[[#This Row],[Costo total]])</f>
        <v>0</v>
      </c>
      <c r="X2452" s="20">
        <f ca="1">INVENTARIO[[#This Row],[Ganancia Unitaria]]*INVENTARIO[[#This Row],[Salidas]]</f>
        <v>0</v>
      </c>
      <c r="Y2452" s="20"/>
      <c r="Z2452" s="20"/>
    </row>
    <row r="2453" spans="1:26" ht="55" hidden="1" customHeight="1" x14ac:dyDescent="0.15">
      <c r="A2453" s="23"/>
      <c r="B2453" s="171"/>
      <c r="C2453" s="22"/>
      <c r="D2453" s="120"/>
      <c r="E2453" s="194"/>
      <c r="F2453" s="195" t="s">
        <v>697</v>
      </c>
      <c r="G2453" s="196"/>
      <c r="H2453" s="197"/>
      <c r="I2453" s="198">
        <f t="shared" ca="1" si="202"/>
        <v>0</v>
      </c>
      <c r="J2453" s="121"/>
      <c r="K2453" s="196">
        <f>SUMIFS(VENTAS[Cantidad],VENTAS[Código del producto Vendido],INVENTARIO[[#This Row],[Code]])</f>
        <v>0</v>
      </c>
      <c r="L2453" s="196">
        <f>INVENTARIO[[#This Row],[Entradas]]-INVENTARIO[[#This Row],[Salidas]]</f>
        <v>0</v>
      </c>
      <c r="M2453" s="197">
        <f ca="1">INVENTARIO[[#This Row],[Pricing 1]]*10%</f>
        <v>0</v>
      </c>
      <c r="N2453" s="197"/>
      <c r="O2453" s="197"/>
      <c r="P2453" s="197" t="e">
        <f t="shared" si="203"/>
        <v>#DIV/0!</v>
      </c>
      <c r="Q2453" s="196"/>
      <c r="R2453" s="197"/>
      <c r="S2453" s="199">
        <f t="shared" si="204"/>
        <v>0</v>
      </c>
      <c r="T2453" s="200">
        <f ca="1">(P2453+S2453)-INVENTARIO[[#This Row],[Comisión 10%]]</f>
        <v>0</v>
      </c>
      <c r="U2453" s="197">
        <f t="shared" ca="1" si="205"/>
        <v>0</v>
      </c>
      <c r="V2453" s="201"/>
      <c r="W2453" s="20">
        <f ca="1">INVENTARIO[[#This Row],[Precio Final]]-(INVENTARIO[[#This Row],[Comisión 10%]]+INVENTARIO[[#This Row],[Costo total]])</f>
        <v>0</v>
      </c>
      <c r="X2453" s="20">
        <f ca="1">INVENTARIO[[#This Row],[Ganancia Unitaria]]*INVENTARIO[[#This Row],[Salidas]]</f>
        <v>0</v>
      </c>
      <c r="Y2453" s="20"/>
      <c r="Z2453" s="20"/>
    </row>
    <row r="2454" spans="1:26" ht="55" hidden="1" customHeight="1" x14ac:dyDescent="0.15">
      <c r="A2454" s="23"/>
      <c r="B2454" s="171"/>
      <c r="C2454" s="22"/>
      <c r="D2454" s="120"/>
      <c r="E2454" s="194"/>
      <c r="F2454" s="195" t="s">
        <v>695</v>
      </c>
      <c r="G2454" s="196"/>
      <c r="H2454" s="197"/>
      <c r="I2454" s="198">
        <f t="shared" ca="1" si="202"/>
        <v>0</v>
      </c>
      <c r="J2454" s="121"/>
      <c r="K2454" s="196">
        <f>SUMIFS(VENTAS[Cantidad],VENTAS[Código del producto Vendido],INVENTARIO[[#This Row],[Code]])</f>
        <v>0</v>
      </c>
      <c r="L2454" s="196">
        <f>INVENTARIO[[#This Row],[Entradas]]-INVENTARIO[[#This Row],[Salidas]]</f>
        <v>0</v>
      </c>
      <c r="M2454" s="197">
        <f ca="1">INVENTARIO[[#This Row],[Pricing 1]]*10%</f>
        <v>0</v>
      </c>
      <c r="N2454" s="197"/>
      <c r="O2454" s="197"/>
      <c r="P2454" s="197" t="e">
        <f t="shared" si="203"/>
        <v>#DIV/0!</v>
      </c>
      <c r="Q2454" s="196"/>
      <c r="R2454" s="197"/>
      <c r="S2454" s="199">
        <f t="shared" si="204"/>
        <v>0</v>
      </c>
      <c r="T2454" s="200">
        <f ca="1">(P2454+S2454)-INVENTARIO[[#This Row],[Comisión 10%]]</f>
        <v>0</v>
      </c>
      <c r="U2454" s="197">
        <f t="shared" ca="1" si="205"/>
        <v>0</v>
      </c>
      <c r="V2454" s="201"/>
      <c r="W2454" s="20">
        <f ca="1">INVENTARIO[[#This Row],[Precio Final]]-(INVENTARIO[[#This Row],[Comisión 10%]]+INVENTARIO[[#This Row],[Costo total]])</f>
        <v>0</v>
      </c>
      <c r="X2454" s="20">
        <f ca="1">INVENTARIO[[#This Row],[Ganancia Unitaria]]*INVENTARIO[[#This Row],[Salidas]]</f>
        <v>0</v>
      </c>
      <c r="Y2454" s="20"/>
      <c r="Z2454" s="20"/>
    </row>
    <row r="2455" spans="1:26" ht="55" hidden="1" customHeight="1" x14ac:dyDescent="0.15">
      <c r="A2455" s="23"/>
      <c r="B2455" s="171"/>
      <c r="C2455" s="22"/>
      <c r="D2455" s="120"/>
      <c r="E2455" s="194"/>
      <c r="F2455" s="195" t="s">
        <v>695</v>
      </c>
      <c r="G2455" s="196"/>
      <c r="H2455" s="197"/>
      <c r="I2455" s="198">
        <f t="shared" ca="1" si="202"/>
        <v>0</v>
      </c>
      <c r="J2455" s="121"/>
      <c r="K2455" s="196">
        <f>SUMIFS(VENTAS[Cantidad],VENTAS[Código del producto Vendido],INVENTARIO[[#This Row],[Code]])</f>
        <v>0</v>
      </c>
      <c r="L2455" s="196">
        <f>INVENTARIO[[#This Row],[Entradas]]-INVENTARIO[[#This Row],[Salidas]]</f>
        <v>0</v>
      </c>
      <c r="M2455" s="197">
        <f ca="1">INVENTARIO[[#This Row],[Pricing 1]]*10%</f>
        <v>0</v>
      </c>
      <c r="N2455" s="197"/>
      <c r="O2455" s="197"/>
      <c r="P2455" s="197" t="e">
        <f t="shared" si="203"/>
        <v>#DIV/0!</v>
      </c>
      <c r="Q2455" s="196"/>
      <c r="R2455" s="197"/>
      <c r="S2455" s="199">
        <f t="shared" si="204"/>
        <v>0</v>
      </c>
      <c r="T2455" s="200">
        <f ca="1">(P2455+S2455)-INVENTARIO[[#This Row],[Comisión 10%]]</f>
        <v>0</v>
      </c>
      <c r="U2455" s="197">
        <f t="shared" ca="1" si="205"/>
        <v>0</v>
      </c>
      <c r="V2455" s="201"/>
      <c r="W2455" s="20">
        <f ca="1">INVENTARIO[[#This Row],[Precio Final]]-(INVENTARIO[[#This Row],[Comisión 10%]]+INVENTARIO[[#This Row],[Costo total]])</f>
        <v>0</v>
      </c>
      <c r="X2455" s="20">
        <f ca="1">INVENTARIO[[#This Row],[Ganancia Unitaria]]*INVENTARIO[[#This Row],[Salidas]]</f>
        <v>0</v>
      </c>
      <c r="Y2455" s="20"/>
      <c r="Z2455" s="20"/>
    </row>
    <row r="2456" spans="1:26" ht="55" hidden="1" customHeight="1" x14ac:dyDescent="0.15">
      <c r="A2456" s="23"/>
      <c r="B2456" s="171"/>
      <c r="C2456" s="22"/>
      <c r="D2456" s="120"/>
      <c r="E2456" s="194"/>
      <c r="F2456" s="195" t="s">
        <v>692</v>
      </c>
      <c r="G2456" s="196"/>
      <c r="H2456" s="197"/>
      <c r="I2456" s="198">
        <f t="shared" ca="1" si="202"/>
        <v>0</v>
      </c>
      <c r="J2456" s="121"/>
      <c r="K2456" s="196">
        <f>SUMIFS(VENTAS[Cantidad],VENTAS[Código del producto Vendido],INVENTARIO[[#This Row],[Code]])</f>
        <v>0</v>
      </c>
      <c r="L2456" s="196">
        <f>INVENTARIO[[#This Row],[Entradas]]-INVENTARIO[[#This Row],[Salidas]]</f>
        <v>0</v>
      </c>
      <c r="M2456" s="197">
        <f ca="1">INVENTARIO[[#This Row],[Pricing 1]]*10%</f>
        <v>0</v>
      </c>
      <c r="N2456" s="197"/>
      <c r="O2456" s="197"/>
      <c r="P2456" s="197" t="e">
        <f t="shared" si="203"/>
        <v>#DIV/0!</v>
      </c>
      <c r="Q2456" s="196"/>
      <c r="R2456" s="197"/>
      <c r="S2456" s="199">
        <f t="shared" si="204"/>
        <v>0</v>
      </c>
      <c r="T2456" s="200">
        <f ca="1">(P2456+S2456)-INVENTARIO[[#This Row],[Comisión 10%]]</f>
        <v>0</v>
      </c>
      <c r="U2456" s="197">
        <f t="shared" ca="1" si="205"/>
        <v>0</v>
      </c>
      <c r="V2456" s="201"/>
      <c r="W2456" s="20">
        <f ca="1">INVENTARIO[[#This Row],[Precio Final]]-(INVENTARIO[[#This Row],[Comisión 10%]]+INVENTARIO[[#This Row],[Costo total]])</f>
        <v>0</v>
      </c>
      <c r="X2456" s="20">
        <f ca="1">INVENTARIO[[#This Row],[Ganancia Unitaria]]*INVENTARIO[[#This Row],[Salidas]]</f>
        <v>0</v>
      </c>
      <c r="Y2456" s="20"/>
      <c r="Z2456" s="20"/>
    </row>
    <row r="2457" spans="1:26" ht="55" hidden="1" customHeight="1" x14ac:dyDescent="0.15">
      <c r="A2457" s="23"/>
      <c r="B2457" s="171"/>
      <c r="C2457" s="22"/>
      <c r="D2457" s="120"/>
      <c r="E2457" s="194"/>
      <c r="F2457" s="195" t="s">
        <v>2412</v>
      </c>
      <c r="G2457" s="196"/>
      <c r="H2457" s="197"/>
      <c r="I2457" s="198">
        <f t="shared" ca="1" si="202"/>
        <v>0</v>
      </c>
      <c r="J2457" s="121"/>
      <c r="K2457" s="196">
        <f>SUMIFS(VENTAS[Cantidad],VENTAS[Código del producto Vendido],INVENTARIO[[#This Row],[Code]])</f>
        <v>0</v>
      </c>
      <c r="L2457" s="196">
        <f>INVENTARIO[[#This Row],[Entradas]]-INVENTARIO[[#This Row],[Salidas]]</f>
        <v>0</v>
      </c>
      <c r="M2457" s="197">
        <f ca="1">INVENTARIO[[#This Row],[Pricing 1]]*10%</f>
        <v>0</v>
      </c>
      <c r="N2457" s="197"/>
      <c r="O2457" s="197"/>
      <c r="P2457" s="197" t="e">
        <f t="shared" si="203"/>
        <v>#DIV/0!</v>
      </c>
      <c r="Q2457" s="196"/>
      <c r="R2457" s="197"/>
      <c r="S2457" s="199">
        <f t="shared" si="204"/>
        <v>0</v>
      </c>
      <c r="T2457" s="200">
        <f ca="1">(P2457+S2457)-INVENTARIO[[#This Row],[Comisión 10%]]</f>
        <v>0</v>
      </c>
      <c r="U2457" s="197">
        <f t="shared" ca="1" si="205"/>
        <v>0</v>
      </c>
      <c r="V2457" s="201"/>
      <c r="W2457" s="20">
        <f ca="1">INVENTARIO[[#This Row],[Precio Final]]-(INVENTARIO[[#This Row],[Comisión 10%]]+INVENTARIO[[#This Row],[Costo total]])</f>
        <v>0</v>
      </c>
      <c r="X2457" s="20">
        <f ca="1">INVENTARIO[[#This Row],[Ganancia Unitaria]]*INVENTARIO[[#This Row],[Salidas]]</f>
        <v>0</v>
      </c>
      <c r="Y2457" s="20"/>
      <c r="Z2457" s="20"/>
    </row>
    <row r="2458" spans="1:26" ht="55" hidden="1" customHeight="1" x14ac:dyDescent="0.15">
      <c r="A2458" s="23"/>
      <c r="B2458" s="171"/>
      <c r="C2458" s="22"/>
      <c r="D2458" s="120"/>
      <c r="E2458" s="194"/>
      <c r="F2458" s="195" t="s">
        <v>2412</v>
      </c>
      <c r="G2458" s="196"/>
      <c r="H2458" s="197"/>
      <c r="I2458" s="198">
        <f t="shared" ca="1" si="202"/>
        <v>0</v>
      </c>
      <c r="J2458" s="121"/>
      <c r="K2458" s="196">
        <f>SUMIFS(VENTAS[Cantidad],VENTAS[Código del producto Vendido],INVENTARIO[[#This Row],[Code]])</f>
        <v>0</v>
      </c>
      <c r="L2458" s="196">
        <f>INVENTARIO[[#This Row],[Entradas]]-INVENTARIO[[#This Row],[Salidas]]</f>
        <v>0</v>
      </c>
      <c r="M2458" s="197">
        <f ca="1">INVENTARIO[[#This Row],[Pricing 1]]*10%</f>
        <v>0</v>
      </c>
      <c r="N2458" s="197"/>
      <c r="O2458" s="197"/>
      <c r="P2458" s="197" t="e">
        <f t="shared" si="203"/>
        <v>#DIV/0!</v>
      </c>
      <c r="Q2458" s="196"/>
      <c r="R2458" s="197"/>
      <c r="S2458" s="199">
        <f t="shared" si="204"/>
        <v>0</v>
      </c>
      <c r="T2458" s="200">
        <f ca="1">(P2458+S2458)-INVENTARIO[[#This Row],[Comisión 10%]]</f>
        <v>0</v>
      </c>
      <c r="U2458" s="197">
        <f t="shared" ca="1" si="205"/>
        <v>0</v>
      </c>
      <c r="V2458" s="201"/>
      <c r="W2458" s="20">
        <f ca="1">INVENTARIO[[#This Row],[Precio Final]]-(INVENTARIO[[#This Row],[Comisión 10%]]+INVENTARIO[[#This Row],[Costo total]])</f>
        <v>0</v>
      </c>
      <c r="X2458" s="20">
        <f ca="1">INVENTARIO[[#This Row],[Ganancia Unitaria]]*INVENTARIO[[#This Row],[Salidas]]</f>
        <v>0</v>
      </c>
      <c r="Y2458" s="20"/>
      <c r="Z2458" s="20"/>
    </row>
    <row r="2459" spans="1:26" ht="55" hidden="1" customHeight="1" x14ac:dyDescent="0.15">
      <c r="A2459" s="23"/>
      <c r="B2459" s="171"/>
      <c r="C2459" s="22"/>
      <c r="D2459" s="120"/>
      <c r="E2459" s="194"/>
      <c r="F2459" s="195" t="s">
        <v>697</v>
      </c>
      <c r="G2459" s="196"/>
      <c r="H2459" s="197"/>
      <c r="I2459" s="198">
        <f t="shared" ca="1" si="202"/>
        <v>0</v>
      </c>
      <c r="J2459" s="121"/>
      <c r="K2459" s="196">
        <f>SUMIFS(VENTAS[Cantidad],VENTAS[Código del producto Vendido],INVENTARIO[[#This Row],[Code]])</f>
        <v>0</v>
      </c>
      <c r="L2459" s="196">
        <f>INVENTARIO[[#This Row],[Entradas]]-INVENTARIO[[#This Row],[Salidas]]</f>
        <v>0</v>
      </c>
      <c r="M2459" s="197">
        <f ca="1">INVENTARIO[[#This Row],[Pricing 1]]*10%</f>
        <v>0</v>
      </c>
      <c r="N2459" s="197"/>
      <c r="O2459" s="197"/>
      <c r="P2459" s="197" t="e">
        <f t="shared" si="203"/>
        <v>#DIV/0!</v>
      </c>
      <c r="Q2459" s="196"/>
      <c r="R2459" s="197"/>
      <c r="S2459" s="199">
        <f t="shared" si="204"/>
        <v>0</v>
      </c>
      <c r="T2459" s="200">
        <f ca="1">(P2459+S2459)-INVENTARIO[[#This Row],[Comisión 10%]]</f>
        <v>0</v>
      </c>
      <c r="U2459" s="197">
        <f t="shared" ca="1" si="205"/>
        <v>0</v>
      </c>
      <c r="V2459" s="201"/>
      <c r="W2459" s="20">
        <f ca="1">INVENTARIO[[#This Row],[Precio Final]]-(INVENTARIO[[#This Row],[Comisión 10%]]+INVENTARIO[[#This Row],[Costo total]])</f>
        <v>0</v>
      </c>
      <c r="X2459" s="20">
        <f ca="1">INVENTARIO[[#This Row],[Ganancia Unitaria]]*INVENTARIO[[#This Row],[Salidas]]</f>
        <v>0</v>
      </c>
      <c r="Y2459" s="20"/>
      <c r="Z2459" s="20"/>
    </row>
    <row r="2460" spans="1:26" ht="55" hidden="1" customHeight="1" x14ac:dyDescent="0.15">
      <c r="A2460" s="23"/>
      <c r="B2460" s="171"/>
      <c r="C2460" s="22"/>
      <c r="D2460" s="120"/>
      <c r="E2460" s="194"/>
      <c r="F2460" s="195" t="s">
        <v>697</v>
      </c>
      <c r="G2460" s="196"/>
      <c r="H2460" s="197"/>
      <c r="I2460" s="198">
        <f t="shared" ca="1" si="202"/>
        <v>0</v>
      </c>
      <c r="J2460" s="121"/>
      <c r="K2460" s="196">
        <f>SUMIFS(VENTAS[Cantidad],VENTAS[Código del producto Vendido],INVENTARIO[[#This Row],[Code]])</f>
        <v>0</v>
      </c>
      <c r="L2460" s="196">
        <f>INVENTARIO[[#This Row],[Entradas]]-INVENTARIO[[#This Row],[Salidas]]</f>
        <v>0</v>
      </c>
      <c r="M2460" s="197">
        <f ca="1">INVENTARIO[[#This Row],[Pricing 1]]*10%</f>
        <v>0</v>
      </c>
      <c r="N2460" s="197"/>
      <c r="O2460" s="197"/>
      <c r="P2460" s="197" t="e">
        <f t="shared" si="203"/>
        <v>#DIV/0!</v>
      </c>
      <c r="Q2460" s="196"/>
      <c r="R2460" s="197"/>
      <c r="S2460" s="199">
        <f t="shared" si="204"/>
        <v>0</v>
      </c>
      <c r="T2460" s="200">
        <f ca="1">(P2460+S2460)-INVENTARIO[[#This Row],[Comisión 10%]]</f>
        <v>0</v>
      </c>
      <c r="U2460" s="197">
        <f t="shared" ca="1" si="205"/>
        <v>0</v>
      </c>
      <c r="V2460" s="201"/>
      <c r="W2460" s="20">
        <f ca="1">INVENTARIO[[#This Row],[Precio Final]]-(INVENTARIO[[#This Row],[Comisión 10%]]+INVENTARIO[[#This Row],[Costo total]])</f>
        <v>0</v>
      </c>
      <c r="X2460" s="20">
        <f ca="1">INVENTARIO[[#This Row],[Ganancia Unitaria]]*INVENTARIO[[#This Row],[Salidas]]</f>
        <v>0</v>
      </c>
      <c r="Y2460" s="20"/>
      <c r="Z2460" s="20"/>
    </row>
    <row r="2461" spans="1:26" ht="55" hidden="1" customHeight="1" x14ac:dyDescent="0.15">
      <c r="A2461" s="23"/>
      <c r="B2461" s="171"/>
      <c r="C2461" s="22"/>
      <c r="D2461" s="120"/>
      <c r="E2461" s="194"/>
      <c r="F2461" s="195" t="s">
        <v>1345</v>
      </c>
      <c r="G2461" s="196"/>
      <c r="H2461" s="197"/>
      <c r="I2461" s="198">
        <f t="shared" ca="1" si="202"/>
        <v>0</v>
      </c>
      <c r="J2461" s="121"/>
      <c r="K2461" s="196">
        <f>SUMIFS(VENTAS[Cantidad],VENTAS[Código del producto Vendido],INVENTARIO[[#This Row],[Code]])</f>
        <v>0</v>
      </c>
      <c r="L2461" s="196">
        <f>INVENTARIO[[#This Row],[Entradas]]-INVENTARIO[[#This Row],[Salidas]]</f>
        <v>0</v>
      </c>
      <c r="M2461" s="197">
        <f ca="1">INVENTARIO[[#This Row],[Pricing 1]]*10%</f>
        <v>0</v>
      </c>
      <c r="N2461" s="197"/>
      <c r="O2461" s="197"/>
      <c r="P2461" s="197" t="e">
        <f t="shared" si="203"/>
        <v>#DIV/0!</v>
      </c>
      <c r="Q2461" s="196"/>
      <c r="R2461" s="197"/>
      <c r="S2461" s="199">
        <f t="shared" si="204"/>
        <v>0</v>
      </c>
      <c r="T2461" s="200">
        <f ca="1">(P2461+S2461)-INVENTARIO[[#This Row],[Comisión 10%]]</f>
        <v>0</v>
      </c>
      <c r="U2461" s="197">
        <f t="shared" ca="1" si="205"/>
        <v>0</v>
      </c>
      <c r="V2461" s="201"/>
      <c r="W2461" s="20">
        <f ca="1">INVENTARIO[[#This Row],[Precio Final]]-(INVENTARIO[[#This Row],[Comisión 10%]]+INVENTARIO[[#This Row],[Costo total]])</f>
        <v>0</v>
      </c>
      <c r="X2461" s="20">
        <f ca="1">INVENTARIO[[#This Row],[Ganancia Unitaria]]*INVENTARIO[[#This Row],[Salidas]]</f>
        <v>0</v>
      </c>
      <c r="Y2461" s="20"/>
      <c r="Z2461" s="20"/>
    </row>
    <row r="2462" spans="1:26" ht="55" hidden="1" customHeight="1" x14ac:dyDescent="0.15">
      <c r="A2462" s="23"/>
      <c r="B2462" s="171"/>
      <c r="C2462" s="22"/>
      <c r="D2462" s="120"/>
      <c r="E2462" s="194"/>
      <c r="F2462" s="195" t="s">
        <v>697</v>
      </c>
      <c r="G2462" s="196"/>
      <c r="H2462" s="197"/>
      <c r="I2462" s="198">
        <f t="shared" ca="1" si="202"/>
        <v>0</v>
      </c>
      <c r="J2462" s="121"/>
      <c r="K2462" s="196">
        <f>SUMIFS(VENTAS[Cantidad],VENTAS[Código del producto Vendido],INVENTARIO[[#This Row],[Code]])</f>
        <v>0</v>
      </c>
      <c r="L2462" s="196">
        <f>INVENTARIO[[#This Row],[Entradas]]-INVENTARIO[[#This Row],[Salidas]]</f>
        <v>0</v>
      </c>
      <c r="M2462" s="197">
        <f ca="1">INVENTARIO[[#This Row],[Pricing 1]]*10%</f>
        <v>0</v>
      </c>
      <c r="N2462" s="197"/>
      <c r="O2462" s="197"/>
      <c r="P2462" s="197" t="e">
        <f t="shared" si="203"/>
        <v>#DIV/0!</v>
      </c>
      <c r="Q2462" s="196"/>
      <c r="R2462" s="197"/>
      <c r="S2462" s="199">
        <f t="shared" si="204"/>
        <v>0</v>
      </c>
      <c r="T2462" s="200">
        <f ca="1">(P2462+S2462)-INVENTARIO[[#This Row],[Comisión 10%]]</f>
        <v>0</v>
      </c>
      <c r="U2462" s="197">
        <f t="shared" ca="1" si="205"/>
        <v>0</v>
      </c>
      <c r="V2462" s="201"/>
      <c r="W2462" s="20">
        <f ca="1">INVENTARIO[[#This Row],[Precio Final]]-(INVENTARIO[[#This Row],[Comisión 10%]]+INVENTARIO[[#This Row],[Costo total]])</f>
        <v>0</v>
      </c>
      <c r="X2462" s="20">
        <f ca="1">INVENTARIO[[#This Row],[Ganancia Unitaria]]*INVENTARIO[[#This Row],[Salidas]]</f>
        <v>0</v>
      </c>
      <c r="Y2462" s="20"/>
      <c r="Z2462" s="20"/>
    </row>
    <row r="2463" spans="1:26" ht="55" hidden="1" customHeight="1" x14ac:dyDescent="0.15">
      <c r="A2463" s="23"/>
      <c r="B2463" s="171"/>
      <c r="C2463" s="22"/>
      <c r="D2463" s="120"/>
      <c r="E2463" s="194"/>
      <c r="F2463" s="195" t="s">
        <v>2414</v>
      </c>
      <c r="G2463" s="196"/>
      <c r="H2463" s="197"/>
      <c r="I2463" s="198">
        <f t="shared" ca="1" si="202"/>
        <v>0</v>
      </c>
      <c r="J2463" s="121"/>
      <c r="K2463" s="196">
        <f>SUMIFS(VENTAS[Cantidad],VENTAS[Código del producto Vendido],INVENTARIO[[#This Row],[Code]])</f>
        <v>0</v>
      </c>
      <c r="L2463" s="196">
        <f>INVENTARIO[[#This Row],[Entradas]]-INVENTARIO[[#This Row],[Salidas]]</f>
        <v>0</v>
      </c>
      <c r="M2463" s="197">
        <f ca="1">INVENTARIO[[#This Row],[Pricing 1]]*10%</f>
        <v>0</v>
      </c>
      <c r="N2463" s="197"/>
      <c r="O2463" s="197"/>
      <c r="P2463" s="197" t="e">
        <f t="shared" si="203"/>
        <v>#DIV/0!</v>
      </c>
      <c r="Q2463" s="196"/>
      <c r="R2463" s="197"/>
      <c r="S2463" s="199">
        <f t="shared" si="204"/>
        <v>0</v>
      </c>
      <c r="T2463" s="200">
        <f ca="1">(P2463+S2463)-INVENTARIO[[#This Row],[Comisión 10%]]</f>
        <v>0</v>
      </c>
      <c r="U2463" s="197">
        <f t="shared" ca="1" si="205"/>
        <v>0</v>
      </c>
      <c r="V2463" s="201"/>
      <c r="W2463" s="20">
        <f ca="1">INVENTARIO[[#This Row],[Precio Final]]-(INVENTARIO[[#This Row],[Comisión 10%]]+INVENTARIO[[#This Row],[Costo total]])</f>
        <v>0</v>
      </c>
      <c r="X2463" s="20">
        <f ca="1">INVENTARIO[[#This Row],[Ganancia Unitaria]]*INVENTARIO[[#This Row],[Salidas]]</f>
        <v>0</v>
      </c>
      <c r="Y2463" s="20"/>
      <c r="Z2463" s="20"/>
    </row>
    <row r="2464" spans="1:26" ht="55" hidden="1" customHeight="1" x14ac:dyDescent="0.15">
      <c r="A2464" s="23"/>
      <c r="B2464" s="171"/>
      <c r="C2464" s="22"/>
      <c r="D2464" s="120"/>
      <c r="E2464" s="194"/>
      <c r="F2464" s="195" t="s">
        <v>692</v>
      </c>
      <c r="G2464" s="196"/>
      <c r="H2464" s="197"/>
      <c r="I2464" s="198">
        <f t="shared" ca="1" si="202"/>
        <v>0</v>
      </c>
      <c r="J2464" s="121"/>
      <c r="K2464" s="196">
        <f>SUMIFS(VENTAS[Cantidad],VENTAS[Código del producto Vendido],INVENTARIO[[#This Row],[Code]])</f>
        <v>0</v>
      </c>
      <c r="L2464" s="196">
        <f>INVENTARIO[[#This Row],[Entradas]]-INVENTARIO[[#This Row],[Salidas]]</f>
        <v>0</v>
      </c>
      <c r="M2464" s="197">
        <f ca="1">INVENTARIO[[#This Row],[Pricing 1]]*10%</f>
        <v>0</v>
      </c>
      <c r="N2464" s="197"/>
      <c r="O2464" s="197"/>
      <c r="P2464" s="197" t="e">
        <f t="shared" si="203"/>
        <v>#DIV/0!</v>
      </c>
      <c r="Q2464" s="196"/>
      <c r="R2464" s="197"/>
      <c r="S2464" s="199">
        <f t="shared" si="204"/>
        <v>0</v>
      </c>
      <c r="T2464" s="200">
        <f ca="1">(P2464+S2464)-INVENTARIO[[#This Row],[Comisión 10%]]</f>
        <v>0</v>
      </c>
      <c r="U2464" s="197">
        <f t="shared" ca="1" si="205"/>
        <v>0</v>
      </c>
      <c r="V2464" s="201"/>
      <c r="W2464" s="20">
        <f ca="1">INVENTARIO[[#This Row],[Precio Final]]-(INVENTARIO[[#This Row],[Comisión 10%]]+INVENTARIO[[#This Row],[Costo total]])</f>
        <v>0</v>
      </c>
      <c r="X2464" s="20">
        <f ca="1">INVENTARIO[[#This Row],[Ganancia Unitaria]]*INVENTARIO[[#This Row],[Salidas]]</f>
        <v>0</v>
      </c>
      <c r="Y2464" s="20"/>
      <c r="Z2464" s="20"/>
    </row>
    <row r="2465" spans="1:26" ht="55" hidden="1" customHeight="1" x14ac:dyDescent="0.15">
      <c r="A2465" s="23"/>
      <c r="B2465" s="171"/>
      <c r="C2465" s="22"/>
      <c r="D2465" s="120"/>
      <c r="E2465" s="194"/>
      <c r="F2465" s="195" t="s">
        <v>2412</v>
      </c>
      <c r="G2465" s="196"/>
      <c r="H2465" s="197"/>
      <c r="I2465" s="198">
        <f t="shared" ca="1" si="202"/>
        <v>0</v>
      </c>
      <c r="J2465" s="121"/>
      <c r="K2465" s="196">
        <f>SUMIFS(VENTAS[Cantidad],VENTAS[Código del producto Vendido],INVENTARIO[[#This Row],[Code]])</f>
        <v>0</v>
      </c>
      <c r="L2465" s="196">
        <f>INVENTARIO[[#This Row],[Entradas]]-INVENTARIO[[#This Row],[Salidas]]</f>
        <v>0</v>
      </c>
      <c r="M2465" s="197">
        <f ca="1">INVENTARIO[[#This Row],[Pricing 1]]*10%</f>
        <v>0</v>
      </c>
      <c r="N2465" s="197"/>
      <c r="O2465" s="197"/>
      <c r="P2465" s="197" t="e">
        <f t="shared" si="203"/>
        <v>#DIV/0!</v>
      </c>
      <c r="Q2465" s="196"/>
      <c r="R2465" s="197"/>
      <c r="S2465" s="199">
        <f t="shared" si="204"/>
        <v>0</v>
      </c>
      <c r="T2465" s="200">
        <f ca="1">(P2465+S2465)-INVENTARIO[[#This Row],[Comisión 10%]]</f>
        <v>0</v>
      </c>
      <c r="U2465" s="197">
        <f t="shared" ca="1" si="205"/>
        <v>0</v>
      </c>
      <c r="V2465" s="201"/>
      <c r="W2465" s="20">
        <f ca="1">INVENTARIO[[#This Row],[Precio Final]]-(INVENTARIO[[#This Row],[Comisión 10%]]+INVENTARIO[[#This Row],[Costo total]])</f>
        <v>0</v>
      </c>
      <c r="X2465" s="20">
        <f ca="1">INVENTARIO[[#This Row],[Ganancia Unitaria]]*INVENTARIO[[#This Row],[Salidas]]</f>
        <v>0</v>
      </c>
      <c r="Y2465" s="20"/>
      <c r="Z2465" s="20"/>
    </row>
    <row r="2466" spans="1:26" ht="55" hidden="1" customHeight="1" x14ac:dyDescent="0.15">
      <c r="A2466" s="23"/>
      <c r="B2466" s="171"/>
      <c r="C2466" s="22"/>
      <c r="D2466" s="120"/>
      <c r="E2466" s="194"/>
      <c r="F2466" s="195" t="s">
        <v>698</v>
      </c>
      <c r="G2466" s="196"/>
      <c r="H2466" s="197"/>
      <c r="I2466" s="198">
        <f t="shared" ca="1" si="202"/>
        <v>0</v>
      </c>
      <c r="J2466" s="121"/>
      <c r="K2466" s="196">
        <f>SUMIFS(VENTAS[Cantidad],VENTAS[Código del producto Vendido],INVENTARIO[[#This Row],[Code]])</f>
        <v>0</v>
      </c>
      <c r="L2466" s="196">
        <f>INVENTARIO[[#This Row],[Entradas]]-INVENTARIO[[#This Row],[Salidas]]</f>
        <v>0</v>
      </c>
      <c r="M2466" s="197">
        <f ca="1">INVENTARIO[[#This Row],[Pricing 1]]*10%</f>
        <v>0</v>
      </c>
      <c r="N2466" s="197"/>
      <c r="O2466" s="197"/>
      <c r="P2466" s="197" t="e">
        <f t="shared" si="203"/>
        <v>#DIV/0!</v>
      </c>
      <c r="Q2466" s="196"/>
      <c r="R2466" s="197"/>
      <c r="S2466" s="199">
        <f t="shared" si="204"/>
        <v>0</v>
      </c>
      <c r="T2466" s="200">
        <f ca="1">(P2466+S2466)-INVENTARIO[[#This Row],[Comisión 10%]]</f>
        <v>0</v>
      </c>
      <c r="U2466" s="197">
        <f t="shared" ca="1" si="205"/>
        <v>0</v>
      </c>
      <c r="V2466" s="201"/>
      <c r="W2466" s="20">
        <f ca="1">INVENTARIO[[#This Row],[Precio Final]]-(INVENTARIO[[#This Row],[Comisión 10%]]+INVENTARIO[[#This Row],[Costo total]])</f>
        <v>0</v>
      </c>
      <c r="X2466" s="20">
        <f ca="1">INVENTARIO[[#This Row],[Ganancia Unitaria]]*INVENTARIO[[#This Row],[Salidas]]</f>
        <v>0</v>
      </c>
      <c r="Y2466" s="20"/>
      <c r="Z2466" s="20"/>
    </row>
    <row r="2467" spans="1:26" ht="55" hidden="1" customHeight="1" x14ac:dyDescent="0.15">
      <c r="A2467" s="23"/>
      <c r="B2467" s="171"/>
      <c r="C2467" s="22"/>
      <c r="D2467" s="120"/>
      <c r="E2467" s="194"/>
      <c r="F2467" s="195" t="s">
        <v>692</v>
      </c>
      <c r="G2467" s="196"/>
      <c r="H2467" s="197"/>
      <c r="I2467" s="198">
        <f t="shared" ca="1" si="202"/>
        <v>0</v>
      </c>
      <c r="J2467" s="121"/>
      <c r="K2467" s="196">
        <f>SUMIFS(VENTAS[Cantidad],VENTAS[Código del producto Vendido],INVENTARIO[[#This Row],[Code]])</f>
        <v>0</v>
      </c>
      <c r="L2467" s="196">
        <f>INVENTARIO[[#This Row],[Entradas]]-INVENTARIO[[#This Row],[Salidas]]</f>
        <v>0</v>
      </c>
      <c r="M2467" s="197">
        <f ca="1">INVENTARIO[[#This Row],[Pricing 1]]*10%</f>
        <v>0</v>
      </c>
      <c r="N2467" s="197"/>
      <c r="O2467" s="197"/>
      <c r="P2467" s="197" t="e">
        <f t="shared" si="203"/>
        <v>#DIV/0!</v>
      </c>
      <c r="Q2467" s="196"/>
      <c r="R2467" s="197"/>
      <c r="S2467" s="199">
        <f t="shared" si="204"/>
        <v>0</v>
      </c>
      <c r="T2467" s="200">
        <f ca="1">(P2467+S2467)-INVENTARIO[[#This Row],[Comisión 10%]]</f>
        <v>0</v>
      </c>
      <c r="U2467" s="197">
        <f t="shared" ca="1" si="205"/>
        <v>0</v>
      </c>
      <c r="V2467" s="201"/>
      <c r="W2467" s="20">
        <f ca="1">INVENTARIO[[#This Row],[Precio Final]]-(INVENTARIO[[#This Row],[Comisión 10%]]+INVENTARIO[[#This Row],[Costo total]])</f>
        <v>0</v>
      </c>
      <c r="X2467" s="20">
        <f ca="1">INVENTARIO[[#This Row],[Ganancia Unitaria]]*INVENTARIO[[#This Row],[Salidas]]</f>
        <v>0</v>
      </c>
      <c r="Y2467" s="20"/>
      <c r="Z2467" s="20"/>
    </row>
    <row r="2468" spans="1:26" ht="55" hidden="1" customHeight="1" x14ac:dyDescent="0.15">
      <c r="A2468" s="23"/>
      <c r="B2468" s="171"/>
      <c r="C2468" s="22"/>
      <c r="D2468" s="120"/>
      <c r="E2468" s="194"/>
      <c r="F2468" s="195" t="s">
        <v>711</v>
      </c>
      <c r="G2468" s="196"/>
      <c r="H2468" s="197"/>
      <c r="I2468" s="198">
        <f t="shared" ca="1" si="202"/>
        <v>0</v>
      </c>
      <c r="J2468" s="121"/>
      <c r="K2468" s="196">
        <f>SUMIFS(VENTAS[Cantidad],VENTAS[Código del producto Vendido],INVENTARIO[[#This Row],[Code]])</f>
        <v>0</v>
      </c>
      <c r="L2468" s="196">
        <f>INVENTARIO[[#This Row],[Entradas]]-INVENTARIO[[#This Row],[Salidas]]</f>
        <v>0</v>
      </c>
      <c r="M2468" s="197">
        <f ca="1">INVENTARIO[[#This Row],[Pricing 1]]*10%</f>
        <v>0</v>
      </c>
      <c r="N2468" s="197"/>
      <c r="O2468" s="197"/>
      <c r="P2468" s="197" t="e">
        <f t="shared" si="203"/>
        <v>#DIV/0!</v>
      </c>
      <c r="Q2468" s="196"/>
      <c r="R2468" s="197"/>
      <c r="S2468" s="199">
        <f t="shared" si="204"/>
        <v>0</v>
      </c>
      <c r="T2468" s="200">
        <f ca="1">(P2468+S2468)-INVENTARIO[[#This Row],[Comisión 10%]]</f>
        <v>0</v>
      </c>
      <c r="U2468" s="197">
        <f t="shared" ca="1" si="205"/>
        <v>0</v>
      </c>
      <c r="V2468" s="201"/>
      <c r="W2468" s="20">
        <f ca="1">INVENTARIO[[#This Row],[Precio Final]]-(INVENTARIO[[#This Row],[Comisión 10%]]+INVENTARIO[[#This Row],[Costo total]])</f>
        <v>0</v>
      </c>
      <c r="X2468" s="20">
        <f ca="1">INVENTARIO[[#This Row],[Ganancia Unitaria]]*INVENTARIO[[#This Row],[Salidas]]</f>
        <v>0</v>
      </c>
      <c r="Y2468" s="20"/>
      <c r="Z2468" s="20"/>
    </row>
    <row r="2469" spans="1:26" ht="55" hidden="1" customHeight="1" x14ac:dyDescent="0.15">
      <c r="A2469" s="23"/>
      <c r="B2469" s="171"/>
      <c r="C2469" s="22"/>
      <c r="D2469" s="120"/>
      <c r="E2469" s="194"/>
      <c r="F2469" s="195" t="s">
        <v>711</v>
      </c>
      <c r="G2469" s="196"/>
      <c r="H2469" s="197"/>
      <c r="I2469" s="198">
        <f t="shared" ca="1" si="202"/>
        <v>0</v>
      </c>
      <c r="J2469" s="121"/>
      <c r="K2469" s="196">
        <f>SUMIFS(VENTAS[Cantidad],VENTAS[Código del producto Vendido],INVENTARIO[[#This Row],[Code]])</f>
        <v>0</v>
      </c>
      <c r="L2469" s="196">
        <f>INVENTARIO[[#This Row],[Entradas]]-INVENTARIO[[#This Row],[Salidas]]</f>
        <v>0</v>
      </c>
      <c r="M2469" s="197">
        <f ca="1">INVENTARIO[[#This Row],[Pricing 1]]*10%</f>
        <v>0</v>
      </c>
      <c r="N2469" s="197"/>
      <c r="O2469" s="197"/>
      <c r="P2469" s="197" t="e">
        <f t="shared" si="203"/>
        <v>#DIV/0!</v>
      </c>
      <c r="Q2469" s="196"/>
      <c r="R2469" s="197"/>
      <c r="S2469" s="199">
        <f t="shared" si="204"/>
        <v>0</v>
      </c>
      <c r="T2469" s="200">
        <f ca="1">(P2469+S2469)-INVENTARIO[[#This Row],[Comisión 10%]]</f>
        <v>0</v>
      </c>
      <c r="U2469" s="197">
        <f t="shared" ca="1" si="205"/>
        <v>0</v>
      </c>
      <c r="V2469" s="201"/>
      <c r="W2469" s="20">
        <f ca="1">INVENTARIO[[#This Row],[Precio Final]]-(INVENTARIO[[#This Row],[Comisión 10%]]+INVENTARIO[[#This Row],[Costo total]])</f>
        <v>0</v>
      </c>
      <c r="X2469" s="20">
        <f ca="1">INVENTARIO[[#This Row],[Ganancia Unitaria]]*INVENTARIO[[#This Row],[Salidas]]</f>
        <v>0</v>
      </c>
      <c r="Y2469" s="20"/>
      <c r="Z2469" s="20"/>
    </row>
    <row r="2470" spans="1:26" ht="55" hidden="1" customHeight="1" x14ac:dyDescent="0.15">
      <c r="A2470" s="23"/>
      <c r="B2470" s="171"/>
      <c r="C2470" s="22"/>
      <c r="D2470" s="120"/>
      <c r="E2470" s="194"/>
      <c r="F2470" s="195" t="s">
        <v>711</v>
      </c>
      <c r="G2470" s="196"/>
      <c r="H2470" s="197"/>
      <c r="I2470" s="198">
        <f t="shared" ca="1" si="202"/>
        <v>0</v>
      </c>
      <c r="J2470" s="121"/>
      <c r="K2470" s="196">
        <f>SUMIFS(VENTAS[Cantidad],VENTAS[Código del producto Vendido],INVENTARIO[[#This Row],[Code]])</f>
        <v>0</v>
      </c>
      <c r="L2470" s="196">
        <f>INVENTARIO[[#This Row],[Entradas]]-INVENTARIO[[#This Row],[Salidas]]</f>
        <v>0</v>
      </c>
      <c r="M2470" s="197">
        <f ca="1">INVENTARIO[[#This Row],[Pricing 1]]*10%</f>
        <v>0</v>
      </c>
      <c r="N2470" s="197"/>
      <c r="O2470" s="197"/>
      <c r="P2470" s="197" t="e">
        <f t="shared" si="203"/>
        <v>#DIV/0!</v>
      </c>
      <c r="Q2470" s="196"/>
      <c r="R2470" s="197"/>
      <c r="S2470" s="199">
        <f t="shared" si="204"/>
        <v>0</v>
      </c>
      <c r="T2470" s="200">
        <f ca="1">(P2470+S2470)-INVENTARIO[[#This Row],[Comisión 10%]]</f>
        <v>0</v>
      </c>
      <c r="U2470" s="197">
        <f t="shared" ca="1" si="205"/>
        <v>0</v>
      </c>
      <c r="V2470" s="201"/>
      <c r="W2470" s="20">
        <f ca="1">INVENTARIO[[#This Row],[Precio Final]]-(INVENTARIO[[#This Row],[Comisión 10%]]+INVENTARIO[[#This Row],[Costo total]])</f>
        <v>0</v>
      </c>
      <c r="X2470" s="20">
        <f ca="1">INVENTARIO[[#This Row],[Ganancia Unitaria]]*INVENTARIO[[#This Row],[Salidas]]</f>
        <v>0</v>
      </c>
      <c r="Y2470" s="20"/>
      <c r="Z2470" s="20"/>
    </row>
    <row r="2471" spans="1:26" ht="55" hidden="1" customHeight="1" x14ac:dyDescent="0.15">
      <c r="A2471" s="23"/>
      <c r="B2471" s="171"/>
      <c r="C2471" s="22"/>
      <c r="D2471" s="120"/>
      <c r="E2471" s="194"/>
      <c r="F2471" s="195" t="s">
        <v>711</v>
      </c>
      <c r="G2471" s="196"/>
      <c r="H2471" s="197"/>
      <c r="I2471" s="198">
        <f t="shared" ca="1" si="202"/>
        <v>0</v>
      </c>
      <c r="J2471" s="121"/>
      <c r="K2471" s="196">
        <f>SUMIFS(VENTAS[Cantidad],VENTAS[Código del producto Vendido],INVENTARIO[[#This Row],[Code]])</f>
        <v>0</v>
      </c>
      <c r="L2471" s="196">
        <f>INVENTARIO[[#This Row],[Entradas]]-INVENTARIO[[#This Row],[Salidas]]</f>
        <v>0</v>
      </c>
      <c r="M2471" s="197">
        <f ca="1">INVENTARIO[[#This Row],[Pricing 1]]*10%</f>
        <v>0</v>
      </c>
      <c r="N2471" s="197"/>
      <c r="O2471" s="197"/>
      <c r="P2471" s="197" t="e">
        <f t="shared" si="203"/>
        <v>#DIV/0!</v>
      </c>
      <c r="Q2471" s="196"/>
      <c r="R2471" s="197"/>
      <c r="S2471" s="199">
        <f t="shared" si="204"/>
        <v>0</v>
      </c>
      <c r="T2471" s="200">
        <f ca="1">(P2471+S2471)-INVENTARIO[[#This Row],[Comisión 10%]]</f>
        <v>0</v>
      </c>
      <c r="U2471" s="197">
        <f t="shared" ca="1" si="205"/>
        <v>0</v>
      </c>
      <c r="V2471" s="201"/>
      <c r="W2471" s="20">
        <f ca="1">INVENTARIO[[#This Row],[Precio Final]]-(INVENTARIO[[#This Row],[Comisión 10%]]+INVENTARIO[[#This Row],[Costo total]])</f>
        <v>0</v>
      </c>
      <c r="X2471" s="20">
        <f ca="1">INVENTARIO[[#This Row],[Ganancia Unitaria]]*INVENTARIO[[#This Row],[Salidas]]</f>
        <v>0</v>
      </c>
      <c r="Y2471" s="20"/>
      <c r="Z2471" s="20"/>
    </row>
    <row r="2472" spans="1:26" ht="55" hidden="1" customHeight="1" x14ac:dyDescent="0.15">
      <c r="A2472" s="23"/>
      <c r="B2472" s="171"/>
      <c r="C2472" s="22"/>
      <c r="D2472" s="120"/>
      <c r="E2472" s="194"/>
      <c r="F2472" s="195" t="s">
        <v>711</v>
      </c>
      <c r="G2472" s="196"/>
      <c r="H2472" s="197"/>
      <c r="I2472" s="198">
        <f t="shared" ca="1" si="202"/>
        <v>0</v>
      </c>
      <c r="J2472" s="121"/>
      <c r="K2472" s="196">
        <f>SUMIFS(VENTAS[Cantidad],VENTAS[Código del producto Vendido],INVENTARIO[[#This Row],[Code]])</f>
        <v>0</v>
      </c>
      <c r="L2472" s="196">
        <f>INVENTARIO[[#This Row],[Entradas]]-INVENTARIO[[#This Row],[Salidas]]</f>
        <v>0</v>
      </c>
      <c r="M2472" s="197">
        <f ca="1">INVENTARIO[[#This Row],[Pricing 1]]*10%</f>
        <v>0</v>
      </c>
      <c r="N2472" s="197"/>
      <c r="O2472" s="197"/>
      <c r="P2472" s="197" t="e">
        <f t="shared" si="203"/>
        <v>#DIV/0!</v>
      </c>
      <c r="Q2472" s="196"/>
      <c r="R2472" s="197"/>
      <c r="S2472" s="199">
        <f t="shared" si="204"/>
        <v>0</v>
      </c>
      <c r="T2472" s="200">
        <f ca="1">(P2472+S2472)-INVENTARIO[[#This Row],[Comisión 10%]]</f>
        <v>0</v>
      </c>
      <c r="U2472" s="197">
        <f t="shared" ca="1" si="205"/>
        <v>0</v>
      </c>
      <c r="V2472" s="201"/>
      <c r="W2472" s="20">
        <f ca="1">INVENTARIO[[#This Row],[Precio Final]]-(INVENTARIO[[#This Row],[Comisión 10%]]+INVENTARIO[[#This Row],[Costo total]])</f>
        <v>0</v>
      </c>
      <c r="X2472" s="20">
        <f ca="1">INVENTARIO[[#This Row],[Ganancia Unitaria]]*INVENTARIO[[#This Row],[Salidas]]</f>
        <v>0</v>
      </c>
      <c r="Y2472" s="20"/>
      <c r="Z2472" s="20"/>
    </row>
    <row r="2473" spans="1:26" ht="55" hidden="1" customHeight="1" x14ac:dyDescent="0.15">
      <c r="A2473" s="23"/>
      <c r="B2473" s="171"/>
      <c r="C2473" s="22"/>
      <c r="D2473" s="120"/>
      <c r="E2473" s="194"/>
      <c r="F2473" s="195" t="s">
        <v>711</v>
      </c>
      <c r="G2473" s="196"/>
      <c r="H2473" s="197"/>
      <c r="I2473" s="198">
        <f t="shared" ca="1" si="202"/>
        <v>0</v>
      </c>
      <c r="J2473" s="121"/>
      <c r="K2473" s="196">
        <f>SUMIFS(VENTAS[Cantidad],VENTAS[Código del producto Vendido],INVENTARIO[[#This Row],[Code]])</f>
        <v>0</v>
      </c>
      <c r="L2473" s="196">
        <f>INVENTARIO[[#This Row],[Entradas]]-INVENTARIO[[#This Row],[Salidas]]</f>
        <v>0</v>
      </c>
      <c r="M2473" s="197">
        <f ca="1">INVENTARIO[[#This Row],[Pricing 1]]*10%</f>
        <v>0</v>
      </c>
      <c r="N2473" s="197"/>
      <c r="O2473" s="197"/>
      <c r="P2473" s="197" t="e">
        <f t="shared" si="203"/>
        <v>#DIV/0!</v>
      </c>
      <c r="Q2473" s="196"/>
      <c r="R2473" s="197"/>
      <c r="S2473" s="199">
        <f t="shared" si="204"/>
        <v>0</v>
      </c>
      <c r="T2473" s="200">
        <f ca="1">(P2473+S2473)-INVENTARIO[[#This Row],[Comisión 10%]]</f>
        <v>0</v>
      </c>
      <c r="U2473" s="197">
        <f t="shared" ca="1" si="205"/>
        <v>0</v>
      </c>
      <c r="V2473" s="201"/>
      <c r="W2473" s="20">
        <f ca="1">INVENTARIO[[#This Row],[Precio Final]]-(INVENTARIO[[#This Row],[Comisión 10%]]+INVENTARIO[[#This Row],[Costo total]])</f>
        <v>0</v>
      </c>
      <c r="X2473" s="20">
        <f ca="1">INVENTARIO[[#This Row],[Ganancia Unitaria]]*INVENTARIO[[#This Row],[Salidas]]</f>
        <v>0</v>
      </c>
      <c r="Y2473" s="20"/>
      <c r="Z2473" s="20"/>
    </row>
    <row r="2474" spans="1:26" ht="55" hidden="1" customHeight="1" x14ac:dyDescent="0.15">
      <c r="A2474" s="23"/>
      <c r="B2474" s="171"/>
      <c r="C2474" s="22"/>
      <c r="D2474" s="120"/>
      <c r="E2474" s="194"/>
      <c r="F2474" s="195" t="s">
        <v>1345</v>
      </c>
      <c r="G2474" s="196"/>
      <c r="H2474" s="197"/>
      <c r="I2474" s="198">
        <f t="shared" ca="1" si="202"/>
        <v>0</v>
      </c>
      <c r="J2474" s="121"/>
      <c r="K2474" s="196">
        <f>SUMIFS(VENTAS[Cantidad],VENTAS[Código del producto Vendido],INVENTARIO[[#This Row],[Code]])</f>
        <v>0</v>
      </c>
      <c r="L2474" s="196">
        <f>INVENTARIO[[#This Row],[Entradas]]-INVENTARIO[[#This Row],[Salidas]]</f>
        <v>0</v>
      </c>
      <c r="M2474" s="197">
        <f ca="1">INVENTARIO[[#This Row],[Pricing 1]]*10%</f>
        <v>0</v>
      </c>
      <c r="N2474" s="197"/>
      <c r="O2474" s="197"/>
      <c r="P2474" s="197" t="e">
        <f t="shared" si="203"/>
        <v>#DIV/0!</v>
      </c>
      <c r="Q2474" s="196"/>
      <c r="R2474" s="197"/>
      <c r="S2474" s="199">
        <f t="shared" si="204"/>
        <v>0</v>
      </c>
      <c r="T2474" s="200">
        <f ca="1">(P2474+S2474)-INVENTARIO[[#This Row],[Comisión 10%]]</f>
        <v>0</v>
      </c>
      <c r="U2474" s="197">
        <f t="shared" ca="1" si="205"/>
        <v>0</v>
      </c>
      <c r="V2474" s="201"/>
      <c r="W2474" s="20">
        <f ca="1">INVENTARIO[[#This Row],[Precio Final]]-(INVENTARIO[[#This Row],[Comisión 10%]]+INVENTARIO[[#This Row],[Costo total]])</f>
        <v>0</v>
      </c>
      <c r="X2474" s="20">
        <f ca="1">INVENTARIO[[#This Row],[Ganancia Unitaria]]*INVENTARIO[[#This Row],[Salidas]]</f>
        <v>0</v>
      </c>
      <c r="Y2474" s="20"/>
      <c r="Z2474" s="20"/>
    </row>
    <row r="2475" spans="1:26" ht="55" hidden="1" customHeight="1" x14ac:dyDescent="0.15">
      <c r="A2475" s="23"/>
      <c r="B2475" s="171"/>
      <c r="C2475" s="22"/>
      <c r="D2475" s="120"/>
      <c r="E2475" s="194"/>
      <c r="F2475" s="195" t="s">
        <v>714</v>
      </c>
      <c r="G2475" s="196"/>
      <c r="H2475" s="197"/>
      <c r="I2475" s="198">
        <f t="shared" ca="1" si="202"/>
        <v>0</v>
      </c>
      <c r="J2475" s="121"/>
      <c r="K2475" s="196">
        <f>SUMIFS(VENTAS[Cantidad],VENTAS[Código del producto Vendido],INVENTARIO[[#This Row],[Code]])</f>
        <v>0</v>
      </c>
      <c r="L2475" s="196">
        <f>INVENTARIO[[#This Row],[Entradas]]-INVENTARIO[[#This Row],[Salidas]]</f>
        <v>0</v>
      </c>
      <c r="M2475" s="197">
        <f ca="1">INVENTARIO[[#This Row],[Pricing 1]]*10%</f>
        <v>0</v>
      </c>
      <c r="N2475" s="197"/>
      <c r="O2475" s="197"/>
      <c r="P2475" s="197" t="e">
        <f t="shared" si="203"/>
        <v>#DIV/0!</v>
      </c>
      <c r="Q2475" s="196"/>
      <c r="R2475" s="197"/>
      <c r="S2475" s="199">
        <f t="shared" si="204"/>
        <v>0</v>
      </c>
      <c r="T2475" s="200">
        <f ca="1">(P2475+S2475)-INVENTARIO[[#This Row],[Comisión 10%]]</f>
        <v>0</v>
      </c>
      <c r="U2475" s="197">
        <f t="shared" ca="1" si="205"/>
        <v>0</v>
      </c>
      <c r="V2475" s="201"/>
      <c r="W2475" s="20">
        <f ca="1">INVENTARIO[[#This Row],[Precio Final]]-(INVENTARIO[[#This Row],[Comisión 10%]]+INVENTARIO[[#This Row],[Costo total]])</f>
        <v>0</v>
      </c>
      <c r="X2475" s="20">
        <f ca="1">INVENTARIO[[#This Row],[Ganancia Unitaria]]*INVENTARIO[[#This Row],[Salidas]]</f>
        <v>0</v>
      </c>
      <c r="Y2475" s="20"/>
      <c r="Z2475" s="20"/>
    </row>
    <row r="2476" spans="1:26" ht="55" hidden="1" customHeight="1" x14ac:dyDescent="0.15">
      <c r="A2476" s="23"/>
      <c r="B2476" s="171"/>
      <c r="C2476" s="22"/>
      <c r="D2476" s="120"/>
      <c r="E2476" s="194"/>
      <c r="F2476" s="195" t="s">
        <v>695</v>
      </c>
      <c r="G2476" s="196"/>
      <c r="H2476" s="197"/>
      <c r="I2476" s="198">
        <f t="shared" ca="1" si="202"/>
        <v>0</v>
      </c>
      <c r="J2476" s="121"/>
      <c r="K2476" s="196">
        <f>SUMIFS(VENTAS[Cantidad],VENTAS[Código del producto Vendido],INVENTARIO[[#This Row],[Code]])</f>
        <v>0</v>
      </c>
      <c r="L2476" s="196">
        <f>INVENTARIO[[#This Row],[Entradas]]-INVENTARIO[[#This Row],[Salidas]]</f>
        <v>0</v>
      </c>
      <c r="M2476" s="197">
        <f ca="1">INVENTARIO[[#This Row],[Pricing 1]]*10%</f>
        <v>0</v>
      </c>
      <c r="N2476" s="197"/>
      <c r="O2476" s="197"/>
      <c r="P2476" s="197" t="e">
        <f t="shared" si="203"/>
        <v>#DIV/0!</v>
      </c>
      <c r="Q2476" s="196"/>
      <c r="R2476" s="197"/>
      <c r="S2476" s="199">
        <f t="shared" si="204"/>
        <v>0</v>
      </c>
      <c r="T2476" s="200">
        <f ca="1">(P2476+S2476)-INVENTARIO[[#This Row],[Comisión 10%]]</f>
        <v>0</v>
      </c>
      <c r="U2476" s="197">
        <f t="shared" ca="1" si="205"/>
        <v>0</v>
      </c>
      <c r="V2476" s="201"/>
      <c r="W2476" s="20">
        <f ca="1">INVENTARIO[[#This Row],[Precio Final]]-(INVENTARIO[[#This Row],[Comisión 10%]]+INVENTARIO[[#This Row],[Costo total]])</f>
        <v>0</v>
      </c>
      <c r="X2476" s="20">
        <f ca="1">INVENTARIO[[#This Row],[Ganancia Unitaria]]*INVENTARIO[[#This Row],[Salidas]]</f>
        <v>0</v>
      </c>
      <c r="Y2476" s="20"/>
      <c r="Z2476" s="20"/>
    </row>
    <row r="2477" spans="1:26" ht="55" hidden="1" customHeight="1" x14ac:dyDescent="0.15">
      <c r="A2477" s="23"/>
      <c r="B2477" s="171"/>
      <c r="C2477" s="22"/>
      <c r="D2477" s="120"/>
      <c r="E2477" s="194"/>
      <c r="F2477" s="195" t="s">
        <v>692</v>
      </c>
      <c r="G2477" s="196"/>
      <c r="H2477" s="197"/>
      <c r="I2477" s="198">
        <f t="shared" ca="1" si="202"/>
        <v>0</v>
      </c>
      <c r="J2477" s="121"/>
      <c r="K2477" s="196">
        <f>SUMIFS(VENTAS[Cantidad],VENTAS[Código del producto Vendido],INVENTARIO[[#This Row],[Code]])</f>
        <v>0</v>
      </c>
      <c r="L2477" s="196">
        <f>INVENTARIO[[#This Row],[Entradas]]-INVENTARIO[[#This Row],[Salidas]]</f>
        <v>0</v>
      </c>
      <c r="M2477" s="197">
        <f ca="1">INVENTARIO[[#This Row],[Pricing 1]]*10%</f>
        <v>0</v>
      </c>
      <c r="N2477" s="197"/>
      <c r="O2477" s="197"/>
      <c r="P2477" s="197" t="e">
        <f t="shared" si="203"/>
        <v>#DIV/0!</v>
      </c>
      <c r="Q2477" s="196"/>
      <c r="R2477" s="197"/>
      <c r="S2477" s="199">
        <f t="shared" si="204"/>
        <v>0</v>
      </c>
      <c r="T2477" s="200">
        <f ca="1">(P2477+S2477)-INVENTARIO[[#This Row],[Comisión 10%]]</f>
        <v>0</v>
      </c>
      <c r="U2477" s="197">
        <f t="shared" ca="1" si="205"/>
        <v>0</v>
      </c>
      <c r="V2477" s="201"/>
      <c r="W2477" s="20">
        <f ca="1">INVENTARIO[[#This Row],[Precio Final]]-(INVENTARIO[[#This Row],[Comisión 10%]]+INVENTARIO[[#This Row],[Costo total]])</f>
        <v>0</v>
      </c>
      <c r="X2477" s="20">
        <f ca="1">INVENTARIO[[#This Row],[Ganancia Unitaria]]*INVENTARIO[[#This Row],[Salidas]]</f>
        <v>0</v>
      </c>
      <c r="Y2477" s="20"/>
      <c r="Z2477" s="20"/>
    </row>
    <row r="2478" spans="1:26" ht="55" hidden="1" customHeight="1" x14ac:dyDescent="0.15">
      <c r="A2478" s="23"/>
      <c r="B2478" s="171"/>
      <c r="C2478" s="22"/>
      <c r="D2478" s="120"/>
      <c r="E2478" s="194"/>
      <c r="F2478" s="195" t="s">
        <v>692</v>
      </c>
      <c r="G2478" s="196"/>
      <c r="H2478" s="197"/>
      <c r="I2478" s="198">
        <f t="shared" ca="1" si="202"/>
        <v>0</v>
      </c>
      <c r="J2478" s="121"/>
      <c r="K2478" s="196">
        <f>SUMIFS(VENTAS[Cantidad],VENTAS[Código del producto Vendido],INVENTARIO[[#This Row],[Code]])</f>
        <v>0</v>
      </c>
      <c r="L2478" s="196">
        <f>INVENTARIO[[#This Row],[Entradas]]-INVENTARIO[[#This Row],[Salidas]]</f>
        <v>0</v>
      </c>
      <c r="M2478" s="197">
        <f ca="1">INVENTARIO[[#This Row],[Pricing 1]]*10%</f>
        <v>0</v>
      </c>
      <c r="N2478" s="197"/>
      <c r="O2478" s="197"/>
      <c r="P2478" s="197" t="e">
        <f t="shared" si="203"/>
        <v>#DIV/0!</v>
      </c>
      <c r="Q2478" s="196"/>
      <c r="R2478" s="197"/>
      <c r="S2478" s="199">
        <f t="shared" si="204"/>
        <v>0</v>
      </c>
      <c r="T2478" s="200">
        <f ca="1">(P2478+S2478)-INVENTARIO[[#This Row],[Comisión 10%]]</f>
        <v>0</v>
      </c>
      <c r="U2478" s="197">
        <f t="shared" ca="1" si="205"/>
        <v>0</v>
      </c>
      <c r="V2478" s="201"/>
      <c r="W2478" s="20">
        <f ca="1">INVENTARIO[[#This Row],[Precio Final]]-(INVENTARIO[[#This Row],[Comisión 10%]]+INVENTARIO[[#This Row],[Costo total]])</f>
        <v>0</v>
      </c>
      <c r="X2478" s="20">
        <f ca="1">INVENTARIO[[#This Row],[Ganancia Unitaria]]*INVENTARIO[[#This Row],[Salidas]]</f>
        <v>0</v>
      </c>
      <c r="Y2478" s="20"/>
      <c r="Z2478" s="20"/>
    </row>
    <row r="2479" spans="1:26" ht="55" hidden="1" customHeight="1" x14ac:dyDescent="0.15">
      <c r="A2479" s="23"/>
      <c r="B2479" s="171"/>
      <c r="C2479" s="22"/>
      <c r="D2479" s="120"/>
      <c r="E2479" s="194"/>
      <c r="F2479" s="195" t="s">
        <v>692</v>
      </c>
      <c r="G2479" s="196"/>
      <c r="H2479" s="197"/>
      <c r="I2479" s="198">
        <f t="shared" ca="1" si="202"/>
        <v>0</v>
      </c>
      <c r="J2479" s="121"/>
      <c r="K2479" s="196">
        <f>SUMIFS(VENTAS[Cantidad],VENTAS[Código del producto Vendido],INVENTARIO[[#This Row],[Code]])</f>
        <v>0</v>
      </c>
      <c r="L2479" s="196">
        <f>INVENTARIO[[#This Row],[Entradas]]-INVENTARIO[[#This Row],[Salidas]]</f>
        <v>0</v>
      </c>
      <c r="M2479" s="197">
        <f ca="1">INVENTARIO[[#This Row],[Pricing 1]]*10%</f>
        <v>0</v>
      </c>
      <c r="N2479" s="197"/>
      <c r="O2479" s="197"/>
      <c r="P2479" s="197" t="e">
        <f t="shared" si="203"/>
        <v>#DIV/0!</v>
      </c>
      <c r="Q2479" s="196"/>
      <c r="R2479" s="197"/>
      <c r="S2479" s="199">
        <f t="shared" si="204"/>
        <v>0</v>
      </c>
      <c r="T2479" s="200">
        <f ca="1">(P2479+S2479)-INVENTARIO[[#This Row],[Comisión 10%]]</f>
        <v>0</v>
      </c>
      <c r="U2479" s="197">
        <f t="shared" ca="1" si="205"/>
        <v>0</v>
      </c>
      <c r="V2479" s="201"/>
      <c r="W2479" s="20">
        <f ca="1">INVENTARIO[[#This Row],[Precio Final]]-(INVENTARIO[[#This Row],[Comisión 10%]]+INVENTARIO[[#This Row],[Costo total]])</f>
        <v>0</v>
      </c>
      <c r="X2479" s="20">
        <f ca="1">INVENTARIO[[#This Row],[Ganancia Unitaria]]*INVENTARIO[[#This Row],[Salidas]]</f>
        <v>0</v>
      </c>
      <c r="Y2479" s="20"/>
      <c r="Z2479" s="20"/>
    </row>
    <row r="2480" spans="1:26" ht="55" hidden="1" customHeight="1" x14ac:dyDescent="0.15">
      <c r="A2480" s="23"/>
      <c r="B2480" s="171"/>
      <c r="C2480" s="22"/>
      <c r="D2480" s="120"/>
      <c r="E2480" s="194"/>
      <c r="F2480" s="195" t="s">
        <v>692</v>
      </c>
      <c r="G2480" s="196"/>
      <c r="H2480" s="197"/>
      <c r="I2480" s="198">
        <f t="shared" ca="1" si="202"/>
        <v>0</v>
      </c>
      <c r="J2480" s="121"/>
      <c r="K2480" s="196">
        <f>SUMIFS(VENTAS[Cantidad],VENTAS[Código del producto Vendido],INVENTARIO[[#This Row],[Code]])</f>
        <v>0</v>
      </c>
      <c r="L2480" s="196">
        <f>INVENTARIO[[#This Row],[Entradas]]-INVENTARIO[[#This Row],[Salidas]]</f>
        <v>0</v>
      </c>
      <c r="M2480" s="197">
        <f ca="1">INVENTARIO[[#This Row],[Pricing 1]]*10%</f>
        <v>0</v>
      </c>
      <c r="N2480" s="197"/>
      <c r="O2480" s="197"/>
      <c r="P2480" s="197" t="e">
        <f t="shared" si="203"/>
        <v>#DIV/0!</v>
      </c>
      <c r="Q2480" s="196"/>
      <c r="R2480" s="197"/>
      <c r="S2480" s="199">
        <f t="shared" si="204"/>
        <v>0</v>
      </c>
      <c r="T2480" s="200">
        <f ca="1">(P2480+S2480)-INVENTARIO[[#This Row],[Comisión 10%]]</f>
        <v>0</v>
      </c>
      <c r="U2480" s="197">
        <f t="shared" ca="1" si="205"/>
        <v>0</v>
      </c>
      <c r="V2480" s="201"/>
      <c r="W2480" s="20">
        <f ca="1">INVENTARIO[[#This Row],[Precio Final]]-(INVENTARIO[[#This Row],[Comisión 10%]]+INVENTARIO[[#This Row],[Costo total]])</f>
        <v>0</v>
      </c>
      <c r="X2480" s="20">
        <f ca="1">INVENTARIO[[#This Row],[Ganancia Unitaria]]*INVENTARIO[[#This Row],[Salidas]]</f>
        <v>0</v>
      </c>
      <c r="Y2480" s="20"/>
      <c r="Z2480" s="20"/>
    </row>
    <row r="2481" spans="1:26" ht="55" hidden="1" customHeight="1" x14ac:dyDescent="0.15">
      <c r="A2481" s="23"/>
      <c r="B2481" s="171"/>
      <c r="C2481" s="22"/>
      <c r="D2481" s="120"/>
      <c r="E2481" s="194"/>
      <c r="F2481" s="195" t="s">
        <v>695</v>
      </c>
      <c r="G2481" s="196"/>
      <c r="H2481" s="197"/>
      <c r="I2481" s="198">
        <f t="shared" ca="1" si="202"/>
        <v>0</v>
      </c>
      <c r="J2481" s="121"/>
      <c r="K2481" s="196">
        <f>SUMIFS(VENTAS[Cantidad],VENTAS[Código del producto Vendido],INVENTARIO[[#This Row],[Code]])</f>
        <v>0</v>
      </c>
      <c r="L2481" s="196">
        <f>INVENTARIO[[#This Row],[Entradas]]-INVENTARIO[[#This Row],[Salidas]]</f>
        <v>0</v>
      </c>
      <c r="M2481" s="197">
        <f ca="1">INVENTARIO[[#This Row],[Pricing 1]]*10%</f>
        <v>0</v>
      </c>
      <c r="N2481" s="197"/>
      <c r="O2481" s="197"/>
      <c r="P2481" s="197" t="e">
        <f t="shared" si="203"/>
        <v>#DIV/0!</v>
      </c>
      <c r="Q2481" s="196"/>
      <c r="R2481" s="197"/>
      <c r="S2481" s="199">
        <f t="shared" si="204"/>
        <v>0</v>
      </c>
      <c r="T2481" s="200">
        <f ca="1">(P2481+S2481)-INVENTARIO[[#This Row],[Comisión 10%]]</f>
        <v>0</v>
      </c>
      <c r="U2481" s="197">
        <f t="shared" ca="1" si="205"/>
        <v>0</v>
      </c>
      <c r="V2481" s="201"/>
      <c r="W2481" s="20">
        <f ca="1">INVENTARIO[[#This Row],[Precio Final]]-(INVENTARIO[[#This Row],[Comisión 10%]]+INVENTARIO[[#This Row],[Costo total]])</f>
        <v>0</v>
      </c>
      <c r="X2481" s="20">
        <f ca="1">INVENTARIO[[#This Row],[Ganancia Unitaria]]*INVENTARIO[[#This Row],[Salidas]]</f>
        <v>0</v>
      </c>
      <c r="Y2481" s="20"/>
      <c r="Z2481" s="20"/>
    </row>
    <row r="2482" spans="1:26" ht="55" hidden="1" customHeight="1" x14ac:dyDescent="0.15">
      <c r="A2482" s="23"/>
      <c r="B2482" s="171"/>
      <c r="C2482" s="22"/>
      <c r="D2482" s="120"/>
      <c r="E2482" s="194"/>
      <c r="F2482" s="195" t="s">
        <v>1345</v>
      </c>
      <c r="G2482" s="196"/>
      <c r="H2482" s="197"/>
      <c r="I2482" s="198">
        <f t="shared" ca="1" si="202"/>
        <v>0</v>
      </c>
      <c r="J2482" s="121"/>
      <c r="K2482" s="196">
        <f>SUMIFS(VENTAS[Cantidad],VENTAS[Código del producto Vendido],INVENTARIO[[#This Row],[Code]])</f>
        <v>0</v>
      </c>
      <c r="L2482" s="196">
        <f>INVENTARIO[[#This Row],[Entradas]]-INVENTARIO[[#This Row],[Salidas]]</f>
        <v>0</v>
      </c>
      <c r="M2482" s="197">
        <f ca="1">INVENTARIO[[#This Row],[Pricing 1]]*10%</f>
        <v>0</v>
      </c>
      <c r="N2482" s="197"/>
      <c r="O2482" s="197"/>
      <c r="P2482" s="197" t="e">
        <f t="shared" si="203"/>
        <v>#DIV/0!</v>
      </c>
      <c r="Q2482" s="196"/>
      <c r="R2482" s="197"/>
      <c r="S2482" s="199">
        <f t="shared" si="204"/>
        <v>0</v>
      </c>
      <c r="T2482" s="200">
        <f ca="1">(P2482+S2482)-INVENTARIO[[#This Row],[Comisión 10%]]</f>
        <v>0</v>
      </c>
      <c r="U2482" s="197">
        <f t="shared" ca="1" si="205"/>
        <v>0</v>
      </c>
      <c r="V2482" s="201"/>
      <c r="W2482" s="20">
        <f ca="1">INVENTARIO[[#This Row],[Precio Final]]-(INVENTARIO[[#This Row],[Comisión 10%]]+INVENTARIO[[#This Row],[Costo total]])</f>
        <v>0</v>
      </c>
      <c r="X2482" s="20">
        <f ca="1">INVENTARIO[[#This Row],[Ganancia Unitaria]]*INVENTARIO[[#This Row],[Salidas]]</f>
        <v>0</v>
      </c>
      <c r="Y2482" s="20"/>
      <c r="Z2482" s="20"/>
    </row>
    <row r="2483" spans="1:26" ht="55" hidden="1" customHeight="1" x14ac:dyDescent="0.15">
      <c r="A2483" s="23"/>
      <c r="B2483" s="171"/>
      <c r="C2483" s="22"/>
      <c r="D2483" s="120"/>
      <c r="E2483" s="194"/>
      <c r="F2483" s="195" t="s">
        <v>714</v>
      </c>
      <c r="G2483" s="196"/>
      <c r="H2483" s="197"/>
      <c r="I2483" s="198">
        <f t="shared" ca="1" si="202"/>
        <v>0</v>
      </c>
      <c r="J2483" s="121"/>
      <c r="K2483" s="196">
        <f>SUMIFS(VENTAS[Cantidad],VENTAS[Código del producto Vendido],INVENTARIO[[#This Row],[Code]])</f>
        <v>0</v>
      </c>
      <c r="L2483" s="196">
        <f>INVENTARIO[[#This Row],[Entradas]]-INVENTARIO[[#This Row],[Salidas]]</f>
        <v>0</v>
      </c>
      <c r="M2483" s="197">
        <f ca="1">INVENTARIO[[#This Row],[Pricing 1]]*10%</f>
        <v>0</v>
      </c>
      <c r="N2483" s="197"/>
      <c r="O2483" s="197"/>
      <c r="P2483" s="197" t="e">
        <f t="shared" si="203"/>
        <v>#DIV/0!</v>
      </c>
      <c r="Q2483" s="196"/>
      <c r="R2483" s="197"/>
      <c r="S2483" s="199">
        <f t="shared" si="204"/>
        <v>0</v>
      </c>
      <c r="T2483" s="200">
        <f ca="1">(P2483+S2483)-INVENTARIO[[#This Row],[Comisión 10%]]</f>
        <v>0</v>
      </c>
      <c r="U2483" s="197">
        <f t="shared" ca="1" si="205"/>
        <v>0</v>
      </c>
      <c r="V2483" s="201"/>
      <c r="W2483" s="20">
        <f ca="1">INVENTARIO[[#This Row],[Precio Final]]-(INVENTARIO[[#This Row],[Comisión 10%]]+INVENTARIO[[#This Row],[Costo total]])</f>
        <v>0</v>
      </c>
      <c r="X2483" s="20">
        <f ca="1">INVENTARIO[[#This Row],[Ganancia Unitaria]]*INVENTARIO[[#This Row],[Salidas]]</f>
        <v>0</v>
      </c>
      <c r="Y2483" s="20"/>
      <c r="Z2483" s="20"/>
    </row>
    <row r="2484" spans="1:26" ht="55" hidden="1" customHeight="1" x14ac:dyDescent="0.15">
      <c r="A2484" s="23"/>
      <c r="B2484" s="171"/>
      <c r="C2484" s="22"/>
      <c r="D2484" s="120"/>
      <c r="E2484" s="194"/>
      <c r="F2484" s="195" t="s">
        <v>714</v>
      </c>
      <c r="G2484" s="196"/>
      <c r="H2484" s="197"/>
      <c r="I2484" s="198">
        <f t="shared" ca="1" si="202"/>
        <v>0</v>
      </c>
      <c r="J2484" s="121"/>
      <c r="K2484" s="196">
        <f>SUMIFS(VENTAS[Cantidad],VENTAS[Código del producto Vendido],INVENTARIO[[#This Row],[Code]])</f>
        <v>0</v>
      </c>
      <c r="L2484" s="196">
        <f>INVENTARIO[[#This Row],[Entradas]]-INVENTARIO[[#This Row],[Salidas]]</f>
        <v>0</v>
      </c>
      <c r="M2484" s="197">
        <f ca="1">INVENTARIO[[#This Row],[Pricing 1]]*10%</f>
        <v>0</v>
      </c>
      <c r="N2484" s="197"/>
      <c r="O2484" s="197"/>
      <c r="P2484" s="197" t="e">
        <f t="shared" si="203"/>
        <v>#DIV/0!</v>
      </c>
      <c r="Q2484" s="196"/>
      <c r="R2484" s="197"/>
      <c r="S2484" s="199">
        <f t="shared" si="204"/>
        <v>0</v>
      </c>
      <c r="T2484" s="200">
        <f ca="1">(P2484+S2484)-INVENTARIO[[#This Row],[Comisión 10%]]</f>
        <v>0</v>
      </c>
      <c r="U2484" s="197">
        <f t="shared" ca="1" si="205"/>
        <v>0</v>
      </c>
      <c r="V2484" s="201"/>
      <c r="W2484" s="20">
        <f ca="1">INVENTARIO[[#This Row],[Precio Final]]-(INVENTARIO[[#This Row],[Comisión 10%]]+INVENTARIO[[#This Row],[Costo total]])</f>
        <v>0</v>
      </c>
      <c r="X2484" s="20">
        <f ca="1">INVENTARIO[[#This Row],[Ganancia Unitaria]]*INVENTARIO[[#This Row],[Salidas]]</f>
        <v>0</v>
      </c>
      <c r="Y2484" s="20"/>
      <c r="Z2484" s="20"/>
    </row>
    <row r="2485" spans="1:26" ht="55" hidden="1" customHeight="1" x14ac:dyDescent="0.15">
      <c r="A2485" s="23"/>
      <c r="B2485" s="171"/>
      <c r="C2485" s="22"/>
      <c r="D2485" s="120"/>
      <c r="E2485" s="194"/>
      <c r="F2485" s="195" t="s">
        <v>2412</v>
      </c>
      <c r="G2485" s="196"/>
      <c r="H2485" s="197"/>
      <c r="I2485" s="198">
        <f t="shared" ca="1" si="202"/>
        <v>0</v>
      </c>
      <c r="J2485" s="121"/>
      <c r="K2485" s="196">
        <f>SUMIFS(VENTAS[Cantidad],VENTAS[Código del producto Vendido],INVENTARIO[[#This Row],[Code]])</f>
        <v>0</v>
      </c>
      <c r="L2485" s="196">
        <f>INVENTARIO[[#This Row],[Entradas]]-INVENTARIO[[#This Row],[Salidas]]</f>
        <v>0</v>
      </c>
      <c r="M2485" s="197">
        <f ca="1">INVENTARIO[[#This Row],[Pricing 1]]*10%</f>
        <v>0</v>
      </c>
      <c r="N2485" s="197"/>
      <c r="O2485" s="197"/>
      <c r="P2485" s="197" t="e">
        <f t="shared" si="203"/>
        <v>#DIV/0!</v>
      </c>
      <c r="Q2485" s="196"/>
      <c r="R2485" s="197"/>
      <c r="S2485" s="199">
        <f t="shared" si="204"/>
        <v>0</v>
      </c>
      <c r="T2485" s="200">
        <f ca="1">(P2485+S2485)-INVENTARIO[[#This Row],[Comisión 10%]]</f>
        <v>0</v>
      </c>
      <c r="U2485" s="197">
        <f t="shared" ca="1" si="205"/>
        <v>0</v>
      </c>
      <c r="V2485" s="201"/>
      <c r="W2485" s="20">
        <f ca="1">INVENTARIO[[#This Row],[Precio Final]]-(INVENTARIO[[#This Row],[Comisión 10%]]+INVENTARIO[[#This Row],[Costo total]])</f>
        <v>0</v>
      </c>
      <c r="X2485" s="20">
        <f ca="1">INVENTARIO[[#This Row],[Ganancia Unitaria]]*INVENTARIO[[#This Row],[Salidas]]</f>
        <v>0</v>
      </c>
      <c r="Y2485" s="20"/>
      <c r="Z2485" s="20"/>
    </row>
    <row r="2486" spans="1:26" ht="55" hidden="1" customHeight="1" x14ac:dyDescent="0.15">
      <c r="A2486" s="23"/>
      <c r="B2486" s="171"/>
      <c r="C2486" s="22"/>
      <c r="D2486" s="120"/>
      <c r="E2486" s="194"/>
      <c r="F2486" s="195" t="s">
        <v>2412</v>
      </c>
      <c r="G2486" s="196"/>
      <c r="H2486" s="197"/>
      <c r="I2486" s="198">
        <f t="shared" ref="I2486:I2549" ca="1" si="206">U2486</f>
        <v>0</v>
      </c>
      <c r="J2486" s="121"/>
      <c r="K2486" s="196">
        <f>SUMIFS(VENTAS[Cantidad],VENTAS[Código del producto Vendido],INVENTARIO[[#This Row],[Code]])</f>
        <v>0</v>
      </c>
      <c r="L2486" s="196">
        <f>INVENTARIO[[#This Row],[Entradas]]-INVENTARIO[[#This Row],[Salidas]]</f>
        <v>0</v>
      </c>
      <c r="M2486" s="197">
        <f ca="1">INVENTARIO[[#This Row],[Pricing 1]]*10%</f>
        <v>0</v>
      </c>
      <c r="N2486" s="197"/>
      <c r="O2486" s="197"/>
      <c r="P2486" s="197" t="e">
        <f t="shared" ref="P2486:P2549" si="207">N2486/O2486</f>
        <v>#DIV/0!</v>
      </c>
      <c r="Q2486" s="196"/>
      <c r="R2486" s="197"/>
      <c r="S2486" s="199">
        <f t="shared" ref="S2486:S2549" si="208">Q2486*R2486/1000</f>
        <v>0</v>
      </c>
      <c r="T2486" s="200">
        <f ca="1">(P2486+S2486)-INVENTARIO[[#This Row],[Comisión 10%]]</f>
        <v>0</v>
      </c>
      <c r="U2486" s="197">
        <f t="shared" ref="U2486:U2549" ca="1" si="209">ROUNDUP(T2486,0)</f>
        <v>0</v>
      </c>
      <c r="V2486" s="201"/>
      <c r="W2486" s="20">
        <f ca="1">INVENTARIO[[#This Row],[Precio Final]]-(INVENTARIO[[#This Row],[Comisión 10%]]+INVENTARIO[[#This Row],[Costo total]])</f>
        <v>0</v>
      </c>
      <c r="X2486" s="20">
        <f ca="1">INVENTARIO[[#This Row],[Ganancia Unitaria]]*INVENTARIO[[#This Row],[Salidas]]</f>
        <v>0</v>
      </c>
      <c r="Y2486" s="20"/>
      <c r="Z2486" s="20"/>
    </row>
    <row r="2487" spans="1:26" ht="55" hidden="1" customHeight="1" x14ac:dyDescent="0.15">
      <c r="A2487" s="23"/>
      <c r="B2487" s="171"/>
      <c r="C2487" s="22"/>
      <c r="D2487" s="120"/>
      <c r="E2487" s="194"/>
      <c r="F2487" s="195" t="s">
        <v>714</v>
      </c>
      <c r="G2487" s="196"/>
      <c r="H2487" s="197"/>
      <c r="I2487" s="198">
        <f t="shared" ca="1" si="206"/>
        <v>0</v>
      </c>
      <c r="J2487" s="121"/>
      <c r="K2487" s="196">
        <f>SUMIFS(VENTAS[Cantidad],VENTAS[Código del producto Vendido],INVENTARIO[[#This Row],[Code]])</f>
        <v>0</v>
      </c>
      <c r="L2487" s="196">
        <f>INVENTARIO[[#This Row],[Entradas]]-INVENTARIO[[#This Row],[Salidas]]</f>
        <v>0</v>
      </c>
      <c r="M2487" s="197">
        <f ca="1">INVENTARIO[[#This Row],[Pricing 1]]*10%</f>
        <v>0</v>
      </c>
      <c r="N2487" s="197"/>
      <c r="O2487" s="197"/>
      <c r="P2487" s="197" t="e">
        <f t="shared" si="207"/>
        <v>#DIV/0!</v>
      </c>
      <c r="Q2487" s="196"/>
      <c r="R2487" s="197"/>
      <c r="S2487" s="199">
        <f t="shared" si="208"/>
        <v>0</v>
      </c>
      <c r="T2487" s="200">
        <f ca="1">(P2487+S2487)-INVENTARIO[[#This Row],[Comisión 10%]]</f>
        <v>0</v>
      </c>
      <c r="U2487" s="197">
        <f t="shared" ca="1" si="209"/>
        <v>0</v>
      </c>
      <c r="V2487" s="201"/>
      <c r="W2487" s="20">
        <f ca="1">INVENTARIO[[#This Row],[Precio Final]]-(INVENTARIO[[#This Row],[Comisión 10%]]+INVENTARIO[[#This Row],[Costo total]])</f>
        <v>0</v>
      </c>
      <c r="X2487" s="20">
        <f ca="1">INVENTARIO[[#This Row],[Ganancia Unitaria]]*INVENTARIO[[#This Row],[Salidas]]</f>
        <v>0</v>
      </c>
      <c r="Y2487" s="20"/>
      <c r="Z2487" s="20"/>
    </row>
    <row r="2488" spans="1:26" ht="55" hidden="1" customHeight="1" x14ac:dyDescent="0.15">
      <c r="A2488" s="23"/>
      <c r="B2488" s="171"/>
      <c r="C2488" s="22"/>
      <c r="D2488" s="120"/>
      <c r="E2488" s="194"/>
      <c r="F2488" s="195" t="s">
        <v>2412</v>
      </c>
      <c r="G2488" s="196"/>
      <c r="H2488" s="197"/>
      <c r="I2488" s="198">
        <f t="shared" ca="1" si="206"/>
        <v>0</v>
      </c>
      <c r="J2488" s="121"/>
      <c r="K2488" s="196">
        <f>SUMIFS(VENTAS[Cantidad],VENTAS[Código del producto Vendido],INVENTARIO[[#This Row],[Code]])</f>
        <v>0</v>
      </c>
      <c r="L2488" s="196">
        <f>INVENTARIO[[#This Row],[Entradas]]-INVENTARIO[[#This Row],[Salidas]]</f>
        <v>0</v>
      </c>
      <c r="M2488" s="197">
        <f ca="1">INVENTARIO[[#This Row],[Pricing 1]]*10%</f>
        <v>0</v>
      </c>
      <c r="N2488" s="197"/>
      <c r="O2488" s="197"/>
      <c r="P2488" s="197" t="e">
        <f t="shared" si="207"/>
        <v>#DIV/0!</v>
      </c>
      <c r="Q2488" s="196"/>
      <c r="R2488" s="197"/>
      <c r="S2488" s="199">
        <f t="shared" si="208"/>
        <v>0</v>
      </c>
      <c r="T2488" s="200">
        <f ca="1">(P2488+S2488)-INVENTARIO[[#This Row],[Comisión 10%]]</f>
        <v>0</v>
      </c>
      <c r="U2488" s="197">
        <f t="shared" ca="1" si="209"/>
        <v>0</v>
      </c>
      <c r="V2488" s="201"/>
      <c r="W2488" s="20">
        <f ca="1">INVENTARIO[[#This Row],[Precio Final]]-(INVENTARIO[[#This Row],[Comisión 10%]]+INVENTARIO[[#This Row],[Costo total]])</f>
        <v>0</v>
      </c>
      <c r="X2488" s="20">
        <f ca="1">INVENTARIO[[#This Row],[Ganancia Unitaria]]*INVENTARIO[[#This Row],[Salidas]]</f>
        <v>0</v>
      </c>
      <c r="Y2488" s="20"/>
      <c r="Z2488" s="20"/>
    </row>
    <row r="2489" spans="1:26" ht="55" hidden="1" customHeight="1" x14ac:dyDescent="0.15">
      <c r="A2489" s="23"/>
      <c r="B2489" s="171"/>
      <c r="C2489" s="22"/>
      <c r="D2489" s="120"/>
      <c r="E2489" s="194"/>
      <c r="F2489" s="195" t="s">
        <v>714</v>
      </c>
      <c r="G2489" s="196"/>
      <c r="H2489" s="197"/>
      <c r="I2489" s="198">
        <f t="shared" ca="1" si="206"/>
        <v>0</v>
      </c>
      <c r="J2489" s="121"/>
      <c r="K2489" s="196">
        <f>SUMIFS(VENTAS[Cantidad],VENTAS[Código del producto Vendido],INVENTARIO[[#This Row],[Code]])</f>
        <v>0</v>
      </c>
      <c r="L2489" s="196">
        <f>INVENTARIO[[#This Row],[Entradas]]-INVENTARIO[[#This Row],[Salidas]]</f>
        <v>0</v>
      </c>
      <c r="M2489" s="197">
        <f ca="1">INVENTARIO[[#This Row],[Pricing 1]]*10%</f>
        <v>0</v>
      </c>
      <c r="N2489" s="197"/>
      <c r="O2489" s="197"/>
      <c r="P2489" s="197" t="e">
        <f t="shared" si="207"/>
        <v>#DIV/0!</v>
      </c>
      <c r="Q2489" s="196"/>
      <c r="R2489" s="197"/>
      <c r="S2489" s="199">
        <f t="shared" si="208"/>
        <v>0</v>
      </c>
      <c r="T2489" s="200">
        <f ca="1">(P2489+S2489)-INVENTARIO[[#This Row],[Comisión 10%]]</f>
        <v>0</v>
      </c>
      <c r="U2489" s="197">
        <f t="shared" ca="1" si="209"/>
        <v>0</v>
      </c>
      <c r="V2489" s="201"/>
      <c r="W2489" s="20">
        <f ca="1">INVENTARIO[[#This Row],[Precio Final]]-(INVENTARIO[[#This Row],[Comisión 10%]]+INVENTARIO[[#This Row],[Costo total]])</f>
        <v>0</v>
      </c>
      <c r="X2489" s="20">
        <f ca="1">INVENTARIO[[#This Row],[Ganancia Unitaria]]*INVENTARIO[[#This Row],[Salidas]]</f>
        <v>0</v>
      </c>
      <c r="Y2489" s="20"/>
      <c r="Z2489" s="20"/>
    </row>
    <row r="2490" spans="1:26" ht="55" hidden="1" customHeight="1" x14ac:dyDescent="0.15">
      <c r="A2490" s="23"/>
      <c r="B2490" s="171"/>
      <c r="C2490" s="22"/>
      <c r="D2490" s="120"/>
      <c r="E2490" s="194"/>
      <c r="F2490" s="195" t="s">
        <v>714</v>
      </c>
      <c r="G2490" s="196"/>
      <c r="H2490" s="197"/>
      <c r="I2490" s="198">
        <f t="shared" ca="1" si="206"/>
        <v>0</v>
      </c>
      <c r="J2490" s="121"/>
      <c r="K2490" s="196">
        <f>SUMIFS(VENTAS[Cantidad],VENTAS[Código del producto Vendido],INVENTARIO[[#This Row],[Code]])</f>
        <v>0</v>
      </c>
      <c r="L2490" s="196">
        <f>INVENTARIO[[#This Row],[Entradas]]-INVENTARIO[[#This Row],[Salidas]]</f>
        <v>0</v>
      </c>
      <c r="M2490" s="197">
        <f ca="1">INVENTARIO[[#This Row],[Pricing 1]]*10%</f>
        <v>0</v>
      </c>
      <c r="N2490" s="197"/>
      <c r="O2490" s="197"/>
      <c r="P2490" s="197" t="e">
        <f t="shared" si="207"/>
        <v>#DIV/0!</v>
      </c>
      <c r="Q2490" s="196"/>
      <c r="R2490" s="197"/>
      <c r="S2490" s="199">
        <f t="shared" si="208"/>
        <v>0</v>
      </c>
      <c r="T2490" s="200">
        <f ca="1">(P2490+S2490)-INVENTARIO[[#This Row],[Comisión 10%]]</f>
        <v>0</v>
      </c>
      <c r="U2490" s="197">
        <f t="shared" ca="1" si="209"/>
        <v>0</v>
      </c>
      <c r="V2490" s="201"/>
      <c r="W2490" s="20">
        <f ca="1">INVENTARIO[[#This Row],[Precio Final]]-(INVENTARIO[[#This Row],[Comisión 10%]]+INVENTARIO[[#This Row],[Costo total]])</f>
        <v>0</v>
      </c>
      <c r="X2490" s="20">
        <f ca="1">INVENTARIO[[#This Row],[Ganancia Unitaria]]*INVENTARIO[[#This Row],[Salidas]]</f>
        <v>0</v>
      </c>
      <c r="Y2490" s="20"/>
      <c r="Z2490" s="20"/>
    </row>
    <row r="2491" spans="1:26" ht="55" hidden="1" customHeight="1" x14ac:dyDescent="0.15">
      <c r="A2491" s="23"/>
      <c r="B2491" s="171"/>
      <c r="C2491" s="22"/>
      <c r="D2491" s="120"/>
      <c r="E2491" s="194"/>
      <c r="F2491" s="195" t="s">
        <v>2412</v>
      </c>
      <c r="G2491" s="196"/>
      <c r="H2491" s="197"/>
      <c r="I2491" s="198">
        <f t="shared" ca="1" si="206"/>
        <v>0</v>
      </c>
      <c r="J2491" s="121"/>
      <c r="K2491" s="196">
        <f>SUMIFS(VENTAS[Cantidad],VENTAS[Código del producto Vendido],INVENTARIO[[#This Row],[Code]])</f>
        <v>0</v>
      </c>
      <c r="L2491" s="196">
        <f>INVENTARIO[[#This Row],[Entradas]]-INVENTARIO[[#This Row],[Salidas]]</f>
        <v>0</v>
      </c>
      <c r="M2491" s="197">
        <f ca="1">INVENTARIO[[#This Row],[Pricing 1]]*10%</f>
        <v>0</v>
      </c>
      <c r="N2491" s="197"/>
      <c r="O2491" s="197"/>
      <c r="P2491" s="197" t="e">
        <f t="shared" si="207"/>
        <v>#DIV/0!</v>
      </c>
      <c r="Q2491" s="196"/>
      <c r="R2491" s="197"/>
      <c r="S2491" s="199">
        <f t="shared" si="208"/>
        <v>0</v>
      </c>
      <c r="T2491" s="200">
        <f ca="1">(P2491+S2491)-INVENTARIO[[#This Row],[Comisión 10%]]</f>
        <v>0</v>
      </c>
      <c r="U2491" s="197">
        <f t="shared" ca="1" si="209"/>
        <v>0</v>
      </c>
      <c r="V2491" s="201"/>
      <c r="W2491" s="20">
        <f ca="1">INVENTARIO[[#This Row],[Precio Final]]-(INVENTARIO[[#This Row],[Comisión 10%]]+INVENTARIO[[#This Row],[Costo total]])</f>
        <v>0</v>
      </c>
      <c r="X2491" s="20">
        <f ca="1">INVENTARIO[[#This Row],[Ganancia Unitaria]]*INVENTARIO[[#This Row],[Salidas]]</f>
        <v>0</v>
      </c>
      <c r="Y2491" s="20"/>
      <c r="Z2491" s="20"/>
    </row>
    <row r="2492" spans="1:26" ht="55" hidden="1" customHeight="1" x14ac:dyDescent="0.15">
      <c r="A2492" s="23"/>
      <c r="B2492" s="171"/>
      <c r="C2492" s="22"/>
      <c r="D2492" s="120"/>
      <c r="E2492" s="194"/>
      <c r="F2492" s="195" t="s">
        <v>1345</v>
      </c>
      <c r="G2492" s="196"/>
      <c r="H2492" s="197"/>
      <c r="I2492" s="198">
        <f t="shared" ca="1" si="206"/>
        <v>0</v>
      </c>
      <c r="J2492" s="121"/>
      <c r="K2492" s="196">
        <f>SUMIFS(VENTAS[Cantidad],VENTAS[Código del producto Vendido],INVENTARIO[[#This Row],[Code]])</f>
        <v>0</v>
      </c>
      <c r="L2492" s="196">
        <f>INVENTARIO[[#This Row],[Entradas]]-INVENTARIO[[#This Row],[Salidas]]</f>
        <v>0</v>
      </c>
      <c r="M2492" s="197">
        <f ca="1">INVENTARIO[[#This Row],[Pricing 1]]*10%</f>
        <v>0</v>
      </c>
      <c r="N2492" s="197"/>
      <c r="O2492" s="197"/>
      <c r="P2492" s="197" t="e">
        <f t="shared" si="207"/>
        <v>#DIV/0!</v>
      </c>
      <c r="Q2492" s="196"/>
      <c r="R2492" s="197"/>
      <c r="S2492" s="199">
        <f t="shared" si="208"/>
        <v>0</v>
      </c>
      <c r="T2492" s="200">
        <f ca="1">(P2492+S2492)-INVENTARIO[[#This Row],[Comisión 10%]]</f>
        <v>0</v>
      </c>
      <c r="U2492" s="197">
        <f t="shared" ca="1" si="209"/>
        <v>0</v>
      </c>
      <c r="V2492" s="201"/>
      <c r="W2492" s="20">
        <f ca="1">INVENTARIO[[#This Row],[Precio Final]]-(INVENTARIO[[#This Row],[Comisión 10%]]+INVENTARIO[[#This Row],[Costo total]])</f>
        <v>0</v>
      </c>
      <c r="X2492" s="20">
        <f ca="1">INVENTARIO[[#This Row],[Ganancia Unitaria]]*INVENTARIO[[#This Row],[Salidas]]</f>
        <v>0</v>
      </c>
      <c r="Y2492" s="20"/>
      <c r="Z2492" s="20"/>
    </row>
    <row r="2493" spans="1:26" ht="55" hidden="1" customHeight="1" x14ac:dyDescent="0.15">
      <c r="A2493" s="23"/>
      <c r="B2493" s="171"/>
      <c r="C2493" s="22"/>
      <c r="D2493" s="120"/>
      <c r="E2493" s="194"/>
      <c r="F2493" s="195" t="s">
        <v>1345</v>
      </c>
      <c r="G2493" s="196"/>
      <c r="H2493" s="197"/>
      <c r="I2493" s="198">
        <f t="shared" ca="1" si="206"/>
        <v>0</v>
      </c>
      <c r="J2493" s="121"/>
      <c r="K2493" s="196">
        <f>SUMIFS(VENTAS[Cantidad],VENTAS[Código del producto Vendido],INVENTARIO[[#This Row],[Code]])</f>
        <v>0</v>
      </c>
      <c r="L2493" s="196">
        <f>INVENTARIO[[#This Row],[Entradas]]-INVENTARIO[[#This Row],[Salidas]]</f>
        <v>0</v>
      </c>
      <c r="M2493" s="197">
        <f ca="1">INVENTARIO[[#This Row],[Pricing 1]]*10%</f>
        <v>0</v>
      </c>
      <c r="N2493" s="197"/>
      <c r="O2493" s="197"/>
      <c r="P2493" s="197" t="e">
        <f t="shared" si="207"/>
        <v>#DIV/0!</v>
      </c>
      <c r="Q2493" s="196"/>
      <c r="R2493" s="197"/>
      <c r="S2493" s="199">
        <f t="shared" si="208"/>
        <v>0</v>
      </c>
      <c r="T2493" s="200">
        <f ca="1">(P2493+S2493)-INVENTARIO[[#This Row],[Comisión 10%]]</f>
        <v>0</v>
      </c>
      <c r="U2493" s="197">
        <f t="shared" ca="1" si="209"/>
        <v>0</v>
      </c>
      <c r="V2493" s="201"/>
      <c r="W2493" s="20">
        <f ca="1">INVENTARIO[[#This Row],[Precio Final]]-(INVENTARIO[[#This Row],[Comisión 10%]]+INVENTARIO[[#This Row],[Costo total]])</f>
        <v>0</v>
      </c>
      <c r="X2493" s="20">
        <f ca="1">INVENTARIO[[#This Row],[Ganancia Unitaria]]*INVENTARIO[[#This Row],[Salidas]]</f>
        <v>0</v>
      </c>
      <c r="Y2493" s="20"/>
      <c r="Z2493" s="20"/>
    </row>
    <row r="2494" spans="1:26" ht="55" hidden="1" customHeight="1" x14ac:dyDescent="0.15">
      <c r="A2494" s="23"/>
      <c r="B2494" s="171"/>
      <c r="C2494" s="22"/>
      <c r="D2494" s="120"/>
      <c r="E2494" s="194"/>
      <c r="F2494" s="195" t="s">
        <v>714</v>
      </c>
      <c r="G2494" s="196"/>
      <c r="H2494" s="197"/>
      <c r="I2494" s="198">
        <f t="shared" ca="1" si="206"/>
        <v>0</v>
      </c>
      <c r="J2494" s="121"/>
      <c r="K2494" s="196">
        <f>SUMIFS(VENTAS[Cantidad],VENTAS[Código del producto Vendido],INVENTARIO[[#This Row],[Code]])</f>
        <v>0</v>
      </c>
      <c r="L2494" s="196">
        <f>INVENTARIO[[#This Row],[Entradas]]-INVENTARIO[[#This Row],[Salidas]]</f>
        <v>0</v>
      </c>
      <c r="M2494" s="197">
        <f ca="1">INVENTARIO[[#This Row],[Pricing 1]]*10%</f>
        <v>0</v>
      </c>
      <c r="N2494" s="197"/>
      <c r="O2494" s="197"/>
      <c r="P2494" s="197" t="e">
        <f t="shared" si="207"/>
        <v>#DIV/0!</v>
      </c>
      <c r="Q2494" s="196"/>
      <c r="R2494" s="197"/>
      <c r="S2494" s="199">
        <f t="shared" si="208"/>
        <v>0</v>
      </c>
      <c r="T2494" s="200">
        <f ca="1">(P2494+S2494)-INVENTARIO[[#This Row],[Comisión 10%]]</f>
        <v>0</v>
      </c>
      <c r="U2494" s="197">
        <f t="shared" ca="1" si="209"/>
        <v>0</v>
      </c>
      <c r="V2494" s="201"/>
      <c r="W2494" s="20">
        <f ca="1">INVENTARIO[[#This Row],[Precio Final]]-(INVENTARIO[[#This Row],[Comisión 10%]]+INVENTARIO[[#This Row],[Costo total]])</f>
        <v>0</v>
      </c>
      <c r="X2494" s="20">
        <f ca="1">INVENTARIO[[#This Row],[Ganancia Unitaria]]*INVENTARIO[[#This Row],[Salidas]]</f>
        <v>0</v>
      </c>
      <c r="Y2494" s="20"/>
      <c r="Z2494" s="20"/>
    </row>
    <row r="2495" spans="1:26" ht="55" hidden="1" customHeight="1" x14ac:dyDescent="0.15">
      <c r="A2495" s="23"/>
      <c r="B2495" s="171"/>
      <c r="C2495" s="22"/>
      <c r="D2495" s="120"/>
      <c r="E2495" s="194"/>
      <c r="F2495" s="195" t="s">
        <v>693</v>
      </c>
      <c r="G2495" s="196"/>
      <c r="H2495" s="197"/>
      <c r="I2495" s="198">
        <f t="shared" ca="1" si="206"/>
        <v>0</v>
      </c>
      <c r="J2495" s="121"/>
      <c r="K2495" s="196">
        <f>SUMIFS(VENTAS[Cantidad],VENTAS[Código del producto Vendido],INVENTARIO[[#This Row],[Code]])</f>
        <v>0</v>
      </c>
      <c r="L2495" s="196">
        <f>INVENTARIO[[#This Row],[Entradas]]-INVENTARIO[[#This Row],[Salidas]]</f>
        <v>0</v>
      </c>
      <c r="M2495" s="197">
        <f ca="1">INVENTARIO[[#This Row],[Pricing 1]]*10%</f>
        <v>0</v>
      </c>
      <c r="N2495" s="197"/>
      <c r="O2495" s="197"/>
      <c r="P2495" s="197" t="e">
        <f t="shared" si="207"/>
        <v>#DIV/0!</v>
      </c>
      <c r="Q2495" s="196"/>
      <c r="R2495" s="197"/>
      <c r="S2495" s="199">
        <f t="shared" si="208"/>
        <v>0</v>
      </c>
      <c r="T2495" s="200">
        <f ca="1">(P2495+S2495)-INVENTARIO[[#This Row],[Comisión 10%]]</f>
        <v>0</v>
      </c>
      <c r="U2495" s="197">
        <f t="shared" ca="1" si="209"/>
        <v>0</v>
      </c>
      <c r="V2495" s="201"/>
      <c r="W2495" s="20">
        <f ca="1">INVENTARIO[[#This Row],[Precio Final]]-(INVENTARIO[[#This Row],[Comisión 10%]]+INVENTARIO[[#This Row],[Costo total]])</f>
        <v>0</v>
      </c>
      <c r="X2495" s="20">
        <f ca="1">INVENTARIO[[#This Row],[Ganancia Unitaria]]*INVENTARIO[[#This Row],[Salidas]]</f>
        <v>0</v>
      </c>
      <c r="Y2495" s="20"/>
      <c r="Z2495" s="20"/>
    </row>
    <row r="2496" spans="1:26" ht="55" hidden="1" customHeight="1" x14ac:dyDescent="0.15">
      <c r="A2496" s="23"/>
      <c r="B2496" s="171"/>
      <c r="C2496" s="22"/>
      <c r="D2496" s="120"/>
      <c r="E2496" s="194"/>
      <c r="F2496" s="195" t="s">
        <v>2415</v>
      </c>
      <c r="G2496" s="196"/>
      <c r="H2496" s="197"/>
      <c r="I2496" s="198">
        <f t="shared" ca="1" si="206"/>
        <v>0</v>
      </c>
      <c r="J2496" s="121"/>
      <c r="K2496" s="196">
        <f>SUMIFS(VENTAS[Cantidad],VENTAS[Código del producto Vendido],INVENTARIO[[#This Row],[Code]])</f>
        <v>0</v>
      </c>
      <c r="L2496" s="196">
        <f>INVENTARIO[[#This Row],[Entradas]]-INVENTARIO[[#This Row],[Salidas]]</f>
        <v>0</v>
      </c>
      <c r="M2496" s="197">
        <f ca="1">INVENTARIO[[#This Row],[Pricing 1]]*10%</f>
        <v>0</v>
      </c>
      <c r="N2496" s="197"/>
      <c r="O2496" s="197"/>
      <c r="P2496" s="197" t="e">
        <f t="shared" si="207"/>
        <v>#DIV/0!</v>
      </c>
      <c r="Q2496" s="196"/>
      <c r="R2496" s="197"/>
      <c r="S2496" s="199">
        <f t="shared" si="208"/>
        <v>0</v>
      </c>
      <c r="T2496" s="200">
        <f ca="1">(P2496+S2496)-INVENTARIO[[#This Row],[Comisión 10%]]</f>
        <v>0</v>
      </c>
      <c r="U2496" s="197">
        <f t="shared" ca="1" si="209"/>
        <v>0</v>
      </c>
      <c r="V2496" s="201"/>
      <c r="W2496" s="20">
        <f ca="1">INVENTARIO[[#This Row],[Precio Final]]-(INVENTARIO[[#This Row],[Comisión 10%]]+INVENTARIO[[#This Row],[Costo total]])</f>
        <v>0</v>
      </c>
      <c r="X2496" s="20">
        <f ca="1">INVENTARIO[[#This Row],[Ganancia Unitaria]]*INVENTARIO[[#This Row],[Salidas]]</f>
        <v>0</v>
      </c>
      <c r="Y2496" s="20"/>
      <c r="Z2496" s="20"/>
    </row>
    <row r="2497" spans="1:26" ht="55" hidden="1" customHeight="1" x14ac:dyDescent="0.15">
      <c r="A2497" s="23"/>
      <c r="B2497" s="171"/>
      <c r="C2497" s="22"/>
      <c r="D2497" s="120"/>
      <c r="E2497" s="194"/>
      <c r="F2497" s="195" t="s">
        <v>693</v>
      </c>
      <c r="G2497" s="196"/>
      <c r="H2497" s="197"/>
      <c r="I2497" s="198">
        <f t="shared" ca="1" si="206"/>
        <v>0</v>
      </c>
      <c r="J2497" s="121"/>
      <c r="K2497" s="196">
        <f>SUMIFS(VENTAS[Cantidad],VENTAS[Código del producto Vendido],INVENTARIO[[#This Row],[Code]])</f>
        <v>0</v>
      </c>
      <c r="L2497" s="196">
        <f>INVENTARIO[[#This Row],[Entradas]]-INVENTARIO[[#This Row],[Salidas]]</f>
        <v>0</v>
      </c>
      <c r="M2497" s="197">
        <f ca="1">INVENTARIO[[#This Row],[Pricing 1]]*10%</f>
        <v>0</v>
      </c>
      <c r="N2497" s="197"/>
      <c r="O2497" s="197"/>
      <c r="P2497" s="197" t="e">
        <f t="shared" si="207"/>
        <v>#DIV/0!</v>
      </c>
      <c r="Q2497" s="196"/>
      <c r="R2497" s="197"/>
      <c r="S2497" s="199">
        <f t="shared" si="208"/>
        <v>0</v>
      </c>
      <c r="T2497" s="200">
        <f ca="1">(P2497+S2497)-INVENTARIO[[#This Row],[Comisión 10%]]</f>
        <v>0</v>
      </c>
      <c r="U2497" s="197">
        <f t="shared" ca="1" si="209"/>
        <v>0</v>
      </c>
      <c r="V2497" s="201"/>
      <c r="W2497" s="20">
        <f ca="1">INVENTARIO[[#This Row],[Precio Final]]-(INVENTARIO[[#This Row],[Comisión 10%]]+INVENTARIO[[#This Row],[Costo total]])</f>
        <v>0</v>
      </c>
      <c r="X2497" s="20">
        <f ca="1">INVENTARIO[[#This Row],[Ganancia Unitaria]]*INVENTARIO[[#This Row],[Salidas]]</f>
        <v>0</v>
      </c>
      <c r="Y2497" s="20"/>
      <c r="Z2497" s="20"/>
    </row>
    <row r="2498" spans="1:26" ht="55" hidden="1" customHeight="1" x14ac:dyDescent="0.15">
      <c r="A2498" s="23"/>
      <c r="B2498" s="171"/>
      <c r="C2498" s="22"/>
      <c r="D2498" s="120"/>
      <c r="E2498" s="194"/>
      <c r="F2498" s="195" t="s">
        <v>698</v>
      </c>
      <c r="G2498" s="196"/>
      <c r="H2498" s="197"/>
      <c r="I2498" s="198">
        <f t="shared" ca="1" si="206"/>
        <v>0</v>
      </c>
      <c r="J2498" s="121"/>
      <c r="K2498" s="196">
        <f>SUMIFS(VENTAS[Cantidad],VENTAS[Código del producto Vendido],INVENTARIO[[#This Row],[Code]])</f>
        <v>0</v>
      </c>
      <c r="L2498" s="196">
        <f>INVENTARIO[[#This Row],[Entradas]]-INVENTARIO[[#This Row],[Salidas]]</f>
        <v>0</v>
      </c>
      <c r="M2498" s="197">
        <f ca="1">INVENTARIO[[#This Row],[Pricing 1]]*10%</f>
        <v>0</v>
      </c>
      <c r="N2498" s="197"/>
      <c r="O2498" s="197"/>
      <c r="P2498" s="197" t="e">
        <f t="shared" si="207"/>
        <v>#DIV/0!</v>
      </c>
      <c r="Q2498" s="196"/>
      <c r="R2498" s="197"/>
      <c r="S2498" s="199">
        <f t="shared" si="208"/>
        <v>0</v>
      </c>
      <c r="T2498" s="200">
        <f ca="1">(P2498+S2498)-INVENTARIO[[#This Row],[Comisión 10%]]</f>
        <v>0</v>
      </c>
      <c r="U2498" s="197">
        <f t="shared" ca="1" si="209"/>
        <v>0</v>
      </c>
      <c r="V2498" s="201"/>
      <c r="W2498" s="20">
        <f ca="1">INVENTARIO[[#This Row],[Precio Final]]-(INVENTARIO[[#This Row],[Comisión 10%]]+INVENTARIO[[#This Row],[Costo total]])</f>
        <v>0</v>
      </c>
      <c r="X2498" s="20">
        <f ca="1">INVENTARIO[[#This Row],[Ganancia Unitaria]]*INVENTARIO[[#This Row],[Salidas]]</f>
        <v>0</v>
      </c>
      <c r="Y2498" s="20"/>
      <c r="Z2498" s="20"/>
    </row>
    <row r="2499" spans="1:26" ht="55" hidden="1" customHeight="1" x14ac:dyDescent="0.15">
      <c r="A2499" s="23"/>
      <c r="B2499" s="171"/>
      <c r="C2499" s="22"/>
      <c r="D2499" s="120"/>
      <c r="E2499" s="194"/>
      <c r="F2499" s="195" t="s">
        <v>697</v>
      </c>
      <c r="G2499" s="196"/>
      <c r="H2499" s="197"/>
      <c r="I2499" s="198">
        <f t="shared" ca="1" si="206"/>
        <v>0</v>
      </c>
      <c r="J2499" s="121"/>
      <c r="K2499" s="196">
        <f>SUMIFS(VENTAS[Cantidad],VENTAS[Código del producto Vendido],INVENTARIO[[#This Row],[Code]])</f>
        <v>0</v>
      </c>
      <c r="L2499" s="196">
        <f>INVENTARIO[[#This Row],[Entradas]]-INVENTARIO[[#This Row],[Salidas]]</f>
        <v>0</v>
      </c>
      <c r="M2499" s="197">
        <f ca="1">INVENTARIO[[#This Row],[Pricing 1]]*10%</f>
        <v>0</v>
      </c>
      <c r="N2499" s="197"/>
      <c r="O2499" s="197"/>
      <c r="P2499" s="197" t="e">
        <f t="shared" si="207"/>
        <v>#DIV/0!</v>
      </c>
      <c r="Q2499" s="196"/>
      <c r="R2499" s="197"/>
      <c r="S2499" s="199">
        <f t="shared" si="208"/>
        <v>0</v>
      </c>
      <c r="T2499" s="200">
        <f ca="1">(P2499+S2499)-INVENTARIO[[#This Row],[Comisión 10%]]</f>
        <v>0</v>
      </c>
      <c r="U2499" s="197">
        <f t="shared" ca="1" si="209"/>
        <v>0</v>
      </c>
      <c r="V2499" s="201"/>
      <c r="W2499" s="20">
        <f ca="1">INVENTARIO[[#This Row],[Precio Final]]-(INVENTARIO[[#This Row],[Comisión 10%]]+INVENTARIO[[#This Row],[Costo total]])</f>
        <v>0</v>
      </c>
      <c r="X2499" s="20">
        <f ca="1">INVENTARIO[[#This Row],[Ganancia Unitaria]]*INVENTARIO[[#This Row],[Salidas]]</f>
        <v>0</v>
      </c>
      <c r="Y2499" s="20"/>
      <c r="Z2499" s="20"/>
    </row>
    <row r="2500" spans="1:26" ht="55" hidden="1" customHeight="1" x14ac:dyDescent="0.15">
      <c r="A2500" s="23"/>
      <c r="B2500" s="171"/>
      <c r="C2500" s="22"/>
      <c r="D2500" s="120"/>
      <c r="E2500" s="194"/>
      <c r="F2500" s="195" t="s">
        <v>695</v>
      </c>
      <c r="G2500" s="196"/>
      <c r="H2500" s="197"/>
      <c r="I2500" s="198">
        <f t="shared" ca="1" si="206"/>
        <v>0</v>
      </c>
      <c r="J2500" s="121"/>
      <c r="K2500" s="196">
        <f>SUMIFS(VENTAS[Cantidad],VENTAS[Código del producto Vendido],INVENTARIO[[#This Row],[Code]])</f>
        <v>0</v>
      </c>
      <c r="L2500" s="196">
        <f>INVENTARIO[[#This Row],[Entradas]]-INVENTARIO[[#This Row],[Salidas]]</f>
        <v>0</v>
      </c>
      <c r="M2500" s="197">
        <f ca="1">INVENTARIO[[#This Row],[Pricing 1]]*10%</f>
        <v>0</v>
      </c>
      <c r="N2500" s="197"/>
      <c r="O2500" s="197"/>
      <c r="P2500" s="197" t="e">
        <f t="shared" si="207"/>
        <v>#DIV/0!</v>
      </c>
      <c r="Q2500" s="196"/>
      <c r="R2500" s="197"/>
      <c r="S2500" s="199">
        <f t="shared" si="208"/>
        <v>0</v>
      </c>
      <c r="T2500" s="200">
        <f ca="1">(P2500+S2500)-INVENTARIO[[#This Row],[Comisión 10%]]</f>
        <v>0</v>
      </c>
      <c r="U2500" s="197">
        <f t="shared" ca="1" si="209"/>
        <v>0</v>
      </c>
      <c r="V2500" s="201"/>
      <c r="W2500" s="20">
        <f ca="1">INVENTARIO[[#This Row],[Precio Final]]-(INVENTARIO[[#This Row],[Comisión 10%]]+INVENTARIO[[#This Row],[Costo total]])</f>
        <v>0</v>
      </c>
      <c r="X2500" s="20">
        <f ca="1">INVENTARIO[[#This Row],[Ganancia Unitaria]]*INVENTARIO[[#This Row],[Salidas]]</f>
        <v>0</v>
      </c>
      <c r="Y2500" s="20"/>
      <c r="Z2500" s="20"/>
    </row>
    <row r="2501" spans="1:26" ht="55" hidden="1" customHeight="1" x14ac:dyDescent="0.15">
      <c r="A2501" s="23"/>
      <c r="B2501" s="171"/>
      <c r="C2501" s="22"/>
      <c r="D2501" s="120"/>
      <c r="E2501" s="194"/>
      <c r="F2501" s="195" t="s">
        <v>697</v>
      </c>
      <c r="G2501" s="196"/>
      <c r="H2501" s="197"/>
      <c r="I2501" s="198">
        <f t="shared" ca="1" si="206"/>
        <v>0</v>
      </c>
      <c r="J2501" s="121"/>
      <c r="K2501" s="196">
        <f>SUMIFS(VENTAS[Cantidad],VENTAS[Código del producto Vendido],INVENTARIO[[#This Row],[Code]])</f>
        <v>0</v>
      </c>
      <c r="L2501" s="196">
        <f>INVENTARIO[[#This Row],[Entradas]]-INVENTARIO[[#This Row],[Salidas]]</f>
        <v>0</v>
      </c>
      <c r="M2501" s="197">
        <f ca="1">INVENTARIO[[#This Row],[Pricing 1]]*10%</f>
        <v>0</v>
      </c>
      <c r="N2501" s="197"/>
      <c r="O2501" s="197"/>
      <c r="P2501" s="197" t="e">
        <f t="shared" si="207"/>
        <v>#DIV/0!</v>
      </c>
      <c r="Q2501" s="196"/>
      <c r="R2501" s="197"/>
      <c r="S2501" s="199">
        <f t="shared" si="208"/>
        <v>0</v>
      </c>
      <c r="T2501" s="200">
        <f ca="1">(P2501+S2501)-INVENTARIO[[#This Row],[Comisión 10%]]</f>
        <v>0</v>
      </c>
      <c r="U2501" s="197">
        <f t="shared" ca="1" si="209"/>
        <v>0</v>
      </c>
      <c r="V2501" s="201"/>
      <c r="W2501" s="20">
        <f ca="1">INVENTARIO[[#This Row],[Precio Final]]-(INVENTARIO[[#This Row],[Comisión 10%]]+INVENTARIO[[#This Row],[Costo total]])</f>
        <v>0</v>
      </c>
      <c r="X2501" s="20">
        <f ca="1">INVENTARIO[[#This Row],[Ganancia Unitaria]]*INVENTARIO[[#This Row],[Salidas]]</f>
        <v>0</v>
      </c>
      <c r="Y2501" s="20"/>
      <c r="Z2501" s="20"/>
    </row>
    <row r="2502" spans="1:26" ht="55" hidden="1" customHeight="1" x14ac:dyDescent="0.15">
      <c r="A2502" s="23"/>
      <c r="B2502" s="171"/>
      <c r="C2502" s="22"/>
      <c r="D2502" s="120"/>
      <c r="E2502" s="194"/>
      <c r="F2502" s="195" t="s">
        <v>698</v>
      </c>
      <c r="G2502" s="196"/>
      <c r="H2502" s="197"/>
      <c r="I2502" s="198">
        <f t="shared" ca="1" si="206"/>
        <v>0</v>
      </c>
      <c r="J2502" s="121"/>
      <c r="K2502" s="196">
        <f>SUMIFS(VENTAS[Cantidad],VENTAS[Código del producto Vendido],INVENTARIO[[#This Row],[Code]])</f>
        <v>0</v>
      </c>
      <c r="L2502" s="196">
        <f>INVENTARIO[[#This Row],[Entradas]]-INVENTARIO[[#This Row],[Salidas]]</f>
        <v>0</v>
      </c>
      <c r="M2502" s="197">
        <f ca="1">INVENTARIO[[#This Row],[Pricing 1]]*10%</f>
        <v>0</v>
      </c>
      <c r="N2502" s="197"/>
      <c r="O2502" s="197"/>
      <c r="P2502" s="197" t="e">
        <f t="shared" si="207"/>
        <v>#DIV/0!</v>
      </c>
      <c r="Q2502" s="196"/>
      <c r="R2502" s="197"/>
      <c r="S2502" s="199">
        <f t="shared" si="208"/>
        <v>0</v>
      </c>
      <c r="T2502" s="200">
        <f ca="1">(P2502+S2502)-INVENTARIO[[#This Row],[Comisión 10%]]</f>
        <v>0</v>
      </c>
      <c r="U2502" s="197">
        <f t="shared" ca="1" si="209"/>
        <v>0</v>
      </c>
      <c r="V2502" s="201"/>
      <c r="W2502" s="20">
        <f ca="1">INVENTARIO[[#This Row],[Precio Final]]-(INVENTARIO[[#This Row],[Comisión 10%]]+INVENTARIO[[#This Row],[Costo total]])</f>
        <v>0</v>
      </c>
      <c r="X2502" s="20">
        <f ca="1">INVENTARIO[[#This Row],[Ganancia Unitaria]]*INVENTARIO[[#This Row],[Salidas]]</f>
        <v>0</v>
      </c>
      <c r="Y2502" s="20"/>
      <c r="Z2502" s="20"/>
    </row>
    <row r="2503" spans="1:26" ht="55" hidden="1" customHeight="1" x14ac:dyDescent="0.15">
      <c r="A2503" s="23"/>
      <c r="B2503" s="171"/>
      <c r="C2503" s="22"/>
      <c r="D2503" s="120"/>
      <c r="E2503" s="194"/>
      <c r="F2503" s="195" t="s">
        <v>697</v>
      </c>
      <c r="G2503" s="196"/>
      <c r="H2503" s="197"/>
      <c r="I2503" s="198">
        <f t="shared" ca="1" si="206"/>
        <v>0</v>
      </c>
      <c r="J2503" s="121"/>
      <c r="K2503" s="196">
        <f>SUMIFS(VENTAS[Cantidad],VENTAS[Código del producto Vendido],INVENTARIO[[#This Row],[Code]])</f>
        <v>0</v>
      </c>
      <c r="L2503" s="196">
        <f>INVENTARIO[[#This Row],[Entradas]]-INVENTARIO[[#This Row],[Salidas]]</f>
        <v>0</v>
      </c>
      <c r="M2503" s="197">
        <f ca="1">INVENTARIO[[#This Row],[Pricing 1]]*10%</f>
        <v>0</v>
      </c>
      <c r="N2503" s="197"/>
      <c r="O2503" s="197"/>
      <c r="P2503" s="197" t="e">
        <f t="shared" si="207"/>
        <v>#DIV/0!</v>
      </c>
      <c r="Q2503" s="196"/>
      <c r="R2503" s="197"/>
      <c r="S2503" s="199">
        <f t="shared" si="208"/>
        <v>0</v>
      </c>
      <c r="T2503" s="200">
        <f ca="1">(P2503+S2503)-INVENTARIO[[#This Row],[Comisión 10%]]</f>
        <v>0</v>
      </c>
      <c r="U2503" s="197">
        <f t="shared" ca="1" si="209"/>
        <v>0</v>
      </c>
      <c r="V2503" s="201"/>
      <c r="W2503" s="20">
        <f ca="1">INVENTARIO[[#This Row],[Precio Final]]-(INVENTARIO[[#This Row],[Comisión 10%]]+INVENTARIO[[#This Row],[Costo total]])</f>
        <v>0</v>
      </c>
      <c r="X2503" s="20">
        <f ca="1">INVENTARIO[[#This Row],[Ganancia Unitaria]]*INVENTARIO[[#This Row],[Salidas]]</f>
        <v>0</v>
      </c>
      <c r="Y2503" s="20"/>
      <c r="Z2503" s="20"/>
    </row>
    <row r="2504" spans="1:26" ht="55" hidden="1" customHeight="1" x14ac:dyDescent="0.15">
      <c r="A2504" s="23"/>
      <c r="B2504" s="171"/>
      <c r="C2504" s="22"/>
      <c r="D2504" s="120"/>
      <c r="E2504" s="194"/>
      <c r="F2504" s="195" t="s">
        <v>695</v>
      </c>
      <c r="G2504" s="196"/>
      <c r="H2504" s="197"/>
      <c r="I2504" s="198">
        <f t="shared" ca="1" si="206"/>
        <v>0</v>
      </c>
      <c r="J2504" s="121"/>
      <c r="K2504" s="196">
        <f>SUMIFS(VENTAS[Cantidad],VENTAS[Código del producto Vendido],INVENTARIO[[#This Row],[Code]])</f>
        <v>0</v>
      </c>
      <c r="L2504" s="196">
        <f>INVENTARIO[[#This Row],[Entradas]]-INVENTARIO[[#This Row],[Salidas]]</f>
        <v>0</v>
      </c>
      <c r="M2504" s="197">
        <f ca="1">INVENTARIO[[#This Row],[Pricing 1]]*10%</f>
        <v>0</v>
      </c>
      <c r="N2504" s="197"/>
      <c r="O2504" s="197"/>
      <c r="P2504" s="197" t="e">
        <f t="shared" si="207"/>
        <v>#DIV/0!</v>
      </c>
      <c r="Q2504" s="196"/>
      <c r="R2504" s="197"/>
      <c r="S2504" s="199">
        <f t="shared" si="208"/>
        <v>0</v>
      </c>
      <c r="T2504" s="200">
        <f ca="1">(P2504+S2504)-INVENTARIO[[#This Row],[Comisión 10%]]</f>
        <v>0</v>
      </c>
      <c r="U2504" s="197">
        <f t="shared" ca="1" si="209"/>
        <v>0</v>
      </c>
      <c r="V2504" s="201"/>
      <c r="W2504" s="20">
        <f ca="1">INVENTARIO[[#This Row],[Precio Final]]-(INVENTARIO[[#This Row],[Comisión 10%]]+INVENTARIO[[#This Row],[Costo total]])</f>
        <v>0</v>
      </c>
      <c r="X2504" s="20">
        <f ca="1">INVENTARIO[[#This Row],[Ganancia Unitaria]]*INVENTARIO[[#This Row],[Salidas]]</f>
        <v>0</v>
      </c>
      <c r="Y2504" s="20"/>
      <c r="Z2504" s="20"/>
    </row>
    <row r="2505" spans="1:26" ht="55" hidden="1" customHeight="1" x14ac:dyDescent="0.15">
      <c r="A2505" s="23"/>
      <c r="B2505" s="171"/>
      <c r="C2505" s="22"/>
      <c r="D2505" s="120"/>
      <c r="E2505" s="194"/>
      <c r="F2505" s="195" t="s">
        <v>698</v>
      </c>
      <c r="G2505" s="196"/>
      <c r="H2505" s="197"/>
      <c r="I2505" s="198">
        <f t="shared" ca="1" si="206"/>
        <v>0</v>
      </c>
      <c r="J2505" s="121"/>
      <c r="K2505" s="196">
        <f>SUMIFS(VENTAS[Cantidad],VENTAS[Código del producto Vendido],INVENTARIO[[#This Row],[Code]])</f>
        <v>0</v>
      </c>
      <c r="L2505" s="196">
        <f>INVENTARIO[[#This Row],[Entradas]]-INVENTARIO[[#This Row],[Salidas]]</f>
        <v>0</v>
      </c>
      <c r="M2505" s="197">
        <f ca="1">INVENTARIO[[#This Row],[Pricing 1]]*10%</f>
        <v>0</v>
      </c>
      <c r="N2505" s="197"/>
      <c r="O2505" s="197"/>
      <c r="P2505" s="197" t="e">
        <f t="shared" si="207"/>
        <v>#DIV/0!</v>
      </c>
      <c r="Q2505" s="196"/>
      <c r="R2505" s="197"/>
      <c r="S2505" s="199">
        <f t="shared" si="208"/>
        <v>0</v>
      </c>
      <c r="T2505" s="200">
        <f ca="1">(P2505+S2505)-INVENTARIO[[#This Row],[Comisión 10%]]</f>
        <v>0</v>
      </c>
      <c r="U2505" s="197">
        <f t="shared" ca="1" si="209"/>
        <v>0</v>
      </c>
      <c r="V2505" s="201"/>
      <c r="W2505" s="20">
        <f ca="1">INVENTARIO[[#This Row],[Precio Final]]-(INVENTARIO[[#This Row],[Comisión 10%]]+INVENTARIO[[#This Row],[Costo total]])</f>
        <v>0</v>
      </c>
      <c r="X2505" s="20">
        <f ca="1">INVENTARIO[[#This Row],[Ganancia Unitaria]]*INVENTARIO[[#This Row],[Salidas]]</f>
        <v>0</v>
      </c>
      <c r="Y2505" s="20"/>
      <c r="Z2505" s="20"/>
    </row>
    <row r="2506" spans="1:26" ht="55" hidden="1" customHeight="1" x14ac:dyDescent="0.15">
      <c r="A2506" s="23"/>
      <c r="B2506" s="171"/>
      <c r="C2506" s="22"/>
      <c r="D2506" s="120"/>
      <c r="E2506" s="194"/>
      <c r="F2506" s="195" t="s">
        <v>695</v>
      </c>
      <c r="G2506" s="196"/>
      <c r="H2506" s="197"/>
      <c r="I2506" s="198">
        <f t="shared" ca="1" si="206"/>
        <v>0</v>
      </c>
      <c r="J2506" s="121"/>
      <c r="K2506" s="196">
        <f>SUMIFS(VENTAS[Cantidad],VENTAS[Código del producto Vendido],INVENTARIO[[#This Row],[Code]])</f>
        <v>0</v>
      </c>
      <c r="L2506" s="196">
        <f>INVENTARIO[[#This Row],[Entradas]]-INVENTARIO[[#This Row],[Salidas]]</f>
        <v>0</v>
      </c>
      <c r="M2506" s="197">
        <f ca="1">INVENTARIO[[#This Row],[Pricing 1]]*10%</f>
        <v>0</v>
      </c>
      <c r="N2506" s="197"/>
      <c r="O2506" s="197"/>
      <c r="P2506" s="197" t="e">
        <f t="shared" si="207"/>
        <v>#DIV/0!</v>
      </c>
      <c r="Q2506" s="196"/>
      <c r="R2506" s="197"/>
      <c r="S2506" s="199">
        <f t="shared" si="208"/>
        <v>0</v>
      </c>
      <c r="T2506" s="200">
        <f ca="1">(P2506+S2506)-INVENTARIO[[#This Row],[Comisión 10%]]</f>
        <v>0</v>
      </c>
      <c r="U2506" s="197">
        <f t="shared" ca="1" si="209"/>
        <v>0</v>
      </c>
      <c r="V2506" s="201"/>
      <c r="W2506" s="20">
        <f ca="1">INVENTARIO[[#This Row],[Precio Final]]-(INVENTARIO[[#This Row],[Comisión 10%]]+INVENTARIO[[#This Row],[Costo total]])</f>
        <v>0</v>
      </c>
      <c r="X2506" s="20">
        <f ca="1">INVENTARIO[[#This Row],[Ganancia Unitaria]]*INVENTARIO[[#This Row],[Salidas]]</f>
        <v>0</v>
      </c>
      <c r="Y2506" s="20"/>
      <c r="Z2506" s="20"/>
    </row>
    <row r="2507" spans="1:26" ht="55" hidden="1" customHeight="1" x14ac:dyDescent="0.15">
      <c r="A2507" s="23"/>
      <c r="B2507" s="171"/>
      <c r="C2507" s="22"/>
      <c r="D2507" s="120"/>
      <c r="E2507" s="194"/>
      <c r="F2507" s="195" t="s">
        <v>697</v>
      </c>
      <c r="G2507" s="196"/>
      <c r="H2507" s="197"/>
      <c r="I2507" s="198">
        <f t="shared" ca="1" si="206"/>
        <v>0</v>
      </c>
      <c r="J2507" s="121"/>
      <c r="K2507" s="196">
        <f>SUMIFS(VENTAS[Cantidad],VENTAS[Código del producto Vendido],INVENTARIO[[#This Row],[Code]])</f>
        <v>0</v>
      </c>
      <c r="L2507" s="196">
        <f>INVENTARIO[[#This Row],[Entradas]]-INVENTARIO[[#This Row],[Salidas]]</f>
        <v>0</v>
      </c>
      <c r="M2507" s="197">
        <f ca="1">INVENTARIO[[#This Row],[Pricing 1]]*10%</f>
        <v>0</v>
      </c>
      <c r="N2507" s="197"/>
      <c r="O2507" s="197"/>
      <c r="P2507" s="197" t="e">
        <f t="shared" si="207"/>
        <v>#DIV/0!</v>
      </c>
      <c r="Q2507" s="196"/>
      <c r="R2507" s="197"/>
      <c r="S2507" s="199">
        <f t="shared" si="208"/>
        <v>0</v>
      </c>
      <c r="T2507" s="200">
        <f ca="1">(P2507+S2507)-INVENTARIO[[#This Row],[Comisión 10%]]</f>
        <v>0</v>
      </c>
      <c r="U2507" s="197">
        <f t="shared" ca="1" si="209"/>
        <v>0</v>
      </c>
      <c r="V2507" s="201"/>
      <c r="W2507" s="20">
        <f ca="1">INVENTARIO[[#This Row],[Precio Final]]-(INVENTARIO[[#This Row],[Comisión 10%]]+INVENTARIO[[#This Row],[Costo total]])</f>
        <v>0</v>
      </c>
      <c r="X2507" s="20">
        <f ca="1">INVENTARIO[[#This Row],[Ganancia Unitaria]]*INVENTARIO[[#This Row],[Salidas]]</f>
        <v>0</v>
      </c>
      <c r="Y2507" s="20"/>
      <c r="Z2507" s="20"/>
    </row>
    <row r="2508" spans="1:26" ht="55" hidden="1" customHeight="1" x14ac:dyDescent="0.15">
      <c r="A2508" s="23"/>
      <c r="B2508" s="171"/>
      <c r="C2508" s="22"/>
      <c r="D2508" s="120"/>
      <c r="E2508" s="194"/>
      <c r="F2508" s="195" t="s">
        <v>714</v>
      </c>
      <c r="G2508" s="196"/>
      <c r="H2508" s="197"/>
      <c r="I2508" s="198">
        <f t="shared" ca="1" si="206"/>
        <v>0</v>
      </c>
      <c r="J2508" s="121"/>
      <c r="K2508" s="196">
        <f>SUMIFS(VENTAS[Cantidad],VENTAS[Código del producto Vendido],INVENTARIO[[#This Row],[Code]])</f>
        <v>0</v>
      </c>
      <c r="L2508" s="196">
        <f>INVENTARIO[[#This Row],[Entradas]]-INVENTARIO[[#This Row],[Salidas]]</f>
        <v>0</v>
      </c>
      <c r="M2508" s="197">
        <f ca="1">INVENTARIO[[#This Row],[Pricing 1]]*10%</f>
        <v>0</v>
      </c>
      <c r="N2508" s="197"/>
      <c r="O2508" s="197"/>
      <c r="P2508" s="197" t="e">
        <f t="shared" si="207"/>
        <v>#DIV/0!</v>
      </c>
      <c r="Q2508" s="196"/>
      <c r="R2508" s="197"/>
      <c r="S2508" s="199">
        <f t="shared" si="208"/>
        <v>0</v>
      </c>
      <c r="T2508" s="200">
        <f ca="1">(P2508+S2508)-INVENTARIO[[#This Row],[Comisión 10%]]</f>
        <v>0</v>
      </c>
      <c r="U2508" s="197">
        <f t="shared" ca="1" si="209"/>
        <v>0</v>
      </c>
      <c r="V2508" s="201"/>
      <c r="W2508" s="20">
        <f ca="1">INVENTARIO[[#This Row],[Precio Final]]-(INVENTARIO[[#This Row],[Comisión 10%]]+INVENTARIO[[#This Row],[Costo total]])</f>
        <v>0</v>
      </c>
      <c r="X2508" s="20">
        <f ca="1">INVENTARIO[[#This Row],[Ganancia Unitaria]]*INVENTARIO[[#This Row],[Salidas]]</f>
        <v>0</v>
      </c>
      <c r="Y2508" s="20"/>
      <c r="Z2508" s="20"/>
    </row>
    <row r="2509" spans="1:26" ht="55" hidden="1" customHeight="1" x14ac:dyDescent="0.15">
      <c r="A2509" s="23"/>
      <c r="B2509" s="171"/>
      <c r="C2509" s="22"/>
      <c r="D2509" s="120"/>
      <c r="E2509" s="194"/>
      <c r="F2509" s="195" t="s">
        <v>698</v>
      </c>
      <c r="G2509" s="196"/>
      <c r="H2509" s="197"/>
      <c r="I2509" s="198">
        <f t="shared" ca="1" si="206"/>
        <v>0</v>
      </c>
      <c r="J2509" s="121"/>
      <c r="K2509" s="196">
        <f>SUMIFS(VENTAS[Cantidad],VENTAS[Código del producto Vendido],INVENTARIO[[#This Row],[Code]])</f>
        <v>0</v>
      </c>
      <c r="L2509" s="196">
        <f>INVENTARIO[[#This Row],[Entradas]]-INVENTARIO[[#This Row],[Salidas]]</f>
        <v>0</v>
      </c>
      <c r="M2509" s="197">
        <f ca="1">INVENTARIO[[#This Row],[Pricing 1]]*10%</f>
        <v>0</v>
      </c>
      <c r="N2509" s="197"/>
      <c r="O2509" s="197"/>
      <c r="P2509" s="197" t="e">
        <f t="shared" si="207"/>
        <v>#DIV/0!</v>
      </c>
      <c r="Q2509" s="196"/>
      <c r="R2509" s="197"/>
      <c r="S2509" s="199">
        <f t="shared" si="208"/>
        <v>0</v>
      </c>
      <c r="T2509" s="200">
        <f ca="1">(P2509+S2509)-INVENTARIO[[#This Row],[Comisión 10%]]</f>
        <v>0</v>
      </c>
      <c r="U2509" s="197">
        <f t="shared" ca="1" si="209"/>
        <v>0</v>
      </c>
      <c r="V2509" s="201"/>
      <c r="W2509" s="20">
        <f ca="1">INVENTARIO[[#This Row],[Precio Final]]-(INVENTARIO[[#This Row],[Comisión 10%]]+INVENTARIO[[#This Row],[Costo total]])</f>
        <v>0</v>
      </c>
      <c r="X2509" s="20">
        <f ca="1">INVENTARIO[[#This Row],[Ganancia Unitaria]]*INVENTARIO[[#This Row],[Salidas]]</f>
        <v>0</v>
      </c>
      <c r="Y2509" s="20"/>
      <c r="Z2509" s="20"/>
    </row>
    <row r="2510" spans="1:26" ht="55" hidden="1" customHeight="1" x14ac:dyDescent="0.15">
      <c r="A2510" s="23"/>
      <c r="B2510" s="171"/>
      <c r="C2510" s="22"/>
      <c r="D2510" s="120"/>
      <c r="E2510" s="194"/>
      <c r="F2510" s="195" t="s">
        <v>697</v>
      </c>
      <c r="G2510" s="196"/>
      <c r="H2510" s="197"/>
      <c r="I2510" s="198">
        <f t="shared" ca="1" si="206"/>
        <v>0</v>
      </c>
      <c r="J2510" s="121"/>
      <c r="K2510" s="196">
        <f>SUMIFS(VENTAS[Cantidad],VENTAS[Código del producto Vendido],INVENTARIO[[#This Row],[Code]])</f>
        <v>0</v>
      </c>
      <c r="L2510" s="196">
        <f>INVENTARIO[[#This Row],[Entradas]]-INVENTARIO[[#This Row],[Salidas]]</f>
        <v>0</v>
      </c>
      <c r="M2510" s="197">
        <f ca="1">INVENTARIO[[#This Row],[Pricing 1]]*10%</f>
        <v>0</v>
      </c>
      <c r="N2510" s="197"/>
      <c r="O2510" s="197"/>
      <c r="P2510" s="197" t="e">
        <f t="shared" si="207"/>
        <v>#DIV/0!</v>
      </c>
      <c r="Q2510" s="196"/>
      <c r="R2510" s="197"/>
      <c r="S2510" s="199">
        <f t="shared" si="208"/>
        <v>0</v>
      </c>
      <c r="T2510" s="200">
        <f ca="1">(P2510+S2510)-INVENTARIO[[#This Row],[Comisión 10%]]</f>
        <v>0</v>
      </c>
      <c r="U2510" s="197">
        <f t="shared" ca="1" si="209"/>
        <v>0</v>
      </c>
      <c r="V2510" s="201"/>
      <c r="W2510" s="20">
        <f ca="1">INVENTARIO[[#This Row],[Precio Final]]-(INVENTARIO[[#This Row],[Comisión 10%]]+INVENTARIO[[#This Row],[Costo total]])</f>
        <v>0</v>
      </c>
      <c r="X2510" s="20">
        <f ca="1">INVENTARIO[[#This Row],[Ganancia Unitaria]]*INVENTARIO[[#This Row],[Salidas]]</f>
        <v>0</v>
      </c>
      <c r="Y2510" s="20"/>
      <c r="Z2510" s="20"/>
    </row>
    <row r="2511" spans="1:26" ht="55" hidden="1" customHeight="1" x14ac:dyDescent="0.15">
      <c r="A2511" s="23"/>
      <c r="B2511" s="171"/>
      <c r="C2511" s="22"/>
      <c r="D2511" s="120"/>
      <c r="E2511" s="194"/>
      <c r="F2511" s="195" t="s">
        <v>695</v>
      </c>
      <c r="G2511" s="196"/>
      <c r="H2511" s="197"/>
      <c r="I2511" s="198">
        <f t="shared" ca="1" si="206"/>
        <v>0</v>
      </c>
      <c r="J2511" s="121"/>
      <c r="K2511" s="196">
        <f>SUMIFS(VENTAS[Cantidad],VENTAS[Código del producto Vendido],INVENTARIO[[#This Row],[Code]])</f>
        <v>0</v>
      </c>
      <c r="L2511" s="196">
        <f>INVENTARIO[[#This Row],[Entradas]]-INVENTARIO[[#This Row],[Salidas]]</f>
        <v>0</v>
      </c>
      <c r="M2511" s="197">
        <f ca="1">INVENTARIO[[#This Row],[Pricing 1]]*10%</f>
        <v>0</v>
      </c>
      <c r="N2511" s="197"/>
      <c r="O2511" s="197"/>
      <c r="P2511" s="197" t="e">
        <f t="shared" si="207"/>
        <v>#DIV/0!</v>
      </c>
      <c r="Q2511" s="196"/>
      <c r="R2511" s="197"/>
      <c r="S2511" s="199">
        <f t="shared" si="208"/>
        <v>0</v>
      </c>
      <c r="T2511" s="200">
        <f ca="1">(P2511+S2511)-INVENTARIO[[#This Row],[Comisión 10%]]</f>
        <v>0</v>
      </c>
      <c r="U2511" s="197">
        <f t="shared" ca="1" si="209"/>
        <v>0</v>
      </c>
      <c r="V2511" s="201"/>
      <c r="W2511" s="20">
        <f ca="1">INVENTARIO[[#This Row],[Precio Final]]-(INVENTARIO[[#This Row],[Comisión 10%]]+INVENTARIO[[#This Row],[Costo total]])</f>
        <v>0</v>
      </c>
      <c r="X2511" s="20">
        <f ca="1">INVENTARIO[[#This Row],[Ganancia Unitaria]]*INVENTARIO[[#This Row],[Salidas]]</f>
        <v>0</v>
      </c>
      <c r="Y2511" s="20"/>
      <c r="Z2511" s="20"/>
    </row>
    <row r="2512" spans="1:26" ht="55" hidden="1" customHeight="1" x14ac:dyDescent="0.15">
      <c r="A2512" s="23"/>
      <c r="B2512" s="171"/>
      <c r="C2512" s="22"/>
      <c r="D2512" s="120"/>
      <c r="E2512" s="194"/>
      <c r="F2512" s="195" t="s">
        <v>697</v>
      </c>
      <c r="G2512" s="196"/>
      <c r="H2512" s="197"/>
      <c r="I2512" s="198">
        <f t="shared" ca="1" si="206"/>
        <v>0</v>
      </c>
      <c r="J2512" s="121"/>
      <c r="K2512" s="196">
        <f>SUMIFS(VENTAS[Cantidad],VENTAS[Código del producto Vendido],INVENTARIO[[#This Row],[Code]])</f>
        <v>0</v>
      </c>
      <c r="L2512" s="196">
        <f>INVENTARIO[[#This Row],[Entradas]]-INVENTARIO[[#This Row],[Salidas]]</f>
        <v>0</v>
      </c>
      <c r="M2512" s="197">
        <f ca="1">INVENTARIO[[#This Row],[Pricing 1]]*10%</f>
        <v>0</v>
      </c>
      <c r="N2512" s="197"/>
      <c r="O2512" s="197"/>
      <c r="P2512" s="197" t="e">
        <f t="shared" si="207"/>
        <v>#DIV/0!</v>
      </c>
      <c r="Q2512" s="196"/>
      <c r="R2512" s="197"/>
      <c r="S2512" s="199">
        <f t="shared" si="208"/>
        <v>0</v>
      </c>
      <c r="T2512" s="200">
        <f ca="1">(P2512+S2512)-INVENTARIO[[#This Row],[Comisión 10%]]</f>
        <v>0</v>
      </c>
      <c r="U2512" s="197">
        <f t="shared" ca="1" si="209"/>
        <v>0</v>
      </c>
      <c r="V2512" s="201"/>
      <c r="W2512" s="20">
        <f ca="1">INVENTARIO[[#This Row],[Precio Final]]-(INVENTARIO[[#This Row],[Comisión 10%]]+INVENTARIO[[#This Row],[Costo total]])</f>
        <v>0</v>
      </c>
      <c r="X2512" s="20">
        <f ca="1">INVENTARIO[[#This Row],[Ganancia Unitaria]]*INVENTARIO[[#This Row],[Salidas]]</f>
        <v>0</v>
      </c>
      <c r="Y2512" s="20"/>
      <c r="Z2512" s="20"/>
    </row>
    <row r="2513" spans="1:26" ht="55" hidden="1" customHeight="1" x14ac:dyDescent="0.15">
      <c r="A2513" s="23"/>
      <c r="B2513" s="171"/>
      <c r="C2513" s="22"/>
      <c r="D2513" s="120"/>
      <c r="E2513" s="194"/>
      <c r="F2513" s="195" t="s">
        <v>692</v>
      </c>
      <c r="G2513" s="196"/>
      <c r="H2513" s="197"/>
      <c r="I2513" s="198">
        <f t="shared" ca="1" si="206"/>
        <v>0</v>
      </c>
      <c r="J2513" s="121"/>
      <c r="K2513" s="196">
        <f>SUMIFS(VENTAS[Cantidad],VENTAS[Código del producto Vendido],INVENTARIO[[#This Row],[Code]])</f>
        <v>0</v>
      </c>
      <c r="L2513" s="196">
        <f>INVENTARIO[[#This Row],[Entradas]]-INVENTARIO[[#This Row],[Salidas]]</f>
        <v>0</v>
      </c>
      <c r="M2513" s="197">
        <f ca="1">INVENTARIO[[#This Row],[Pricing 1]]*10%</f>
        <v>0</v>
      </c>
      <c r="N2513" s="197"/>
      <c r="O2513" s="197"/>
      <c r="P2513" s="197" t="e">
        <f t="shared" si="207"/>
        <v>#DIV/0!</v>
      </c>
      <c r="Q2513" s="196"/>
      <c r="R2513" s="197"/>
      <c r="S2513" s="199">
        <f t="shared" si="208"/>
        <v>0</v>
      </c>
      <c r="T2513" s="200">
        <f ca="1">(P2513+S2513)-INVENTARIO[[#This Row],[Comisión 10%]]</f>
        <v>0</v>
      </c>
      <c r="U2513" s="197">
        <f t="shared" ca="1" si="209"/>
        <v>0</v>
      </c>
      <c r="V2513" s="201"/>
      <c r="W2513" s="20">
        <f ca="1">INVENTARIO[[#This Row],[Precio Final]]-(INVENTARIO[[#This Row],[Comisión 10%]]+INVENTARIO[[#This Row],[Costo total]])</f>
        <v>0</v>
      </c>
      <c r="X2513" s="20">
        <f ca="1">INVENTARIO[[#This Row],[Ganancia Unitaria]]*INVENTARIO[[#This Row],[Salidas]]</f>
        <v>0</v>
      </c>
      <c r="Y2513" s="20"/>
      <c r="Z2513" s="20"/>
    </row>
    <row r="2514" spans="1:26" ht="55" hidden="1" customHeight="1" x14ac:dyDescent="0.15">
      <c r="A2514" s="23"/>
      <c r="B2514" s="171"/>
      <c r="C2514" s="22"/>
      <c r="D2514" s="120"/>
      <c r="E2514" s="194"/>
      <c r="F2514" s="195" t="s">
        <v>692</v>
      </c>
      <c r="G2514" s="196"/>
      <c r="H2514" s="197"/>
      <c r="I2514" s="198">
        <f t="shared" ca="1" si="206"/>
        <v>0</v>
      </c>
      <c r="J2514" s="121"/>
      <c r="K2514" s="196">
        <f>SUMIFS(VENTAS[Cantidad],VENTAS[Código del producto Vendido],INVENTARIO[[#This Row],[Code]])</f>
        <v>0</v>
      </c>
      <c r="L2514" s="196">
        <f>INVENTARIO[[#This Row],[Entradas]]-INVENTARIO[[#This Row],[Salidas]]</f>
        <v>0</v>
      </c>
      <c r="M2514" s="197">
        <f ca="1">INVENTARIO[[#This Row],[Pricing 1]]*10%</f>
        <v>0</v>
      </c>
      <c r="N2514" s="197"/>
      <c r="O2514" s="197"/>
      <c r="P2514" s="197" t="e">
        <f t="shared" si="207"/>
        <v>#DIV/0!</v>
      </c>
      <c r="Q2514" s="196"/>
      <c r="R2514" s="197"/>
      <c r="S2514" s="199">
        <f t="shared" si="208"/>
        <v>0</v>
      </c>
      <c r="T2514" s="200">
        <f ca="1">(P2514+S2514)-INVENTARIO[[#This Row],[Comisión 10%]]</f>
        <v>0</v>
      </c>
      <c r="U2514" s="197">
        <f t="shared" ca="1" si="209"/>
        <v>0</v>
      </c>
      <c r="V2514" s="201"/>
      <c r="W2514" s="20">
        <f ca="1">INVENTARIO[[#This Row],[Precio Final]]-(INVENTARIO[[#This Row],[Comisión 10%]]+INVENTARIO[[#This Row],[Costo total]])</f>
        <v>0</v>
      </c>
      <c r="X2514" s="20">
        <f ca="1">INVENTARIO[[#This Row],[Ganancia Unitaria]]*INVENTARIO[[#This Row],[Salidas]]</f>
        <v>0</v>
      </c>
      <c r="Y2514" s="20"/>
      <c r="Z2514" s="20"/>
    </row>
    <row r="2515" spans="1:26" ht="55" hidden="1" customHeight="1" x14ac:dyDescent="0.15">
      <c r="A2515" s="23"/>
      <c r="B2515" s="171"/>
      <c r="C2515" s="22"/>
      <c r="D2515" s="120"/>
      <c r="E2515" s="194"/>
      <c r="F2515" s="195" t="s">
        <v>695</v>
      </c>
      <c r="G2515" s="196"/>
      <c r="H2515" s="197"/>
      <c r="I2515" s="198">
        <f t="shared" ca="1" si="206"/>
        <v>0</v>
      </c>
      <c r="J2515" s="121"/>
      <c r="K2515" s="196">
        <f>SUMIFS(VENTAS[Cantidad],VENTAS[Código del producto Vendido],INVENTARIO[[#This Row],[Code]])</f>
        <v>0</v>
      </c>
      <c r="L2515" s="196">
        <f>INVENTARIO[[#This Row],[Entradas]]-INVENTARIO[[#This Row],[Salidas]]</f>
        <v>0</v>
      </c>
      <c r="M2515" s="197">
        <f ca="1">INVENTARIO[[#This Row],[Pricing 1]]*10%</f>
        <v>0</v>
      </c>
      <c r="N2515" s="197"/>
      <c r="O2515" s="197"/>
      <c r="P2515" s="197" t="e">
        <f t="shared" si="207"/>
        <v>#DIV/0!</v>
      </c>
      <c r="Q2515" s="196"/>
      <c r="R2515" s="197"/>
      <c r="S2515" s="199">
        <f t="shared" si="208"/>
        <v>0</v>
      </c>
      <c r="T2515" s="200">
        <f ca="1">(P2515+S2515)-INVENTARIO[[#This Row],[Comisión 10%]]</f>
        <v>0</v>
      </c>
      <c r="U2515" s="197">
        <f t="shared" ca="1" si="209"/>
        <v>0</v>
      </c>
      <c r="V2515" s="201"/>
      <c r="W2515" s="20">
        <f ca="1">INVENTARIO[[#This Row],[Precio Final]]-(INVENTARIO[[#This Row],[Comisión 10%]]+INVENTARIO[[#This Row],[Costo total]])</f>
        <v>0</v>
      </c>
      <c r="X2515" s="20">
        <f ca="1">INVENTARIO[[#This Row],[Ganancia Unitaria]]*INVENTARIO[[#This Row],[Salidas]]</f>
        <v>0</v>
      </c>
      <c r="Y2515" s="20"/>
      <c r="Z2515" s="20"/>
    </row>
    <row r="2516" spans="1:26" ht="55" hidden="1" customHeight="1" x14ac:dyDescent="0.15">
      <c r="A2516" s="23"/>
      <c r="B2516" s="171"/>
      <c r="C2516" s="22"/>
      <c r="D2516" s="120"/>
      <c r="E2516" s="194"/>
      <c r="F2516" s="195" t="s">
        <v>697</v>
      </c>
      <c r="G2516" s="196"/>
      <c r="H2516" s="197"/>
      <c r="I2516" s="198">
        <f t="shared" ca="1" si="206"/>
        <v>0</v>
      </c>
      <c r="J2516" s="121"/>
      <c r="K2516" s="196">
        <f>SUMIFS(VENTAS[Cantidad],VENTAS[Código del producto Vendido],INVENTARIO[[#This Row],[Code]])</f>
        <v>0</v>
      </c>
      <c r="L2516" s="196">
        <f>INVENTARIO[[#This Row],[Entradas]]-INVENTARIO[[#This Row],[Salidas]]</f>
        <v>0</v>
      </c>
      <c r="M2516" s="197">
        <f ca="1">INVENTARIO[[#This Row],[Pricing 1]]*10%</f>
        <v>0</v>
      </c>
      <c r="N2516" s="197"/>
      <c r="O2516" s="197"/>
      <c r="P2516" s="197" t="e">
        <f t="shared" si="207"/>
        <v>#DIV/0!</v>
      </c>
      <c r="Q2516" s="196"/>
      <c r="R2516" s="197"/>
      <c r="S2516" s="199">
        <f t="shared" si="208"/>
        <v>0</v>
      </c>
      <c r="T2516" s="200">
        <f ca="1">(P2516+S2516)-INVENTARIO[[#This Row],[Comisión 10%]]</f>
        <v>0</v>
      </c>
      <c r="U2516" s="197">
        <f t="shared" ca="1" si="209"/>
        <v>0</v>
      </c>
      <c r="V2516" s="201"/>
      <c r="W2516" s="20">
        <f ca="1">INVENTARIO[[#This Row],[Precio Final]]-(INVENTARIO[[#This Row],[Comisión 10%]]+INVENTARIO[[#This Row],[Costo total]])</f>
        <v>0</v>
      </c>
      <c r="X2516" s="20">
        <f ca="1">INVENTARIO[[#This Row],[Ganancia Unitaria]]*INVENTARIO[[#This Row],[Salidas]]</f>
        <v>0</v>
      </c>
      <c r="Y2516" s="20"/>
      <c r="Z2516" s="20"/>
    </row>
    <row r="2517" spans="1:26" ht="55" hidden="1" customHeight="1" x14ac:dyDescent="0.15">
      <c r="A2517" s="23"/>
      <c r="B2517" s="171"/>
      <c r="C2517" s="22"/>
      <c r="D2517" s="120"/>
      <c r="E2517" s="194"/>
      <c r="F2517" s="195" t="s">
        <v>698</v>
      </c>
      <c r="G2517" s="196"/>
      <c r="H2517" s="197"/>
      <c r="I2517" s="198">
        <f t="shared" ca="1" si="206"/>
        <v>0</v>
      </c>
      <c r="J2517" s="121"/>
      <c r="K2517" s="196">
        <f>SUMIFS(VENTAS[Cantidad],VENTAS[Código del producto Vendido],INVENTARIO[[#This Row],[Code]])</f>
        <v>0</v>
      </c>
      <c r="L2517" s="196">
        <f>INVENTARIO[[#This Row],[Entradas]]-INVENTARIO[[#This Row],[Salidas]]</f>
        <v>0</v>
      </c>
      <c r="M2517" s="197">
        <f ca="1">INVENTARIO[[#This Row],[Pricing 1]]*10%</f>
        <v>0</v>
      </c>
      <c r="N2517" s="197"/>
      <c r="O2517" s="197"/>
      <c r="P2517" s="197" t="e">
        <f t="shared" si="207"/>
        <v>#DIV/0!</v>
      </c>
      <c r="Q2517" s="196"/>
      <c r="R2517" s="197"/>
      <c r="S2517" s="199">
        <f t="shared" si="208"/>
        <v>0</v>
      </c>
      <c r="T2517" s="200">
        <f ca="1">(P2517+S2517)-INVENTARIO[[#This Row],[Comisión 10%]]</f>
        <v>0</v>
      </c>
      <c r="U2517" s="197">
        <f t="shared" ca="1" si="209"/>
        <v>0</v>
      </c>
      <c r="V2517" s="201"/>
      <c r="W2517" s="20">
        <f ca="1">INVENTARIO[[#This Row],[Precio Final]]-(INVENTARIO[[#This Row],[Comisión 10%]]+INVENTARIO[[#This Row],[Costo total]])</f>
        <v>0</v>
      </c>
      <c r="X2517" s="20">
        <f ca="1">INVENTARIO[[#This Row],[Ganancia Unitaria]]*INVENTARIO[[#This Row],[Salidas]]</f>
        <v>0</v>
      </c>
      <c r="Y2517" s="20"/>
      <c r="Z2517" s="20"/>
    </row>
    <row r="2518" spans="1:26" ht="55" hidden="1" customHeight="1" x14ac:dyDescent="0.15">
      <c r="A2518" s="23"/>
      <c r="B2518" s="171"/>
      <c r="C2518" s="22"/>
      <c r="D2518" s="120"/>
      <c r="E2518" s="194"/>
      <c r="F2518" s="195" t="s">
        <v>697</v>
      </c>
      <c r="G2518" s="196"/>
      <c r="H2518" s="197"/>
      <c r="I2518" s="198">
        <f t="shared" ca="1" si="206"/>
        <v>0</v>
      </c>
      <c r="J2518" s="121"/>
      <c r="K2518" s="196">
        <f>SUMIFS(VENTAS[Cantidad],VENTAS[Código del producto Vendido],INVENTARIO[[#This Row],[Code]])</f>
        <v>0</v>
      </c>
      <c r="L2518" s="196">
        <f>INVENTARIO[[#This Row],[Entradas]]-INVENTARIO[[#This Row],[Salidas]]</f>
        <v>0</v>
      </c>
      <c r="M2518" s="197">
        <f ca="1">INVENTARIO[[#This Row],[Pricing 1]]*10%</f>
        <v>0</v>
      </c>
      <c r="N2518" s="197"/>
      <c r="O2518" s="197"/>
      <c r="P2518" s="197" t="e">
        <f t="shared" si="207"/>
        <v>#DIV/0!</v>
      </c>
      <c r="Q2518" s="196"/>
      <c r="R2518" s="197"/>
      <c r="S2518" s="199">
        <f t="shared" si="208"/>
        <v>0</v>
      </c>
      <c r="T2518" s="200">
        <f ca="1">(P2518+S2518)-INVENTARIO[[#This Row],[Comisión 10%]]</f>
        <v>0</v>
      </c>
      <c r="U2518" s="197">
        <f t="shared" ca="1" si="209"/>
        <v>0</v>
      </c>
      <c r="V2518" s="201"/>
      <c r="W2518" s="20">
        <f ca="1">INVENTARIO[[#This Row],[Precio Final]]-(INVENTARIO[[#This Row],[Comisión 10%]]+INVENTARIO[[#This Row],[Costo total]])</f>
        <v>0</v>
      </c>
      <c r="X2518" s="20">
        <f ca="1">INVENTARIO[[#This Row],[Ganancia Unitaria]]*INVENTARIO[[#This Row],[Salidas]]</f>
        <v>0</v>
      </c>
      <c r="Y2518" s="20"/>
      <c r="Z2518" s="20"/>
    </row>
    <row r="2519" spans="1:26" ht="55" hidden="1" customHeight="1" x14ac:dyDescent="0.15">
      <c r="A2519" s="23"/>
      <c r="B2519" s="171"/>
      <c r="C2519" s="22"/>
      <c r="D2519" s="120"/>
      <c r="E2519" s="194"/>
      <c r="F2519" s="195" t="s">
        <v>695</v>
      </c>
      <c r="G2519" s="196"/>
      <c r="H2519" s="197"/>
      <c r="I2519" s="198">
        <f t="shared" ca="1" si="206"/>
        <v>0</v>
      </c>
      <c r="J2519" s="121"/>
      <c r="K2519" s="196">
        <f>SUMIFS(VENTAS[Cantidad],VENTAS[Código del producto Vendido],INVENTARIO[[#This Row],[Code]])</f>
        <v>0</v>
      </c>
      <c r="L2519" s="196">
        <f>INVENTARIO[[#This Row],[Entradas]]-INVENTARIO[[#This Row],[Salidas]]</f>
        <v>0</v>
      </c>
      <c r="M2519" s="197">
        <f ca="1">INVENTARIO[[#This Row],[Pricing 1]]*10%</f>
        <v>0</v>
      </c>
      <c r="N2519" s="197"/>
      <c r="O2519" s="197"/>
      <c r="P2519" s="197" t="e">
        <f t="shared" si="207"/>
        <v>#DIV/0!</v>
      </c>
      <c r="Q2519" s="196"/>
      <c r="R2519" s="197"/>
      <c r="S2519" s="199">
        <f t="shared" si="208"/>
        <v>0</v>
      </c>
      <c r="T2519" s="200">
        <f ca="1">(P2519+S2519)-INVENTARIO[[#This Row],[Comisión 10%]]</f>
        <v>0</v>
      </c>
      <c r="U2519" s="197">
        <f t="shared" ca="1" si="209"/>
        <v>0</v>
      </c>
      <c r="V2519" s="201"/>
      <c r="W2519" s="20">
        <f ca="1">INVENTARIO[[#This Row],[Precio Final]]-(INVENTARIO[[#This Row],[Comisión 10%]]+INVENTARIO[[#This Row],[Costo total]])</f>
        <v>0</v>
      </c>
      <c r="X2519" s="20">
        <f ca="1">INVENTARIO[[#This Row],[Ganancia Unitaria]]*INVENTARIO[[#This Row],[Salidas]]</f>
        <v>0</v>
      </c>
      <c r="Y2519" s="20"/>
      <c r="Z2519" s="20"/>
    </row>
    <row r="2520" spans="1:26" ht="55" hidden="1" customHeight="1" x14ac:dyDescent="0.15">
      <c r="A2520" s="23"/>
      <c r="B2520" s="171"/>
      <c r="C2520" s="22"/>
      <c r="D2520" s="120"/>
      <c r="E2520" s="194"/>
      <c r="F2520" s="195" t="s">
        <v>698</v>
      </c>
      <c r="G2520" s="196"/>
      <c r="H2520" s="197"/>
      <c r="I2520" s="198">
        <f t="shared" ca="1" si="206"/>
        <v>0</v>
      </c>
      <c r="J2520" s="121"/>
      <c r="K2520" s="196">
        <f>SUMIFS(VENTAS[Cantidad],VENTAS[Código del producto Vendido],INVENTARIO[[#This Row],[Code]])</f>
        <v>0</v>
      </c>
      <c r="L2520" s="196">
        <f>INVENTARIO[[#This Row],[Entradas]]-INVENTARIO[[#This Row],[Salidas]]</f>
        <v>0</v>
      </c>
      <c r="M2520" s="197">
        <f ca="1">INVENTARIO[[#This Row],[Pricing 1]]*10%</f>
        <v>0</v>
      </c>
      <c r="N2520" s="197"/>
      <c r="O2520" s="197"/>
      <c r="P2520" s="197" t="e">
        <f t="shared" si="207"/>
        <v>#DIV/0!</v>
      </c>
      <c r="Q2520" s="196"/>
      <c r="R2520" s="197"/>
      <c r="S2520" s="199">
        <f t="shared" si="208"/>
        <v>0</v>
      </c>
      <c r="T2520" s="200">
        <f ca="1">(P2520+S2520)-INVENTARIO[[#This Row],[Comisión 10%]]</f>
        <v>0</v>
      </c>
      <c r="U2520" s="197">
        <f t="shared" ca="1" si="209"/>
        <v>0</v>
      </c>
      <c r="V2520" s="201"/>
      <c r="W2520" s="20">
        <f ca="1">INVENTARIO[[#This Row],[Precio Final]]-(INVENTARIO[[#This Row],[Comisión 10%]]+INVENTARIO[[#This Row],[Costo total]])</f>
        <v>0</v>
      </c>
      <c r="X2520" s="20">
        <f ca="1">INVENTARIO[[#This Row],[Ganancia Unitaria]]*INVENTARIO[[#This Row],[Salidas]]</f>
        <v>0</v>
      </c>
      <c r="Y2520" s="20"/>
      <c r="Z2520" s="20"/>
    </row>
    <row r="2521" spans="1:26" ht="55" hidden="1" customHeight="1" x14ac:dyDescent="0.15">
      <c r="A2521" s="23"/>
      <c r="B2521" s="171"/>
      <c r="C2521" s="22"/>
      <c r="D2521" s="120"/>
      <c r="E2521" s="194"/>
      <c r="F2521" s="195" t="s">
        <v>695</v>
      </c>
      <c r="G2521" s="196"/>
      <c r="H2521" s="197"/>
      <c r="I2521" s="198">
        <f t="shared" ca="1" si="206"/>
        <v>0</v>
      </c>
      <c r="J2521" s="121"/>
      <c r="K2521" s="196">
        <f>SUMIFS(VENTAS[Cantidad],VENTAS[Código del producto Vendido],INVENTARIO[[#This Row],[Code]])</f>
        <v>0</v>
      </c>
      <c r="L2521" s="196">
        <f>INVENTARIO[[#This Row],[Entradas]]-INVENTARIO[[#This Row],[Salidas]]</f>
        <v>0</v>
      </c>
      <c r="M2521" s="197">
        <f ca="1">INVENTARIO[[#This Row],[Pricing 1]]*10%</f>
        <v>0</v>
      </c>
      <c r="N2521" s="197"/>
      <c r="O2521" s="197"/>
      <c r="P2521" s="197" t="e">
        <f t="shared" si="207"/>
        <v>#DIV/0!</v>
      </c>
      <c r="Q2521" s="196"/>
      <c r="R2521" s="197"/>
      <c r="S2521" s="199">
        <f t="shared" si="208"/>
        <v>0</v>
      </c>
      <c r="T2521" s="200">
        <f ca="1">(P2521+S2521)-INVENTARIO[[#This Row],[Comisión 10%]]</f>
        <v>0</v>
      </c>
      <c r="U2521" s="197">
        <f t="shared" ca="1" si="209"/>
        <v>0</v>
      </c>
      <c r="V2521" s="201"/>
      <c r="W2521" s="20">
        <f ca="1">INVENTARIO[[#This Row],[Precio Final]]-(INVENTARIO[[#This Row],[Comisión 10%]]+INVENTARIO[[#This Row],[Costo total]])</f>
        <v>0</v>
      </c>
      <c r="X2521" s="20">
        <f ca="1">INVENTARIO[[#This Row],[Ganancia Unitaria]]*INVENTARIO[[#This Row],[Salidas]]</f>
        <v>0</v>
      </c>
      <c r="Y2521" s="20"/>
      <c r="Z2521" s="20"/>
    </row>
    <row r="2522" spans="1:26" ht="55" hidden="1" customHeight="1" x14ac:dyDescent="0.15">
      <c r="A2522" s="23"/>
      <c r="B2522" s="171"/>
      <c r="C2522" s="22"/>
      <c r="D2522" s="120"/>
      <c r="E2522" s="194"/>
      <c r="F2522" s="195" t="s">
        <v>697</v>
      </c>
      <c r="G2522" s="196"/>
      <c r="H2522" s="197"/>
      <c r="I2522" s="198">
        <f t="shared" ca="1" si="206"/>
        <v>0</v>
      </c>
      <c r="J2522" s="121"/>
      <c r="K2522" s="196">
        <f>SUMIFS(VENTAS[Cantidad],VENTAS[Código del producto Vendido],INVENTARIO[[#This Row],[Code]])</f>
        <v>0</v>
      </c>
      <c r="L2522" s="196">
        <f>INVENTARIO[[#This Row],[Entradas]]-INVENTARIO[[#This Row],[Salidas]]</f>
        <v>0</v>
      </c>
      <c r="M2522" s="197">
        <f ca="1">INVENTARIO[[#This Row],[Pricing 1]]*10%</f>
        <v>0</v>
      </c>
      <c r="N2522" s="197"/>
      <c r="O2522" s="197"/>
      <c r="P2522" s="197" t="e">
        <f t="shared" si="207"/>
        <v>#DIV/0!</v>
      </c>
      <c r="Q2522" s="196"/>
      <c r="R2522" s="197"/>
      <c r="S2522" s="199">
        <f t="shared" si="208"/>
        <v>0</v>
      </c>
      <c r="T2522" s="200">
        <f ca="1">(P2522+S2522)-INVENTARIO[[#This Row],[Comisión 10%]]</f>
        <v>0</v>
      </c>
      <c r="U2522" s="197">
        <f t="shared" ca="1" si="209"/>
        <v>0</v>
      </c>
      <c r="V2522" s="201"/>
      <c r="W2522" s="20">
        <f ca="1">INVENTARIO[[#This Row],[Precio Final]]-(INVENTARIO[[#This Row],[Comisión 10%]]+INVENTARIO[[#This Row],[Costo total]])</f>
        <v>0</v>
      </c>
      <c r="X2522" s="20">
        <f ca="1">INVENTARIO[[#This Row],[Ganancia Unitaria]]*INVENTARIO[[#This Row],[Salidas]]</f>
        <v>0</v>
      </c>
      <c r="Y2522" s="20"/>
      <c r="Z2522" s="20"/>
    </row>
    <row r="2523" spans="1:26" ht="55" hidden="1" customHeight="1" x14ac:dyDescent="0.15">
      <c r="A2523" s="23"/>
      <c r="B2523" s="171"/>
      <c r="C2523" s="22"/>
      <c r="D2523" s="120"/>
      <c r="E2523" s="194"/>
      <c r="F2523" s="195" t="s">
        <v>695</v>
      </c>
      <c r="G2523" s="196"/>
      <c r="H2523" s="197"/>
      <c r="I2523" s="198">
        <f t="shared" ca="1" si="206"/>
        <v>0</v>
      </c>
      <c r="J2523" s="121"/>
      <c r="K2523" s="196">
        <f>SUMIFS(VENTAS[Cantidad],VENTAS[Código del producto Vendido],INVENTARIO[[#This Row],[Code]])</f>
        <v>0</v>
      </c>
      <c r="L2523" s="196">
        <f>INVENTARIO[[#This Row],[Entradas]]-INVENTARIO[[#This Row],[Salidas]]</f>
        <v>0</v>
      </c>
      <c r="M2523" s="197">
        <f ca="1">INVENTARIO[[#This Row],[Pricing 1]]*10%</f>
        <v>0</v>
      </c>
      <c r="N2523" s="197"/>
      <c r="O2523" s="197"/>
      <c r="P2523" s="197" t="e">
        <f t="shared" si="207"/>
        <v>#DIV/0!</v>
      </c>
      <c r="Q2523" s="196"/>
      <c r="R2523" s="197"/>
      <c r="S2523" s="199">
        <f t="shared" si="208"/>
        <v>0</v>
      </c>
      <c r="T2523" s="200">
        <f ca="1">(P2523+S2523)-INVENTARIO[[#This Row],[Comisión 10%]]</f>
        <v>0</v>
      </c>
      <c r="U2523" s="197">
        <f t="shared" ca="1" si="209"/>
        <v>0</v>
      </c>
      <c r="V2523" s="201"/>
      <c r="W2523" s="20">
        <f ca="1">INVENTARIO[[#This Row],[Precio Final]]-(INVENTARIO[[#This Row],[Comisión 10%]]+INVENTARIO[[#This Row],[Costo total]])</f>
        <v>0</v>
      </c>
      <c r="X2523" s="20">
        <f ca="1">INVENTARIO[[#This Row],[Ganancia Unitaria]]*INVENTARIO[[#This Row],[Salidas]]</f>
        <v>0</v>
      </c>
      <c r="Y2523" s="20"/>
      <c r="Z2523" s="20"/>
    </row>
    <row r="2524" spans="1:26" ht="55" hidden="1" customHeight="1" x14ac:dyDescent="0.15">
      <c r="A2524" s="23"/>
      <c r="B2524" s="171"/>
      <c r="C2524" s="22"/>
      <c r="D2524" s="120"/>
      <c r="E2524" s="194"/>
      <c r="F2524" s="195" t="s">
        <v>697</v>
      </c>
      <c r="G2524" s="196"/>
      <c r="H2524" s="197"/>
      <c r="I2524" s="198">
        <f t="shared" ca="1" si="206"/>
        <v>0</v>
      </c>
      <c r="J2524" s="121"/>
      <c r="K2524" s="196">
        <f>SUMIFS(VENTAS[Cantidad],VENTAS[Código del producto Vendido],INVENTARIO[[#This Row],[Code]])</f>
        <v>0</v>
      </c>
      <c r="L2524" s="196">
        <f>INVENTARIO[[#This Row],[Entradas]]-INVENTARIO[[#This Row],[Salidas]]</f>
        <v>0</v>
      </c>
      <c r="M2524" s="197">
        <f ca="1">INVENTARIO[[#This Row],[Pricing 1]]*10%</f>
        <v>0</v>
      </c>
      <c r="N2524" s="197"/>
      <c r="O2524" s="197"/>
      <c r="P2524" s="197" t="e">
        <f t="shared" si="207"/>
        <v>#DIV/0!</v>
      </c>
      <c r="Q2524" s="196"/>
      <c r="R2524" s="197"/>
      <c r="S2524" s="199">
        <f t="shared" si="208"/>
        <v>0</v>
      </c>
      <c r="T2524" s="200">
        <f ca="1">(P2524+S2524)-INVENTARIO[[#This Row],[Comisión 10%]]</f>
        <v>0</v>
      </c>
      <c r="U2524" s="197">
        <f t="shared" ca="1" si="209"/>
        <v>0</v>
      </c>
      <c r="V2524" s="201"/>
      <c r="W2524" s="20">
        <f ca="1">INVENTARIO[[#This Row],[Precio Final]]-(INVENTARIO[[#This Row],[Comisión 10%]]+INVENTARIO[[#This Row],[Costo total]])</f>
        <v>0</v>
      </c>
      <c r="X2524" s="20">
        <f ca="1">INVENTARIO[[#This Row],[Ganancia Unitaria]]*INVENTARIO[[#This Row],[Salidas]]</f>
        <v>0</v>
      </c>
      <c r="Y2524" s="20"/>
      <c r="Z2524" s="20"/>
    </row>
    <row r="2525" spans="1:26" ht="55" hidden="1" customHeight="1" x14ac:dyDescent="0.15">
      <c r="A2525" s="23"/>
      <c r="B2525" s="171"/>
      <c r="C2525" s="22"/>
      <c r="D2525" s="120"/>
      <c r="E2525" s="194"/>
      <c r="F2525" s="195" t="s">
        <v>695</v>
      </c>
      <c r="G2525" s="196"/>
      <c r="H2525" s="197"/>
      <c r="I2525" s="198">
        <f t="shared" ca="1" si="206"/>
        <v>0</v>
      </c>
      <c r="J2525" s="121"/>
      <c r="K2525" s="196">
        <f>SUMIFS(VENTAS[Cantidad],VENTAS[Código del producto Vendido],INVENTARIO[[#This Row],[Code]])</f>
        <v>0</v>
      </c>
      <c r="L2525" s="196">
        <f>INVENTARIO[[#This Row],[Entradas]]-INVENTARIO[[#This Row],[Salidas]]</f>
        <v>0</v>
      </c>
      <c r="M2525" s="197">
        <f ca="1">INVENTARIO[[#This Row],[Pricing 1]]*10%</f>
        <v>0</v>
      </c>
      <c r="N2525" s="197"/>
      <c r="O2525" s="197"/>
      <c r="P2525" s="197" t="e">
        <f t="shared" si="207"/>
        <v>#DIV/0!</v>
      </c>
      <c r="Q2525" s="196"/>
      <c r="R2525" s="197"/>
      <c r="S2525" s="199">
        <f t="shared" si="208"/>
        <v>0</v>
      </c>
      <c r="T2525" s="200">
        <f ca="1">(P2525+S2525)-INVENTARIO[[#This Row],[Comisión 10%]]</f>
        <v>0</v>
      </c>
      <c r="U2525" s="197">
        <f t="shared" ca="1" si="209"/>
        <v>0</v>
      </c>
      <c r="V2525" s="201"/>
      <c r="W2525" s="20">
        <f ca="1">INVENTARIO[[#This Row],[Precio Final]]-(INVENTARIO[[#This Row],[Comisión 10%]]+INVENTARIO[[#This Row],[Costo total]])</f>
        <v>0</v>
      </c>
      <c r="X2525" s="20">
        <f ca="1">INVENTARIO[[#This Row],[Ganancia Unitaria]]*INVENTARIO[[#This Row],[Salidas]]</f>
        <v>0</v>
      </c>
      <c r="Y2525" s="20"/>
      <c r="Z2525" s="20"/>
    </row>
    <row r="2526" spans="1:26" ht="55" hidden="1" customHeight="1" x14ac:dyDescent="0.15">
      <c r="A2526" s="23"/>
      <c r="B2526" s="171"/>
      <c r="C2526" s="22"/>
      <c r="D2526" s="120"/>
      <c r="E2526" s="194"/>
      <c r="F2526" s="195" t="s">
        <v>695</v>
      </c>
      <c r="G2526" s="196"/>
      <c r="H2526" s="197"/>
      <c r="I2526" s="198">
        <f t="shared" ca="1" si="206"/>
        <v>0</v>
      </c>
      <c r="J2526" s="121"/>
      <c r="K2526" s="196">
        <f>SUMIFS(VENTAS[Cantidad],VENTAS[Código del producto Vendido],INVENTARIO[[#This Row],[Code]])</f>
        <v>0</v>
      </c>
      <c r="L2526" s="196">
        <f>INVENTARIO[[#This Row],[Entradas]]-INVENTARIO[[#This Row],[Salidas]]</f>
        <v>0</v>
      </c>
      <c r="M2526" s="197">
        <f ca="1">INVENTARIO[[#This Row],[Pricing 1]]*10%</f>
        <v>0</v>
      </c>
      <c r="N2526" s="197"/>
      <c r="O2526" s="197"/>
      <c r="P2526" s="197" t="e">
        <f t="shared" si="207"/>
        <v>#DIV/0!</v>
      </c>
      <c r="Q2526" s="196"/>
      <c r="R2526" s="197"/>
      <c r="S2526" s="199">
        <f t="shared" si="208"/>
        <v>0</v>
      </c>
      <c r="T2526" s="200">
        <f ca="1">(P2526+S2526)-INVENTARIO[[#This Row],[Comisión 10%]]</f>
        <v>0</v>
      </c>
      <c r="U2526" s="197">
        <f t="shared" ca="1" si="209"/>
        <v>0</v>
      </c>
      <c r="V2526" s="201"/>
      <c r="W2526" s="20">
        <f ca="1">INVENTARIO[[#This Row],[Precio Final]]-(INVENTARIO[[#This Row],[Comisión 10%]]+INVENTARIO[[#This Row],[Costo total]])</f>
        <v>0</v>
      </c>
      <c r="X2526" s="20">
        <f ca="1">INVENTARIO[[#This Row],[Ganancia Unitaria]]*INVENTARIO[[#This Row],[Salidas]]</f>
        <v>0</v>
      </c>
      <c r="Y2526" s="20"/>
      <c r="Z2526" s="20"/>
    </row>
    <row r="2527" spans="1:26" ht="55" hidden="1" customHeight="1" x14ac:dyDescent="0.15">
      <c r="A2527" s="23"/>
      <c r="B2527" s="171"/>
      <c r="C2527" s="22"/>
      <c r="D2527" s="120"/>
      <c r="E2527" s="194"/>
      <c r="F2527" s="195" t="s">
        <v>697</v>
      </c>
      <c r="G2527" s="196"/>
      <c r="H2527" s="197"/>
      <c r="I2527" s="198">
        <f t="shared" ca="1" si="206"/>
        <v>0</v>
      </c>
      <c r="J2527" s="121"/>
      <c r="K2527" s="196">
        <f>SUMIFS(VENTAS[Cantidad],VENTAS[Código del producto Vendido],INVENTARIO[[#This Row],[Code]])</f>
        <v>0</v>
      </c>
      <c r="L2527" s="196">
        <f>INVENTARIO[[#This Row],[Entradas]]-INVENTARIO[[#This Row],[Salidas]]</f>
        <v>0</v>
      </c>
      <c r="M2527" s="197">
        <f ca="1">INVENTARIO[[#This Row],[Pricing 1]]*10%</f>
        <v>0</v>
      </c>
      <c r="N2527" s="197"/>
      <c r="O2527" s="197"/>
      <c r="P2527" s="197" t="e">
        <f t="shared" si="207"/>
        <v>#DIV/0!</v>
      </c>
      <c r="Q2527" s="196"/>
      <c r="R2527" s="197"/>
      <c r="S2527" s="199">
        <f t="shared" si="208"/>
        <v>0</v>
      </c>
      <c r="T2527" s="200">
        <f ca="1">(P2527+S2527)-INVENTARIO[[#This Row],[Comisión 10%]]</f>
        <v>0</v>
      </c>
      <c r="U2527" s="197">
        <f t="shared" ca="1" si="209"/>
        <v>0</v>
      </c>
      <c r="V2527" s="201"/>
      <c r="W2527" s="20">
        <f ca="1">INVENTARIO[[#This Row],[Precio Final]]-(INVENTARIO[[#This Row],[Comisión 10%]]+INVENTARIO[[#This Row],[Costo total]])</f>
        <v>0</v>
      </c>
      <c r="X2527" s="20">
        <f ca="1">INVENTARIO[[#This Row],[Ganancia Unitaria]]*INVENTARIO[[#This Row],[Salidas]]</f>
        <v>0</v>
      </c>
      <c r="Y2527" s="20"/>
      <c r="Z2527" s="20"/>
    </row>
    <row r="2528" spans="1:26" ht="55" hidden="1" customHeight="1" x14ac:dyDescent="0.15">
      <c r="A2528" s="23"/>
      <c r="B2528" s="171"/>
      <c r="C2528" s="22"/>
      <c r="D2528" s="120"/>
      <c r="E2528" s="194"/>
      <c r="F2528" s="195" t="s">
        <v>695</v>
      </c>
      <c r="G2528" s="196"/>
      <c r="H2528" s="197"/>
      <c r="I2528" s="198">
        <f t="shared" ca="1" si="206"/>
        <v>0</v>
      </c>
      <c r="J2528" s="121"/>
      <c r="K2528" s="196">
        <f>SUMIFS(VENTAS[Cantidad],VENTAS[Código del producto Vendido],INVENTARIO[[#This Row],[Code]])</f>
        <v>0</v>
      </c>
      <c r="L2528" s="196">
        <f>INVENTARIO[[#This Row],[Entradas]]-INVENTARIO[[#This Row],[Salidas]]</f>
        <v>0</v>
      </c>
      <c r="M2528" s="197">
        <f ca="1">INVENTARIO[[#This Row],[Pricing 1]]*10%</f>
        <v>0</v>
      </c>
      <c r="N2528" s="197"/>
      <c r="O2528" s="197"/>
      <c r="P2528" s="197" t="e">
        <f t="shared" si="207"/>
        <v>#DIV/0!</v>
      </c>
      <c r="Q2528" s="196"/>
      <c r="R2528" s="197"/>
      <c r="S2528" s="199">
        <f t="shared" si="208"/>
        <v>0</v>
      </c>
      <c r="T2528" s="200">
        <f ca="1">(P2528+S2528)-INVENTARIO[[#This Row],[Comisión 10%]]</f>
        <v>0</v>
      </c>
      <c r="U2528" s="197">
        <f t="shared" ca="1" si="209"/>
        <v>0</v>
      </c>
      <c r="V2528" s="201"/>
      <c r="W2528" s="20">
        <f ca="1">INVENTARIO[[#This Row],[Precio Final]]-(INVENTARIO[[#This Row],[Comisión 10%]]+INVENTARIO[[#This Row],[Costo total]])</f>
        <v>0</v>
      </c>
      <c r="X2528" s="20">
        <f ca="1">INVENTARIO[[#This Row],[Ganancia Unitaria]]*INVENTARIO[[#This Row],[Salidas]]</f>
        <v>0</v>
      </c>
      <c r="Y2528" s="20"/>
      <c r="Z2528" s="20"/>
    </row>
    <row r="2529" spans="1:26" ht="55" hidden="1" customHeight="1" x14ac:dyDescent="0.15">
      <c r="A2529" s="23"/>
      <c r="B2529" s="171"/>
      <c r="C2529" s="22"/>
      <c r="D2529" s="120"/>
      <c r="E2529" s="194"/>
      <c r="F2529" s="195" t="s">
        <v>692</v>
      </c>
      <c r="G2529" s="196"/>
      <c r="H2529" s="197"/>
      <c r="I2529" s="198">
        <f t="shared" ca="1" si="206"/>
        <v>0</v>
      </c>
      <c r="J2529" s="121"/>
      <c r="K2529" s="196">
        <f>SUMIFS(VENTAS[Cantidad],VENTAS[Código del producto Vendido],INVENTARIO[[#This Row],[Code]])</f>
        <v>0</v>
      </c>
      <c r="L2529" s="196">
        <f>INVENTARIO[[#This Row],[Entradas]]-INVENTARIO[[#This Row],[Salidas]]</f>
        <v>0</v>
      </c>
      <c r="M2529" s="197">
        <f ca="1">INVENTARIO[[#This Row],[Pricing 1]]*10%</f>
        <v>0</v>
      </c>
      <c r="N2529" s="197"/>
      <c r="O2529" s="197"/>
      <c r="P2529" s="197" t="e">
        <f t="shared" si="207"/>
        <v>#DIV/0!</v>
      </c>
      <c r="Q2529" s="196"/>
      <c r="R2529" s="197"/>
      <c r="S2529" s="199">
        <f t="shared" si="208"/>
        <v>0</v>
      </c>
      <c r="T2529" s="200">
        <f ca="1">(P2529+S2529)-INVENTARIO[[#This Row],[Comisión 10%]]</f>
        <v>0</v>
      </c>
      <c r="U2529" s="197">
        <f t="shared" ca="1" si="209"/>
        <v>0</v>
      </c>
      <c r="V2529" s="201"/>
      <c r="W2529" s="20">
        <f ca="1">INVENTARIO[[#This Row],[Precio Final]]-(INVENTARIO[[#This Row],[Comisión 10%]]+INVENTARIO[[#This Row],[Costo total]])</f>
        <v>0</v>
      </c>
      <c r="X2529" s="20">
        <f ca="1">INVENTARIO[[#This Row],[Ganancia Unitaria]]*INVENTARIO[[#This Row],[Salidas]]</f>
        <v>0</v>
      </c>
      <c r="Y2529" s="20"/>
      <c r="Z2529" s="20"/>
    </row>
    <row r="2530" spans="1:26" ht="55" hidden="1" customHeight="1" x14ac:dyDescent="0.15">
      <c r="A2530" s="23"/>
      <c r="B2530" s="171"/>
      <c r="C2530" s="22"/>
      <c r="D2530" s="120"/>
      <c r="E2530" s="194"/>
      <c r="F2530" s="195" t="s">
        <v>695</v>
      </c>
      <c r="G2530" s="196"/>
      <c r="H2530" s="197"/>
      <c r="I2530" s="198">
        <f t="shared" ca="1" si="206"/>
        <v>0</v>
      </c>
      <c r="J2530" s="121"/>
      <c r="K2530" s="196">
        <f>SUMIFS(VENTAS[Cantidad],VENTAS[Código del producto Vendido],INVENTARIO[[#This Row],[Code]])</f>
        <v>0</v>
      </c>
      <c r="L2530" s="196">
        <f>INVENTARIO[[#This Row],[Entradas]]-INVENTARIO[[#This Row],[Salidas]]</f>
        <v>0</v>
      </c>
      <c r="M2530" s="197">
        <f ca="1">INVENTARIO[[#This Row],[Pricing 1]]*10%</f>
        <v>0</v>
      </c>
      <c r="N2530" s="197"/>
      <c r="O2530" s="197"/>
      <c r="P2530" s="197" t="e">
        <f t="shared" si="207"/>
        <v>#DIV/0!</v>
      </c>
      <c r="Q2530" s="196"/>
      <c r="R2530" s="197"/>
      <c r="S2530" s="199">
        <f t="shared" si="208"/>
        <v>0</v>
      </c>
      <c r="T2530" s="200">
        <f ca="1">(P2530+S2530)-INVENTARIO[[#This Row],[Comisión 10%]]</f>
        <v>0</v>
      </c>
      <c r="U2530" s="197">
        <f t="shared" ca="1" si="209"/>
        <v>0</v>
      </c>
      <c r="V2530" s="201"/>
      <c r="W2530" s="20">
        <f ca="1">INVENTARIO[[#This Row],[Precio Final]]-(INVENTARIO[[#This Row],[Comisión 10%]]+INVENTARIO[[#This Row],[Costo total]])</f>
        <v>0</v>
      </c>
      <c r="X2530" s="20">
        <f ca="1">INVENTARIO[[#This Row],[Ganancia Unitaria]]*INVENTARIO[[#This Row],[Salidas]]</f>
        <v>0</v>
      </c>
      <c r="Y2530" s="20"/>
      <c r="Z2530" s="20"/>
    </row>
    <row r="2531" spans="1:26" ht="55" hidden="1" customHeight="1" x14ac:dyDescent="0.15">
      <c r="A2531" s="23"/>
      <c r="B2531" s="171"/>
      <c r="C2531" s="22"/>
      <c r="D2531" s="120"/>
      <c r="E2531" s="194"/>
      <c r="F2531" s="195" t="s">
        <v>697</v>
      </c>
      <c r="G2531" s="196"/>
      <c r="H2531" s="197"/>
      <c r="I2531" s="198">
        <f t="shared" ca="1" si="206"/>
        <v>0</v>
      </c>
      <c r="J2531" s="121"/>
      <c r="K2531" s="196">
        <f>SUMIFS(VENTAS[Cantidad],VENTAS[Código del producto Vendido],INVENTARIO[[#This Row],[Code]])</f>
        <v>0</v>
      </c>
      <c r="L2531" s="196">
        <f>INVENTARIO[[#This Row],[Entradas]]-INVENTARIO[[#This Row],[Salidas]]</f>
        <v>0</v>
      </c>
      <c r="M2531" s="197">
        <f ca="1">INVENTARIO[[#This Row],[Pricing 1]]*10%</f>
        <v>0</v>
      </c>
      <c r="N2531" s="197"/>
      <c r="O2531" s="197"/>
      <c r="P2531" s="197" t="e">
        <f t="shared" si="207"/>
        <v>#DIV/0!</v>
      </c>
      <c r="Q2531" s="196"/>
      <c r="R2531" s="197"/>
      <c r="S2531" s="199">
        <f t="shared" si="208"/>
        <v>0</v>
      </c>
      <c r="T2531" s="200">
        <f ca="1">(P2531+S2531)-INVENTARIO[[#This Row],[Comisión 10%]]</f>
        <v>0</v>
      </c>
      <c r="U2531" s="197">
        <f t="shared" ca="1" si="209"/>
        <v>0</v>
      </c>
      <c r="V2531" s="201"/>
      <c r="W2531" s="20">
        <f ca="1">INVENTARIO[[#This Row],[Precio Final]]-(INVENTARIO[[#This Row],[Comisión 10%]]+INVENTARIO[[#This Row],[Costo total]])</f>
        <v>0</v>
      </c>
      <c r="X2531" s="20">
        <f ca="1">INVENTARIO[[#This Row],[Ganancia Unitaria]]*INVENTARIO[[#This Row],[Salidas]]</f>
        <v>0</v>
      </c>
      <c r="Y2531" s="20"/>
      <c r="Z2531" s="20"/>
    </row>
    <row r="2532" spans="1:26" ht="55" hidden="1" customHeight="1" x14ac:dyDescent="0.15">
      <c r="A2532" s="23"/>
      <c r="B2532" s="171"/>
      <c r="C2532" s="22"/>
      <c r="D2532" s="120"/>
      <c r="E2532" s="194"/>
      <c r="F2532" s="195" t="s">
        <v>697</v>
      </c>
      <c r="G2532" s="196"/>
      <c r="H2532" s="197"/>
      <c r="I2532" s="198">
        <f t="shared" ca="1" si="206"/>
        <v>0</v>
      </c>
      <c r="J2532" s="121"/>
      <c r="K2532" s="196">
        <f>SUMIFS(VENTAS[Cantidad],VENTAS[Código del producto Vendido],INVENTARIO[[#This Row],[Code]])</f>
        <v>0</v>
      </c>
      <c r="L2532" s="196">
        <f>INVENTARIO[[#This Row],[Entradas]]-INVENTARIO[[#This Row],[Salidas]]</f>
        <v>0</v>
      </c>
      <c r="M2532" s="197">
        <f ca="1">INVENTARIO[[#This Row],[Pricing 1]]*10%</f>
        <v>0</v>
      </c>
      <c r="N2532" s="197"/>
      <c r="O2532" s="197"/>
      <c r="P2532" s="197" t="e">
        <f t="shared" si="207"/>
        <v>#DIV/0!</v>
      </c>
      <c r="Q2532" s="196"/>
      <c r="R2532" s="197"/>
      <c r="S2532" s="199">
        <f t="shared" si="208"/>
        <v>0</v>
      </c>
      <c r="T2532" s="200">
        <f ca="1">(P2532+S2532)-INVENTARIO[[#This Row],[Comisión 10%]]</f>
        <v>0</v>
      </c>
      <c r="U2532" s="197">
        <f t="shared" ca="1" si="209"/>
        <v>0</v>
      </c>
      <c r="V2532" s="201"/>
      <c r="W2532" s="20">
        <f ca="1">INVENTARIO[[#This Row],[Precio Final]]-(INVENTARIO[[#This Row],[Comisión 10%]]+INVENTARIO[[#This Row],[Costo total]])</f>
        <v>0</v>
      </c>
      <c r="X2532" s="20">
        <f ca="1">INVENTARIO[[#This Row],[Ganancia Unitaria]]*INVENTARIO[[#This Row],[Salidas]]</f>
        <v>0</v>
      </c>
      <c r="Y2532" s="20"/>
      <c r="Z2532" s="20"/>
    </row>
    <row r="2533" spans="1:26" ht="55" hidden="1" customHeight="1" x14ac:dyDescent="0.15">
      <c r="A2533" s="23"/>
      <c r="B2533" s="171"/>
      <c r="C2533" s="22"/>
      <c r="D2533" s="120"/>
      <c r="E2533" s="194"/>
      <c r="F2533" s="195" t="s">
        <v>695</v>
      </c>
      <c r="G2533" s="196"/>
      <c r="H2533" s="197"/>
      <c r="I2533" s="198">
        <f t="shared" ca="1" si="206"/>
        <v>0</v>
      </c>
      <c r="J2533" s="121"/>
      <c r="K2533" s="196">
        <f>SUMIFS(VENTAS[Cantidad],VENTAS[Código del producto Vendido],INVENTARIO[[#This Row],[Code]])</f>
        <v>0</v>
      </c>
      <c r="L2533" s="196">
        <f>INVENTARIO[[#This Row],[Entradas]]-INVENTARIO[[#This Row],[Salidas]]</f>
        <v>0</v>
      </c>
      <c r="M2533" s="197">
        <f ca="1">INVENTARIO[[#This Row],[Pricing 1]]*10%</f>
        <v>0</v>
      </c>
      <c r="N2533" s="197"/>
      <c r="O2533" s="197"/>
      <c r="P2533" s="197" t="e">
        <f t="shared" si="207"/>
        <v>#DIV/0!</v>
      </c>
      <c r="Q2533" s="196"/>
      <c r="R2533" s="197"/>
      <c r="S2533" s="199">
        <f t="shared" si="208"/>
        <v>0</v>
      </c>
      <c r="T2533" s="200">
        <f ca="1">(P2533+S2533)-INVENTARIO[[#This Row],[Comisión 10%]]</f>
        <v>0</v>
      </c>
      <c r="U2533" s="197">
        <f t="shared" ca="1" si="209"/>
        <v>0</v>
      </c>
      <c r="V2533" s="201"/>
      <c r="W2533" s="20">
        <f ca="1">INVENTARIO[[#This Row],[Precio Final]]-(INVENTARIO[[#This Row],[Comisión 10%]]+INVENTARIO[[#This Row],[Costo total]])</f>
        <v>0</v>
      </c>
      <c r="X2533" s="20">
        <f ca="1">INVENTARIO[[#This Row],[Ganancia Unitaria]]*INVENTARIO[[#This Row],[Salidas]]</f>
        <v>0</v>
      </c>
      <c r="Y2533" s="20"/>
      <c r="Z2533" s="20"/>
    </row>
    <row r="2534" spans="1:26" ht="55" hidden="1" customHeight="1" x14ac:dyDescent="0.15">
      <c r="A2534" s="23"/>
      <c r="B2534" s="171"/>
      <c r="C2534" s="22"/>
      <c r="D2534" s="120"/>
      <c r="E2534" s="194"/>
      <c r="F2534" s="195" t="s">
        <v>692</v>
      </c>
      <c r="G2534" s="196"/>
      <c r="H2534" s="197"/>
      <c r="I2534" s="198">
        <f t="shared" ca="1" si="206"/>
        <v>0</v>
      </c>
      <c r="J2534" s="121"/>
      <c r="K2534" s="196">
        <f>SUMIFS(VENTAS[Cantidad],VENTAS[Código del producto Vendido],INVENTARIO[[#This Row],[Code]])</f>
        <v>0</v>
      </c>
      <c r="L2534" s="196">
        <f>INVENTARIO[[#This Row],[Entradas]]-INVENTARIO[[#This Row],[Salidas]]</f>
        <v>0</v>
      </c>
      <c r="M2534" s="197">
        <f ca="1">INVENTARIO[[#This Row],[Pricing 1]]*10%</f>
        <v>0</v>
      </c>
      <c r="N2534" s="197"/>
      <c r="O2534" s="197"/>
      <c r="P2534" s="197" t="e">
        <f t="shared" si="207"/>
        <v>#DIV/0!</v>
      </c>
      <c r="Q2534" s="196"/>
      <c r="R2534" s="197"/>
      <c r="S2534" s="199">
        <f t="shared" si="208"/>
        <v>0</v>
      </c>
      <c r="T2534" s="200">
        <f ca="1">(P2534+S2534)-INVENTARIO[[#This Row],[Comisión 10%]]</f>
        <v>0</v>
      </c>
      <c r="U2534" s="197">
        <f t="shared" ca="1" si="209"/>
        <v>0</v>
      </c>
      <c r="V2534" s="201"/>
      <c r="W2534" s="20">
        <f ca="1">INVENTARIO[[#This Row],[Precio Final]]-(INVENTARIO[[#This Row],[Comisión 10%]]+INVENTARIO[[#This Row],[Costo total]])</f>
        <v>0</v>
      </c>
      <c r="X2534" s="20">
        <f ca="1">INVENTARIO[[#This Row],[Ganancia Unitaria]]*INVENTARIO[[#This Row],[Salidas]]</f>
        <v>0</v>
      </c>
      <c r="Y2534" s="20"/>
      <c r="Z2534" s="20"/>
    </row>
    <row r="2535" spans="1:26" ht="55" hidden="1" customHeight="1" x14ac:dyDescent="0.15">
      <c r="A2535" s="23"/>
      <c r="B2535" s="171"/>
      <c r="C2535" s="22"/>
      <c r="D2535" s="120"/>
      <c r="E2535" s="194"/>
      <c r="F2535" s="195" t="s">
        <v>693</v>
      </c>
      <c r="G2535" s="196"/>
      <c r="H2535" s="197"/>
      <c r="I2535" s="198">
        <f t="shared" ca="1" si="206"/>
        <v>0</v>
      </c>
      <c r="J2535" s="121"/>
      <c r="K2535" s="196">
        <f>SUMIFS(VENTAS[Cantidad],VENTAS[Código del producto Vendido],INVENTARIO[[#This Row],[Code]])</f>
        <v>0</v>
      </c>
      <c r="L2535" s="196">
        <f>INVENTARIO[[#This Row],[Entradas]]-INVENTARIO[[#This Row],[Salidas]]</f>
        <v>0</v>
      </c>
      <c r="M2535" s="197">
        <f ca="1">INVENTARIO[[#This Row],[Pricing 1]]*10%</f>
        <v>0</v>
      </c>
      <c r="N2535" s="197"/>
      <c r="O2535" s="197"/>
      <c r="P2535" s="197" t="e">
        <f t="shared" si="207"/>
        <v>#DIV/0!</v>
      </c>
      <c r="Q2535" s="196"/>
      <c r="R2535" s="197"/>
      <c r="S2535" s="199">
        <f t="shared" si="208"/>
        <v>0</v>
      </c>
      <c r="T2535" s="200">
        <f ca="1">(P2535+S2535)-INVENTARIO[[#This Row],[Comisión 10%]]</f>
        <v>0</v>
      </c>
      <c r="U2535" s="197">
        <f t="shared" ca="1" si="209"/>
        <v>0</v>
      </c>
      <c r="V2535" s="201"/>
      <c r="W2535" s="20">
        <f ca="1">INVENTARIO[[#This Row],[Precio Final]]-(INVENTARIO[[#This Row],[Comisión 10%]]+INVENTARIO[[#This Row],[Costo total]])</f>
        <v>0</v>
      </c>
      <c r="X2535" s="20">
        <f ca="1">INVENTARIO[[#This Row],[Ganancia Unitaria]]*INVENTARIO[[#This Row],[Salidas]]</f>
        <v>0</v>
      </c>
      <c r="Y2535" s="20"/>
      <c r="Z2535" s="20"/>
    </row>
    <row r="2536" spans="1:26" ht="55" hidden="1" customHeight="1" x14ac:dyDescent="0.15">
      <c r="A2536" s="23"/>
      <c r="B2536" s="171"/>
      <c r="C2536" s="22"/>
      <c r="D2536" s="120"/>
      <c r="E2536" s="194"/>
      <c r="F2536" s="195" t="s">
        <v>697</v>
      </c>
      <c r="G2536" s="196"/>
      <c r="H2536" s="197"/>
      <c r="I2536" s="198">
        <f t="shared" ca="1" si="206"/>
        <v>0</v>
      </c>
      <c r="J2536" s="121"/>
      <c r="K2536" s="196">
        <f>SUMIFS(VENTAS[Cantidad],VENTAS[Código del producto Vendido],INVENTARIO[[#This Row],[Code]])</f>
        <v>0</v>
      </c>
      <c r="L2536" s="196">
        <f>INVENTARIO[[#This Row],[Entradas]]-INVENTARIO[[#This Row],[Salidas]]</f>
        <v>0</v>
      </c>
      <c r="M2536" s="197">
        <f ca="1">INVENTARIO[[#This Row],[Pricing 1]]*10%</f>
        <v>0</v>
      </c>
      <c r="N2536" s="197"/>
      <c r="O2536" s="197"/>
      <c r="P2536" s="197" t="e">
        <f t="shared" si="207"/>
        <v>#DIV/0!</v>
      </c>
      <c r="Q2536" s="196"/>
      <c r="R2536" s="197"/>
      <c r="S2536" s="199">
        <f t="shared" si="208"/>
        <v>0</v>
      </c>
      <c r="T2536" s="200">
        <f ca="1">(P2536+S2536)-INVENTARIO[[#This Row],[Comisión 10%]]</f>
        <v>0</v>
      </c>
      <c r="U2536" s="197">
        <f t="shared" ca="1" si="209"/>
        <v>0</v>
      </c>
      <c r="V2536" s="201"/>
      <c r="W2536" s="20">
        <f ca="1">INVENTARIO[[#This Row],[Precio Final]]-(INVENTARIO[[#This Row],[Comisión 10%]]+INVENTARIO[[#This Row],[Costo total]])</f>
        <v>0</v>
      </c>
      <c r="X2536" s="20">
        <f ca="1">INVENTARIO[[#This Row],[Ganancia Unitaria]]*INVENTARIO[[#This Row],[Salidas]]</f>
        <v>0</v>
      </c>
      <c r="Y2536" s="20"/>
      <c r="Z2536" s="20"/>
    </row>
    <row r="2537" spans="1:26" ht="55" hidden="1" customHeight="1" x14ac:dyDescent="0.15">
      <c r="A2537" s="23"/>
      <c r="B2537" s="171"/>
      <c r="C2537" s="22"/>
      <c r="D2537" s="120"/>
      <c r="E2537" s="194"/>
      <c r="F2537" s="195" t="s">
        <v>692</v>
      </c>
      <c r="G2537" s="196"/>
      <c r="H2537" s="197"/>
      <c r="I2537" s="198">
        <f t="shared" ca="1" si="206"/>
        <v>0</v>
      </c>
      <c r="J2537" s="121"/>
      <c r="K2537" s="196">
        <f>SUMIFS(VENTAS[Cantidad],VENTAS[Código del producto Vendido],INVENTARIO[[#This Row],[Code]])</f>
        <v>0</v>
      </c>
      <c r="L2537" s="196">
        <f>INVENTARIO[[#This Row],[Entradas]]-INVENTARIO[[#This Row],[Salidas]]</f>
        <v>0</v>
      </c>
      <c r="M2537" s="197">
        <f ca="1">INVENTARIO[[#This Row],[Pricing 1]]*10%</f>
        <v>0</v>
      </c>
      <c r="N2537" s="197"/>
      <c r="O2537" s="197"/>
      <c r="P2537" s="197" t="e">
        <f t="shared" si="207"/>
        <v>#DIV/0!</v>
      </c>
      <c r="Q2537" s="196"/>
      <c r="R2537" s="197"/>
      <c r="S2537" s="199">
        <f t="shared" si="208"/>
        <v>0</v>
      </c>
      <c r="T2537" s="200">
        <f ca="1">(P2537+S2537)-INVENTARIO[[#This Row],[Comisión 10%]]</f>
        <v>0</v>
      </c>
      <c r="U2537" s="197">
        <f t="shared" ca="1" si="209"/>
        <v>0</v>
      </c>
      <c r="V2537" s="201"/>
      <c r="W2537" s="20">
        <f ca="1">INVENTARIO[[#This Row],[Precio Final]]-(INVENTARIO[[#This Row],[Comisión 10%]]+INVENTARIO[[#This Row],[Costo total]])</f>
        <v>0</v>
      </c>
      <c r="X2537" s="20">
        <f ca="1">INVENTARIO[[#This Row],[Ganancia Unitaria]]*INVENTARIO[[#This Row],[Salidas]]</f>
        <v>0</v>
      </c>
      <c r="Y2537" s="20"/>
      <c r="Z2537" s="20"/>
    </row>
    <row r="2538" spans="1:26" ht="55" hidden="1" customHeight="1" x14ac:dyDescent="0.15">
      <c r="A2538" s="23"/>
      <c r="B2538" s="171"/>
      <c r="C2538" s="22"/>
      <c r="D2538" s="120"/>
      <c r="E2538" s="194"/>
      <c r="F2538" s="195" t="s">
        <v>692</v>
      </c>
      <c r="G2538" s="196"/>
      <c r="H2538" s="197"/>
      <c r="I2538" s="198">
        <f t="shared" ca="1" si="206"/>
        <v>0</v>
      </c>
      <c r="J2538" s="121"/>
      <c r="K2538" s="196">
        <f>SUMIFS(VENTAS[Cantidad],VENTAS[Código del producto Vendido],INVENTARIO[[#This Row],[Code]])</f>
        <v>0</v>
      </c>
      <c r="L2538" s="196">
        <f>INVENTARIO[[#This Row],[Entradas]]-INVENTARIO[[#This Row],[Salidas]]</f>
        <v>0</v>
      </c>
      <c r="M2538" s="197">
        <f ca="1">INVENTARIO[[#This Row],[Pricing 1]]*10%</f>
        <v>0</v>
      </c>
      <c r="N2538" s="197"/>
      <c r="O2538" s="197"/>
      <c r="P2538" s="197" t="e">
        <f t="shared" si="207"/>
        <v>#DIV/0!</v>
      </c>
      <c r="Q2538" s="196"/>
      <c r="R2538" s="197"/>
      <c r="S2538" s="199">
        <f t="shared" si="208"/>
        <v>0</v>
      </c>
      <c r="T2538" s="200">
        <f ca="1">(P2538+S2538)-INVENTARIO[[#This Row],[Comisión 10%]]</f>
        <v>0</v>
      </c>
      <c r="U2538" s="197">
        <f t="shared" ca="1" si="209"/>
        <v>0</v>
      </c>
      <c r="V2538" s="201"/>
      <c r="W2538" s="20">
        <f ca="1">INVENTARIO[[#This Row],[Precio Final]]-(INVENTARIO[[#This Row],[Comisión 10%]]+INVENTARIO[[#This Row],[Costo total]])</f>
        <v>0</v>
      </c>
      <c r="X2538" s="20">
        <f ca="1">INVENTARIO[[#This Row],[Ganancia Unitaria]]*INVENTARIO[[#This Row],[Salidas]]</f>
        <v>0</v>
      </c>
      <c r="Y2538" s="20"/>
      <c r="Z2538" s="20"/>
    </row>
    <row r="2539" spans="1:26" ht="55" hidden="1" customHeight="1" x14ac:dyDescent="0.15">
      <c r="A2539" s="23"/>
      <c r="B2539" s="171"/>
      <c r="C2539" s="22"/>
      <c r="D2539" s="120"/>
      <c r="E2539" s="194"/>
      <c r="F2539" s="195" t="s">
        <v>697</v>
      </c>
      <c r="G2539" s="196"/>
      <c r="H2539" s="197"/>
      <c r="I2539" s="198">
        <f t="shared" ca="1" si="206"/>
        <v>0</v>
      </c>
      <c r="J2539" s="121"/>
      <c r="K2539" s="196">
        <f>SUMIFS(VENTAS[Cantidad],VENTAS[Código del producto Vendido],INVENTARIO[[#This Row],[Code]])</f>
        <v>0</v>
      </c>
      <c r="L2539" s="196">
        <f>INVENTARIO[[#This Row],[Entradas]]-INVENTARIO[[#This Row],[Salidas]]</f>
        <v>0</v>
      </c>
      <c r="M2539" s="197">
        <f ca="1">INVENTARIO[[#This Row],[Pricing 1]]*10%</f>
        <v>0</v>
      </c>
      <c r="N2539" s="197"/>
      <c r="O2539" s="197"/>
      <c r="P2539" s="197" t="e">
        <f t="shared" si="207"/>
        <v>#DIV/0!</v>
      </c>
      <c r="Q2539" s="196"/>
      <c r="R2539" s="197"/>
      <c r="S2539" s="199">
        <f t="shared" si="208"/>
        <v>0</v>
      </c>
      <c r="T2539" s="200">
        <f ca="1">(P2539+S2539)-INVENTARIO[[#This Row],[Comisión 10%]]</f>
        <v>0</v>
      </c>
      <c r="U2539" s="197">
        <f t="shared" ca="1" si="209"/>
        <v>0</v>
      </c>
      <c r="V2539" s="201"/>
      <c r="W2539" s="20">
        <f ca="1">INVENTARIO[[#This Row],[Precio Final]]-(INVENTARIO[[#This Row],[Comisión 10%]]+INVENTARIO[[#This Row],[Costo total]])</f>
        <v>0</v>
      </c>
      <c r="X2539" s="20">
        <f ca="1">INVENTARIO[[#This Row],[Ganancia Unitaria]]*INVENTARIO[[#This Row],[Salidas]]</f>
        <v>0</v>
      </c>
      <c r="Y2539" s="20"/>
      <c r="Z2539" s="20"/>
    </row>
    <row r="2540" spans="1:26" ht="55" hidden="1" customHeight="1" x14ac:dyDescent="0.15">
      <c r="A2540" s="23"/>
      <c r="B2540" s="171"/>
      <c r="C2540" s="22"/>
      <c r="D2540" s="120"/>
      <c r="E2540" s="194"/>
      <c r="F2540" s="195" t="s">
        <v>714</v>
      </c>
      <c r="G2540" s="196"/>
      <c r="H2540" s="197"/>
      <c r="I2540" s="198">
        <f t="shared" ca="1" si="206"/>
        <v>0</v>
      </c>
      <c r="J2540" s="121"/>
      <c r="K2540" s="196">
        <f>SUMIFS(VENTAS[Cantidad],VENTAS[Código del producto Vendido],INVENTARIO[[#This Row],[Code]])</f>
        <v>0</v>
      </c>
      <c r="L2540" s="196">
        <f>INVENTARIO[[#This Row],[Entradas]]-INVENTARIO[[#This Row],[Salidas]]</f>
        <v>0</v>
      </c>
      <c r="M2540" s="197">
        <f ca="1">INVENTARIO[[#This Row],[Pricing 1]]*10%</f>
        <v>0</v>
      </c>
      <c r="N2540" s="197"/>
      <c r="O2540" s="197"/>
      <c r="P2540" s="197" t="e">
        <f t="shared" si="207"/>
        <v>#DIV/0!</v>
      </c>
      <c r="Q2540" s="196"/>
      <c r="R2540" s="197"/>
      <c r="S2540" s="199">
        <f t="shared" si="208"/>
        <v>0</v>
      </c>
      <c r="T2540" s="200">
        <f ca="1">(P2540+S2540)-INVENTARIO[[#This Row],[Comisión 10%]]</f>
        <v>0</v>
      </c>
      <c r="U2540" s="197">
        <f t="shared" ca="1" si="209"/>
        <v>0</v>
      </c>
      <c r="V2540" s="201"/>
      <c r="W2540" s="20">
        <f ca="1">INVENTARIO[[#This Row],[Precio Final]]-(INVENTARIO[[#This Row],[Comisión 10%]]+INVENTARIO[[#This Row],[Costo total]])</f>
        <v>0</v>
      </c>
      <c r="X2540" s="20">
        <f ca="1">INVENTARIO[[#This Row],[Ganancia Unitaria]]*INVENTARIO[[#This Row],[Salidas]]</f>
        <v>0</v>
      </c>
      <c r="Y2540" s="20"/>
      <c r="Z2540" s="20"/>
    </row>
    <row r="2541" spans="1:26" ht="55" hidden="1" customHeight="1" x14ac:dyDescent="0.15">
      <c r="A2541" s="23"/>
      <c r="B2541" s="171"/>
      <c r="C2541" s="22"/>
      <c r="D2541" s="120"/>
      <c r="E2541" s="194"/>
      <c r="F2541" s="195" t="s">
        <v>2412</v>
      </c>
      <c r="G2541" s="196"/>
      <c r="H2541" s="197"/>
      <c r="I2541" s="198">
        <f t="shared" ca="1" si="206"/>
        <v>0</v>
      </c>
      <c r="J2541" s="121"/>
      <c r="K2541" s="196">
        <f>SUMIFS(VENTAS[Cantidad],VENTAS[Código del producto Vendido],INVENTARIO[[#This Row],[Code]])</f>
        <v>0</v>
      </c>
      <c r="L2541" s="196">
        <f>INVENTARIO[[#This Row],[Entradas]]-INVENTARIO[[#This Row],[Salidas]]</f>
        <v>0</v>
      </c>
      <c r="M2541" s="197">
        <f ca="1">INVENTARIO[[#This Row],[Pricing 1]]*10%</f>
        <v>0</v>
      </c>
      <c r="N2541" s="197"/>
      <c r="O2541" s="197"/>
      <c r="P2541" s="197" t="e">
        <f t="shared" si="207"/>
        <v>#DIV/0!</v>
      </c>
      <c r="Q2541" s="196"/>
      <c r="R2541" s="197"/>
      <c r="S2541" s="199">
        <f t="shared" si="208"/>
        <v>0</v>
      </c>
      <c r="T2541" s="200">
        <f ca="1">(P2541+S2541)-INVENTARIO[[#This Row],[Comisión 10%]]</f>
        <v>0</v>
      </c>
      <c r="U2541" s="197">
        <f t="shared" ca="1" si="209"/>
        <v>0</v>
      </c>
      <c r="V2541" s="201"/>
      <c r="W2541" s="20">
        <f ca="1">INVENTARIO[[#This Row],[Precio Final]]-(INVENTARIO[[#This Row],[Comisión 10%]]+INVENTARIO[[#This Row],[Costo total]])</f>
        <v>0</v>
      </c>
      <c r="X2541" s="20">
        <f ca="1">INVENTARIO[[#This Row],[Ganancia Unitaria]]*INVENTARIO[[#This Row],[Salidas]]</f>
        <v>0</v>
      </c>
      <c r="Y2541" s="20"/>
      <c r="Z2541" s="20"/>
    </row>
    <row r="2542" spans="1:26" ht="55" hidden="1" customHeight="1" x14ac:dyDescent="0.15">
      <c r="A2542" s="23"/>
      <c r="B2542" s="171"/>
      <c r="C2542" s="22"/>
      <c r="D2542" s="120"/>
      <c r="E2542" s="194"/>
      <c r="F2542" s="195" t="s">
        <v>695</v>
      </c>
      <c r="G2542" s="196"/>
      <c r="H2542" s="197"/>
      <c r="I2542" s="198">
        <f t="shared" ca="1" si="206"/>
        <v>0</v>
      </c>
      <c r="J2542" s="121"/>
      <c r="K2542" s="196">
        <f>SUMIFS(VENTAS[Cantidad],VENTAS[Código del producto Vendido],INVENTARIO[[#This Row],[Code]])</f>
        <v>0</v>
      </c>
      <c r="L2542" s="196">
        <f>INVENTARIO[[#This Row],[Entradas]]-INVENTARIO[[#This Row],[Salidas]]</f>
        <v>0</v>
      </c>
      <c r="M2542" s="197">
        <f ca="1">INVENTARIO[[#This Row],[Pricing 1]]*10%</f>
        <v>0</v>
      </c>
      <c r="N2542" s="197"/>
      <c r="O2542" s="197"/>
      <c r="P2542" s="197" t="e">
        <f t="shared" si="207"/>
        <v>#DIV/0!</v>
      </c>
      <c r="Q2542" s="196"/>
      <c r="R2542" s="197"/>
      <c r="S2542" s="199">
        <f t="shared" si="208"/>
        <v>0</v>
      </c>
      <c r="T2542" s="200">
        <f ca="1">(P2542+S2542)-INVENTARIO[[#This Row],[Comisión 10%]]</f>
        <v>0</v>
      </c>
      <c r="U2542" s="197">
        <f t="shared" ca="1" si="209"/>
        <v>0</v>
      </c>
      <c r="V2542" s="201"/>
      <c r="W2542" s="20">
        <f ca="1">INVENTARIO[[#This Row],[Precio Final]]-(INVENTARIO[[#This Row],[Comisión 10%]]+INVENTARIO[[#This Row],[Costo total]])</f>
        <v>0</v>
      </c>
      <c r="X2542" s="20">
        <f ca="1">INVENTARIO[[#This Row],[Ganancia Unitaria]]*INVENTARIO[[#This Row],[Salidas]]</f>
        <v>0</v>
      </c>
      <c r="Y2542" s="20"/>
      <c r="Z2542" s="20"/>
    </row>
    <row r="2543" spans="1:26" ht="55" hidden="1" customHeight="1" x14ac:dyDescent="0.15">
      <c r="A2543" s="23"/>
      <c r="B2543" s="171"/>
      <c r="C2543" s="22"/>
      <c r="D2543" s="120"/>
      <c r="E2543" s="194"/>
      <c r="F2543" s="195" t="s">
        <v>697</v>
      </c>
      <c r="G2543" s="196"/>
      <c r="H2543" s="197"/>
      <c r="I2543" s="198">
        <f t="shared" ca="1" si="206"/>
        <v>0</v>
      </c>
      <c r="J2543" s="121"/>
      <c r="K2543" s="196">
        <f>SUMIFS(VENTAS[Cantidad],VENTAS[Código del producto Vendido],INVENTARIO[[#This Row],[Code]])</f>
        <v>0</v>
      </c>
      <c r="L2543" s="196">
        <f>INVENTARIO[[#This Row],[Entradas]]-INVENTARIO[[#This Row],[Salidas]]</f>
        <v>0</v>
      </c>
      <c r="M2543" s="197">
        <f ca="1">INVENTARIO[[#This Row],[Pricing 1]]*10%</f>
        <v>0</v>
      </c>
      <c r="N2543" s="197"/>
      <c r="O2543" s="197"/>
      <c r="P2543" s="197" t="e">
        <f t="shared" si="207"/>
        <v>#DIV/0!</v>
      </c>
      <c r="Q2543" s="196"/>
      <c r="R2543" s="197"/>
      <c r="S2543" s="199">
        <f t="shared" si="208"/>
        <v>0</v>
      </c>
      <c r="T2543" s="200">
        <f ca="1">(P2543+S2543)-INVENTARIO[[#This Row],[Comisión 10%]]</f>
        <v>0</v>
      </c>
      <c r="U2543" s="197">
        <f t="shared" ca="1" si="209"/>
        <v>0</v>
      </c>
      <c r="V2543" s="201"/>
      <c r="W2543" s="20">
        <f ca="1">INVENTARIO[[#This Row],[Precio Final]]-(INVENTARIO[[#This Row],[Comisión 10%]]+INVENTARIO[[#This Row],[Costo total]])</f>
        <v>0</v>
      </c>
      <c r="X2543" s="20">
        <f ca="1">INVENTARIO[[#This Row],[Ganancia Unitaria]]*INVENTARIO[[#This Row],[Salidas]]</f>
        <v>0</v>
      </c>
      <c r="Y2543" s="20"/>
      <c r="Z2543" s="20"/>
    </row>
    <row r="2544" spans="1:26" ht="55" hidden="1" customHeight="1" x14ac:dyDescent="0.15">
      <c r="A2544" s="23"/>
      <c r="B2544" s="171"/>
      <c r="C2544" s="22"/>
      <c r="D2544" s="120"/>
      <c r="E2544" s="194"/>
      <c r="F2544" s="195" t="s">
        <v>1044</v>
      </c>
      <c r="G2544" s="196"/>
      <c r="H2544" s="197"/>
      <c r="I2544" s="198">
        <f t="shared" ca="1" si="206"/>
        <v>0</v>
      </c>
      <c r="J2544" s="121"/>
      <c r="K2544" s="196">
        <f>SUMIFS(VENTAS[Cantidad],VENTAS[Código del producto Vendido],INVENTARIO[[#This Row],[Code]])</f>
        <v>0</v>
      </c>
      <c r="L2544" s="196">
        <f>INVENTARIO[[#This Row],[Entradas]]-INVENTARIO[[#This Row],[Salidas]]</f>
        <v>0</v>
      </c>
      <c r="M2544" s="197">
        <f ca="1">INVENTARIO[[#This Row],[Pricing 1]]*10%</f>
        <v>0</v>
      </c>
      <c r="N2544" s="197"/>
      <c r="O2544" s="197"/>
      <c r="P2544" s="197" t="e">
        <f t="shared" si="207"/>
        <v>#DIV/0!</v>
      </c>
      <c r="Q2544" s="196"/>
      <c r="R2544" s="197"/>
      <c r="S2544" s="199">
        <f t="shared" si="208"/>
        <v>0</v>
      </c>
      <c r="T2544" s="200">
        <f ca="1">(P2544+S2544)-INVENTARIO[[#This Row],[Comisión 10%]]</f>
        <v>0</v>
      </c>
      <c r="U2544" s="197">
        <f t="shared" ca="1" si="209"/>
        <v>0</v>
      </c>
      <c r="V2544" s="201"/>
      <c r="W2544" s="20">
        <f ca="1">INVENTARIO[[#This Row],[Precio Final]]-(INVENTARIO[[#This Row],[Comisión 10%]]+INVENTARIO[[#This Row],[Costo total]])</f>
        <v>0</v>
      </c>
      <c r="X2544" s="20">
        <f ca="1">INVENTARIO[[#This Row],[Ganancia Unitaria]]*INVENTARIO[[#This Row],[Salidas]]</f>
        <v>0</v>
      </c>
      <c r="Y2544" s="20"/>
      <c r="Z2544" s="20"/>
    </row>
    <row r="2545" spans="1:26" ht="55" hidden="1" customHeight="1" x14ac:dyDescent="0.15">
      <c r="A2545" s="23"/>
      <c r="B2545" s="171"/>
      <c r="C2545" s="22"/>
      <c r="D2545" s="120"/>
      <c r="E2545" s="194"/>
      <c r="F2545" s="195" t="s">
        <v>697</v>
      </c>
      <c r="G2545" s="196"/>
      <c r="H2545" s="197"/>
      <c r="I2545" s="198">
        <f t="shared" ca="1" si="206"/>
        <v>0</v>
      </c>
      <c r="J2545" s="121"/>
      <c r="K2545" s="196">
        <f>SUMIFS(VENTAS[Cantidad],VENTAS[Código del producto Vendido],INVENTARIO[[#This Row],[Code]])</f>
        <v>0</v>
      </c>
      <c r="L2545" s="196">
        <f>INVENTARIO[[#This Row],[Entradas]]-INVENTARIO[[#This Row],[Salidas]]</f>
        <v>0</v>
      </c>
      <c r="M2545" s="197">
        <f ca="1">INVENTARIO[[#This Row],[Pricing 1]]*10%</f>
        <v>0</v>
      </c>
      <c r="N2545" s="197"/>
      <c r="O2545" s="197"/>
      <c r="P2545" s="197" t="e">
        <f t="shared" si="207"/>
        <v>#DIV/0!</v>
      </c>
      <c r="Q2545" s="196"/>
      <c r="R2545" s="197"/>
      <c r="S2545" s="199">
        <f t="shared" si="208"/>
        <v>0</v>
      </c>
      <c r="T2545" s="200">
        <f ca="1">(P2545+S2545)-INVENTARIO[[#This Row],[Comisión 10%]]</f>
        <v>0</v>
      </c>
      <c r="U2545" s="197">
        <f t="shared" ca="1" si="209"/>
        <v>0</v>
      </c>
      <c r="V2545" s="201"/>
      <c r="W2545" s="20">
        <f ca="1">INVENTARIO[[#This Row],[Precio Final]]-(INVENTARIO[[#This Row],[Comisión 10%]]+INVENTARIO[[#This Row],[Costo total]])</f>
        <v>0</v>
      </c>
      <c r="X2545" s="20">
        <f ca="1">INVENTARIO[[#This Row],[Ganancia Unitaria]]*INVENTARIO[[#This Row],[Salidas]]</f>
        <v>0</v>
      </c>
      <c r="Y2545" s="20"/>
      <c r="Z2545" s="20"/>
    </row>
    <row r="2546" spans="1:26" ht="55" hidden="1" customHeight="1" x14ac:dyDescent="0.15">
      <c r="A2546" s="23"/>
      <c r="B2546" s="171"/>
      <c r="C2546" s="22"/>
      <c r="D2546" s="120"/>
      <c r="E2546" s="194"/>
      <c r="F2546" s="195" t="s">
        <v>698</v>
      </c>
      <c r="G2546" s="196"/>
      <c r="H2546" s="197"/>
      <c r="I2546" s="198">
        <f t="shared" ca="1" si="206"/>
        <v>0</v>
      </c>
      <c r="J2546" s="121"/>
      <c r="K2546" s="196">
        <f>SUMIFS(VENTAS[Cantidad],VENTAS[Código del producto Vendido],INVENTARIO[[#This Row],[Code]])</f>
        <v>0</v>
      </c>
      <c r="L2546" s="196">
        <f>INVENTARIO[[#This Row],[Entradas]]-INVENTARIO[[#This Row],[Salidas]]</f>
        <v>0</v>
      </c>
      <c r="M2546" s="197">
        <f ca="1">INVENTARIO[[#This Row],[Pricing 1]]*10%</f>
        <v>0</v>
      </c>
      <c r="N2546" s="197"/>
      <c r="O2546" s="197"/>
      <c r="P2546" s="197" t="e">
        <f t="shared" si="207"/>
        <v>#DIV/0!</v>
      </c>
      <c r="Q2546" s="196"/>
      <c r="R2546" s="197"/>
      <c r="S2546" s="199">
        <f t="shared" si="208"/>
        <v>0</v>
      </c>
      <c r="T2546" s="200">
        <f ca="1">(P2546+S2546)-INVENTARIO[[#This Row],[Comisión 10%]]</f>
        <v>0</v>
      </c>
      <c r="U2546" s="197">
        <f t="shared" ca="1" si="209"/>
        <v>0</v>
      </c>
      <c r="V2546" s="201"/>
      <c r="W2546" s="20">
        <f ca="1">INVENTARIO[[#This Row],[Precio Final]]-(INVENTARIO[[#This Row],[Comisión 10%]]+INVENTARIO[[#This Row],[Costo total]])</f>
        <v>0</v>
      </c>
      <c r="X2546" s="20">
        <f ca="1">INVENTARIO[[#This Row],[Ganancia Unitaria]]*INVENTARIO[[#This Row],[Salidas]]</f>
        <v>0</v>
      </c>
      <c r="Y2546" s="20"/>
      <c r="Z2546" s="20"/>
    </row>
    <row r="2547" spans="1:26" ht="55" hidden="1" customHeight="1" x14ac:dyDescent="0.15">
      <c r="A2547" s="23"/>
      <c r="B2547" s="171"/>
      <c r="C2547" s="22"/>
      <c r="D2547" s="120"/>
      <c r="E2547" s="194"/>
      <c r="F2547" s="195" t="s">
        <v>692</v>
      </c>
      <c r="G2547" s="196"/>
      <c r="H2547" s="197"/>
      <c r="I2547" s="198">
        <f t="shared" ca="1" si="206"/>
        <v>0</v>
      </c>
      <c r="J2547" s="121"/>
      <c r="K2547" s="196">
        <f>SUMIFS(VENTAS[Cantidad],VENTAS[Código del producto Vendido],INVENTARIO[[#This Row],[Code]])</f>
        <v>0</v>
      </c>
      <c r="L2547" s="196">
        <f>INVENTARIO[[#This Row],[Entradas]]-INVENTARIO[[#This Row],[Salidas]]</f>
        <v>0</v>
      </c>
      <c r="M2547" s="197">
        <f ca="1">INVENTARIO[[#This Row],[Pricing 1]]*10%</f>
        <v>0</v>
      </c>
      <c r="N2547" s="197"/>
      <c r="O2547" s="197"/>
      <c r="P2547" s="197" t="e">
        <f t="shared" si="207"/>
        <v>#DIV/0!</v>
      </c>
      <c r="Q2547" s="196"/>
      <c r="R2547" s="197"/>
      <c r="S2547" s="199">
        <f t="shared" si="208"/>
        <v>0</v>
      </c>
      <c r="T2547" s="200">
        <f ca="1">(P2547+S2547)-INVENTARIO[[#This Row],[Comisión 10%]]</f>
        <v>0</v>
      </c>
      <c r="U2547" s="197">
        <f t="shared" ca="1" si="209"/>
        <v>0</v>
      </c>
      <c r="V2547" s="201"/>
      <c r="W2547" s="20">
        <f ca="1">INVENTARIO[[#This Row],[Precio Final]]-(INVENTARIO[[#This Row],[Comisión 10%]]+INVENTARIO[[#This Row],[Costo total]])</f>
        <v>0</v>
      </c>
      <c r="X2547" s="20">
        <f ca="1">INVENTARIO[[#This Row],[Ganancia Unitaria]]*INVENTARIO[[#This Row],[Salidas]]</f>
        <v>0</v>
      </c>
      <c r="Y2547" s="20"/>
      <c r="Z2547" s="20"/>
    </row>
    <row r="2548" spans="1:26" ht="55" hidden="1" customHeight="1" x14ac:dyDescent="0.15">
      <c r="A2548" s="23"/>
      <c r="B2548" s="171"/>
      <c r="C2548" s="22"/>
      <c r="D2548" s="120"/>
      <c r="E2548" s="194"/>
      <c r="F2548" s="195" t="s">
        <v>695</v>
      </c>
      <c r="G2548" s="196"/>
      <c r="H2548" s="197"/>
      <c r="I2548" s="198">
        <f t="shared" ca="1" si="206"/>
        <v>0</v>
      </c>
      <c r="J2548" s="121"/>
      <c r="K2548" s="196">
        <f>SUMIFS(VENTAS[Cantidad],VENTAS[Código del producto Vendido],INVENTARIO[[#This Row],[Code]])</f>
        <v>0</v>
      </c>
      <c r="L2548" s="196">
        <f>INVENTARIO[[#This Row],[Entradas]]-INVENTARIO[[#This Row],[Salidas]]</f>
        <v>0</v>
      </c>
      <c r="M2548" s="197">
        <f ca="1">INVENTARIO[[#This Row],[Pricing 1]]*10%</f>
        <v>0</v>
      </c>
      <c r="N2548" s="197"/>
      <c r="O2548" s="197"/>
      <c r="P2548" s="197" t="e">
        <f t="shared" si="207"/>
        <v>#DIV/0!</v>
      </c>
      <c r="Q2548" s="196"/>
      <c r="R2548" s="197"/>
      <c r="S2548" s="199">
        <f t="shared" si="208"/>
        <v>0</v>
      </c>
      <c r="T2548" s="200">
        <f ca="1">(P2548+S2548)-INVENTARIO[[#This Row],[Comisión 10%]]</f>
        <v>0</v>
      </c>
      <c r="U2548" s="197">
        <f t="shared" ca="1" si="209"/>
        <v>0</v>
      </c>
      <c r="V2548" s="201"/>
      <c r="W2548" s="20">
        <f ca="1">INVENTARIO[[#This Row],[Precio Final]]-(INVENTARIO[[#This Row],[Comisión 10%]]+INVENTARIO[[#This Row],[Costo total]])</f>
        <v>0</v>
      </c>
      <c r="X2548" s="20">
        <f ca="1">INVENTARIO[[#This Row],[Ganancia Unitaria]]*INVENTARIO[[#This Row],[Salidas]]</f>
        <v>0</v>
      </c>
      <c r="Y2548" s="20"/>
      <c r="Z2548" s="20"/>
    </row>
    <row r="2549" spans="1:26" ht="55" hidden="1" customHeight="1" x14ac:dyDescent="0.15">
      <c r="A2549" s="23"/>
      <c r="B2549" s="171"/>
      <c r="C2549" s="22"/>
      <c r="D2549" s="120"/>
      <c r="E2549" s="194"/>
      <c r="F2549" s="195" t="s">
        <v>697</v>
      </c>
      <c r="G2549" s="196"/>
      <c r="H2549" s="197"/>
      <c r="I2549" s="198">
        <f t="shared" ca="1" si="206"/>
        <v>0</v>
      </c>
      <c r="J2549" s="121"/>
      <c r="K2549" s="196">
        <f>SUMIFS(VENTAS[Cantidad],VENTAS[Código del producto Vendido],INVENTARIO[[#This Row],[Code]])</f>
        <v>0</v>
      </c>
      <c r="L2549" s="196">
        <f>INVENTARIO[[#This Row],[Entradas]]-INVENTARIO[[#This Row],[Salidas]]</f>
        <v>0</v>
      </c>
      <c r="M2549" s="197">
        <f ca="1">INVENTARIO[[#This Row],[Pricing 1]]*10%</f>
        <v>0</v>
      </c>
      <c r="N2549" s="197"/>
      <c r="O2549" s="197"/>
      <c r="P2549" s="197" t="e">
        <f t="shared" si="207"/>
        <v>#DIV/0!</v>
      </c>
      <c r="Q2549" s="196"/>
      <c r="R2549" s="197"/>
      <c r="S2549" s="199">
        <f t="shared" si="208"/>
        <v>0</v>
      </c>
      <c r="T2549" s="200">
        <f ca="1">(P2549+S2549)-INVENTARIO[[#This Row],[Comisión 10%]]</f>
        <v>0</v>
      </c>
      <c r="U2549" s="197">
        <f t="shared" ca="1" si="209"/>
        <v>0</v>
      </c>
      <c r="V2549" s="201"/>
      <c r="W2549" s="20">
        <f ca="1">INVENTARIO[[#This Row],[Precio Final]]-(INVENTARIO[[#This Row],[Comisión 10%]]+INVENTARIO[[#This Row],[Costo total]])</f>
        <v>0</v>
      </c>
      <c r="X2549" s="20">
        <f ca="1">INVENTARIO[[#This Row],[Ganancia Unitaria]]*INVENTARIO[[#This Row],[Salidas]]</f>
        <v>0</v>
      </c>
      <c r="Y2549" s="20"/>
      <c r="Z2549" s="20"/>
    </row>
    <row r="2550" spans="1:26" ht="55" hidden="1" customHeight="1" x14ac:dyDescent="0.15">
      <c r="A2550" s="23"/>
      <c r="B2550" s="171"/>
      <c r="C2550" s="22"/>
      <c r="D2550" s="120"/>
      <c r="E2550" s="194"/>
      <c r="F2550" s="195" t="s">
        <v>695</v>
      </c>
      <c r="G2550" s="196"/>
      <c r="H2550" s="197"/>
      <c r="I2550" s="198">
        <f t="shared" ref="I2550:I2613" ca="1" si="210">U2550</f>
        <v>0</v>
      </c>
      <c r="J2550" s="121"/>
      <c r="K2550" s="196">
        <f>SUMIFS(VENTAS[Cantidad],VENTAS[Código del producto Vendido],INVENTARIO[[#This Row],[Code]])</f>
        <v>0</v>
      </c>
      <c r="L2550" s="196">
        <f>INVENTARIO[[#This Row],[Entradas]]-INVENTARIO[[#This Row],[Salidas]]</f>
        <v>0</v>
      </c>
      <c r="M2550" s="197">
        <f ca="1">INVENTARIO[[#This Row],[Pricing 1]]*10%</f>
        <v>0</v>
      </c>
      <c r="N2550" s="197"/>
      <c r="O2550" s="197"/>
      <c r="P2550" s="197" t="e">
        <f t="shared" ref="P2550:P2613" si="211">N2550/O2550</f>
        <v>#DIV/0!</v>
      </c>
      <c r="Q2550" s="196"/>
      <c r="R2550" s="197"/>
      <c r="S2550" s="199">
        <f t="shared" ref="S2550:S2613" si="212">Q2550*R2550/1000</f>
        <v>0</v>
      </c>
      <c r="T2550" s="200">
        <f ca="1">(P2550+S2550)-INVENTARIO[[#This Row],[Comisión 10%]]</f>
        <v>0</v>
      </c>
      <c r="U2550" s="197">
        <f t="shared" ref="U2550:U2613" ca="1" si="213">ROUNDUP(T2550,0)</f>
        <v>0</v>
      </c>
      <c r="V2550" s="201"/>
      <c r="W2550" s="20">
        <f ca="1">INVENTARIO[[#This Row],[Precio Final]]-(INVENTARIO[[#This Row],[Comisión 10%]]+INVENTARIO[[#This Row],[Costo total]])</f>
        <v>0</v>
      </c>
      <c r="X2550" s="20">
        <f ca="1">INVENTARIO[[#This Row],[Ganancia Unitaria]]*INVENTARIO[[#This Row],[Salidas]]</f>
        <v>0</v>
      </c>
      <c r="Y2550" s="20"/>
      <c r="Z2550" s="20"/>
    </row>
    <row r="2551" spans="1:26" ht="55" hidden="1" customHeight="1" x14ac:dyDescent="0.15">
      <c r="A2551" s="23"/>
      <c r="B2551" s="171"/>
      <c r="C2551" s="22"/>
      <c r="D2551" s="120"/>
      <c r="E2551" s="194"/>
      <c r="F2551" s="195" t="s">
        <v>697</v>
      </c>
      <c r="G2551" s="196"/>
      <c r="H2551" s="197"/>
      <c r="I2551" s="198">
        <f t="shared" ca="1" si="210"/>
        <v>0</v>
      </c>
      <c r="J2551" s="121"/>
      <c r="K2551" s="196">
        <f>SUMIFS(VENTAS[Cantidad],VENTAS[Código del producto Vendido],INVENTARIO[[#This Row],[Code]])</f>
        <v>0</v>
      </c>
      <c r="L2551" s="196">
        <f>INVENTARIO[[#This Row],[Entradas]]-INVENTARIO[[#This Row],[Salidas]]</f>
        <v>0</v>
      </c>
      <c r="M2551" s="197">
        <f ca="1">INVENTARIO[[#This Row],[Pricing 1]]*10%</f>
        <v>0</v>
      </c>
      <c r="N2551" s="197"/>
      <c r="O2551" s="197"/>
      <c r="P2551" s="197" t="e">
        <f t="shared" si="211"/>
        <v>#DIV/0!</v>
      </c>
      <c r="Q2551" s="196"/>
      <c r="R2551" s="197"/>
      <c r="S2551" s="199">
        <f t="shared" si="212"/>
        <v>0</v>
      </c>
      <c r="T2551" s="200">
        <f ca="1">(P2551+S2551)-INVENTARIO[[#This Row],[Comisión 10%]]</f>
        <v>0</v>
      </c>
      <c r="U2551" s="197">
        <f t="shared" ca="1" si="213"/>
        <v>0</v>
      </c>
      <c r="V2551" s="201"/>
      <c r="W2551" s="20">
        <f ca="1">INVENTARIO[[#This Row],[Precio Final]]-(INVENTARIO[[#This Row],[Comisión 10%]]+INVENTARIO[[#This Row],[Costo total]])</f>
        <v>0</v>
      </c>
      <c r="X2551" s="20">
        <f ca="1">INVENTARIO[[#This Row],[Ganancia Unitaria]]*INVENTARIO[[#This Row],[Salidas]]</f>
        <v>0</v>
      </c>
      <c r="Y2551" s="20"/>
      <c r="Z2551" s="20"/>
    </row>
    <row r="2552" spans="1:26" ht="55" hidden="1" customHeight="1" x14ac:dyDescent="0.15">
      <c r="A2552" s="23"/>
      <c r="B2552" s="171"/>
      <c r="C2552" s="22"/>
      <c r="D2552" s="120"/>
      <c r="E2552" s="194"/>
      <c r="F2552" s="195" t="s">
        <v>695</v>
      </c>
      <c r="G2552" s="196"/>
      <c r="H2552" s="197"/>
      <c r="I2552" s="198">
        <f t="shared" ca="1" si="210"/>
        <v>0</v>
      </c>
      <c r="J2552" s="121"/>
      <c r="K2552" s="196">
        <f>SUMIFS(VENTAS[Cantidad],VENTAS[Código del producto Vendido],INVENTARIO[[#This Row],[Code]])</f>
        <v>0</v>
      </c>
      <c r="L2552" s="196">
        <f>INVENTARIO[[#This Row],[Entradas]]-INVENTARIO[[#This Row],[Salidas]]</f>
        <v>0</v>
      </c>
      <c r="M2552" s="197">
        <f ca="1">INVENTARIO[[#This Row],[Pricing 1]]*10%</f>
        <v>0</v>
      </c>
      <c r="N2552" s="197"/>
      <c r="O2552" s="197"/>
      <c r="P2552" s="197" t="e">
        <f t="shared" si="211"/>
        <v>#DIV/0!</v>
      </c>
      <c r="Q2552" s="196"/>
      <c r="R2552" s="197"/>
      <c r="S2552" s="199">
        <f t="shared" si="212"/>
        <v>0</v>
      </c>
      <c r="T2552" s="200">
        <f ca="1">(P2552+S2552)-INVENTARIO[[#This Row],[Comisión 10%]]</f>
        <v>0</v>
      </c>
      <c r="U2552" s="197">
        <f t="shared" ca="1" si="213"/>
        <v>0</v>
      </c>
      <c r="V2552" s="201"/>
      <c r="W2552" s="20">
        <f ca="1">INVENTARIO[[#This Row],[Precio Final]]-(INVENTARIO[[#This Row],[Comisión 10%]]+INVENTARIO[[#This Row],[Costo total]])</f>
        <v>0</v>
      </c>
      <c r="X2552" s="20">
        <f ca="1">INVENTARIO[[#This Row],[Ganancia Unitaria]]*INVENTARIO[[#This Row],[Salidas]]</f>
        <v>0</v>
      </c>
      <c r="Y2552" s="20"/>
      <c r="Z2552" s="20"/>
    </row>
    <row r="2553" spans="1:26" ht="55" hidden="1" customHeight="1" x14ac:dyDescent="0.15">
      <c r="A2553" s="23"/>
      <c r="B2553" s="171"/>
      <c r="C2553" s="22"/>
      <c r="D2553" s="120"/>
      <c r="E2553" s="194"/>
      <c r="F2553" s="195" t="s">
        <v>697</v>
      </c>
      <c r="G2553" s="196"/>
      <c r="H2553" s="197"/>
      <c r="I2553" s="198">
        <f t="shared" ca="1" si="210"/>
        <v>0</v>
      </c>
      <c r="J2553" s="121"/>
      <c r="K2553" s="196">
        <f>SUMIFS(VENTAS[Cantidad],VENTAS[Código del producto Vendido],INVENTARIO[[#This Row],[Code]])</f>
        <v>0</v>
      </c>
      <c r="L2553" s="196">
        <f>INVENTARIO[[#This Row],[Entradas]]-INVENTARIO[[#This Row],[Salidas]]</f>
        <v>0</v>
      </c>
      <c r="M2553" s="197">
        <f ca="1">INVENTARIO[[#This Row],[Pricing 1]]*10%</f>
        <v>0</v>
      </c>
      <c r="N2553" s="197"/>
      <c r="O2553" s="197"/>
      <c r="P2553" s="197" t="e">
        <f t="shared" si="211"/>
        <v>#DIV/0!</v>
      </c>
      <c r="Q2553" s="196"/>
      <c r="R2553" s="197"/>
      <c r="S2553" s="199">
        <f t="shared" si="212"/>
        <v>0</v>
      </c>
      <c r="T2553" s="200">
        <f ca="1">(P2553+S2553)-INVENTARIO[[#This Row],[Comisión 10%]]</f>
        <v>0</v>
      </c>
      <c r="U2553" s="197">
        <f t="shared" ca="1" si="213"/>
        <v>0</v>
      </c>
      <c r="V2553" s="201"/>
      <c r="W2553" s="20">
        <f ca="1">INVENTARIO[[#This Row],[Precio Final]]-(INVENTARIO[[#This Row],[Comisión 10%]]+INVENTARIO[[#This Row],[Costo total]])</f>
        <v>0</v>
      </c>
      <c r="X2553" s="20">
        <f ca="1">INVENTARIO[[#This Row],[Ganancia Unitaria]]*INVENTARIO[[#This Row],[Salidas]]</f>
        <v>0</v>
      </c>
      <c r="Y2553" s="20"/>
      <c r="Z2553" s="20"/>
    </row>
    <row r="2554" spans="1:26" ht="55" hidden="1" customHeight="1" x14ac:dyDescent="0.15">
      <c r="A2554" s="23"/>
      <c r="B2554" s="171"/>
      <c r="C2554" s="22"/>
      <c r="D2554" s="120"/>
      <c r="E2554" s="194"/>
      <c r="F2554" s="195" t="s">
        <v>698</v>
      </c>
      <c r="G2554" s="196"/>
      <c r="H2554" s="197"/>
      <c r="I2554" s="198">
        <f t="shared" ca="1" si="210"/>
        <v>0</v>
      </c>
      <c r="J2554" s="121"/>
      <c r="K2554" s="196">
        <f>SUMIFS(VENTAS[Cantidad],VENTAS[Código del producto Vendido],INVENTARIO[[#This Row],[Code]])</f>
        <v>0</v>
      </c>
      <c r="L2554" s="196">
        <f>INVENTARIO[[#This Row],[Entradas]]-INVENTARIO[[#This Row],[Salidas]]</f>
        <v>0</v>
      </c>
      <c r="M2554" s="197">
        <f ca="1">INVENTARIO[[#This Row],[Pricing 1]]*10%</f>
        <v>0</v>
      </c>
      <c r="N2554" s="197"/>
      <c r="O2554" s="197"/>
      <c r="P2554" s="197" t="e">
        <f t="shared" si="211"/>
        <v>#DIV/0!</v>
      </c>
      <c r="Q2554" s="196"/>
      <c r="R2554" s="197"/>
      <c r="S2554" s="199">
        <f t="shared" si="212"/>
        <v>0</v>
      </c>
      <c r="T2554" s="200">
        <f ca="1">(P2554+S2554)-INVENTARIO[[#This Row],[Comisión 10%]]</f>
        <v>0</v>
      </c>
      <c r="U2554" s="197">
        <f t="shared" ca="1" si="213"/>
        <v>0</v>
      </c>
      <c r="V2554" s="201"/>
      <c r="W2554" s="20">
        <f ca="1">INVENTARIO[[#This Row],[Precio Final]]-(INVENTARIO[[#This Row],[Comisión 10%]]+INVENTARIO[[#This Row],[Costo total]])</f>
        <v>0</v>
      </c>
      <c r="X2554" s="20">
        <f ca="1">INVENTARIO[[#This Row],[Ganancia Unitaria]]*INVENTARIO[[#This Row],[Salidas]]</f>
        <v>0</v>
      </c>
      <c r="Y2554" s="20"/>
      <c r="Z2554" s="20"/>
    </row>
    <row r="2555" spans="1:26" ht="55" hidden="1" customHeight="1" x14ac:dyDescent="0.15">
      <c r="A2555" s="23"/>
      <c r="B2555" s="171"/>
      <c r="C2555" s="22"/>
      <c r="D2555" s="120"/>
      <c r="E2555" s="194"/>
      <c r="F2555" s="195"/>
      <c r="G2555" s="196"/>
      <c r="H2555" s="197"/>
      <c r="I2555" s="198">
        <f t="shared" ca="1" si="210"/>
        <v>0</v>
      </c>
      <c r="J2555" s="121"/>
      <c r="K2555" s="196">
        <f>SUMIFS(VENTAS[Cantidad],VENTAS[Código del producto Vendido],INVENTARIO[[#This Row],[Code]])</f>
        <v>0</v>
      </c>
      <c r="L2555" s="196">
        <f>INVENTARIO[[#This Row],[Entradas]]-INVENTARIO[[#This Row],[Salidas]]</f>
        <v>0</v>
      </c>
      <c r="M2555" s="197">
        <f ca="1">INVENTARIO[[#This Row],[Pricing 1]]*10%</f>
        <v>0</v>
      </c>
      <c r="N2555" s="197"/>
      <c r="O2555" s="197"/>
      <c r="P2555" s="197" t="e">
        <f t="shared" si="211"/>
        <v>#DIV/0!</v>
      </c>
      <c r="Q2555" s="196"/>
      <c r="R2555" s="197"/>
      <c r="S2555" s="199">
        <f t="shared" si="212"/>
        <v>0</v>
      </c>
      <c r="T2555" s="200">
        <f ca="1">(P2555+S2555)-INVENTARIO[[#This Row],[Comisión 10%]]</f>
        <v>0</v>
      </c>
      <c r="U2555" s="197">
        <f t="shared" ca="1" si="213"/>
        <v>0</v>
      </c>
      <c r="V2555" s="201"/>
      <c r="W2555" s="20">
        <f ca="1">INVENTARIO[[#This Row],[Precio Final]]-(INVENTARIO[[#This Row],[Comisión 10%]]+INVENTARIO[[#This Row],[Costo total]])</f>
        <v>0</v>
      </c>
      <c r="X2555" s="20">
        <f ca="1">INVENTARIO[[#This Row],[Ganancia Unitaria]]*INVENTARIO[[#This Row],[Salidas]]</f>
        <v>0</v>
      </c>
      <c r="Y2555" s="20"/>
      <c r="Z2555" s="20"/>
    </row>
    <row r="2556" spans="1:26" ht="55" hidden="1" customHeight="1" x14ac:dyDescent="0.15">
      <c r="A2556" s="23"/>
      <c r="B2556" s="171"/>
      <c r="C2556" s="22"/>
      <c r="D2556" s="120"/>
      <c r="E2556" s="194"/>
      <c r="F2556" s="195"/>
      <c r="G2556" s="196"/>
      <c r="H2556" s="197"/>
      <c r="I2556" s="198">
        <f t="shared" ca="1" si="210"/>
        <v>0</v>
      </c>
      <c r="J2556" s="121"/>
      <c r="K2556" s="196">
        <f>SUMIFS(VENTAS[Cantidad],VENTAS[Código del producto Vendido],INVENTARIO[[#This Row],[Code]])</f>
        <v>0</v>
      </c>
      <c r="L2556" s="196">
        <f>INVENTARIO[[#This Row],[Entradas]]-INVENTARIO[[#This Row],[Salidas]]</f>
        <v>0</v>
      </c>
      <c r="M2556" s="197">
        <f ca="1">INVENTARIO[[#This Row],[Pricing 1]]*10%</f>
        <v>0</v>
      </c>
      <c r="N2556" s="197"/>
      <c r="O2556" s="197"/>
      <c r="P2556" s="197" t="e">
        <f t="shared" si="211"/>
        <v>#DIV/0!</v>
      </c>
      <c r="Q2556" s="196"/>
      <c r="R2556" s="197"/>
      <c r="S2556" s="199">
        <f t="shared" si="212"/>
        <v>0</v>
      </c>
      <c r="T2556" s="200">
        <f ca="1">(P2556+S2556)-INVENTARIO[[#This Row],[Comisión 10%]]</f>
        <v>0</v>
      </c>
      <c r="U2556" s="197">
        <f t="shared" ca="1" si="213"/>
        <v>0</v>
      </c>
      <c r="V2556" s="201"/>
      <c r="W2556" s="20">
        <f ca="1">INVENTARIO[[#This Row],[Precio Final]]-(INVENTARIO[[#This Row],[Comisión 10%]]+INVENTARIO[[#This Row],[Costo total]])</f>
        <v>0</v>
      </c>
      <c r="X2556" s="20">
        <f ca="1">INVENTARIO[[#This Row],[Ganancia Unitaria]]*INVENTARIO[[#This Row],[Salidas]]</f>
        <v>0</v>
      </c>
      <c r="Y2556" s="20"/>
      <c r="Z2556" s="20"/>
    </row>
    <row r="2557" spans="1:26" ht="55" hidden="1" customHeight="1" x14ac:dyDescent="0.15">
      <c r="A2557" s="23"/>
      <c r="B2557" s="171"/>
      <c r="C2557" s="22"/>
      <c r="D2557" s="120"/>
      <c r="E2557" s="194"/>
      <c r="F2557" s="195"/>
      <c r="G2557" s="196"/>
      <c r="H2557" s="197"/>
      <c r="I2557" s="198">
        <f t="shared" ca="1" si="210"/>
        <v>0</v>
      </c>
      <c r="J2557" s="121"/>
      <c r="K2557" s="196">
        <f>SUMIFS(VENTAS[Cantidad],VENTAS[Código del producto Vendido],INVENTARIO[[#This Row],[Code]])</f>
        <v>0</v>
      </c>
      <c r="L2557" s="196">
        <f>INVENTARIO[[#This Row],[Entradas]]-INVENTARIO[[#This Row],[Salidas]]</f>
        <v>0</v>
      </c>
      <c r="M2557" s="197">
        <f ca="1">INVENTARIO[[#This Row],[Pricing 1]]*10%</f>
        <v>0</v>
      </c>
      <c r="N2557" s="197"/>
      <c r="O2557" s="197"/>
      <c r="P2557" s="197" t="e">
        <f t="shared" si="211"/>
        <v>#DIV/0!</v>
      </c>
      <c r="Q2557" s="196"/>
      <c r="R2557" s="197"/>
      <c r="S2557" s="199">
        <f t="shared" si="212"/>
        <v>0</v>
      </c>
      <c r="T2557" s="200">
        <f ca="1">(P2557+S2557)-INVENTARIO[[#This Row],[Comisión 10%]]</f>
        <v>0</v>
      </c>
      <c r="U2557" s="197">
        <f t="shared" ca="1" si="213"/>
        <v>0</v>
      </c>
      <c r="V2557" s="201"/>
      <c r="W2557" s="20">
        <f ca="1">INVENTARIO[[#This Row],[Precio Final]]-(INVENTARIO[[#This Row],[Comisión 10%]]+INVENTARIO[[#This Row],[Costo total]])</f>
        <v>0</v>
      </c>
      <c r="X2557" s="20">
        <f ca="1">INVENTARIO[[#This Row],[Ganancia Unitaria]]*INVENTARIO[[#This Row],[Salidas]]</f>
        <v>0</v>
      </c>
      <c r="Y2557" s="20"/>
      <c r="Z2557" s="20"/>
    </row>
    <row r="2558" spans="1:26" ht="55" hidden="1" customHeight="1" x14ac:dyDescent="0.15">
      <c r="A2558" s="23"/>
      <c r="B2558" s="171"/>
      <c r="C2558" s="22"/>
      <c r="D2558" s="120"/>
      <c r="E2558" s="194"/>
      <c r="F2558" s="195" t="s">
        <v>1208</v>
      </c>
      <c r="G2558" s="196"/>
      <c r="H2558" s="197"/>
      <c r="I2558" s="198">
        <f t="shared" ca="1" si="210"/>
        <v>0</v>
      </c>
      <c r="J2558" s="121"/>
      <c r="K2558" s="196">
        <f>SUMIFS(VENTAS[Cantidad],VENTAS[Código del producto Vendido],INVENTARIO[[#This Row],[Code]])</f>
        <v>0</v>
      </c>
      <c r="L2558" s="196">
        <f>INVENTARIO[[#This Row],[Entradas]]-INVENTARIO[[#This Row],[Salidas]]</f>
        <v>0</v>
      </c>
      <c r="M2558" s="197">
        <f ca="1">INVENTARIO[[#This Row],[Pricing 1]]*10%</f>
        <v>0</v>
      </c>
      <c r="N2558" s="197"/>
      <c r="O2558" s="197"/>
      <c r="P2558" s="197" t="e">
        <f t="shared" si="211"/>
        <v>#DIV/0!</v>
      </c>
      <c r="Q2558" s="196"/>
      <c r="R2558" s="197"/>
      <c r="S2558" s="199">
        <f t="shared" si="212"/>
        <v>0</v>
      </c>
      <c r="T2558" s="200">
        <f ca="1">(P2558+S2558)-INVENTARIO[[#This Row],[Comisión 10%]]</f>
        <v>0</v>
      </c>
      <c r="U2558" s="197">
        <f t="shared" ca="1" si="213"/>
        <v>0</v>
      </c>
      <c r="V2558" s="201"/>
      <c r="W2558" s="20">
        <f ca="1">INVENTARIO[[#This Row],[Precio Final]]-(INVENTARIO[[#This Row],[Comisión 10%]]+INVENTARIO[[#This Row],[Costo total]])</f>
        <v>0</v>
      </c>
      <c r="X2558" s="20">
        <f ca="1">INVENTARIO[[#This Row],[Ganancia Unitaria]]*INVENTARIO[[#This Row],[Salidas]]</f>
        <v>0</v>
      </c>
      <c r="Y2558" s="20"/>
      <c r="Z2558" s="20"/>
    </row>
    <row r="2559" spans="1:26" ht="55" hidden="1" customHeight="1" x14ac:dyDescent="0.15">
      <c r="A2559" s="23"/>
      <c r="B2559" s="171"/>
      <c r="C2559" s="22"/>
      <c r="D2559" s="120"/>
      <c r="E2559" s="194"/>
      <c r="F2559" s="195" t="s">
        <v>692</v>
      </c>
      <c r="G2559" s="196"/>
      <c r="H2559" s="197"/>
      <c r="I2559" s="198">
        <f t="shared" ca="1" si="210"/>
        <v>0</v>
      </c>
      <c r="J2559" s="121"/>
      <c r="K2559" s="196">
        <f>SUMIFS(VENTAS[Cantidad],VENTAS[Código del producto Vendido],INVENTARIO[[#This Row],[Code]])</f>
        <v>0</v>
      </c>
      <c r="L2559" s="196">
        <f>INVENTARIO[[#This Row],[Entradas]]-INVENTARIO[[#This Row],[Salidas]]</f>
        <v>0</v>
      </c>
      <c r="M2559" s="197">
        <f ca="1">INVENTARIO[[#This Row],[Pricing 1]]*10%</f>
        <v>0</v>
      </c>
      <c r="N2559" s="197"/>
      <c r="O2559" s="197"/>
      <c r="P2559" s="197" t="e">
        <f t="shared" si="211"/>
        <v>#DIV/0!</v>
      </c>
      <c r="Q2559" s="196"/>
      <c r="R2559" s="197"/>
      <c r="S2559" s="199">
        <f t="shared" si="212"/>
        <v>0</v>
      </c>
      <c r="T2559" s="200">
        <f ca="1">(P2559+S2559)-INVENTARIO[[#This Row],[Comisión 10%]]</f>
        <v>0</v>
      </c>
      <c r="U2559" s="197">
        <f t="shared" ca="1" si="213"/>
        <v>0</v>
      </c>
      <c r="V2559" s="201"/>
      <c r="W2559" s="20">
        <f ca="1">INVENTARIO[[#This Row],[Precio Final]]-(INVENTARIO[[#This Row],[Comisión 10%]]+INVENTARIO[[#This Row],[Costo total]])</f>
        <v>0</v>
      </c>
      <c r="X2559" s="20">
        <f ca="1">INVENTARIO[[#This Row],[Ganancia Unitaria]]*INVENTARIO[[#This Row],[Salidas]]</f>
        <v>0</v>
      </c>
      <c r="Y2559" s="20"/>
      <c r="Z2559" s="20"/>
    </row>
    <row r="2560" spans="1:26" ht="55" hidden="1" customHeight="1" x14ac:dyDescent="0.15">
      <c r="A2560" s="23"/>
      <c r="B2560" s="171"/>
      <c r="C2560" s="22"/>
      <c r="D2560" s="120"/>
      <c r="E2560" s="194"/>
      <c r="F2560" s="195" t="s">
        <v>695</v>
      </c>
      <c r="G2560" s="196"/>
      <c r="H2560" s="197"/>
      <c r="I2560" s="198">
        <f t="shared" ca="1" si="210"/>
        <v>0</v>
      </c>
      <c r="J2560" s="121"/>
      <c r="K2560" s="196">
        <f>SUMIFS(VENTAS[Cantidad],VENTAS[Código del producto Vendido],INVENTARIO[[#This Row],[Code]])</f>
        <v>0</v>
      </c>
      <c r="L2560" s="196">
        <f>INVENTARIO[[#This Row],[Entradas]]-INVENTARIO[[#This Row],[Salidas]]</f>
        <v>0</v>
      </c>
      <c r="M2560" s="197">
        <f ca="1">INVENTARIO[[#This Row],[Pricing 1]]*10%</f>
        <v>0</v>
      </c>
      <c r="N2560" s="197"/>
      <c r="O2560" s="197"/>
      <c r="P2560" s="197" t="e">
        <f t="shared" si="211"/>
        <v>#DIV/0!</v>
      </c>
      <c r="Q2560" s="196"/>
      <c r="R2560" s="197"/>
      <c r="S2560" s="199">
        <f t="shared" si="212"/>
        <v>0</v>
      </c>
      <c r="T2560" s="200">
        <f ca="1">(P2560+S2560)-INVENTARIO[[#This Row],[Comisión 10%]]</f>
        <v>0</v>
      </c>
      <c r="U2560" s="197">
        <f t="shared" ca="1" si="213"/>
        <v>0</v>
      </c>
      <c r="V2560" s="201"/>
      <c r="W2560" s="20">
        <f ca="1">INVENTARIO[[#This Row],[Precio Final]]-(INVENTARIO[[#This Row],[Comisión 10%]]+INVENTARIO[[#This Row],[Costo total]])</f>
        <v>0</v>
      </c>
      <c r="X2560" s="20">
        <f ca="1">INVENTARIO[[#This Row],[Ganancia Unitaria]]*INVENTARIO[[#This Row],[Salidas]]</f>
        <v>0</v>
      </c>
      <c r="Y2560" s="20"/>
      <c r="Z2560" s="20"/>
    </row>
    <row r="2561" spans="1:26" ht="55" hidden="1" customHeight="1" x14ac:dyDescent="0.15">
      <c r="A2561" s="23"/>
      <c r="B2561" s="171"/>
      <c r="C2561" s="22"/>
      <c r="D2561" s="120"/>
      <c r="E2561" s="194"/>
      <c r="F2561" s="195" t="s">
        <v>695</v>
      </c>
      <c r="G2561" s="196"/>
      <c r="H2561" s="197"/>
      <c r="I2561" s="198">
        <f t="shared" ca="1" si="210"/>
        <v>0</v>
      </c>
      <c r="J2561" s="121"/>
      <c r="K2561" s="196">
        <f>SUMIFS(VENTAS[Cantidad],VENTAS[Código del producto Vendido],INVENTARIO[[#This Row],[Code]])</f>
        <v>0</v>
      </c>
      <c r="L2561" s="196">
        <f>INVENTARIO[[#This Row],[Entradas]]-INVENTARIO[[#This Row],[Salidas]]</f>
        <v>0</v>
      </c>
      <c r="M2561" s="197">
        <f ca="1">INVENTARIO[[#This Row],[Pricing 1]]*10%</f>
        <v>0</v>
      </c>
      <c r="N2561" s="197"/>
      <c r="O2561" s="197"/>
      <c r="P2561" s="197" t="e">
        <f t="shared" si="211"/>
        <v>#DIV/0!</v>
      </c>
      <c r="Q2561" s="196"/>
      <c r="R2561" s="197"/>
      <c r="S2561" s="199">
        <f t="shared" si="212"/>
        <v>0</v>
      </c>
      <c r="T2561" s="200">
        <f ca="1">(P2561+S2561)-INVENTARIO[[#This Row],[Comisión 10%]]</f>
        <v>0</v>
      </c>
      <c r="U2561" s="197">
        <f t="shared" ca="1" si="213"/>
        <v>0</v>
      </c>
      <c r="V2561" s="201"/>
      <c r="W2561" s="20">
        <f ca="1">INVENTARIO[[#This Row],[Precio Final]]-(INVENTARIO[[#This Row],[Comisión 10%]]+INVENTARIO[[#This Row],[Costo total]])</f>
        <v>0</v>
      </c>
      <c r="X2561" s="20">
        <f ca="1">INVENTARIO[[#This Row],[Ganancia Unitaria]]*INVENTARIO[[#This Row],[Salidas]]</f>
        <v>0</v>
      </c>
      <c r="Y2561" s="20"/>
      <c r="Z2561" s="20"/>
    </row>
    <row r="2562" spans="1:26" ht="55" hidden="1" customHeight="1" x14ac:dyDescent="0.15">
      <c r="A2562" s="23"/>
      <c r="B2562" s="171"/>
      <c r="C2562" s="22"/>
      <c r="D2562" s="120"/>
      <c r="E2562" s="194"/>
      <c r="F2562" s="195" t="s">
        <v>697</v>
      </c>
      <c r="G2562" s="196"/>
      <c r="H2562" s="197"/>
      <c r="I2562" s="198">
        <f t="shared" ca="1" si="210"/>
        <v>0</v>
      </c>
      <c r="J2562" s="121"/>
      <c r="K2562" s="196">
        <f>SUMIFS(VENTAS[Cantidad],VENTAS[Código del producto Vendido],INVENTARIO[[#This Row],[Code]])</f>
        <v>0</v>
      </c>
      <c r="L2562" s="196">
        <f>INVENTARIO[[#This Row],[Entradas]]-INVENTARIO[[#This Row],[Salidas]]</f>
        <v>0</v>
      </c>
      <c r="M2562" s="197">
        <f ca="1">INVENTARIO[[#This Row],[Pricing 1]]*10%</f>
        <v>0</v>
      </c>
      <c r="N2562" s="197"/>
      <c r="O2562" s="197"/>
      <c r="P2562" s="197" t="e">
        <f t="shared" si="211"/>
        <v>#DIV/0!</v>
      </c>
      <c r="Q2562" s="196"/>
      <c r="R2562" s="197"/>
      <c r="S2562" s="199">
        <f t="shared" si="212"/>
        <v>0</v>
      </c>
      <c r="T2562" s="200">
        <f ca="1">(P2562+S2562)-INVENTARIO[[#This Row],[Comisión 10%]]</f>
        <v>0</v>
      </c>
      <c r="U2562" s="197">
        <f t="shared" ca="1" si="213"/>
        <v>0</v>
      </c>
      <c r="V2562" s="201"/>
      <c r="W2562" s="20">
        <f ca="1">INVENTARIO[[#This Row],[Precio Final]]-(INVENTARIO[[#This Row],[Comisión 10%]]+INVENTARIO[[#This Row],[Costo total]])</f>
        <v>0</v>
      </c>
      <c r="X2562" s="20">
        <f ca="1">INVENTARIO[[#This Row],[Ganancia Unitaria]]*INVENTARIO[[#This Row],[Salidas]]</f>
        <v>0</v>
      </c>
      <c r="Y2562" s="20"/>
      <c r="Z2562" s="20"/>
    </row>
    <row r="2563" spans="1:26" ht="55" hidden="1" customHeight="1" x14ac:dyDescent="0.15">
      <c r="A2563" s="23"/>
      <c r="B2563" s="171"/>
      <c r="C2563" s="22"/>
      <c r="D2563" s="120"/>
      <c r="E2563" s="194"/>
      <c r="F2563" s="195"/>
      <c r="G2563" s="196"/>
      <c r="H2563" s="197"/>
      <c r="I2563" s="198">
        <f t="shared" ca="1" si="210"/>
        <v>0</v>
      </c>
      <c r="J2563" s="121"/>
      <c r="K2563" s="196">
        <f>SUMIFS(VENTAS[Cantidad],VENTAS[Código del producto Vendido],INVENTARIO[[#This Row],[Code]])</f>
        <v>0</v>
      </c>
      <c r="L2563" s="196">
        <f>INVENTARIO[[#This Row],[Entradas]]-INVENTARIO[[#This Row],[Salidas]]</f>
        <v>0</v>
      </c>
      <c r="M2563" s="197">
        <f ca="1">INVENTARIO[[#This Row],[Pricing 1]]*10%</f>
        <v>0</v>
      </c>
      <c r="N2563" s="197"/>
      <c r="O2563" s="197"/>
      <c r="P2563" s="197" t="e">
        <f t="shared" si="211"/>
        <v>#DIV/0!</v>
      </c>
      <c r="Q2563" s="196"/>
      <c r="R2563" s="197"/>
      <c r="S2563" s="199">
        <f t="shared" si="212"/>
        <v>0</v>
      </c>
      <c r="T2563" s="200">
        <f ca="1">(P2563+S2563)-INVENTARIO[[#This Row],[Comisión 10%]]</f>
        <v>0</v>
      </c>
      <c r="U2563" s="197">
        <f t="shared" ca="1" si="213"/>
        <v>0</v>
      </c>
      <c r="V2563" s="201"/>
      <c r="W2563" s="20">
        <f ca="1">INVENTARIO[[#This Row],[Precio Final]]-(INVENTARIO[[#This Row],[Comisión 10%]]+INVENTARIO[[#This Row],[Costo total]])</f>
        <v>0</v>
      </c>
      <c r="X2563" s="20">
        <f ca="1">INVENTARIO[[#This Row],[Ganancia Unitaria]]*INVENTARIO[[#This Row],[Salidas]]</f>
        <v>0</v>
      </c>
      <c r="Y2563" s="20"/>
      <c r="Z2563" s="20"/>
    </row>
    <row r="2564" spans="1:26" ht="55" hidden="1" customHeight="1" x14ac:dyDescent="0.15">
      <c r="A2564" s="23"/>
      <c r="B2564" s="171"/>
      <c r="C2564" s="22"/>
      <c r="D2564" s="120"/>
      <c r="E2564" s="194"/>
      <c r="F2564" s="195"/>
      <c r="G2564" s="196"/>
      <c r="H2564" s="197"/>
      <c r="I2564" s="198">
        <f t="shared" ca="1" si="210"/>
        <v>0</v>
      </c>
      <c r="J2564" s="121"/>
      <c r="K2564" s="196">
        <f>SUMIFS(VENTAS[Cantidad],VENTAS[Código del producto Vendido],INVENTARIO[[#This Row],[Code]])</f>
        <v>0</v>
      </c>
      <c r="L2564" s="196">
        <f>INVENTARIO[[#This Row],[Entradas]]-INVENTARIO[[#This Row],[Salidas]]</f>
        <v>0</v>
      </c>
      <c r="M2564" s="197">
        <f ca="1">INVENTARIO[[#This Row],[Pricing 1]]*10%</f>
        <v>0</v>
      </c>
      <c r="N2564" s="197"/>
      <c r="O2564" s="197"/>
      <c r="P2564" s="197" t="e">
        <f t="shared" si="211"/>
        <v>#DIV/0!</v>
      </c>
      <c r="Q2564" s="196"/>
      <c r="R2564" s="197"/>
      <c r="S2564" s="199">
        <f t="shared" si="212"/>
        <v>0</v>
      </c>
      <c r="T2564" s="200">
        <f ca="1">(P2564+S2564)-INVENTARIO[[#This Row],[Comisión 10%]]</f>
        <v>0</v>
      </c>
      <c r="U2564" s="197">
        <f t="shared" ca="1" si="213"/>
        <v>0</v>
      </c>
      <c r="V2564" s="201"/>
      <c r="W2564" s="20">
        <f ca="1">INVENTARIO[[#This Row],[Precio Final]]-(INVENTARIO[[#This Row],[Comisión 10%]]+INVENTARIO[[#This Row],[Costo total]])</f>
        <v>0</v>
      </c>
      <c r="X2564" s="20">
        <f ca="1">INVENTARIO[[#This Row],[Ganancia Unitaria]]*INVENTARIO[[#This Row],[Salidas]]</f>
        <v>0</v>
      </c>
      <c r="Y2564" s="20"/>
      <c r="Z2564" s="20"/>
    </row>
    <row r="2565" spans="1:26" ht="55" hidden="1" customHeight="1" x14ac:dyDescent="0.15">
      <c r="A2565" s="23"/>
      <c r="B2565" s="171"/>
      <c r="C2565" s="22"/>
      <c r="D2565" s="120"/>
      <c r="E2565" s="194"/>
      <c r="F2565" s="195" t="s">
        <v>698</v>
      </c>
      <c r="G2565" s="196"/>
      <c r="H2565" s="197"/>
      <c r="I2565" s="198">
        <f t="shared" ca="1" si="210"/>
        <v>0</v>
      </c>
      <c r="J2565" s="121"/>
      <c r="K2565" s="196">
        <f>SUMIFS(VENTAS[Cantidad],VENTAS[Código del producto Vendido],INVENTARIO[[#This Row],[Code]])</f>
        <v>0</v>
      </c>
      <c r="L2565" s="196">
        <f>INVENTARIO[[#This Row],[Entradas]]-INVENTARIO[[#This Row],[Salidas]]</f>
        <v>0</v>
      </c>
      <c r="M2565" s="197">
        <f ca="1">INVENTARIO[[#This Row],[Pricing 1]]*10%</f>
        <v>0</v>
      </c>
      <c r="N2565" s="197"/>
      <c r="O2565" s="197"/>
      <c r="P2565" s="197" t="e">
        <f t="shared" si="211"/>
        <v>#DIV/0!</v>
      </c>
      <c r="Q2565" s="196"/>
      <c r="R2565" s="197"/>
      <c r="S2565" s="199">
        <f t="shared" si="212"/>
        <v>0</v>
      </c>
      <c r="T2565" s="200">
        <f ca="1">(P2565+S2565)-INVENTARIO[[#This Row],[Comisión 10%]]</f>
        <v>0</v>
      </c>
      <c r="U2565" s="197">
        <f t="shared" ca="1" si="213"/>
        <v>0</v>
      </c>
      <c r="V2565" s="201"/>
      <c r="W2565" s="20">
        <f ca="1">INVENTARIO[[#This Row],[Precio Final]]-(INVENTARIO[[#This Row],[Comisión 10%]]+INVENTARIO[[#This Row],[Costo total]])</f>
        <v>0</v>
      </c>
      <c r="X2565" s="20">
        <f ca="1">INVENTARIO[[#This Row],[Ganancia Unitaria]]*INVENTARIO[[#This Row],[Salidas]]</f>
        <v>0</v>
      </c>
      <c r="Y2565" s="20"/>
      <c r="Z2565" s="20"/>
    </row>
    <row r="2566" spans="1:26" ht="55" hidden="1" customHeight="1" x14ac:dyDescent="0.15">
      <c r="A2566" s="23"/>
      <c r="B2566" s="171"/>
      <c r="C2566" s="22"/>
      <c r="D2566" s="120"/>
      <c r="E2566" s="194"/>
      <c r="F2566" s="195"/>
      <c r="G2566" s="196"/>
      <c r="H2566" s="197"/>
      <c r="I2566" s="198">
        <f t="shared" ca="1" si="210"/>
        <v>0</v>
      </c>
      <c r="J2566" s="121"/>
      <c r="K2566" s="196">
        <f>SUMIFS(VENTAS[Cantidad],VENTAS[Código del producto Vendido],INVENTARIO[[#This Row],[Code]])</f>
        <v>0</v>
      </c>
      <c r="L2566" s="196">
        <f>INVENTARIO[[#This Row],[Entradas]]-INVENTARIO[[#This Row],[Salidas]]</f>
        <v>0</v>
      </c>
      <c r="M2566" s="197">
        <f ca="1">INVENTARIO[[#This Row],[Pricing 1]]*10%</f>
        <v>0</v>
      </c>
      <c r="N2566" s="197"/>
      <c r="O2566" s="197"/>
      <c r="P2566" s="197" t="e">
        <f t="shared" si="211"/>
        <v>#DIV/0!</v>
      </c>
      <c r="Q2566" s="196"/>
      <c r="R2566" s="197"/>
      <c r="S2566" s="199">
        <f t="shared" si="212"/>
        <v>0</v>
      </c>
      <c r="T2566" s="200">
        <f ca="1">(P2566+S2566)-INVENTARIO[[#This Row],[Comisión 10%]]</f>
        <v>0</v>
      </c>
      <c r="U2566" s="197">
        <f t="shared" ca="1" si="213"/>
        <v>0</v>
      </c>
      <c r="V2566" s="201"/>
      <c r="W2566" s="20">
        <f ca="1">INVENTARIO[[#This Row],[Precio Final]]-(INVENTARIO[[#This Row],[Comisión 10%]]+INVENTARIO[[#This Row],[Costo total]])</f>
        <v>0</v>
      </c>
      <c r="X2566" s="20">
        <f ca="1">INVENTARIO[[#This Row],[Ganancia Unitaria]]*INVENTARIO[[#This Row],[Salidas]]</f>
        <v>0</v>
      </c>
      <c r="Y2566" s="20"/>
      <c r="Z2566" s="20"/>
    </row>
    <row r="2567" spans="1:26" ht="55" hidden="1" customHeight="1" x14ac:dyDescent="0.15">
      <c r="A2567" s="23"/>
      <c r="B2567" s="171"/>
      <c r="C2567" s="22"/>
      <c r="D2567" s="120"/>
      <c r="E2567" s="194"/>
      <c r="F2567" s="195"/>
      <c r="G2567" s="196"/>
      <c r="H2567" s="197"/>
      <c r="I2567" s="198">
        <f t="shared" ca="1" si="210"/>
        <v>0</v>
      </c>
      <c r="J2567" s="121"/>
      <c r="K2567" s="196">
        <f>SUMIFS(VENTAS[Cantidad],VENTAS[Código del producto Vendido],INVENTARIO[[#This Row],[Code]])</f>
        <v>0</v>
      </c>
      <c r="L2567" s="196">
        <f>INVENTARIO[[#This Row],[Entradas]]-INVENTARIO[[#This Row],[Salidas]]</f>
        <v>0</v>
      </c>
      <c r="M2567" s="197">
        <f ca="1">INVENTARIO[[#This Row],[Pricing 1]]*10%</f>
        <v>0</v>
      </c>
      <c r="N2567" s="197"/>
      <c r="O2567" s="197"/>
      <c r="P2567" s="197" t="e">
        <f t="shared" si="211"/>
        <v>#DIV/0!</v>
      </c>
      <c r="Q2567" s="196"/>
      <c r="R2567" s="197"/>
      <c r="S2567" s="199">
        <f t="shared" si="212"/>
        <v>0</v>
      </c>
      <c r="T2567" s="200">
        <f ca="1">(P2567+S2567)-INVENTARIO[[#This Row],[Comisión 10%]]</f>
        <v>0</v>
      </c>
      <c r="U2567" s="197">
        <f t="shared" ca="1" si="213"/>
        <v>0</v>
      </c>
      <c r="V2567" s="201"/>
      <c r="W2567" s="20">
        <f ca="1">INVENTARIO[[#This Row],[Precio Final]]-(INVENTARIO[[#This Row],[Comisión 10%]]+INVENTARIO[[#This Row],[Costo total]])</f>
        <v>0</v>
      </c>
      <c r="X2567" s="20">
        <f ca="1">INVENTARIO[[#This Row],[Ganancia Unitaria]]*INVENTARIO[[#This Row],[Salidas]]</f>
        <v>0</v>
      </c>
      <c r="Y2567" s="20"/>
      <c r="Z2567" s="20"/>
    </row>
    <row r="2568" spans="1:26" ht="55" hidden="1" customHeight="1" x14ac:dyDescent="0.15">
      <c r="A2568" s="23"/>
      <c r="B2568" s="171"/>
      <c r="C2568" s="22"/>
      <c r="D2568" s="120"/>
      <c r="E2568" s="194"/>
      <c r="F2568" s="195"/>
      <c r="G2568" s="196"/>
      <c r="H2568" s="197"/>
      <c r="I2568" s="198">
        <f t="shared" ca="1" si="210"/>
        <v>0</v>
      </c>
      <c r="J2568" s="121"/>
      <c r="K2568" s="196">
        <f>SUMIFS(VENTAS[Cantidad],VENTAS[Código del producto Vendido],INVENTARIO[[#This Row],[Code]])</f>
        <v>0</v>
      </c>
      <c r="L2568" s="196">
        <f>INVENTARIO[[#This Row],[Entradas]]-INVENTARIO[[#This Row],[Salidas]]</f>
        <v>0</v>
      </c>
      <c r="M2568" s="197">
        <f ca="1">INVENTARIO[[#This Row],[Pricing 1]]*10%</f>
        <v>0</v>
      </c>
      <c r="N2568" s="197"/>
      <c r="O2568" s="197"/>
      <c r="P2568" s="197" t="e">
        <f t="shared" si="211"/>
        <v>#DIV/0!</v>
      </c>
      <c r="Q2568" s="196"/>
      <c r="R2568" s="197"/>
      <c r="S2568" s="199">
        <f t="shared" si="212"/>
        <v>0</v>
      </c>
      <c r="T2568" s="200">
        <f ca="1">(P2568+S2568)-INVENTARIO[[#This Row],[Comisión 10%]]</f>
        <v>0</v>
      </c>
      <c r="U2568" s="197">
        <f t="shared" ca="1" si="213"/>
        <v>0</v>
      </c>
      <c r="V2568" s="201"/>
      <c r="W2568" s="20">
        <f ca="1">INVENTARIO[[#This Row],[Precio Final]]-(INVENTARIO[[#This Row],[Comisión 10%]]+INVENTARIO[[#This Row],[Costo total]])</f>
        <v>0</v>
      </c>
      <c r="X2568" s="20">
        <f ca="1">INVENTARIO[[#This Row],[Ganancia Unitaria]]*INVENTARIO[[#This Row],[Salidas]]</f>
        <v>0</v>
      </c>
      <c r="Y2568" s="20"/>
      <c r="Z2568" s="20"/>
    </row>
    <row r="2569" spans="1:26" ht="55" hidden="1" customHeight="1" x14ac:dyDescent="0.15">
      <c r="A2569" s="23"/>
      <c r="B2569" s="171"/>
      <c r="C2569" s="22"/>
      <c r="D2569" s="120"/>
      <c r="E2569" s="194"/>
      <c r="F2569" s="195"/>
      <c r="G2569" s="196"/>
      <c r="H2569" s="197"/>
      <c r="I2569" s="198">
        <f t="shared" ca="1" si="210"/>
        <v>0</v>
      </c>
      <c r="J2569" s="121"/>
      <c r="K2569" s="196">
        <f>SUMIFS(VENTAS[Cantidad],VENTAS[Código del producto Vendido],INVENTARIO[[#This Row],[Code]])</f>
        <v>0</v>
      </c>
      <c r="L2569" s="196">
        <f>INVENTARIO[[#This Row],[Entradas]]-INVENTARIO[[#This Row],[Salidas]]</f>
        <v>0</v>
      </c>
      <c r="M2569" s="197">
        <f ca="1">INVENTARIO[[#This Row],[Pricing 1]]*10%</f>
        <v>0</v>
      </c>
      <c r="N2569" s="197"/>
      <c r="O2569" s="197"/>
      <c r="P2569" s="197" t="e">
        <f t="shared" si="211"/>
        <v>#DIV/0!</v>
      </c>
      <c r="Q2569" s="196"/>
      <c r="R2569" s="197"/>
      <c r="S2569" s="199">
        <f t="shared" si="212"/>
        <v>0</v>
      </c>
      <c r="T2569" s="200">
        <f ca="1">(P2569+S2569)-INVENTARIO[[#This Row],[Comisión 10%]]</f>
        <v>0</v>
      </c>
      <c r="U2569" s="197">
        <f t="shared" ca="1" si="213"/>
        <v>0</v>
      </c>
      <c r="V2569" s="201"/>
      <c r="W2569" s="20">
        <f ca="1">INVENTARIO[[#This Row],[Precio Final]]-(INVENTARIO[[#This Row],[Comisión 10%]]+INVENTARIO[[#This Row],[Costo total]])</f>
        <v>0</v>
      </c>
      <c r="X2569" s="20">
        <f ca="1">INVENTARIO[[#This Row],[Ganancia Unitaria]]*INVENTARIO[[#This Row],[Salidas]]</f>
        <v>0</v>
      </c>
      <c r="Y2569" s="20"/>
      <c r="Z2569" s="20"/>
    </row>
    <row r="2570" spans="1:26" ht="55" hidden="1" customHeight="1" x14ac:dyDescent="0.15">
      <c r="A2570" s="23"/>
      <c r="B2570" s="171"/>
      <c r="C2570" s="22"/>
      <c r="D2570" s="120"/>
      <c r="E2570" s="194"/>
      <c r="F2570" s="195"/>
      <c r="G2570" s="196"/>
      <c r="H2570" s="197"/>
      <c r="I2570" s="198">
        <f t="shared" ca="1" si="210"/>
        <v>0</v>
      </c>
      <c r="J2570" s="121"/>
      <c r="K2570" s="196">
        <f>SUMIFS(VENTAS[Cantidad],VENTAS[Código del producto Vendido],INVENTARIO[[#This Row],[Code]])</f>
        <v>0</v>
      </c>
      <c r="L2570" s="196">
        <f>INVENTARIO[[#This Row],[Entradas]]-INVENTARIO[[#This Row],[Salidas]]</f>
        <v>0</v>
      </c>
      <c r="M2570" s="197">
        <f ca="1">INVENTARIO[[#This Row],[Pricing 1]]*10%</f>
        <v>0</v>
      </c>
      <c r="N2570" s="197"/>
      <c r="O2570" s="197"/>
      <c r="P2570" s="197" t="e">
        <f t="shared" si="211"/>
        <v>#DIV/0!</v>
      </c>
      <c r="Q2570" s="196"/>
      <c r="R2570" s="197"/>
      <c r="S2570" s="199">
        <f t="shared" si="212"/>
        <v>0</v>
      </c>
      <c r="T2570" s="200">
        <f ca="1">(P2570+S2570)-INVENTARIO[[#This Row],[Comisión 10%]]</f>
        <v>0</v>
      </c>
      <c r="U2570" s="197">
        <f t="shared" ca="1" si="213"/>
        <v>0</v>
      </c>
      <c r="V2570" s="201"/>
      <c r="W2570" s="20">
        <f ca="1">INVENTARIO[[#This Row],[Precio Final]]-(INVENTARIO[[#This Row],[Comisión 10%]]+INVENTARIO[[#This Row],[Costo total]])</f>
        <v>0</v>
      </c>
      <c r="X2570" s="20">
        <f ca="1">INVENTARIO[[#This Row],[Ganancia Unitaria]]*INVENTARIO[[#This Row],[Salidas]]</f>
        <v>0</v>
      </c>
      <c r="Y2570" s="20"/>
      <c r="Z2570" s="20"/>
    </row>
    <row r="2571" spans="1:26" ht="55" hidden="1" customHeight="1" x14ac:dyDescent="0.15">
      <c r="A2571" s="23"/>
      <c r="B2571" s="171"/>
      <c r="C2571" s="22"/>
      <c r="D2571" s="120"/>
      <c r="E2571" s="194"/>
      <c r="F2571" s="195"/>
      <c r="G2571" s="196"/>
      <c r="H2571" s="197"/>
      <c r="I2571" s="198">
        <f t="shared" ca="1" si="210"/>
        <v>0</v>
      </c>
      <c r="J2571" s="121"/>
      <c r="K2571" s="196">
        <f>SUMIFS(VENTAS[Cantidad],VENTAS[Código del producto Vendido],INVENTARIO[[#This Row],[Code]])</f>
        <v>0</v>
      </c>
      <c r="L2571" s="196">
        <f>INVENTARIO[[#This Row],[Entradas]]-INVENTARIO[[#This Row],[Salidas]]</f>
        <v>0</v>
      </c>
      <c r="M2571" s="197">
        <f ca="1">INVENTARIO[[#This Row],[Pricing 1]]*10%</f>
        <v>0</v>
      </c>
      <c r="N2571" s="197"/>
      <c r="O2571" s="197"/>
      <c r="P2571" s="197" t="e">
        <f t="shared" si="211"/>
        <v>#DIV/0!</v>
      </c>
      <c r="Q2571" s="196"/>
      <c r="R2571" s="197"/>
      <c r="S2571" s="199">
        <f t="shared" si="212"/>
        <v>0</v>
      </c>
      <c r="T2571" s="200">
        <f ca="1">(P2571+S2571)-INVENTARIO[[#This Row],[Comisión 10%]]</f>
        <v>0</v>
      </c>
      <c r="U2571" s="197">
        <f t="shared" ca="1" si="213"/>
        <v>0</v>
      </c>
      <c r="V2571" s="201"/>
      <c r="W2571" s="20">
        <f ca="1">INVENTARIO[[#This Row],[Precio Final]]-(INVENTARIO[[#This Row],[Comisión 10%]]+INVENTARIO[[#This Row],[Costo total]])</f>
        <v>0</v>
      </c>
      <c r="X2571" s="20">
        <f ca="1">INVENTARIO[[#This Row],[Ganancia Unitaria]]*INVENTARIO[[#This Row],[Salidas]]</f>
        <v>0</v>
      </c>
      <c r="Y2571" s="20"/>
      <c r="Z2571" s="20"/>
    </row>
    <row r="2572" spans="1:26" ht="55" hidden="1" customHeight="1" x14ac:dyDescent="0.15">
      <c r="A2572" s="23"/>
      <c r="B2572" s="171"/>
      <c r="C2572" s="22"/>
      <c r="D2572" s="120"/>
      <c r="E2572" s="194"/>
      <c r="F2572" s="195" t="s">
        <v>695</v>
      </c>
      <c r="G2572" s="196"/>
      <c r="H2572" s="197"/>
      <c r="I2572" s="198">
        <f t="shared" ca="1" si="210"/>
        <v>0</v>
      </c>
      <c r="J2572" s="121"/>
      <c r="K2572" s="196">
        <f>SUMIFS(VENTAS[Cantidad],VENTAS[Código del producto Vendido],INVENTARIO[[#This Row],[Code]])</f>
        <v>0</v>
      </c>
      <c r="L2572" s="196">
        <f>INVENTARIO[[#This Row],[Entradas]]-INVENTARIO[[#This Row],[Salidas]]</f>
        <v>0</v>
      </c>
      <c r="M2572" s="197">
        <f ca="1">INVENTARIO[[#This Row],[Pricing 1]]*10%</f>
        <v>0</v>
      </c>
      <c r="N2572" s="197"/>
      <c r="O2572" s="197"/>
      <c r="P2572" s="197" t="e">
        <f t="shared" si="211"/>
        <v>#DIV/0!</v>
      </c>
      <c r="Q2572" s="196"/>
      <c r="R2572" s="197"/>
      <c r="S2572" s="199">
        <f t="shared" si="212"/>
        <v>0</v>
      </c>
      <c r="T2572" s="200">
        <f ca="1">(P2572+S2572)-INVENTARIO[[#This Row],[Comisión 10%]]</f>
        <v>0</v>
      </c>
      <c r="U2572" s="197">
        <f t="shared" ca="1" si="213"/>
        <v>0</v>
      </c>
      <c r="V2572" s="201"/>
      <c r="W2572" s="20">
        <f ca="1">INVENTARIO[[#This Row],[Precio Final]]-(INVENTARIO[[#This Row],[Comisión 10%]]+INVENTARIO[[#This Row],[Costo total]])</f>
        <v>0</v>
      </c>
      <c r="X2572" s="20">
        <f ca="1">INVENTARIO[[#This Row],[Ganancia Unitaria]]*INVENTARIO[[#This Row],[Salidas]]</f>
        <v>0</v>
      </c>
      <c r="Y2572" s="20"/>
      <c r="Z2572" s="20"/>
    </row>
    <row r="2573" spans="1:26" ht="55" hidden="1" customHeight="1" x14ac:dyDescent="0.15">
      <c r="A2573" s="23"/>
      <c r="B2573" s="171"/>
      <c r="C2573" s="22"/>
      <c r="D2573" s="120"/>
      <c r="E2573" s="194"/>
      <c r="F2573" s="195" t="s">
        <v>697</v>
      </c>
      <c r="G2573" s="196"/>
      <c r="H2573" s="197"/>
      <c r="I2573" s="198">
        <f t="shared" ca="1" si="210"/>
        <v>0</v>
      </c>
      <c r="J2573" s="121"/>
      <c r="K2573" s="196">
        <f>SUMIFS(VENTAS[Cantidad],VENTAS[Código del producto Vendido],INVENTARIO[[#This Row],[Code]])</f>
        <v>0</v>
      </c>
      <c r="L2573" s="196">
        <f>INVENTARIO[[#This Row],[Entradas]]-INVENTARIO[[#This Row],[Salidas]]</f>
        <v>0</v>
      </c>
      <c r="M2573" s="197">
        <f ca="1">INVENTARIO[[#This Row],[Pricing 1]]*10%</f>
        <v>0</v>
      </c>
      <c r="N2573" s="197"/>
      <c r="O2573" s="197"/>
      <c r="P2573" s="197" t="e">
        <f t="shared" si="211"/>
        <v>#DIV/0!</v>
      </c>
      <c r="Q2573" s="196"/>
      <c r="R2573" s="197"/>
      <c r="S2573" s="199">
        <f t="shared" si="212"/>
        <v>0</v>
      </c>
      <c r="T2573" s="200">
        <f ca="1">(P2573+S2573)-INVENTARIO[[#This Row],[Comisión 10%]]</f>
        <v>0</v>
      </c>
      <c r="U2573" s="197">
        <f t="shared" ca="1" si="213"/>
        <v>0</v>
      </c>
      <c r="V2573" s="201"/>
      <c r="W2573" s="20">
        <f ca="1">INVENTARIO[[#This Row],[Precio Final]]-(INVENTARIO[[#This Row],[Comisión 10%]]+INVENTARIO[[#This Row],[Costo total]])</f>
        <v>0</v>
      </c>
      <c r="X2573" s="20">
        <f ca="1">INVENTARIO[[#This Row],[Ganancia Unitaria]]*INVENTARIO[[#This Row],[Salidas]]</f>
        <v>0</v>
      </c>
      <c r="Y2573" s="20"/>
      <c r="Z2573" s="20"/>
    </row>
    <row r="2574" spans="1:26" ht="55" hidden="1" customHeight="1" x14ac:dyDescent="0.15">
      <c r="A2574" s="23"/>
      <c r="B2574" s="171"/>
      <c r="C2574" s="22"/>
      <c r="D2574" s="120"/>
      <c r="E2574" s="194"/>
      <c r="F2574" s="195" t="s">
        <v>2411</v>
      </c>
      <c r="G2574" s="196"/>
      <c r="H2574" s="197"/>
      <c r="I2574" s="198">
        <f t="shared" ca="1" si="210"/>
        <v>0</v>
      </c>
      <c r="J2574" s="121"/>
      <c r="K2574" s="196">
        <f>SUMIFS(VENTAS[Cantidad],VENTAS[Código del producto Vendido],INVENTARIO[[#This Row],[Code]])</f>
        <v>0</v>
      </c>
      <c r="L2574" s="196">
        <f>INVENTARIO[[#This Row],[Entradas]]-INVENTARIO[[#This Row],[Salidas]]</f>
        <v>0</v>
      </c>
      <c r="M2574" s="197">
        <f ca="1">INVENTARIO[[#This Row],[Pricing 1]]*10%</f>
        <v>0</v>
      </c>
      <c r="N2574" s="197"/>
      <c r="O2574" s="197"/>
      <c r="P2574" s="197" t="e">
        <f t="shared" si="211"/>
        <v>#DIV/0!</v>
      </c>
      <c r="Q2574" s="196"/>
      <c r="R2574" s="197"/>
      <c r="S2574" s="199">
        <f t="shared" si="212"/>
        <v>0</v>
      </c>
      <c r="T2574" s="200">
        <f ca="1">(P2574+S2574)-INVENTARIO[[#This Row],[Comisión 10%]]</f>
        <v>0</v>
      </c>
      <c r="U2574" s="197">
        <f t="shared" ca="1" si="213"/>
        <v>0</v>
      </c>
      <c r="V2574" s="201"/>
      <c r="W2574" s="20">
        <f ca="1">INVENTARIO[[#This Row],[Precio Final]]-(INVENTARIO[[#This Row],[Comisión 10%]]+INVENTARIO[[#This Row],[Costo total]])</f>
        <v>0</v>
      </c>
      <c r="X2574" s="20">
        <f ca="1">INVENTARIO[[#This Row],[Ganancia Unitaria]]*INVENTARIO[[#This Row],[Salidas]]</f>
        <v>0</v>
      </c>
      <c r="Y2574" s="20"/>
      <c r="Z2574" s="20"/>
    </row>
    <row r="2575" spans="1:26" ht="55" hidden="1" customHeight="1" x14ac:dyDescent="0.15">
      <c r="A2575" s="23"/>
      <c r="B2575" s="171"/>
      <c r="C2575" s="22"/>
      <c r="D2575" s="120"/>
      <c r="E2575" s="194"/>
      <c r="F2575" s="195" t="s">
        <v>2411</v>
      </c>
      <c r="G2575" s="196"/>
      <c r="H2575" s="197"/>
      <c r="I2575" s="198">
        <f t="shared" ca="1" si="210"/>
        <v>0</v>
      </c>
      <c r="J2575" s="121"/>
      <c r="K2575" s="196">
        <f>SUMIFS(VENTAS[Cantidad],VENTAS[Código del producto Vendido],INVENTARIO[[#This Row],[Code]])</f>
        <v>0</v>
      </c>
      <c r="L2575" s="196">
        <f>INVENTARIO[[#This Row],[Entradas]]-INVENTARIO[[#This Row],[Salidas]]</f>
        <v>0</v>
      </c>
      <c r="M2575" s="197">
        <f ca="1">INVENTARIO[[#This Row],[Pricing 1]]*10%</f>
        <v>0</v>
      </c>
      <c r="N2575" s="197"/>
      <c r="O2575" s="197"/>
      <c r="P2575" s="197" t="e">
        <f t="shared" si="211"/>
        <v>#DIV/0!</v>
      </c>
      <c r="Q2575" s="196"/>
      <c r="R2575" s="197"/>
      <c r="S2575" s="199">
        <f t="shared" si="212"/>
        <v>0</v>
      </c>
      <c r="T2575" s="200">
        <f ca="1">(P2575+S2575)-INVENTARIO[[#This Row],[Comisión 10%]]</f>
        <v>0</v>
      </c>
      <c r="U2575" s="197">
        <f t="shared" ca="1" si="213"/>
        <v>0</v>
      </c>
      <c r="V2575" s="201"/>
      <c r="W2575" s="20">
        <f ca="1">INVENTARIO[[#This Row],[Precio Final]]-(INVENTARIO[[#This Row],[Comisión 10%]]+INVENTARIO[[#This Row],[Costo total]])</f>
        <v>0</v>
      </c>
      <c r="X2575" s="20">
        <f ca="1">INVENTARIO[[#This Row],[Ganancia Unitaria]]*INVENTARIO[[#This Row],[Salidas]]</f>
        <v>0</v>
      </c>
      <c r="Y2575" s="20"/>
      <c r="Z2575" s="20"/>
    </row>
    <row r="2576" spans="1:26" ht="55" hidden="1" customHeight="1" x14ac:dyDescent="0.15">
      <c r="A2576" s="23"/>
      <c r="B2576" s="171"/>
      <c r="C2576" s="22"/>
      <c r="D2576" s="120"/>
      <c r="E2576" s="194"/>
      <c r="F2576" s="195" t="s">
        <v>2411</v>
      </c>
      <c r="G2576" s="196"/>
      <c r="H2576" s="197"/>
      <c r="I2576" s="198">
        <f t="shared" ca="1" si="210"/>
        <v>0</v>
      </c>
      <c r="J2576" s="121"/>
      <c r="K2576" s="196">
        <f>SUMIFS(VENTAS[Cantidad],VENTAS[Código del producto Vendido],INVENTARIO[[#This Row],[Code]])</f>
        <v>0</v>
      </c>
      <c r="L2576" s="196">
        <f>INVENTARIO[[#This Row],[Entradas]]-INVENTARIO[[#This Row],[Salidas]]</f>
        <v>0</v>
      </c>
      <c r="M2576" s="197">
        <f ca="1">INVENTARIO[[#This Row],[Pricing 1]]*10%</f>
        <v>0</v>
      </c>
      <c r="N2576" s="197"/>
      <c r="O2576" s="197"/>
      <c r="P2576" s="197" t="e">
        <f t="shared" si="211"/>
        <v>#DIV/0!</v>
      </c>
      <c r="Q2576" s="196"/>
      <c r="R2576" s="197"/>
      <c r="S2576" s="199">
        <f t="shared" si="212"/>
        <v>0</v>
      </c>
      <c r="T2576" s="200">
        <f ca="1">(P2576+S2576)-INVENTARIO[[#This Row],[Comisión 10%]]</f>
        <v>0</v>
      </c>
      <c r="U2576" s="197">
        <f t="shared" ca="1" si="213"/>
        <v>0</v>
      </c>
      <c r="V2576" s="201"/>
      <c r="W2576" s="20">
        <f ca="1">INVENTARIO[[#This Row],[Precio Final]]-(INVENTARIO[[#This Row],[Comisión 10%]]+INVENTARIO[[#This Row],[Costo total]])</f>
        <v>0</v>
      </c>
      <c r="X2576" s="20">
        <f ca="1">INVENTARIO[[#This Row],[Ganancia Unitaria]]*INVENTARIO[[#This Row],[Salidas]]</f>
        <v>0</v>
      </c>
      <c r="Y2576" s="20"/>
      <c r="Z2576" s="20"/>
    </row>
    <row r="2577" spans="1:26" ht="55" hidden="1" customHeight="1" x14ac:dyDescent="0.15">
      <c r="A2577" s="23"/>
      <c r="B2577" s="171"/>
      <c r="C2577" s="22"/>
      <c r="D2577" s="120"/>
      <c r="E2577" s="194"/>
      <c r="F2577" s="195" t="s">
        <v>698</v>
      </c>
      <c r="G2577" s="196"/>
      <c r="H2577" s="197"/>
      <c r="I2577" s="198">
        <f t="shared" ca="1" si="210"/>
        <v>0</v>
      </c>
      <c r="J2577" s="121"/>
      <c r="K2577" s="196">
        <f>SUMIFS(VENTAS[Cantidad],VENTAS[Código del producto Vendido],INVENTARIO[[#This Row],[Code]])</f>
        <v>0</v>
      </c>
      <c r="L2577" s="196">
        <f>INVENTARIO[[#This Row],[Entradas]]-INVENTARIO[[#This Row],[Salidas]]</f>
        <v>0</v>
      </c>
      <c r="M2577" s="197">
        <f ca="1">INVENTARIO[[#This Row],[Pricing 1]]*10%</f>
        <v>0</v>
      </c>
      <c r="N2577" s="197"/>
      <c r="O2577" s="197"/>
      <c r="P2577" s="197" t="e">
        <f t="shared" si="211"/>
        <v>#DIV/0!</v>
      </c>
      <c r="Q2577" s="196"/>
      <c r="R2577" s="197"/>
      <c r="S2577" s="199">
        <f t="shared" si="212"/>
        <v>0</v>
      </c>
      <c r="T2577" s="200">
        <f ca="1">(P2577+S2577)-INVENTARIO[[#This Row],[Comisión 10%]]</f>
        <v>0</v>
      </c>
      <c r="U2577" s="197">
        <f t="shared" ca="1" si="213"/>
        <v>0</v>
      </c>
      <c r="V2577" s="201"/>
      <c r="W2577" s="20">
        <f ca="1">INVENTARIO[[#This Row],[Precio Final]]-(INVENTARIO[[#This Row],[Comisión 10%]]+INVENTARIO[[#This Row],[Costo total]])</f>
        <v>0</v>
      </c>
      <c r="X2577" s="20">
        <f ca="1">INVENTARIO[[#This Row],[Ganancia Unitaria]]*INVENTARIO[[#This Row],[Salidas]]</f>
        <v>0</v>
      </c>
      <c r="Y2577" s="20"/>
      <c r="Z2577" s="20"/>
    </row>
    <row r="2578" spans="1:26" ht="55" hidden="1" customHeight="1" x14ac:dyDescent="0.15">
      <c r="A2578" s="23"/>
      <c r="B2578" s="171"/>
      <c r="C2578" s="22"/>
      <c r="D2578" s="120"/>
      <c r="E2578" s="194"/>
      <c r="F2578" s="195"/>
      <c r="G2578" s="196"/>
      <c r="H2578" s="197"/>
      <c r="I2578" s="198">
        <f t="shared" ca="1" si="210"/>
        <v>0</v>
      </c>
      <c r="J2578" s="121"/>
      <c r="K2578" s="196">
        <f>SUMIFS(VENTAS[Cantidad],VENTAS[Código del producto Vendido],INVENTARIO[[#This Row],[Code]])</f>
        <v>0</v>
      </c>
      <c r="L2578" s="196">
        <f>INVENTARIO[[#This Row],[Entradas]]-INVENTARIO[[#This Row],[Salidas]]</f>
        <v>0</v>
      </c>
      <c r="M2578" s="197">
        <f ca="1">INVENTARIO[[#This Row],[Pricing 1]]*10%</f>
        <v>0</v>
      </c>
      <c r="N2578" s="197"/>
      <c r="O2578" s="197"/>
      <c r="P2578" s="197" t="e">
        <f t="shared" si="211"/>
        <v>#DIV/0!</v>
      </c>
      <c r="Q2578" s="196"/>
      <c r="R2578" s="197"/>
      <c r="S2578" s="199">
        <f t="shared" si="212"/>
        <v>0</v>
      </c>
      <c r="T2578" s="200">
        <f ca="1">(P2578+S2578)-INVENTARIO[[#This Row],[Comisión 10%]]</f>
        <v>0</v>
      </c>
      <c r="U2578" s="197">
        <f t="shared" ca="1" si="213"/>
        <v>0</v>
      </c>
      <c r="V2578" s="201"/>
      <c r="W2578" s="20">
        <f ca="1">INVENTARIO[[#This Row],[Precio Final]]-(INVENTARIO[[#This Row],[Comisión 10%]]+INVENTARIO[[#This Row],[Costo total]])</f>
        <v>0</v>
      </c>
      <c r="X2578" s="20">
        <f ca="1">INVENTARIO[[#This Row],[Ganancia Unitaria]]*INVENTARIO[[#This Row],[Salidas]]</f>
        <v>0</v>
      </c>
      <c r="Y2578" s="20"/>
      <c r="Z2578" s="20"/>
    </row>
    <row r="2579" spans="1:26" ht="55" hidden="1" customHeight="1" x14ac:dyDescent="0.15">
      <c r="A2579" s="23"/>
      <c r="B2579" s="171"/>
      <c r="C2579" s="22"/>
      <c r="D2579" s="120"/>
      <c r="E2579" s="194"/>
      <c r="F2579" s="195"/>
      <c r="G2579" s="196"/>
      <c r="H2579" s="197"/>
      <c r="I2579" s="198">
        <f t="shared" ca="1" si="210"/>
        <v>0</v>
      </c>
      <c r="J2579" s="121"/>
      <c r="K2579" s="196">
        <f>SUMIFS(VENTAS[Cantidad],VENTAS[Código del producto Vendido],INVENTARIO[[#This Row],[Code]])</f>
        <v>0</v>
      </c>
      <c r="L2579" s="196">
        <f>INVENTARIO[[#This Row],[Entradas]]-INVENTARIO[[#This Row],[Salidas]]</f>
        <v>0</v>
      </c>
      <c r="M2579" s="197">
        <f ca="1">INVENTARIO[[#This Row],[Pricing 1]]*10%</f>
        <v>0</v>
      </c>
      <c r="N2579" s="197"/>
      <c r="O2579" s="197"/>
      <c r="P2579" s="197" t="e">
        <f t="shared" si="211"/>
        <v>#DIV/0!</v>
      </c>
      <c r="Q2579" s="196"/>
      <c r="R2579" s="197"/>
      <c r="S2579" s="199">
        <f t="shared" si="212"/>
        <v>0</v>
      </c>
      <c r="T2579" s="200">
        <f ca="1">(P2579+S2579)-INVENTARIO[[#This Row],[Comisión 10%]]</f>
        <v>0</v>
      </c>
      <c r="U2579" s="197">
        <f t="shared" ca="1" si="213"/>
        <v>0</v>
      </c>
      <c r="V2579" s="201"/>
      <c r="W2579" s="20">
        <f ca="1">INVENTARIO[[#This Row],[Precio Final]]-(INVENTARIO[[#This Row],[Comisión 10%]]+INVENTARIO[[#This Row],[Costo total]])</f>
        <v>0</v>
      </c>
      <c r="X2579" s="20">
        <f ca="1">INVENTARIO[[#This Row],[Ganancia Unitaria]]*INVENTARIO[[#This Row],[Salidas]]</f>
        <v>0</v>
      </c>
      <c r="Y2579" s="20"/>
      <c r="Z2579" s="20"/>
    </row>
    <row r="2580" spans="1:26" ht="55" hidden="1" customHeight="1" x14ac:dyDescent="0.15">
      <c r="A2580" s="23"/>
      <c r="B2580" s="171"/>
      <c r="C2580" s="22"/>
      <c r="D2580" s="120"/>
      <c r="E2580" s="194"/>
      <c r="F2580" s="195"/>
      <c r="G2580" s="196"/>
      <c r="H2580" s="197"/>
      <c r="I2580" s="198">
        <f t="shared" ca="1" si="210"/>
        <v>0</v>
      </c>
      <c r="J2580" s="121"/>
      <c r="K2580" s="196">
        <f>SUMIFS(VENTAS[Cantidad],VENTAS[Código del producto Vendido],INVENTARIO[[#This Row],[Code]])</f>
        <v>0</v>
      </c>
      <c r="L2580" s="196">
        <f>INVENTARIO[[#This Row],[Entradas]]-INVENTARIO[[#This Row],[Salidas]]</f>
        <v>0</v>
      </c>
      <c r="M2580" s="197">
        <f ca="1">INVENTARIO[[#This Row],[Pricing 1]]*10%</f>
        <v>0</v>
      </c>
      <c r="N2580" s="197"/>
      <c r="O2580" s="197"/>
      <c r="P2580" s="197" t="e">
        <f t="shared" si="211"/>
        <v>#DIV/0!</v>
      </c>
      <c r="Q2580" s="196"/>
      <c r="R2580" s="197"/>
      <c r="S2580" s="199">
        <f t="shared" si="212"/>
        <v>0</v>
      </c>
      <c r="T2580" s="200">
        <f ca="1">(P2580+S2580)-INVENTARIO[[#This Row],[Comisión 10%]]</f>
        <v>0</v>
      </c>
      <c r="U2580" s="197">
        <f t="shared" ca="1" si="213"/>
        <v>0</v>
      </c>
      <c r="V2580" s="201"/>
      <c r="W2580" s="20">
        <f ca="1">INVENTARIO[[#This Row],[Precio Final]]-(INVENTARIO[[#This Row],[Comisión 10%]]+INVENTARIO[[#This Row],[Costo total]])</f>
        <v>0</v>
      </c>
      <c r="X2580" s="20">
        <f ca="1">INVENTARIO[[#This Row],[Ganancia Unitaria]]*INVENTARIO[[#This Row],[Salidas]]</f>
        <v>0</v>
      </c>
      <c r="Y2580" s="20"/>
      <c r="Z2580" s="20"/>
    </row>
    <row r="2581" spans="1:26" ht="55" hidden="1" customHeight="1" x14ac:dyDescent="0.15">
      <c r="A2581" s="23"/>
      <c r="B2581" s="171"/>
      <c r="C2581" s="22"/>
      <c r="D2581" s="120"/>
      <c r="E2581" s="194"/>
      <c r="F2581" s="195" t="s">
        <v>697</v>
      </c>
      <c r="G2581" s="196"/>
      <c r="H2581" s="197"/>
      <c r="I2581" s="198">
        <f t="shared" ca="1" si="210"/>
        <v>0</v>
      </c>
      <c r="J2581" s="121"/>
      <c r="K2581" s="196">
        <f>SUMIFS(VENTAS[Cantidad],VENTAS[Código del producto Vendido],INVENTARIO[[#This Row],[Code]])</f>
        <v>0</v>
      </c>
      <c r="L2581" s="196">
        <f>INVENTARIO[[#This Row],[Entradas]]-INVENTARIO[[#This Row],[Salidas]]</f>
        <v>0</v>
      </c>
      <c r="M2581" s="197">
        <f ca="1">INVENTARIO[[#This Row],[Pricing 1]]*10%</f>
        <v>0</v>
      </c>
      <c r="N2581" s="197"/>
      <c r="O2581" s="197"/>
      <c r="P2581" s="197" t="e">
        <f t="shared" si="211"/>
        <v>#DIV/0!</v>
      </c>
      <c r="Q2581" s="196"/>
      <c r="R2581" s="197"/>
      <c r="S2581" s="199">
        <f t="shared" si="212"/>
        <v>0</v>
      </c>
      <c r="T2581" s="200">
        <f ca="1">(P2581+S2581)-INVENTARIO[[#This Row],[Comisión 10%]]</f>
        <v>0</v>
      </c>
      <c r="U2581" s="197">
        <f t="shared" ca="1" si="213"/>
        <v>0</v>
      </c>
      <c r="V2581" s="201"/>
      <c r="W2581" s="20">
        <f ca="1">INVENTARIO[[#This Row],[Precio Final]]-(INVENTARIO[[#This Row],[Comisión 10%]]+INVENTARIO[[#This Row],[Costo total]])</f>
        <v>0</v>
      </c>
      <c r="X2581" s="20">
        <f ca="1">INVENTARIO[[#This Row],[Ganancia Unitaria]]*INVENTARIO[[#This Row],[Salidas]]</f>
        <v>0</v>
      </c>
      <c r="Y2581" s="20"/>
      <c r="Z2581" s="20"/>
    </row>
    <row r="2582" spans="1:26" ht="55" hidden="1" customHeight="1" x14ac:dyDescent="0.15">
      <c r="A2582" s="23"/>
      <c r="B2582" s="171"/>
      <c r="C2582" s="22"/>
      <c r="D2582" s="120"/>
      <c r="E2582" s="194"/>
      <c r="F2582" s="195" t="s">
        <v>695</v>
      </c>
      <c r="G2582" s="196"/>
      <c r="H2582" s="197"/>
      <c r="I2582" s="198">
        <f t="shared" ca="1" si="210"/>
        <v>0</v>
      </c>
      <c r="J2582" s="121"/>
      <c r="K2582" s="196">
        <f>SUMIFS(VENTAS[Cantidad],VENTAS[Código del producto Vendido],INVENTARIO[[#This Row],[Code]])</f>
        <v>0</v>
      </c>
      <c r="L2582" s="196">
        <f>INVENTARIO[[#This Row],[Entradas]]-INVENTARIO[[#This Row],[Salidas]]</f>
        <v>0</v>
      </c>
      <c r="M2582" s="197">
        <f ca="1">INVENTARIO[[#This Row],[Pricing 1]]*10%</f>
        <v>0</v>
      </c>
      <c r="N2582" s="197"/>
      <c r="O2582" s="197"/>
      <c r="P2582" s="197" t="e">
        <f t="shared" si="211"/>
        <v>#DIV/0!</v>
      </c>
      <c r="Q2582" s="196"/>
      <c r="R2582" s="197"/>
      <c r="S2582" s="199">
        <f t="shared" si="212"/>
        <v>0</v>
      </c>
      <c r="T2582" s="200">
        <f ca="1">(P2582+S2582)-INVENTARIO[[#This Row],[Comisión 10%]]</f>
        <v>0</v>
      </c>
      <c r="U2582" s="197">
        <f t="shared" ca="1" si="213"/>
        <v>0</v>
      </c>
      <c r="V2582" s="201"/>
      <c r="W2582" s="20">
        <f ca="1">INVENTARIO[[#This Row],[Precio Final]]-(INVENTARIO[[#This Row],[Comisión 10%]]+INVENTARIO[[#This Row],[Costo total]])</f>
        <v>0</v>
      </c>
      <c r="X2582" s="20">
        <f ca="1">INVENTARIO[[#This Row],[Ganancia Unitaria]]*INVENTARIO[[#This Row],[Salidas]]</f>
        <v>0</v>
      </c>
      <c r="Y2582" s="20"/>
      <c r="Z2582" s="20"/>
    </row>
    <row r="2583" spans="1:26" ht="55" hidden="1" customHeight="1" x14ac:dyDescent="0.15">
      <c r="A2583" s="23"/>
      <c r="B2583" s="171"/>
      <c r="C2583" s="22"/>
      <c r="D2583" s="120"/>
      <c r="E2583" s="194"/>
      <c r="F2583" s="195" t="s">
        <v>697</v>
      </c>
      <c r="G2583" s="196"/>
      <c r="H2583" s="197"/>
      <c r="I2583" s="198">
        <f t="shared" ca="1" si="210"/>
        <v>0</v>
      </c>
      <c r="J2583" s="121"/>
      <c r="K2583" s="196">
        <f>SUMIFS(VENTAS[Cantidad],VENTAS[Código del producto Vendido],INVENTARIO[[#This Row],[Code]])</f>
        <v>0</v>
      </c>
      <c r="L2583" s="196">
        <f>INVENTARIO[[#This Row],[Entradas]]-INVENTARIO[[#This Row],[Salidas]]</f>
        <v>0</v>
      </c>
      <c r="M2583" s="197">
        <f ca="1">INVENTARIO[[#This Row],[Pricing 1]]*10%</f>
        <v>0</v>
      </c>
      <c r="N2583" s="197"/>
      <c r="O2583" s="197"/>
      <c r="P2583" s="197" t="e">
        <f t="shared" si="211"/>
        <v>#DIV/0!</v>
      </c>
      <c r="Q2583" s="196"/>
      <c r="R2583" s="197"/>
      <c r="S2583" s="199">
        <f t="shared" si="212"/>
        <v>0</v>
      </c>
      <c r="T2583" s="200">
        <f ca="1">(P2583+S2583)-INVENTARIO[[#This Row],[Comisión 10%]]</f>
        <v>0</v>
      </c>
      <c r="U2583" s="197">
        <f t="shared" ca="1" si="213"/>
        <v>0</v>
      </c>
      <c r="V2583" s="201"/>
      <c r="W2583" s="20">
        <f ca="1">INVENTARIO[[#This Row],[Precio Final]]-(INVENTARIO[[#This Row],[Comisión 10%]]+INVENTARIO[[#This Row],[Costo total]])</f>
        <v>0</v>
      </c>
      <c r="X2583" s="20">
        <f ca="1">INVENTARIO[[#This Row],[Ganancia Unitaria]]*INVENTARIO[[#This Row],[Salidas]]</f>
        <v>0</v>
      </c>
      <c r="Y2583" s="20"/>
      <c r="Z2583" s="20"/>
    </row>
    <row r="2584" spans="1:26" ht="55" hidden="1" customHeight="1" x14ac:dyDescent="0.15">
      <c r="A2584" s="23"/>
      <c r="B2584" s="171"/>
      <c r="C2584" s="22"/>
      <c r="D2584" s="120"/>
      <c r="E2584" s="194"/>
      <c r="F2584" s="195" t="s">
        <v>698</v>
      </c>
      <c r="G2584" s="196"/>
      <c r="H2584" s="197"/>
      <c r="I2584" s="198">
        <f t="shared" ca="1" si="210"/>
        <v>0</v>
      </c>
      <c r="J2584" s="121"/>
      <c r="K2584" s="196">
        <f>SUMIFS(VENTAS[Cantidad],VENTAS[Código del producto Vendido],INVENTARIO[[#This Row],[Code]])</f>
        <v>0</v>
      </c>
      <c r="L2584" s="196">
        <f>INVENTARIO[[#This Row],[Entradas]]-INVENTARIO[[#This Row],[Salidas]]</f>
        <v>0</v>
      </c>
      <c r="M2584" s="197">
        <f ca="1">INVENTARIO[[#This Row],[Pricing 1]]*10%</f>
        <v>0</v>
      </c>
      <c r="N2584" s="197"/>
      <c r="O2584" s="197"/>
      <c r="P2584" s="197" t="e">
        <f t="shared" si="211"/>
        <v>#DIV/0!</v>
      </c>
      <c r="Q2584" s="196"/>
      <c r="R2584" s="197"/>
      <c r="S2584" s="199">
        <f t="shared" si="212"/>
        <v>0</v>
      </c>
      <c r="T2584" s="200">
        <f ca="1">(P2584+S2584)-INVENTARIO[[#This Row],[Comisión 10%]]</f>
        <v>0</v>
      </c>
      <c r="U2584" s="197">
        <f t="shared" ca="1" si="213"/>
        <v>0</v>
      </c>
      <c r="V2584" s="201"/>
      <c r="W2584" s="20">
        <f ca="1">INVENTARIO[[#This Row],[Precio Final]]-(INVENTARIO[[#This Row],[Comisión 10%]]+INVENTARIO[[#This Row],[Costo total]])</f>
        <v>0</v>
      </c>
      <c r="X2584" s="20">
        <f ca="1">INVENTARIO[[#This Row],[Ganancia Unitaria]]*INVENTARIO[[#This Row],[Salidas]]</f>
        <v>0</v>
      </c>
      <c r="Y2584" s="20"/>
      <c r="Z2584" s="20"/>
    </row>
    <row r="2585" spans="1:26" ht="55" hidden="1" customHeight="1" x14ac:dyDescent="0.15">
      <c r="A2585" s="23"/>
      <c r="B2585" s="171"/>
      <c r="C2585" s="22"/>
      <c r="D2585" s="120"/>
      <c r="E2585" s="194"/>
      <c r="F2585" s="195" t="s">
        <v>697</v>
      </c>
      <c r="G2585" s="196"/>
      <c r="H2585" s="197"/>
      <c r="I2585" s="198">
        <f t="shared" ca="1" si="210"/>
        <v>0</v>
      </c>
      <c r="J2585" s="121"/>
      <c r="K2585" s="196">
        <f>SUMIFS(VENTAS[Cantidad],VENTAS[Código del producto Vendido],INVENTARIO[[#This Row],[Code]])</f>
        <v>0</v>
      </c>
      <c r="L2585" s="196">
        <f>INVENTARIO[[#This Row],[Entradas]]-INVENTARIO[[#This Row],[Salidas]]</f>
        <v>0</v>
      </c>
      <c r="M2585" s="197">
        <f ca="1">INVENTARIO[[#This Row],[Pricing 1]]*10%</f>
        <v>0</v>
      </c>
      <c r="N2585" s="197"/>
      <c r="O2585" s="197"/>
      <c r="P2585" s="197" t="e">
        <f t="shared" si="211"/>
        <v>#DIV/0!</v>
      </c>
      <c r="Q2585" s="196"/>
      <c r="R2585" s="197"/>
      <c r="S2585" s="199">
        <f t="shared" si="212"/>
        <v>0</v>
      </c>
      <c r="T2585" s="200">
        <f ca="1">(P2585+S2585)-INVENTARIO[[#This Row],[Comisión 10%]]</f>
        <v>0</v>
      </c>
      <c r="U2585" s="197">
        <f t="shared" ca="1" si="213"/>
        <v>0</v>
      </c>
      <c r="V2585" s="201"/>
      <c r="W2585" s="20">
        <f ca="1">INVENTARIO[[#This Row],[Precio Final]]-(INVENTARIO[[#This Row],[Comisión 10%]]+INVENTARIO[[#This Row],[Costo total]])</f>
        <v>0</v>
      </c>
      <c r="X2585" s="20">
        <f ca="1">INVENTARIO[[#This Row],[Ganancia Unitaria]]*INVENTARIO[[#This Row],[Salidas]]</f>
        <v>0</v>
      </c>
      <c r="Y2585" s="20"/>
      <c r="Z2585" s="20"/>
    </row>
    <row r="2586" spans="1:26" ht="55" hidden="1" customHeight="1" x14ac:dyDescent="0.15">
      <c r="A2586" s="23"/>
      <c r="B2586" s="171"/>
      <c r="C2586" s="22"/>
      <c r="D2586" s="120"/>
      <c r="E2586" s="194"/>
      <c r="F2586" s="195" t="s">
        <v>697</v>
      </c>
      <c r="G2586" s="196"/>
      <c r="H2586" s="197"/>
      <c r="I2586" s="198">
        <f t="shared" ca="1" si="210"/>
        <v>0</v>
      </c>
      <c r="J2586" s="121"/>
      <c r="K2586" s="196">
        <f>SUMIFS(VENTAS[Cantidad],VENTAS[Código del producto Vendido],INVENTARIO[[#This Row],[Code]])</f>
        <v>0</v>
      </c>
      <c r="L2586" s="196">
        <f>INVENTARIO[[#This Row],[Entradas]]-INVENTARIO[[#This Row],[Salidas]]</f>
        <v>0</v>
      </c>
      <c r="M2586" s="197">
        <f ca="1">INVENTARIO[[#This Row],[Pricing 1]]*10%</f>
        <v>0</v>
      </c>
      <c r="N2586" s="197"/>
      <c r="O2586" s="197"/>
      <c r="P2586" s="197" t="e">
        <f t="shared" si="211"/>
        <v>#DIV/0!</v>
      </c>
      <c r="Q2586" s="196"/>
      <c r="R2586" s="197"/>
      <c r="S2586" s="199">
        <f t="shared" si="212"/>
        <v>0</v>
      </c>
      <c r="T2586" s="200">
        <f ca="1">(P2586+S2586)-INVENTARIO[[#This Row],[Comisión 10%]]</f>
        <v>0</v>
      </c>
      <c r="U2586" s="197">
        <f t="shared" ca="1" si="213"/>
        <v>0</v>
      </c>
      <c r="V2586" s="201"/>
      <c r="W2586" s="20">
        <f ca="1">INVENTARIO[[#This Row],[Precio Final]]-(INVENTARIO[[#This Row],[Comisión 10%]]+INVENTARIO[[#This Row],[Costo total]])</f>
        <v>0</v>
      </c>
      <c r="X2586" s="20">
        <f ca="1">INVENTARIO[[#This Row],[Ganancia Unitaria]]*INVENTARIO[[#This Row],[Salidas]]</f>
        <v>0</v>
      </c>
      <c r="Y2586" s="20"/>
      <c r="Z2586" s="20"/>
    </row>
    <row r="2587" spans="1:26" ht="55" hidden="1" customHeight="1" x14ac:dyDescent="0.15">
      <c r="A2587" s="23"/>
      <c r="B2587" s="171"/>
      <c r="C2587" s="22"/>
      <c r="D2587" s="120"/>
      <c r="E2587" s="194"/>
      <c r="F2587" s="195" t="s">
        <v>692</v>
      </c>
      <c r="G2587" s="196"/>
      <c r="H2587" s="197"/>
      <c r="I2587" s="198">
        <f t="shared" ca="1" si="210"/>
        <v>0</v>
      </c>
      <c r="J2587" s="121"/>
      <c r="K2587" s="196">
        <f>SUMIFS(VENTAS[Cantidad],VENTAS[Código del producto Vendido],INVENTARIO[[#This Row],[Code]])</f>
        <v>0</v>
      </c>
      <c r="L2587" s="196">
        <f>INVENTARIO[[#This Row],[Entradas]]-INVENTARIO[[#This Row],[Salidas]]</f>
        <v>0</v>
      </c>
      <c r="M2587" s="197">
        <f ca="1">INVENTARIO[[#This Row],[Pricing 1]]*10%</f>
        <v>0</v>
      </c>
      <c r="N2587" s="197"/>
      <c r="O2587" s="197"/>
      <c r="P2587" s="197" t="e">
        <f t="shared" si="211"/>
        <v>#DIV/0!</v>
      </c>
      <c r="Q2587" s="196"/>
      <c r="R2587" s="197"/>
      <c r="S2587" s="199">
        <f t="shared" si="212"/>
        <v>0</v>
      </c>
      <c r="T2587" s="200">
        <f ca="1">(P2587+S2587)-INVENTARIO[[#This Row],[Comisión 10%]]</f>
        <v>0</v>
      </c>
      <c r="U2587" s="197">
        <f t="shared" ca="1" si="213"/>
        <v>0</v>
      </c>
      <c r="V2587" s="201"/>
      <c r="W2587" s="20">
        <f ca="1">INVENTARIO[[#This Row],[Precio Final]]-(INVENTARIO[[#This Row],[Comisión 10%]]+INVENTARIO[[#This Row],[Costo total]])</f>
        <v>0</v>
      </c>
      <c r="X2587" s="20">
        <f ca="1">INVENTARIO[[#This Row],[Ganancia Unitaria]]*INVENTARIO[[#This Row],[Salidas]]</f>
        <v>0</v>
      </c>
      <c r="Y2587" s="20"/>
      <c r="Z2587" s="20"/>
    </row>
    <row r="2588" spans="1:26" ht="55" hidden="1" customHeight="1" x14ac:dyDescent="0.15">
      <c r="A2588" s="23"/>
      <c r="B2588" s="171"/>
      <c r="C2588" s="22"/>
      <c r="D2588" s="120"/>
      <c r="E2588" s="194"/>
      <c r="F2588" s="195" t="s">
        <v>698</v>
      </c>
      <c r="G2588" s="196"/>
      <c r="H2588" s="197"/>
      <c r="I2588" s="198">
        <f t="shared" ca="1" si="210"/>
        <v>0</v>
      </c>
      <c r="J2588" s="121"/>
      <c r="K2588" s="196">
        <f>SUMIFS(VENTAS[Cantidad],VENTAS[Código del producto Vendido],INVENTARIO[[#This Row],[Code]])</f>
        <v>0</v>
      </c>
      <c r="L2588" s="196">
        <f>INVENTARIO[[#This Row],[Entradas]]-INVENTARIO[[#This Row],[Salidas]]</f>
        <v>0</v>
      </c>
      <c r="M2588" s="197">
        <f ca="1">INVENTARIO[[#This Row],[Pricing 1]]*10%</f>
        <v>0</v>
      </c>
      <c r="N2588" s="197"/>
      <c r="O2588" s="197"/>
      <c r="P2588" s="197" t="e">
        <f t="shared" si="211"/>
        <v>#DIV/0!</v>
      </c>
      <c r="Q2588" s="196"/>
      <c r="R2588" s="197"/>
      <c r="S2588" s="199">
        <f t="shared" si="212"/>
        <v>0</v>
      </c>
      <c r="T2588" s="200">
        <f ca="1">(P2588+S2588)-INVENTARIO[[#This Row],[Comisión 10%]]</f>
        <v>0</v>
      </c>
      <c r="U2588" s="197">
        <f t="shared" ca="1" si="213"/>
        <v>0</v>
      </c>
      <c r="V2588" s="201"/>
      <c r="W2588" s="20">
        <f ca="1">INVENTARIO[[#This Row],[Precio Final]]-(INVENTARIO[[#This Row],[Comisión 10%]]+INVENTARIO[[#This Row],[Costo total]])</f>
        <v>0</v>
      </c>
      <c r="X2588" s="20">
        <f ca="1">INVENTARIO[[#This Row],[Ganancia Unitaria]]*INVENTARIO[[#This Row],[Salidas]]</f>
        <v>0</v>
      </c>
      <c r="Y2588" s="20"/>
      <c r="Z2588" s="20"/>
    </row>
    <row r="2589" spans="1:26" ht="55" hidden="1" customHeight="1" x14ac:dyDescent="0.15">
      <c r="A2589" s="23"/>
      <c r="B2589" s="171"/>
      <c r="C2589" s="22"/>
      <c r="D2589" s="120"/>
      <c r="E2589" s="194"/>
      <c r="F2589" s="195" t="s">
        <v>695</v>
      </c>
      <c r="G2589" s="196"/>
      <c r="H2589" s="197"/>
      <c r="I2589" s="198">
        <f t="shared" ca="1" si="210"/>
        <v>0</v>
      </c>
      <c r="J2589" s="121"/>
      <c r="K2589" s="196">
        <f>SUMIFS(VENTAS[Cantidad],VENTAS[Código del producto Vendido],INVENTARIO[[#This Row],[Code]])</f>
        <v>0</v>
      </c>
      <c r="L2589" s="196">
        <f>INVENTARIO[[#This Row],[Entradas]]-INVENTARIO[[#This Row],[Salidas]]</f>
        <v>0</v>
      </c>
      <c r="M2589" s="197">
        <f ca="1">INVENTARIO[[#This Row],[Pricing 1]]*10%</f>
        <v>0</v>
      </c>
      <c r="N2589" s="197"/>
      <c r="O2589" s="197"/>
      <c r="P2589" s="197" t="e">
        <f t="shared" si="211"/>
        <v>#DIV/0!</v>
      </c>
      <c r="Q2589" s="196"/>
      <c r="R2589" s="197"/>
      <c r="S2589" s="199">
        <f t="shared" si="212"/>
        <v>0</v>
      </c>
      <c r="T2589" s="200">
        <f ca="1">(P2589+S2589)-INVENTARIO[[#This Row],[Comisión 10%]]</f>
        <v>0</v>
      </c>
      <c r="U2589" s="197">
        <f t="shared" ca="1" si="213"/>
        <v>0</v>
      </c>
      <c r="V2589" s="201"/>
      <c r="W2589" s="20">
        <f ca="1">INVENTARIO[[#This Row],[Precio Final]]-(INVENTARIO[[#This Row],[Comisión 10%]]+INVENTARIO[[#This Row],[Costo total]])</f>
        <v>0</v>
      </c>
      <c r="X2589" s="20">
        <f ca="1">INVENTARIO[[#This Row],[Ganancia Unitaria]]*INVENTARIO[[#This Row],[Salidas]]</f>
        <v>0</v>
      </c>
      <c r="Y2589" s="20"/>
      <c r="Z2589" s="20"/>
    </row>
    <row r="2590" spans="1:26" ht="55" hidden="1" customHeight="1" x14ac:dyDescent="0.15">
      <c r="A2590" s="23"/>
      <c r="B2590" s="171"/>
      <c r="C2590" s="22"/>
      <c r="D2590" s="120"/>
      <c r="E2590" s="194"/>
      <c r="F2590" s="195" t="s">
        <v>697</v>
      </c>
      <c r="G2590" s="196"/>
      <c r="H2590" s="197"/>
      <c r="I2590" s="198">
        <f t="shared" ca="1" si="210"/>
        <v>0</v>
      </c>
      <c r="J2590" s="121"/>
      <c r="K2590" s="196">
        <f>SUMIFS(VENTAS[Cantidad],VENTAS[Código del producto Vendido],INVENTARIO[[#This Row],[Code]])</f>
        <v>0</v>
      </c>
      <c r="L2590" s="196">
        <f>INVENTARIO[[#This Row],[Entradas]]-INVENTARIO[[#This Row],[Salidas]]</f>
        <v>0</v>
      </c>
      <c r="M2590" s="197">
        <f ca="1">INVENTARIO[[#This Row],[Pricing 1]]*10%</f>
        <v>0</v>
      </c>
      <c r="N2590" s="197"/>
      <c r="O2590" s="197"/>
      <c r="P2590" s="197" t="e">
        <f t="shared" si="211"/>
        <v>#DIV/0!</v>
      </c>
      <c r="Q2590" s="196"/>
      <c r="R2590" s="197"/>
      <c r="S2590" s="199">
        <f t="shared" si="212"/>
        <v>0</v>
      </c>
      <c r="T2590" s="200">
        <f ca="1">(P2590+S2590)-INVENTARIO[[#This Row],[Comisión 10%]]</f>
        <v>0</v>
      </c>
      <c r="U2590" s="197">
        <f t="shared" ca="1" si="213"/>
        <v>0</v>
      </c>
      <c r="V2590" s="201"/>
      <c r="W2590" s="20">
        <f ca="1">INVENTARIO[[#This Row],[Precio Final]]-(INVENTARIO[[#This Row],[Comisión 10%]]+INVENTARIO[[#This Row],[Costo total]])</f>
        <v>0</v>
      </c>
      <c r="X2590" s="20">
        <f ca="1">INVENTARIO[[#This Row],[Ganancia Unitaria]]*INVENTARIO[[#This Row],[Salidas]]</f>
        <v>0</v>
      </c>
      <c r="Y2590" s="20"/>
      <c r="Z2590" s="20"/>
    </row>
    <row r="2591" spans="1:26" ht="55" hidden="1" customHeight="1" x14ac:dyDescent="0.15">
      <c r="A2591" s="23"/>
      <c r="B2591" s="171"/>
      <c r="C2591" s="22"/>
      <c r="D2591" s="120"/>
      <c r="E2591" s="194"/>
      <c r="F2591" s="195" t="s">
        <v>698</v>
      </c>
      <c r="G2591" s="196"/>
      <c r="H2591" s="197"/>
      <c r="I2591" s="198">
        <f t="shared" ca="1" si="210"/>
        <v>0</v>
      </c>
      <c r="J2591" s="121"/>
      <c r="K2591" s="196">
        <f>SUMIFS(VENTAS[Cantidad],VENTAS[Código del producto Vendido],INVENTARIO[[#This Row],[Code]])</f>
        <v>0</v>
      </c>
      <c r="L2591" s="196">
        <f>INVENTARIO[[#This Row],[Entradas]]-INVENTARIO[[#This Row],[Salidas]]</f>
        <v>0</v>
      </c>
      <c r="M2591" s="197">
        <f ca="1">INVENTARIO[[#This Row],[Pricing 1]]*10%</f>
        <v>0</v>
      </c>
      <c r="N2591" s="197"/>
      <c r="O2591" s="197"/>
      <c r="P2591" s="197" t="e">
        <f t="shared" si="211"/>
        <v>#DIV/0!</v>
      </c>
      <c r="Q2591" s="196"/>
      <c r="R2591" s="197"/>
      <c r="S2591" s="199">
        <f t="shared" si="212"/>
        <v>0</v>
      </c>
      <c r="T2591" s="200">
        <f ca="1">(P2591+S2591)-INVENTARIO[[#This Row],[Comisión 10%]]</f>
        <v>0</v>
      </c>
      <c r="U2591" s="197">
        <f t="shared" ca="1" si="213"/>
        <v>0</v>
      </c>
      <c r="V2591" s="201"/>
      <c r="W2591" s="20">
        <f ca="1">INVENTARIO[[#This Row],[Precio Final]]-(INVENTARIO[[#This Row],[Comisión 10%]]+INVENTARIO[[#This Row],[Costo total]])</f>
        <v>0</v>
      </c>
      <c r="X2591" s="20">
        <f ca="1">INVENTARIO[[#This Row],[Ganancia Unitaria]]*INVENTARIO[[#This Row],[Salidas]]</f>
        <v>0</v>
      </c>
      <c r="Y2591" s="20"/>
      <c r="Z2591" s="20"/>
    </row>
    <row r="2592" spans="1:26" ht="55" hidden="1" customHeight="1" x14ac:dyDescent="0.15">
      <c r="A2592" s="23"/>
      <c r="B2592" s="171"/>
      <c r="C2592" s="22"/>
      <c r="D2592" s="120"/>
      <c r="E2592" s="194"/>
      <c r="F2592" s="195" t="s">
        <v>697</v>
      </c>
      <c r="G2592" s="196"/>
      <c r="H2592" s="197"/>
      <c r="I2592" s="198">
        <f t="shared" ca="1" si="210"/>
        <v>0</v>
      </c>
      <c r="J2592" s="121"/>
      <c r="K2592" s="196">
        <f>SUMIFS(VENTAS[Cantidad],VENTAS[Código del producto Vendido],INVENTARIO[[#This Row],[Code]])</f>
        <v>0</v>
      </c>
      <c r="L2592" s="196">
        <f>INVENTARIO[[#This Row],[Entradas]]-INVENTARIO[[#This Row],[Salidas]]</f>
        <v>0</v>
      </c>
      <c r="M2592" s="197">
        <f ca="1">INVENTARIO[[#This Row],[Pricing 1]]*10%</f>
        <v>0</v>
      </c>
      <c r="N2592" s="197"/>
      <c r="O2592" s="197"/>
      <c r="P2592" s="197" t="e">
        <f t="shared" si="211"/>
        <v>#DIV/0!</v>
      </c>
      <c r="Q2592" s="196"/>
      <c r="R2592" s="197"/>
      <c r="S2592" s="199">
        <f t="shared" si="212"/>
        <v>0</v>
      </c>
      <c r="T2592" s="200">
        <f ca="1">(P2592+S2592)-INVENTARIO[[#This Row],[Comisión 10%]]</f>
        <v>0</v>
      </c>
      <c r="U2592" s="197">
        <f t="shared" ca="1" si="213"/>
        <v>0</v>
      </c>
      <c r="V2592" s="201"/>
      <c r="W2592" s="20">
        <f ca="1">INVENTARIO[[#This Row],[Precio Final]]-(INVENTARIO[[#This Row],[Comisión 10%]]+INVENTARIO[[#This Row],[Costo total]])</f>
        <v>0</v>
      </c>
      <c r="X2592" s="20">
        <f ca="1">INVENTARIO[[#This Row],[Ganancia Unitaria]]*INVENTARIO[[#This Row],[Salidas]]</f>
        <v>0</v>
      </c>
      <c r="Y2592" s="20"/>
      <c r="Z2592" s="20"/>
    </row>
    <row r="2593" spans="1:26" ht="55" hidden="1" customHeight="1" x14ac:dyDescent="0.15">
      <c r="A2593" s="23"/>
      <c r="B2593" s="171"/>
      <c r="C2593" s="22"/>
      <c r="D2593" s="120"/>
      <c r="E2593" s="194"/>
      <c r="F2593" s="195" t="s">
        <v>692</v>
      </c>
      <c r="G2593" s="196"/>
      <c r="H2593" s="197"/>
      <c r="I2593" s="198">
        <f t="shared" ca="1" si="210"/>
        <v>0</v>
      </c>
      <c r="J2593" s="121"/>
      <c r="K2593" s="196">
        <f>SUMIFS(VENTAS[Cantidad],VENTAS[Código del producto Vendido],INVENTARIO[[#This Row],[Code]])</f>
        <v>0</v>
      </c>
      <c r="L2593" s="196">
        <f>INVENTARIO[[#This Row],[Entradas]]-INVENTARIO[[#This Row],[Salidas]]</f>
        <v>0</v>
      </c>
      <c r="M2593" s="197">
        <f ca="1">INVENTARIO[[#This Row],[Pricing 1]]*10%</f>
        <v>0</v>
      </c>
      <c r="N2593" s="197"/>
      <c r="O2593" s="197"/>
      <c r="P2593" s="197" t="e">
        <f t="shared" si="211"/>
        <v>#DIV/0!</v>
      </c>
      <c r="Q2593" s="196"/>
      <c r="R2593" s="197"/>
      <c r="S2593" s="199">
        <f t="shared" si="212"/>
        <v>0</v>
      </c>
      <c r="T2593" s="200">
        <f ca="1">(P2593+S2593)-INVENTARIO[[#This Row],[Comisión 10%]]</f>
        <v>0</v>
      </c>
      <c r="U2593" s="197">
        <f t="shared" ca="1" si="213"/>
        <v>0</v>
      </c>
      <c r="V2593" s="201"/>
      <c r="W2593" s="20">
        <f ca="1">INVENTARIO[[#This Row],[Precio Final]]-(INVENTARIO[[#This Row],[Comisión 10%]]+INVENTARIO[[#This Row],[Costo total]])</f>
        <v>0</v>
      </c>
      <c r="X2593" s="20">
        <f ca="1">INVENTARIO[[#This Row],[Ganancia Unitaria]]*INVENTARIO[[#This Row],[Salidas]]</f>
        <v>0</v>
      </c>
      <c r="Y2593" s="20"/>
      <c r="Z2593" s="20"/>
    </row>
    <row r="2594" spans="1:26" ht="55" hidden="1" customHeight="1" x14ac:dyDescent="0.15">
      <c r="A2594" s="23"/>
      <c r="B2594" s="171"/>
      <c r="C2594" s="22"/>
      <c r="D2594" s="120"/>
      <c r="E2594" s="194"/>
      <c r="F2594" s="195" t="s">
        <v>697</v>
      </c>
      <c r="G2594" s="196"/>
      <c r="H2594" s="197"/>
      <c r="I2594" s="198">
        <f t="shared" ca="1" si="210"/>
        <v>0</v>
      </c>
      <c r="J2594" s="121"/>
      <c r="K2594" s="196">
        <f>SUMIFS(VENTAS[Cantidad],VENTAS[Código del producto Vendido],INVENTARIO[[#This Row],[Code]])</f>
        <v>0</v>
      </c>
      <c r="L2594" s="196">
        <f>INVENTARIO[[#This Row],[Entradas]]-INVENTARIO[[#This Row],[Salidas]]</f>
        <v>0</v>
      </c>
      <c r="M2594" s="197">
        <f ca="1">INVENTARIO[[#This Row],[Pricing 1]]*10%</f>
        <v>0</v>
      </c>
      <c r="N2594" s="197"/>
      <c r="O2594" s="197"/>
      <c r="P2594" s="197" t="e">
        <f t="shared" si="211"/>
        <v>#DIV/0!</v>
      </c>
      <c r="Q2594" s="196"/>
      <c r="R2594" s="197"/>
      <c r="S2594" s="199">
        <f t="shared" si="212"/>
        <v>0</v>
      </c>
      <c r="T2594" s="200">
        <f ca="1">(P2594+S2594)-INVENTARIO[[#This Row],[Comisión 10%]]</f>
        <v>0</v>
      </c>
      <c r="U2594" s="197">
        <f t="shared" ca="1" si="213"/>
        <v>0</v>
      </c>
      <c r="V2594" s="201"/>
      <c r="W2594" s="20">
        <f ca="1">INVENTARIO[[#This Row],[Precio Final]]-(INVENTARIO[[#This Row],[Comisión 10%]]+INVENTARIO[[#This Row],[Costo total]])</f>
        <v>0</v>
      </c>
      <c r="X2594" s="20">
        <f ca="1">INVENTARIO[[#This Row],[Ganancia Unitaria]]*INVENTARIO[[#This Row],[Salidas]]</f>
        <v>0</v>
      </c>
      <c r="Y2594" s="20"/>
      <c r="Z2594" s="20"/>
    </row>
    <row r="2595" spans="1:26" ht="55" hidden="1" customHeight="1" x14ac:dyDescent="0.15">
      <c r="A2595" s="23"/>
      <c r="B2595" s="171"/>
      <c r="C2595" s="22"/>
      <c r="D2595" s="120"/>
      <c r="E2595" s="194"/>
      <c r="F2595" s="195" t="s">
        <v>692</v>
      </c>
      <c r="G2595" s="196"/>
      <c r="H2595" s="197"/>
      <c r="I2595" s="198">
        <f t="shared" ca="1" si="210"/>
        <v>0</v>
      </c>
      <c r="J2595" s="121"/>
      <c r="K2595" s="196">
        <f>SUMIFS(VENTAS[Cantidad],VENTAS[Código del producto Vendido],INVENTARIO[[#This Row],[Code]])</f>
        <v>0</v>
      </c>
      <c r="L2595" s="196">
        <f>INVENTARIO[[#This Row],[Entradas]]-INVENTARIO[[#This Row],[Salidas]]</f>
        <v>0</v>
      </c>
      <c r="M2595" s="197">
        <f ca="1">INVENTARIO[[#This Row],[Pricing 1]]*10%</f>
        <v>0</v>
      </c>
      <c r="N2595" s="197"/>
      <c r="O2595" s="197"/>
      <c r="P2595" s="197" t="e">
        <f t="shared" si="211"/>
        <v>#DIV/0!</v>
      </c>
      <c r="Q2595" s="196"/>
      <c r="R2595" s="197"/>
      <c r="S2595" s="199">
        <f t="shared" si="212"/>
        <v>0</v>
      </c>
      <c r="T2595" s="200">
        <f ca="1">(P2595+S2595)-INVENTARIO[[#This Row],[Comisión 10%]]</f>
        <v>0</v>
      </c>
      <c r="U2595" s="197">
        <f t="shared" ca="1" si="213"/>
        <v>0</v>
      </c>
      <c r="V2595" s="201"/>
      <c r="W2595" s="20">
        <f ca="1">INVENTARIO[[#This Row],[Precio Final]]-(INVENTARIO[[#This Row],[Comisión 10%]]+INVENTARIO[[#This Row],[Costo total]])</f>
        <v>0</v>
      </c>
      <c r="X2595" s="20">
        <f ca="1">INVENTARIO[[#This Row],[Ganancia Unitaria]]*INVENTARIO[[#This Row],[Salidas]]</f>
        <v>0</v>
      </c>
      <c r="Y2595" s="20"/>
      <c r="Z2595" s="20"/>
    </row>
    <row r="2596" spans="1:26" ht="55" hidden="1" customHeight="1" x14ac:dyDescent="0.15">
      <c r="A2596" s="23"/>
      <c r="B2596" s="171"/>
      <c r="C2596" s="22"/>
      <c r="D2596" s="120"/>
      <c r="E2596" s="194"/>
      <c r="F2596" s="195" t="s">
        <v>698</v>
      </c>
      <c r="G2596" s="196"/>
      <c r="H2596" s="197"/>
      <c r="I2596" s="198">
        <f t="shared" ca="1" si="210"/>
        <v>0</v>
      </c>
      <c r="J2596" s="121"/>
      <c r="K2596" s="196">
        <f>SUMIFS(VENTAS[Cantidad],VENTAS[Código del producto Vendido],INVENTARIO[[#This Row],[Code]])</f>
        <v>0</v>
      </c>
      <c r="L2596" s="196">
        <f>INVENTARIO[[#This Row],[Entradas]]-INVENTARIO[[#This Row],[Salidas]]</f>
        <v>0</v>
      </c>
      <c r="M2596" s="197">
        <f ca="1">INVENTARIO[[#This Row],[Pricing 1]]*10%</f>
        <v>0</v>
      </c>
      <c r="N2596" s="197"/>
      <c r="O2596" s="197"/>
      <c r="P2596" s="197" t="e">
        <f t="shared" si="211"/>
        <v>#DIV/0!</v>
      </c>
      <c r="Q2596" s="196"/>
      <c r="R2596" s="197"/>
      <c r="S2596" s="199">
        <f t="shared" si="212"/>
        <v>0</v>
      </c>
      <c r="T2596" s="200">
        <f ca="1">(P2596+S2596)-INVENTARIO[[#This Row],[Comisión 10%]]</f>
        <v>0</v>
      </c>
      <c r="U2596" s="197">
        <f t="shared" ca="1" si="213"/>
        <v>0</v>
      </c>
      <c r="V2596" s="201"/>
      <c r="W2596" s="20">
        <f ca="1">INVENTARIO[[#This Row],[Precio Final]]-(INVENTARIO[[#This Row],[Comisión 10%]]+INVENTARIO[[#This Row],[Costo total]])</f>
        <v>0</v>
      </c>
      <c r="X2596" s="20">
        <f ca="1">INVENTARIO[[#This Row],[Ganancia Unitaria]]*INVENTARIO[[#This Row],[Salidas]]</f>
        <v>0</v>
      </c>
      <c r="Y2596" s="20"/>
      <c r="Z2596" s="20"/>
    </row>
    <row r="2597" spans="1:26" ht="55" hidden="1" customHeight="1" x14ac:dyDescent="0.15">
      <c r="A2597" s="23"/>
      <c r="B2597" s="171"/>
      <c r="C2597" s="22"/>
      <c r="D2597" s="120"/>
      <c r="E2597" s="194"/>
      <c r="F2597" s="195" t="s">
        <v>692</v>
      </c>
      <c r="G2597" s="196"/>
      <c r="H2597" s="197"/>
      <c r="I2597" s="198">
        <f t="shared" ca="1" si="210"/>
        <v>0</v>
      </c>
      <c r="J2597" s="121"/>
      <c r="K2597" s="196">
        <f>SUMIFS(VENTAS[Cantidad],VENTAS[Código del producto Vendido],INVENTARIO[[#This Row],[Code]])</f>
        <v>0</v>
      </c>
      <c r="L2597" s="196">
        <f>INVENTARIO[[#This Row],[Entradas]]-INVENTARIO[[#This Row],[Salidas]]</f>
        <v>0</v>
      </c>
      <c r="M2597" s="197">
        <f ca="1">INVENTARIO[[#This Row],[Pricing 1]]*10%</f>
        <v>0</v>
      </c>
      <c r="N2597" s="197"/>
      <c r="O2597" s="197"/>
      <c r="P2597" s="197" t="e">
        <f t="shared" si="211"/>
        <v>#DIV/0!</v>
      </c>
      <c r="Q2597" s="196"/>
      <c r="R2597" s="197"/>
      <c r="S2597" s="199">
        <f t="shared" si="212"/>
        <v>0</v>
      </c>
      <c r="T2597" s="200">
        <f ca="1">(P2597+S2597)-INVENTARIO[[#This Row],[Comisión 10%]]</f>
        <v>0</v>
      </c>
      <c r="U2597" s="197">
        <f t="shared" ca="1" si="213"/>
        <v>0</v>
      </c>
      <c r="V2597" s="201"/>
      <c r="W2597" s="20">
        <f ca="1">INVENTARIO[[#This Row],[Precio Final]]-(INVENTARIO[[#This Row],[Comisión 10%]]+INVENTARIO[[#This Row],[Costo total]])</f>
        <v>0</v>
      </c>
      <c r="X2597" s="20">
        <f ca="1">INVENTARIO[[#This Row],[Ganancia Unitaria]]*INVENTARIO[[#This Row],[Salidas]]</f>
        <v>0</v>
      </c>
      <c r="Y2597" s="20"/>
      <c r="Z2597" s="20"/>
    </row>
    <row r="2598" spans="1:26" ht="55" hidden="1" customHeight="1" x14ac:dyDescent="0.15">
      <c r="A2598" s="23"/>
      <c r="B2598" s="171"/>
      <c r="C2598" s="22"/>
      <c r="D2598" s="120"/>
      <c r="E2598" s="194"/>
      <c r="F2598" s="195" t="s">
        <v>697</v>
      </c>
      <c r="G2598" s="196"/>
      <c r="H2598" s="197"/>
      <c r="I2598" s="198">
        <f t="shared" ca="1" si="210"/>
        <v>0</v>
      </c>
      <c r="J2598" s="121"/>
      <c r="K2598" s="196">
        <f>SUMIFS(VENTAS[Cantidad],VENTAS[Código del producto Vendido],INVENTARIO[[#This Row],[Code]])</f>
        <v>0</v>
      </c>
      <c r="L2598" s="196">
        <f>INVENTARIO[[#This Row],[Entradas]]-INVENTARIO[[#This Row],[Salidas]]</f>
        <v>0</v>
      </c>
      <c r="M2598" s="197">
        <f ca="1">INVENTARIO[[#This Row],[Pricing 1]]*10%</f>
        <v>0</v>
      </c>
      <c r="N2598" s="197"/>
      <c r="O2598" s="197"/>
      <c r="P2598" s="197" t="e">
        <f t="shared" si="211"/>
        <v>#DIV/0!</v>
      </c>
      <c r="Q2598" s="196"/>
      <c r="R2598" s="197"/>
      <c r="S2598" s="199">
        <f t="shared" si="212"/>
        <v>0</v>
      </c>
      <c r="T2598" s="200">
        <f ca="1">(P2598+S2598)-INVENTARIO[[#This Row],[Comisión 10%]]</f>
        <v>0</v>
      </c>
      <c r="U2598" s="197">
        <f t="shared" ca="1" si="213"/>
        <v>0</v>
      </c>
      <c r="V2598" s="201"/>
      <c r="W2598" s="20">
        <f ca="1">INVENTARIO[[#This Row],[Precio Final]]-(INVENTARIO[[#This Row],[Comisión 10%]]+INVENTARIO[[#This Row],[Costo total]])</f>
        <v>0</v>
      </c>
      <c r="X2598" s="20">
        <f ca="1">INVENTARIO[[#This Row],[Ganancia Unitaria]]*INVENTARIO[[#This Row],[Salidas]]</f>
        <v>0</v>
      </c>
      <c r="Y2598" s="20"/>
      <c r="Z2598" s="20"/>
    </row>
    <row r="2599" spans="1:26" ht="55" hidden="1" customHeight="1" x14ac:dyDescent="0.15">
      <c r="A2599" s="23"/>
      <c r="B2599" s="171"/>
      <c r="C2599" s="22"/>
      <c r="D2599" s="120"/>
      <c r="E2599" s="194"/>
      <c r="F2599" s="195" t="s">
        <v>698</v>
      </c>
      <c r="G2599" s="196"/>
      <c r="H2599" s="197"/>
      <c r="I2599" s="198">
        <f t="shared" ca="1" si="210"/>
        <v>0</v>
      </c>
      <c r="J2599" s="121"/>
      <c r="K2599" s="196">
        <f>SUMIFS(VENTAS[Cantidad],VENTAS[Código del producto Vendido],INVENTARIO[[#This Row],[Code]])</f>
        <v>0</v>
      </c>
      <c r="L2599" s="196">
        <f>INVENTARIO[[#This Row],[Entradas]]-INVENTARIO[[#This Row],[Salidas]]</f>
        <v>0</v>
      </c>
      <c r="M2599" s="197">
        <f ca="1">INVENTARIO[[#This Row],[Pricing 1]]*10%</f>
        <v>0</v>
      </c>
      <c r="N2599" s="197"/>
      <c r="O2599" s="197"/>
      <c r="P2599" s="197" t="e">
        <f t="shared" si="211"/>
        <v>#DIV/0!</v>
      </c>
      <c r="Q2599" s="196"/>
      <c r="R2599" s="197"/>
      <c r="S2599" s="199">
        <f t="shared" si="212"/>
        <v>0</v>
      </c>
      <c r="T2599" s="200">
        <f ca="1">(P2599+S2599)-INVENTARIO[[#This Row],[Comisión 10%]]</f>
        <v>0</v>
      </c>
      <c r="U2599" s="197">
        <f t="shared" ca="1" si="213"/>
        <v>0</v>
      </c>
      <c r="V2599" s="201"/>
      <c r="W2599" s="20">
        <f ca="1">INVENTARIO[[#This Row],[Precio Final]]-(INVENTARIO[[#This Row],[Comisión 10%]]+INVENTARIO[[#This Row],[Costo total]])</f>
        <v>0</v>
      </c>
      <c r="X2599" s="20">
        <f ca="1">INVENTARIO[[#This Row],[Ganancia Unitaria]]*INVENTARIO[[#This Row],[Salidas]]</f>
        <v>0</v>
      </c>
      <c r="Y2599" s="20"/>
      <c r="Z2599" s="20"/>
    </row>
    <row r="2600" spans="1:26" ht="55" hidden="1" customHeight="1" x14ac:dyDescent="0.15">
      <c r="A2600" s="23"/>
      <c r="B2600" s="171"/>
      <c r="C2600" s="22"/>
      <c r="D2600" s="120"/>
      <c r="E2600" s="194"/>
      <c r="F2600" s="195" t="s">
        <v>695</v>
      </c>
      <c r="G2600" s="196"/>
      <c r="H2600" s="197"/>
      <c r="I2600" s="198">
        <f t="shared" ca="1" si="210"/>
        <v>0</v>
      </c>
      <c r="J2600" s="121"/>
      <c r="K2600" s="196">
        <f>SUMIFS(VENTAS[Cantidad],VENTAS[Código del producto Vendido],INVENTARIO[[#This Row],[Code]])</f>
        <v>0</v>
      </c>
      <c r="L2600" s="196">
        <f>INVENTARIO[[#This Row],[Entradas]]-INVENTARIO[[#This Row],[Salidas]]</f>
        <v>0</v>
      </c>
      <c r="M2600" s="197">
        <f ca="1">INVENTARIO[[#This Row],[Pricing 1]]*10%</f>
        <v>0</v>
      </c>
      <c r="N2600" s="197"/>
      <c r="O2600" s="197"/>
      <c r="P2600" s="197" t="e">
        <f t="shared" si="211"/>
        <v>#DIV/0!</v>
      </c>
      <c r="Q2600" s="196"/>
      <c r="R2600" s="197"/>
      <c r="S2600" s="199">
        <f t="shared" si="212"/>
        <v>0</v>
      </c>
      <c r="T2600" s="200">
        <f ca="1">(P2600+S2600)-INVENTARIO[[#This Row],[Comisión 10%]]</f>
        <v>0</v>
      </c>
      <c r="U2600" s="197">
        <f t="shared" ca="1" si="213"/>
        <v>0</v>
      </c>
      <c r="V2600" s="201"/>
      <c r="W2600" s="20">
        <f ca="1">INVENTARIO[[#This Row],[Precio Final]]-(INVENTARIO[[#This Row],[Comisión 10%]]+INVENTARIO[[#This Row],[Costo total]])</f>
        <v>0</v>
      </c>
      <c r="X2600" s="20">
        <f ca="1">INVENTARIO[[#This Row],[Ganancia Unitaria]]*INVENTARIO[[#This Row],[Salidas]]</f>
        <v>0</v>
      </c>
      <c r="Y2600" s="20"/>
      <c r="Z2600" s="20"/>
    </row>
    <row r="2601" spans="1:26" ht="55" hidden="1" customHeight="1" x14ac:dyDescent="0.15">
      <c r="A2601" s="23"/>
      <c r="B2601" s="171"/>
      <c r="C2601" s="22"/>
      <c r="D2601" s="120"/>
      <c r="E2601" s="194"/>
      <c r="F2601" s="195" t="s">
        <v>692</v>
      </c>
      <c r="G2601" s="196"/>
      <c r="H2601" s="197"/>
      <c r="I2601" s="198">
        <f t="shared" ca="1" si="210"/>
        <v>0</v>
      </c>
      <c r="J2601" s="121"/>
      <c r="K2601" s="196">
        <f>SUMIFS(VENTAS[Cantidad],VENTAS[Código del producto Vendido],INVENTARIO[[#This Row],[Code]])</f>
        <v>0</v>
      </c>
      <c r="L2601" s="196">
        <f>INVENTARIO[[#This Row],[Entradas]]-INVENTARIO[[#This Row],[Salidas]]</f>
        <v>0</v>
      </c>
      <c r="M2601" s="197">
        <f ca="1">INVENTARIO[[#This Row],[Pricing 1]]*10%</f>
        <v>0</v>
      </c>
      <c r="N2601" s="197"/>
      <c r="O2601" s="197"/>
      <c r="P2601" s="197" t="e">
        <f t="shared" si="211"/>
        <v>#DIV/0!</v>
      </c>
      <c r="Q2601" s="196"/>
      <c r="R2601" s="197"/>
      <c r="S2601" s="199">
        <f t="shared" si="212"/>
        <v>0</v>
      </c>
      <c r="T2601" s="200">
        <f ca="1">(P2601+S2601)-INVENTARIO[[#This Row],[Comisión 10%]]</f>
        <v>0</v>
      </c>
      <c r="U2601" s="197">
        <f t="shared" ca="1" si="213"/>
        <v>0</v>
      </c>
      <c r="V2601" s="201"/>
      <c r="W2601" s="20">
        <f ca="1">INVENTARIO[[#This Row],[Precio Final]]-(INVENTARIO[[#This Row],[Comisión 10%]]+INVENTARIO[[#This Row],[Costo total]])</f>
        <v>0</v>
      </c>
      <c r="X2601" s="20">
        <f ca="1">INVENTARIO[[#This Row],[Ganancia Unitaria]]*INVENTARIO[[#This Row],[Salidas]]</f>
        <v>0</v>
      </c>
      <c r="Y2601" s="20"/>
      <c r="Z2601" s="20"/>
    </row>
    <row r="2602" spans="1:26" ht="55" hidden="1" customHeight="1" x14ac:dyDescent="0.15">
      <c r="A2602" s="23"/>
      <c r="B2602" s="171"/>
      <c r="C2602" s="22"/>
      <c r="D2602" s="120"/>
      <c r="E2602" s="194"/>
      <c r="F2602" s="195" t="s">
        <v>695</v>
      </c>
      <c r="G2602" s="196"/>
      <c r="H2602" s="197"/>
      <c r="I2602" s="198">
        <f t="shared" ca="1" si="210"/>
        <v>0</v>
      </c>
      <c r="J2602" s="121"/>
      <c r="K2602" s="196">
        <f>SUMIFS(VENTAS[Cantidad],VENTAS[Código del producto Vendido],INVENTARIO[[#This Row],[Code]])</f>
        <v>0</v>
      </c>
      <c r="L2602" s="196">
        <f>INVENTARIO[[#This Row],[Entradas]]-INVENTARIO[[#This Row],[Salidas]]</f>
        <v>0</v>
      </c>
      <c r="M2602" s="197">
        <f ca="1">INVENTARIO[[#This Row],[Pricing 1]]*10%</f>
        <v>0</v>
      </c>
      <c r="N2602" s="197"/>
      <c r="O2602" s="197"/>
      <c r="P2602" s="197" t="e">
        <f t="shared" si="211"/>
        <v>#DIV/0!</v>
      </c>
      <c r="Q2602" s="196"/>
      <c r="R2602" s="197"/>
      <c r="S2602" s="199">
        <f t="shared" si="212"/>
        <v>0</v>
      </c>
      <c r="T2602" s="200">
        <f ca="1">(P2602+S2602)-INVENTARIO[[#This Row],[Comisión 10%]]</f>
        <v>0</v>
      </c>
      <c r="U2602" s="197">
        <f t="shared" ca="1" si="213"/>
        <v>0</v>
      </c>
      <c r="V2602" s="201"/>
      <c r="W2602" s="20">
        <f ca="1">INVENTARIO[[#This Row],[Precio Final]]-(INVENTARIO[[#This Row],[Comisión 10%]]+INVENTARIO[[#This Row],[Costo total]])</f>
        <v>0</v>
      </c>
      <c r="X2602" s="20">
        <f ca="1">INVENTARIO[[#This Row],[Ganancia Unitaria]]*INVENTARIO[[#This Row],[Salidas]]</f>
        <v>0</v>
      </c>
      <c r="Y2602" s="20"/>
      <c r="Z2602" s="20"/>
    </row>
    <row r="2603" spans="1:26" ht="55" hidden="1" customHeight="1" x14ac:dyDescent="0.15">
      <c r="A2603" s="23"/>
      <c r="B2603" s="171"/>
      <c r="C2603" s="22"/>
      <c r="D2603" s="120"/>
      <c r="E2603" s="194"/>
      <c r="F2603" s="195" t="s">
        <v>697</v>
      </c>
      <c r="G2603" s="196"/>
      <c r="H2603" s="197"/>
      <c r="I2603" s="198">
        <f t="shared" ca="1" si="210"/>
        <v>0</v>
      </c>
      <c r="J2603" s="121"/>
      <c r="K2603" s="196">
        <f>SUMIFS(VENTAS[Cantidad],VENTAS[Código del producto Vendido],INVENTARIO[[#This Row],[Code]])</f>
        <v>0</v>
      </c>
      <c r="L2603" s="196">
        <f>INVENTARIO[[#This Row],[Entradas]]-INVENTARIO[[#This Row],[Salidas]]</f>
        <v>0</v>
      </c>
      <c r="M2603" s="197">
        <f ca="1">INVENTARIO[[#This Row],[Pricing 1]]*10%</f>
        <v>0</v>
      </c>
      <c r="N2603" s="197"/>
      <c r="O2603" s="197"/>
      <c r="P2603" s="197" t="e">
        <f t="shared" si="211"/>
        <v>#DIV/0!</v>
      </c>
      <c r="Q2603" s="196"/>
      <c r="R2603" s="197"/>
      <c r="S2603" s="199">
        <f t="shared" si="212"/>
        <v>0</v>
      </c>
      <c r="T2603" s="200">
        <f ca="1">(P2603+S2603)-INVENTARIO[[#This Row],[Comisión 10%]]</f>
        <v>0</v>
      </c>
      <c r="U2603" s="197">
        <f t="shared" ca="1" si="213"/>
        <v>0</v>
      </c>
      <c r="V2603" s="201"/>
      <c r="W2603" s="20">
        <f ca="1">INVENTARIO[[#This Row],[Precio Final]]-(INVENTARIO[[#This Row],[Comisión 10%]]+INVENTARIO[[#This Row],[Costo total]])</f>
        <v>0</v>
      </c>
      <c r="X2603" s="20">
        <f ca="1">INVENTARIO[[#This Row],[Ganancia Unitaria]]*INVENTARIO[[#This Row],[Salidas]]</f>
        <v>0</v>
      </c>
      <c r="Y2603" s="20"/>
      <c r="Z2603" s="20"/>
    </row>
    <row r="2604" spans="1:26" ht="55" hidden="1" customHeight="1" x14ac:dyDescent="0.15">
      <c r="A2604" s="23"/>
      <c r="B2604" s="171"/>
      <c r="C2604" s="22"/>
      <c r="D2604" s="120"/>
      <c r="E2604" s="194"/>
      <c r="F2604" s="195" t="s">
        <v>692</v>
      </c>
      <c r="G2604" s="196"/>
      <c r="H2604" s="197"/>
      <c r="I2604" s="198">
        <f t="shared" ca="1" si="210"/>
        <v>0</v>
      </c>
      <c r="J2604" s="121"/>
      <c r="K2604" s="196">
        <f>SUMIFS(VENTAS[Cantidad],VENTAS[Código del producto Vendido],INVENTARIO[[#This Row],[Code]])</f>
        <v>0</v>
      </c>
      <c r="L2604" s="196">
        <f>INVENTARIO[[#This Row],[Entradas]]-INVENTARIO[[#This Row],[Salidas]]</f>
        <v>0</v>
      </c>
      <c r="M2604" s="197">
        <f ca="1">INVENTARIO[[#This Row],[Pricing 1]]*10%</f>
        <v>0</v>
      </c>
      <c r="N2604" s="197"/>
      <c r="O2604" s="197"/>
      <c r="P2604" s="197" t="e">
        <f t="shared" si="211"/>
        <v>#DIV/0!</v>
      </c>
      <c r="Q2604" s="196"/>
      <c r="R2604" s="197"/>
      <c r="S2604" s="199">
        <f t="shared" si="212"/>
        <v>0</v>
      </c>
      <c r="T2604" s="200">
        <f ca="1">(P2604+S2604)-INVENTARIO[[#This Row],[Comisión 10%]]</f>
        <v>0</v>
      </c>
      <c r="U2604" s="197">
        <f t="shared" ca="1" si="213"/>
        <v>0</v>
      </c>
      <c r="V2604" s="201"/>
      <c r="W2604" s="20">
        <f ca="1">INVENTARIO[[#This Row],[Precio Final]]-(INVENTARIO[[#This Row],[Comisión 10%]]+INVENTARIO[[#This Row],[Costo total]])</f>
        <v>0</v>
      </c>
      <c r="X2604" s="20">
        <f ca="1">INVENTARIO[[#This Row],[Ganancia Unitaria]]*INVENTARIO[[#This Row],[Salidas]]</f>
        <v>0</v>
      </c>
      <c r="Y2604" s="20"/>
      <c r="Z2604" s="20"/>
    </row>
    <row r="2605" spans="1:26" ht="55" hidden="1" customHeight="1" x14ac:dyDescent="0.15">
      <c r="A2605" s="23"/>
      <c r="B2605" s="171"/>
      <c r="C2605" s="22"/>
      <c r="D2605" s="120"/>
      <c r="E2605" s="194"/>
      <c r="F2605" s="195" t="s">
        <v>697</v>
      </c>
      <c r="G2605" s="196"/>
      <c r="H2605" s="197"/>
      <c r="I2605" s="198">
        <f t="shared" ca="1" si="210"/>
        <v>0</v>
      </c>
      <c r="J2605" s="121"/>
      <c r="K2605" s="196">
        <f>SUMIFS(VENTAS[Cantidad],VENTAS[Código del producto Vendido],INVENTARIO[[#This Row],[Code]])</f>
        <v>0</v>
      </c>
      <c r="L2605" s="196">
        <f>INVENTARIO[[#This Row],[Entradas]]-INVENTARIO[[#This Row],[Salidas]]</f>
        <v>0</v>
      </c>
      <c r="M2605" s="197">
        <f ca="1">INVENTARIO[[#This Row],[Pricing 1]]*10%</f>
        <v>0</v>
      </c>
      <c r="N2605" s="197"/>
      <c r="O2605" s="197"/>
      <c r="P2605" s="197" t="e">
        <f t="shared" si="211"/>
        <v>#DIV/0!</v>
      </c>
      <c r="Q2605" s="196"/>
      <c r="R2605" s="197"/>
      <c r="S2605" s="199">
        <f t="shared" si="212"/>
        <v>0</v>
      </c>
      <c r="T2605" s="200">
        <f ca="1">(P2605+S2605)-INVENTARIO[[#This Row],[Comisión 10%]]</f>
        <v>0</v>
      </c>
      <c r="U2605" s="197">
        <f t="shared" ca="1" si="213"/>
        <v>0</v>
      </c>
      <c r="V2605" s="201"/>
      <c r="W2605" s="20">
        <f ca="1">INVENTARIO[[#This Row],[Precio Final]]-(INVENTARIO[[#This Row],[Comisión 10%]]+INVENTARIO[[#This Row],[Costo total]])</f>
        <v>0</v>
      </c>
      <c r="X2605" s="20">
        <f ca="1">INVENTARIO[[#This Row],[Ganancia Unitaria]]*INVENTARIO[[#This Row],[Salidas]]</f>
        <v>0</v>
      </c>
      <c r="Y2605" s="20"/>
      <c r="Z2605" s="20"/>
    </row>
    <row r="2606" spans="1:26" ht="55" hidden="1" customHeight="1" x14ac:dyDescent="0.15">
      <c r="A2606" s="23"/>
      <c r="B2606" s="171"/>
      <c r="C2606" s="22"/>
      <c r="D2606" s="120"/>
      <c r="E2606" s="194"/>
      <c r="F2606" s="195" t="s">
        <v>697</v>
      </c>
      <c r="G2606" s="196"/>
      <c r="H2606" s="197"/>
      <c r="I2606" s="198">
        <f t="shared" ca="1" si="210"/>
        <v>0</v>
      </c>
      <c r="J2606" s="121"/>
      <c r="K2606" s="196">
        <f>SUMIFS(VENTAS[Cantidad],VENTAS[Código del producto Vendido],INVENTARIO[[#This Row],[Code]])</f>
        <v>0</v>
      </c>
      <c r="L2606" s="196">
        <f>INVENTARIO[[#This Row],[Entradas]]-INVENTARIO[[#This Row],[Salidas]]</f>
        <v>0</v>
      </c>
      <c r="M2606" s="197">
        <f ca="1">INVENTARIO[[#This Row],[Pricing 1]]*10%</f>
        <v>0</v>
      </c>
      <c r="N2606" s="197"/>
      <c r="O2606" s="197"/>
      <c r="P2606" s="197" t="e">
        <f t="shared" si="211"/>
        <v>#DIV/0!</v>
      </c>
      <c r="Q2606" s="196"/>
      <c r="R2606" s="197"/>
      <c r="S2606" s="199">
        <f t="shared" si="212"/>
        <v>0</v>
      </c>
      <c r="T2606" s="200">
        <f ca="1">(P2606+S2606)-INVENTARIO[[#This Row],[Comisión 10%]]</f>
        <v>0</v>
      </c>
      <c r="U2606" s="197">
        <f t="shared" ca="1" si="213"/>
        <v>0</v>
      </c>
      <c r="V2606" s="201"/>
      <c r="W2606" s="20">
        <f ca="1">INVENTARIO[[#This Row],[Precio Final]]-(INVENTARIO[[#This Row],[Comisión 10%]]+INVENTARIO[[#This Row],[Costo total]])</f>
        <v>0</v>
      </c>
      <c r="X2606" s="20">
        <f ca="1">INVENTARIO[[#This Row],[Ganancia Unitaria]]*INVENTARIO[[#This Row],[Salidas]]</f>
        <v>0</v>
      </c>
      <c r="Y2606" s="20"/>
      <c r="Z2606" s="20"/>
    </row>
    <row r="2607" spans="1:26" ht="55" hidden="1" customHeight="1" x14ac:dyDescent="0.15">
      <c r="A2607" s="23"/>
      <c r="B2607" s="171"/>
      <c r="C2607" s="22"/>
      <c r="D2607" s="120"/>
      <c r="E2607" s="194"/>
      <c r="F2607" s="195"/>
      <c r="G2607" s="196"/>
      <c r="H2607" s="197"/>
      <c r="I2607" s="198">
        <f t="shared" ca="1" si="210"/>
        <v>0</v>
      </c>
      <c r="J2607" s="121"/>
      <c r="K2607" s="196">
        <f>SUMIFS(VENTAS[Cantidad],VENTAS[Código del producto Vendido],INVENTARIO[[#This Row],[Code]])</f>
        <v>0</v>
      </c>
      <c r="L2607" s="196">
        <f>INVENTARIO[[#This Row],[Entradas]]-INVENTARIO[[#This Row],[Salidas]]</f>
        <v>0</v>
      </c>
      <c r="M2607" s="197">
        <f ca="1">INVENTARIO[[#This Row],[Pricing 1]]*10%</f>
        <v>0</v>
      </c>
      <c r="N2607" s="197"/>
      <c r="O2607" s="197"/>
      <c r="P2607" s="197" t="e">
        <f t="shared" si="211"/>
        <v>#DIV/0!</v>
      </c>
      <c r="Q2607" s="196"/>
      <c r="R2607" s="197"/>
      <c r="S2607" s="199">
        <f t="shared" si="212"/>
        <v>0</v>
      </c>
      <c r="T2607" s="200">
        <f ca="1">(P2607+S2607)-INVENTARIO[[#This Row],[Comisión 10%]]</f>
        <v>0</v>
      </c>
      <c r="U2607" s="197">
        <f t="shared" ca="1" si="213"/>
        <v>0</v>
      </c>
      <c r="V2607" s="201"/>
      <c r="W2607" s="20">
        <f ca="1">INVENTARIO[[#This Row],[Precio Final]]-(INVENTARIO[[#This Row],[Comisión 10%]]+INVENTARIO[[#This Row],[Costo total]])</f>
        <v>0</v>
      </c>
      <c r="X2607" s="20">
        <f ca="1">INVENTARIO[[#This Row],[Ganancia Unitaria]]*INVENTARIO[[#This Row],[Salidas]]</f>
        <v>0</v>
      </c>
      <c r="Y2607" s="20"/>
      <c r="Z2607" s="20"/>
    </row>
    <row r="2608" spans="1:26" ht="55" hidden="1" customHeight="1" x14ac:dyDescent="0.15">
      <c r="A2608" s="23"/>
      <c r="B2608" s="171"/>
      <c r="C2608" s="22"/>
      <c r="D2608" s="120"/>
      <c r="E2608" s="194"/>
      <c r="F2608" s="195" t="s">
        <v>697</v>
      </c>
      <c r="G2608" s="196"/>
      <c r="H2608" s="197"/>
      <c r="I2608" s="198">
        <f t="shared" ca="1" si="210"/>
        <v>0</v>
      </c>
      <c r="J2608" s="121"/>
      <c r="K2608" s="196">
        <f>SUMIFS(VENTAS[Cantidad],VENTAS[Código del producto Vendido],INVENTARIO[[#This Row],[Code]])</f>
        <v>0</v>
      </c>
      <c r="L2608" s="196">
        <f>INVENTARIO[[#This Row],[Entradas]]-INVENTARIO[[#This Row],[Salidas]]</f>
        <v>0</v>
      </c>
      <c r="M2608" s="197">
        <f ca="1">INVENTARIO[[#This Row],[Pricing 1]]*10%</f>
        <v>0</v>
      </c>
      <c r="N2608" s="197"/>
      <c r="O2608" s="197"/>
      <c r="P2608" s="197" t="e">
        <f t="shared" si="211"/>
        <v>#DIV/0!</v>
      </c>
      <c r="Q2608" s="196"/>
      <c r="R2608" s="197"/>
      <c r="S2608" s="199">
        <f t="shared" si="212"/>
        <v>0</v>
      </c>
      <c r="T2608" s="200">
        <f ca="1">(P2608+S2608)-INVENTARIO[[#This Row],[Comisión 10%]]</f>
        <v>0</v>
      </c>
      <c r="U2608" s="197">
        <f t="shared" ca="1" si="213"/>
        <v>0</v>
      </c>
      <c r="V2608" s="201"/>
      <c r="W2608" s="20">
        <f ca="1">INVENTARIO[[#This Row],[Precio Final]]-(INVENTARIO[[#This Row],[Comisión 10%]]+INVENTARIO[[#This Row],[Costo total]])</f>
        <v>0</v>
      </c>
      <c r="X2608" s="20">
        <f ca="1">INVENTARIO[[#This Row],[Ganancia Unitaria]]*INVENTARIO[[#This Row],[Salidas]]</f>
        <v>0</v>
      </c>
      <c r="Y2608" s="20"/>
      <c r="Z2608" s="20"/>
    </row>
    <row r="2609" spans="1:26" ht="55" hidden="1" customHeight="1" x14ac:dyDescent="0.15">
      <c r="A2609" s="23"/>
      <c r="B2609" s="171"/>
      <c r="C2609" s="22"/>
      <c r="D2609" s="120"/>
      <c r="E2609" s="194"/>
      <c r="F2609" s="195" t="s">
        <v>695</v>
      </c>
      <c r="G2609" s="196"/>
      <c r="H2609" s="197"/>
      <c r="I2609" s="198">
        <f t="shared" ca="1" si="210"/>
        <v>0</v>
      </c>
      <c r="J2609" s="121"/>
      <c r="K2609" s="196">
        <f>SUMIFS(VENTAS[Cantidad],VENTAS[Código del producto Vendido],INVENTARIO[[#This Row],[Code]])</f>
        <v>0</v>
      </c>
      <c r="L2609" s="196">
        <f>INVENTARIO[[#This Row],[Entradas]]-INVENTARIO[[#This Row],[Salidas]]</f>
        <v>0</v>
      </c>
      <c r="M2609" s="197">
        <f ca="1">INVENTARIO[[#This Row],[Pricing 1]]*10%</f>
        <v>0</v>
      </c>
      <c r="N2609" s="197"/>
      <c r="O2609" s="197"/>
      <c r="P2609" s="197" t="e">
        <f t="shared" si="211"/>
        <v>#DIV/0!</v>
      </c>
      <c r="Q2609" s="196"/>
      <c r="R2609" s="197"/>
      <c r="S2609" s="199">
        <f t="shared" si="212"/>
        <v>0</v>
      </c>
      <c r="T2609" s="200">
        <f ca="1">(P2609+S2609)-INVENTARIO[[#This Row],[Comisión 10%]]</f>
        <v>0</v>
      </c>
      <c r="U2609" s="197">
        <f t="shared" ca="1" si="213"/>
        <v>0</v>
      </c>
      <c r="V2609" s="201"/>
      <c r="W2609" s="20">
        <f ca="1">INVENTARIO[[#This Row],[Precio Final]]-(INVENTARIO[[#This Row],[Comisión 10%]]+INVENTARIO[[#This Row],[Costo total]])</f>
        <v>0</v>
      </c>
      <c r="X2609" s="20">
        <f ca="1">INVENTARIO[[#This Row],[Ganancia Unitaria]]*INVENTARIO[[#This Row],[Salidas]]</f>
        <v>0</v>
      </c>
      <c r="Y2609" s="20"/>
      <c r="Z2609" s="20"/>
    </row>
    <row r="2610" spans="1:26" ht="55" hidden="1" customHeight="1" x14ac:dyDescent="0.15">
      <c r="A2610" s="23"/>
      <c r="B2610" s="171"/>
      <c r="C2610" s="22"/>
      <c r="D2610" s="120"/>
      <c r="E2610" s="194"/>
      <c r="F2610" s="195" t="s">
        <v>2412</v>
      </c>
      <c r="G2610" s="196"/>
      <c r="H2610" s="197"/>
      <c r="I2610" s="198">
        <f t="shared" ca="1" si="210"/>
        <v>0</v>
      </c>
      <c r="J2610" s="121"/>
      <c r="K2610" s="196">
        <f>SUMIFS(VENTAS[Cantidad],VENTAS[Código del producto Vendido],INVENTARIO[[#This Row],[Code]])</f>
        <v>0</v>
      </c>
      <c r="L2610" s="196">
        <f>INVENTARIO[[#This Row],[Entradas]]-INVENTARIO[[#This Row],[Salidas]]</f>
        <v>0</v>
      </c>
      <c r="M2610" s="197">
        <f ca="1">INVENTARIO[[#This Row],[Pricing 1]]*10%</f>
        <v>0</v>
      </c>
      <c r="N2610" s="197"/>
      <c r="O2610" s="197"/>
      <c r="P2610" s="197" t="e">
        <f t="shared" si="211"/>
        <v>#DIV/0!</v>
      </c>
      <c r="Q2610" s="196"/>
      <c r="R2610" s="197"/>
      <c r="S2610" s="199">
        <f t="shared" si="212"/>
        <v>0</v>
      </c>
      <c r="T2610" s="200">
        <f ca="1">(P2610+S2610)-INVENTARIO[[#This Row],[Comisión 10%]]</f>
        <v>0</v>
      </c>
      <c r="U2610" s="197">
        <f t="shared" ca="1" si="213"/>
        <v>0</v>
      </c>
      <c r="V2610" s="201"/>
      <c r="W2610" s="20">
        <f ca="1">INVENTARIO[[#This Row],[Precio Final]]-(INVENTARIO[[#This Row],[Comisión 10%]]+INVENTARIO[[#This Row],[Costo total]])</f>
        <v>0</v>
      </c>
      <c r="X2610" s="20">
        <f ca="1">INVENTARIO[[#This Row],[Ganancia Unitaria]]*INVENTARIO[[#This Row],[Salidas]]</f>
        <v>0</v>
      </c>
      <c r="Y2610" s="20"/>
      <c r="Z2610" s="20"/>
    </row>
    <row r="2611" spans="1:26" ht="55" hidden="1" customHeight="1" x14ac:dyDescent="0.15">
      <c r="A2611" s="23"/>
      <c r="B2611" s="171"/>
      <c r="C2611" s="22"/>
      <c r="D2611" s="120"/>
      <c r="E2611" s="194"/>
      <c r="F2611" s="195" t="s">
        <v>697</v>
      </c>
      <c r="G2611" s="196"/>
      <c r="H2611" s="197"/>
      <c r="I2611" s="198">
        <f t="shared" ca="1" si="210"/>
        <v>0</v>
      </c>
      <c r="J2611" s="121"/>
      <c r="K2611" s="196">
        <f>SUMIFS(VENTAS[Cantidad],VENTAS[Código del producto Vendido],INVENTARIO[[#This Row],[Code]])</f>
        <v>0</v>
      </c>
      <c r="L2611" s="196">
        <f>INVENTARIO[[#This Row],[Entradas]]-INVENTARIO[[#This Row],[Salidas]]</f>
        <v>0</v>
      </c>
      <c r="M2611" s="197">
        <f ca="1">INVENTARIO[[#This Row],[Pricing 1]]*10%</f>
        <v>0</v>
      </c>
      <c r="N2611" s="197"/>
      <c r="O2611" s="197"/>
      <c r="P2611" s="197" t="e">
        <f t="shared" si="211"/>
        <v>#DIV/0!</v>
      </c>
      <c r="Q2611" s="196"/>
      <c r="R2611" s="197"/>
      <c r="S2611" s="199">
        <f t="shared" si="212"/>
        <v>0</v>
      </c>
      <c r="T2611" s="200">
        <f ca="1">(P2611+S2611)-INVENTARIO[[#This Row],[Comisión 10%]]</f>
        <v>0</v>
      </c>
      <c r="U2611" s="197">
        <f t="shared" ca="1" si="213"/>
        <v>0</v>
      </c>
      <c r="V2611" s="201"/>
      <c r="W2611" s="20">
        <f ca="1">INVENTARIO[[#This Row],[Precio Final]]-(INVENTARIO[[#This Row],[Comisión 10%]]+INVENTARIO[[#This Row],[Costo total]])</f>
        <v>0</v>
      </c>
      <c r="X2611" s="20">
        <f ca="1">INVENTARIO[[#This Row],[Ganancia Unitaria]]*INVENTARIO[[#This Row],[Salidas]]</f>
        <v>0</v>
      </c>
      <c r="Y2611" s="20"/>
      <c r="Z2611" s="20"/>
    </row>
    <row r="2612" spans="1:26" ht="55" hidden="1" customHeight="1" x14ac:dyDescent="0.15">
      <c r="A2612" s="23"/>
      <c r="B2612" s="171"/>
      <c r="C2612" s="22"/>
      <c r="D2612" s="120"/>
      <c r="E2612" s="194"/>
      <c r="F2612" s="195" t="s">
        <v>695</v>
      </c>
      <c r="G2612" s="196"/>
      <c r="H2612" s="197"/>
      <c r="I2612" s="198">
        <f t="shared" ca="1" si="210"/>
        <v>0</v>
      </c>
      <c r="J2612" s="121"/>
      <c r="K2612" s="196">
        <f>SUMIFS(VENTAS[Cantidad],VENTAS[Código del producto Vendido],INVENTARIO[[#This Row],[Code]])</f>
        <v>0</v>
      </c>
      <c r="L2612" s="196">
        <f>INVENTARIO[[#This Row],[Entradas]]-INVENTARIO[[#This Row],[Salidas]]</f>
        <v>0</v>
      </c>
      <c r="M2612" s="197">
        <f ca="1">INVENTARIO[[#This Row],[Pricing 1]]*10%</f>
        <v>0</v>
      </c>
      <c r="N2612" s="197"/>
      <c r="O2612" s="197"/>
      <c r="P2612" s="197" t="e">
        <f t="shared" si="211"/>
        <v>#DIV/0!</v>
      </c>
      <c r="Q2612" s="196"/>
      <c r="R2612" s="197"/>
      <c r="S2612" s="199">
        <f t="shared" si="212"/>
        <v>0</v>
      </c>
      <c r="T2612" s="200">
        <f ca="1">(P2612+S2612)-INVENTARIO[[#This Row],[Comisión 10%]]</f>
        <v>0</v>
      </c>
      <c r="U2612" s="197">
        <f t="shared" ca="1" si="213"/>
        <v>0</v>
      </c>
      <c r="V2612" s="201"/>
      <c r="W2612" s="20">
        <f ca="1">INVENTARIO[[#This Row],[Precio Final]]-(INVENTARIO[[#This Row],[Comisión 10%]]+INVENTARIO[[#This Row],[Costo total]])</f>
        <v>0</v>
      </c>
      <c r="X2612" s="20">
        <f ca="1">INVENTARIO[[#This Row],[Ganancia Unitaria]]*INVENTARIO[[#This Row],[Salidas]]</f>
        <v>0</v>
      </c>
      <c r="Y2612" s="20"/>
      <c r="Z2612" s="20"/>
    </row>
    <row r="2613" spans="1:26" ht="55" hidden="1" customHeight="1" x14ac:dyDescent="0.15">
      <c r="A2613" s="23"/>
      <c r="B2613" s="171"/>
      <c r="C2613" s="22"/>
      <c r="D2613" s="120"/>
      <c r="E2613" s="194"/>
      <c r="F2613" s="195" t="s">
        <v>697</v>
      </c>
      <c r="G2613" s="196"/>
      <c r="H2613" s="197"/>
      <c r="I2613" s="198">
        <f t="shared" ca="1" si="210"/>
        <v>0</v>
      </c>
      <c r="J2613" s="121"/>
      <c r="K2613" s="196">
        <f>SUMIFS(VENTAS[Cantidad],VENTAS[Código del producto Vendido],INVENTARIO[[#This Row],[Code]])</f>
        <v>0</v>
      </c>
      <c r="L2613" s="196">
        <f>INVENTARIO[[#This Row],[Entradas]]-INVENTARIO[[#This Row],[Salidas]]</f>
        <v>0</v>
      </c>
      <c r="M2613" s="197">
        <f ca="1">INVENTARIO[[#This Row],[Pricing 1]]*10%</f>
        <v>0</v>
      </c>
      <c r="N2613" s="197"/>
      <c r="O2613" s="197"/>
      <c r="P2613" s="197" t="e">
        <f t="shared" si="211"/>
        <v>#DIV/0!</v>
      </c>
      <c r="Q2613" s="196"/>
      <c r="R2613" s="197"/>
      <c r="S2613" s="199">
        <f t="shared" si="212"/>
        <v>0</v>
      </c>
      <c r="T2613" s="200">
        <f ca="1">(P2613+S2613)-INVENTARIO[[#This Row],[Comisión 10%]]</f>
        <v>0</v>
      </c>
      <c r="U2613" s="197">
        <f t="shared" ca="1" si="213"/>
        <v>0</v>
      </c>
      <c r="V2613" s="201"/>
      <c r="W2613" s="20">
        <f ca="1">INVENTARIO[[#This Row],[Precio Final]]-(INVENTARIO[[#This Row],[Comisión 10%]]+INVENTARIO[[#This Row],[Costo total]])</f>
        <v>0</v>
      </c>
      <c r="X2613" s="20">
        <f ca="1">INVENTARIO[[#This Row],[Ganancia Unitaria]]*INVENTARIO[[#This Row],[Salidas]]</f>
        <v>0</v>
      </c>
      <c r="Y2613" s="20"/>
      <c r="Z2613" s="20"/>
    </row>
    <row r="2614" spans="1:26" ht="55" hidden="1" customHeight="1" x14ac:dyDescent="0.15">
      <c r="A2614" s="23"/>
      <c r="B2614" s="171"/>
      <c r="C2614" s="22"/>
      <c r="D2614" s="120"/>
      <c r="E2614" s="194"/>
      <c r="F2614" s="195" t="s">
        <v>1345</v>
      </c>
      <c r="G2614" s="196"/>
      <c r="H2614" s="197"/>
      <c r="I2614" s="198">
        <f t="shared" ref="I2614:I2677" ca="1" si="214">U2614</f>
        <v>0</v>
      </c>
      <c r="J2614" s="121"/>
      <c r="K2614" s="196">
        <f>SUMIFS(VENTAS[Cantidad],VENTAS[Código del producto Vendido],INVENTARIO[[#This Row],[Code]])</f>
        <v>0</v>
      </c>
      <c r="L2614" s="196">
        <f>INVENTARIO[[#This Row],[Entradas]]-INVENTARIO[[#This Row],[Salidas]]</f>
        <v>0</v>
      </c>
      <c r="M2614" s="197">
        <f ca="1">INVENTARIO[[#This Row],[Pricing 1]]*10%</f>
        <v>0</v>
      </c>
      <c r="N2614" s="197"/>
      <c r="O2614" s="197"/>
      <c r="P2614" s="197" t="e">
        <f t="shared" ref="P2614:P2677" si="215">N2614/O2614</f>
        <v>#DIV/0!</v>
      </c>
      <c r="Q2614" s="196"/>
      <c r="R2614" s="197"/>
      <c r="S2614" s="199">
        <f t="shared" ref="S2614:S2677" si="216">Q2614*R2614/1000</f>
        <v>0</v>
      </c>
      <c r="T2614" s="200">
        <f ca="1">(P2614+S2614)-INVENTARIO[[#This Row],[Comisión 10%]]</f>
        <v>0</v>
      </c>
      <c r="U2614" s="197">
        <f t="shared" ref="U2614:U2677" ca="1" si="217">ROUNDUP(T2614,0)</f>
        <v>0</v>
      </c>
      <c r="V2614" s="201"/>
      <c r="W2614" s="20">
        <f ca="1">INVENTARIO[[#This Row],[Precio Final]]-(INVENTARIO[[#This Row],[Comisión 10%]]+INVENTARIO[[#This Row],[Costo total]])</f>
        <v>0</v>
      </c>
      <c r="X2614" s="20">
        <f ca="1">INVENTARIO[[#This Row],[Ganancia Unitaria]]*INVENTARIO[[#This Row],[Salidas]]</f>
        <v>0</v>
      </c>
      <c r="Y2614" s="20"/>
      <c r="Z2614" s="20"/>
    </row>
    <row r="2615" spans="1:26" ht="55" hidden="1" customHeight="1" x14ac:dyDescent="0.15">
      <c r="A2615" s="23"/>
      <c r="B2615" s="171"/>
      <c r="C2615" s="22"/>
      <c r="D2615" s="120"/>
      <c r="E2615" s="194"/>
      <c r="F2615" s="195" t="s">
        <v>697</v>
      </c>
      <c r="G2615" s="196"/>
      <c r="H2615" s="197"/>
      <c r="I2615" s="198">
        <f t="shared" ca="1" si="214"/>
        <v>0</v>
      </c>
      <c r="J2615" s="121"/>
      <c r="K2615" s="196">
        <f>SUMIFS(VENTAS[Cantidad],VENTAS[Código del producto Vendido],INVENTARIO[[#This Row],[Code]])</f>
        <v>0</v>
      </c>
      <c r="L2615" s="196">
        <f>INVENTARIO[[#This Row],[Entradas]]-INVENTARIO[[#This Row],[Salidas]]</f>
        <v>0</v>
      </c>
      <c r="M2615" s="197">
        <f ca="1">INVENTARIO[[#This Row],[Pricing 1]]*10%</f>
        <v>0</v>
      </c>
      <c r="N2615" s="197"/>
      <c r="O2615" s="197"/>
      <c r="P2615" s="197" t="e">
        <f t="shared" si="215"/>
        <v>#DIV/0!</v>
      </c>
      <c r="Q2615" s="196"/>
      <c r="R2615" s="197"/>
      <c r="S2615" s="199">
        <f t="shared" si="216"/>
        <v>0</v>
      </c>
      <c r="T2615" s="200">
        <f ca="1">(P2615+S2615)-INVENTARIO[[#This Row],[Comisión 10%]]</f>
        <v>0</v>
      </c>
      <c r="U2615" s="197">
        <f t="shared" ca="1" si="217"/>
        <v>0</v>
      </c>
      <c r="V2615" s="201"/>
      <c r="W2615" s="20">
        <f ca="1">INVENTARIO[[#This Row],[Precio Final]]-(INVENTARIO[[#This Row],[Comisión 10%]]+INVENTARIO[[#This Row],[Costo total]])</f>
        <v>0</v>
      </c>
      <c r="X2615" s="20">
        <f ca="1">INVENTARIO[[#This Row],[Ganancia Unitaria]]*INVENTARIO[[#This Row],[Salidas]]</f>
        <v>0</v>
      </c>
      <c r="Y2615" s="20"/>
      <c r="Z2615" s="20"/>
    </row>
    <row r="2616" spans="1:26" ht="55" hidden="1" customHeight="1" x14ac:dyDescent="0.15">
      <c r="A2616" s="23"/>
      <c r="B2616" s="171"/>
      <c r="C2616" s="22"/>
      <c r="D2616" s="120"/>
      <c r="E2616" s="194"/>
      <c r="F2616" s="195"/>
      <c r="G2616" s="196"/>
      <c r="H2616" s="197"/>
      <c r="I2616" s="198">
        <f t="shared" ca="1" si="214"/>
        <v>0</v>
      </c>
      <c r="J2616" s="121"/>
      <c r="K2616" s="196">
        <f>SUMIFS(VENTAS[Cantidad],VENTAS[Código del producto Vendido],INVENTARIO[[#This Row],[Code]])</f>
        <v>0</v>
      </c>
      <c r="L2616" s="196">
        <f>INVENTARIO[[#This Row],[Entradas]]-INVENTARIO[[#This Row],[Salidas]]</f>
        <v>0</v>
      </c>
      <c r="M2616" s="197">
        <f ca="1">INVENTARIO[[#This Row],[Pricing 1]]*10%</f>
        <v>0</v>
      </c>
      <c r="N2616" s="197"/>
      <c r="O2616" s="197"/>
      <c r="P2616" s="197" t="e">
        <f t="shared" si="215"/>
        <v>#DIV/0!</v>
      </c>
      <c r="Q2616" s="196"/>
      <c r="R2616" s="197"/>
      <c r="S2616" s="199">
        <f t="shared" si="216"/>
        <v>0</v>
      </c>
      <c r="T2616" s="200">
        <f ca="1">(P2616+S2616)-INVENTARIO[[#This Row],[Comisión 10%]]</f>
        <v>0</v>
      </c>
      <c r="U2616" s="197">
        <f t="shared" ca="1" si="217"/>
        <v>0</v>
      </c>
      <c r="V2616" s="201"/>
      <c r="W2616" s="20">
        <f ca="1">INVENTARIO[[#This Row],[Precio Final]]-(INVENTARIO[[#This Row],[Comisión 10%]]+INVENTARIO[[#This Row],[Costo total]])</f>
        <v>0</v>
      </c>
      <c r="X2616" s="20">
        <f ca="1">INVENTARIO[[#This Row],[Ganancia Unitaria]]*INVENTARIO[[#This Row],[Salidas]]</f>
        <v>0</v>
      </c>
      <c r="Y2616" s="20"/>
      <c r="Z2616" s="20"/>
    </row>
    <row r="2617" spans="1:26" ht="55" hidden="1" customHeight="1" x14ac:dyDescent="0.15">
      <c r="A2617" s="23"/>
      <c r="B2617" s="171"/>
      <c r="C2617" s="22"/>
      <c r="D2617" s="120"/>
      <c r="E2617" s="194"/>
      <c r="F2617" s="195" t="s">
        <v>692</v>
      </c>
      <c r="G2617" s="196"/>
      <c r="H2617" s="197"/>
      <c r="I2617" s="198">
        <f t="shared" ca="1" si="214"/>
        <v>0</v>
      </c>
      <c r="J2617" s="121"/>
      <c r="K2617" s="196">
        <f>SUMIFS(VENTAS[Cantidad],VENTAS[Código del producto Vendido],INVENTARIO[[#This Row],[Code]])</f>
        <v>0</v>
      </c>
      <c r="L2617" s="196">
        <f>INVENTARIO[[#This Row],[Entradas]]-INVENTARIO[[#This Row],[Salidas]]</f>
        <v>0</v>
      </c>
      <c r="M2617" s="197">
        <f ca="1">INVENTARIO[[#This Row],[Pricing 1]]*10%</f>
        <v>0</v>
      </c>
      <c r="N2617" s="197"/>
      <c r="O2617" s="197"/>
      <c r="P2617" s="197" t="e">
        <f t="shared" si="215"/>
        <v>#DIV/0!</v>
      </c>
      <c r="Q2617" s="196"/>
      <c r="R2617" s="197"/>
      <c r="S2617" s="199">
        <f t="shared" si="216"/>
        <v>0</v>
      </c>
      <c r="T2617" s="200">
        <f ca="1">(P2617+S2617)-INVENTARIO[[#This Row],[Comisión 10%]]</f>
        <v>0</v>
      </c>
      <c r="U2617" s="197">
        <f t="shared" ca="1" si="217"/>
        <v>0</v>
      </c>
      <c r="V2617" s="201"/>
      <c r="W2617" s="20">
        <f ca="1">INVENTARIO[[#This Row],[Precio Final]]-(INVENTARIO[[#This Row],[Comisión 10%]]+INVENTARIO[[#This Row],[Costo total]])</f>
        <v>0</v>
      </c>
      <c r="X2617" s="20">
        <f ca="1">INVENTARIO[[#This Row],[Ganancia Unitaria]]*INVENTARIO[[#This Row],[Salidas]]</f>
        <v>0</v>
      </c>
      <c r="Y2617" s="20"/>
      <c r="Z2617" s="20"/>
    </row>
    <row r="2618" spans="1:26" ht="55" hidden="1" customHeight="1" x14ac:dyDescent="0.15">
      <c r="A2618" s="23"/>
      <c r="B2618" s="171"/>
      <c r="C2618" s="22"/>
      <c r="D2618" s="120"/>
      <c r="E2618" s="194"/>
      <c r="F2618" s="195" t="s">
        <v>695</v>
      </c>
      <c r="G2618" s="196"/>
      <c r="H2618" s="197"/>
      <c r="I2618" s="198">
        <f t="shared" ca="1" si="214"/>
        <v>0</v>
      </c>
      <c r="J2618" s="121"/>
      <c r="K2618" s="196">
        <f>SUMIFS(VENTAS[Cantidad],VENTAS[Código del producto Vendido],INVENTARIO[[#This Row],[Code]])</f>
        <v>0</v>
      </c>
      <c r="L2618" s="196">
        <f>INVENTARIO[[#This Row],[Entradas]]-INVENTARIO[[#This Row],[Salidas]]</f>
        <v>0</v>
      </c>
      <c r="M2618" s="197">
        <f ca="1">INVENTARIO[[#This Row],[Pricing 1]]*10%</f>
        <v>0</v>
      </c>
      <c r="N2618" s="197"/>
      <c r="O2618" s="197"/>
      <c r="P2618" s="197" t="e">
        <f t="shared" si="215"/>
        <v>#DIV/0!</v>
      </c>
      <c r="Q2618" s="196"/>
      <c r="R2618" s="197"/>
      <c r="S2618" s="199">
        <f t="shared" si="216"/>
        <v>0</v>
      </c>
      <c r="T2618" s="200">
        <f ca="1">(P2618+S2618)-INVENTARIO[[#This Row],[Comisión 10%]]</f>
        <v>0</v>
      </c>
      <c r="U2618" s="197">
        <f t="shared" ca="1" si="217"/>
        <v>0</v>
      </c>
      <c r="V2618" s="201"/>
      <c r="W2618" s="20">
        <f ca="1">INVENTARIO[[#This Row],[Precio Final]]-(INVENTARIO[[#This Row],[Comisión 10%]]+INVENTARIO[[#This Row],[Costo total]])</f>
        <v>0</v>
      </c>
      <c r="X2618" s="20">
        <f ca="1">INVENTARIO[[#This Row],[Ganancia Unitaria]]*INVENTARIO[[#This Row],[Salidas]]</f>
        <v>0</v>
      </c>
      <c r="Y2618" s="20"/>
      <c r="Z2618" s="20"/>
    </row>
    <row r="2619" spans="1:26" ht="55" hidden="1" customHeight="1" x14ac:dyDescent="0.15">
      <c r="A2619" s="23"/>
      <c r="B2619" s="171"/>
      <c r="C2619" s="22"/>
      <c r="D2619" s="120"/>
      <c r="E2619" s="194"/>
      <c r="F2619" s="195" t="s">
        <v>695</v>
      </c>
      <c r="G2619" s="196"/>
      <c r="H2619" s="197"/>
      <c r="I2619" s="198">
        <f t="shared" ca="1" si="214"/>
        <v>0</v>
      </c>
      <c r="J2619" s="121"/>
      <c r="K2619" s="196">
        <f>SUMIFS(VENTAS[Cantidad],VENTAS[Código del producto Vendido],INVENTARIO[[#This Row],[Code]])</f>
        <v>0</v>
      </c>
      <c r="L2619" s="196">
        <f>INVENTARIO[[#This Row],[Entradas]]-INVENTARIO[[#This Row],[Salidas]]</f>
        <v>0</v>
      </c>
      <c r="M2619" s="197">
        <f ca="1">INVENTARIO[[#This Row],[Pricing 1]]*10%</f>
        <v>0</v>
      </c>
      <c r="N2619" s="197"/>
      <c r="O2619" s="197"/>
      <c r="P2619" s="197" t="e">
        <f t="shared" si="215"/>
        <v>#DIV/0!</v>
      </c>
      <c r="Q2619" s="196"/>
      <c r="R2619" s="197"/>
      <c r="S2619" s="199">
        <f t="shared" si="216"/>
        <v>0</v>
      </c>
      <c r="T2619" s="200">
        <f ca="1">(P2619+S2619)-INVENTARIO[[#This Row],[Comisión 10%]]</f>
        <v>0</v>
      </c>
      <c r="U2619" s="197">
        <f t="shared" ca="1" si="217"/>
        <v>0</v>
      </c>
      <c r="V2619" s="201"/>
      <c r="W2619" s="20">
        <f ca="1">INVENTARIO[[#This Row],[Precio Final]]-(INVENTARIO[[#This Row],[Comisión 10%]]+INVENTARIO[[#This Row],[Costo total]])</f>
        <v>0</v>
      </c>
      <c r="X2619" s="20">
        <f ca="1">INVENTARIO[[#This Row],[Ganancia Unitaria]]*INVENTARIO[[#This Row],[Salidas]]</f>
        <v>0</v>
      </c>
      <c r="Y2619" s="20"/>
      <c r="Z2619" s="20"/>
    </row>
    <row r="2620" spans="1:26" ht="55" hidden="1" customHeight="1" x14ac:dyDescent="0.15">
      <c r="A2620" s="23"/>
      <c r="B2620" s="171"/>
      <c r="C2620" s="22"/>
      <c r="D2620" s="120"/>
      <c r="E2620" s="194"/>
      <c r="F2620" s="195" t="s">
        <v>2413</v>
      </c>
      <c r="G2620" s="196"/>
      <c r="H2620" s="197"/>
      <c r="I2620" s="198">
        <f t="shared" ca="1" si="214"/>
        <v>0</v>
      </c>
      <c r="J2620" s="121"/>
      <c r="K2620" s="196">
        <f>SUMIFS(VENTAS[Cantidad],VENTAS[Código del producto Vendido],INVENTARIO[[#This Row],[Code]])</f>
        <v>0</v>
      </c>
      <c r="L2620" s="196">
        <f>INVENTARIO[[#This Row],[Entradas]]-INVENTARIO[[#This Row],[Salidas]]</f>
        <v>0</v>
      </c>
      <c r="M2620" s="197">
        <f ca="1">INVENTARIO[[#This Row],[Pricing 1]]*10%</f>
        <v>0</v>
      </c>
      <c r="N2620" s="197"/>
      <c r="O2620" s="197"/>
      <c r="P2620" s="197" t="e">
        <f t="shared" si="215"/>
        <v>#DIV/0!</v>
      </c>
      <c r="Q2620" s="196"/>
      <c r="R2620" s="197"/>
      <c r="S2620" s="199">
        <f t="shared" si="216"/>
        <v>0</v>
      </c>
      <c r="T2620" s="200">
        <f ca="1">(P2620+S2620)-INVENTARIO[[#This Row],[Comisión 10%]]</f>
        <v>0</v>
      </c>
      <c r="U2620" s="197">
        <f t="shared" ca="1" si="217"/>
        <v>0</v>
      </c>
      <c r="V2620" s="201"/>
      <c r="W2620" s="20">
        <f ca="1">INVENTARIO[[#This Row],[Precio Final]]-(INVENTARIO[[#This Row],[Comisión 10%]]+INVENTARIO[[#This Row],[Costo total]])</f>
        <v>0</v>
      </c>
      <c r="X2620" s="20">
        <f ca="1">INVENTARIO[[#This Row],[Ganancia Unitaria]]*INVENTARIO[[#This Row],[Salidas]]</f>
        <v>0</v>
      </c>
      <c r="Y2620" s="20"/>
      <c r="Z2620" s="20"/>
    </row>
    <row r="2621" spans="1:26" ht="55" hidden="1" customHeight="1" x14ac:dyDescent="0.15">
      <c r="A2621" s="23"/>
      <c r="B2621" s="171"/>
      <c r="C2621" s="22"/>
      <c r="D2621" s="120"/>
      <c r="E2621" s="194"/>
      <c r="F2621" s="195" t="s">
        <v>2413</v>
      </c>
      <c r="G2621" s="196"/>
      <c r="H2621" s="197"/>
      <c r="I2621" s="198">
        <f t="shared" ca="1" si="214"/>
        <v>0</v>
      </c>
      <c r="J2621" s="121"/>
      <c r="K2621" s="196">
        <f>SUMIFS(VENTAS[Cantidad],VENTAS[Código del producto Vendido],INVENTARIO[[#This Row],[Code]])</f>
        <v>0</v>
      </c>
      <c r="L2621" s="196">
        <f>INVENTARIO[[#This Row],[Entradas]]-INVENTARIO[[#This Row],[Salidas]]</f>
        <v>0</v>
      </c>
      <c r="M2621" s="197">
        <f ca="1">INVENTARIO[[#This Row],[Pricing 1]]*10%</f>
        <v>0</v>
      </c>
      <c r="N2621" s="197"/>
      <c r="O2621" s="197"/>
      <c r="P2621" s="197" t="e">
        <f t="shared" si="215"/>
        <v>#DIV/0!</v>
      </c>
      <c r="Q2621" s="196"/>
      <c r="R2621" s="197"/>
      <c r="S2621" s="199">
        <f t="shared" si="216"/>
        <v>0</v>
      </c>
      <c r="T2621" s="200">
        <f ca="1">(P2621+S2621)-INVENTARIO[[#This Row],[Comisión 10%]]</f>
        <v>0</v>
      </c>
      <c r="U2621" s="197">
        <f t="shared" ca="1" si="217"/>
        <v>0</v>
      </c>
      <c r="V2621" s="201"/>
      <c r="W2621" s="20">
        <f ca="1">INVENTARIO[[#This Row],[Precio Final]]-(INVENTARIO[[#This Row],[Comisión 10%]]+INVENTARIO[[#This Row],[Costo total]])</f>
        <v>0</v>
      </c>
      <c r="X2621" s="20">
        <f ca="1">INVENTARIO[[#This Row],[Ganancia Unitaria]]*INVENTARIO[[#This Row],[Salidas]]</f>
        <v>0</v>
      </c>
      <c r="Y2621" s="20"/>
      <c r="Z2621" s="20"/>
    </row>
    <row r="2622" spans="1:26" ht="55" hidden="1" customHeight="1" x14ac:dyDescent="0.15">
      <c r="A2622" s="23"/>
      <c r="B2622" s="171"/>
      <c r="C2622" s="22"/>
      <c r="D2622" s="120"/>
      <c r="E2622" s="194"/>
      <c r="F2622" s="195" t="s">
        <v>2413</v>
      </c>
      <c r="G2622" s="196"/>
      <c r="H2622" s="197"/>
      <c r="I2622" s="198">
        <f t="shared" ca="1" si="214"/>
        <v>0</v>
      </c>
      <c r="J2622" s="121"/>
      <c r="K2622" s="196">
        <f>SUMIFS(VENTAS[Cantidad],VENTAS[Código del producto Vendido],INVENTARIO[[#This Row],[Code]])</f>
        <v>0</v>
      </c>
      <c r="L2622" s="196">
        <f>INVENTARIO[[#This Row],[Entradas]]-INVENTARIO[[#This Row],[Salidas]]</f>
        <v>0</v>
      </c>
      <c r="M2622" s="197">
        <f ca="1">INVENTARIO[[#This Row],[Pricing 1]]*10%</f>
        <v>0</v>
      </c>
      <c r="N2622" s="197"/>
      <c r="O2622" s="197"/>
      <c r="P2622" s="197" t="e">
        <f t="shared" si="215"/>
        <v>#DIV/0!</v>
      </c>
      <c r="Q2622" s="196"/>
      <c r="R2622" s="197"/>
      <c r="S2622" s="199">
        <f t="shared" si="216"/>
        <v>0</v>
      </c>
      <c r="T2622" s="200">
        <f ca="1">(P2622+S2622)-INVENTARIO[[#This Row],[Comisión 10%]]</f>
        <v>0</v>
      </c>
      <c r="U2622" s="197">
        <f t="shared" ca="1" si="217"/>
        <v>0</v>
      </c>
      <c r="V2622" s="201"/>
      <c r="W2622" s="20">
        <f ca="1">INVENTARIO[[#This Row],[Precio Final]]-(INVENTARIO[[#This Row],[Comisión 10%]]+INVENTARIO[[#This Row],[Costo total]])</f>
        <v>0</v>
      </c>
      <c r="X2622" s="20">
        <f ca="1">INVENTARIO[[#This Row],[Ganancia Unitaria]]*INVENTARIO[[#This Row],[Salidas]]</f>
        <v>0</v>
      </c>
      <c r="Y2622" s="20"/>
      <c r="Z2622" s="20"/>
    </row>
    <row r="2623" spans="1:26" ht="55" hidden="1" customHeight="1" x14ac:dyDescent="0.15">
      <c r="A2623" s="23"/>
      <c r="B2623" s="171"/>
      <c r="C2623" s="22"/>
      <c r="D2623" s="120"/>
      <c r="E2623" s="194"/>
      <c r="F2623" s="195" t="s">
        <v>2413</v>
      </c>
      <c r="G2623" s="196"/>
      <c r="H2623" s="197"/>
      <c r="I2623" s="198">
        <f t="shared" ca="1" si="214"/>
        <v>0</v>
      </c>
      <c r="J2623" s="121"/>
      <c r="K2623" s="196">
        <f>SUMIFS(VENTAS[Cantidad],VENTAS[Código del producto Vendido],INVENTARIO[[#This Row],[Code]])</f>
        <v>0</v>
      </c>
      <c r="L2623" s="196">
        <f>INVENTARIO[[#This Row],[Entradas]]-INVENTARIO[[#This Row],[Salidas]]</f>
        <v>0</v>
      </c>
      <c r="M2623" s="197">
        <f ca="1">INVENTARIO[[#This Row],[Pricing 1]]*10%</f>
        <v>0</v>
      </c>
      <c r="N2623" s="197"/>
      <c r="O2623" s="197"/>
      <c r="P2623" s="197" t="e">
        <f t="shared" si="215"/>
        <v>#DIV/0!</v>
      </c>
      <c r="Q2623" s="196"/>
      <c r="R2623" s="197"/>
      <c r="S2623" s="199">
        <f t="shared" si="216"/>
        <v>0</v>
      </c>
      <c r="T2623" s="200">
        <f ca="1">(P2623+S2623)-INVENTARIO[[#This Row],[Comisión 10%]]</f>
        <v>0</v>
      </c>
      <c r="U2623" s="197">
        <f t="shared" ca="1" si="217"/>
        <v>0</v>
      </c>
      <c r="V2623" s="201"/>
      <c r="W2623" s="20">
        <f ca="1">INVENTARIO[[#This Row],[Precio Final]]-(INVENTARIO[[#This Row],[Comisión 10%]]+INVENTARIO[[#This Row],[Costo total]])</f>
        <v>0</v>
      </c>
      <c r="X2623" s="20">
        <f ca="1">INVENTARIO[[#This Row],[Ganancia Unitaria]]*INVENTARIO[[#This Row],[Salidas]]</f>
        <v>0</v>
      </c>
      <c r="Y2623" s="20"/>
      <c r="Z2623" s="20"/>
    </row>
    <row r="2624" spans="1:26" ht="55" hidden="1" customHeight="1" x14ac:dyDescent="0.15">
      <c r="A2624" s="23"/>
      <c r="B2624" s="171"/>
      <c r="C2624" s="22"/>
      <c r="D2624" s="120"/>
      <c r="E2624" s="194"/>
      <c r="F2624" s="195" t="s">
        <v>695</v>
      </c>
      <c r="G2624" s="196"/>
      <c r="H2624" s="197"/>
      <c r="I2624" s="198">
        <f t="shared" ca="1" si="214"/>
        <v>0</v>
      </c>
      <c r="J2624" s="121"/>
      <c r="K2624" s="196">
        <f>SUMIFS(VENTAS[Cantidad],VENTAS[Código del producto Vendido],INVENTARIO[[#This Row],[Code]])</f>
        <v>0</v>
      </c>
      <c r="L2624" s="196">
        <f>INVENTARIO[[#This Row],[Entradas]]-INVENTARIO[[#This Row],[Salidas]]</f>
        <v>0</v>
      </c>
      <c r="M2624" s="197">
        <f ca="1">INVENTARIO[[#This Row],[Pricing 1]]*10%</f>
        <v>0</v>
      </c>
      <c r="N2624" s="197"/>
      <c r="O2624" s="197"/>
      <c r="P2624" s="197" t="e">
        <f t="shared" si="215"/>
        <v>#DIV/0!</v>
      </c>
      <c r="Q2624" s="196"/>
      <c r="R2624" s="197"/>
      <c r="S2624" s="199">
        <f t="shared" si="216"/>
        <v>0</v>
      </c>
      <c r="T2624" s="200">
        <f ca="1">(P2624+S2624)-INVENTARIO[[#This Row],[Comisión 10%]]</f>
        <v>0</v>
      </c>
      <c r="U2624" s="197">
        <f t="shared" ca="1" si="217"/>
        <v>0</v>
      </c>
      <c r="V2624" s="201"/>
      <c r="W2624" s="20">
        <f ca="1">INVENTARIO[[#This Row],[Precio Final]]-(INVENTARIO[[#This Row],[Comisión 10%]]+INVENTARIO[[#This Row],[Costo total]])</f>
        <v>0</v>
      </c>
      <c r="X2624" s="20">
        <f ca="1">INVENTARIO[[#This Row],[Ganancia Unitaria]]*INVENTARIO[[#This Row],[Salidas]]</f>
        <v>0</v>
      </c>
      <c r="Y2624" s="20"/>
      <c r="Z2624" s="20"/>
    </row>
    <row r="2625" spans="1:26" ht="55" hidden="1" customHeight="1" x14ac:dyDescent="0.15">
      <c r="A2625" s="23"/>
      <c r="B2625" s="171"/>
      <c r="C2625" s="22"/>
      <c r="D2625" s="120"/>
      <c r="E2625" s="194"/>
      <c r="F2625" s="195" t="s">
        <v>692</v>
      </c>
      <c r="G2625" s="196"/>
      <c r="H2625" s="197"/>
      <c r="I2625" s="198">
        <f t="shared" ca="1" si="214"/>
        <v>0</v>
      </c>
      <c r="J2625" s="121"/>
      <c r="K2625" s="196">
        <f>SUMIFS(VENTAS[Cantidad],VENTAS[Código del producto Vendido],INVENTARIO[[#This Row],[Code]])</f>
        <v>0</v>
      </c>
      <c r="L2625" s="196">
        <f>INVENTARIO[[#This Row],[Entradas]]-INVENTARIO[[#This Row],[Salidas]]</f>
        <v>0</v>
      </c>
      <c r="M2625" s="197">
        <f ca="1">INVENTARIO[[#This Row],[Pricing 1]]*10%</f>
        <v>0</v>
      </c>
      <c r="N2625" s="197"/>
      <c r="O2625" s="197"/>
      <c r="P2625" s="197" t="e">
        <f t="shared" si="215"/>
        <v>#DIV/0!</v>
      </c>
      <c r="Q2625" s="196"/>
      <c r="R2625" s="197"/>
      <c r="S2625" s="199">
        <f t="shared" si="216"/>
        <v>0</v>
      </c>
      <c r="T2625" s="200">
        <f ca="1">(P2625+S2625)-INVENTARIO[[#This Row],[Comisión 10%]]</f>
        <v>0</v>
      </c>
      <c r="U2625" s="197">
        <f t="shared" ca="1" si="217"/>
        <v>0</v>
      </c>
      <c r="V2625" s="201"/>
      <c r="W2625" s="20">
        <f ca="1">INVENTARIO[[#This Row],[Precio Final]]-(INVENTARIO[[#This Row],[Comisión 10%]]+INVENTARIO[[#This Row],[Costo total]])</f>
        <v>0</v>
      </c>
      <c r="X2625" s="20">
        <f ca="1">INVENTARIO[[#This Row],[Ganancia Unitaria]]*INVENTARIO[[#This Row],[Salidas]]</f>
        <v>0</v>
      </c>
      <c r="Y2625" s="20"/>
      <c r="Z2625" s="20"/>
    </row>
    <row r="2626" spans="1:26" ht="55" hidden="1" customHeight="1" x14ac:dyDescent="0.15">
      <c r="A2626" s="23"/>
      <c r="B2626" s="171"/>
      <c r="C2626" s="22"/>
      <c r="D2626" s="120"/>
      <c r="E2626" s="194"/>
      <c r="F2626" s="195" t="s">
        <v>697</v>
      </c>
      <c r="G2626" s="196"/>
      <c r="H2626" s="197"/>
      <c r="I2626" s="198">
        <f t="shared" ca="1" si="214"/>
        <v>0</v>
      </c>
      <c r="J2626" s="121"/>
      <c r="K2626" s="196">
        <f>SUMIFS(VENTAS[Cantidad],VENTAS[Código del producto Vendido],INVENTARIO[[#This Row],[Code]])</f>
        <v>0</v>
      </c>
      <c r="L2626" s="196">
        <f>INVENTARIO[[#This Row],[Entradas]]-INVENTARIO[[#This Row],[Salidas]]</f>
        <v>0</v>
      </c>
      <c r="M2626" s="197">
        <f ca="1">INVENTARIO[[#This Row],[Pricing 1]]*10%</f>
        <v>0</v>
      </c>
      <c r="N2626" s="197"/>
      <c r="O2626" s="197"/>
      <c r="P2626" s="197" t="e">
        <f t="shared" si="215"/>
        <v>#DIV/0!</v>
      </c>
      <c r="Q2626" s="196"/>
      <c r="R2626" s="197"/>
      <c r="S2626" s="199">
        <f t="shared" si="216"/>
        <v>0</v>
      </c>
      <c r="T2626" s="200">
        <f ca="1">(P2626+S2626)-INVENTARIO[[#This Row],[Comisión 10%]]</f>
        <v>0</v>
      </c>
      <c r="U2626" s="197">
        <f t="shared" ca="1" si="217"/>
        <v>0</v>
      </c>
      <c r="V2626" s="201"/>
      <c r="W2626" s="20">
        <f ca="1">INVENTARIO[[#This Row],[Precio Final]]-(INVENTARIO[[#This Row],[Comisión 10%]]+INVENTARIO[[#This Row],[Costo total]])</f>
        <v>0</v>
      </c>
      <c r="X2626" s="20">
        <f ca="1">INVENTARIO[[#This Row],[Ganancia Unitaria]]*INVENTARIO[[#This Row],[Salidas]]</f>
        <v>0</v>
      </c>
      <c r="Y2626" s="20"/>
      <c r="Z2626" s="20"/>
    </row>
    <row r="2627" spans="1:26" ht="55" hidden="1" customHeight="1" x14ac:dyDescent="0.15">
      <c r="A2627" s="23"/>
      <c r="B2627" s="171"/>
      <c r="C2627" s="22"/>
      <c r="D2627" s="120"/>
      <c r="E2627" s="194"/>
      <c r="F2627" s="195" t="s">
        <v>692</v>
      </c>
      <c r="G2627" s="196"/>
      <c r="H2627" s="197"/>
      <c r="I2627" s="198">
        <f t="shared" ca="1" si="214"/>
        <v>0</v>
      </c>
      <c r="J2627" s="121"/>
      <c r="K2627" s="196">
        <f>SUMIFS(VENTAS[Cantidad],VENTAS[Código del producto Vendido],INVENTARIO[[#This Row],[Code]])</f>
        <v>0</v>
      </c>
      <c r="L2627" s="196">
        <f>INVENTARIO[[#This Row],[Entradas]]-INVENTARIO[[#This Row],[Salidas]]</f>
        <v>0</v>
      </c>
      <c r="M2627" s="197">
        <f ca="1">INVENTARIO[[#This Row],[Pricing 1]]*10%</f>
        <v>0</v>
      </c>
      <c r="N2627" s="197"/>
      <c r="O2627" s="197"/>
      <c r="P2627" s="197" t="e">
        <f t="shared" si="215"/>
        <v>#DIV/0!</v>
      </c>
      <c r="Q2627" s="196"/>
      <c r="R2627" s="197"/>
      <c r="S2627" s="199">
        <f t="shared" si="216"/>
        <v>0</v>
      </c>
      <c r="T2627" s="200">
        <f ca="1">(P2627+S2627)-INVENTARIO[[#This Row],[Comisión 10%]]</f>
        <v>0</v>
      </c>
      <c r="U2627" s="197">
        <f t="shared" ca="1" si="217"/>
        <v>0</v>
      </c>
      <c r="V2627" s="201"/>
      <c r="W2627" s="20">
        <f ca="1">INVENTARIO[[#This Row],[Precio Final]]-(INVENTARIO[[#This Row],[Comisión 10%]]+INVENTARIO[[#This Row],[Costo total]])</f>
        <v>0</v>
      </c>
      <c r="X2627" s="20">
        <f ca="1">INVENTARIO[[#This Row],[Ganancia Unitaria]]*INVENTARIO[[#This Row],[Salidas]]</f>
        <v>0</v>
      </c>
      <c r="Y2627" s="20"/>
      <c r="Z2627" s="20"/>
    </row>
    <row r="2628" spans="1:26" ht="55" hidden="1" customHeight="1" x14ac:dyDescent="0.15">
      <c r="A2628" s="23"/>
      <c r="B2628" s="171"/>
      <c r="C2628" s="22"/>
      <c r="D2628" s="120"/>
      <c r="E2628" s="194"/>
      <c r="F2628" s="195" t="s">
        <v>697</v>
      </c>
      <c r="G2628" s="196"/>
      <c r="H2628" s="197"/>
      <c r="I2628" s="198">
        <f t="shared" ca="1" si="214"/>
        <v>0</v>
      </c>
      <c r="J2628" s="121"/>
      <c r="K2628" s="196">
        <f>SUMIFS(VENTAS[Cantidad],VENTAS[Código del producto Vendido],INVENTARIO[[#This Row],[Code]])</f>
        <v>0</v>
      </c>
      <c r="L2628" s="196">
        <f>INVENTARIO[[#This Row],[Entradas]]-INVENTARIO[[#This Row],[Salidas]]</f>
        <v>0</v>
      </c>
      <c r="M2628" s="197">
        <f ca="1">INVENTARIO[[#This Row],[Pricing 1]]*10%</f>
        <v>0</v>
      </c>
      <c r="N2628" s="197"/>
      <c r="O2628" s="197"/>
      <c r="P2628" s="197" t="e">
        <f t="shared" si="215"/>
        <v>#DIV/0!</v>
      </c>
      <c r="Q2628" s="196"/>
      <c r="R2628" s="197"/>
      <c r="S2628" s="199">
        <f t="shared" si="216"/>
        <v>0</v>
      </c>
      <c r="T2628" s="200">
        <f ca="1">(P2628+S2628)-INVENTARIO[[#This Row],[Comisión 10%]]</f>
        <v>0</v>
      </c>
      <c r="U2628" s="197">
        <f t="shared" ca="1" si="217"/>
        <v>0</v>
      </c>
      <c r="V2628" s="201"/>
      <c r="W2628" s="20">
        <f ca="1">INVENTARIO[[#This Row],[Precio Final]]-(INVENTARIO[[#This Row],[Comisión 10%]]+INVENTARIO[[#This Row],[Costo total]])</f>
        <v>0</v>
      </c>
      <c r="X2628" s="20">
        <f ca="1">INVENTARIO[[#This Row],[Ganancia Unitaria]]*INVENTARIO[[#This Row],[Salidas]]</f>
        <v>0</v>
      </c>
      <c r="Y2628" s="20"/>
      <c r="Z2628" s="20"/>
    </row>
    <row r="2629" spans="1:26" ht="55" hidden="1" customHeight="1" x14ac:dyDescent="0.15">
      <c r="A2629" s="23"/>
      <c r="B2629" s="171"/>
      <c r="C2629" s="22"/>
      <c r="D2629" s="120"/>
      <c r="E2629" s="194"/>
      <c r="F2629" s="195" t="s">
        <v>695</v>
      </c>
      <c r="G2629" s="196"/>
      <c r="H2629" s="197"/>
      <c r="I2629" s="198">
        <f t="shared" ca="1" si="214"/>
        <v>0</v>
      </c>
      <c r="J2629" s="121"/>
      <c r="K2629" s="196">
        <f>SUMIFS(VENTAS[Cantidad],VENTAS[Código del producto Vendido],INVENTARIO[[#This Row],[Code]])</f>
        <v>0</v>
      </c>
      <c r="L2629" s="196">
        <f>INVENTARIO[[#This Row],[Entradas]]-INVENTARIO[[#This Row],[Salidas]]</f>
        <v>0</v>
      </c>
      <c r="M2629" s="197">
        <f ca="1">INVENTARIO[[#This Row],[Pricing 1]]*10%</f>
        <v>0</v>
      </c>
      <c r="N2629" s="197"/>
      <c r="O2629" s="197"/>
      <c r="P2629" s="197" t="e">
        <f t="shared" si="215"/>
        <v>#DIV/0!</v>
      </c>
      <c r="Q2629" s="196"/>
      <c r="R2629" s="197"/>
      <c r="S2629" s="199">
        <f t="shared" si="216"/>
        <v>0</v>
      </c>
      <c r="T2629" s="200">
        <f ca="1">(P2629+S2629)-INVENTARIO[[#This Row],[Comisión 10%]]</f>
        <v>0</v>
      </c>
      <c r="U2629" s="197">
        <f t="shared" ca="1" si="217"/>
        <v>0</v>
      </c>
      <c r="V2629" s="201"/>
      <c r="W2629" s="20">
        <f ca="1">INVENTARIO[[#This Row],[Precio Final]]-(INVENTARIO[[#This Row],[Comisión 10%]]+INVENTARIO[[#This Row],[Costo total]])</f>
        <v>0</v>
      </c>
      <c r="X2629" s="20">
        <f ca="1">INVENTARIO[[#This Row],[Ganancia Unitaria]]*INVENTARIO[[#This Row],[Salidas]]</f>
        <v>0</v>
      </c>
      <c r="Y2629" s="20"/>
      <c r="Z2629" s="20"/>
    </row>
    <row r="2630" spans="1:26" ht="55" hidden="1" customHeight="1" x14ac:dyDescent="0.15">
      <c r="A2630" s="23"/>
      <c r="B2630" s="171"/>
      <c r="C2630" s="22"/>
      <c r="D2630" s="120"/>
      <c r="E2630" s="194"/>
      <c r="F2630" s="195" t="s">
        <v>698</v>
      </c>
      <c r="G2630" s="196"/>
      <c r="H2630" s="197"/>
      <c r="I2630" s="198">
        <f t="shared" ca="1" si="214"/>
        <v>0</v>
      </c>
      <c r="J2630" s="121"/>
      <c r="K2630" s="196">
        <f>SUMIFS(VENTAS[Cantidad],VENTAS[Código del producto Vendido],INVENTARIO[[#This Row],[Code]])</f>
        <v>0</v>
      </c>
      <c r="L2630" s="196">
        <f>INVENTARIO[[#This Row],[Entradas]]-INVENTARIO[[#This Row],[Salidas]]</f>
        <v>0</v>
      </c>
      <c r="M2630" s="197">
        <f ca="1">INVENTARIO[[#This Row],[Pricing 1]]*10%</f>
        <v>0</v>
      </c>
      <c r="N2630" s="197"/>
      <c r="O2630" s="197"/>
      <c r="P2630" s="197" t="e">
        <f t="shared" si="215"/>
        <v>#DIV/0!</v>
      </c>
      <c r="Q2630" s="196"/>
      <c r="R2630" s="197"/>
      <c r="S2630" s="199">
        <f t="shared" si="216"/>
        <v>0</v>
      </c>
      <c r="T2630" s="200">
        <f ca="1">(P2630+S2630)-INVENTARIO[[#This Row],[Comisión 10%]]</f>
        <v>0</v>
      </c>
      <c r="U2630" s="197">
        <f t="shared" ca="1" si="217"/>
        <v>0</v>
      </c>
      <c r="V2630" s="201"/>
      <c r="W2630" s="20">
        <f ca="1">INVENTARIO[[#This Row],[Precio Final]]-(INVENTARIO[[#This Row],[Comisión 10%]]+INVENTARIO[[#This Row],[Costo total]])</f>
        <v>0</v>
      </c>
      <c r="X2630" s="20">
        <f ca="1">INVENTARIO[[#This Row],[Ganancia Unitaria]]*INVENTARIO[[#This Row],[Salidas]]</f>
        <v>0</v>
      </c>
      <c r="Y2630" s="20"/>
      <c r="Z2630" s="20"/>
    </row>
    <row r="2631" spans="1:26" ht="55" hidden="1" customHeight="1" x14ac:dyDescent="0.15">
      <c r="A2631" s="23"/>
      <c r="B2631" s="171"/>
      <c r="C2631" s="22"/>
      <c r="D2631" s="120"/>
      <c r="E2631" s="194"/>
      <c r="F2631" s="195" t="s">
        <v>695</v>
      </c>
      <c r="G2631" s="196"/>
      <c r="H2631" s="197"/>
      <c r="I2631" s="198">
        <f t="shared" ca="1" si="214"/>
        <v>0</v>
      </c>
      <c r="J2631" s="121"/>
      <c r="K2631" s="196">
        <f>SUMIFS(VENTAS[Cantidad],VENTAS[Código del producto Vendido],INVENTARIO[[#This Row],[Code]])</f>
        <v>0</v>
      </c>
      <c r="L2631" s="196">
        <f>INVENTARIO[[#This Row],[Entradas]]-INVENTARIO[[#This Row],[Salidas]]</f>
        <v>0</v>
      </c>
      <c r="M2631" s="197">
        <f ca="1">INVENTARIO[[#This Row],[Pricing 1]]*10%</f>
        <v>0</v>
      </c>
      <c r="N2631" s="197"/>
      <c r="O2631" s="197"/>
      <c r="P2631" s="197" t="e">
        <f t="shared" si="215"/>
        <v>#DIV/0!</v>
      </c>
      <c r="Q2631" s="196"/>
      <c r="R2631" s="197"/>
      <c r="S2631" s="199">
        <f t="shared" si="216"/>
        <v>0</v>
      </c>
      <c r="T2631" s="200">
        <f ca="1">(P2631+S2631)-INVENTARIO[[#This Row],[Comisión 10%]]</f>
        <v>0</v>
      </c>
      <c r="U2631" s="197">
        <f t="shared" ca="1" si="217"/>
        <v>0</v>
      </c>
      <c r="V2631" s="201"/>
      <c r="W2631" s="20">
        <f ca="1">INVENTARIO[[#This Row],[Precio Final]]-(INVENTARIO[[#This Row],[Comisión 10%]]+INVENTARIO[[#This Row],[Costo total]])</f>
        <v>0</v>
      </c>
      <c r="X2631" s="20">
        <f ca="1">INVENTARIO[[#This Row],[Ganancia Unitaria]]*INVENTARIO[[#This Row],[Salidas]]</f>
        <v>0</v>
      </c>
      <c r="Y2631" s="20"/>
      <c r="Z2631" s="20"/>
    </row>
    <row r="2632" spans="1:26" ht="55" hidden="1" customHeight="1" x14ac:dyDescent="0.15">
      <c r="A2632" s="23"/>
      <c r="B2632" s="171"/>
      <c r="C2632" s="22"/>
      <c r="D2632" s="120"/>
      <c r="E2632" s="194"/>
      <c r="F2632" s="195" t="s">
        <v>697</v>
      </c>
      <c r="G2632" s="196"/>
      <c r="H2632" s="197"/>
      <c r="I2632" s="198">
        <f t="shared" ca="1" si="214"/>
        <v>0</v>
      </c>
      <c r="J2632" s="121"/>
      <c r="K2632" s="196">
        <f>SUMIFS(VENTAS[Cantidad],VENTAS[Código del producto Vendido],INVENTARIO[[#This Row],[Code]])</f>
        <v>0</v>
      </c>
      <c r="L2632" s="196">
        <f>INVENTARIO[[#This Row],[Entradas]]-INVENTARIO[[#This Row],[Salidas]]</f>
        <v>0</v>
      </c>
      <c r="M2632" s="197">
        <f ca="1">INVENTARIO[[#This Row],[Pricing 1]]*10%</f>
        <v>0</v>
      </c>
      <c r="N2632" s="197"/>
      <c r="O2632" s="197"/>
      <c r="P2632" s="197" t="e">
        <f t="shared" si="215"/>
        <v>#DIV/0!</v>
      </c>
      <c r="Q2632" s="196"/>
      <c r="R2632" s="197"/>
      <c r="S2632" s="199">
        <f t="shared" si="216"/>
        <v>0</v>
      </c>
      <c r="T2632" s="200">
        <f ca="1">(P2632+S2632)-INVENTARIO[[#This Row],[Comisión 10%]]</f>
        <v>0</v>
      </c>
      <c r="U2632" s="197">
        <f t="shared" ca="1" si="217"/>
        <v>0</v>
      </c>
      <c r="V2632" s="201"/>
      <c r="W2632" s="20">
        <f ca="1">INVENTARIO[[#This Row],[Precio Final]]-(INVENTARIO[[#This Row],[Comisión 10%]]+INVENTARIO[[#This Row],[Costo total]])</f>
        <v>0</v>
      </c>
      <c r="X2632" s="20">
        <f ca="1">INVENTARIO[[#This Row],[Ganancia Unitaria]]*INVENTARIO[[#This Row],[Salidas]]</f>
        <v>0</v>
      </c>
      <c r="Y2632" s="20"/>
      <c r="Z2632" s="20"/>
    </row>
    <row r="2633" spans="1:26" ht="55" hidden="1" customHeight="1" x14ac:dyDescent="0.15">
      <c r="A2633" s="23"/>
      <c r="B2633" s="171"/>
      <c r="C2633" s="22"/>
      <c r="D2633" s="120"/>
      <c r="E2633" s="194"/>
      <c r="F2633" s="195" t="s">
        <v>692</v>
      </c>
      <c r="G2633" s="196"/>
      <c r="H2633" s="197"/>
      <c r="I2633" s="198">
        <f t="shared" ca="1" si="214"/>
        <v>0</v>
      </c>
      <c r="J2633" s="121"/>
      <c r="K2633" s="196">
        <f>SUMIFS(VENTAS[Cantidad],VENTAS[Código del producto Vendido],INVENTARIO[[#This Row],[Code]])</f>
        <v>0</v>
      </c>
      <c r="L2633" s="196">
        <f>INVENTARIO[[#This Row],[Entradas]]-INVENTARIO[[#This Row],[Salidas]]</f>
        <v>0</v>
      </c>
      <c r="M2633" s="197">
        <f ca="1">INVENTARIO[[#This Row],[Pricing 1]]*10%</f>
        <v>0</v>
      </c>
      <c r="N2633" s="197"/>
      <c r="O2633" s="197"/>
      <c r="P2633" s="197" t="e">
        <f t="shared" si="215"/>
        <v>#DIV/0!</v>
      </c>
      <c r="Q2633" s="196"/>
      <c r="R2633" s="197"/>
      <c r="S2633" s="199">
        <f t="shared" si="216"/>
        <v>0</v>
      </c>
      <c r="T2633" s="200">
        <f ca="1">(P2633+S2633)-INVENTARIO[[#This Row],[Comisión 10%]]</f>
        <v>0</v>
      </c>
      <c r="U2633" s="197">
        <f t="shared" ca="1" si="217"/>
        <v>0</v>
      </c>
      <c r="V2633" s="201"/>
      <c r="W2633" s="20">
        <f ca="1">INVENTARIO[[#This Row],[Precio Final]]-(INVENTARIO[[#This Row],[Comisión 10%]]+INVENTARIO[[#This Row],[Costo total]])</f>
        <v>0</v>
      </c>
      <c r="X2633" s="20">
        <f ca="1">INVENTARIO[[#This Row],[Ganancia Unitaria]]*INVENTARIO[[#This Row],[Salidas]]</f>
        <v>0</v>
      </c>
      <c r="Y2633" s="20"/>
      <c r="Z2633" s="20"/>
    </row>
    <row r="2634" spans="1:26" ht="55" hidden="1" customHeight="1" x14ac:dyDescent="0.15">
      <c r="A2634" s="23"/>
      <c r="B2634" s="171"/>
      <c r="C2634" s="22"/>
      <c r="D2634" s="120"/>
      <c r="E2634" s="194"/>
      <c r="F2634" s="195" t="s">
        <v>692</v>
      </c>
      <c r="G2634" s="196"/>
      <c r="H2634" s="197"/>
      <c r="I2634" s="198">
        <f t="shared" ca="1" si="214"/>
        <v>0</v>
      </c>
      <c r="J2634" s="121"/>
      <c r="K2634" s="196">
        <f>SUMIFS(VENTAS[Cantidad],VENTAS[Código del producto Vendido],INVENTARIO[[#This Row],[Code]])</f>
        <v>0</v>
      </c>
      <c r="L2634" s="196">
        <f>INVENTARIO[[#This Row],[Entradas]]-INVENTARIO[[#This Row],[Salidas]]</f>
        <v>0</v>
      </c>
      <c r="M2634" s="197">
        <f ca="1">INVENTARIO[[#This Row],[Pricing 1]]*10%</f>
        <v>0</v>
      </c>
      <c r="N2634" s="197"/>
      <c r="O2634" s="197"/>
      <c r="P2634" s="197" t="e">
        <f t="shared" si="215"/>
        <v>#DIV/0!</v>
      </c>
      <c r="Q2634" s="196"/>
      <c r="R2634" s="197"/>
      <c r="S2634" s="199">
        <f t="shared" si="216"/>
        <v>0</v>
      </c>
      <c r="T2634" s="200">
        <f ca="1">(P2634+S2634)-INVENTARIO[[#This Row],[Comisión 10%]]</f>
        <v>0</v>
      </c>
      <c r="U2634" s="197">
        <f t="shared" ca="1" si="217"/>
        <v>0</v>
      </c>
      <c r="V2634" s="201"/>
      <c r="W2634" s="20">
        <f ca="1">INVENTARIO[[#This Row],[Precio Final]]-(INVENTARIO[[#This Row],[Comisión 10%]]+INVENTARIO[[#This Row],[Costo total]])</f>
        <v>0</v>
      </c>
      <c r="X2634" s="20">
        <f ca="1">INVENTARIO[[#This Row],[Ganancia Unitaria]]*INVENTARIO[[#This Row],[Salidas]]</f>
        <v>0</v>
      </c>
      <c r="Y2634" s="20"/>
      <c r="Z2634" s="20"/>
    </row>
    <row r="2635" spans="1:26" ht="55" hidden="1" customHeight="1" x14ac:dyDescent="0.15">
      <c r="A2635" s="23"/>
      <c r="B2635" s="171"/>
      <c r="C2635" s="22"/>
      <c r="D2635" s="120"/>
      <c r="E2635" s="194"/>
      <c r="F2635" s="195" t="s">
        <v>695</v>
      </c>
      <c r="G2635" s="196"/>
      <c r="H2635" s="197"/>
      <c r="I2635" s="198">
        <f t="shared" ca="1" si="214"/>
        <v>0</v>
      </c>
      <c r="J2635" s="121"/>
      <c r="K2635" s="196">
        <f>SUMIFS(VENTAS[Cantidad],VENTAS[Código del producto Vendido],INVENTARIO[[#This Row],[Code]])</f>
        <v>0</v>
      </c>
      <c r="L2635" s="196">
        <f>INVENTARIO[[#This Row],[Entradas]]-INVENTARIO[[#This Row],[Salidas]]</f>
        <v>0</v>
      </c>
      <c r="M2635" s="197">
        <f ca="1">INVENTARIO[[#This Row],[Pricing 1]]*10%</f>
        <v>0</v>
      </c>
      <c r="N2635" s="197"/>
      <c r="O2635" s="197"/>
      <c r="P2635" s="197" t="e">
        <f t="shared" si="215"/>
        <v>#DIV/0!</v>
      </c>
      <c r="Q2635" s="196"/>
      <c r="R2635" s="197"/>
      <c r="S2635" s="199">
        <f t="shared" si="216"/>
        <v>0</v>
      </c>
      <c r="T2635" s="200">
        <f ca="1">(P2635+S2635)-INVENTARIO[[#This Row],[Comisión 10%]]</f>
        <v>0</v>
      </c>
      <c r="U2635" s="197">
        <f t="shared" ca="1" si="217"/>
        <v>0</v>
      </c>
      <c r="V2635" s="201"/>
      <c r="W2635" s="20">
        <f ca="1">INVENTARIO[[#This Row],[Precio Final]]-(INVENTARIO[[#This Row],[Comisión 10%]]+INVENTARIO[[#This Row],[Costo total]])</f>
        <v>0</v>
      </c>
      <c r="X2635" s="20">
        <f ca="1">INVENTARIO[[#This Row],[Ganancia Unitaria]]*INVENTARIO[[#This Row],[Salidas]]</f>
        <v>0</v>
      </c>
      <c r="Y2635" s="20"/>
      <c r="Z2635" s="20"/>
    </row>
    <row r="2636" spans="1:26" ht="55" hidden="1" customHeight="1" x14ac:dyDescent="0.15">
      <c r="A2636" s="23"/>
      <c r="B2636" s="171"/>
      <c r="C2636" s="22"/>
      <c r="D2636" s="120"/>
      <c r="E2636" s="194"/>
      <c r="F2636" s="195" t="s">
        <v>695</v>
      </c>
      <c r="G2636" s="196"/>
      <c r="H2636" s="197"/>
      <c r="I2636" s="198">
        <f t="shared" ca="1" si="214"/>
        <v>0</v>
      </c>
      <c r="J2636" s="121"/>
      <c r="K2636" s="196">
        <f>SUMIFS(VENTAS[Cantidad],VENTAS[Código del producto Vendido],INVENTARIO[[#This Row],[Code]])</f>
        <v>0</v>
      </c>
      <c r="L2636" s="196">
        <f>INVENTARIO[[#This Row],[Entradas]]-INVENTARIO[[#This Row],[Salidas]]</f>
        <v>0</v>
      </c>
      <c r="M2636" s="197">
        <f ca="1">INVENTARIO[[#This Row],[Pricing 1]]*10%</f>
        <v>0</v>
      </c>
      <c r="N2636" s="197"/>
      <c r="O2636" s="197"/>
      <c r="P2636" s="197" t="e">
        <f t="shared" si="215"/>
        <v>#DIV/0!</v>
      </c>
      <c r="Q2636" s="196"/>
      <c r="R2636" s="197"/>
      <c r="S2636" s="199">
        <f t="shared" si="216"/>
        <v>0</v>
      </c>
      <c r="T2636" s="200">
        <f ca="1">(P2636+S2636)-INVENTARIO[[#This Row],[Comisión 10%]]</f>
        <v>0</v>
      </c>
      <c r="U2636" s="197">
        <f t="shared" ca="1" si="217"/>
        <v>0</v>
      </c>
      <c r="V2636" s="201"/>
      <c r="W2636" s="20">
        <f ca="1">INVENTARIO[[#This Row],[Precio Final]]-(INVENTARIO[[#This Row],[Comisión 10%]]+INVENTARIO[[#This Row],[Costo total]])</f>
        <v>0</v>
      </c>
      <c r="X2636" s="20">
        <f ca="1">INVENTARIO[[#This Row],[Ganancia Unitaria]]*INVENTARIO[[#This Row],[Salidas]]</f>
        <v>0</v>
      </c>
      <c r="Y2636" s="20"/>
      <c r="Z2636" s="20"/>
    </row>
    <row r="2637" spans="1:26" ht="55" hidden="1" customHeight="1" x14ac:dyDescent="0.15">
      <c r="A2637" s="23"/>
      <c r="B2637" s="171"/>
      <c r="C2637" s="22"/>
      <c r="D2637" s="120"/>
      <c r="E2637" s="194"/>
      <c r="F2637" s="195" t="s">
        <v>692</v>
      </c>
      <c r="G2637" s="196"/>
      <c r="H2637" s="197"/>
      <c r="I2637" s="198">
        <f t="shared" ca="1" si="214"/>
        <v>0</v>
      </c>
      <c r="J2637" s="121"/>
      <c r="K2637" s="196">
        <f>SUMIFS(VENTAS[Cantidad],VENTAS[Código del producto Vendido],INVENTARIO[[#This Row],[Code]])</f>
        <v>0</v>
      </c>
      <c r="L2637" s="196">
        <f>INVENTARIO[[#This Row],[Entradas]]-INVENTARIO[[#This Row],[Salidas]]</f>
        <v>0</v>
      </c>
      <c r="M2637" s="197">
        <f ca="1">INVENTARIO[[#This Row],[Pricing 1]]*10%</f>
        <v>0</v>
      </c>
      <c r="N2637" s="197"/>
      <c r="O2637" s="197"/>
      <c r="P2637" s="197" t="e">
        <f t="shared" si="215"/>
        <v>#DIV/0!</v>
      </c>
      <c r="Q2637" s="196"/>
      <c r="R2637" s="197"/>
      <c r="S2637" s="199">
        <f t="shared" si="216"/>
        <v>0</v>
      </c>
      <c r="T2637" s="200">
        <f ca="1">(P2637+S2637)-INVENTARIO[[#This Row],[Comisión 10%]]</f>
        <v>0</v>
      </c>
      <c r="U2637" s="197">
        <f t="shared" ca="1" si="217"/>
        <v>0</v>
      </c>
      <c r="V2637" s="201"/>
      <c r="W2637" s="20">
        <f ca="1">INVENTARIO[[#This Row],[Precio Final]]-(INVENTARIO[[#This Row],[Comisión 10%]]+INVENTARIO[[#This Row],[Costo total]])</f>
        <v>0</v>
      </c>
      <c r="X2637" s="20">
        <f ca="1">INVENTARIO[[#This Row],[Ganancia Unitaria]]*INVENTARIO[[#This Row],[Salidas]]</f>
        <v>0</v>
      </c>
      <c r="Y2637" s="20"/>
      <c r="Z2637" s="20"/>
    </row>
    <row r="2638" spans="1:26" ht="55" hidden="1" customHeight="1" x14ac:dyDescent="0.15">
      <c r="A2638" s="23"/>
      <c r="B2638" s="171"/>
      <c r="C2638" s="22"/>
      <c r="D2638" s="120"/>
      <c r="E2638" s="194"/>
      <c r="F2638" s="195" t="s">
        <v>695</v>
      </c>
      <c r="G2638" s="196"/>
      <c r="H2638" s="197"/>
      <c r="I2638" s="198">
        <f t="shared" ca="1" si="214"/>
        <v>0</v>
      </c>
      <c r="J2638" s="121"/>
      <c r="K2638" s="196">
        <f>SUMIFS(VENTAS[Cantidad],VENTAS[Código del producto Vendido],INVENTARIO[[#This Row],[Code]])</f>
        <v>0</v>
      </c>
      <c r="L2638" s="196">
        <f>INVENTARIO[[#This Row],[Entradas]]-INVENTARIO[[#This Row],[Salidas]]</f>
        <v>0</v>
      </c>
      <c r="M2638" s="197">
        <f ca="1">INVENTARIO[[#This Row],[Pricing 1]]*10%</f>
        <v>0</v>
      </c>
      <c r="N2638" s="197"/>
      <c r="O2638" s="197"/>
      <c r="P2638" s="197" t="e">
        <f t="shared" si="215"/>
        <v>#DIV/0!</v>
      </c>
      <c r="Q2638" s="196"/>
      <c r="R2638" s="197"/>
      <c r="S2638" s="199">
        <f t="shared" si="216"/>
        <v>0</v>
      </c>
      <c r="T2638" s="200">
        <f ca="1">(P2638+S2638)-INVENTARIO[[#This Row],[Comisión 10%]]</f>
        <v>0</v>
      </c>
      <c r="U2638" s="197">
        <f t="shared" ca="1" si="217"/>
        <v>0</v>
      </c>
      <c r="V2638" s="201"/>
      <c r="W2638" s="20">
        <f ca="1">INVENTARIO[[#This Row],[Precio Final]]-(INVENTARIO[[#This Row],[Comisión 10%]]+INVENTARIO[[#This Row],[Costo total]])</f>
        <v>0</v>
      </c>
      <c r="X2638" s="20">
        <f ca="1">INVENTARIO[[#This Row],[Ganancia Unitaria]]*INVENTARIO[[#This Row],[Salidas]]</f>
        <v>0</v>
      </c>
      <c r="Y2638" s="20"/>
      <c r="Z2638" s="20"/>
    </row>
    <row r="2639" spans="1:26" ht="55" hidden="1" customHeight="1" x14ac:dyDescent="0.15">
      <c r="A2639" s="23"/>
      <c r="B2639" s="171"/>
      <c r="C2639" s="22"/>
      <c r="D2639" s="120"/>
      <c r="E2639" s="194"/>
      <c r="F2639" s="195" t="s">
        <v>692</v>
      </c>
      <c r="G2639" s="196"/>
      <c r="H2639" s="197"/>
      <c r="I2639" s="198">
        <f t="shared" ca="1" si="214"/>
        <v>0</v>
      </c>
      <c r="J2639" s="121"/>
      <c r="K2639" s="196">
        <f>SUMIFS(VENTAS[Cantidad],VENTAS[Código del producto Vendido],INVENTARIO[[#This Row],[Code]])</f>
        <v>0</v>
      </c>
      <c r="L2639" s="196">
        <f>INVENTARIO[[#This Row],[Entradas]]-INVENTARIO[[#This Row],[Salidas]]</f>
        <v>0</v>
      </c>
      <c r="M2639" s="197">
        <f ca="1">INVENTARIO[[#This Row],[Pricing 1]]*10%</f>
        <v>0</v>
      </c>
      <c r="N2639" s="197"/>
      <c r="O2639" s="197"/>
      <c r="P2639" s="197" t="e">
        <f t="shared" si="215"/>
        <v>#DIV/0!</v>
      </c>
      <c r="Q2639" s="196"/>
      <c r="R2639" s="197"/>
      <c r="S2639" s="199">
        <f t="shared" si="216"/>
        <v>0</v>
      </c>
      <c r="T2639" s="200">
        <f ca="1">(P2639+S2639)-INVENTARIO[[#This Row],[Comisión 10%]]</f>
        <v>0</v>
      </c>
      <c r="U2639" s="197">
        <f t="shared" ca="1" si="217"/>
        <v>0</v>
      </c>
      <c r="V2639" s="201"/>
      <c r="W2639" s="20">
        <f ca="1">INVENTARIO[[#This Row],[Precio Final]]-(INVENTARIO[[#This Row],[Comisión 10%]]+INVENTARIO[[#This Row],[Costo total]])</f>
        <v>0</v>
      </c>
      <c r="X2639" s="20">
        <f ca="1">INVENTARIO[[#This Row],[Ganancia Unitaria]]*INVENTARIO[[#This Row],[Salidas]]</f>
        <v>0</v>
      </c>
      <c r="Y2639" s="20"/>
      <c r="Z2639" s="20"/>
    </row>
    <row r="2640" spans="1:26" ht="55" hidden="1" customHeight="1" x14ac:dyDescent="0.15">
      <c r="A2640" s="23"/>
      <c r="B2640" s="171"/>
      <c r="C2640" s="22"/>
      <c r="D2640" s="120"/>
      <c r="E2640" s="194"/>
      <c r="F2640" s="195" t="s">
        <v>695</v>
      </c>
      <c r="G2640" s="196"/>
      <c r="H2640" s="197"/>
      <c r="I2640" s="198">
        <f t="shared" ca="1" si="214"/>
        <v>0</v>
      </c>
      <c r="J2640" s="121"/>
      <c r="K2640" s="196">
        <f>SUMIFS(VENTAS[Cantidad],VENTAS[Código del producto Vendido],INVENTARIO[[#This Row],[Code]])</f>
        <v>0</v>
      </c>
      <c r="L2640" s="196">
        <f>INVENTARIO[[#This Row],[Entradas]]-INVENTARIO[[#This Row],[Salidas]]</f>
        <v>0</v>
      </c>
      <c r="M2640" s="197">
        <f ca="1">INVENTARIO[[#This Row],[Pricing 1]]*10%</f>
        <v>0</v>
      </c>
      <c r="N2640" s="197"/>
      <c r="O2640" s="197"/>
      <c r="P2640" s="197" t="e">
        <f t="shared" si="215"/>
        <v>#DIV/0!</v>
      </c>
      <c r="Q2640" s="196"/>
      <c r="R2640" s="197"/>
      <c r="S2640" s="199">
        <f t="shared" si="216"/>
        <v>0</v>
      </c>
      <c r="T2640" s="200">
        <f ca="1">(P2640+S2640)-INVENTARIO[[#This Row],[Comisión 10%]]</f>
        <v>0</v>
      </c>
      <c r="U2640" s="197">
        <f t="shared" ca="1" si="217"/>
        <v>0</v>
      </c>
      <c r="V2640" s="201"/>
      <c r="W2640" s="20">
        <f ca="1">INVENTARIO[[#This Row],[Precio Final]]-(INVENTARIO[[#This Row],[Comisión 10%]]+INVENTARIO[[#This Row],[Costo total]])</f>
        <v>0</v>
      </c>
      <c r="X2640" s="20">
        <f ca="1">INVENTARIO[[#This Row],[Ganancia Unitaria]]*INVENTARIO[[#This Row],[Salidas]]</f>
        <v>0</v>
      </c>
      <c r="Y2640" s="20"/>
      <c r="Z2640" s="20"/>
    </row>
    <row r="2641" spans="1:26" ht="55" hidden="1" customHeight="1" x14ac:dyDescent="0.15">
      <c r="A2641" s="23"/>
      <c r="B2641" s="171"/>
      <c r="C2641" s="22"/>
      <c r="D2641" s="120"/>
      <c r="E2641" s="194"/>
      <c r="F2641" s="195" t="s">
        <v>697</v>
      </c>
      <c r="G2641" s="196"/>
      <c r="H2641" s="197"/>
      <c r="I2641" s="198">
        <f t="shared" ca="1" si="214"/>
        <v>0</v>
      </c>
      <c r="J2641" s="121"/>
      <c r="K2641" s="196">
        <f>SUMIFS(VENTAS[Cantidad],VENTAS[Código del producto Vendido],INVENTARIO[[#This Row],[Code]])</f>
        <v>0</v>
      </c>
      <c r="L2641" s="196">
        <f>INVENTARIO[[#This Row],[Entradas]]-INVENTARIO[[#This Row],[Salidas]]</f>
        <v>0</v>
      </c>
      <c r="M2641" s="197">
        <f ca="1">INVENTARIO[[#This Row],[Pricing 1]]*10%</f>
        <v>0</v>
      </c>
      <c r="N2641" s="197"/>
      <c r="O2641" s="197"/>
      <c r="P2641" s="197" t="e">
        <f t="shared" si="215"/>
        <v>#DIV/0!</v>
      </c>
      <c r="Q2641" s="196"/>
      <c r="R2641" s="197"/>
      <c r="S2641" s="199">
        <f t="shared" si="216"/>
        <v>0</v>
      </c>
      <c r="T2641" s="200">
        <f ca="1">(P2641+S2641)-INVENTARIO[[#This Row],[Comisión 10%]]</f>
        <v>0</v>
      </c>
      <c r="U2641" s="197">
        <f t="shared" ca="1" si="217"/>
        <v>0</v>
      </c>
      <c r="V2641" s="201"/>
      <c r="W2641" s="20">
        <f ca="1">INVENTARIO[[#This Row],[Precio Final]]-(INVENTARIO[[#This Row],[Comisión 10%]]+INVENTARIO[[#This Row],[Costo total]])</f>
        <v>0</v>
      </c>
      <c r="X2641" s="20">
        <f ca="1">INVENTARIO[[#This Row],[Ganancia Unitaria]]*INVENTARIO[[#This Row],[Salidas]]</f>
        <v>0</v>
      </c>
      <c r="Y2641" s="20"/>
      <c r="Z2641" s="20"/>
    </row>
    <row r="2642" spans="1:26" ht="55" hidden="1" customHeight="1" x14ac:dyDescent="0.15">
      <c r="A2642" s="23"/>
      <c r="B2642" s="171"/>
      <c r="C2642" s="22"/>
      <c r="D2642" s="120"/>
      <c r="E2642" s="194"/>
      <c r="F2642" s="195" t="s">
        <v>698</v>
      </c>
      <c r="G2642" s="196"/>
      <c r="H2642" s="197"/>
      <c r="I2642" s="198">
        <f t="shared" ca="1" si="214"/>
        <v>0</v>
      </c>
      <c r="J2642" s="121"/>
      <c r="K2642" s="196">
        <f>SUMIFS(VENTAS[Cantidad],VENTAS[Código del producto Vendido],INVENTARIO[[#This Row],[Code]])</f>
        <v>0</v>
      </c>
      <c r="L2642" s="196">
        <f>INVENTARIO[[#This Row],[Entradas]]-INVENTARIO[[#This Row],[Salidas]]</f>
        <v>0</v>
      </c>
      <c r="M2642" s="197">
        <f ca="1">INVENTARIO[[#This Row],[Pricing 1]]*10%</f>
        <v>0</v>
      </c>
      <c r="N2642" s="197"/>
      <c r="O2642" s="197"/>
      <c r="P2642" s="197" t="e">
        <f t="shared" si="215"/>
        <v>#DIV/0!</v>
      </c>
      <c r="Q2642" s="196"/>
      <c r="R2642" s="197"/>
      <c r="S2642" s="199">
        <f t="shared" si="216"/>
        <v>0</v>
      </c>
      <c r="T2642" s="200">
        <f ca="1">(P2642+S2642)-INVENTARIO[[#This Row],[Comisión 10%]]</f>
        <v>0</v>
      </c>
      <c r="U2642" s="197">
        <f t="shared" ca="1" si="217"/>
        <v>0</v>
      </c>
      <c r="V2642" s="201"/>
      <c r="W2642" s="20">
        <f ca="1">INVENTARIO[[#This Row],[Precio Final]]-(INVENTARIO[[#This Row],[Comisión 10%]]+INVENTARIO[[#This Row],[Costo total]])</f>
        <v>0</v>
      </c>
      <c r="X2642" s="20">
        <f ca="1">INVENTARIO[[#This Row],[Ganancia Unitaria]]*INVENTARIO[[#This Row],[Salidas]]</f>
        <v>0</v>
      </c>
      <c r="Y2642" s="20"/>
      <c r="Z2642" s="20"/>
    </row>
    <row r="2643" spans="1:26" ht="55" hidden="1" customHeight="1" x14ac:dyDescent="0.15">
      <c r="A2643" s="23"/>
      <c r="B2643" s="171"/>
      <c r="C2643" s="22"/>
      <c r="D2643" s="120"/>
      <c r="E2643" s="194"/>
      <c r="F2643" s="195" t="s">
        <v>695</v>
      </c>
      <c r="G2643" s="196"/>
      <c r="H2643" s="197"/>
      <c r="I2643" s="198">
        <f t="shared" ca="1" si="214"/>
        <v>0</v>
      </c>
      <c r="J2643" s="121"/>
      <c r="K2643" s="196">
        <f>SUMIFS(VENTAS[Cantidad],VENTAS[Código del producto Vendido],INVENTARIO[[#This Row],[Code]])</f>
        <v>0</v>
      </c>
      <c r="L2643" s="196">
        <f>INVENTARIO[[#This Row],[Entradas]]-INVENTARIO[[#This Row],[Salidas]]</f>
        <v>0</v>
      </c>
      <c r="M2643" s="197">
        <f ca="1">INVENTARIO[[#This Row],[Pricing 1]]*10%</f>
        <v>0</v>
      </c>
      <c r="N2643" s="197"/>
      <c r="O2643" s="197"/>
      <c r="P2643" s="197" t="e">
        <f t="shared" si="215"/>
        <v>#DIV/0!</v>
      </c>
      <c r="Q2643" s="196"/>
      <c r="R2643" s="197"/>
      <c r="S2643" s="199">
        <f t="shared" si="216"/>
        <v>0</v>
      </c>
      <c r="T2643" s="200">
        <f ca="1">(P2643+S2643)-INVENTARIO[[#This Row],[Comisión 10%]]</f>
        <v>0</v>
      </c>
      <c r="U2643" s="197">
        <f t="shared" ca="1" si="217"/>
        <v>0</v>
      </c>
      <c r="V2643" s="201"/>
      <c r="W2643" s="20">
        <f ca="1">INVENTARIO[[#This Row],[Precio Final]]-(INVENTARIO[[#This Row],[Comisión 10%]]+INVENTARIO[[#This Row],[Costo total]])</f>
        <v>0</v>
      </c>
      <c r="X2643" s="20">
        <f ca="1">INVENTARIO[[#This Row],[Ganancia Unitaria]]*INVENTARIO[[#This Row],[Salidas]]</f>
        <v>0</v>
      </c>
      <c r="Y2643" s="20"/>
      <c r="Z2643" s="20"/>
    </row>
    <row r="2644" spans="1:26" ht="55" hidden="1" customHeight="1" x14ac:dyDescent="0.15">
      <c r="A2644" s="23"/>
      <c r="B2644" s="171"/>
      <c r="C2644" s="22"/>
      <c r="D2644" s="120"/>
      <c r="E2644" s="194"/>
      <c r="F2644" s="195" t="s">
        <v>697</v>
      </c>
      <c r="G2644" s="196"/>
      <c r="H2644" s="197"/>
      <c r="I2644" s="198">
        <f t="shared" ca="1" si="214"/>
        <v>0</v>
      </c>
      <c r="J2644" s="121"/>
      <c r="K2644" s="196">
        <f>SUMIFS(VENTAS[Cantidad],VENTAS[Código del producto Vendido],INVENTARIO[[#This Row],[Code]])</f>
        <v>0</v>
      </c>
      <c r="L2644" s="196">
        <f>INVENTARIO[[#This Row],[Entradas]]-INVENTARIO[[#This Row],[Salidas]]</f>
        <v>0</v>
      </c>
      <c r="M2644" s="197">
        <f ca="1">INVENTARIO[[#This Row],[Pricing 1]]*10%</f>
        <v>0</v>
      </c>
      <c r="N2644" s="197"/>
      <c r="O2644" s="197"/>
      <c r="P2644" s="197" t="e">
        <f t="shared" si="215"/>
        <v>#DIV/0!</v>
      </c>
      <c r="Q2644" s="196"/>
      <c r="R2644" s="197"/>
      <c r="S2644" s="199">
        <f t="shared" si="216"/>
        <v>0</v>
      </c>
      <c r="T2644" s="200">
        <f ca="1">(P2644+S2644)-INVENTARIO[[#This Row],[Comisión 10%]]</f>
        <v>0</v>
      </c>
      <c r="U2644" s="197">
        <f t="shared" ca="1" si="217"/>
        <v>0</v>
      </c>
      <c r="V2644" s="201"/>
      <c r="W2644" s="20">
        <f ca="1">INVENTARIO[[#This Row],[Precio Final]]-(INVENTARIO[[#This Row],[Comisión 10%]]+INVENTARIO[[#This Row],[Costo total]])</f>
        <v>0</v>
      </c>
      <c r="X2644" s="20">
        <f ca="1">INVENTARIO[[#This Row],[Ganancia Unitaria]]*INVENTARIO[[#This Row],[Salidas]]</f>
        <v>0</v>
      </c>
      <c r="Y2644" s="20"/>
      <c r="Z2644" s="20"/>
    </row>
    <row r="2645" spans="1:26" ht="55" hidden="1" customHeight="1" x14ac:dyDescent="0.15">
      <c r="A2645" s="23"/>
      <c r="B2645" s="171"/>
      <c r="C2645" s="22"/>
      <c r="D2645" s="120"/>
      <c r="E2645" s="194"/>
      <c r="F2645" s="195" t="s">
        <v>695</v>
      </c>
      <c r="G2645" s="196"/>
      <c r="H2645" s="197"/>
      <c r="I2645" s="198">
        <f t="shared" ca="1" si="214"/>
        <v>0</v>
      </c>
      <c r="J2645" s="121"/>
      <c r="K2645" s="196">
        <f>SUMIFS(VENTAS[Cantidad],VENTAS[Código del producto Vendido],INVENTARIO[[#This Row],[Code]])</f>
        <v>0</v>
      </c>
      <c r="L2645" s="196">
        <f>INVENTARIO[[#This Row],[Entradas]]-INVENTARIO[[#This Row],[Salidas]]</f>
        <v>0</v>
      </c>
      <c r="M2645" s="197">
        <f ca="1">INVENTARIO[[#This Row],[Pricing 1]]*10%</f>
        <v>0</v>
      </c>
      <c r="N2645" s="197"/>
      <c r="O2645" s="197"/>
      <c r="P2645" s="197" t="e">
        <f t="shared" si="215"/>
        <v>#DIV/0!</v>
      </c>
      <c r="Q2645" s="196"/>
      <c r="R2645" s="197"/>
      <c r="S2645" s="199">
        <f t="shared" si="216"/>
        <v>0</v>
      </c>
      <c r="T2645" s="200">
        <f ca="1">(P2645+S2645)-INVENTARIO[[#This Row],[Comisión 10%]]</f>
        <v>0</v>
      </c>
      <c r="U2645" s="197">
        <f t="shared" ca="1" si="217"/>
        <v>0</v>
      </c>
      <c r="V2645" s="201"/>
      <c r="W2645" s="20">
        <f ca="1">INVENTARIO[[#This Row],[Precio Final]]-(INVENTARIO[[#This Row],[Comisión 10%]]+INVENTARIO[[#This Row],[Costo total]])</f>
        <v>0</v>
      </c>
      <c r="X2645" s="20">
        <f ca="1">INVENTARIO[[#This Row],[Ganancia Unitaria]]*INVENTARIO[[#This Row],[Salidas]]</f>
        <v>0</v>
      </c>
      <c r="Y2645" s="20"/>
      <c r="Z2645" s="20"/>
    </row>
    <row r="2646" spans="1:26" ht="55" hidden="1" customHeight="1" x14ac:dyDescent="0.15">
      <c r="A2646" s="23"/>
      <c r="B2646" s="171"/>
      <c r="C2646" s="22"/>
      <c r="D2646" s="120"/>
      <c r="E2646" s="194"/>
      <c r="F2646" s="195" t="s">
        <v>697</v>
      </c>
      <c r="G2646" s="196"/>
      <c r="H2646" s="197"/>
      <c r="I2646" s="198">
        <f t="shared" ca="1" si="214"/>
        <v>0</v>
      </c>
      <c r="J2646" s="121"/>
      <c r="K2646" s="196">
        <f>SUMIFS(VENTAS[Cantidad],VENTAS[Código del producto Vendido],INVENTARIO[[#This Row],[Code]])</f>
        <v>0</v>
      </c>
      <c r="L2646" s="196">
        <f>INVENTARIO[[#This Row],[Entradas]]-INVENTARIO[[#This Row],[Salidas]]</f>
        <v>0</v>
      </c>
      <c r="M2646" s="197">
        <f ca="1">INVENTARIO[[#This Row],[Pricing 1]]*10%</f>
        <v>0</v>
      </c>
      <c r="N2646" s="197"/>
      <c r="O2646" s="197"/>
      <c r="P2646" s="197" t="e">
        <f t="shared" si="215"/>
        <v>#DIV/0!</v>
      </c>
      <c r="Q2646" s="196"/>
      <c r="R2646" s="197"/>
      <c r="S2646" s="199">
        <f t="shared" si="216"/>
        <v>0</v>
      </c>
      <c r="T2646" s="200">
        <f ca="1">(P2646+S2646)-INVENTARIO[[#This Row],[Comisión 10%]]</f>
        <v>0</v>
      </c>
      <c r="U2646" s="197">
        <f t="shared" ca="1" si="217"/>
        <v>0</v>
      </c>
      <c r="V2646" s="201"/>
      <c r="W2646" s="20">
        <f ca="1">INVENTARIO[[#This Row],[Precio Final]]-(INVENTARIO[[#This Row],[Comisión 10%]]+INVENTARIO[[#This Row],[Costo total]])</f>
        <v>0</v>
      </c>
      <c r="X2646" s="20">
        <f ca="1">INVENTARIO[[#This Row],[Ganancia Unitaria]]*INVENTARIO[[#This Row],[Salidas]]</f>
        <v>0</v>
      </c>
      <c r="Y2646" s="20"/>
      <c r="Z2646" s="20"/>
    </row>
    <row r="2647" spans="1:26" ht="55" hidden="1" customHeight="1" x14ac:dyDescent="0.15">
      <c r="A2647" s="23"/>
      <c r="B2647" s="171"/>
      <c r="C2647" s="22"/>
      <c r="D2647" s="120"/>
      <c r="E2647" s="194"/>
      <c r="F2647" s="195" t="s">
        <v>2411</v>
      </c>
      <c r="G2647" s="196"/>
      <c r="H2647" s="197"/>
      <c r="I2647" s="198">
        <f t="shared" ca="1" si="214"/>
        <v>0</v>
      </c>
      <c r="J2647" s="121"/>
      <c r="K2647" s="196">
        <f>SUMIFS(VENTAS[Cantidad],VENTAS[Código del producto Vendido],INVENTARIO[[#This Row],[Code]])</f>
        <v>0</v>
      </c>
      <c r="L2647" s="196">
        <f>INVENTARIO[[#This Row],[Entradas]]-INVENTARIO[[#This Row],[Salidas]]</f>
        <v>0</v>
      </c>
      <c r="M2647" s="197">
        <f ca="1">INVENTARIO[[#This Row],[Pricing 1]]*10%</f>
        <v>0</v>
      </c>
      <c r="N2647" s="197"/>
      <c r="O2647" s="197"/>
      <c r="P2647" s="197" t="e">
        <f t="shared" si="215"/>
        <v>#DIV/0!</v>
      </c>
      <c r="Q2647" s="196"/>
      <c r="R2647" s="197"/>
      <c r="S2647" s="199">
        <f t="shared" si="216"/>
        <v>0</v>
      </c>
      <c r="T2647" s="200">
        <f ca="1">(P2647+S2647)-INVENTARIO[[#This Row],[Comisión 10%]]</f>
        <v>0</v>
      </c>
      <c r="U2647" s="197">
        <f t="shared" ca="1" si="217"/>
        <v>0</v>
      </c>
      <c r="V2647" s="201"/>
      <c r="W2647" s="20">
        <f ca="1">INVENTARIO[[#This Row],[Precio Final]]-(INVENTARIO[[#This Row],[Comisión 10%]]+INVENTARIO[[#This Row],[Costo total]])</f>
        <v>0</v>
      </c>
      <c r="X2647" s="20">
        <f ca="1">INVENTARIO[[#This Row],[Ganancia Unitaria]]*INVENTARIO[[#This Row],[Salidas]]</f>
        <v>0</v>
      </c>
      <c r="Y2647" s="20"/>
      <c r="Z2647" s="20"/>
    </row>
    <row r="2648" spans="1:26" ht="55" hidden="1" customHeight="1" x14ac:dyDescent="0.15">
      <c r="A2648" s="23"/>
      <c r="B2648" s="171"/>
      <c r="C2648" s="22"/>
      <c r="D2648" s="120"/>
      <c r="E2648" s="194"/>
      <c r="F2648" s="195" t="s">
        <v>2411</v>
      </c>
      <c r="G2648" s="196"/>
      <c r="H2648" s="197"/>
      <c r="I2648" s="198">
        <f t="shared" ca="1" si="214"/>
        <v>0</v>
      </c>
      <c r="J2648" s="121"/>
      <c r="K2648" s="196">
        <f>SUMIFS(VENTAS[Cantidad],VENTAS[Código del producto Vendido],INVENTARIO[[#This Row],[Code]])</f>
        <v>0</v>
      </c>
      <c r="L2648" s="196">
        <f>INVENTARIO[[#This Row],[Entradas]]-INVENTARIO[[#This Row],[Salidas]]</f>
        <v>0</v>
      </c>
      <c r="M2648" s="197">
        <f ca="1">INVENTARIO[[#This Row],[Pricing 1]]*10%</f>
        <v>0</v>
      </c>
      <c r="N2648" s="197"/>
      <c r="O2648" s="197"/>
      <c r="P2648" s="197" t="e">
        <f t="shared" si="215"/>
        <v>#DIV/0!</v>
      </c>
      <c r="Q2648" s="196"/>
      <c r="R2648" s="197"/>
      <c r="S2648" s="199">
        <f t="shared" si="216"/>
        <v>0</v>
      </c>
      <c r="T2648" s="200">
        <f ca="1">(P2648+S2648)-INVENTARIO[[#This Row],[Comisión 10%]]</f>
        <v>0</v>
      </c>
      <c r="U2648" s="197">
        <f t="shared" ca="1" si="217"/>
        <v>0</v>
      </c>
      <c r="V2648" s="201"/>
      <c r="W2648" s="20">
        <f ca="1">INVENTARIO[[#This Row],[Precio Final]]-(INVENTARIO[[#This Row],[Comisión 10%]]+INVENTARIO[[#This Row],[Costo total]])</f>
        <v>0</v>
      </c>
      <c r="X2648" s="20">
        <f ca="1">INVENTARIO[[#This Row],[Ganancia Unitaria]]*INVENTARIO[[#This Row],[Salidas]]</f>
        <v>0</v>
      </c>
      <c r="Y2648" s="20"/>
      <c r="Z2648" s="20"/>
    </row>
    <row r="2649" spans="1:26" ht="55" hidden="1" customHeight="1" x14ac:dyDescent="0.15">
      <c r="A2649" s="23"/>
      <c r="B2649" s="171"/>
      <c r="C2649" s="22"/>
      <c r="D2649" s="120"/>
      <c r="E2649" s="194"/>
      <c r="F2649" s="195"/>
      <c r="G2649" s="196"/>
      <c r="H2649" s="197"/>
      <c r="I2649" s="198">
        <f t="shared" ca="1" si="214"/>
        <v>0</v>
      </c>
      <c r="J2649" s="121"/>
      <c r="K2649" s="196">
        <f>SUMIFS(VENTAS[Cantidad],VENTAS[Código del producto Vendido],INVENTARIO[[#This Row],[Code]])</f>
        <v>0</v>
      </c>
      <c r="L2649" s="196">
        <f>INVENTARIO[[#This Row],[Entradas]]-INVENTARIO[[#This Row],[Salidas]]</f>
        <v>0</v>
      </c>
      <c r="M2649" s="197">
        <f ca="1">INVENTARIO[[#This Row],[Pricing 1]]*10%</f>
        <v>0</v>
      </c>
      <c r="N2649" s="197"/>
      <c r="O2649" s="197"/>
      <c r="P2649" s="197" t="e">
        <f t="shared" si="215"/>
        <v>#DIV/0!</v>
      </c>
      <c r="Q2649" s="196"/>
      <c r="R2649" s="197"/>
      <c r="S2649" s="199">
        <f t="shared" si="216"/>
        <v>0</v>
      </c>
      <c r="T2649" s="200">
        <f ca="1">(P2649+S2649)-INVENTARIO[[#This Row],[Comisión 10%]]</f>
        <v>0</v>
      </c>
      <c r="U2649" s="197">
        <f t="shared" ca="1" si="217"/>
        <v>0</v>
      </c>
      <c r="V2649" s="201"/>
      <c r="W2649" s="20">
        <f ca="1">INVENTARIO[[#This Row],[Precio Final]]-(INVENTARIO[[#This Row],[Comisión 10%]]+INVENTARIO[[#This Row],[Costo total]])</f>
        <v>0</v>
      </c>
      <c r="X2649" s="20">
        <f ca="1">INVENTARIO[[#This Row],[Ganancia Unitaria]]*INVENTARIO[[#This Row],[Salidas]]</f>
        <v>0</v>
      </c>
      <c r="Y2649" s="20"/>
      <c r="Z2649" s="20"/>
    </row>
    <row r="2650" spans="1:26" ht="55" hidden="1" customHeight="1" x14ac:dyDescent="0.15">
      <c r="A2650" s="23"/>
      <c r="B2650" s="171"/>
      <c r="C2650" s="22"/>
      <c r="D2650" s="120"/>
      <c r="E2650" s="194"/>
      <c r="F2650" s="195" t="s">
        <v>695</v>
      </c>
      <c r="G2650" s="196"/>
      <c r="H2650" s="197"/>
      <c r="I2650" s="198">
        <f t="shared" ca="1" si="214"/>
        <v>0</v>
      </c>
      <c r="J2650" s="121"/>
      <c r="K2650" s="196">
        <f>SUMIFS(VENTAS[Cantidad],VENTAS[Código del producto Vendido],INVENTARIO[[#This Row],[Code]])</f>
        <v>0</v>
      </c>
      <c r="L2650" s="196">
        <f>INVENTARIO[[#This Row],[Entradas]]-INVENTARIO[[#This Row],[Salidas]]</f>
        <v>0</v>
      </c>
      <c r="M2650" s="197">
        <f ca="1">INVENTARIO[[#This Row],[Pricing 1]]*10%</f>
        <v>0</v>
      </c>
      <c r="N2650" s="197"/>
      <c r="O2650" s="197"/>
      <c r="P2650" s="197" t="e">
        <f t="shared" si="215"/>
        <v>#DIV/0!</v>
      </c>
      <c r="Q2650" s="196"/>
      <c r="R2650" s="197"/>
      <c r="S2650" s="199">
        <f t="shared" si="216"/>
        <v>0</v>
      </c>
      <c r="T2650" s="200">
        <f ca="1">(P2650+S2650)-INVENTARIO[[#This Row],[Comisión 10%]]</f>
        <v>0</v>
      </c>
      <c r="U2650" s="197">
        <f t="shared" ca="1" si="217"/>
        <v>0</v>
      </c>
      <c r="V2650" s="201"/>
      <c r="W2650" s="20">
        <f ca="1">INVENTARIO[[#This Row],[Precio Final]]-(INVENTARIO[[#This Row],[Comisión 10%]]+INVENTARIO[[#This Row],[Costo total]])</f>
        <v>0</v>
      </c>
      <c r="X2650" s="20">
        <f ca="1">INVENTARIO[[#This Row],[Ganancia Unitaria]]*INVENTARIO[[#This Row],[Salidas]]</f>
        <v>0</v>
      </c>
      <c r="Y2650" s="20"/>
      <c r="Z2650" s="20"/>
    </row>
    <row r="2651" spans="1:26" ht="55" hidden="1" customHeight="1" x14ac:dyDescent="0.15">
      <c r="A2651" s="23"/>
      <c r="B2651" s="171"/>
      <c r="C2651" s="22"/>
      <c r="D2651" s="120"/>
      <c r="E2651" s="194"/>
      <c r="F2651" s="195" t="s">
        <v>695</v>
      </c>
      <c r="G2651" s="196"/>
      <c r="H2651" s="197"/>
      <c r="I2651" s="198">
        <f t="shared" ca="1" si="214"/>
        <v>0</v>
      </c>
      <c r="J2651" s="121"/>
      <c r="K2651" s="196">
        <f>SUMIFS(VENTAS[Cantidad],VENTAS[Código del producto Vendido],INVENTARIO[[#This Row],[Code]])</f>
        <v>0</v>
      </c>
      <c r="L2651" s="196">
        <f>INVENTARIO[[#This Row],[Entradas]]-INVENTARIO[[#This Row],[Salidas]]</f>
        <v>0</v>
      </c>
      <c r="M2651" s="197">
        <f ca="1">INVENTARIO[[#This Row],[Pricing 1]]*10%</f>
        <v>0</v>
      </c>
      <c r="N2651" s="197"/>
      <c r="O2651" s="197"/>
      <c r="P2651" s="197" t="e">
        <f t="shared" si="215"/>
        <v>#DIV/0!</v>
      </c>
      <c r="Q2651" s="196"/>
      <c r="R2651" s="197"/>
      <c r="S2651" s="199">
        <f t="shared" si="216"/>
        <v>0</v>
      </c>
      <c r="T2651" s="200">
        <f ca="1">(P2651+S2651)-INVENTARIO[[#This Row],[Comisión 10%]]</f>
        <v>0</v>
      </c>
      <c r="U2651" s="197">
        <f t="shared" ca="1" si="217"/>
        <v>0</v>
      </c>
      <c r="V2651" s="201"/>
      <c r="W2651" s="20">
        <f ca="1">INVENTARIO[[#This Row],[Precio Final]]-(INVENTARIO[[#This Row],[Comisión 10%]]+INVENTARIO[[#This Row],[Costo total]])</f>
        <v>0</v>
      </c>
      <c r="X2651" s="20">
        <f ca="1">INVENTARIO[[#This Row],[Ganancia Unitaria]]*INVENTARIO[[#This Row],[Salidas]]</f>
        <v>0</v>
      </c>
      <c r="Y2651" s="20"/>
      <c r="Z2651" s="20"/>
    </row>
    <row r="2652" spans="1:26" ht="55" hidden="1" customHeight="1" x14ac:dyDescent="0.15">
      <c r="A2652" s="23"/>
      <c r="B2652" s="171"/>
      <c r="C2652" s="22"/>
      <c r="D2652" s="120"/>
      <c r="E2652" s="194"/>
      <c r="F2652" s="195" t="s">
        <v>695</v>
      </c>
      <c r="G2652" s="196"/>
      <c r="H2652" s="197"/>
      <c r="I2652" s="198">
        <f t="shared" ca="1" si="214"/>
        <v>0</v>
      </c>
      <c r="J2652" s="121"/>
      <c r="K2652" s="196">
        <f>SUMIFS(VENTAS[Cantidad],VENTAS[Código del producto Vendido],INVENTARIO[[#This Row],[Code]])</f>
        <v>0</v>
      </c>
      <c r="L2652" s="196">
        <f>INVENTARIO[[#This Row],[Entradas]]-INVENTARIO[[#This Row],[Salidas]]</f>
        <v>0</v>
      </c>
      <c r="M2652" s="197">
        <f ca="1">INVENTARIO[[#This Row],[Pricing 1]]*10%</f>
        <v>0</v>
      </c>
      <c r="N2652" s="197"/>
      <c r="O2652" s="197"/>
      <c r="P2652" s="197" t="e">
        <f t="shared" si="215"/>
        <v>#DIV/0!</v>
      </c>
      <c r="Q2652" s="196"/>
      <c r="R2652" s="197"/>
      <c r="S2652" s="199">
        <f t="shared" si="216"/>
        <v>0</v>
      </c>
      <c r="T2652" s="200">
        <f ca="1">(P2652+S2652)-INVENTARIO[[#This Row],[Comisión 10%]]</f>
        <v>0</v>
      </c>
      <c r="U2652" s="197">
        <f t="shared" ca="1" si="217"/>
        <v>0</v>
      </c>
      <c r="V2652" s="201"/>
      <c r="W2652" s="20">
        <f ca="1">INVENTARIO[[#This Row],[Precio Final]]-(INVENTARIO[[#This Row],[Comisión 10%]]+INVENTARIO[[#This Row],[Costo total]])</f>
        <v>0</v>
      </c>
      <c r="X2652" s="20">
        <f ca="1">INVENTARIO[[#This Row],[Ganancia Unitaria]]*INVENTARIO[[#This Row],[Salidas]]</f>
        <v>0</v>
      </c>
      <c r="Y2652" s="20"/>
      <c r="Z2652" s="20"/>
    </row>
    <row r="2653" spans="1:26" ht="55" hidden="1" customHeight="1" x14ac:dyDescent="0.15">
      <c r="A2653" s="23"/>
      <c r="B2653" s="171"/>
      <c r="C2653" s="22"/>
      <c r="D2653" s="120"/>
      <c r="E2653" s="194"/>
      <c r="F2653" s="195" t="s">
        <v>2411</v>
      </c>
      <c r="G2653" s="196"/>
      <c r="H2653" s="197"/>
      <c r="I2653" s="198">
        <f t="shared" ca="1" si="214"/>
        <v>0</v>
      </c>
      <c r="J2653" s="121"/>
      <c r="K2653" s="196">
        <f>SUMIFS(VENTAS[Cantidad],VENTAS[Código del producto Vendido],INVENTARIO[[#This Row],[Code]])</f>
        <v>0</v>
      </c>
      <c r="L2653" s="196">
        <f>INVENTARIO[[#This Row],[Entradas]]-INVENTARIO[[#This Row],[Salidas]]</f>
        <v>0</v>
      </c>
      <c r="M2653" s="197">
        <f ca="1">INVENTARIO[[#This Row],[Pricing 1]]*10%</f>
        <v>0</v>
      </c>
      <c r="N2653" s="197"/>
      <c r="O2653" s="197"/>
      <c r="P2653" s="197" t="e">
        <f t="shared" si="215"/>
        <v>#DIV/0!</v>
      </c>
      <c r="Q2653" s="196"/>
      <c r="R2653" s="197"/>
      <c r="S2653" s="199">
        <f t="shared" si="216"/>
        <v>0</v>
      </c>
      <c r="T2653" s="200">
        <f ca="1">(P2653+S2653)-INVENTARIO[[#This Row],[Comisión 10%]]</f>
        <v>0</v>
      </c>
      <c r="U2653" s="197">
        <f t="shared" ca="1" si="217"/>
        <v>0</v>
      </c>
      <c r="V2653" s="201"/>
      <c r="W2653" s="20">
        <f ca="1">INVENTARIO[[#This Row],[Precio Final]]-(INVENTARIO[[#This Row],[Comisión 10%]]+INVENTARIO[[#This Row],[Costo total]])</f>
        <v>0</v>
      </c>
      <c r="X2653" s="20">
        <f ca="1">INVENTARIO[[#This Row],[Ganancia Unitaria]]*INVENTARIO[[#This Row],[Salidas]]</f>
        <v>0</v>
      </c>
      <c r="Y2653" s="20"/>
      <c r="Z2653" s="20"/>
    </row>
    <row r="2654" spans="1:26" ht="55" hidden="1" customHeight="1" x14ac:dyDescent="0.15">
      <c r="A2654" s="23"/>
      <c r="B2654" s="171"/>
      <c r="C2654" s="22"/>
      <c r="D2654" s="120"/>
      <c r="E2654" s="194"/>
      <c r="F2654" s="195" t="s">
        <v>2411</v>
      </c>
      <c r="G2654" s="196"/>
      <c r="H2654" s="197"/>
      <c r="I2654" s="198">
        <f t="shared" ca="1" si="214"/>
        <v>0</v>
      </c>
      <c r="J2654" s="121"/>
      <c r="K2654" s="196">
        <f>SUMIFS(VENTAS[Cantidad],VENTAS[Código del producto Vendido],INVENTARIO[[#This Row],[Code]])</f>
        <v>0</v>
      </c>
      <c r="L2654" s="196">
        <f>INVENTARIO[[#This Row],[Entradas]]-INVENTARIO[[#This Row],[Salidas]]</f>
        <v>0</v>
      </c>
      <c r="M2654" s="197">
        <f ca="1">INVENTARIO[[#This Row],[Pricing 1]]*10%</f>
        <v>0</v>
      </c>
      <c r="N2654" s="197"/>
      <c r="O2654" s="197"/>
      <c r="P2654" s="197" t="e">
        <f t="shared" si="215"/>
        <v>#DIV/0!</v>
      </c>
      <c r="Q2654" s="196"/>
      <c r="R2654" s="197"/>
      <c r="S2654" s="199">
        <f t="shared" si="216"/>
        <v>0</v>
      </c>
      <c r="T2654" s="200">
        <f ca="1">(P2654+S2654)-INVENTARIO[[#This Row],[Comisión 10%]]</f>
        <v>0</v>
      </c>
      <c r="U2654" s="197">
        <f t="shared" ca="1" si="217"/>
        <v>0</v>
      </c>
      <c r="V2654" s="201"/>
      <c r="W2654" s="20">
        <f ca="1">INVENTARIO[[#This Row],[Precio Final]]-(INVENTARIO[[#This Row],[Comisión 10%]]+INVENTARIO[[#This Row],[Costo total]])</f>
        <v>0</v>
      </c>
      <c r="X2654" s="20">
        <f ca="1">INVENTARIO[[#This Row],[Ganancia Unitaria]]*INVENTARIO[[#This Row],[Salidas]]</f>
        <v>0</v>
      </c>
      <c r="Y2654" s="20"/>
      <c r="Z2654" s="20"/>
    </row>
    <row r="2655" spans="1:26" ht="55" hidden="1" customHeight="1" x14ac:dyDescent="0.15">
      <c r="A2655" s="23"/>
      <c r="B2655" s="171"/>
      <c r="C2655" s="22"/>
      <c r="D2655" s="120"/>
      <c r="E2655" s="194"/>
      <c r="F2655" s="195" t="s">
        <v>695</v>
      </c>
      <c r="G2655" s="196"/>
      <c r="H2655" s="197"/>
      <c r="I2655" s="198">
        <f t="shared" ca="1" si="214"/>
        <v>0</v>
      </c>
      <c r="J2655" s="121"/>
      <c r="K2655" s="196">
        <f>SUMIFS(VENTAS[Cantidad],VENTAS[Código del producto Vendido],INVENTARIO[[#This Row],[Code]])</f>
        <v>0</v>
      </c>
      <c r="L2655" s="196">
        <f>INVENTARIO[[#This Row],[Entradas]]-INVENTARIO[[#This Row],[Salidas]]</f>
        <v>0</v>
      </c>
      <c r="M2655" s="197">
        <f ca="1">INVENTARIO[[#This Row],[Pricing 1]]*10%</f>
        <v>0</v>
      </c>
      <c r="N2655" s="197"/>
      <c r="O2655" s="197"/>
      <c r="P2655" s="197" t="e">
        <f t="shared" si="215"/>
        <v>#DIV/0!</v>
      </c>
      <c r="Q2655" s="196"/>
      <c r="R2655" s="197"/>
      <c r="S2655" s="199">
        <f t="shared" si="216"/>
        <v>0</v>
      </c>
      <c r="T2655" s="200">
        <f ca="1">(P2655+S2655)-INVENTARIO[[#This Row],[Comisión 10%]]</f>
        <v>0</v>
      </c>
      <c r="U2655" s="197">
        <f t="shared" ca="1" si="217"/>
        <v>0</v>
      </c>
      <c r="V2655" s="201"/>
      <c r="W2655" s="20">
        <f ca="1">INVENTARIO[[#This Row],[Precio Final]]-(INVENTARIO[[#This Row],[Comisión 10%]]+INVENTARIO[[#This Row],[Costo total]])</f>
        <v>0</v>
      </c>
      <c r="X2655" s="20">
        <f ca="1">INVENTARIO[[#This Row],[Ganancia Unitaria]]*INVENTARIO[[#This Row],[Salidas]]</f>
        <v>0</v>
      </c>
      <c r="Y2655" s="20"/>
      <c r="Z2655" s="20"/>
    </row>
    <row r="2656" spans="1:26" ht="55" hidden="1" customHeight="1" x14ac:dyDescent="0.15">
      <c r="A2656" s="23"/>
      <c r="B2656" s="171"/>
      <c r="C2656" s="22"/>
      <c r="D2656" s="120"/>
      <c r="E2656" s="194"/>
      <c r="F2656" s="195" t="s">
        <v>695</v>
      </c>
      <c r="G2656" s="196"/>
      <c r="H2656" s="197"/>
      <c r="I2656" s="198">
        <f t="shared" ca="1" si="214"/>
        <v>0</v>
      </c>
      <c r="J2656" s="121"/>
      <c r="K2656" s="196">
        <f>SUMIFS(VENTAS[Cantidad],VENTAS[Código del producto Vendido],INVENTARIO[[#This Row],[Code]])</f>
        <v>0</v>
      </c>
      <c r="L2656" s="196">
        <f>INVENTARIO[[#This Row],[Entradas]]-INVENTARIO[[#This Row],[Salidas]]</f>
        <v>0</v>
      </c>
      <c r="M2656" s="197">
        <f ca="1">INVENTARIO[[#This Row],[Pricing 1]]*10%</f>
        <v>0</v>
      </c>
      <c r="N2656" s="197"/>
      <c r="O2656" s="197"/>
      <c r="P2656" s="197" t="e">
        <f t="shared" si="215"/>
        <v>#DIV/0!</v>
      </c>
      <c r="Q2656" s="196"/>
      <c r="R2656" s="197"/>
      <c r="S2656" s="199">
        <f t="shared" si="216"/>
        <v>0</v>
      </c>
      <c r="T2656" s="200">
        <f ca="1">(P2656+S2656)-INVENTARIO[[#This Row],[Comisión 10%]]</f>
        <v>0</v>
      </c>
      <c r="U2656" s="197">
        <f t="shared" ca="1" si="217"/>
        <v>0</v>
      </c>
      <c r="V2656" s="201"/>
      <c r="W2656" s="20">
        <f ca="1">INVENTARIO[[#This Row],[Precio Final]]-(INVENTARIO[[#This Row],[Comisión 10%]]+INVENTARIO[[#This Row],[Costo total]])</f>
        <v>0</v>
      </c>
      <c r="X2656" s="20">
        <f ca="1">INVENTARIO[[#This Row],[Ganancia Unitaria]]*INVENTARIO[[#This Row],[Salidas]]</f>
        <v>0</v>
      </c>
      <c r="Y2656" s="20"/>
      <c r="Z2656" s="20"/>
    </row>
    <row r="2657" spans="1:26" ht="55" hidden="1" customHeight="1" x14ac:dyDescent="0.15">
      <c r="A2657" s="23"/>
      <c r="B2657" s="171"/>
      <c r="C2657" s="22"/>
      <c r="D2657" s="120"/>
      <c r="E2657" s="194"/>
      <c r="F2657" s="195" t="s">
        <v>695</v>
      </c>
      <c r="G2657" s="196"/>
      <c r="H2657" s="197"/>
      <c r="I2657" s="198">
        <f t="shared" ca="1" si="214"/>
        <v>0</v>
      </c>
      <c r="J2657" s="121"/>
      <c r="K2657" s="196">
        <f>SUMIFS(VENTAS[Cantidad],VENTAS[Código del producto Vendido],INVENTARIO[[#This Row],[Code]])</f>
        <v>0</v>
      </c>
      <c r="L2657" s="196">
        <f>INVENTARIO[[#This Row],[Entradas]]-INVENTARIO[[#This Row],[Salidas]]</f>
        <v>0</v>
      </c>
      <c r="M2657" s="197">
        <f ca="1">INVENTARIO[[#This Row],[Pricing 1]]*10%</f>
        <v>0</v>
      </c>
      <c r="N2657" s="197"/>
      <c r="O2657" s="197"/>
      <c r="P2657" s="197" t="e">
        <f t="shared" si="215"/>
        <v>#DIV/0!</v>
      </c>
      <c r="Q2657" s="196"/>
      <c r="R2657" s="197"/>
      <c r="S2657" s="199">
        <f t="shared" si="216"/>
        <v>0</v>
      </c>
      <c r="T2657" s="200">
        <f ca="1">(P2657+S2657)-INVENTARIO[[#This Row],[Comisión 10%]]</f>
        <v>0</v>
      </c>
      <c r="U2657" s="197">
        <f t="shared" ca="1" si="217"/>
        <v>0</v>
      </c>
      <c r="V2657" s="201"/>
      <c r="W2657" s="20">
        <f ca="1">INVENTARIO[[#This Row],[Precio Final]]-(INVENTARIO[[#This Row],[Comisión 10%]]+INVENTARIO[[#This Row],[Costo total]])</f>
        <v>0</v>
      </c>
      <c r="X2657" s="20">
        <f ca="1">INVENTARIO[[#This Row],[Ganancia Unitaria]]*INVENTARIO[[#This Row],[Salidas]]</f>
        <v>0</v>
      </c>
      <c r="Y2657" s="20"/>
      <c r="Z2657" s="20"/>
    </row>
    <row r="2658" spans="1:26" ht="55" hidden="1" customHeight="1" x14ac:dyDescent="0.15">
      <c r="A2658" s="23"/>
      <c r="B2658" s="171"/>
      <c r="C2658" s="22"/>
      <c r="D2658" s="120"/>
      <c r="E2658" s="194"/>
      <c r="F2658" s="195" t="s">
        <v>697</v>
      </c>
      <c r="G2658" s="196"/>
      <c r="H2658" s="197"/>
      <c r="I2658" s="198">
        <f t="shared" ca="1" si="214"/>
        <v>0</v>
      </c>
      <c r="J2658" s="121"/>
      <c r="K2658" s="196">
        <f>SUMIFS(VENTAS[Cantidad],VENTAS[Código del producto Vendido],INVENTARIO[[#This Row],[Code]])</f>
        <v>0</v>
      </c>
      <c r="L2658" s="196">
        <f>INVENTARIO[[#This Row],[Entradas]]-INVENTARIO[[#This Row],[Salidas]]</f>
        <v>0</v>
      </c>
      <c r="M2658" s="197">
        <f ca="1">INVENTARIO[[#This Row],[Pricing 1]]*10%</f>
        <v>0</v>
      </c>
      <c r="N2658" s="197"/>
      <c r="O2658" s="197"/>
      <c r="P2658" s="197" t="e">
        <f t="shared" si="215"/>
        <v>#DIV/0!</v>
      </c>
      <c r="Q2658" s="196"/>
      <c r="R2658" s="197"/>
      <c r="S2658" s="199">
        <f t="shared" si="216"/>
        <v>0</v>
      </c>
      <c r="T2658" s="200">
        <f ca="1">(P2658+S2658)-INVENTARIO[[#This Row],[Comisión 10%]]</f>
        <v>0</v>
      </c>
      <c r="U2658" s="197">
        <f t="shared" ca="1" si="217"/>
        <v>0</v>
      </c>
      <c r="V2658" s="201"/>
      <c r="W2658" s="20">
        <f ca="1">INVENTARIO[[#This Row],[Precio Final]]-(INVENTARIO[[#This Row],[Comisión 10%]]+INVENTARIO[[#This Row],[Costo total]])</f>
        <v>0</v>
      </c>
      <c r="X2658" s="20">
        <f ca="1">INVENTARIO[[#This Row],[Ganancia Unitaria]]*INVENTARIO[[#This Row],[Salidas]]</f>
        <v>0</v>
      </c>
      <c r="Y2658" s="20"/>
      <c r="Z2658" s="20"/>
    </row>
    <row r="2659" spans="1:26" ht="55" hidden="1" customHeight="1" x14ac:dyDescent="0.15">
      <c r="A2659" s="23"/>
      <c r="B2659" s="171"/>
      <c r="C2659" s="22"/>
      <c r="D2659" s="120"/>
      <c r="E2659" s="194"/>
      <c r="F2659" s="195" t="s">
        <v>692</v>
      </c>
      <c r="G2659" s="196"/>
      <c r="H2659" s="197"/>
      <c r="I2659" s="198">
        <f t="shared" ca="1" si="214"/>
        <v>0</v>
      </c>
      <c r="J2659" s="121"/>
      <c r="K2659" s="196">
        <f>SUMIFS(VENTAS[Cantidad],VENTAS[Código del producto Vendido],INVENTARIO[[#This Row],[Code]])</f>
        <v>0</v>
      </c>
      <c r="L2659" s="196">
        <f>INVENTARIO[[#This Row],[Entradas]]-INVENTARIO[[#This Row],[Salidas]]</f>
        <v>0</v>
      </c>
      <c r="M2659" s="197">
        <f ca="1">INVENTARIO[[#This Row],[Pricing 1]]*10%</f>
        <v>0</v>
      </c>
      <c r="N2659" s="197"/>
      <c r="O2659" s="197"/>
      <c r="P2659" s="197" t="e">
        <f t="shared" si="215"/>
        <v>#DIV/0!</v>
      </c>
      <c r="Q2659" s="196"/>
      <c r="R2659" s="197"/>
      <c r="S2659" s="199">
        <f t="shared" si="216"/>
        <v>0</v>
      </c>
      <c r="T2659" s="200">
        <f ca="1">(P2659+S2659)-INVENTARIO[[#This Row],[Comisión 10%]]</f>
        <v>0</v>
      </c>
      <c r="U2659" s="197">
        <f t="shared" ca="1" si="217"/>
        <v>0</v>
      </c>
      <c r="V2659" s="201"/>
      <c r="W2659" s="20">
        <f ca="1">INVENTARIO[[#This Row],[Precio Final]]-(INVENTARIO[[#This Row],[Comisión 10%]]+INVENTARIO[[#This Row],[Costo total]])</f>
        <v>0</v>
      </c>
      <c r="X2659" s="20">
        <f ca="1">INVENTARIO[[#This Row],[Ganancia Unitaria]]*INVENTARIO[[#This Row],[Salidas]]</f>
        <v>0</v>
      </c>
      <c r="Y2659" s="20"/>
      <c r="Z2659" s="20"/>
    </row>
    <row r="2660" spans="1:26" ht="55" hidden="1" customHeight="1" x14ac:dyDescent="0.15">
      <c r="A2660" s="23"/>
      <c r="B2660" s="171"/>
      <c r="C2660" s="22"/>
      <c r="D2660" s="120"/>
      <c r="E2660" s="194"/>
      <c r="F2660" s="195" t="s">
        <v>697</v>
      </c>
      <c r="G2660" s="196"/>
      <c r="H2660" s="197"/>
      <c r="I2660" s="198">
        <f t="shared" ca="1" si="214"/>
        <v>0</v>
      </c>
      <c r="J2660" s="121"/>
      <c r="K2660" s="196">
        <f>SUMIFS(VENTAS[Cantidad],VENTAS[Código del producto Vendido],INVENTARIO[[#This Row],[Code]])</f>
        <v>0</v>
      </c>
      <c r="L2660" s="196">
        <f>INVENTARIO[[#This Row],[Entradas]]-INVENTARIO[[#This Row],[Salidas]]</f>
        <v>0</v>
      </c>
      <c r="M2660" s="197">
        <f ca="1">INVENTARIO[[#This Row],[Pricing 1]]*10%</f>
        <v>0</v>
      </c>
      <c r="N2660" s="197"/>
      <c r="O2660" s="197"/>
      <c r="P2660" s="197" t="e">
        <f t="shared" si="215"/>
        <v>#DIV/0!</v>
      </c>
      <c r="Q2660" s="196"/>
      <c r="R2660" s="197"/>
      <c r="S2660" s="199">
        <f t="shared" si="216"/>
        <v>0</v>
      </c>
      <c r="T2660" s="200">
        <f ca="1">(P2660+S2660)-INVENTARIO[[#This Row],[Comisión 10%]]</f>
        <v>0</v>
      </c>
      <c r="U2660" s="197">
        <f t="shared" ca="1" si="217"/>
        <v>0</v>
      </c>
      <c r="V2660" s="201"/>
      <c r="W2660" s="20">
        <f ca="1">INVENTARIO[[#This Row],[Precio Final]]-(INVENTARIO[[#This Row],[Comisión 10%]]+INVENTARIO[[#This Row],[Costo total]])</f>
        <v>0</v>
      </c>
      <c r="X2660" s="20">
        <f ca="1">INVENTARIO[[#This Row],[Ganancia Unitaria]]*INVENTARIO[[#This Row],[Salidas]]</f>
        <v>0</v>
      </c>
      <c r="Y2660" s="20"/>
      <c r="Z2660" s="20"/>
    </row>
    <row r="2661" spans="1:26" ht="55" hidden="1" customHeight="1" x14ac:dyDescent="0.15">
      <c r="A2661" s="23"/>
      <c r="B2661" s="171"/>
      <c r="C2661" s="22"/>
      <c r="D2661" s="120"/>
      <c r="E2661" s="194"/>
      <c r="F2661" s="195" t="s">
        <v>695</v>
      </c>
      <c r="G2661" s="196"/>
      <c r="H2661" s="197"/>
      <c r="I2661" s="198">
        <f t="shared" ca="1" si="214"/>
        <v>0</v>
      </c>
      <c r="J2661" s="121"/>
      <c r="K2661" s="196">
        <f>SUMIFS(VENTAS[Cantidad],VENTAS[Código del producto Vendido],INVENTARIO[[#This Row],[Code]])</f>
        <v>0</v>
      </c>
      <c r="L2661" s="196">
        <f>INVENTARIO[[#This Row],[Entradas]]-INVENTARIO[[#This Row],[Salidas]]</f>
        <v>0</v>
      </c>
      <c r="M2661" s="197">
        <f ca="1">INVENTARIO[[#This Row],[Pricing 1]]*10%</f>
        <v>0</v>
      </c>
      <c r="N2661" s="197"/>
      <c r="O2661" s="197"/>
      <c r="P2661" s="197" t="e">
        <f t="shared" si="215"/>
        <v>#DIV/0!</v>
      </c>
      <c r="Q2661" s="196"/>
      <c r="R2661" s="197"/>
      <c r="S2661" s="199">
        <f t="shared" si="216"/>
        <v>0</v>
      </c>
      <c r="T2661" s="200">
        <f ca="1">(P2661+S2661)-INVENTARIO[[#This Row],[Comisión 10%]]</f>
        <v>0</v>
      </c>
      <c r="U2661" s="197">
        <f t="shared" ca="1" si="217"/>
        <v>0</v>
      </c>
      <c r="V2661" s="201"/>
      <c r="W2661" s="20">
        <f ca="1">INVENTARIO[[#This Row],[Precio Final]]-(INVENTARIO[[#This Row],[Comisión 10%]]+INVENTARIO[[#This Row],[Costo total]])</f>
        <v>0</v>
      </c>
      <c r="X2661" s="20">
        <f ca="1">INVENTARIO[[#This Row],[Ganancia Unitaria]]*INVENTARIO[[#This Row],[Salidas]]</f>
        <v>0</v>
      </c>
      <c r="Y2661" s="20"/>
      <c r="Z2661" s="20"/>
    </row>
    <row r="2662" spans="1:26" ht="55" hidden="1" customHeight="1" x14ac:dyDescent="0.15">
      <c r="A2662" s="23"/>
      <c r="B2662" s="171"/>
      <c r="C2662" s="22"/>
      <c r="D2662" s="120"/>
      <c r="E2662" s="194"/>
      <c r="F2662" s="195" t="s">
        <v>697</v>
      </c>
      <c r="G2662" s="196"/>
      <c r="H2662" s="197"/>
      <c r="I2662" s="198">
        <f t="shared" ca="1" si="214"/>
        <v>0</v>
      </c>
      <c r="J2662" s="121"/>
      <c r="K2662" s="196">
        <f>SUMIFS(VENTAS[Cantidad],VENTAS[Código del producto Vendido],INVENTARIO[[#This Row],[Code]])</f>
        <v>0</v>
      </c>
      <c r="L2662" s="196">
        <f>INVENTARIO[[#This Row],[Entradas]]-INVENTARIO[[#This Row],[Salidas]]</f>
        <v>0</v>
      </c>
      <c r="M2662" s="197">
        <f ca="1">INVENTARIO[[#This Row],[Pricing 1]]*10%</f>
        <v>0</v>
      </c>
      <c r="N2662" s="197"/>
      <c r="O2662" s="197"/>
      <c r="P2662" s="197" t="e">
        <f t="shared" si="215"/>
        <v>#DIV/0!</v>
      </c>
      <c r="Q2662" s="196"/>
      <c r="R2662" s="197"/>
      <c r="S2662" s="199">
        <f t="shared" si="216"/>
        <v>0</v>
      </c>
      <c r="T2662" s="200">
        <f ca="1">(P2662+S2662)-INVENTARIO[[#This Row],[Comisión 10%]]</f>
        <v>0</v>
      </c>
      <c r="U2662" s="197">
        <f t="shared" ca="1" si="217"/>
        <v>0</v>
      </c>
      <c r="V2662" s="201"/>
      <c r="W2662" s="20">
        <f ca="1">INVENTARIO[[#This Row],[Precio Final]]-(INVENTARIO[[#This Row],[Comisión 10%]]+INVENTARIO[[#This Row],[Costo total]])</f>
        <v>0</v>
      </c>
      <c r="X2662" s="20">
        <f ca="1">INVENTARIO[[#This Row],[Ganancia Unitaria]]*INVENTARIO[[#This Row],[Salidas]]</f>
        <v>0</v>
      </c>
      <c r="Y2662" s="20"/>
      <c r="Z2662" s="20"/>
    </row>
    <row r="2663" spans="1:26" ht="55" hidden="1" customHeight="1" x14ac:dyDescent="0.15">
      <c r="A2663" s="23"/>
      <c r="B2663" s="171"/>
      <c r="C2663" s="22"/>
      <c r="D2663" s="120"/>
      <c r="E2663" s="194"/>
      <c r="F2663" s="195" t="s">
        <v>698</v>
      </c>
      <c r="G2663" s="196"/>
      <c r="H2663" s="197"/>
      <c r="I2663" s="198">
        <f t="shared" ca="1" si="214"/>
        <v>0</v>
      </c>
      <c r="J2663" s="121"/>
      <c r="K2663" s="196">
        <f>SUMIFS(VENTAS[Cantidad],VENTAS[Código del producto Vendido],INVENTARIO[[#This Row],[Code]])</f>
        <v>0</v>
      </c>
      <c r="L2663" s="196">
        <f>INVENTARIO[[#This Row],[Entradas]]-INVENTARIO[[#This Row],[Salidas]]</f>
        <v>0</v>
      </c>
      <c r="M2663" s="197">
        <f ca="1">INVENTARIO[[#This Row],[Pricing 1]]*10%</f>
        <v>0</v>
      </c>
      <c r="N2663" s="197"/>
      <c r="O2663" s="197"/>
      <c r="P2663" s="197" t="e">
        <f t="shared" si="215"/>
        <v>#DIV/0!</v>
      </c>
      <c r="Q2663" s="196"/>
      <c r="R2663" s="197"/>
      <c r="S2663" s="199">
        <f t="shared" si="216"/>
        <v>0</v>
      </c>
      <c r="T2663" s="200">
        <f ca="1">(P2663+S2663)-INVENTARIO[[#This Row],[Comisión 10%]]</f>
        <v>0</v>
      </c>
      <c r="U2663" s="197">
        <f t="shared" ca="1" si="217"/>
        <v>0</v>
      </c>
      <c r="V2663" s="201"/>
      <c r="W2663" s="20">
        <f ca="1">INVENTARIO[[#This Row],[Precio Final]]-(INVENTARIO[[#This Row],[Comisión 10%]]+INVENTARIO[[#This Row],[Costo total]])</f>
        <v>0</v>
      </c>
      <c r="X2663" s="20">
        <f ca="1">INVENTARIO[[#This Row],[Ganancia Unitaria]]*INVENTARIO[[#This Row],[Salidas]]</f>
        <v>0</v>
      </c>
      <c r="Y2663" s="20"/>
      <c r="Z2663" s="20"/>
    </row>
    <row r="2664" spans="1:26" ht="55" hidden="1" customHeight="1" x14ac:dyDescent="0.15">
      <c r="A2664" s="23"/>
      <c r="B2664" s="171"/>
      <c r="C2664" s="22"/>
      <c r="D2664" s="120"/>
      <c r="E2664" s="194"/>
      <c r="F2664" s="195" t="s">
        <v>692</v>
      </c>
      <c r="G2664" s="196"/>
      <c r="H2664" s="197"/>
      <c r="I2664" s="198">
        <f t="shared" ca="1" si="214"/>
        <v>0</v>
      </c>
      <c r="J2664" s="121"/>
      <c r="K2664" s="196">
        <f>SUMIFS(VENTAS[Cantidad],VENTAS[Código del producto Vendido],INVENTARIO[[#This Row],[Code]])</f>
        <v>0</v>
      </c>
      <c r="L2664" s="196">
        <f>INVENTARIO[[#This Row],[Entradas]]-INVENTARIO[[#This Row],[Salidas]]</f>
        <v>0</v>
      </c>
      <c r="M2664" s="197">
        <f ca="1">INVENTARIO[[#This Row],[Pricing 1]]*10%</f>
        <v>0</v>
      </c>
      <c r="N2664" s="197"/>
      <c r="O2664" s="197"/>
      <c r="P2664" s="197" t="e">
        <f t="shared" si="215"/>
        <v>#DIV/0!</v>
      </c>
      <c r="Q2664" s="196"/>
      <c r="R2664" s="197"/>
      <c r="S2664" s="199">
        <f t="shared" si="216"/>
        <v>0</v>
      </c>
      <c r="T2664" s="200">
        <f ca="1">(P2664+S2664)-INVENTARIO[[#This Row],[Comisión 10%]]</f>
        <v>0</v>
      </c>
      <c r="U2664" s="197">
        <f t="shared" ca="1" si="217"/>
        <v>0</v>
      </c>
      <c r="V2664" s="201"/>
      <c r="W2664" s="20">
        <f ca="1">INVENTARIO[[#This Row],[Precio Final]]-(INVENTARIO[[#This Row],[Comisión 10%]]+INVENTARIO[[#This Row],[Costo total]])</f>
        <v>0</v>
      </c>
      <c r="X2664" s="20">
        <f ca="1">INVENTARIO[[#This Row],[Ganancia Unitaria]]*INVENTARIO[[#This Row],[Salidas]]</f>
        <v>0</v>
      </c>
      <c r="Y2664" s="20"/>
      <c r="Z2664" s="20"/>
    </row>
    <row r="2665" spans="1:26" ht="55" hidden="1" customHeight="1" x14ac:dyDescent="0.15">
      <c r="A2665" s="23"/>
      <c r="B2665" s="171"/>
      <c r="C2665" s="22"/>
      <c r="D2665" s="120"/>
      <c r="E2665" s="194"/>
      <c r="F2665" s="195" t="s">
        <v>695</v>
      </c>
      <c r="G2665" s="196"/>
      <c r="H2665" s="197"/>
      <c r="I2665" s="198">
        <f t="shared" ca="1" si="214"/>
        <v>0</v>
      </c>
      <c r="J2665" s="121"/>
      <c r="K2665" s="196">
        <f>SUMIFS(VENTAS[Cantidad],VENTAS[Código del producto Vendido],INVENTARIO[[#This Row],[Code]])</f>
        <v>0</v>
      </c>
      <c r="L2665" s="196">
        <f>INVENTARIO[[#This Row],[Entradas]]-INVENTARIO[[#This Row],[Salidas]]</f>
        <v>0</v>
      </c>
      <c r="M2665" s="197">
        <f ca="1">INVENTARIO[[#This Row],[Pricing 1]]*10%</f>
        <v>0</v>
      </c>
      <c r="N2665" s="197"/>
      <c r="O2665" s="197"/>
      <c r="P2665" s="197" t="e">
        <f t="shared" si="215"/>
        <v>#DIV/0!</v>
      </c>
      <c r="Q2665" s="196"/>
      <c r="R2665" s="197"/>
      <c r="S2665" s="199">
        <f t="shared" si="216"/>
        <v>0</v>
      </c>
      <c r="T2665" s="200">
        <f ca="1">(P2665+S2665)-INVENTARIO[[#This Row],[Comisión 10%]]</f>
        <v>0</v>
      </c>
      <c r="U2665" s="197">
        <f t="shared" ca="1" si="217"/>
        <v>0</v>
      </c>
      <c r="V2665" s="201"/>
      <c r="W2665" s="20">
        <f ca="1">INVENTARIO[[#This Row],[Precio Final]]-(INVENTARIO[[#This Row],[Comisión 10%]]+INVENTARIO[[#This Row],[Costo total]])</f>
        <v>0</v>
      </c>
      <c r="X2665" s="20">
        <f ca="1">INVENTARIO[[#This Row],[Ganancia Unitaria]]*INVENTARIO[[#This Row],[Salidas]]</f>
        <v>0</v>
      </c>
      <c r="Y2665" s="20"/>
      <c r="Z2665" s="20"/>
    </row>
    <row r="2666" spans="1:26" ht="55" hidden="1" customHeight="1" x14ac:dyDescent="0.15">
      <c r="A2666" s="23"/>
      <c r="B2666" s="171"/>
      <c r="C2666" s="22"/>
      <c r="D2666" s="120"/>
      <c r="E2666" s="194"/>
      <c r="F2666" s="195" t="s">
        <v>695</v>
      </c>
      <c r="G2666" s="196"/>
      <c r="H2666" s="197"/>
      <c r="I2666" s="198">
        <f t="shared" ca="1" si="214"/>
        <v>0</v>
      </c>
      <c r="J2666" s="121"/>
      <c r="K2666" s="196">
        <f>SUMIFS(VENTAS[Cantidad],VENTAS[Código del producto Vendido],INVENTARIO[[#This Row],[Code]])</f>
        <v>0</v>
      </c>
      <c r="L2666" s="196">
        <f>INVENTARIO[[#This Row],[Entradas]]-INVENTARIO[[#This Row],[Salidas]]</f>
        <v>0</v>
      </c>
      <c r="M2666" s="197">
        <f ca="1">INVENTARIO[[#This Row],[Pricing 1]]*10%</f>
        <v>0</v>
      </c>
      <c r="N2666" s="197"/>
      <c r="O2666" s="197"/>
      <c r="P2666" s="197" t="e">
        <f t="shared" si="215"/>
        <v>#DIV/0!</v>
      </c>
      <c r="Q2666" s="196"/>
      <c r="R2666" s="197"/>
      <c r="S2666" s="199">
        <f t="shared" si="216"/>
        <v>0</v>
      </c>
      <c r="T2666" s="200">
        <f ca="1">(P2666+S2666)-INVENTARIO[[#This Row],[Comisión 10%]]</f>
        <v>0</v>
      </c>
      <c r="U2666" s="197">
        <f t="shared" ca="1" si="217"/>
        <v>0</v>
      </c>
      <c r="V2666" s="201"/>
      <c r="W2666" s="20">
        <f ca="1">INVENTARIO[[#This Row],[Precio Final]]-(INVENTARIO[[#This Row],[Comisión 10%]]+INVENTARIO[[#This Row],[Costo total]])</f>
        <v>0</v>
      </c>
      <c r="X2666" s="20">
        <f ca="1">INVENTARIO[[#This Row],[Ganancia Unitaria]]*INVENTARIO[[#This Row],[Salidas]]</f>
        <v>0</v>
      </c>
      <c r="Y2666" s="20"/>
      <c r="Z2666" s="20"/>
    </row>
    <row r="2667" spans="1:26" ht="55" hidden="1" customHeight="1" x14ac:dyDescent="0.15">
      <c r="A2667" s="23"/>
      <c r="B2667" s="171"/>
      <c r="C2667" s="22"/>
      <c r="D2667" s="120"/>
      <c r="E2667" s="194"/>
      <c r="F2667" s="195" t="s">
        <v>697</v>
      </c>
      <c r="G2667" s="196"/>
      <c r="H2667" s="197"/>
      <c r="I2667" s="198">
        <f t="shared" ca="1" si="214"/>
        <v>0</v>
      </c>
      <c r="J2667" s="121"/>
      <c r="K2667" s="196">
        <f>SUMIFS(VENTAS[Cantidad],VENTAS[Código del producto Vendido],INVENTARIO[[#This Row],[Code]])</f>
        <v>0</v>
      </c>
      <c r="L2667" s="196">
        <f>INVENTARIO[[#This Row],[Entradas]]-INVENTARIO[[#This Row],[Salidas]]</f>
        <v>0</v>
      </c>
      <c r="M2667" s="197">
        <f ca="1">INVENTARIO[[#This Row],[Pricing 1]]*10%</f>
        <v>0</v>
      </c>
      <c r="N2667" s="197"/>
      <c r="O2667" s="197"/>
      <c r="P2667" s="197" t="e">
        <f t="shared" si="215"/>
        <v>#DIV/0!</v>
      </c>
      <c r="Q2667" s="196"/>
      <c r="R2667" s="197"/>
      <c r="S2667" s="199">
        <f t="shared" si="216"/>
        <v>0</v>
      </c>
      <c r="T2667" s="200">
        <f ca="1">(P2667+S2667)-INVENTARIO[[#This Row],[Comisión 10%]]</f>
        <v>0</v>
      </c>
      <c r="U2667" s="197">
        <f t="shared" ca="1" si="217"/>
        <v>0</v>
      </c>
      <c r="V2667" s="201"/>
      <c r="W2667" s="20">
        <f ca="1">INVENTARIO[[#This Row],[Precio Final]]-(INVENTARIO[[#This Row],[Comisión 10%]]+INVENTARIO[[#This Row],[Costo total]])</f>
        <v>0</v>
      </c>
      <c r="X2667" s="20">
        <f ca="1">INVENTARIO[[#This Row],[Ganancia Unitaria]]*INVENTARIO[[#This Row],[Salidas]]</f>
        <v>0</v>
      </c>
      <c r="Y2667" s="20"/>
      <c r="Z2667" s="20"/>
    </row>
    <row r="2668" spans="1:26" ht="55" hidden="1" customHeight="1" x14ac:dyDescent="0.15">
      <c r="A2668" s="23"/>
      <c r="B2668" s="171"/>
      <c r="C2668" s="22"/>
      <c r="D2668" s="120"/>
      <c r="E2668" s="194"/>
      <c r="F2668" s="195" t="s">
        <v>695</v>
      </c>
      <c r="G2668" s="196"/>
      <c r="H2668" s="197"/>
      <c r="I2668" s="198">
        <f t="shared" ca="1" si="214"/>
        <v>0</v>
      </c>
      <c r="J2668" s="121"/>
      <c r="K2668" s="196">
        <f>SUMIFS(VENTAS[Cantidad],VENTAS[Código del producto Vendido],INVENTARIO[[#This Row],[Code]])</f>
        <v>0</v>
      </c>
      <c r="L2668" s="196">
        <f>INVENTARIO[[#This Row],[Entradas]]-INVENTARIO[[#This Row],[Salidas]]</f>
        <v>0</v>
      </c>
      <c r="M2668" s="197">
        <f ca="1">INVENTARIO[[#This Row],[Pricing 1]]*10%</f>
        <v>0</v>
      </c>
      <c r="N2668" s="197"/>
      <c r="O2668" s="197"/>
      <c r="P2668" s="197" t="e">
        <f t="shared" si="215"/>
        <v>#DIV/0!</v>
      </c>
      <c r="Q2668" s="196"/>
      <c r="R2668" s="197"/>
      <c r="S2668" s="199">
        <f t="shared" si="216"/>
        <v>0</v>
      </c>
      <c r="T2668" s="200">
        <f ca="1">(P2668+S2668)-INVENTARIO[[#This Row],[Comisión 10%]]</f>
        <v>0</v>
      </c>
      <c r="U2668" s="197">
        <f t="shared" ca="1" si="217"/>
        <v>0</v>
      </c>
      <c r="V2668" s="201"/>
      <c r="W2668" s="20">
        <f ca="1">INVENTARIO[[#This Row],[Precio Final]]-(INVENTARIO[[#This Row],[Comisión 10%]]+INVENTARIO[[#This Row],[Costo total]])</f>
        <v>0</v>
      </c>
      <c r="X2668" s="20">
        <f ca="1">INVENTARIO[[#This Row],[Ganancia Unitaria]]*INVENTARIO[[#This Row],[Salidas]]</f>
        <v>0</v>
      </c>
      <c r="Y2668" s="20"/>
      <c r="Z2668" s="20"/>
    </row>
    <row r="2669" spans="1:26" ht="55" hidden="1" customHeight="1" x14ac:dyDescent="0.15">
      <c r="A2669" s="23"/>
      <c r="B2669" s="171"/>
      <c r="C2669" s="22"/>
      <c r="D2669" s="120"/>
      <c r="E2669" s="194"/>
      <c r="F2669" s="195" t="s">
        <v>698</v>
      </c>
      <c r="G2669" s="196"/>
      <c r="H2669" s="197"/>
      <c r="I2669" s="198">
        <f t="shared" ca="1" si="214"/>
        <v>0</v>
      </c>
      <c r="J2669" s="121"/>
      <c r="K2669" s="196">
        <f>SUMIFS(VENTAS[Cantidad],VENTAS[Código del producto Vendido],INVENTARIO[[#This Row],[Code]])</f>
        <v>0</v>
      </c>
      <c r="L2669" s="196">
        <f>INVENTARIO[[#This Row],[Entradas]]-INVENTARIO[[#This Row],[Salidas]]</f>
        <v>0</v>
      </c>
      <c r="M2669" s="197">
        <f ca="1">INVENTARIO[[#This Row],[Pricing 1]]*10%</f>
        <v>0</v>
      </c>
      <c r="N2669" s="197"/>
      <c r="O2669" s="197"/>
      <c r="P2669" s="197" t="e">
        <f t="shared" si="215"/>
        <v>#DIV/0!</v>
      </c>
      <c r="Q2669" s="196"/>
      <c r="R2669" s="197"/>
      <c r="S2669" s="199">
        <f t="shared" si="216"/>
        <v>0</v>
      </c>
      <c r="T2669" s="200">
        <f ca="1">(P2669+S2669)-INVENTARIO[[#This Row],[Comisión 10%]]</f>
        <v>0</v>
      </c>
      <c r="U2669" s="197">
        <f t="shared" ca="1" si="217"/>
        <v>0</v>
      </c>
      <c r="V2669" s="201"/>
      <c r="W2669" s="20">
        <f ca="1">INVENTARIO[[#This Row],[Precio Final]]-(INVENTARIO[[#This Row],[Comisión 10%]]+INVENTARIO[[#This Row],[Costo total]])</f>
        <v>0</v>
      </c>
      <c r="X2669" s="20">
        <f ca="1">INVENTARIO[[#This Row],[Ganancia Unitaria]]*INVENTARIO[[#This Row],[Salidas]]</f>
        <v>0</v>
      </c>
      <c r="Y2669" s="20"/>
      <c r="Z2669" s="20"/>
    </row>
    <row r="2670" spans="1:26" ht="55" hidden="1" customHeight="1" x14ac:dyDescent="0.15">
      <c r="A2670" s="23"/>
      <c r="B2670" s="171"/>
      <c r="C2670" s="22"/>
      <c r="D2670" s="120"/>
      <c r="E2670" s="194"/>
      <c r="F2670" s="195" t="s">
        <v>695</v>
      </c>
      <c r="G2670" s="196"/>
      <c r="H2670" s="197"/>
      <c r="I2670" s="198">
        <f t="shared" ca="1" si="214"/>
        <v>0</v>
      </c>
      <c r="J2670" s="121"/>
      <c r="K2670" s="196">
        <f>SUMIFS(VENTAS[Cantidad],VENTAS[Código del producto Vendido],INVENTARIO[[#This Row],[Code]])</f>
        <v>0</v>
      </c>
      <c r="L2670" s="196">
        <f>INVENTARIO[[#This Row],[Entradas]]-INVENTARIO[[#This Row],[Salidas]]</f>
        <v>0</v>
      </c>
      <c r="M2670" s="197">
        <f ca="1">INVENTARIO[[#This Row],[Pricing 1]]*10%</f>
        <v>0</v>
      </c>
      <c r="N2670" s="197"/>
      <c r="O2670" s="197"/>
      <c r="P2670" s="197" t="e">
        <f t="shared" si="215"/>
        <v>#DIV/0!</v>
      </c>
      <c r="Q2670" s="196"/>
      <c r="R2670" s="197"/>
      <c r="S2670" s="199">
        <f t="shared" si="216"/>
        <v>0</v>
      </c>
      <c r="T2670" s="200">
        <f ca="1">(P2670+S2670)-INVENTARIO[[#This Row],[Comisión 10%]]</f>
        <v>0</v>
      </c>
      <c r="U2670" s="197">
        <f t="shared" ca="1" si="217"/>
        <v>0</v>
      </c>
      <c r="V2670" s="201"/>
      <c r="W2670" s="20">
        <f ca="1">INVENTARIO[[#This Row],[Precio Final]]-(INVENTARIO[[#This Row],[Comisión 10%]]+INVENTARIO[[#This Row],[Costo total]])</f>
        <v>0</v>
      </c>
      <c r="X2670" s="20">
        <f ca="1">INVENTARIO[[#This Row],[Ganancia Unitaria]]*INVENTARIO[[#This Row],[Salidas]]</f>
        <v>0</v>
      </c>
      <c r="Y2670" s="20"/>
      <c r="Z2670" s="20"/>
    </row>
    <row r="2671" spans="1:26" ht="55" hidden="1" customHeight="1" x14ac:dyDescent="0.15">
      <c r="A2671" s="23"/>
      <c r="B2671" s="171"/>
      <c r="C2671" s="22"/>
      <c r="D2671" s="120"/>
      <c r="E2671" s="194"/>
      <c r="F2671" s="195" t="s">
        <v>697</v>
      </c>
      <c r="G2671" s="196"/>
      <c r="H2671" s="197"/>
      <c r="I2671" s="198">
        <f t="shared" ca="1" si="214"/>
        <v>0</v>
      </c>
      <c r="J2671" s="121"/>
      <c r="K2671" s="196">
        <f>SUMIFS(VENTAS[Cantidad],VENTAS[Código del producto Vendido],INVENTARIO[[#This Row],[Code]])</f>
        <v>0</v>
      </c>
      <c r="L2671" s="196">
        <f>INVENTARIO[[#This Row],[Entradas]]-INVENTARIO[[#This Row],[Salidas]]</f>
        <v>0</v>
      </c>
      <c r="M2671" s="197">
        <f ca="1">INVENTARIO[[#This Row],[Pricing 1]]*10%</f>
        <v>0</v>
      </c>
      <c r="N2671" s="197"/>
      <c r="O2671" s="197"/>
      <c r="P2671" s="197" t="e">
        <f t="shared" si="215"/>
        <v>#DIV/0!</v>
      </c>
      <c r="Q2671" s="196"/>
      <c r="R2671" s="197"/>
      <c r="S2671" s="199">
        <f t="shared" si="216"/>
        <v>0</v>
      </c>
      <c r="T2671" s="200">
        <f ca="1">(P2671+S2671)-INVENTARIO[[#This Row],[Comisión 10%]]</f>
        <v>0</v>
      </c>
      <c r="U2671" s="197">
        <f t="shared" ca="1" si="217"/>
        <v>0</v>
      </c>
      <c r="V2671" s="201"/>
      <c r="W2671" s="20">
        <f ca="1">INVENTARIO[[#This Row],[Precio Final]]-(INVENTARIO[[#This Row],[Comisión 10%]]+INVENTARIO[[#This Row],[Costo total]])</f>
        <v>0</v>
      </c>
      <c r="X2671" s="20">
        <f ca="1">INVENTARIO[[#This Row],[Ganancia Unitaria]]*INVENTARIO[[#This Row],[Salidas]]</f>
        <v>0</v>
      </c>
      <c r="Y2671" s="20"/>
      <c r="Z2671" s="20"/>
    </row>
    <row r="2672" spans="1:26" ht="55" hidden="1" customHeight="1" x14ac:dyDescent="0.15">
      <c r="A2672" s="23"/>
      <c r="B2672" s="171"/>
      <c r="C2672" s="22"/>
      <c r="D2672" s="120"/>
      <c r="E2672" s="194"/>
      <c r="F2672" s="195" t="s">
        <v>695</v>
      </c>
      <c r="G2672" s="196"/>
      <c r="H2672" s="197"/>
      <c r="I2672" s="198">
        <f t="shared" ca="1" si="214"/>
        <v>0</v>
      </c>
      <c r="J2672" s="121"/>
      <c r="K2672" s="196">
        <f>SUMIFS(VENTAS[Cantidad],VENTAS[Código del producto Vendido],INVENTARIO[[#This Row],[Code]])</f>
        <v>0</v>
      </c>
      <c r="L2672" s="196">
        <f>INVENTARIO[[#This Row],[Entradas]]-INVENTARIO[[#This Row],[Salidas]]</f>
        <v>0</v>
      </c>
      <c r="M2672" s="197">
        <f ca="1">INVENTARIO[[#This Row],[Pricing 1]]*10%</f>
        <v>0</v>
      </c>
      <c r="N2672" s="197"/>
      <c r="O2672" s="197"/>
      <c r="P2672" s="197" t="e">
        <f t="shared" si="215"/>
        <v>#DIV/0!</v>
      </c>
      <c r="Q2672" s="196"/>
      <c r="R2672" s="197"/>
      <c r="S2672" s="199">
        <f t="shared" si="216"/>
        <v>0</v>
      </c>
      <c r="T2672" s="200">
        <f ca="1">(P2672+S2672)-INVENTARIO[[#This Row],[Comisión 10%]]</f>
        <v>0</v>
      </c>
      <c r="U2672" s="197">
        <f t="shared" ca="1" si="217"/>
        <v>0</v>
      </c>
      <c r="V2672" s="201"/>
      <c r="W2672" s="20">
        <f ca="1">INVENTARIO[[#This Row],[Precio Final]]-(INVENTARIO[[#This Row],[Comisión 10%]]+INVENTARIO[[#This Row],[Costo total]])</f>
        <v>0</v>
      </c>
      <c r="X2672" s="20">
        <f ca="1">INVENTARIO[[#This Row],[Ganancia Unitaria]]*INVENTARIO[[#This Row],[Salidas]]</f>
        <v>0</v>
      </c>
      <c r="Y2672" s="20"/>
      <c r="Z2672" s="20"/>
    </row>
    <row r="2673" spans="1:26" ht="55" hidden="1" customHeight="1" x14ac:dyDescent="0.15">
      <c r="A2673" s="23"/>
      <c r="B2673" s="171"/>
      <c r="C2673" s="22"/>
      <c r="D2673" s="120"/>
      <c r="E2673" s="194"/>
      <c r="F2673" s="195" t="s">
        <v>698</v>
      </c>
      <c r="G2673" s="196"/>
      <c r="H2673" s="197"/>
      <c r="I2673" s="198">
        <f t="shared" ca="1" si="214"/>
        <v>0</v>
      </c>
      <c r="J2673" s="121"/>
      <c r="K2673" s="196">
        <f>SUMIFS(VENTAS[Cantidad],VENTAS[Código del producto Vendido],INVENTARIO[[#This Row],[Code]])</f>
        <v>0</v>
      </c>
      <c r="L2673" s="196">
        <f>INVENTARIO[[#This Row],[Entradas]]-INVENTARIO[[#This Row],[Salidas]]</f>
        <v>0</v>
      </c>
      <c r="M2673" s="197">
        <f ca="1">INVENTARIO[[#This Row],[Pricing 1]]*10%</f>
        <v>0</v>
      </c>
      <c r="N2673" s="197"/>
      <c r="O2673" s="197"/>
      <c r="P2673" s="197" t="e">
        <f t="shared" si="215"/>
        <v>#DIV/0!</v>
      </c>
      <c r="Q2673" s="196"/>
      <c r="R2673" s="197"/>
      <c r="S2673" s="199">
        <f t="shared" si="216"/>
        <v>0</v>
      </c>
      <c r="T2673" s="200">
        <f ca="1">(P2673+S2673)-INVENTARIO[[#This Row],[Comisión 10%]]</f>
        <v>0</v>
      </c>
      <c r="U2673" s="197">
        <f t="shared" ca="1" si="217"/>
        <v>0</v>
      </c>
      <c r="V2673" s="201"/>
      <c r="W2673" s="20">
        <f ca="1">INVENTARIO[[#This Row],[Precio Final]]-(INVENTARIO[[#This Row],[Comisión 10%]]+INVENTARIO[[#This Row],[Costo total]])</f>
        <v>0</v>
      </c>
      <c r="X2673" s="20">
        <f ca="1">INVENTARIO[[#This Row],[Ganancia Unitaria]]*INVENTARIO[[#This Row],[Salidas]]</f>
        <v>0</v>
      </c>
      <c r="Y2673" s="20"/>
      <c r="Z2673" s="20"/>
    </row>
    <row r="2674" spans="1:26" ht="55" hidden="1" customHeight="1" x14ac:dyDescent="0.15">
      <c r="A2674" s="23"/>
      <c r="B2674" s="171"/>
      <c r="C2674" s="22"/>
      <c r="D2674" s="120"/>
      <c r="E2674" s="194"/>
      <c r="F2674" s="195" t="s">
        <v>697</v>
      </c>
      <c r="G2674" s="196"/>
      <c r="H2674" s="197"/>
      <c r="I2674" s="198">
        <f t="shared" ca="1" si="214"/>
        <v>0</v>
      </c>
      <c r="J2674" s="121"/>
      <c r="K2674" s="196">
        <f>SUMIFS(VENTAS[Cantidad],VENTAS[Código del producto Vendido],INVENTARIO[[#This Row],[Code]])</f>
        <v>0</v>
      </c>
      <c r="L2674" s="196">
        <f>INVENTARIO[[#This Row],[Entradas]]-INVENTARIO[[#This Row],[Salidas]]</f>
        <v>0</v>
      </c>
      <c r="M2674" s="197">
        <f ca="1">INVENTARIO[[#This Row],[Pricing 1]]*10%</f>
        <v>0</v>
      </c>
      <c r="N2674" s="197"/>
      <c r="O2674" s="197"/>
      <c r="P2674" s="197" t="e">
        <f t="shared" si="215"/>
        <v>#DIV/0!</v>
      </c>
      <c r="Q2674" s="196"/>
      <c r="R2674" s="197"/>
      <c r="S2674" s="199">
        <f t="shared" si="216"/>
        <v>0</v>
      </c>
      <c r="T2674" s="200">
        <f ca="1">(P2674+S2674)-INVENTARIO[[#This Row],[Comisión 10%]]</f>
        <v>0</v>
      </c>
      <c r="U2674" s="197">
        <f t="shared" ca="1" si="217"/>
        <v>0</v>
      </c>
      <c r="V2674" s="201"/>
      <c r="W2674" s="20">
        <f ca="1">INVENTARIO[[#This Row],[Precio Final]]-(INVENTARIO[[#This Row],[Comisión 10%]]+INVENTARIO[[#This Row],[Costo total]])</f>
        <v>0</v>
      </c>
      <c r="X2674" s="20">
        <f ca="1">INVENTARIO[[#This Row],[Ganancia Unitaria]]*INVENTARIO[[#This Row],[Salidas]]</f>
        <v>0</v>
      </c>
      <c r="Y2674" s="20"/>
      <c r="Z2674" s="20"/>
    </row>
    <row r="2675" spans="1:26" ht="55" hidden="1" customHeight="1" x14ac:dyDescent="0.15">
      <c r="A2675" s="23"/>
      <c r="B2675" s="171"/>
      <c r="C2675" s="22"/>
      <c r="D2675" s="120"/>
      <c r="E2675" s="194"/>
      <c r="F2675" s="195" t="s">
        <v>695</v>
      </c>
      <c r="G2675" s="196"/>
      <c r="H2675" s="197"/>
      <c r="I2675" s="198">
        <f t="shared" ca="1" si="214"/>
        <v>0</v>
      </c>
      <c r="J2675" s="121"/>
      <c r="K2675" s="196">
        <f>SUMIFS(VENTAS[Cantidad],VENTAS[Código del producto Vendido],INVENTARIO[[#This Row],[Code]])</f>
        <v>0</v>
      </c>
      <c r="L2675" s="196">
        <f>INVENTARIO[[#This Row],[Entradas]]-INVENTARIO[[#This Row],[Salidas]]</f>
        <v>0</v>
      </c>
      <c r="M2675" s="197">
        <f ca="1">INVENTARIO[[#This Row],[Pricing 1]]*10%</f>
        <v>0</v>
      </c>
      <c r="N2675" s="197"/>
      <c r="O2675" s="197"/>
      <c r="P2675" s="197" t="e">
        <f t="shared" si="215"/>
        <v>#DIV/0!</v>
      </c>
      <c r="Q2675" s="196"/>
      <c r="R2675" s="197"/>
      <c r="S2675" s="199">
        <f t="shared" si="216"/>
        <v>0</v>
      </c>
      <c r="T2675" s="200">
        <f ca="1">(P2675+S2675)-INVENTARIO[[#This Row],[Comisión 10%]]</f>
        <v>0</v>
      </c>
      <c r="U2675" s="197">
        <f t="shared" ca="1" si="217"/>
        <v>0</v>
      </c>
      <c r="V2675" s="201"/>
      <c r="W2675" s="20">
        <f ca="1">INVENTARIO[[#This Row],[Precio Final]]-(INVENTARIO[[#This Row],[Comisión 10%]]+INVENTARIO[[#This Row],[Costo total]])</f>
        <v>0</v>
      </c>
      <c r="X2675" s="20">
        <f ca="1">INVENTARIO[[#This Row],[Ganancia Unitaria]]*INVENTARIO[[#This Row],[Salidas]]</f>
        <v>0</v>
      </c>
      <c r="Y2675" s="20"/>
      <c r="Z2675" s="20"/>
    </row>
    <row r="2676" spans="1:26" ht="55" hidden="1" customHeight="1" x14ac:dyDescent="0.15">
      <c r="A2676" s="23"/>
      <c r="B2676" s="171"/>
      <c r="C2676" s="22"/>
      <c r="D2676" s="120"/>
      <c r="E2676" s="194"/>
      <c r="F2676" s="195" t="s">
        <v>1345</v>
      </c>
      <c r="G2676" s="196"/>
      <c r="H2676" s="197"/>
      <c r="I2676" s="198">
        <f t="shared" ca="1" si="214"/>
        <v>0</v>
      </c>
      <c r="J2676" s="121"/>
      <c r="K2676" s="196">
        <f>SUMIFS(VENTAS[Cantidad],VENTAS[Código del producto Vendido],INVENTARIO[[#This Row],[Code]])</f>
        <v>0</v>
      </c>
      <c r="L2676" s="196">
        <f>INVENTARIO[[#This Row],[Entradas]]-INVENTARIO[[#This Row],[Salidas]]</f>
        <v>0</v>
      </c>
      <c r="M2676" s="197">
        <f ca="1">INVENTARIO[[#This Row],[Pricing 1]]*10%</f>
        <v>0</v>
      </c>
      <c r="N2676" s="197"/>
      <c r="O2676" s="197"/>
      <c r="P2676" s="197" t="e">
        <f t="shared" si="215"/>
        <v>#DIV/0!</v>
      </c>
      <c r="Q2676" s="196"/>
      <c r="R2676" s="197"/>
      <c r="S2676" s="199">
        <f t="shared" si="216"/>
        <v>0</v>
      </c>
      <c r="T2676" s="200">
        <f ca="1">(P2676+S2676)-INVENTARIO[[#This Row],[Comisión 10%]]</f>
        <v>0</v>
      </c>
      <c r="U2676" s="197">
        <f t="shared" ca="1" si="217"/>
        <v>0</v>
      </c>
      <c r="V2676" s="201"/>
      <c r="W2676" s="20">
        <f ca="1">INVENTARIO[[#This Row],[Precio Final]]-(INVENTARIO[[#This Row],[Comisión 10%]]+INVENTARIO[[#This Row],[Costo total]])</f>
        <v>0</v>
      </c>
      <c r="X2676" s="20">
        <f ca="1">INVENTARIO[[#This Row],[Ganancia Unitaria]]*INVENTARIO[[#This Row],[Salidas]]</f>
        <v>0</v>
      </c>
      <c r="Y2676" s="20"/>
      <c r="Z2676" s="20"/>
    </row>
    <row r="2677" spans="1:26" ht="55" hidden="1" customHeight="1" x14ac:dyDescent="0.15">
      <c r="A2677" s="23"/>
      <c r="B2677" s="171"/>
      <c r="C2677" s="22"/>
      <c r="D2677" s="120"/>
      <c r="E2677" s="194"/>
      <c r="F2677" s="195" t="s">
        <v>713</v>
      </c>
      <c r="G2677" s="196"/>
      <c r="H2677" s="197"/>
      <c r="I2677" s="198">
        <f t="shared" ca="1" si="214"/>
        <v>0</v>
      </c>
      <c r="J2677" s="121"/>
      <c r="K2677" s="196">
        <f>SUMIFS(VENTAS[Cantidad],VENTAS[Código del producto Vendido],INVENTARIO[[#This Row],[Code]])</f>
        <v>0</v>
      </c>
      <c r="L2677" s="196">
        <f>INVENTARIO[[#This Row],[Entradas]]-INVENTARIO[[#This Row],[Salidas]]</f>
        <v>0</v>
      </c>
      <c r="M2677" s="197">
        <f ca="1">INVENTARIO[[#This Row],[Pricing 1]]*10%</f>
        <v>0</v>
      </c>
      <c r="N2677" s="197"/>
      <c r="O2677" s="197"/>
      <c r="P2677" s="197" t="e">
        <f t="shared" si="215"/>
        <v>#DIV/0!</v>
      </c>
      <c r="Q2677" s="196"/>
      <c r="R2677" s="197"/>
      <c r="S2677" s="199">
        <f t="shared" si="216"/>
        <v>0</v>
      </c>
      <c r="T2677" s="200">
        <f ca="1">(P2677+S2677)-INVENTARIO[[#This Row],[Comisión 10%]]</f>
        <v>0</v>
      </c>
      <c r="U2677" s="197">
        <f t="shared" ca="1" si="217"/>
        <v>0</v>
      </c>
      <c r="V2677" s="201"/>
      <c r="W2677" s="20">
        <f ca="1">INVENTARIO[[#This Row],[Precio Final]]-(INVENTARIO[[#This Row],[Comisión 10%]]+INVENTARIO[[#This Row],[Costo total]])</f>
        <v>0</v>
      </c>
      <c r="X2677" s="20">
        <f ca="1">INVENTARIO[[#This Row],[Ganancia Unitaria]]*INVENTARIO[[#This Row],[Salidas]]</f>
        <v>0</v>
      </c>
      <c r="Y2677" s="20"/>
      <c r="Z2677" s="20"/>
    </row>
    <row r="2678" spans="1:26" ht="55" hidden="1" customHeight="1" x14ac:dyDescent="0.15">
      <c r="A2678" s="23"/>
      <c r="B2678" s="171"/>
      <c r="C2678" s="22"/>
      <c r="D2678" s="120"/>
      <c r="E2678" s="194"/>
      <c r="F2678" s="195" t="s">
        <v>2412</v>
      </c>
      <c r="G2678" s="196"/>
      <c r="H2678" s="197"/>
      <c r="I2678" s="198">
        <f t="shared" ref="I2678:I2741" ca="1" si="218">U2678</f>
        <v>0</v>
      </c>
      <c r="J2678" s="121"/>
      <c r="K2678" s="196">
        <f>SUMIFS(VENTAS[Cantidad],VENTAS[Código del producto Vendido],INVENTARIO[[#This Row],[Code]])</f>
        <v>0</v>
      </c>
      <c r="L2678" s="196">
        <f>INVENTARIO[[#This Row],[Entradas]]-INVENTARIO[[#This Row],[Salidas]]</f>
        <v>0</v>
      </c>
      <c r="M2678" s="197">
        <f ca="1">INVENTARIO[[#This Row],[Pricing 1]]*10%</f>
        <v>0</v>
      </c>
      <c r="N2678" s="197"/>
      <c r="O2678" s="197"/>
      <c r="P2678" s="197" t="e">
        <f t="shared" ref="P2678:P2741" si="219">N2678/O2678</f>
        <v>#DIV/0!</v>
      </c>
      <c r="Q2678" s="196"/>
      <c r="R2678" s="197"/>
      <c r="S2678" s="199">
        <f t="shared" ref="S2678:S2741" si="220">Q2678*R2678/1000</f>
        <v>0</v>
      </c>
      <c r="T2678" s="200">
        <f ca="1">(P2678+S2678)-INVENTARIO[[#This Row],[Comisión 10%]]</f>
        <v>0</v>
      </c>
      <c r="U2678" s="197">
        <f t="shared" ref="U2678:U2741" ca="1" si="221">ROUNDUP(T2678,0)</f>
        <v>0</v>
      </c>
      <c r="V2678" s="201"/>
      <c r="W2678" s="20">
        <f ca="1">INVENTARIO[[#This Row],[Precio Final]]-(INVENTARIO[[#This Row],[Comisión 10%]]+INVENTARIO[[#This Row],[Costo total]])</f>
        <v>0</v>
      </c>
      <c r="X2678" s="20">
        <f ca="1">INVENTARIO[[#This Row],[Ganancia Unitaria]]*INVENTARIO[[#This Row],[Salidas]]</f>
        <v>0</v>
      </c>
      <c r="Y2678" s="20"/>
      <c r="Z2678" s="20"/>
    </row>
    <row r="2679" spans="1:26" ht="55" hidden="1" customHeight="1" x14ac:dyDescent="0.15">
      <c r="A2679" s="23"/>
      <c r="B2679" s="171"/>
      <c r="C2679" s="22"/>
      <c r="D2679" s="120"/>
      <c r="E2679" s="194"/>
      <c r="F2679" s="195"/>
      <c r="G2679" s="196"/>
      <c r="H2679" s="197"/>
      <c r="I2679" s="198">
        <f t="shared" ca="1" si="218"/>
        <v>0</v>
      </c>
      <c r="J2679" s="121"/>
      <c r="K2679" s="196">
        <f>SUMIFS(VENTAS[Cantidad],VENTAS[Código del producto Vendido],INVENTARIO[[#This Row],[Code]])</f>
        <v>0</v>
      </c>
      <c r="L2679" s="196">
        <f>INVENTARIO[[#This Row],[Entradas]]-INVENTARIO[[#This Row],[Salidas]]</f>
        <v>0</v>
      </c>
      <c r="M2679" s="197">
        <f ca="1">INVENTARIO[[#This Row],[Pricing 1]]*10%</f>
        <v>0</v>
      </c>
      <c r="N2679" s="197"/>
      <c r="O2679" s="197"/>
      <c r="P2679" s="197" t="e">
        <f t="shared" si="219"/>
        <v>#DIV/0!</v>
      </c>
      <c r="Q2679" s="196"/>
      <c r="R2679" s="197"/>
      <c r="S2679" s="199">
        <f t="shared" si="220"/>
        <v>0</v>
      </c>
      <c r="T2679" s="200">
        <f ca="1">(P2679+S2679)-INVENTARIO[[#This Row],[Comisión 10%]]</f>
        <v>0</v>
      </c>
      <c r="U2679" s="197">
        <f t="shared" ca="1" si="221"/>
        <v>0</v>
      </c>
      <c r="V2679" s="201"/>
      <c r="W2679" s="20">
        <f ca="1">INVENTARIO[[#This Row],[Precio Final]]-(INVENTARIO[[#This Row],[Comisión 10%]]+INVENTARIO[[#This Row],[Costo total]])</f>
        <v>0</v>
      </c>
      <c r="X2679" s="20">
        <f ca="1">INVENTARIO[[#This Row],[Ganancia Unitaria]]*INVENTARIO[[#This Row],[Salidas]]</f>
        <v>0</v>
      </c>
      <c r="Y2679" s="20"/>
      <c r="Z2679" s="20"/>
    </row>
    <row r="2680" spans="1:26" ht="55" hidden="1" customHeight="1" x14ac:dyDescent="0.15">
      <c r="A2680" s="23"/>
      <c r="B2680" s="171"/>
      <c r="C2680" s="22"/>
      <c r="D2680" s="120"/>
      <c r="E2680" s="194"/>
      <c r="F2680" s="195" t="s">
        <v>712</v>
      </c>
      <c r="G2680" s="196"/>
      <c r="H2680" s="197"/>
      <c r="I2680" s="198">
        <f t="shared" ca="1" si="218"/>
        <v>0</v>
      </c>
      <c r="J2680" s="121"/>
      <c r="K2680" s="196">
        <f>SUMIFS(VENTAS[Cantidad],VENTAS[Código del producto Vendido],INVENTARIO[[#This Row],[Code]])</f>
        <v>0</v>
      </c>
      <c r="L2680" s="196">
        <f>INVENTARIO[[#This Row],[Entradas]]-INVENTARIO[[#This Row],[Salidas]]</f>
        <v>0</v>
      </c>
      <c r="M2680" s="197">
        <f ca="1">INVENTARIO[[#This Row],[Pricing 1]]*10%</f>
        <v>0</v>
      </c>
      <c r="N2680" s="197"/>
      <c r="O2680" s="197"/>
      <c r="P2680" s="197" t="e">
        <f t="shared" si="219"/>
        <v>#DIV/0!</v>
      </c>
      <c r="Q2680" s="196"/>
      <c r="R2680" s="197"/>
      <c r="S2680" s="199">
        <f t="shared" si="220"/>
        <v>0</v>
      </c>
      <c r="T2680" s="200">
        <f ca="1">(P2680+S2680)-INVENTARIO[[#This Row],[Comisión 10%]]</f>
        <v>0</v>
      </c>
      <c r="U2680" s="197">
        <f t="shared" ca="1" si="221"/>
        <v>0</v>
      </c>
      <c r="V2680" s="201"/>
      <c r="W2680" s="20">
        <f ca="1">INVENTARIO[[#This Row],[Precio Final]]-(INVENTARIO[[#This Row],[Comisión 10%]]+INVENTARIO[[#This Row],[Costo total]])</f>
        <v>0</v>
      </c>
      <c r="X2680" s="20">
        <f ca="1">INVENTARIO[[#This Row],[Ganancia Unitaria]]*INVENTARIO[[#This Row],[Salidas]]</f>
        <v>0</v>
      </c>
      <c r="Y2680" s="20"/>
      <c r="Z2680" s="20"/>
    </row>
    <row r="2681" spans="1:26" ht="55" hidden="1" customHeight="1" x14ac:dyDescent="0.15">
      <c r="A2681" s="23"/>
      <c r="B2681" s="171"/>
      <c r="C2681" s="22"/>
      <c r="D2681" s="120"/>
      <c r="E2681" s="194"/>
      <c r="F2681" s="195" t="s">
        <v>714</v>
      </c>
      <c r="G2681" s="196"/>
      <c r="H2681" s="197"/>
      <c r="I2681" s="198">
        <f t="shared" ca="1" si="218"/>
        <v>0</v>
      </c>
      <c r="J2681" s="121"/>
      <c r="K2681" s="196">
        <f>SUMIFS(VENTAS[Cantidad],VENTAS[Código del producto Vendido],INVENTARIO[[#This Row],[Code]])</f>
        <v>0</v>
      </c>
      <c r="L2681" s="196">
        <f>INVENTARIO[[#This Row],[Entradas]]-INVENTARIO[[#This Row],[Salidas]]</f>
        <v>0</v>
      </c>
      <c r="M2681" s="197">
        <f ca="1">INVENTARIO[[#This Row],[Pricing 1]]*10%</f>
        <v>0</v>
      </c>
      <c r="N2681" s="197"/>
      <c r="O2681" s="197"/>
      <c r="P2681" s="197" t="e">
        <f t="shared" si="219"/>
        <v>#DIV/0!</v>
      </c>
      <c r="Q2681" s="196"/>
      <c r="R2681" s="197"/>
      <c r="S2681" s="199">
        <f t="shared" si="220"/>
        <v>0</v>
      </c>
      <c r="T2681" s="200">
        <f ca="1">(P2681+S2681)-INVENTARIO[[#This Row],[Comisión 10%]]</f>
        <v>0</v>
      </c>
      <c r="U2681" s="197">
        <f t="shared" ca="1" si="221"/>
        <v>0</v>
      </c>
      <c r="V2681" s="201"/>
      <c r="W2681" s="20">
        <f ca="1">INVENTARIO[[#This Row],[Precio Final]]-(INVENTARIO[[#This Row],[Comisión 10%]]+INVENTARIO[[#This Row],[Costo total]])</f>
        <v>0</v>
      </c>
      <c r="X2681" s="20">
        <f ca="1">INVENTARIO[[#This Row],[Ganancia Unitaria]]*INVENTARIO[[#This Row],[Salidas]]</f>
        <v>0</v>
      </c>
      <c r="Y2681" s="20"/>
      <c r="Z2681" s="20"/>
    </row>
    <row r="2682" spans="1:26" ht="55" hidden="1" customHeight="1" x14ac:dyDescent="0.15">
      <c r="A2682" s="23"/>
      <c r="B2682" s="171"/>
      <c r="C2682" s="22"/>
      <c r="D2682" s="120"/>
      <c r="E2682" s="194"/>
      <c r="F2682" s="195" t="s">
        <v>713</v>
      </c>
      <c r="G2682" s="196"/>
      <c r="H2682" s="197"/>
      <c r="I2682" s="198">
        <f t="shared" ca="1" si="218"/>
        <v>0</v>
      </c>
      <c r="J2682" s="121"/>
      <c r="K2682" s="196">
        <f>SUMIFS(VENTAS[Cantidad],VENTAS[Código del producto Vendido],INVENTARIO[[#This Row],[Code]])</f>
        <v>0</v>
      </c>
      <c r="L2682" s="196">
        <f>INVENTARIO[[#This Row],[Entradas]]-INVENTARIO[[#This Row],[Salidas]]</f>
        <v>0</v>
      </c>
      <c r="M2682" s="197">
        <f ca="1">INVENTARIO[[#This Row],[Pricing 1]]*10%</f>
        <v>0</v>
      </c>
      <c r="N2682" s="197"/>
      <c r="O2682" s="197"/>
      <c r="P2682" s="197" t="e">
        <f t="shared" si="219"/>
        <v>#DIV/0!</v>
      </c>
      <c r="Q2682" s="196"/>
      <c r="R2682" s="197"/>
      <c r="S2682" s="199">
        <f t="shared" si="220"/>
        <v>0</v>
      </c>
      <c r="T2682" s="200">
        <f ca="1">(P2682+S2682)-INVENTARIO[[#This Row],[Comisión 10%]]</f>
        <v>0</v>
      </c>
      <c r="U2682" s="197">
        <f t="shared" ca="1" si="221"/>
        <v>0</v>
      </c>
      <c r="V2682" s="201"/>
      <c r="W2682" s="20">
        <f ca="1">INVENTARIO[[#This Row],[Precio Final]]-(INVENTARIO[[#This Row],[Comisión 10%]]+INVENTARIO[[#This Row],[Costo total]])</f>
        <v>0</v>
      </c>
      <c r="X2682" s="20">
        <f ca="1">INVENTARIO[[#This Row],[Ganancia Unitaria]]*INVENTARIO[[#This Row],[Salidas]]</f>
        <v>0</v>
      </c>
      <c r="Y2682" s="20"/>
      <c r="Z2682" s="20"/>
    </row>
    <row r="2683" spans="1:26" ht="55" hidden="1" customHeight="1" x14ac:dyDescent="0.15">
      <c r="A2683" s="23"/>
      <c r="B2683" s="171"/>
      <c r="C2683" s="22"/>
      <c r="D2683" s="120"/>
      <c r="E2683" s="194"/>
      <c r="F2683" s="195" t="s">
        <v>714</v>
      </c>
      <c r="G2683" s="196"/>
      <c r="H2683" s="197"/>
      <c r="I2683" s="198">
        <f t="shared" ca="1" si="218"/>
        <v>0</v>
      </c>
      <c r="J2683" s="121"/>
      <c r="K2683" s="196">
        <f>SUMIFS(VENTAS[Cantidad],VENTAS[Código del producto Vendido],INVENTARIO[[#This Row],[Code]])</f>
        <v>0</v>
      </c>
      <c r="L2683" s="196">
        <f>INVENTARIO[[#This Row],[Entradas]]-INVENTARIO[[#This Row],[Salidas]]</f>
        <v>0</v>
      </c>
      <c r="M2683" s="197">
        <f ca="1">INVENTARIO[[#This Row],[Pricing 1]]*10%</f>
        <v>0</v>
      </c>
      <c r="N2683" s="197"/>
      <c r="O2683" s="197"/>
      <c r="P2683" s="197" t="e">
        <f t="shared" si="219"/>
        <v>#DIV/0!</v>
      </c>
      <c r="Q2683" s="196"/>
      <c r="R2683" s="197"/>
      <c r="S2683" s="199">
        <f t="shared" si="220"/>
        <v>0</v>
      </c>
      <c r="T2683" s="200">
        <f ca="1">(P2683+S2683)-INVENTARIO[[#This Row],[Comisión 10%]]</f>
        <v>0</v>
      </c>
      <c r="U2683" s="197">
        <f t="shared" ca="1" si="221"/>
        <v>0</v>
      </c>
      <c r="V2683" s="201"/>
      <c r="W2683" s="20">
        <f ca="1">INVENTARIO[[#This Row],[Precio Final]]-(INVENTARIO[[#This Row],[Comisión 10%]]+INVENTARIO[[#This Row],[Costo total]])</f>
        <v>0</v>
      </c>
      <c r="X2683" s="20">
        <f ca="1">INVENTARIO[[#This Row],[Ganancia Unitaria]]*INVENTARIO[[#This Row],[Salidas]]</f>
        <v>0</v>
      </c>
      <c r="Y2683" s="20"/>
      <c r="Z2683" s="20"/>
    </row>
    <row r="2684" spans="1:26" ht="55" hidden="1" customHeight="1" x14ac:dyDescent="0.15">
      <c r="A2684" s="23"/>
      <c r="B2684" s="171"/>
      <c r="C2684" s="22"/>
      <c r="D2684" s="120"/>
      <c r="E2684" s="194"/>
      <c r="F2684" s="195" t="s">
        <v>1345</v>
      </c>
      <c r="G2684" s="196"/>
      <c r="H2684" s="197"/>
      <c r="I2684" s="198">
        <f t="shared" ca="1" si="218"/>
        <v>0</v>
      </c>
      <c r="J2684" s="121"/>
      <c r="K2684" s="196">
        <f>SUMIFS(VENTAS[Cantidad],VENTAS[Código del producto Vendido],INVENTARIO[[#This Row],[Code]])</f>
        <v>0</v>
      </c>
      <c r="L2684" s="196">
        <f>INVENTARIO[[#This Row],[Entradas]]-INVENTARIO[[#This Row],[Salidas]]</f>
        <v>0</v>
      </c>
      <c r="M2684" s="197">
        <f ca="1">INVENTARIO[[#This Row],[Pricing 1]]*10%</f>
        <v>0</v>
      </c>
      <c r="N2684" s="197"/>
      <c r="O2684" s="197"/>
      <c r="P2684" s="197" t="e">
        <f t="shared" si="219"/>
        <v>#DIV/0!</v>
      </c>
      <c r="Q2684" s="196"/>
      <c r="R2684" s="197"/>
      <c r="S2684" s="199">
        <f t="shared" si="220"/>
        <v>0</v>
      </c>
      <c r="T2684" s="200">
        <f ca="1">(P2684+S2684)-INVENTARIO[[#This Row],[Comisión 10%]]</f>
        <v>0</v>
      </c>
      <c r="U2684" s="197">
        <f t="shared" ca="1" si="221"/>
        <v>0</v>
      </c>
      <c r="V2684" s="201"/>
      <c r="W2684" s="20">
        <f ca="1">INVENTARIO[[#This Row],[Precio Final]]-(INVENTARIO[[#This Row],[Comisión 10%]]+INVENTARIO[[#This Row],[Costo total]])</f>
        <v>0</v>
      </c>
      <c r="X2684" s="20">
        <f ca="1">INVENTARIO[[#This Row],[Ganancia Unitaria]]*INVENTARIO[[#This Row],[Salidas]]</f>
        <v>0</v>
      </c>
      <c r="Y2684" s="20"/>
      <c r="Z2684" s="20"/>
    </row>
    <row r="2685" spans="1:26" ht="55" hidden="1" customHeight="1" x14ac:dyDescent="0.15">
      <c r="A2685" s="23"/>
      <c r="B2685" s="171"/>
      <c r="C2685" s="22"/>
      <c r="D2685" s="120"/>
      <c r="E2685" s="194"/>
      <c r="F2685" s="195" t="s">
        <v>713</v>
      </c>
      <c r="G2685" s="196"/>
      <c r="H2685" s="197"/>
      <c r="I2685" s="198">
        <f t="shared" ca="1" si="218"/>
        <v>0</v>
      </c>
      <c r="J2685" s="121"/>
      <c r="K2685" s="196">
        <f>SUMIFS(VENTAS[Cantidad],VENTAS[Código del producto Vendido],INVENTARIO[[#This Row],[Code]])</f>
        <v>0</v>
      </c>
      <c r="L2685" s="196">
        <f>INVENTARIO[[#This Row],[Entradas]]-INVENTARIO[[#This Row],[Salidas]]</f>
        <v>0</v>
      </c>
      <c r="M2685" s="197">
        <f ca="1">INVENTARIO[[#This Row],[Pricing 1]]*10%</f>
        <v>0</v>
      </c>
      <c r="N2685" s="197"/>
      <c r="O2685" s="197"/>
      <c r="P2685" s="197" t="e">
        <f t="shared" si="219"/>
        <v>#DIV/0!</v>
      </c>
      <c r="Q2685" s="196"/>
      <c r="R2685" s="197"/>
      <c r="S2685" s="199">
        <f t="shared" si="220"/>
        <v>0</v>
      </c>
      <c r="T2685" s="200">
        <f ca="1">(P2685+S2685)-INVENTARIO[[#This Row],[Comisión 10%]]</f>
        <v>0</v>
      </c>
      <c r="U2685" s="197">
        <f t="shared" ca="1" si="221"/>
        <v>0</v>
      </c>
      <c r="V2685" s="201"/>
      <c r="W2685" s="20">
        <f ca="1">INVENTARIO[[#This Row],[Precio Final]]-(INVENTARIO[[#This Row],[Comisión 10%]]+INVENTARIO[[#This Row],[Costo total]])</f>
        <v>0</v>
      </c>
      <c r="X2685" s="20">
        <f ca="1">INVENTARIO[[#This Row],[Ganancia Unitaria]]*INVENTARIO[[#This Row],[Salidas]]</f>
        <v>0</v>
      </c>
      <c r="Y2685" s="20"/>
      <c r="Z2685" s="20"/>
    </row>
    <row r="2686" spans="1:26" ht="55" hidden="1" customHeight="1" x14ac:dyDescent="0.15">
      <c r="A2686" s="23"/>
      <c r="B2686" s="171"/>
      <c r="C2686" s="22"/>
      <c r="D2686" s="120"/>
      <c r="E2686" s="194"/>
      <c r="F2686" s="195" t="s">
        <v>1345</v>
      </c>
      <c r="G2686" s="196"/>
      <c r="H2686" s="197"/>
      <c r="I2686" s="198">
        <f t="shared" ca="1" si="218"/>
        <v>0</v>
      </c>
      <c r="J2686" s="121"/>
      <c r="K2686" s="196">
        <f>SUMIFS(VENTAS[Cantidad],VENTAS[Código del producto Vendido],INVENTARIO[[#This Row],[Code]])</f>
        <v>0</v>
      </c>
      <c r="L2686" s="196">
        <f>INVENTARIO[[#This Row],[Entradas]]-INVENTARIO[[#This Row],[Salidas]]</f>
        <v>0</v>
      </c>
      <c r="M2686" s="197">
        <f ca="1">INVENTARIO[[#This Row],[Pricing 1]]*10%</f>
        <v>0</v>
      </c>
      <c r="N2686" s="197"/>
      <c r="O2686" s="197"/>
      <c r="P2686" s="197" t="e">
        <f t="shared" si="219"/>
        <v>#DIV/0!</v>
      </c>
      <c r="Q2686" s="196"/>
      <c r="R2686" s="197"/>
      <c r="S2686" s="199">
        <f t="shared" si="220"/>
        <v>0</v>
      </c>
      <c r="T2686" s="200">
        <f ca="1">(P2686+S2686)-INVENTARIO[[#This Row],[Comisión 10%]]</f>
        <v>0</v>
      </c>
      <c r="U2686" s="197">
        <f t="shared" ca="1" si="221"/>
        <v>0</v>
      </c>
      <c r="V2686" s="201"/>
      <c r="W2686" s="20">
        <f ca="1">INVENTARIO[[#This Row],[Precio Final]]-(INVENTARIO[[#This Row],[Comisión 10%]]+INVENTARIO[[#This Row],[Costo total]])</f>
        <v>0</v>
      </c>
      <c r="X2686" s="20">
        <f ca="1">INVENTARIO[[#This Row],[Ganancia Unitaria]]*INVENTARIO[[#This Row],[Salidas]]</f>
        <v>0</v>
      </c>
      <c r="Y2686" s="20"/>
      <c r="Z2686" s="20"/>
    </row>
    <row r="2687" spans="1:26" ht="55" hidden="1" customHeight="1" x14ac:dyDescent="0.15">
      <c r="A2687" s="23"/>
      <c r="B2687" s="171"/>
      <c r="C2687" s="22"/>
      <c r="D2687" s="120"/>
      <c r="E2687" s="194"/>
      <c r="F2687" s="195" t="s">
        <v>714</v>
      </c>
      <c r="G2687" s="196"/>
      <c r="H2687" s="197"/>
      <c r="I2687" s="198">
        <f t="shared" ca="1" si="218"/>
        <v>0</v>
      </c>
      <c r="J2687" s="121"/>
      <c r="K2687" s="196">
        <f>SUMIFS(VENTAS[Cantidad],VENTAS[Código del producto Vendido],INVENTARIO[[#This Row],[Code]])</f>
        <v>0</v>
      </c>
      <c r="L2687" s="196">
        <f>INVENTARIO[[#This Row],[Entradas]]-INVENTARIO[[#This Row],[Salidas]]</f>
        <v>0</v>
      </c>
      <c r="M2687" s="197">
        <f ca="1">INVENTARIO[[#This Row],[Pricing 1]]*10%</f>
        <v>0</v>
      </c>
      <c r="N2687" s="197"/>
      <c r="O2687" s="197"/>
      <c r="P2687" s="197" t="e">
        <f t="shared" si="219"/>
        <v>#DIV/0!</v>
      </c>
      <c r="Q2687" s="196"/>
      <c r="R2687" s="197"/>
      <c r="S2687" s="199">
        <f t="shared" si="220"/>
        <v>0</v>
      </c>
      <c r="T2687" s="200">
        <f ca="1">(P2687+S2687)-INVENTARIO[[#This Row],[Comisión 10%]]</f>
        <v>0</v>
      </c>
      <c r="U2687" s="197">
        <f t="shared" ca="1" si="221"/>
        <v>0</v>
      </c>
      <c r="V2687" s="201"/>
      <c r="W2687" s="20">
        <f ca="1">INVENTARIO[[#This Row],[Precio Final]]-(INVENTARIO[[#This Row],[Comisión 10%]]+INVENTARIO[[#This Row],[Costo total]])</f>
        <v>0</v>
      </c>
      <c r="X2687" s="20">
        <f ca="1">INVENTARIO[[#This Row],[Ganancia Unitaria]]*INVENTARIO[[#This Row],[Salidas]]</f>
        <v>0</v>
      </c>
      <c r="Y2687" s="20"/>
      <c r="Z2687" s="20"/>
    </row>
    <row r="2688" spans="1:26" ht="55" hidden="1" customHeight="1" x14ac:dyDescent="0.15">
      <c r="A2688" s="23"/>
      <c r="B2688" s="171"/>
      <c r="C2688" s="22"/>
      <c r="D2688" s="120"/>
      <c r="E2688" s="194"/>
      <c r="F2688" s="195" t="s">
        <v>2412</v>
      </c>
      <c r="G2688" s="196"/>
      <c r="H2688" s="197"/>
      <c r="I2688" s="198">
        <f t="shared" ca="1" si="218"/>
        <v>0</v>
      </c>
      <c r="J2688" s="121"/>
      <c r="K2688" s="196">
        <f>SUMIFS(VENTAS[Cantidad],VENTAS[Código del producto Vendido],INVENTARIO[[#This Row],[Code]])</f>
        <v>0</v>
      </c>
      <c r="L2688" s="196">
        <f>INVENTARIO[[#This Row],[Entradas]]-INVENTARIO[[#This Row],[Salidas]]</f>
        <v>0</v>
      </c>
      <c r="M2688" s="197">
        <f ca="1">INVENTARIO[[#This Row],[Pricing 1]]*10%</f>
        <v>0</v>
      </c>
      <c r="N2688" s="197"/>
      <c r="O2688" s="197"/>
      <c r="P2688" s="197" t="e">
        <f t="shared" si="219"/>
        <v>#DIV/0!</v>
      </c>
      <c r="Q2688" s="196"/>
      <c r="R2688" s="197"/>
      <c r="S2688" s="199">
        <f t="shared" si="220"/>
        <v>0</v>
      </c>
      <c r="T2688" s="200">
        <f ca="1">(P2688+S2688)-INVENTARIO[[#This Row],[Comisión 10%]]</f>
        <v>0</v>
      </c>
      <c r="U2688" s="197">
        <f t="shared" ca="1" si="221"/>
        <v>0</v>
      </c>
      <c r="V2688" s="201"/>
      <c r="W2688" s="20">
        <f ca="1">INVENTARIO[[#This Row],[Precio Final]]-(INVENTARIO[[#This Row],[Comisión 10%]]+INVENTARIO[[#This Row],[Costo total]])</f>
        <v>0</v>
      </c>
      <c r="X2688" s="20">
        <f ca="1">INVENTARIO[[#This Row],[Ganancia Unitaria]]*INVENTARIO[[#This Row],[Salidas]]</f>
        <v>0</v>
      </c>
      <c r="Y2688" s="20"/>
      <c r="Z2688" s="20"/>
    </row>
    <row r="2689" spans="1:26" ht="55" hidden="1" customHeight="1" x14ac:dyDescent="0.15">
      <c r="A2689" s="23"/>
      <c r="B2689" s="171"/>
      <c r="C2689" s="22"/>
      <c r="D2689" s="120"/>
      <c r="E2689" s="194"/>
      <c r="F2689" s="195" t="s">
        <v>714</v>
      </c>
      <c r="G2689" s="196"/>
      <c r="H2689" s="197"/>
      <c r="I2689" s="198">
        <f t="shared" ca="1" si="218"/>
        <v>0</v>
      </c>
      <c r="J2689" s="121"/>
      <c r="K2689" s="196">
        <f>SUMIFS(VENTAS[Cantidad],VENTAS[Código del producto Vendido],INVENTARIO[[#This Row],[Code]])</f>
        <v>0</v>
      </c>
      <c r="L2689" s="196">
        <f>INVENTARIO[[#This Row],[Entradas]]-INVENTARIO[[#This Row],[Salidas]]</f>
        <v>0</v>
      </c>
      <c r="M2689" s="197">
        <f ca="1">INVENTARIO[[#This Row],[Pricing 1]]*10%</f>
        <v>0</v>
      </c>
      <c r="N2689" s="197"/>
      <c r="O2689" s="197"/>
      <c r="P2689" s="197" t="e">
        <f t="shared" si="219"/>
        <v>#DIV/0!</v>
      </c>
      <c r="Q2689" s="196"/>
      <c r="R2689" s="197"/>
      <c r="S2689" s="199">
        <f t="shared" si="220"/>
        <v>0</v>
      </c>
      <c r="T2689" s="200">
        <f ca="1">(P2689+S2689)-INVENTARIO[[#This Row],[Comisión 10%]]</f>
        <v>0</v>
      </c>
      <c r="U2689" s="197">
        <f t="shared" ca="1" si="221"/>
        <v>0</v>
      </c>
      <c r="V2689" s="201"/>
      <c r="W2689" s="20">
        <f ca="1">INVENTARIO[[#This Row],[Precio Final]]-(INVENTARIO[[#This Row],[Comisión 10%]]+INVENTARIO[[#This Row],[Costo total]])</f>
        <v>0</v>
      </c>
      <c r="X2689" s="20">
        <f ca="1">INVENTARIO[[#This Row],[Ganancia Unitaria]]*INVENTARIO[[#This Row],[Salidas]]</f>
        <v>0</v>
      </c>
      <c r="Y2689" s="20"/>
      <c r="Z2689" s="20"/>
    </row>
    <row r="2690" spans="1:26" ht="55" hidden="1" customHeight="1" x14ac:dyDescent="0.15">
      <c r="A2690" s="23"/>
      <c r="B2690" s="171"/>
      <c r="C2690" s="22"/>
      <c r="D2690" s="120"/>
      <c r="E2690" s="194"/>
      <c r="F2690" s="195" t="s">
        <v>2412</v>
      </c>
      <c r="G2690" s="196"/>
      <c r="H2690" s="197"/>
      <c r="I2690" s="198">
        <f t="shared" ca="1" si="218"/>
        <v>0</v>
      </c>
      <c r="J2690" s="121"/>
      <c r="K2690" s="196">
        <f>SUMIFS(VENTAS[Cantidad],VENTAS[Código del producto Vendido],INVENTARIO[[#This Row],[Code]])</f>
        <v>0</v>
      </c>
      <c r="L2690" s="196">
        <f>INVENTARIO[[#This Row],[Entradas]]-INVENTARIO[[#This Row],[Salidas]]</f>
        <v>0</v>
      </c>
      <c r="M2690" s="197">
        <f ca="1">INVENTARIO[[#This Row],[Pricing 1]]*10%</f>
        <v>0</v>
      </c>
      <c r="N2690" s="197"/>
      <c r="O2690" s="197"/>
      <c r="P2690" s="197" t="e">
        <f t="shared" si="219"/>
        <v>#DIV/0!</v>
      </c>
      <c r="Q2690" s="196"/>
      <c r="R2690" s="197"/>
      <c r="S2690" s="199">
        <f t="shared" si="220"/>
        <v>0</v>
      </c>
      <c r="T2690" s="200">
        <f ca="1">(P2690+S2690)-INVENTARIO[[#This Row],[Comisión 10%]]</f>
        <v>0</v>
      </c>
      <c r="U2690" s="197">
        <f t="shared" ca="1" si="221"/>
        <v>0</v>
      </c>
      <c r="V2690" s="201"/>
      <c r="W2690" s="20">
        <f ca="1">INVENTARIO[[#This Row],[Precio Final]]-(INVENTARIO[[#This Row],[Comisión 10%]]+INVENTARIO[[#This Row],[Costo total]])</f>
        <v>0</v>
      </c>
      <c r="X2690" s="20">
        <f ca="1">INVENTARIO[[#This Row],[Ganancia Unitaria]]*INVENTARIO[[#This Row],[Salidas]]</f>
        <v>0</v>
      </c>
      <c r="Y2690" s="20"/>
      <c r="Z2690" s="20"/>
    </row>
    <row r="2691" spans="1:26" ht="55" hidden="1" customHeight="1" x14ac:dyDescent="0.15">
      <c r="A2691" s="23"/>
      <c r="B2691" s="171"/>
      <c r="C2691" s="22"/>
      <c r="D2691" s="120"/>
      <c r="E2691" s="194"/>
      <c r="F2691" s="195" t="s">
        <v>713</v>
      </c>
      <c r="G2691" s="196"/>
      <c r="H2691" s="197"/>
      <c r="I2691" s="198">
        <f t="shared" ca="1" si="218"/>
        <v>0</v>
      </c>
      <c r="J2691" s="121"/>
      <c r="K2691" s="196">
        <f>SUMIFS(VENTAS[Cantidad],VENTAS[Código del producto Vendido],INVENTARIO[[#This Row],[Code]])</f>
        <v>0</v>
      </c>
      <c r="L2691" s="196">
        <f>INVENTARIO[[#This Row],[Entradas]]-INVENTARIO[[#This Row],[Salidas]]</f>
        <v>0</v>
      </c>
      <c r="M2691" s="197">
        <f ca="1">INVENTARIO[[#This Row],[Pricing 1]]*10%</f>
        <v>0</v>
      </c>
      <c r="N2691" s="197"/>
      <c r="O2691" s="197"/>
      <c r="P2691" s="197" t="e">
        <f t="shared" si="219"/>
        <v>#DIV/0!</v>
      </c>
      <c r="Q2691" s="196"/>
      <c r="R2691" s="197"/>
      <c r="S2691" s="199">
        <f t="shared" si="220"/>
        <v>0</v>
      </c>
      <c r="T2691" s="200">
        <f ca="1">(P2691+S2691)-INVENTARIO[[#This Row],[Comisión 10%]]</f>
        <v>0</v>
      </c>
      <c r="U2691" s="197">
        <f t="shared" ca="1" si="221"/>
        <v>0</v>
      </c>
      <c r="V2691" s="201"/>
      <c r="W2691" s="20">
        <f ca="1">INVENTARIO[[#This Row],[Precio Final]]-(INVENTARIO[[#This Row],[Comisión 10%]]+INVENTARIO[[#This Row],[Costo total]])</f>
        <v>0</v>
      </c>
      <c r="X2691" s="20">
        <f ca="1">INVENTARIO[[#This Row],[Ganancia Unitaria]]*INVENTARIO[[#This Row],[Salidas]]</f>
        <v>0</v>
      </c>
      <c r="Y2691" s="20"/>
      <c r="Z2691" s="20"/>
    </row>
    <row r="2692" spans="1:26" ht="55" hidden="1" customHeight="1" x14ac:dyDescent="0.15">
      <c r="A2692" s="23"/>
      <c r="B2692" s="171"/>
      <c r="C2692" s="22"/>
      <c r="D2692" s="120"/>
      <c r="E2692" s="194"/>
      <c r="F2692" s="195" t="s">
        <v>692</v>
      </c>
      <c r="G2692" s="196"/>
      <c r="H2692" s="197"/>
      <c r="I2692" s="198">
        <f t="shared" ca="1" si="218"/>
        <v>0</v>
      </c>
      <c r="J2692" s="121"/>
      <c r="K2692" s="196">
        <f>SUMIFS(VENTAS[Cantidad],VENTAS[Código del producto Vendido],INVENTARIO[[#This Row],[Code]])</f>
        <v>0</v>
      </c>
      <c r="L2692" s="196">
        <f>INVENTARIO[[#This Row],[Entradas]]-INVENTARIO[[#This Row],[Salidas]]</f>
        <v>0</v>
      </c>
      <c r="M2692" s="197">
        <f ca="1">INVENTARIO[[#This Row],[Pricing 1]]*10%</f>
        <v>0</v>
      </c>
      <c r="N2692" s="197"/>
      <c r="O2692" s="197"/>
      <c r="P2692" s="197" t="e">
        <f t="shared" si="219"/>
        <v>#DIV/0!</v>
      </c>
      <c r="Q2692" s="196"/>
      <c r="R2692" s="197"/>
      <c r="S2692" s="199">
        <f t="shared" si="220"/>
        <v>0</v>
      </c>
      <c r="T2692" s="200">
        <f ca="1">(P2692+S2692)-INVENTARIO[[#This Row],[Comisión 10%]]</f>
        <v>0</v>
      </c>
      <c r="U2692" s="197">
        <f t="shared" ca="1" si="221"/>
        <v>0</v>
      </c>
      <c r="V2692" s="201"/>
      <c r="W2692" s="20">
        <f ca="1">INVENTARIO[[#This Row],[Precio Final]]-(INVENTARIO[[#This Row],[Comisión 10%]]+INVENTARIO[[#This Row],[Costo total]])</f>
        <v>0</v>
      </c>
      <c r="X2692" s="20">
        <f ca="1">INVENTARIO[[#This Row],[Ganancia Unitaria]]*INVENTARIO[[#This Row],[Salidas]]</f>
        <v>0</v>
      </c>
      <c r="Y2692" s="20"/>
      <c r="Z2692" s="20"/>
    </row>
    <row r="2693" spans="1:26" ht="55" hidden="1" customHeight="1" x14ac:dyDescent="0.15">
      <c r="A2693" s="23"/>
      <c r="B2693" s="171"/>
      <c r="C2693" s="22"/>
      <c r="D2693" s="120"/>
      <c r="E2693" s="194"/>
      <c r="F2693" s="195" t="s">
        <v>695</v>
      </c>
      <c r="G2693" s="196"/>
      <c r="H2693" s="197"/>
      <c r="I2693" s="198">
        <f t="shared" ca="1" si="218"/>
        <v>0</v>
      </c>
      <c r="J2693" s="121"/>
      <c r="K2693" s="196">
        <f>SUMIFS(VENTAS[Cantidad],VENTAS[Código del producto Vendido],INVENTARIO[[#This Row],[Code]])</f>
        <v>0</v>
      </c>
      <c r="L2693" s="196">
        <f>INVENTARIO[[#This Row],[Entradas]]-INVENTARIO[[#This Row],[Salidas]]</f>
        <v>0</v>
      </c>
      <c r="M2693" s="197">
        <f ca="1">INVENTARIO[[#This Row],[Pricing 1]]*10%</f>
        <v>0</v>
      </c>
      <c r="N2693" s="197"/>
      <c r="O2693" s="197"/>
      <c r="P2693" s="197" t="e">
        <f t="shared" si="219"/>
        <v>#DIV/0!</v>
      </c>
      <c r="Q2693" s="196"/>
      <c r="R2693" s="197"/>
      <c r="S2693" s="199">
        <f t="shared" si="220"/>
        <v>0</v>
      </c>
      <c r="T2693" s="200">
        <f ca="1">(P2693+S2693)-INVENTARIO[[#This Row],[Comisión 10%]]</f>
        <v>0</v>
      </c>
      <c r="U2693" s="197">
        <f t="shared" ca="1" si="221"/>
        <v>0</v>
      </c>
      <c r="V2693" s="201"/>
      <c r="W2693" s="20">
        <f ca="1">INVENTARIO[[#This Row],[Precio Final]]-(INVENTARIO[[#This Row],[Comisión 10%]]+INVENTARIO[[#This Row],[Costo total]])</f>
        <v>0</v>
      </c>
      <c r="X2693" s="20">
        <f ca="1">INVENTARIO[[#This Row],[Ganancia Unitaria]]*INVENTARIO[[#This Row],[Salidas]]</f>
        <v>0</v>
      </c>
      <c r="Y2693" s="20"/>
      <c r="Z2693" s="20"/>
    </row>
    <row r="2694" spans="1:26" ht="55" hidden="1" customHeight="1" x14ac:dyDescent="0.15">
      <c r="A2694" s="23"/>
      <c r="B2694" s="171"/>
      <c r="C2694" s="22"/>
      <c r="D2694" s="120"/>
      <c r="E2694" s="194"/>
      <c r="F2694" s="195" t="s">
        <v>698</v>
      </c>
      <c r="G2694" s="196"/>
      <c r="H2694" s="197"/>
      <c r="I2694" s="198">
        <f t="shared" ca="1" si="218"/>
        <v>0</v>
      </c>
      <c r="J2694" s="121"/>
      <c r="K2694" s="196">
        <f>SUMIFS(VENTAS[Cantidad],VENTAS[Código del producto Vendido],INVENTARIO[[#This Row],[Code]])</f>
        <v>0</v>
      </c>
      <c r="L2694" s="196">
        <f>INVENTARIO[[#This Row],[Entradas]]-INVENTARIO[[#This Row],[Salidas]]</f>
        <v>0</v>
      </c>
      <c r="M2694" s="197">
        <f ca="1">INVENTARIO[[#This Row],[Pricing 1]]*10%</f>
        <v>0</v>
      </c>
      <c r="N2694" s="197"/>
      <c r="O2694" s="197"/>
      <c r="P2694" s="197" t="e">
        <f t="shared" si="219"/>
        <v>#DIV/0!</v>
      </c>
      <c r="Q2694" s="196"/>
      <c r="R2694" s="197"/>
      <c r="S2694" s="199">
        <f t="shared" si="220"/>
        <v>0</v>
      </c>
      <c r="T2694" s="200">
        <f ca="1">(P2694+S2694)-INVENTARIO[[#This Row],[Comisión 10%]]</f>
        <v>0</v>
      </c>
      <c r="U2694" s="197">
        <f t="shared" ca="1" si="221"/>
        <v>0</v>
      </c>
      <c r="V2694" s="201"/>
      <c r="W2694" s="20">
        <f ca="1">INVENTARIO[[#This Row],[Precio Final]]-(INVENTARIO[[#This Row],[Comisión 10%]]+INVENTARIO[[#This Row],[Costo total]])</f>
        <v>0</v>
      </c>
      <c r="X2694" s="20">
        <f ca="1">INVENTARIO[[#This Row],[Ganancia Unitaria]]*INVENTARIO[[#This Row],[Salidas]]</f>
        <v>0</v>
      </c>
      <c r="Y2694" s="20"/>
      <c r="Z2694" s="20"/>
    </row>
    <row r="2695" spans="1:26" ht="55" hidden="1" customHeight="1" x14ac:dyDescent="0.15">
      <c r="A2695" s="23"/>
      <c r="B2695" s="171"/>
      <c r="C2695" s="22"/>
      <c r="D2695" s="120"/>
      <c r="E2695" s="194"/>
      <c r="F2695" s="195" t="s">
        <v>692</v>
      </c>
      <c r="G2695" s="196"/>
      <c r="H2695" s="197"/>
      <c r="I2695" s="198">
        <f t="shared" ca="1" si="218"/>
        <v>0</v>
      </c>
      <c r="J2695" s="121"/>
      <c r="K2695" s="196">
        <f>SUMIFS(VENTAS[Cantidad],VENTAS[Código del producto Vendido],INVENTARIO[[#This Row],[Code]])</f>
        <v>0</v>
      </c>
      <c r="L2695" s="196">
        <f>INVENTARIO[[#This Row],[Entradas]]-INVENTARIO[[#This Row],[Salidas]]</f>
        <v>0</v>
      </c>
      <c r="M2695" s="197">
        <f ca="1">INVENTARIO[[#This Row],[Pricing 1]]*10%</f>
        <v>0</v>
      </c>
      <c r="N2695" s="197"/>
      <c r="O2695" s="197"/>
      <c r="P2695" s="197" t="e">
        <f t="shared" si="219"/>
        <v>#DIV/0!</v>
      </c>
      <c r="Q2695" s="196"/>
      <c r="R2695" s="197"/>
      <c r="S2695" s="199">
        <f t="shared" si="220"/>
        <v>0</v>
      </c>
      <c r="T2695" s="200">
        <f ca="1">(P2695+S2695)-INVENTARIO[[#This Row],[Comisión 10%]]</f>
        <v>0</v>
      </c>
      <c r="U2695" s="197">
        <f t="shared" ca="1" si="221"/>
        <v>0</v>
      </c>
      <c r="V2695" s="201"/>
      <c r="W2695" s="20">
        <f ca="1">INVENTARIO[[#This Row],[Precio Final]]-(INVENTARIO[[#This Row],[Comisión 10%]]+INVENTARIO[[#This Row],[Costo total]])</f>
        <v>0</v>
      </c>
      <c r="X2695" s="20">
        <f ca="1">INVENTARIO[[#This Row],[Ganancia Unitaria]]*INVENTARIO[[#This Row],[Salidas]]</f>
        <v>0</v>
      </c>
      <c r="Y2695" s="20"/>
      <c r="Z2695" s="20"/>
    </row>
    <row r="2696" spans="1:26" ht="55" hidden="1" customHeight="1" x14ac:dyDescent="0.15">
      <c r="A2696" s="23"/>
      <c r="B2696" s="171"/>
      <c r="C2696" s="22"/>
      <c r="D2696" s="120"/>
      <c r="E2696" s="194"/>
      <c r="F2696" s="195" t="s">
        <v>697</v>
      </c>
      <c r="G2696" s="196"/>
      <c r="H2696" s="197"/>
      <c r="I2696" s="198">
        <f t="shared" ca="1" si="218"/>
        <v>0</v>
      </c>
      <c r="J2696" s="121"/>
      <c r="K2696" s="196">
        <f>SUMIFS(VENTAS[Cantidad],VENTAS[Código del producto Vendido],INVENTARIO[[#This Row],[Code]])</f>
        <v>0</v>
      </c>
      <c r="L2696" s="196">
        <f>INVENTARIO[[#This Row],[Entradas]]-INVENTARIO[[#This Row],[Salidas]]</f>
        <v>0</v>
      </c>
      <c r="M2696" s="197">
        <f ca="1">INVENTARIO[[#This Row],[Pricing 1]]*10%</f>
        <v>0</v>
      </c>
      <c r="N2696" s="197"/>
      <c r="O2696" s="197"/>
      <c r="P2696" s="197" t="e">
        <f t="shared" si="219"/>
        <v>#DIV/0!</v>
      </c>
      <c r="Q2696" s="196"/>
      <c r="R2696" s="197"/>
      <c r="S2696" s="199">
        <f t="shared" si="220"/>
        <v>0</v>
      </c>
      <c r="T2696" s="200">
        <f ca="1">(P2696+S2696)-INVENTARIO[[#This Row],[Comisión 10%]]</f>
        <v>0</v>
      </c>
      <c r="U2696" s="197">
        <f t="shared" ca="1" si="221"/>
        <v>0</v>
      </c>
      <c r="V2696" s="201"/>
      <c r="W2696" s="20">
        <f ca="1">INVENTARIO[[#This Row],[Precio Final]]-(INVENTARIO[[#This Row],[Comisión 10%]]+INVENTARIO[[#This Row],[Costo total]])</f>
        <v>0</v>
      </c>
      <c r="X2696" s="20">
        <f ca="1">INVENTARIO[[#This Row],[Ganancia Unitaria]]*INVENTARIO[[#This Row],[Salidas]]</f>
        <v>0</v>
      </c>
      <c r="Y2696" s="20"/>
      <c r="Z2696" s="20"/>
    </row>
    <row r="2697" spans="1:26" ht="55" hidden="1" customHeight="1" x14ac:dyDescent="0.15">
      <c r="A2697" s="23"/>
      <c r="B2697" s="171"/>
      <c r="C2697" s="22"/>
      <c r="D2697" s="120"/>
      <c r="E2697" s="194"/>
      <c r="F2697" s="195" t="s">
        <v>698</v>
      </c>
      <c r="G2697" s="196"/>
      <c r="H2697" s="197"/>
      <c r="I2697" s="198">
        <f t="shared" ca="1" si="218"/>
        <v>0</v>
      </c>
      <c r="J2697" s="121"/>
      <c r="K2697" s="196">
        <f>SUMIFS(VENTAS[Cantidad],VENTAS[Código del producto Vendido],INVENTARIO[[#This Row],[Code]])</f>
        <v>0</v>
      </c>
      <c r="L2697" s="196">
        <f>INVENTARIO[[#This Row],[Entradas]]-INVENTARIO[[#This Row],[Salidas]]</f>
        <v>0</v>
      </c>
      <c r="M2697" s="197">
        <f ca="1">INVENTARIO[[#This Row],[Pricing 1]]*10%</f>
        <v>0</v>
      </c>
      <c r="N2697" s="197"/>
      <c r="O2697" s="197"/>
      <c r="P2697" s="197" t="e">
        <f t="shared" si="219"/>
        <v>#DIV/0!</v>
      </c>
      <c r="Q2697" s="196"/>
      <c r="R2697" s="197"/>
      <c r="S2697" s="199">
        <f t="shared" si="220"/>
        <v>0</v>
      </c>
      <c r="T2697" s="200">
        <f ca="1">(P2697+S2697)-INVENTARIO[[#This Row],[Comisión 10%]]</f>
        <v>0</v>
      </c>
      <c r="U2697" s="197">
        <f t="shared" ca="1" si="221"/>
        <v>0</v>
      </c>
      <c r="V2697" s="201"/>
      <c r="W2697" s="20">
        <f ca="1">INVENTARIO[[#This Row],[Precio Final]]-(INVENTARIO[[#This Row],[Comisión 10%]]+INVENTARIO[[#This Row],[Costo total]])</f>
        <v>0</v>
      </c>
      <c r="X2697" s="20">
        <f ca="1">INVENTARIO[[#This Row],[Ganancia Unitaria]]*INVENTARIO[[#This Row],[Salidas]]</f>
        <v>0</v>
      </c>
      <c r="Y2697" s="20"/>
      <c r="Z2697" s="20"/>
    </row>
    <row r="2698" spans="1:26" ht="55" hidden="1" customHeight="1" x14ac:dyDescent="0.15">
      <c r="A2698" s="23"/>
      <c r="B2698" s="171"/>
      <c r="C2698" s="22"/>
      <c r="D2698" s="120"/>
      <c r="E2698" s="194"/>
      <c r="F2698" s="195" t="s">
        <v>693</v>
      </c>
      <c r="G2698" s="196"/>
      <c r="H2698" s="197"/>
      <c r="I2698" s="198">
        <f t="shared" ca="1" si="218"/>
        <v>0</v>
      </c>
      <c r="J2698" s="121"/>
      <c r="K2698" s="196">
        <f>SUMIFS(VENTAS[Cantidad],VENTAS[Código del producto Vendido],INVENTARIO[[#This Row],[Code]])</f>
        <v>0</v>
      </c>
      <c r="L2698" s="196">
        <f>INVENTARIO[[#This Row],[Entradas]]-INVENTARIO[[#This Row],[Salidas]]</f>
        <v>0</v>
      </c>
      <c r="M2698" s="197">
        <f ca="1">INVENTARIO[[#This Row],[Pricing 1]]*10%</f>
        <v>0</v>
      </c>
      <c r="N2698" s="197"/>
      <c r="O2698" s="197"/>
      <c r="P2698" s="197" t="e">
        <f t="shared" si="219"/>
        <v>#DIV/0!</v>
      </c>
      <c r="Q2698" s="196"/>
      <c r="R2698" s="197"/>
      <c r="S2698" s="199">
        <f t="shared" si="220"/>
        <v>0</v>
      </c>
      <c r="T2698" s="200">
        <f ca="1">(P2698+S2698)-INVENTARIO[[#This Row],[Comisión 10%]]</f>
        <v>0</v>
      </c>
      <c r="U2698" s="197">
        <f t="shared" ca="1" si="221"/>
        <v>0</v>
      </c>
      <c r="V2698" s="201"/>
      <c r="W2698" s="20">
        <f ca="1">INVENTARIO[[#This Row],[Precio Final]]-(INVENTARIO[[#This Row],[Comisión 10%]]+INVENTARIO[[#This Row],[Costo total]])</f>
        <v>0</v>
      </c>
      <c r="X2698" s="20">
        <f ca="1">INVENTARIO[[#This Row],[Ganancia Unitaria]]*INVENTARIO[[#This Row],[Salidas]]</f>
        <v>0</v>
      </c>
      <c r="Y2698" s="20"/>
      <c r="Z2698" s="20"/>
    </row>
    <row r="2699" spans="1:26" ht="55" hidden="1" customHeight="1" x14ac:dyDescent="0.15">
      <c r="A2699" s="23"/>
      <c r="B2699" s="171"/>
      <c r="C2699" s="22"/>
      <c r="D2699" s="120"/>
      <c r="E2699" s="194"/>
      <c r="F2699" s="195" t="s">
        <v>695</v>
      </c>
      <c r="G2699" s="196"/>
      <c r="H2699" s="197"/>
      <c r="I2699" s="198">
        <f t="shared" ca="1" si="218"/>
        <v>0</v>
      </c>
      <c r="J2699" s="121"/>
      <c r="K2699" s="196">
        <f>SUMIFS(VENTAS[Cantidad],VENTAS[Código del producto Vendido],INVENTARIO[[#This Row],[Code]])</f>
        <v>0</v>
      </c>
      <c r="L2699" s="196">
        <f>INVENTARIO[[#This Row],[Entradas]]-INVENTARIO[[#This Row],[Salidas]]</f>
        <v>0</v>
      </c>
      <c r="M2699" s="197">
        <f ca="1">INVENTARIO[[#This Row],[Pricing 1]]*10%</f>
        <v>0</v>
      </c>
      <c r="N2699" s="197"/>
      <c r="O2699" s="197"/>
      <c r="P2699" s="197" t="e">
        <f t="shared" si="219"/>
        <v>#DIV/0!</v>
      </c>
      <c r="Q2699" s="196"/>
      <c r="R2699" s="197"/>
      <c r="S2699" s="199">
        <f t="shared" si="220"/>
        <v>0</v>
      </c>
      <c r="T2699" s="200">
        <f ca="1">(P2699+S2699)-INVENTARIO[[#This Row],[Comisión 10%]]</f>
        <v>0</v>
      </c>
      <c r="U2699" s="197">
        <f t="shared" ca="1" si="221"/>
        <v>0</v>
      </c>
      <c r="V2699" s="201"/>
      <c r="W2699" s="20">
        <f ca="1">INVENTARIO[[#This Row],[Precio Final]]-(INVENTARIO[[#This Row],[Comisión 10%]]+INVENTARIO[[#This Row],[Costo total]])</f>
        <v>0</v>
      </c>
      <c r="X2699" s="20">
        <f ca="1">INVENTARIO[[#This Row],[Ganancia Unitaria]]*INVENTARIO[[#This Row],[Salidas]]</f>
        <v>0</v>
      </c>
      <c r="Y2699" s="20"/>
      <c r="Z2699" s="20"/>
    </row>
    <row r="2700" spans="1:26" ht="55" hidden="1" customHeight="1" x14ac:dyDescent="0.15">
      <c r="A2700" s="23"/>
      <c r="B2700" s="171"/>
      <c r="C2700" s="22"/>
      <c r="D2700" s="120"/>
      <c r="E2700" s="194"/>
      <c r="F2700" s="195" t="s">
        <v>698</v>
      </c>
      <c r="G2700" s="196"/>
      <c r="H2700" s="197"/>
      <c r="I2700" s="198">
        <f t="shared" ca="1" si="218"/>
        <v>0</v>
      </c>
      <c r="J2700" s="121"/>
      <c r="K2700" s="196">
        <f>SUMIFS(VENTAS[Cantidad],VENTAS[Código del producto Vendido],INVENTARIO[[#This Row],[Code]])</f>
        <v>0</v>
      </c>
      <c r="L2700" s="196">
        <f>INVENTARIO[[#This Row],[Entradas]]-INVENTARIO[[#This Row],[Salidas]]</f>
        <v>0</v>
      </c>
      <c r="M2700" s="197">
        <f ca="1">INVENTARIO[[#This Row],[Pricing 1]]*10%</f>
        <v>0</v>
      </c>
      <c r="N2700" s="197"/>
      <c r="O2700" s="197"/>
      <c r="P2700" s="197" t="e">
        <f t="shared" si="219"/>
        <v>#DIV/0!</v>
      </c>
      <c r="Q2700" s="196"/>
      <c r="R2700" s="197"/>
      <c r="S2700" s="199">
        <f t="shared" si="220"/>
        <v>0</v>
      </c>
      <c r="T2700" s="200">
        <f ca="1">(P2700+S2700)-INVENTARIO[[#This Row],[Comisión 10%]]</f>
        <v>0</v>
      </c>
      <c r="U2700" s="197">
        <f t="shared" ca="1" si="221"/>
        <v>0</v>
      </c>
      <c r="V2700" s="201"/>
      <c r="W2700" s="20">
        <f ca="1">INVENTARIO[[#This Row],[Precio Final]]-(INVENTARIO[[#This Row],[Comisión 10%]]+INVENTARIO[[#This Row],[Costo total]])</f>
        <v>0</v>
      </c>
      <c r="X2700" s="20">
        <f ca="1">INVENTARIO[[#This Row],[Ganancia Unitaria]]*INVENTARIO[[#This Row],[Salidas]]</f>
        <v>0</v>
      </c>
      <c r="Y2700" s="20"/>
      <c r="Z2700" s="20"/>
    </row>
    <row r="2701" spans="1:26" ht="55" hidden="1" customHeight="1" x14ac:dyDescent="0.15">
      <c r="A2701" s="23"/>
      <c r="B2701" s="171"/>
      <c r="C2701" s="22"/>
      <c r="D2701" s="120"/>
      <c r="E2701" s="194"/>
      <c r="F2701" s="195" t="s">
        <v>695</v>
      </c>
      <c r="G2701" s="196"/>
      <c r="H2701" s="197"/>
      <c r="I2701" s="198">
        <f t="shared" ca="1" si="218"/>
        <v>0</v>
      </c>
      <c r="J2701" s="121"/>
      <c r="K2701" s="196">
        <f>SUMIFS(VENTAS[Cantidad],VENTAS[Código del producto Vendido],INVENTARIO[[#This Row],[Code]])</f>
        <v>0</v>
      </c>
      <c r="L2701" s="196">
        <f>INVENTARIO[[#This Row],[Entradas]]-INVENTARIO[[#This Row],[Salidas]]</f>
        <v>0</v>
      </c>
      <c r="M2701" s="197">
        <f ca="1">INVENTARIO[[#This Row],[Pricing 1]]*10%</f>
        <v>0</v>
      </c>
      <c r="N2701" s="197"/>
      <c r="O2701" s="197"/>
      <c r="P2701" s="197" t="e">
        <f t="shared" si="219"/>
        <v>#DIV/0!</v>
      </c>
      <c r="Q2701" s="196"/>
      <c r="R2701" s="197"/>
      <c r="S2701" s="199">
        <f t="shared" si="220"/>
        <v>0</v>
      </c>
      <c r="T2701" s="200">
        <f ca="1">(P2701+S2701)-INVENTARIO[[#This Row],[Comisión 10%]]</f>
        <v>0</v>
      </c>
      <c r="U2701" s="197">
        <f t="shared" ca="1" si="221"/>
        <v>0</v>
      </c>
      <c r="V2701" s="201"/>
      <c r="W2701" s="20">
        <f ca="1">INVENTARIO[[#This Row],[Precio Final]]-(INVENTARIO[[#This Row],[Comisión 10%]]+INVENTARIO[[#This Row],[Costo total]])</f>
        <v>0</v>
      </c>
      <c r="X2701" s="20">
        <f ca="1">INVENTARIO[[#This Row],[Ganancia Unitaria]]*INVENTARIO[[#This Row],[Salidas]]</f>
        <v>0</v>
      </c>
      <c r="Y2701" s="20"/>
      <c r="Z2701" s="20"/>
    </row>
    <row r="2702" spans="1:26" ht="55" hidden="1" customHeight="1" x14ac:dyDescent="0.15">
      <c r="A2702" s="23"/>
      <c r="B2702" s="171"/>
      <c r="C2702" s="22"/>
      <c r="D2702" s="120"/>
      <c r="E2702" s="194"/>
      <c r="F2702" s="195" t="s">
        <v>697</v>
      </c>
      <c r="G2702" s="196"/>
      <c r="H2702" s="197"/>
      <c r="I2702" s="198">
        <f t="shared" ca="1" si="218"/>
        <v>0</v>
      </c>
      <c r="J2702" s="121"/>
      <c r="K2702" s="196">
        <f>SUMIFS(VENTAS[Cantidad],VENTAS[Código del producto Vendido],INVENTARIO[[#This Row],[Code]])</f>
        <v>0</v>
      </c>
      <c r="L2702" s="196">
        <f>INVENTARIO[[#This Row],[Entradas]]-INVENTARIO[[#This Row],[Salidas]]</f>
        <v>0</v>
      </c>
      <c r="M2702" s="197">
        <f ca="1">INVENTARIO[[#This Row],[Pricing 1]]*10%</f>
        <v>0</v>
      </c>
      <c r="N2702" s="197"/>
      <c r="O2702" s="197"/>
      <c r="P2702" s="197" t="e">
        <f t="shared" si="219"/>
        <v>#DIV/0!</v>
      </c>
      <c r="Q2702" s="196"/>
      <c r="R2702" s="197"/>
      <c r="S2702" s="199">
        <f t="shared" si="220"/>
        <v>0</v>
      </c>
      <c r="T2702" s="200">
        <f ca="1">(P2702+S2702)-INVENTARIO[[#This Row],[Comisión 10%]]</f>
        <v>0</v>
      </c>
      <c r="U2702" s="197">
        <f t="shared" ca="1" si="221"/>
        <v>0</v>
      </c>
      <c r="V2702" s="201"/>
      <c r="W2702" s="20">
        <f ca="1">INVENTARIO[[#This Row],[Precio Final]]-(INVENTARIO[[#This Row],[Comisión 10%]]+INVENTARIO[[#This Row],[Costo total]])</f>
        <v>0</v>
      </c>
      <c r="X2702" s="20">
        <f ca="1">INVENTARIO[[#This Row],[Ganancia Unitaria]]*INVENTARIO[[#This Row],[Salidas]]</f>
        <v>0</v>
      </c>
      <c r="Y2702" s="20"/>
      <c r="Z2702" s="20"/>
    </row>
    <row r="2703" spans="1:26" ht="55" hidden="1" customHeight="1" x14ac:dyDescent="0.15">
      <c r="A2703" s="23"/>
      <c r="B2703" s="171"/>
      <c r="C2703" s="22"/>
      <c r="D2703" s="120"/>
      <c r="E2703" s="194"/>
      <c r="F2703" s="195" t="s">
        <v>2412</v>
      </c>
      <c r="G2703" s="196"/>
      <c r="H2703" s="197"/>
      <c r="I2703" s="198">
        <f t="shared" ca="1" si="218"/>
        <v>0</v>
      </c>
      <c r="J2703" s="121"/>
      <c r="K2703" s="196">
        <f>SUMIFS(VENTAS[Cantidad],VENTAS[Código del producto Vendido],INVENTARIO[[#This Row],[Code]])</f>
        <v>0</v>
      </c>
      <c r="L2703" s="196">
        <f>INVENTARIO[[#This Row],[Entradas]]-INVENTARIO[[#This Row],[Salidas]]</f>
        <v>0</v>
      </c>
      <c r="M2703" s="197">
        <f ca="1">INVENTARIO[[#This Row],[Pricing 1]]*10%</f>
        <v>0</v>
      </c>
      <c r="N2703" s="197"/>
      <c r="O2703" s="197"/>
      <c r="P2703" s="197" t="e">
        <f t="shared" si="219"/>
        <v>#DIV/0!</v>
      </c>
      <c r="Q2703" s="196"/>
      <c r="R2703" s="197"/>
      <c r="S2703" s="199">
        <f t="shared" si="220"/>
        <v>0</v>
      </c>
      <c r="T2703" s="200">
        <f ca="1">(P2703+S2703)-INVENTARIO[[#This Row],[Comisión 10%]]</f>
        <v>0</v>
      </c>
      <c r="U2703" s="197">
        <f t="shared" ca="1" si="221"/>
        <v>0</v>
      </c>
      <c r="V2703" s="201"/>
      <c r="W2703" s="20">
        <f ca="1">INVENTARIO[[#This Row],[Precio Final]]-(INVENTARIO[[#This Row],[Comisión 10%]]+INVENTARIO[[#This Row],[Costo total]])</f>
        <v>0</v>
      </c>
      <c r="X2703" s="20">
        <f ca="1">INVENTARIO[[#This Row],[Ganancia Unitaria]]*INVENTARIO[[#This Row],[Salidas]]</f>
        <v>0</v>
      </c>
      <c r="Y2703" s="20"/>
      <c r="Z2703" s="20"/>
    </row>
    <row r="2704" spans="1:26" ht="55" hidden="1" customHeight="1" x14ac:dyDescent="0.15">
      <c r="A2704" s="23"/>
      <c r="B2704" s="171"/>
      <c r="C2704" s="22"/>
      <c r="D2704" s="120"/>
      <c r="E2704" s="194"/>
      <c r="F2704" s="195" t="s">
        <v>695</v>
      </c>
      <c r="G2704" s="196"/>
      <c r="H2704" s="197"/>
      <c r="I2704" s="198">
        <f t="shared" ca="1" si="218"/>
        <v>0</v>
      </c>
      <c r="J2704" s="121"/>
      <c r="K2704" s="196">
        <f>SUMIFS(VENTAS[Cantidad],VENTAS[Código del producto Vendido],INVENTARIO[[#This Row],[Code]])</f>
        <v>0</v>
      </c>
      <c r="L2704" s="196">
        <f>INVENTARIO[[#This Row],[Entradas]]-INVENTARIO[[#This Row],[Salidas]]</f>
        <v>0</v>
      </c>
      <c r="M2704" s="197">
        <f ca="1">INVENTARIO[[#This Row],[Pricing 1]]*10%</f>
        <v>0</v>
      </c>
      <c r="N2704" s="197"/>
      <c r="O2704" s="197"/>
      <c r="P2704" s="197" t="e">
        <f t="shared" si="219"/>
        <v>#DIV/0!</v>
      </c>
      <c r="Q2704" s="196"/>
      <c r="R2704" s="197"/>
      <c r="S2704" s="199">
        <f t="shared" si="220"/>
        <v>0</v>
      </c>
      <c r="T2704" s="200">
        <f ca="1">(P2704+S2704)-INVENTARIO[[#This Row],[Comisión 10%]]</f>
        <v>0</v>
      </c>
      <c r="U2704" s="197">
        <f t="shared" ca="1" si="221"/>
        <v>0</v>
      </c>
      <c r="V2704" s="201"/>
      <c r="W2704" s="20">
        <f ca="1">INVENTARIO[[#This Row],[Precio Final]]-(INVENTARIO[[#This Row],[Comisión 10%]]+INVENTARIO[[#This Row],[Costo total]])</f>
        <v>0</v>
      </c>
      <c r="X2704" s="20">
        <f ca="1">INVENTARIO[[#This Row],[Ganancia Unitaria]]*INVENTARIO[[#This Row],[Salidas]]</f>
        <v>0</v>
      </c>
      <c r="Y2704" s="20"/>
      <c r="Z2704" s="20"/>
    </row>
    <row r="2705" spans="1:26" ht="55" hidden="1" customHeight="1" x14ac:dyDescent="0.15">
      <c r="A2705" s="23"/>
      <c r="B2705" s="171"/>
      <c r="C2705" s="22"/>
      <c r="D2705" s="120"/>
      <c r="E2705" s="194"/>
      <c r="F2705" s="195" t="s">
        <v>695</v>
      </c>
      <c r="G2705" s="196"/>
      <c r="H2705" s="197"/>
      <c r="I2705" s="198">
        <f t="shared" ca="1" si="218"/>
        <v>0</v>
      </c>
      <c r="J2705" s="121"/>
      <c r="K2705" s="196">
        <f>SUMIFS(VENTAS[Cantidad],VENTAS[Código del producto Vendido],INVENTARIO[[#This Row],[Code]])</f>
        <v>0</v>
      </c>
      <c r="L2705" s="196">
        <f>INVENTARIO[[#This Row],[Entradas]]-INVENTARIO[[#This Row],[Salidas]]</f>
        <v>0</v>
      </c>
      <c r="M2705" s="197">
        <f ca="1">INVENTARIO[[#This Row],[Pricing 1]]*10%</f>
        <v>0</v>
      </c>
      <c r="N2705" s="197"/>
      <c r="O2705" s="197"/>
      <c r="P2705" s="197" t="e">
        <f t="shared" si="219"/>
        <v>#DIV/0!</v>
      </c>
      <c r="Q2705" s="196"/>
      <c r="R2705" s="197"/>
      <c r="S2705" s="199">
        <f t="shared" si="220"/>
        <v>0</v>
      </c>
      <c r="T2705" s="200">
        <f ca="1">(P2705+S2705)-INVENTARIO[[#This Row],[Comisión 10%]]</f>
        <v>0</v>
      </c>
      <c r="U2705" s="197">
        <f t="shared" ca="1" si="221"/>
        <v>0</v>
      </c>
      <c r="V2705" s="201"/>
      <c r="W2705" s="20">
        <f ca="1">INVENTARIO[[#This Row],[Precio Final]]-(INVENTARIO[[#This Row],[Comisión 10%]]+INVENTARIO[[#This Row],[Costo total]])</f>
        <v>0</v>
      </c>
      <c r="X2705" s="20">
        <f ca="1">INVENTARIO[[#This Row],[Ganancia Unitaria]]*INVENTARIO[[#This Row],[Salidas]]</f>
        <v>0</v>
      </c>
      <c r="Y2705" s="20"/>
      <c r="Z2705" s="20"/>
    </row>
    <row r="2706" spans="1:26" ht="55" hidden="1" customHeight="1" x14ac:dyDescent="0.15">
      <c r="A2706" s="23"/>
      <c r="B2706" s="171"/>
      <c r="C2706" s="22"/>
      <c r="D2706" s="120"/>
      <c r="E2706" s="194"/>
      <c r="F2706" s="195" t="s">
        <v>695</v>
      </c>
      <c r="G2706" s="196"/>
      <c r="H2706" s="197"/>
      <c r="I2706" s="198">
        <f t="shared" ca="1" si="218"/>
        <v>0</v>
      </c>
      <c r="J2706" s="121"/>
      <c r="K2706" s="196">
        <f>SUMIFS(VENTAS[Cantidad],VENTAS[Código del producto Vendido],INVENTARIO[[#This Row],[Code]])</f>
        <v>0</v>
      </c>
      <c r="L2706" s="196">
        <f>INVENTARIO[[#This Row],[Entradas]]-INVENTARIO[[#This Row],[Salidas]]</f>
        <v>0</v>
      </c>
      <c r="M2706" s="197">
        <f ca="1">INVENTARIO[[#This Row],[Pricing 1]]*10%</f>
        <v>0</v>
      </c>
      <c r="N2706" s="197"/>
      <c r="O2706" s="197"/>
      <c r="P2706" s="197" t="e">
        <f t="shared" si="219"/>
        <v>#DIV/0!</v>
      </c>
      <c r="Q2706" s="196"/>
      <c r="R2706" s="197"/>
      <c r="S2706" s="199">
        <f t="shared" si="220"/>
        <v>0</v>
      </c>
      <c r="T2706" s="200">
        <f ca="1">(P2706+S2706)-INVENTARIO[[#This Row],[Comisión 10%]]</f>
        <v>0</v>
      </c>
      <c r="U2706" s="197">
        <f t="shared" ca="1" si="221"/>
        <v>0</v>
      </c>
      <c r="V2706" s="201"/>
      <c r="W2706" s="20">
        <f ca="1">INVENTARIO[[#This Row],[Precio Final]]-(INVENTARIO[[#This Row],[Comisión 10%]]+INVENTARIO[[#This Row],[Costo total]])</f>
        <v>0</v>
      </c>
      <c r="X2706" s="20">
        <f ca="1">INVENTARIO[[#This Row],[Ganancia Unitaria]]*INVENTARIO[[#This Row],[Salidas]]</f>
        <v>0</v>
      </c>
      <c r="Y2706" s="20"/>
      <c r="Z2706" s="20"/>
    </row>
    <row r="2707" spans="1:26" ht="55" hidden="1" customHeight="1" x14ac:dyDescent="0.15">
      <c r="A2707" s="23"/>
      <c r="B2707" s="171"/>
      <c r="C2707" s="22"/>
      <c r="D2707" s="120"/>
      <c r="E2707" s="194"/>
      <c r="F2707" s="195" t="s">
        <v>695</v>
      </c>
      <c r="G2707" s="196"/>
      <c r="H2707" s="197"/>
      <c r="I2707" s="198">
        <f t="shared" ca="1" si="218"/>
        <v>0</v>
      </c>
      <c r="J2707" s="121"/>
      <c r="K2707" s="196">
        <f>SUMIFS(VENTAS[Cantidad],VENTAS[Código del producto Vendido],INVENTARIO[[#This Row],[Code]])</f>
        <v>0</v>
      </c>
      <c r="L2707" s="196">
        <f>INVENTARIO[[#This Row],[Entradas]]-INVENTARIO[[#This Row],[Salidas]]</f>
        <v>0</v>
      </c>
      <c r="M2707" s="197">
        <f ca="1">INVENTARIO[[#This Row],[Pricing 1]]*10%</f>
        <v>0</v>
      </c>
      <c r="N2707" s="197"/>
      <c r="O2707" s="197"/>
      <c r="P2707" s="197" t="e">
        <f t="shared" si="219"/>
        <v>#DIV/0!</v>
      </c>
      <c r="Q2707" s="196"/>
      <c r="R2707" s="197"/>
      <c r="S2707" s="199">
        <f t="shared" si="220"/>
        <v>0</v>
      </c>
      <c r="T2707" s="200">
        <f ca="1">(P2707+S2707)-INVENTARIO[[#This Row],[Comisión 10%]]</f>
        <v>0</v>
      </c>
      <c r="U2707" s="197">
        <f t="shared" ca="1" si="221"/>
        <v>0</v>
      </c>
      <c r="V2707" s="201"/>
      <c r="W2707" s="20">
        <f ca="1">INVENTARIO[[#This Row],[Precio Final]]-(INVENTARIO[[#This Row],[Comisión 10%]]+INVENTARIO[[#This Row],[Costo total]])</f>
        <v>0</v>
      </c>
      <c r="X2707" s="20">
        <f ca="1">INVENTARIO[[#This Row],[Ganancia Unitaria]]*INVENTARIO[[#This Row],[Salidas]]</f>
        <v>0</v>
      </c>
      <c r="Y2707" s="20"/>
      <c r="Z2707" s="20"/>
    </row>
    <row r="2708" spans="1:26" ht="55" hidden="1" customHeight="1" x14ac:dyDescent="0.15">
      <c r="A2708" s="23"/>
      <c r="B2708" s="171"/>
      <c r="C2708" s="22"/>
      <c r="D2708" s="120"/>
      <c r="E2708" s="194"/>
      <c r="F2708" s="195" t="s">
        <v>714</v>
      </c>
      <c r="G2708" s="196"/>
      <c r="H2708" s="197"/>
      <c r="I2708" s="198">
        <f t="shared" ca="1" si="218"/>
        <v>0</v>
      </c>
      <c r="J2708" s="121"/>
      <c r="K2708" s="196">
        <f>SUMIFS(VENTAS[Cantidad],VENTAS[Código del producto Vendido],INVENTARIO[[#This Row],[Code]])</f>
        <v>0</v>
      </c>
      <c r="L2708" s="196">
        <f>INVENTARIO[[#This Row],[Entradas]]-INVENTARIO[[#This Row],[Salidas]]</f>
        <v>0</v>
      </c>
      <c r="M2708" s="197">
        <f ca="1">INVENTARIO[[#This Row],[Pricing 1]]*10%</f>
        <v>0</v>
      </c>
      <c r="N2708" s="197"/>
      <c r="O2708" s="197"/>
      <c r="P2708" s="197" t="e">
        <f t="shared" si="219"/>
        <v>#DIV/0!</v>
      </c>
      <c r="Q2708" s="196"/>
      <c r="R2708" s="197"/>
      <c r="S2708" s="199">
        <f t="shared" si="220"/>
        <v>0</v>
      </c>
      <c r="T2708" s="200">
        <f ca="1">(P2708+S2708)-INVENTARIO[[#This Row],[Comisión 10%]]</f>
        <v>0</v>
      </c>
      <c r="U2708" s="197">
        <f t="shared" ca="1" si="221"/>
        <v>0</v>
      </c>
      <c r="V2708" s="201"/>
      <c r="W2708" s="20">
        <f ca="1">INVENTARIO[[#This Row],[Precio Final]]-(INVENTARIO[[#This Row],[Comisión 10%]]+INVENTARIO[[#This Row],[Costo total]])</f>
        <v>0</v>
      </c>
      <c r="X2708" s="20">
        <f ca="1">INVENTARIO[[#This Row],[Ganancia Unitaria]]*INVENTARIO[[#This Row],[Salidas]]</f>
        <v>0</v>
      </c>
      <c r="Y2708" s="20"/>
      <c r="Z2708" s="20"/>
    </row>
    <row r="2709" spans="1:26" ht="55" hidden="1" customHeight="1" x14ac:dyDescent="0.15">
      <c r="A2709" s="23"/>
      <c r="B2709" s="171"/>
      <c r="C2709" s="22"/>
      <c r="D2709" s="120"/>
      <c r="E2709" s="194"/>
      <c r="F2709" s="195" t="s">
        <v>695</v>
      </c>
      <c r="G2709" s="196"/>
      <c r="H2709" s="197"/>
      <c r="I2709" s="198">
        <f t="shared" ca="1" si="218"/>
        <v>0</v>
      </c>
      <c r="J2709" s="121"/>
      <c r="K2709" s="196">
        <f>SUMIFS(VENTAS[Cantidad],VENTAS[Código del producto Vendido],INVENTARIO[[#This Row],[Code]])</f>
        <v>0</v>
      </c>
      <c r="L2709" s="196">
        <f>INVENTARIO[[#This Row],[Entradas]]-INVENTARIO[[#This Row],[Salidas]]</f>
        <v>0</v>
      </c>
      <c r="M2709" s="197">
        <f ca="1">INVENTARIO[[#This Row],[Pricing 1]]*10%</f>
        <v>0</v>
      </c>
      <c r="N2709" s="197"/>
      <c r="O2709" s="197"/>
      <c r="P2709" s="197" t="e">
        <f t="shared" si="219"/>
        <v>#DIV/0!</v>
      </c>
      <c r="Q2709" s="196"/>
      <c r="R2709" s="197"/>
      <c r="S2709" s="199">
        <f t="shared" si="220"/>
        <v>0</v>
      </c>
      <c r="T2709" s="200">
        <f ca="1">(P2709+S2709)-INVENTARIO[[#This Row],[Comisión 10%]]</f>
        <v>0</v>
      </c>
      <c r="U2709" s="197">
        <f t="shared" ca="1" si="221"/>
        <v>0</v>
      </c>
      <c r="V2709" s="201"/>
      <c r="W2709" s="20">
        <f ca="1">INVENTARIO[[#This Row],[Precio Final]]-(INVENTARIO[[#This Row],[Comisión 10%]]+INVENTARIO[[#This Row],[Costo total]])</f>
        <v>0</v>
      </c>
      <c r="X2709" s="20">
        <f ca="1">INVENTARIO[[#This Row],[Ganancia Unitaria]]*INVENTARIO[[#This Row],[Salidas]]</f>
        <v>0</v>
      </c>
      <c r="Y2709" s="20"/>
      <c r="Z2709" s="20"/>
    </row>
    <row r="2710" spans="1:26" ht="55" hidden="1" customHeight="1" x14ac:dyDescent="0.15">
      <c r="A2710" s="23"/>
      <c r="B2710" s="171"/>
      <c r="C2710" s="22"/>
      <c r="D2710" s="120"/>
      <c r="E2710" s="194"/>
      <c r="F2710" s="195" t="s">
        <v>692</v>
      </c>
      <c r="G2710" s="196"/>
      <c r="H2710" s="197"/>
      <c r="I2710" s="198">
        <f t="shared" ca="1" si="218"/>
        <v>0</v>
      </c>
      <c r="J2710" s="121"/>
      <c r="K2710" s="196">
        <f>SUMIFS(VENTAS[Cantidad],VENTAS[Código del producto Vendido],INVENTARIO[[#This Row],[Code]])</f>
        <v>0</v>
      </c>
      <c r="L2710" s="196">
        <f>INVENTARIO[[#This Row],[Entradas]]-INVENTARIO[[#This Row],[Salidas]]</f>
        <v>0</v>
      </c>
      <c r="M2710" s="197">
        <f ca="1">INVENTARIO[[#This Row],[Pricing 1]]*10%</f>
        <v>0</v>
      </c>
      <c r="N2710" s="197"/>
      <c r="O2710" s="197"/>
      <c r="P2710" s="197" t="e">
        <f t="shared" si="219"/>
        <v>#DIV/0!</v>
      </c>
      <c r="Q2710" s="196"/>
      <c r="R2710" s="197"/>
      <c r="S2710" s="199">
        <f t="shared" si="220"/>
        <v>0</v>
      </c>
      <c r="T2710" s="200">
        <f ca="1">(P2710+S2710)-INVENTARIO[[#This Row],[Comisión 10%]]</f>
        <v>0</v>
      </c>
      <c r="U2710" s="197">
        <f t="shared" ca="1" si="221"/>
        <v>0</v>
      </c>
      <c r="V2710" s="201"/>
      <c r="W2710" s="20">
        <f ca="1">INVENTARIO[[#This Row],[Precio Final]]-(INVENTARIO[[#This Row],[Comisión 10%]]+INVENTARIO[[#This Row],[Costo total]])</f>
        <v>0</v>
      </c>
      <c r="X2710" s="20">
        <f ca="1">INVENTARIO[[#This Row],[Ganancia Unitaria]]*INVENTARIO[[#This Row],[Salidas]]</f>
        <v>0</v>
      </c>
      <c r="Y2710" s="20"/>
      <c r="Z2710" s="20"/>
    </row>
    <row r="2711" spans="1:26" ht="55" hidden="1" customHeight="1" x14ac:dyDescent="0.15">
      <c r="A2711" s="23"/>
      <c r="B2711" s="171"/>
      <c r="C2711" s="22"/>
      <c r="D2711" s="120"/>
      <c r="E2711" s="194"/>
      <c r="F2711" s="195" t="s">
        <v>698</v>
      </c>
      <c r="G2711" s="196"/>
      <c r="H2711" s="197"/>
      <c r="I2711" s="198">
        <f t="shared" ca="1" si="218"/>
        <v>0</v>
      </c>
      <c r="J2711" s="121"/>
      <c r="K2711" s="196">
        <f>SUMIFS(VENTAS[Cantidad],VENTAS[Código del producto Vendido],INVENTARIO[[#This Row],[Code]])</f>
        <v>0</v>
      </c>
      <c r="L2711" s="196">
        <f>INVENTARIO[[#This Row],[Entradas]]-INVENTARIO[[#This Row],[Salidas]]</f>
        <v>0</v>
      </c>
      <c r="M2711" s="197">
        <f ca="1">INVENTARIO[[#This Row],[Pricing 1]]*10%</f>
        <v>0</v>
      </c>
      <c r="N2711" s="197"/>
      <c r="O2711" s="197"/>
      <c r="P2711" s="197" t="e">
        <f t="shared" si="219"/>
        <v>#DIV/0!</v>
      </c>
      <c r="Q2711" s="196"/>
      <c r="R2711" s="197"/>
      <c r="S2711" s="199">
        <f t="shared" si="220"/>
        <v>0</v>
      </c>
      <c r="T2711" s="200">
        <f ca="1">(P2711+S2711)-INVENTARIO[[#This Row],[Comisión 10%]]</f>
        <v>0</v>
      </c>
      <c r="U2711" s="197">
        <f t="shared" ca="1" si="221"/>
        <v>0</v>
      </c>
      <c r="V2711" s="201"/>
      <c r="W2711" s="20">
        <f ca="1">INVENTARIO[[#This Row],[Precio Final]]-(INVENTARIO[[#This Row],[Comisión 10%]]+INVENTARIO[[#This Row],[Costo total]])</f>
        <v>0</v>
      </c>
      <c r="X2711" s="20">
        <f ca="1">INVENTARIO[[#This Row],[Ganancia Unitaria]]*INVENTARIO[[#This Row],[Salidas]]</f>
        <v>0</v>
      </c>
      <c r="Y2711" s="20"/>
      <c r="Z2711" s="20"/>
    </row>
    <row r="2712" spans="1:26" ht="55" hidden="1" customHeight="1" x14ac:dyDescent="0.15">
      <c r="A2712" s="23"/>
      <c r="B2712" s="171"/>
      <c r="C2712" s="22"/>
      <c r="D2712" s="120"/>
      <c r="E2712" s="194"/>
      <c r="F2712" s="195" t="s">
        <v>695</v>
      </c>
      <c r="G2712" s="196"/>
      <c r="H2712" s="197"/>
      <c r="I2712" s="198">
        <f t="shared" ca="1" si="218"/>
        <v>0</v>
      </c>
      <c r="J2712" s="121"/>
      <c r="K2712" s="196">
        <f>SUMIFS(VENTAS[Cantidad],VENTAS[Código del producto Vendido],INVENTARIO[[#This Row],[Code]])</f>
        <v>0</v>
      </c>
      <c r="L2712" s="196">
        <f>INVENTARIO[[#This Row],[Entradas]]-INVENTARIO[[#This Row],[Salidas]]</f>
        <v>0</v>
      </c>
      <c r="M2712" s="197">
        <f ca="1">INVENTARIO[[#This Row],[Pricing 1]]*10%</f>
        <v>0</v>
      </c>
      <c r="N2712" s="197"/>
      <c r="O2712" s="197"/>
      <c r="P2712" s="197" t="e">
        <f t="shared" si="219"/>
        <v>#DIV/0!</v>
      </c>
      <c r="Q2712" s="196"/>
      <c r="R2712" s="197"/>
      <c r="S2712" s="199">
        <f t="shared" si="220"/>
        <v>0</v>
      </c>
      <c r="T2712" s="200">
        <f ca="1">(P2712+S2712)-INVENTARIO[[#This Row],[Comisión 10%]]</f>
        <v>0</v>
      </c>
      <c r="U2712" s="197">
        <f t="shared" ca="1" si="221"/>
        <v>0</v>
      </c>
      <c r="V2712" s="201"/>
      <c r="W2712" s="20">
        <f ca="1">INVENTARIO[[#This Row],[Precio Final]]-(INVENTARIO[[#This Row],[Comisión 10%]]+INVENTARIO[[#This Row],[Costo total]])</f>
        <v>0</v>
      </c>
      <c r="X2712" s="20">
        <f ca="1">INVENTARIO[[#This Row],[Ganancia Unitaria]]*INVENTARIO[[#This Row],[Salidas]]</f>
        <v>0</v>
      </c>
      <c r="Y2712" s="20"/>
      <c r="Z2712" s="20"/>
    </row>
    <row r="2713" spans="1:26" ht="55" hidden="1" customHeight="1" x14ac:dyDescent="0.15">
      <c r="A2713" s="23"/>
      <c r="B2713" s="171"/>
      <c r="C2713" s="22"/>
      <c r="D2713" s="120"/>
      <c r="E2713" s="194"/>
      <c r="F2713" s="195" t="s">
        <v>713</v>
      </c>
      <c r="G2713" s="196"/>
      <c r="H2713" s="197"/>
      <c r="I2713" s="198">
        <f t="shared" ca="1" si="218"/>
        <v>0</v>
      </c>
      <c r="J2713" s="121"/>
      <c r="K2713" s="196">
        <f>SUMIFS(VENTAS[Cantidad],VENTAS[Código del producto Vendido],INVENTARIO[[#This Row],[Code]])</f>
        <v>0</v>
      </c>
      <c r="L2713" s="196">
        <f>INVENTARIO[[#This Row],[Entradas]]-INVENTARIO[[#This Row],[Salidas]]</f>
        <v>0</v>
      </c>
      <c r="M2713" s="197">
        <f ca="1">INVENTARIO[[#This Row],[Pricing 1]]*10%</f>
        <v>0</v>
      </c>
      <c r="N2713" s="197"/>
      <c r="O2713" s="197"/>
      <c r="P2713" s="197" t="e">
        <f t="shared" si="219"/>
        <v>#DIV/0!</v>
      </c>
      <c r="Q2713" s="196"/>
      <c r="R2713" s="197"/>
      <c r="S2713" s="199">
        <f t="shared" si="220"/>
        <v>0</v>
      </c>
      <c r="T2713" s="200">
        <f ca="1">(P2713+S2713)-INVENTARIO[[#This Row],[Comisión 10%]]</f>
        <v>0</v>
      </c>
      <c r="U2713" s="197">
        <f t="shared" ca="1" si="221"/>
        <v>0</v>
      </c>
      <c r="V2713" s="201"/>
      <c r="W2713" s="20">
        <f ca="1">INVENTARIO[[#This Row],[Precio Final]]-(INVENTARIO[[#This Row],[Comisión 10%]]+INVENTARIO[[#This Row],[Costo total]])</f>
        <v>0</v>
      </c>
      <c r="X2713" s="20">
        <f ca="1">INVENTARIO[[#This Row],[Ganancia Unitaria]]*INVENTARIO[[#This Row],[Salidas]]</f>
        <v>0</v>
      </c>
      <c r="Y2713" s="20"/>
      <c r="Z2713" s="20"/>
    </row>
    <row r="2714" spans="1:26" ht="55" hidden="1" customHeight="1" x14ac:dyDescent="0.15">
      <c r="A2714" s="23"/>
      <c r="B2714" s="171"/>
      <c r="C2714" s="22"/>
      <c r="D2714" s="120"/>
      <c r="E2714" s="194"/>
      <c r="F2714" s="195" t="s">
        <v>714</v>
      </c>
      <c r="G2714" s="196"/>
      <c r="H2714" s="197"/>
      <c r="I2714" s="198">
        <f t="shared" ca="1" si="218"/>
        <v>0</v>
      </c>
      <c r="J2714" s="121"/>
      <c r="K2714" s="196">
        <f>SUMIFS(VENTAS[Cantidad],VENTAS[Código del producto Vendido],INVENTARIO[[#This Row],[Code]])</f>
        <v>0</v>
      </c>
      <c r="L2714" s="196">
        <f>INVENTARIO[[#This Row],[Entradas]]-INVENTARIO[[#This Row],[Salidas]]</f>
        <v>0</v>
      </c>
      <c r="M2714" s="197">
        <f ca="1">INVENTARIO[[#This Row],[Pricing 1]]*10%</f>
        <v>0</v>
      </c>
      <c r="N2714" s="197"/>
      <c r="O2714" s="197"/>
      <c r="P2714" s="197" t="e">
        <f t="shared" si="219"/>
        <v>#DIV/0!</v>
      </c>
      <c r="Q2714" s="196"/>
      <c r="R2714" s="197"/>
      <c r="S2714" s="199">
        <f t="shared" si="220"/>
        <v>0</v>
      </c>
      <c r="T2714" s="200">
        <f ca="1">(P2714+S2714)-INVENTARIO[[#This Row],[Comisión 10%]]</f>
        <v>0</v>
      </c>
      <c r="U2714" s="197">
        <f t="shared" ca="1" si="221"/>
        <v>0</v>
      </c>
      <c r="V2714" s="201"/>
      <c r="W2714" s="20">
        <f ca="1">INVENTARIO[[#This Row],[Precio Final]]-(INVENTARIO[[#This Row],[Comisión 10%]]+INVENTARIO[[#This Row],[Costo total]])</f>
        <v>0</v>
      </c>
      <c r="X2714" s="20">
        <f ca="1">INVENTARIO[[#This Row],[Ganancia Unitaria]]*INVENTARIO[[#This Row],[Salidas]]</f>
        <v>0</v>
      </c>
      <c r="Y2714" s="20"/>
      <c r="Z2714" s="20"/>
    </row>
    <row r="2715" spans="1:26" ht="55" hidden="1" customHeight="1" x14ac:dyDescent="0.15">
      <c r="A2715" s="23"/>
      <c r="B2715" s="171"/>
      <c r="C2715" s="22"/>
      <c r="D2715" s="120"/>
      <c r="E2715" s="194"/>
      <c r="F2715" s="195" t="s">
        <v>693</v>
      </c>
      <c r="G2715" s="196"/>
      <c r="H2715" s="197"/>
      <c r="I2715" s="198">
        <f t="shared" ca="1" si="218"/>
        <v>0</v>
      </c>
      <c r="J2715" s="121"/>
      <c r="K2715" s="196">
        <f>SUMIFS(VENTAS[Cantidad],VENTAS[Código del producto Vendido],INVENTARIO[[#This Row],[Code]])</f>
        <v>0</v>
      </c>
      <c r="L2715" s="196">
        <f>INVENTARIO[[#This Row],[Entradas]]-INVENTARIO[[#This Row],[Salidas]]</f>
        <v>0</v>
      </c>
      <c r="M2715" s="197">
        <f ca="1">INVENTARIO[[#This Row],[Pricing 1]]*10%</f>
        <v>0</v>
      </c>
      <c r="N2715" s="197"/>
      <c r="O2715" s="197"/>
      <c r="P2715" s="197" t="e">
        <f t="shared" si="219"/>
        <v>#DIV/0!</v>
      </c>
      <c r="Q2715" s="196"/>
      <c r="R2715" s="197"/>
      <c r="S2715" s="199">
        <f t="shared" si="220"/>
        <v>0</v>
      </c>
      <c r="T2715" s="200">
        <f ca="1">(P2715+S2715)-INVENTARIO[[#This Row],[Comisión 10%]]</f>
        <v>0</v>
      </c>
      <c r="U2715" s="197">
        <f t="shared" ca="1" si="221"/>
        <v>0</v>
      </c>
      <c r="V2715" s="201"/>
      <c r="W2715" s="20">
        <f ca="1">INVENTARIO[[#This Row],[Precio Final]]-(INVENTARIO[[#This Row],[Comisión 10%]]+INVENTARIO[[#This Row],[Costo total]])</f>
        <v>0</v>
      </c>
      <c r="X2715" s="20">
        <f ca="1">INVENTARIO[[#This Row],[Ganancia Unitaria]]*INVENTARIO[[#This Row],[Salidas]]</f>
        <v>0</v>
      </c>
      <c r="Y2715" s="20"/>
      <c r="Z2715" s="20"/>
    </row>
    <row r="2716" spans="1:26" ht="55" hidden="1" customHeight="1" x14ac:dyDescent="0.15">
      <c r="A2716" s="23"/>
      <c r="B2716" s="171"/>
      <c r="C2716" s="22"/>
      <c r="D2716" s="120"/>
      <c r="E2716" s="194"/>
      <c r="F2716" s="195" t="s">
        <v>693</v>
      </c>
      <c r="G2716" s="196"/>
      <c r="H2716" s="197"/>
      <c r="I2716" s="198">
        <f t="shared" ca="1" si="218"/>
        <v>0</v>
      </c>
      <c r="J2716" s="121"/>
      <c r="K2716" s="196">
        <f>SUMIFS(VENTAS[Cantidad],VENTAS[Código del producto Vendido],INVENTARIO[[#This Row],[Code]])</f>
        <v>0</v>
      </c>
      <c r="L2716" s="196">
        <f>INVENTARIO[[#This Row],[Entradas]]-INVENTARIO[[#This Row],[Salidas]]</f>
        <v>0</v>
      </c>
      <c r="M2716" s="197">
        <f ca="1">INVENTARIO[[#This Row],[Pricing 1]]*10%</f>
        <v>0</v>
      </c>
      <c r="N2716" s="197"/>
      <c r="O2716" s="197"/>
      <c r="P2716" s="197" t="e">
        <f t="shared" si="219"/>
        <v>#DIV/0!</v>
      </c>
      <c r="Q2716" s="196"/>
      <c r="R2716" s="197"/>
      <c r="S2716" s="199">
        <f t="shared" si="220"/>
        <v>0</v>
      </c>
      <c r="T2716" s="200">
        <f ca="1">(P2716+S2716)-INVENTARIO[[#This Row],[Comisión 10%]]</f>
        <v>0</v>
      </c>
      <c r="U2716" s="197">
        <f t="shared" ca="1" si="221"/>
        <v>0</v>
      </c>
      <c r="V2716" s="201"/>
      <c r="W2716" s="20">
        <f ca="1">INVENTARIO[[#This Row],[Precio Final]]-(INVENTARIO[[#This Row],[Comisión 10%]]+INVENTARIO[[#This Row],[Costo total]])</f>
        <v>0</v>
      </c>
      <c r="X2716" s="20">
        <f ca="1">INVENTARIO[[#This Row],[Ganancia Unitaria]]*INVENTARIO[[#This Row],[Salidas]]</f>
        <v>0</v>
      </c>
      <c r="Y2716" s="20"/>
      <c r="Z2716" s="20"/>
    </row>
    <row r="2717" spans="1:26" ht="55" hidden="1" customHeight="1" x14ac:dyDescent="0.15">
      <c r="A2717" s="23"/>
      <c r="B2717" s="171"/>
      <c r="C2717" s="22"/>
      <c r="D2717" s="120"/>
      <c r="E2717" s="194"/>
      <c r="F2717" s="195" t="s">
        <v>698</v>
      </c>
      <c r="G2717" s="196"/>
      <c r="H2717" s="197"/>
      <c r="I2717" s="198">
        <f t="shared" ca="1" si="218"/>
        <v>0</v>
      </c>
      <c r="J2717" s="121"/>
      <c r="K2717" s="196">
        <f>SUMIFS(VENTAS[Cantidad],VENTAS[Código del producto Vendido],INVENTARIO[[#This Row],[Code]])</f>
        <v>0</v>
      </c>
      <c r="L2717" s="196">
        <f>INVENTARIO[[#This Row],[Entradas]]-INVENTARIO[[#This Row],[Salidas]]</f>
        <v>0</v>
      </c>
      <c r="M2717" s="197">
        <f ca="1">INVENTARIO[[#This Row],[Pricing 1]]*10%</f>
        <v>0</v>
      </c>
      <c r="N2717" s="197"/>
      <c r="O2717" s="197"/>
      <c r="P2717" s="197" t="e">
        <f t="shared" si="219"/>
        <v>#DIV/0!</v>
      </c>
      <c r="Q2717" s="196"/>
      <c r="R2717" s="197"/>
      <c r="S2717" s="199">
        <f t="shared" si="220"/>
        <v>0</v>
      </c>
      <c r="T2717" s="200">
        <f ca="1">(P2717+S2717)-INVENTARIO[[#This Row],[Comisión 10%]]</f>
        <v>0</v>
      </c>
      <c r="U2717" s="197">
        <f t="shared" ca="1" si="221"/>
        <v>0</v>
      </c>
      <c r="V2717" s="201"/>
      <c r="W2717" s="20">
        <f ca="1">INVENTARIO[[#This Row],[Precio Final]]-(INVENTARIO[[#This Row],[Comisión 10%]]+INVENTARIO[[#This Row],[Costo total]])</f>
        <v>0</v>
      </c>
      <c r="X2717" s="20">
        <f ca="1">INVENTARIO[[#This Row],[Ganancia Unitaria]]*INVENTARIO[[#This Row],[Salidas]]</f>
        <v>0</v>
      </c>
      <c r="Y2717" s="20"/>
      <c r="Z2717" s="20"/>
    </row>
    <row r="2718" spans="1:26" ht="55" hidden="1" customHeight="1" x14ac:dyDescent="0.15">
      <c r="A2718" s="23"/>
      <c r="B2718" s="171"/>
      <c r="C2718" s="22"/>
      <c r="D2718" s="120"/>
      <c r="E2718" s="194"/>
      <c r="F2718" s="195" t="s">
        <v>697</v>
      </c>
      <c r="G2718" s="196"/>
      <c r="H2718" s="197"/>
      <c r="I2718" s="198">
        <f t="shared" ca="1" si="218"/>
        <v>0</v>
      </c>
      <c r="J2718" s="121"/>
      <c r="K2718" s="196">
        <f>SUMIFS(VENTAS[Cantidad],VENTAS[Código del producto Vendido],INVENTARIO[[#This Row],[Code]])</f>
        <v>0</v>
      </c>
      <c r="L2718" s="196">
        <f>INVENTARIO[[#This Row],[Entradas]]-INVENTARIO[[#This Row],[Salidas]]</f>
        <v>0</v>
      </c>
      <c r="M2718" s="197">
        <f ca="1">INVENTARIO[[#This Row],[Pricing 1]]*10%</f>
        <v>0</v>
      </c>
      <c r="N2718" s="197"/>
      <c r="O2718" s="197"/>
      <c r="P2718" s="197" t="e">
        <f t="shared" si="219"/>
        <v>#DIV/0!</v>
      </c>
      <c r="Q2718" s="196"/>
      <c r="R2718" s="197"/>
      <c r="S2718" s="199">
        <f t="shared" si="220"/>
        <v>0</v>
      </c>
      <c r="T2718" s="200">
        <f ca="1">(P2718+S2718)-INVENTARIO[[#This Row],[Comisión 10%]]</f>
        <v>0</v>
      </c>
      <c r="U2718" s="197">
        <f t="shared" ca="1" si="221"/>
        <v>0</v>
      </c>
      <c r="V2718" s="201"/>
      <c r="W2718" s="20">
        <f ca="1">INVENTARIO[[#This Row],[Precio Final]]-(INVENTARIO[[#This Row],[Comisión 10%]]+INVENTARIO[[#This Row],[Costo total]])</f>
        <v>0</v>
      </c>
      <c r="X2718" s="20">
        <f ca="1">INVENTARIO[[#This Row],[Ganancia Unitaria]]*INVENTARIO[[#This Row],[Salidas]]</f>
        <v>0</v>
      </c>
      <c r="Y2718" s="20"/>
      <c r="Z2718" s="20"/>
    </row>
    <row r="2719" spans="1:26" ht="55" hidden="1" customHeight="1" x14ac:dyDescent="0.15">
      <c r="A2719" s="23"/>
      <c r="B2719" s="171"/>
      <c r="C2719" s="22"/>
      <c r="D2719" s="120"/>
      <c r="E2719" s="194"/>
      <c r="F2719" s="195" t="s">
        <v>714</v>
      </c>
      <c r="G2719" s="196"/>
      <c r="H2719" s="197"/>
      <c r="I2719" s="198">
        <f t="shared" ca="1" si="218"/>
        <v>0</v>
      </c>
      <c r="J2719" s="121"/>
      <c r="K2719" s="196">
        <f>SUMIFS(VENTAS[Cantidad],VENTAS[Código del producto Vendido],INVENTARIO[[#This Row],[Code]])</f>
        <v>0</v>
      </c>
      <c r="L2719" s="196">
        <f>INVENTARIO[[#This Row],[Entradas]]-INVENTARIO[[#This Row],[Salidas]]</f>
        <v>0</v>
      </c>
      <c r="M2719" s="197">
        <f ca="1">INVENTARIO[[#This Row],[Pricing 1]]*10%</f>
        <v>0</v>
      </c>
      <c r="N2719" s="197"/>
      <c r="O2719" s="197"/>
      <c r="P2719" s="197" t="e">
        <f t="shared" si="219"/>
        <v>#DIV/0!</v>
      </c>
      <c r="Q2719" s="196"/>
      <c r="R2719" s="197"/>
      <c r="S2719" s="199">
        <f t="shared" si="220"/>
        <v>0</v>
      </c>
      <c r="T2719" s="200">
        <f ca="1">(P2719+S2719)-INVENTARIO[[#This Row],[Comisión 10%]]</f>
        <v>0</v>
      </c>
      <c r="U2719" s="197">
        <f t="shared" ca="1" si="221"/>
        <v>0</v>
      </c>
      <c r="V2719" s="201"/>
      <c r="W2719" s="20">
        <f ca="1">INVENTARIO[[#This Row],[Precio Final]]-(INVENTARIO[[#This Row],[Comisión 10%]]+INVENTARIO[[#This Row],[Costo total]])</f>
        <v>0</v>
      </c>
      <c r="X2719" s="20">
        <f ca="1">INVENTARIO[[#This Row],[Ganancia Unitaria]]*INVENTARIO[[#This Row],[Salidas]]</f>
        <v>0</v>
      </c>
      <c r="Y2719" s="20"/>
      <c r="Z2719" s="20"/>
    </row>
    <row r="2720" spans="1:26" ht="55" hidden="1" customHeight="1" x14ac:dyDescent="0.15">
      <c r="A2720" s="23"/>
      <c r="B2720" s="171"/>
      <c r="C2720" s="22"/>
      <c r="D2720" s="120"/>
      <c r="E2720" s="194"/>
      <c r="F2720" s="195" t="s">
        <v>697</v>
      </c>
      <c r="G2720" s="196"/>
      <c r="H2720" s="197"/>
      <c r="I2720" s="198">
        <f t="shared" ca="1" si="218"/>
        <v>0</v>
      </c>
      <c r="J2720" s="121"/>
      <c r="K2720" s="196">
        <f>SUMIFS(VENTAS[Cantidad],VENTAS[Código del producto Vendido],INVENTARIO[[#This Row],[Code]])</f>
        <v>0</v>
      </c>
      <c r="L2720" s="196">
        <f>INVENTARIO[[#This Row],[Entradas]]-INVENTARIO[[#This Row],[Salidas]]</f>
        <v>0</v>
      </c>
      <c r="M2720" s="197">
        <f ca="1">INVENTARIO[[#This Row],[Pricing 1]]*10%</f>
        <v>0</v>
      </c>
      <c r="N2720" s="197"/>
      <c r="O2720" s="197"/>
      <c r="P2720" s="197" t="e">
        <f t="shared" si="219"/>
        <v>#DIV/0!</v>
      </c>
      <c r="Q2720" s="196"/>
      <c r="R2720" s="197"/>
      <c r="S2720" s="199">
        <f t="shared" si="220"/>
        <v>0</v>
      </c>
      <c r="T2720" s="200">
        <f ca="1">(P2720+S2720)-INVENTARIO[[#This Row],[Comisión 10%]]</f>
        <v>0</v>
      </c>
      <c r="U2720" s="197">
        <f t="shared" ca="1" si="221"/>
        <v>0</v>
      </c>
      <c r="V2720" s="201"/>
      <c r="W2720" s="20">
        <f ca="1">INVENTARIO[[#This Row],[Precio Final]]-(INVENTARIO[[#This Row],[Comisión 10%]]+INVENTARIO[[#This Row],[Costo total]])</f>
        <v>0</v>
      </c>
      <c r="X2720" s="20">
        <f ca="1">INVENTARIO[[#This Row],[Ganancia Unitaria]]*INVENTARIO[[#This Row],[Salidas]]</f>
        <v>0</v>
      </c>
      <c r="Y2720" s="20"/>
      <c r="Z2720" s="20"/>
    </row>
    <row r="2721" spans="1:26" ht="55" hidden="1" customHeight="1" x14ac:dyDescent="0.15">
      <c r="A2721" s="23"/>
      <c r="B2721" s="171"/>
      <c r="C2721" s="22"/>
      <c r="D2721" s="120"/>
      <c r="E2721" s="194"/>
      <c r="F2721" s="195" t="s">
        <v>692</v>
      </c>
      <c r="G2721" s="196"/>
      <c r="H2721" s="197"/>
      <c r="I2721" s="198">
        <f t="shared" ca="1" si="218"/>
        <v>0</v>
      </c>
      <c r="J2721" s="121"/>
      <c r="K2721" s="196">
        <f>SUMIFS(VENTAS[Cantidad],VENTAS[Código del producto Vendido],INVENTARIO[[#This Row],[Code]])</f>
        <v>0</v>
      </c>
      <c r="L2721" s="196">
        <f>INVENTARIO[[#This Row],[Entradas]]-INVENTARIO[[#This Row],[Salidas]]</f>
        <v>0</v>
      </c>
      <c r="M2721" s="197">
        <f ca="1">INVENTARIO[[#This Row],[Pricing 1]]*10%</f>
        <v>0</v>
      </c>
      <c r="N2721" s="197"/>
      <c r="O2721" s="197"/>
      <c r="P2721" s="197" t="e">
        <f t="shared" si="219"/>
        <v>#DIV/0!</v>
      </c>
      <c r="Q2721" s="196"/>
      <c r="R2721" s="197"/>
      <c r="S2721" s="199">
        <f t="shared" si="220"/>
        <v>0</v>
      </c>
      <c r="T2721" s="200">
        <f ca="1">(P2721+S2721)-INVENTARIO[[#This Row],[Comisión 10%]]</f>
        <v>0</v>
      </c>
      <c r="U2721" s="197">
        <f t="shared" ca="1" si="221"/>
        <v>0</v>
      </c>
      <c r="V2721" s="201"/>
      <c r="W2721" s="20">
        <f ca="1">INVENTARIO[[#This Row],[Precio Final]]-(INVENTARIO[[#This Row],[Comisión 10%]]+INVENTARIO[[#This Row],[Costo total]])</f>
        <v>0</v>
      </c>
      <c r="X2721" s="20">
        <f ca="1">INVENTARIO[[#This Row],[Ganancia Unitaria]]*INVENTARIO[[#This Row],[Salidas]]</f>
        <v>0</v>
      </c>
      <c r="Y2721" s="20"/>
      <c r="Z2721" s="20"/>
    </row>
    <row r="2722" spans="1:26" ht="55" hidden="1" customHeight="1" x14ac:dyDescent="0.15">
      <c r="A2722" s="23"/>
      <c r="B2722" s="171"/>
      <c r="C2722" s="22"/>
      <c r="D2722" s="120"/>
      <c r="E2722" s="194"/>
      <c r="F2722" s="195" t="s">
        <v>695</v>
      </c>
      <c r="G2722" s="196"/>
      <c r="H2722" s="197"/>
      <c r="I2722" s="198">
        <f t="shared" ca="1" si="218"/>
        <v>0</v>
      </c>
      <c r="J2722" s="121"/>
      <c r="K2722" s="196">
        <f>SUMIFS(VENTAS[Cantidad],VENTAS[Código del producto Vendido],INVENTARIO[[#This Row],[Code]])</f>
        <v>0</v>
      </c>
      <c r="L2722" s="196">
        <f>INVENTARIO[[#This Row],[Entradas]]-INVENTARIO[[#This Row],[Salidas]]</f>
        <v>0</v>
      </c>
      <c r="M2722" s="197">
        <f ca="1">INVENTARIO[[#This Row],[Pricing 1]]*10%</f>
        <v>0</v>
      </c>
      <c r="N2722" s="197"/>
      <c r="O2722" s="197"/>
      <c r="P2722" s="197" t="e">
        <f t="shared" si="219"/>
        <v>#DIV/0!</v>
      </c>
      <c r="Q2722" s="196"/>
      <c r="R2722" s="197"/>
      <c r="S2722" s="199">
        <f t="shared" si="220"/>
        <v>0</v>
      </c>
      <c r="T2722" s="200">
        <f ca="1">(P2722+S2722)-INVENTARIO[[#This Row],[Comisión 10%]]</f>
        <v>0</v>
      </c>
      <c r="U2722" s="197">
        <f t="shared" ca="1" si="221"/>
        <v>0</v>
      </c>
      <c r="V2722" s="201"/>
      <c r="W2722" s="20">
        <f ca="1">INVENTARIO[[#This Row],[Precio Final]]-(INVENTARIO[[#This Row],[Comisión 10%]]+INVENTARIO[[#This Row],[Costo total]])</f>
        <v>0</v>
      </c>
      <c r="X2722" s="20">
        <f ca="1">INVENTARIO[[#This Row],[Ganancia Unitaria]]*INVENTARIO[[#This Row],[Salidas]]</f>
        <v>0</v>
      </c>
      <c r="Y2722" s="20"/>
      <c r="Z2722" s="20"/>
    </row>
    <row r="2723" spans="1:26" ht="55" hidden="1" customHeight="1" x14ac:dyDescent="0.15">
      <c r="A2723" s="23"/>
      <c r="B2723" s="171"/>
      <c r="C2723" s="22"/>
      <c r="D2723" s="120"/>
      <c r="E2723" s="194"/>
      <c r="F2723" s="195" t="s">
        <v>698</v>
      </c>
      <c r="G2723" s="196"/>
      <c r="H2723" s="197"/>
      <c r="I2723" s="198">
        <f t="shared" ca="1" si="218"/>
        <v>0</v>
      </c>
      <c r="J2723" s="121"/>
      <c r="K2723" s="196">
        <f>SUMIFS(VENTAS[Cantidad],VENTAS[Código del producto Vendido],INVENTARIO[[#This Row],[Code]])</f>
        <v>0</v>
      </c>
      <c r="L2723" s="196">
        <f>INVENTARIO[[#This Row],[Entradas]]-INVENTARIO[[#This Row],[Salidas]]</f>
        <v>0</v>
      </c>
      <c r="M2723" s="197">
        <f ca="1">INVENTARIO[[#This Row],[Pricing 1]]*10%</f>
        <v>0</v>
      </c>
      <c r="N2723" s="197"/>
      <c r="O2723" s="197"/>
      <c r="P2723" s="197" t="e">
        <f t="shared" si="219"/>
        <v>#DIV/0!</v>
      </c>
      <c r="Q2723" s="196"/>
      <c r="R2723" s="197"/>
      <c r="S2723" s="199">
        <f t="shared" si="220"/>
        <v>0</v>
      </c>
      <c r="T2723" s="200">
        <f ca="1">(P2723+S2723)-INVENTARIO[[#This Row],[Comisión 10%]]</f>
        <v>0</v>
      </c>
      <c r="U2723" s="197">
        <f t="shared" ca="1" si="221"/>
        <v>0</v>
      </c>
      <c r="V2723" s="201"/>
      <c r="W2723" s="20">
        <f ca="1">INVENTARIO[[#This Row],[Precio Final]]-(INVENTARIO[[#This Row],[Comisión 10%]]+INVENTARIO[[#This Row],[Costo total]])</f>
        <v>0</v>
      </c>
      <c r="X2723" s="20">
        <f ca="1">INVENTARIO[[#This Row],[Ganancia Unitaria]]*INVENTARIO[[#This Row],[Salidas]]</f>
        <v>0</v>
      </c>
      <c r="Y2723" s="20"/>
      <c r="Z2723" s="20"/>
    </row>
    <row r="2724" spans="1:26" ht="55" hidden="1" customHeight="1" x14ac:dyDescent="0.15">
      <c r="A2724" s="23"/>
      <c r="B2724" s="171"/>
      <c r="C2724" s="22"/>
      <c r="D2724" s="120"/>
      <c r="E2724" s="194"/>
      <c r="F2724" s="195" t="s">
        <v>692</v>
      </c>
      <c r="G2724" s="196"/>
      <c r="H2724" s="197"/>
      <c r="I2724" s="198">
        <f t="shared" ca="1" si="218"/>
        <v>0</v>
      </c>
      <c r="J2724" s="121"/>
      <c r="K2724" s="196">
        <f>SUMIFS(VENTAS[Cantidad],VENTAS[Código del producto Vendido],INVENTARIO[[#This Row],[Code]])</f>
        <v>0</v>
      </c>
      <c r="L2724" s="196">
        <f>INVENTARIO[[#This Row],[Entradas]]-INVENTARIO[[#This Row],[Salidas]]</f>
        <v>0</v>
      </c>
      <c r="M2724" s="197">
        <f ca="1">INVENTARIO[[#This Row],[Pricing 1]]*10%</f>
        <v>0</v>
      </c>
      <c r="N2724" s="197"/>
      <c r="O2724" s="197"/>
      <c r="P2724" s="197" t="e">
        <f t="shared" si="219"/>
        <v>#DIV/0!</v>
      </c>
      <c r="Q2724" s="196"/>
      <c r="R2724" s="197"/>
      <c r="S2724" s="199">
        <f t="shared" si="220"/>
        <v>0</v>
      </c>
      <c r="T2724" s="200">
        <f ca="1">(P2724+S2724)-INVENTARIO[[#This Row],[Comisión 10%]]</f>
        <v>0</v>
      </c>
      <c r="U2724" s="197">
        <f t="shared" ca="1" si="221"/>
        <v>0</v>
      </c>
      <c r="V2724" s="201"/>
      <c r="W2724" s="20">
        <f ca="1">INVENTARIO[[#This Row],[Precio Final]]-(INVENTARIO[[#This Row],[Comisión 10%]]+INVENTARIO[[#This Row],[Costo total]])</f>
        <v>0</v>
      </c>
      <c r="X2724" s="20">
        <f ca="1">INVENTARIO[[#This Row],[Ganancia Unitaria]]*INVENTARIO[[#This Row],[Salidas]]</f>
        <v>0</v>
      </c>
      <c r="Y2724" s="20"/>
      <c r="Z2724" s="20"/>
    </row>
    <row r="2725" spans="1:26" ht="55" hidden="1" customHeight="1" x14ac:dyDescent="0.15">
      <c r="A2725" s="23"/>
      <c r="B2725" s="171"/>
      <c r="C2725" s="22"/>
      <c r="D2725" s="120"/>
      <c r="E2725" s="194"/>
      <c r="F2725" s="195" t="s">
        <v>697</v>
      </c>
      <c r="G2725" s="196"/>
      <c r="H2725" s="197"/>
      <c r="I2725" s="198">
        <f t="shared" ca="1" si="218"/>
        <v>0</v>
      </c>
      <c r="J2725" s="121"/>
      <c r="K2725" s="196">
        <f>SUMIFS(VENTAS[Cantidad],VENTAS[Código del producto Vendido],INVENTARIO[[#This Row],[Code]])</f>
        <v>0</v>
      </c>
      <c r="L2725" s="196">
        <f>INVENTARIO[[#This Row],[Entradas]]-INVENTARIO[[#This Row],[Salidas]]</f>
        <v>0</v>
      </c>
      <c r="M2725" s="197">
        <f ca="1">INVENTARIO[[#This Row],[Pricing 1]]*10%</f>
        <v>0</v>
      </c>
      <c r="N2725" s="197"/>
      <c r="O2725" s="197"/>
      <c r="P2725" s="197" t="e">
        <f t="shared" si="219"/>
        <v>#DIV/0!</v>
      </c>
      <c r="Q2725" s="196"/>
      <c r="R2725" s="197"/>
      <c r="S2725" s="199">
        <f t="shared" si="220"/>
        <v>0</v>
      </c>
      <c r="T2725" s="200">
        <f ca="1">(P2725+S2725)-INVENTARIO[[#This Row],[Comisión 10%]]</f>
        <v>0</v>
      </c>
      <c r="U2725" s="197">
        <f t="shared" ca="1" si="221"/>
        <v>0</v>
      </c>
      <c r="V2725" s="201"/>
      <c r="W2725" s="20">
        <f ca="1">INVENTARIO[[#This Row],[Precio Final]]-(INVENTARIO[[#This Row],[Comisión 10%]]+INVENTARIO[[#This Row],[Costo total]])</f>
        <v>0</v>
      </c>
      <c r="X2725" s="20">
        <f ca="1">INVENTARIO[[#This Row],[Ganancia Unitaria]]*INVENTARIO[[#This Row],[Salidas]]</f>
        <v>0</v>
      </c>
      <c r="Y2725" s="20"/>
      <c r="Z2725" s="20"/>
    </row>
    <row r="2726" spans="1:26" ht="55" hidden="1" customHeight="1" x14ac:dyDescent="0.15">
      <c r="A2726" s="23"/>
      <c r="B2726" s="171"/>
      <c r="C2726" s="22"/>
      <c r="D2726" s="120"/>
      <c r="E2726" s="194"/>
      <c r="F2726" s="195" t="s">
        <v>697</v>
      </c>
      <c r="G2726" s="196"/>
      <c r="H2726" s="197"/>
      <c r="I2726" s="198">
        <f t="shared" ca="1" si="218"/>
        <v>0</v>
      </c>
      <c r="J2726" s="121"/>
      <c r="K2726" s="196">
        <f>SUMIFS(VENTAS[Cantidad],VENTAS[Código del producto Vendido],INVENTARIO[[#This Row],[Code]])</f>
        <v>0</v>
      </c>
      <c r="L2726" s="196">
        <f>INVENTARIO[[#This Row],[Entradas]]-INVENTARIO[[#This Row],[Salidas]]</f>
        <v>0</v>
      </c>
      <c r="M2726" s="197">
        <f ca="1">INVENTARIO[[#This Row],[Pricing 1]]*10%</f>
        <v>0</v>
      </c>
      <c r="N2726" s="197"/>
      <c r="O2726" s="197"/>
      <c r="P2726" s="197" t="e">
        <f t="shared" si="219"/>
        <v>#DIV/0!</v>
      </c>
      <c r="Q2726" s="196"/>
      <c r="R2726" s="197"/>
      <c r="S2726" s="199">
        <f t="shared" si="220"/>
        <v>0</v>
      </c>
      <c r="T2726" s="200">
        <f ca="1">(P2726+S2726)-INVENTARIO[[#This Row],[Comisión 10%]]</f>
        <v>0</v>
      </c>
      <c r="U2726" s="197">
        <f t="shared" ca="1" si="221"/>
        <v>0</v>
      </c>
      <c r="V2726" s="201"/>
      <c r="W2726" s="20">
        <f ca="1">INVENTARIO[[#This Row],[Precio Final]]-(INVENTARIO[[#This Row],[Comisión 10%]]+INVENTARIO[[#This Row],[Costo total]])</f>
        <v>0</v>
      </c>
      <c r="X2726" s="20">
        <f ca="1">INVENTARIO[[#This Row],[Ganancia Unitaria]]*INVENTARIO[[#This Row],[Salidas]]</f>
        <v>0</v>
      </c>
      <c r="Y2726" s="20"/>
      <c r="Z2726" s="20"/>
    </row>
    <row r="2727" spans="1:26" ht="55" hidden="1" customHeight="1" x14ac:dyDescent="0.15">
      <c r="A2727" s="23"/>
      <c r="B2727" s="171"/>
      <c r="C2727" s="22"/>
      <c r="D2727" s="120"/>
      <c r="E2727" s="194"/>
      <c r="F2727" s="195" t="s">
        <v>695</v>
      </c>
      <c r="G2727" s="196"/>
      <c r="H2727" s="197"/>
      <c r="I2727" s="198">
        <f t="shared" ca="1" si="218"/>
        <v>0</v>
      </c>
      <c r="J2727" s="121"/>
      <c r="K2727" s="196">
        <f>SUMIFS(VENTAS[Cantidad],VENTAS[Código del producto Vendido],INVENTARIO[[#This Row],[Code]])</f>
        <v>0</v>
      </c>
      <c r="L2727" s="196">
        <f>INVENTARIO[[#This Row],[Entradas]]-INVENTARIO[[#This Row],[Salidas]]</f>
        <v>0</v>
      </c>
      <c r="M2727" s="197">
        <f ca="1">INVENTARIO[[#This Row],[Pricing 1]]*10%</f>
        <v>0</v>
      </c>
      <c r="N2727" s="197"/>
      <c r="O2727" s="197"/>
      <c r="P2727" s="197" t="e">
        <f t="shared" si="219"/>
        <v>#DIV/0!</v>
      </c>
      <c r="Q2727" s="196"/>
      <c r="R2727" s="197"/>
      <c r="S2727" s="199">
        <f t="shared" si="220"/>
        <v>0</v>
      </c>
      <c r="T2727" s="200">
        <f ca="1">(P2727+S2727)-INVENTARIO[[#This Row],[Comisión 10%]]</f>
        <v>0</v>
      </c>
      <c r="U2727" s="197">
        <f t="shared" ca="1" si="221"/>
        <v>0</v>
      </c>
      <c r="V2727" s="201"/>
      <c r="W2727" s="20">
        <f ca="1">INVENTARIO[[#This Row],[Precio Final]]-(INVENTARIO[[#This Row],[Comisión 10%]]+INVENTARIO[[#This Row],[Costo total]])</f>
        <v>0</v>
      </c>
      <c r="X2727" s="20">
        <f ca="1">INVENTARIO[[#This Row],[Ganancia Unitaria]]*INVENTARIO[[#This Row],[Salidas]]</f>
        <v>0</v>
      </c>
      <c r="Y2727" s="20"/>
      <c r="Z2727" s="20"/>
    </row>
    <row r="2728" spans="1:26" ht="55" hidden="1" customHeight="1" x14ac:dyDescent="0.15">
      <c r="A2728" s="23"/>
      <c r="B2728" s="171"/>
      <c r="C2728" s="22"/>
      <c r="D2728" s="120"/>
      <c r="E2728" s="194"/>
      <c r="F2728" s="195" t="s">
        <v>697</v>
      </c>
      <c r="G2728" s="196"/>
      <c r="H2728" s="197"/>
      <c r="I2728" s="198">
        <f t="shared" ca="1" si="218"/>
        <v>0</v>
      </c>
      <c r="J2728" s="121"/>
      <c r="K2728" s="196">
        <f>SUMIFS(VENTAS[Cantidad],VENTAS[Código del producto Vendido],INVENTARIO[[#This Row],[Code]])</f>
        <v>0</v>
      </c>
      <c r="L2728" s="196">
        <f>INVENTARIO[[#This Row],[Entradas]]-INVENTARIO[[#This Row],[Salidas]]</f>
        <v>0</v>
      </c>
      <c r="M2728" s="197">
        <f ca="1">INVENTARIO[[#This Row],[Pricing 1]]*10%</f>
        <v>0</v>
      </c>
      <c r="N2728" s="197"/>
      <c r="O2728" s="197"/>
      <c r="P2728" s="197" t="e">
        <f t="shared" si="219"/>
        <v>#DIV/0!</v>
      </c>
      <c r="Q2728" s="196"/>
      <c r="R2728" s="197"/>
      <c r="S2728" s="199">
        <f t="shared" si="220"/>
        <v>0</v>
      </c>
      <c r="T2728" s="200">
        <f ca="1">(P2728+S2728)-INVENTARIO[[#This Row],[Comisión 10%]]</f>
        <v>0</v>
      </c>
      <c r="U2728" s="197">
        <f t="shared" ca="1" si="221"/>
        <v>0</v>
      </c>
      <c r="V2728" s="201"/>
      <c r="W2728" s="20">
        <f ca="1">INVENTARIO[[#This Row],[Precio Final]]-(INVENTARIO[[#This Row],[Comisión 10%]]+INVENTARIO[[#This Row],[Costo total]])</f>
        <v>0</v>
      </c>
      <c r="X2728" s="20">
        <f ca="1">INVENTARIO[[#This Row],[Ganancia Unitaria]]*INVENTARIO[[#This Row],[Salidas]]</f>
        <v>0</v>
      </c>
      <c r="Y2728" s="20"/>
      <c r="Z2728" s="20"/>
    </row>
    <row r="2729" spans="1:26" ht="55" hidden="1" customHeight="1" x14ac:dyDescent="0.15">
      <c r="A2729" s="23"/>
      <c r="B2729" s="171"/>
      <c r="C2729" s="22"/>
      <c r="D2729" s="120"/>
      <c r="E2729" s="194"/>
      <c r="F2729" s="195" t="s">
        <v>695</v>
      </c>
      <c r="G2729" s="196"/>
      <c r="H2729" s="197"/>
      <c r="I2729" s="198">
        <f t="shared" ca="1" si="218"/>
        <v>0</v>
      </c>
      <c r="J2729" s="121"/>
      <c r="K2729" s="196">
        <f>SUMIFS(VENTAS[Cantidad],VENTAS[Código del producto Vendido],INVENTARIO[[#This Row],[Code]])</f>
        <v>0</v>
      </c>
      <c r="L2729" s="196">
        <f>INVENTARIO[[#This Row],[Entradas]]-INVENTARIO[[#This Row],[Salidas]]</f>
        <v>0</v>
      </c>
      <c r="M2729" s="197">
        <f ca="1">INVENTARIO[[#This Row],[Pricing 1]]*10%</f>
        <v>0</v>
      </c>
      <c r="N2729" s="197"/>
      <c r="O2729" s="197"/>
      <c r="P2729" s="197" t="e">
        <f t="shared" si="219"/>
        <v>#DIV/0!</v>
      </c>
      <c r="Q2729" s="196"/>
      <c r="R2729" s="197"/>
      <c r="S2729" s="199">
        <f t="shared" si="220"/>
        <v>0</v>
      </c>
      <c r="T2729" s="200">
        <f ca="1">(P2729+S2729)-INVENTARIO[[#This Row],[Comisión 10%]]</f>
        <v>0</v>
      </c>
      <c r="U2729" s="197">
        <f t="shared" ca="1" si="221"/>
        <v>0</v>
      </c>
      <c r="V2729" s="201"/>
      <c r="W2729" s="20">
        <f ca="1">INVENTARIO[[#This Row],[Precio Final]]-(INVENTARIO[[#This Row],[Comisión 10%]]+INVENTARIO[[#This Row],[Costo total]])</f>
        <v>0</v>
      </c>
      <c r="X2729" s="20">
        <f ca="1">INVENTARIO[[#This Row],[Ganancia Unitaria]]*INVENTARIO[[#This Row],[Salidas]]</f>
        <v>0</v>
      </c>
      <c r="Y2729" s="20"/>
      <c r="Z2729" s="20"/>
    </row>
    <row r="2730" spans="1:26" ht="55" hidden="1" customHeight="1" x14ac:dyDescent="0.15">
      <c r="A2730" s="23"/>
      <c r="B2730" s="171"/>
      <c r="C2730" s="22"/>
      <c r="D2730" s="120"/>
      <c r="E2730" s="194"/>
      <c r="F2730" s="195" t="s">
        <v>697</v>
      </c>
      <c r="G2730" s="196"/>
      <c r="H2730" s="197"/>
      <c r="I2730" s="198">
        <f t="shared" ca="1" si="218"/>
        <v>0</v>
      </c>
      <c r="J2730" s="121"/>
      <c r="K2730" s="196">
        <f>SUMIFS(VENTAS[Cantidad],VENTAS[Código del producto Vendido],INVENTARIO[[#This Row],[Code]])</f>
        <v>0</v>
      </c>
      <c r="L2730" s="196">
        <f>INVENTARIO[[#This Row],[Entradas]]-INVENTARIO[[#This Row],[Salidas]]</f>
        <v>0</v>
      </c>
      <c r="M2730" s="197">
        <f ca="1">INVENTARIO[[#This Row],[Pricing 1]]*10%</f>
        <v>0</v>
      </c>
      <c r="N2730" s="197"/>
      <c r="O2730" s="197"/>
      <c r="P2730" s="197" t="e">
        <f t="shared" si="219"/>
        <v>#DIV/0!</v>
      </c>
      <c r="Q2730" s="196"/>
      <c r="R2730" s="197"/>
      <c r="S2730" s="199">
        <f t="shared" si="220"/>
        <v>0</v>
      </c>
      <c r="T2730" s="200">
        <f ca="1">(P2730+S2730)-INVENTARIO[[#This Row],[Comisión 10%]]</f>
        <v>0</v>
      </c>
      <c r="U2730" s="197">
        <f t="shared" ca="1" si="221"/>
        <v>0</v>
      </c>
      <c r="V2730" s="201"/>
      <c r="W2730" s="20">
        <f ca="1">INVENTARIO[[#This Row],[Precio Final]]-(INVENTARIO[[#This Row],[Comisión 10%]]+INVENTARIO[[#This Row],[Costo total]])</f>
        <v>0</v>
      </c>
      <c r="X2730" s="20">
        <f ca="1">INVENTARIO[[#This Row],[Ganancia Unitaria]]*INVENTARIO[[#This Row],[Salidas]]</f>
        <v>0</v>
      </c>
      <c r="Y2730" s="20"/>
      <c r="Z2730" s="20"/>
    </row>
    <row r="2731" spans="1:26" ht="55" hidden="1" customHeight="1" x14ac:dyDescent="0.15">
      <c r="A2731" s="23"/>
      <c r="B2731" s="171"/>
      <c r="C2731" s="22"/>
      <c r="D2731" s="120"/>
      <c r="E2731" s="194"/>
      <c r="F2731" s="195" t="s">
        <v>697</v>
      </c>
      <c r="G2731" s="196"/>
      <c r="H2731" s="197"/>
      <c r="I2731" s="198">
        <f t="shared" ca="1" si="218"/>
        <v>0</v>
      </c>
      <c r="J2731" s="121"/>
      <c r="K2731" s="196">
        <f>SUMIFS(VENTAS[Cantidad],VENTAS[Código del producto Vendido],INVENTARIO[[#This Row],[Code]])</f>
        <v>0</v>
      </c>
      <c r="L2731" s="196">
        <f>INVENTARIO[[#This Row],[Entradas]]-INVENTARIO[[#This Row],[Salidas]]</f>
        <v>0</v>
      </c>
      <c r="M2731" s="197">
        <f ca="1">INVENTARIO[[#This Row],[Pricing 1]]*10%</f>
        <v>0</v>
      </c>
      <c r="N2731" s="197"/>
      <c r="O2731" s="197"/>
      <c r="P2731" s="197" t="e">
        <f t="shared" si="219"/>
        <v>#DIV/0!</v>
      </c>
      <c r="Q2731" s="196"/>
      <c r="R2731" s="197"/>
      <c r="S2731" s="199">
        <f t="shared" si="220"/>
        <v>0</v>
      </c>
      <c r="T2731" s="200">
        <f ca="1">(P2731+S2731)-INVENTARIO[[#This Row],[Comisión 10%]]</f>
        <v>0</v>
      </c>
      <c r="U2731" s="197">
        <f t="shared" ca="1" si="221"/>
        <v>0</v>
      </c>
      <c r="V2731" s="201"/>
      <c r="W2731" s="20">
        <f ca="1">INVENTARIO[[#This Row],[Precio Final]]-(INVENTARIO[[#This Row],[Comisión 10%]]+INVENTARIO[[#This Row],[Costo total]])</f>
        <v>0</v>
      </c>
      <c r="X2731" s="20">
        <f ca="1">INVENTARIO[[#This Row],[Ganancia Unitaria]]*INVENTARIO[[#This Row],[Salidas]]</f>
        <v>0</v>
      </c>
      <c r="Y2731" s="20"/>
      <c r="Z2731" s="20"/>
    </row>
    <row r="2732" spans="1:26" ht="55" hidden="1" customHeight="1" x14ac:dyDescent="0.15">
      <c r="A2732" s="23"/>
      <c r="B2732" s="171"/>
      <c r="C2732" s="22"/>
      <c r="D2732" s="120"/>
      <c r="E2732" s="194"/>
      <c r="F2732" s="195" t="s">
        <v>697</v>
      </c>
      <c r="G2732" s="196"/>
      <c r="H2732" s="197"/>
      <c r="I2732" s="198">
        <f t="shared" ca="1" si="218"/>
        <v>0</v>
      </c>
      <c r="J2732" s="121"/>
      <c r="K2732" s="196">
        <f>SUMIFS(VENTAS[Cantidad],VENTAS[Código del producto Vendido],INVENTARIO[[#This Row],[Code]])</f>
        <v>0</v>
      </c>
      <c r="L2732" s="196">
        <f>INVENTARIO[[#This Row],[Entradas]]-INVENTARIO[[#This Row],[Salidas]]</f>
        <v>0</v>
      </c>
      <c r="M2732" s="197">
        <f ca="1">INVENTARIO[[#This Row],[Pricing 1]]*10%</f>
        <v>0</v>
      </c>
      <c r="N2732" s="197"/>
      <c r="O2732" s="197"/>
      <c r="P2732" s="197" t="e">
        <f t="shared" si="219"/>
        <v>#DIV/0!</v>
      </c>
      <c r="Q2732" s="196"/>
      <c r="R2732" s="197"/>
      <c r="S2732" s="199">
        <f t="shared" si="220"/>
        <v>0</v>
      </c>
      <c r="T2732" s="200">
        <f ca="1">(P2732+S2732)-INVENTARIO[[#This Row],[Comisión 10%]]</f>
        <v>0</v>
      </c>
      <c r="U2732" s="197">
        <f t="shared" ca="1" si="221"/>
        <v>0</v>
      </c>
      <c r="V2732" s="201"/>
      <c r="W2732" s="20">
        <f ca="1">INVENTARIO[[#This Row],[Precio Final]]-(INVENTARIO[[#This Row],[Comisión 10%]]+INVENTARIO[[#This Row],[Costo total]])</f>
        <v>0</v>
      </c>
      <c r="X2732" s="20">
        <f ca="1">INVENTARIO[[#This Row],[Ganancia Unitaria]]*INVENTARIO[[#This Row],[Salidas]]</f>
        <v>0</v>
      </c>
      <c r="Y2732" s="20"/>
      <c r="Z2732" s="20"/>
    </row>
    <row r="2733" spans="1:26" ht="55" hidden="1" customHeight="1" x14ac:dyDescent="0.15">
      <c r="A2733" s="23"/>
      <c r="B2733" s="171"/>
      <c r="C2733" s="22"/>
      <c r="D2733" s="120"/>
      <c r="E2733" s="194"/>
      <c r="F2733" s="195" t="s">
        <v>695</v>
      </c>
      <c r="G2733" s="196"/>
      <c r="H2733" s="197"/>
      <c r="I2733" s="198">
        <f t="shared" ca="1" si="218"/>
        <v>0</v>
      </c>
      <c r="J2733" s="121"/>
      <c r="K2733" s="196">
        <f>SUMIFS(VENTAS[Cantidad],VENTAS[Código del producto Vendido],INVENTARIO[[#This Row],[Code]])</f>
        <v>0</v>
      </c>
      <c r="L2733" s="196">
        <f>INVENTARIO[[#This Row],[Entradas]]-INVENTARIO[[#This Row],[Salidas]]</f>
        <v>0</v>
      </c>
      <c r="M2733" s="197">
        <f ca="1">INVENTARIO[[#This Row],[Pricing 1]]*10%</f>
        <v>0</v>
      </c>
      <c r="N2733" s="197"/>
      <c r="O2733" s="197"/>
      <c r="P2733" s="197" t="e">
        <f t="shared" si="219"/>
        <v>#DIV/0!</v>
      </c>
      <c r="Q2733" s="196"/>
      <c r="R2733" s="197"/>
      <c r="S2733" s="199">
        <f t="shared" si="220"/>
        <v>0</v>
      </c>
      <c r="T2733" s="200">
        <f ca="1">(P2733+S2733)-INVENTARIO[[#This Row],[Comisión 10%]]</f>
        <v>0</v>
      </c>
      <c r="U2733" s="197">
        <f t="shared" ca="1" si="221"/>
        <v>0</v>
      </c>
      <c r="V2733" s="201"/>
      <c r="W2733" s="20">
        <f ca="1">INVENTARIO[[#This Row],[Precio Final]]-(INVENTARIO[[#This Row],[Comisión 10%]]+INVENTARIO[[#This Row],[Costo total]])</f>
        <v>0</v>
      </c>
      <c r="X2733" s="20">
        <f ca="1">INVENTARIO[[#This Row],[Ganancia Unitaria]]*INVENTARIO[[#This Row],[Salidas]]</f>
        <v>0</v>
      </c>
      <c r="Y2733" s="20"/>
      <c r="Z2733" s="20"/>
    </row>
    <row r="2734" spans="1:26" ht="55" hidden="1" customHeight="1" x14ac:dyDescent="0.15">
      <c r="A2734" s="23"/>
      <c r="B2734" s="171"/>
      <c r="C2734" s="22"/>
      <c r="D2734" s="120"/>
      <c r="E2734" s="194"/>
      <c r="F2734" s="195" t="s">
        <v>695</v>
      </c>
      <c r="G2734" s="196"/>
      <c r="H2734" s="197"/>
      <c r="I2734" s="198">
        <f t="shared" ca="1" si="218"/>
        <v>0</v>
      </c>
      <c r="J2734" s="121"/>
      <c r="K2734" s="196">
        <f>SUMIFS(VENTAS[Cantidad],VENTAS[Código del producto Vendido],INVENTARIO[[#This Row],[Code]])</f>
        <v>0</v>
      </c>
      <c r="L2734" s="196">
        <f>INVENTARIO[[#This Row],[Entradas]]-INVENTARIO[[#This Row],[Salidas]]</f>
        <v>0</v>
      </c>
      <c r="M2734" s="197">
        <f ca="1">INVENTARIO[[#This Row],[Pricing 1]]*10%</f>
        <v>0</v>
      </c>
      <c r="N2734" s="197"/>
      <c r="O2734" s="197"/>
      <c r="P2734" s="197" t="e">
        <f t="shared" si="219"/>
        <v>#DIV/0!</v>
      </c>
      <c r="Q2734" s="196"/>
      <c r="R2734" s="197"/>
      <c r="S2734" s="199">
        <f t="shared" si="220"/>
        <v>0</v>
      </c>
      <c r="T2734" s="200">
        <f ca="1">(P2734+S2734)-INVENTARIO[[#This Row],[Comisión 10%]]</f>
        <v>0</v>
      </c>
      <c r="U2734" s="197">
        <f t="shared" ca="1" si="221"/>
        <v>0</v>
      </c>
      <c r="V2734" s="201"/>
      <c r="W2734" s="20">
        <f ca="1">INVENTARIO[[#This Row],[Precio Final]]-(INVENTARIO[[#This Row],[Comisión 10%]]+INVENTARIO[[#This Row],[Costo total]])</f>
        <v>0</v>
      </c>
      <c r="X2734" s="20">
        <f ca="1">INVENTARIO[[#This Row],[Ganancia Unitaria]]*INVENTARIO[[#This Row],[Salidas]]</f>
        <v>0</v>
      </c>
      <c r="Y2734" s="20"/>
      <c r="Z2734" s="20"/>
    </row>
    <row r="2735" spans="1:26" ht="55" hidden="1" customHeight="1" x14ac:dyDescent="0.15">
      <c r="A2735" s="23"/>
      <c r="B2735" s="171"/>
      <c r="C2735" s="22"/>
      <c r="D2735" s="120"/>
      <c r="E2735" s="194"/>
      <c r="F2735" s="195" t="s">
        <v>692</v>
      </c>
      <c r="G2735" s="196"/>
      <c r="H2735" s="197"/>
      <c r="I2735" s="198">
        <f t="shared" ca="1" si="218"/>
        <v>0</v>
      </c>
      <c r="J2735" s="121"/>
      <c r="K2735" s="196">
        <f>SUMIFS(VENTAS[Cantidad],VENTAS[Código del producto Vendido],INVENTARIO[[#This Row],[Code]])</f>
        <v>0</v>
      </c>
      <c r="L2735" s="196">
        <f>INVENTARIO[[#This Row],[Entradas]]-INVENTARIO[[#This Row],[Salidas]]</f>
        <v>0</v>
      </c>
      <c r="M2735" s="197">
        <f ca="1">INVENTARIO[[#This Row],[Pricing 1]]*10%</f>
        <v>0</v>
      </c>
      <c r="N2735" s="197"/>
      <c r="O2735" s="197"/>
      <c r="P2735" s="197" t="e">
        <f t="shared" si="219"/>
        <v>#DIV/0!</v>
      </c>
      <c r="Q2735" s="196"/>
      <c r="R2735" s="197"/>
      <c r="S2735" s="199">
        <f t="shared" si="220"/>
        <v>0</v>
      </c>
      <c r="T2735" s="200">
        <f ca="1">(P2735+S2735)-INVENTARIO[[#This Row],[Comisión 10%]]</f>
        <v>0</v>
      </c>
      <c r="U2735" s="197">
        <f t="shared" ca="1" si="221"/>
        <v>0</v>
      </c>
      <c r="V2735" s="201"/>
      <c r="W2735" s="20">
        <f ca="1">INVENTARIO[[#This Row],[Precio Final]]-(INVENTARIO[[#This Row],[Comisión 10%]]+INVENTARIO[[#This Row],[Costo total]])</f>
        <v>0</v>
      </c>
      <c r="X2735" s="20">
        <f ca="1">INVENTARIO[[#This Row],[Ganancia Unitaria]]*INVENTARIO[[#This Row],[Salidas]]</f>
        <v>0</v>
      </c>
      <c r="Y2735" s="20"/>
      <c r="Z2735" s="20"/>
    </row>
    <row r="2736" spans="1:26" ht="55" hidden="1" customHeight="1" x14ac:dyDescent="0.15">
      <c r="A2736" s="23"/>
      <c r="B2736" s="171"/>
      <c r="C2736" s="22"/>
      <c r="D2736" s="120"/>
      <c r="E2736" s="194"/>
      <c r="F2736" s="195" t="s">
        <v>2412</v>
      </c>
      <c r="G2736" s="196"/>
      <c r="H2736" s="197"/>
      <c r="I2736" s="198">
        <f t="shared" ca="1" si="218"/>
        <v>0</v>
      </c>
      <c r="J2736" s="121"/>
      <c r="K2736" s="196">
        <f>SUMIFS(VENTAS[Cantidad],VENTAS[Código del producto Vendido],INVENTARIO[[#This Row],[Code]])</f>
        <v>0</v>
      </c>
      <c r="L2736" s="196">
        <f>INVENTARIO[[#This Row],[Entradas]]-INVENTARIO[[#This Row],[Salidas]]</f>
        <v>0</v>
      </c>
      <c r="M2736" s="197">
        <f ca="1">INVENTARIO[[#This Row],[Pricing 1]]*10%</f>
        <v>0</v>
      </c>
      <c r="N2736" s="197"/>
      <c r="O2736" s="197"/>
      <c r="P2736" s="197" t="e">
        <f t="shared" si="219"/>
        <v>#DIV/0!</v>
      </c>
      <c r="Q2736" s="196"/>
      <c r="R2736" s="197"/>
      <c r="S2736" s="199">
        <f t="shared" si="220"/>
        <v>0</v>
      </c>
      <c r="T2736" s="200">
        <f ca="1">(P2736+S2736)-INVENTARIO[[#This Row],[Comisión 10%]]</f>
        <v>0</v>
      </c>
      <c r="U2736" s="197">
        <f t="shared" ca="1" si="221"/>
        <v>0</v>
      </c>
      <c r="V2736" s="201"/>
      <c r="W2736" s="20">
        <f ca="1">INVENTARIO[[#This Row],[Precio Final]]-(INVENTARIO[[#This Row],[Comisión 10%]]+INVENTARIO[[#This Row],[Costo total]])</f>
        <v>0</v>
      </c>
      <c r="X2736" s="20">
        <f ca="1">INVENTARIO[[#This Row],[Ganancia Unitaria]]*INVENTARIO[[#This Row],[Salidas]]</f>
        <v>0</v>
      </c>
      <c r="Y2736" s="20"/>
      <c r="Z2736" s="20"/>
    </row>
    <row r="2737" spans="1:26" ht="55" hidden="1" customHeight="1" x14ac:dyDescent="0.15">
      <c r="A2737" s="23"/>
      <c r="B2737" s="171"/>
      <c r="C2737" s="22"/>
      <c r="D2737" s="120"/>
      <c r="E2737" s="194"/>
      <c r="F2737" s="195" t="s">
        <v>2412</v>
      </c>
      <c r="G2737" s="196"/>
      <c r="H2737" s="197"/>
      <c r="I2737" s="198">
        <f t="shared" ca="1" si="218"/>
        <v>0</v>
      </c>
      <c r="J2737" s="121"/>
      <c r="K2737" s="196">
        <f>SUMIFS(VENTAS[Cantidad],VENTAS[Código del producto Vendido],INVENTARIO[[#This Row],[Code]])</f>
        <v>0</v>
      </c>
      <c r="L2737" s="196">
        <f>INVENTARIO[[#This Row],[Entradas]]-INVENTARIO[[#This Row],[Salidas]]</f>
        <v>0</v>
      </c>
      <c r="M2737" s="197">
        <f ca="1">INVENTARIO[[#This Row],[Pricing 1]]*10%</f>
        <v>0</v>
      </c>
      <c r="N2737" s="197"/>
      <c r="O2737" s="197"/>
      <c r="P2737" s="197" t="e">
        <f t="shared" si="219"/>
        <v>#DIV/0!</v>
      </c>
      <c r="Q2737" s="196"/>
      <c r="R2737" s="197"/>
      <c r="S2737" s="199">
        <f t="shared" si="220"/>
        <v>0</v>
      </c>
      <c r="T2737" s="200">
        <f ca="1">(P2737+S2737)-INVENTARIO[[#This Row],[Comisión 10%]]</f>
        <v>0</v>
      </c>
      <c r="U2737" s="197">
        <f t="shared" ca="1" si="221"/>
        <v>0</v>
      </c>
      <c r="V2737" s="201"/>
      <c r="W2737" s="20">
        <f ca="1">INVENTARIO[[#This Row],[Precio Final]]-(INVENTARIO[[#This Row],[Comisión 10%]]+INVENTARIO[[#This Row],[Costo total]])</f>
        <v>0</v>
      </c>
      <c r="X2737" s="20">
        <f ca="1">INVENTARIO[[#This Row],[Ganancia Unitaria]]*INVENTARIO[[#This Row],[Salidas]]</f>
        <v>0</v>
      </c>
      <c r="Y2737" s="20"/>
      <c r="Z2737" s="20"/>
    </row>
    <row r="2738" spans="1:26" ht="55" hidden="1" customHeight="1" x14ac:dyDescent="0.15">
      <c r="A2738" s="23"/>
      <c r="B2738" s="171"/>
      <c r="C2738" s="22"/>
      <c r="D2738" s="120"/>
      <c r="E2738" s="194"/>
      <c r="F2738" s="195" t="s">
        <v>697</v>
      </c>
      <c r="G2738" s="196"/>
      <c r="H2738" s="197"/>
      <c r="I2738" s="198">
        <f t="shared" ca="1" si="218"/>
        <v>0</v>
      </c>
      <c r="J2738" s="121"/>
      <c r="K2738" s="196">
        <f>SUMIFS(VENTAS[Cantidad],VENTAS[Código del producto Vendido],INVENTARIO[[#This Row],[Code]])</f>
        <v>0</v>
      </c>
      <c r="L2738" s="196">
        <f>INVENTARIO[[#This Row],[Entradas]]-INVENTARIO[[#This Row],[Salidas]]</f>
        <v>0</v>
      </c>
      <c r="M2738" s="197">
        <f ca="1">INVENTARIO[[#This Row],[Pricing 1]]*10%</f>
        <v>0</v>
      </c>
      <c r="N2738" s="197"/>
      <c r="O2738" s="197"/>
      <c r="P2738" s="197" t="e">
        <f t="shared" si="219"/>
        <v>#DIV/0!</v>
      </c>
      <c r="Q2738" s="196"/>
      <c r="R2738" s="197"/>
      <c r="S2738" s="199">
        <f t="shared" si="220"/>
        <v>0</v>
      </c>
      <c r="T2738" s="200">
        <f ca="1">(P2738+S2738)-INVENTARIO[[#This Row],[Comisión 10%]]</f>
        <v>0</v>
      </c>
      <c r="U2738" s="197">
        <f t="shared" ca="1" si="221"/>
        <v>0</v>
      </c>
      <c r="V2738" s="201"/>
      <c r="W2738" s="20">
        <f ca="1">INVENTARIO[[#This Row],[Precio Final]]-(INVENTARIO[[#This Row],[Comisión 10%]]+INVENTARIO[[#This Row],[Costo total]])</f>
        <v>0</v>
      </c>
      <c r="X2738" s="20">
        <f ca="1">INVENTARIO[[#This Row],[Ganancia Unitaria]]*INVENTARIO[[#This Row],[Salidas]]</f>
        <v>0</v>
      </c>
      <c r="Y2738" s="20"/>
      <c r="Z2738" s="20"/>
    </row>
    <row r="2739" spans="1:26" ht="55" hidden="1" customHeight="1" x14ac:dyDescent="0.15">
      <c r="A2739" s="23"/>
      <c r="B2739" s="171"/>
      <c r="C2739" s="22"/>
      <c r="D2739" s="120"/>
      <c r="E2739" s="194"/>
      <c r="F2739" s="195" t="s">
        <v>697</v>
      </c>
      <c r="G2739" s="196"/>
      <c r="H2739" s="197"/>
      <c r="I2739" s="198">
        <f t="shared" ca="1" si="218"/>
        <v>0</v>
      </c>
      <c r="J2739" s="121"/>
      <c r="K2739" s="196">
        <f>SUMIFS(VENTAS[Cantidad],VENTAS[Código del producto Vendido],INVENTARIO[[#This Row],[Code]])</f>
        <v>0</v>
      </c>
      <c r="L2739" s="196">
        <f>INVENTARIO[[#This Row],[Entradas]]-INVENTARIO[[#This Row],[Salidas]]</f>
        <v>0</v>
      </c>
      <c r="M2739" s="197">
        <f ca="1">INVENTARIO[[#This Row],[Pricing 1]]*10%</f>
        <v>0</v>
      </c>
      <c r="N2739" s="197"/>
      <c r="O2739" s="197"/>
      <c r="P2739" s="197" t="e">
        <f t="shared" si="219"/>
        <v>#DIV/0!</v>
      </c>
      <c r="Q2739" s="196"/>
      <c r="R2739" s="197"/>
      <c r="S2739" s="199">
        <f t="shared" si="220"/>
        <v>0</v>
      </c>
      <c r="T2739" s="200">
        <f ca="1">(P2739+S2739)-INVENTARIO[[#This Row],[Comisión 10%]]</f>
        <v>0</v>
      </c>
      <c r="U2739" s="197">
        <f t="shared" ca="1" si="221"/>
        <v>0</v>
      </c>
      <c r="V2739" s="201"/>
      <c r="W2739" s="20">
        <f ca="1">INVENTARIO[[#This Row],[Precio Final]]-(INVENTARIO[[#This Row],[Comisión 10%]]+INVENTARIO[[#This Row],[Costo total]])</f>
        <v>0</v>
      </c>
      <c r="X2739" s="20">
        <f ca="1">INVENTARIO[[#This Row],[Ganancia Unitaria]]*INVENTARIO[[#This Row],[Salidas]]</f>
        <v>0</v>
      </c>
      <c r="Y2739" s="20"/>
      <c r="Z2739" s="20"/>
    </row>
    <row r="2740" spans="1:26" ht="55" hidden="1" customHeight="1" x14ac:dyDescent="0.15">
      <c r="A2740" s="23"/>
      <c r="B2740" s="171"/>
      <c r="C2740" s="22"/>
      <c r="D2740" s="120"/>
      <c r="E2740" s="194"/>
      <c r="F2740" s="195" t="s">
        <v>1345</v>
      </c>
      <c r="G2740" s="196"/>
      <c r="H2740" s="197"/>
      <c r="I2740" s="198">
        <f t="shared" ca="1" si="218"/>
        <v>0</v>
      </c>
      <c r="J2740" s="121"/>
      <c r="K2740" s="196">
        <f>SUMIFS(VENTAS[Cantidad],VENTAS[Código del producto Vendido],INVENTARIO[[#This Row],[Code]])</f>
        <v>0</v>
      </c>
      <c r="L2740" s="196">
        <f>INVENTARIO[[#This Row],[Entradas]]-INVENTARIO[[#This Row],[Salidas]]</f>
        <v>0</v>
      </c>
      <c r="M2740" s="197">
        <f ca="1">INVENTARIO[[#This Row],[Pricing 1]]*10%</f>
        <v>0</v>
      </c>
      <c r="N2740" s="197"/>
      <c r="O2740" s="197"/>
      <c r="P2740" s="197" t="e">
        <f t="shared" si="219"/>
        <v>#DIV/0!</v>
      </c>
      <c r="Q2740" s="196"/>
      <c r="R2740" s="197"/>
      <c r="S2740" s="199">
        <f t="shared" si="220"/>
        <v>0</v>
      </c>
      <c r="T2740" s="200">
        <f ca="1">(P2740+S2740)-INVENTARIO[[#This Row],[Comisión 10%]]</f>
        <v>0</v>
      </c>
      <c r="U2740" s="197">
        <f t="shared" ca="1" si="221"/>
        <v>0</v>
      </c>
      <c r="V2740" s="201"/>
      <c r="W2740" s="20">
        <f ca="1">INVENTARIO[[#This Row],[Precio Final]]-(INVENTARIO[[#This Row],[Comisión 10%]]+INVENTARIO[[#This Row],[Costo total]])</f>
        <v>0</v>
      </c>
      <c r="X2740" s="20">
        <f ca="1">INVENTARIO[[#This Row],[Ganancia Unitaria]]*INVENTARIO[[#This Row],[Salidas]]</f>
        <v>0</v>
      </c>
      <c r="Y2740" s="20"/>
      <c r="Z2740" s="20"/>
    </row>
    <row r="2741" spans="1:26" ht="55" hidden="1" customHeight="1" x14ac:dyDescent="0.15">
      <c r="A2741" s="23"/>
      <c r="B2741" s="171"/>
      <c r="C2741" s="22"/>
      <c r="D2741" s="120"/>
      <c r="E2741" s="194"/>
      <c r="F2741" s="195" t="s">
        <v>697</v>
      </c>
      <c r="G2741" s="196"/>
      <c r="H2741" s="197"/>
      <c r="I2741" s="198">
        <f t="shared" ca="1" si="218"/>
        <v>0</v>
      </c>
      <c r="J2741" s="121"/>
      <c r="K2741" s="196">
        <f>SUMIFS(VENTAS[Cantidad],VENTAS[Código del producto Vendido],INVENTARIO[[#This Row],[Code]])</f>
        <v>0</v>
      </c>
      <c r="L2741" s="196">
        <f>INVENTARIO[[#This Row],[Entradas]]-INVENTARIO[[#This Row],[Salidas]]</f>
        <v>0</v>
      </c>
      <c r="M2741" s="197">
        <f ca="1">INVENTARIO[[#This Row],[Pricing 1]]*10%</f>
        <v>0</v>
      </c>
      <c r="N2741" s="197"/>
      <c r="O2741" s="197"/>
      <c r="P2741" s="197" t="e">
        <f t="shared" si="219"/>
        <v>#DIV/0!</v>
      </c>
      <c r="Q2741" s="196"/>
      <c r="R2741" s="197"/>
      <c r="S2741" s="199">
        <f t="shared" si="220"/>
        <v>0</v>
      </c>
      <c r="T2741" s="200">
        <f ca="1">(P2741+S2741)-INVENTARIO[[#This Row],[Comisión 10%]]</f>
        <v>0</v>
      </c>
      <c r="U2741" s="197">
        <f t="shared" ca="1" si="221"/>
        <v>0</v>
      </c>
      <c r="V2741" s="201"/>
      <c r="W2741" s="20">
        <f ca="1">INVENTARIO[[#This Row],[Precio Final]]-(INVENTARIO[[#This Row],[Comisión 10%]]+INVENTARIO[[#This Row],[Costo total]])</f>
        <v>0</v>
      </c>
      <c r="X2741" s="20">
        <f ca="1">INVENTARIO[[#This Row],[Ganancia Unitaria]]*INVENTARIO[[#This Row],[Salidas]]</f>
        <v>0</v>
      </c>
      <c r="Y2741" s="20"/>
      <c r="Z2741" s="20"/>
    </row>
    <row r="2742" spans="1:26" ht="55" hidden="1" customHeight="1" x14ac:dyDescent="0.15">
      <c r="A2742" s="23"/>
      <c r="B2742" s="171"/>
      <c r="C2742" s="22"/>
      <c r="D2742" s="120"/>
      <c r="E2742" s="194"/>
      <c r="F2742" s="195" t="s">
        <v>2414</v>
      </c>
      <c r="G2742" s="196"/>
      <c r="H2742" s="197"/>
      <c r="I2742" s="198">
        <f t="shared" ref="I2742:I2805" ca="1" si="222">U2742</f>
        <v>0</v>
      </c>
      <c r="J2742" s="121"/>
      <c r="K2742" s="196">
        <f>SUMIFS(VENTAS[Cantidad],VENTAS[Código del producto Vendido],INVENTARIO[[#This Row],[Code]])</f>
        <v>0</v>
      </c>
      <c r="L2742" s="196">
        <f>INVENTARIO[[#This Row],[Entradas]]-INVENTARIO[[#This Row],[Salidas]]</f>
        <v>0</v>
      </c>
      <c r="M2742" s="197">
        <f ca="1">INVENTARIO[[#This Row],[Pricing 1]]*10%</f>
        <v>0</v>
      </c>
      <c r="N2742" s="197"/>
      <c r="O2742" s="197"/>
      <c r="P2742" s="197" t="e">
        <f t="shared" ref="P2742:P2805" si="223">N2742/O2742</f>
        <v>#DIV/0!</v>
      </c>
      <c r="Q2742" s="196"/>
      <c r="R2742" s="197"/>
      <c r="S2742" s="199">
        <f t="shared" ref="S2742:S2805" si="224">Q2742*R2742/1000</f>
        <v>0</v>
      </c>
      <c r="T2742" s="200">
        <f ca="1">(P2742+S2742)-INVENTARIO[[#This Row],[Comisión 10%]]</f>
        <v>0</v>
      </c>
      <c r="U2742" s="197">
        <f t="shared" ref="U2742:U2805" ca="1" si="225">ROUNDUP(T2742,0)</f>
        <v>0</v>
      </c>
      <c r="V2742" s="201"/>
      <c r="W2742" s="20">
        <f ca="1">INVENTARIO[[#This Row],[Precio Final]]-(INVENTARIO[[#This Row],[Comisión 10%]]+INVENTARIO[[#This Row],[Costo total]])</f>
        <v>0</v>
      </c>
      <c r="X2742" s="20">
        <f ca="1">INVENTARIO[[#This Row],[Ganancia Unitaria]]*INVENTARIO[[#This Row],[Salidas]]</f>
        <v>0</v>
      </c>
      <c r="Y2742" s="20"/>
      <c r="Z2742" s="20"/>
    </row>
    <row r="2743" spans="1:26" ht="55" hidden="1" customHeight="1" x14ac:dyDescent="0.15">
      <c r="A2743" s="23"/>
      <c r="B2743" s="171"/>
      <c r="C2743" s="22"/>
      <c r="D2743" s="120"/>
      <c r="E2743" s="194"/>
      <c r="F2743" s="195" t="s">
        <v>692</v>
      </c>
      <c r="G2743" s="196"/>
      <c r="H2743" s="197"/>
      <c r="I2743" s="198">
        <f t="shared" ca="1" si="222"/>
        <v>0</v>
      </c>
      <c r="J2743" s="121"/>
      <c r="K2743" s="196">
        <f>SUMIFS(VENTAS[Cantidad],VENTAS[Código del producto Vendido],INVENTARIO[[#This Row],[Code]])</f>
        <v>0</v>
      </c>
      <c r="L2743" s="196">
        <f>INVENTARIO[[#This Row],[Entradas]]-INVENTARIO[[#This Row],[Salidas]]</f>
        <v>0</v>
      </c>
      <c r="M2743" s="197">
        <f ca="1">INVENTARIO[[#This Row],[Pricing 1]]*10%</f>
        <v>0</v>
      </c>
      <c r="N2743" s="197"/>
      <c r="O2743" s="197"/>
      <c r="P2743" s="197" t="e">
        <f t="shared" si="223"/>
        <v>#DIV/0!</v>
      </c>
      <c r="Q2743" s="196"/>
      <c r="R2743" s="197"/>
      <c r="S2743" s="199">
        <f t="shared" si="224"/>
        <v>0</v>
      </c>
      <c r="T2743" s="200">
        <f ca="1">(P2743+S2743)-INVENTARIO[[#This Row],[Comisión 10%]]</f>
        <v>0</v>
      </c>
      <c r="U2743" s="197">
        <f t="shared" ca="1" si="225"/>
        <v>0</v>
      </c>
      <c r="V2743" s="201"/>
      <c r="W2743" s="20">
        <f ca="1">INVENTARIO[[#This Row],[Precio Final]]-(INVENTARIO[[#This Row],[Comisión 10%]]+INVENTARIO[[#This Row],[Costo total]])</f>
        <v>0</v>
      </c>
      <c r="X2743" s="20">
        <f ca="1">INVENTARIO[[#This Row],[Ganancia Unitaria]]*INVENTARIO[[#This Row],[Salidas]]</f>
        <v>0</v>
      </c>
      <c r="Y2743" s="20"/>
      <c r="Z2743" s="20"/>
    </row>
    <row r="2744" spans="1:26" ht="55" hidden="1" customHeight="1" x14ac:dyDescent="0.15">
      <c r="A2744" s="23"/>
      <c r="B2744" s="171"/>
      <c r="C2744" s="22"/>
      <c r="D2744" s="120"/>
      <c r="E2744" s="194"/>
      <c r="F2744" s="195" t="s">
        <v>2412</v>
      </c>
      <c r="G2744" s="196"/>
      <c r="H2744" s="197"/>
      <c r="I2744" s="198">
        <f t="shared" ca="1" si="222"/>
        <v>0</v>
      </c>
      <c r="J2744" s="121"/>
      <c r="K2744" s="196">
        <f>SUMIFS(VENTAS[Cantidad],VENTAS[Código del producto Vendido],INVENTARIO[[#This Row],[Code]])</f>
        <v>0</v>
      </c>
      <c r="L2744" s="196">
        <f>INVENTARIO[[#This Row],[Entradas]]-INVENTARIO[[#This Row],[Salidas]]</f>
        <v>0</v>
      </c>
      <c r="M2744" s="197">
        <f ca="1">INVENTARIO[[#This Row],[Pricing 1]]*10%</f>
        <v>0</v>
      </c>
      <c r="N2744" s="197"/>
      <c r="O2744" s="197"/>
      <c r="P2744" s="197" t="e">
        <f t="shared" si="223"/>
        <v>#DIV/0!</v>
      </c>
      <c r="Q2744" s="196"/>
      <c r="R2744" s="197"/>
      <c r="S2744" s="199">
        <f t="shared" si="224"/>
        <v>0</v>
      </c>
      <c r="T2744" s="200">
        <f ca="1">(P2744+S2744)-INVENTARIO[[#This Row],[Comisión 10%]]</f>
        <v>0</v>
      </c>
      <c r="U2744" s="197">
        <f t="shared" ca="1" si="225"/>
        <v>0</v>
      </c>
      <c r="V2744" s="201"/>
      <c r="W2744" s="20">
        <f ca="1">INVENTARIO[[#This Row],[Precio Final]]-(INVENTARIO[[#This Row],[Comisión 10%]]+INVENTARIO[[#This Row],[Costo total]])</f>
        <v>0</v>
      </c>
      <c r="X2744" s="20">
        <f ca="1">INVENTARIO[[#This Row],[Ganancia Unitaria]]*INVENTARIO[[#This Row],[Salidas]]</f>
        <v>0</v>
      </c>
      <c r="Y2744" s="20"/>
      <c r="Z2744" s="20"/>
    </row>
    <row r="2745" spans="1:26" ht="55" hidden="1" customHeight="1" x14ac:dyDescent="0.15">
      <c r="A2745" s="23"/>
      <c r="B2745" s="171"/>
      <c r="C2745" s="22"/>
      <c r="D2745" s="120"/>
      <c r="E2745" s="194"/>
      <c r="F2745" s="195" t="s">
        <v>698</v>
      </c>
      <c r="G2745" s="196"/>
      <c r="H2745" s="197"/>
      <c r="I2745" s="198">
        <f t="shared" ca="1" si="222"/>
        <v>0</v>
      </c>
      <c r="J2745" s="121"/>
      <c r="K2745" s="196">
        <f>SUMIFS(VENTAS[Cantidad],VENTAS[Código del producto Vendido],INVENTARIO[[#This Row],[Code]])</f>
        <v>0</v>
      </c>
      <c r="L2745" s="196">
        <f>INVENTARIO[[#This Row],[Entradas]]-INVENTARIO[[#This Row],[Salidas]]</f>
        <v>0</v>
      </c>
      <c r="M2745" s="197">
        <f ca="1">INVENTARIO[[#This Row],[Pricing 1]]*10%</f>
        <v>0</v>
      </c>
      <c r="N2745" s="197"/>
      <c r="O2745" s="197"/>
      <c r="P2745" s="197" t="e">
        <f t="shared" si="223"/>
        <v>#DIV/0!</v>
      </c>
      <c r="Q2745" s="196"/>
      <c r="R2745" s="197"/>
      <c r="S2745" s="199">
        <f t="shared" si="224"/>
        <v>0</v>
      </c>
      <c r="T2745" s="200">
        <f ca="1">(P2745+S2745)-INVENTARIO[[#This Row],[Comisión 10%]]</f>
        <v>0</v>
      </c>
      <c r="U2745" s="197">
        <f t="shared" ca="1" si="225"/>
        <v>0</v>
      </c>
      <c r="V2745" s="201"/>
      <c r="W2745" s="20">
        <f ca="1">INVENTARIO[[#This Row],[Precio Final]]-(INVENTARIO[[#This Row],[Comisión 10%]]+INVENTARIO[[#This Row],[Costo total]])</f>
        <v>0</v>
      </c>
      <c r="X2745" s="20">
        <f ca="1">INVENTARIO[[#This Row],[Ganancia Unitaria]]*INVENTARIO[[#This Row],[Salidas]]</f>
        <v>0</v>
      </c>
      <c r="Y2745" s="20"/>
      <c r="Z2745" s="20"/>
    </row>
    <row r="2746" spans="1:26" ht="55" hidden="1" customHeight="1" x14ac:dyDescent="0.15">
      <c r="A2746" s="23"/>
      <c r="B2746" s="171"/>
      <c r="C2746" s="22"/>
      <c r="D2746" s="120"/>
      <c r="E2746" s="194"/>
      <c r="F2746" s="195" t="s">
        <v>692</v>
      </c>
      <c r="G2746" s="196"/>
      <c r="H2746" s="197"/>
      <c r="I2746" s="198">
        <f t="shared" ca="1" si="222"/>
        <v>0</v>
      </c>
      <c r="J2746" s="121"/>
      <c r="K2746" s="196">
        <f>SUMIFS(VENTAS[Cantidad],VENTAS[Código del producto Vendido],INVENTARIO[[#This Row],[Code]])</f>
        <v>0</v>
      </c>
      <c r="L2746" s="196">
        <f>INVENTARIO[[#This Row],[Entradas]]-INVENTARIO[[#This Row],[Salidas]]</f>
        <v>0</v>
      </c>
      <c r="M2746" s="197">
        <f ca="1">INVENTARIO[[#This Row],[Pricing 1]]*10%</f>
        <v>0</v>
      </c>
      <c r="N2746" s="197"/>
      <c r="O2746" s="197"/>
      <c r="P2746" s="197" t="e">
        <f t="shared" si="223"/>
        <v>#DIV/0!</v>
      </c>
      <c r="Q2746" s="196"/>
      <c r="R2746" s="197"/>
      <c r="S2746" s="199">
        <f t="shared" si="224"/>
        <v>0</v>
      </c>
      <c r="T2746" s="200">
        <f ca="1">(P2746+S2746)-INVENTARIO[[#This Row],[Comisión 10%]]</f>
        <v>0</v>
      </c>
      <c r="U2746" s="197">
        <f t="shared" ca="1" si="225"/>
        <v>0</v>
      </c>
      <c r="V2746" s="201"/>
      <c r="W2746" s="20">
        <f ca="1">INVENTARIO[[#This Row],[Precio Final]]-(INVENTARIO[[#This Row],[Comisión 10%]]+INVENTARIO[[#This Row],[Costo total]])</f>
        <v>0</v>
      </c>
      <c r="X2746" s="20">
        <f ca="1">INVENTARIO[[#This Row],[Ganancia Unitaria]]*INVENTARIO[[#This Row],[Salidas]]</f>
        <v>0</v>
      </c>
      <c r="Y2746" s="20"/>
      <c r="Z2746" s="20"/>
    </row>
    <row r="2747" spans="1:26" ht="55" hidden="1" customHeight="1" x14ac:dyDescent="0.15">
      <c r="A2747" s="23"/>
      <c r="B2747" s="171"/>
      <c r="C2747" s="22"/>
      <c r="D2747" s="120"/>
      <c r="E2747" s="194"/>
      <c r="F2747" s="195" t="s">
        <v>711</v>
      </c>
      <c r="G2747" s="196"/>
      <c r="H2747" s="197"/>
      <c r="I2747" s="198">
        <f t="shared" ca="1" si="222"/>
        <v>0</v>
      </c>
      <c r="J2747" s="121"/>
      <c r="K2747" s="196">
        <f>SUMIFS(VENTAS[Cantidad],VENTAS[Código del producto Vendido],INVENTARIO[[#This Row],[Code]])</f>
        <v>0</v>
      </c>
      <c r="L2747" s="196">
        <f>INVENTARIO[[#This Row],[Entradas]]-INVENTARIO[[#This Row],[Salidas]]</f>
        <v>0</v>
      </c>
      <c r="M2747" s="197">
        <f ca="1">INVENTARIO[[#This Row],[Pricing 1]]*10%</f>
        <v>0</v>
      </c>
      <c r="N2747" s="197"/>
      <c r="O2747" s="197"/>
      <c r="P2747" s="197" t="e">
        <f t="shared" si="223"/>
        <v>#DIV/0!</v>
      </c>
      <c r="Q2747" s="196"/>
      <c r="R2747" s="197"/>
      <c r="S2747" s="199">
        <f t="shared" si="224"/>
        <v>0</v>
      </c>
      <c r="T2747" s="200">
        <f ca="1">(P2747+S2747)-INVENTARIO[[#This Row],[Comisión 10%]]</f>
        <v>0</v>
      </c>
      <c r="U2747" s="197">
        <f t="shared" ca="1" si="225"/>
        <v>0</v>
      </c>
      <c r="V2747" s="201"/>
      <c r="W2747" s="20">
        <f ca="1">INVENTARIO[[#This Row],[Precio Final]]-(INVENTARIO[[#This Row],[Comisión 10%]]+INVENTARIO[[#This Row],[Costo total]])</f>
        <v>0</v>
      </c>
      <c r="X2747" s="20">
        <f ca="1">INVENTARIO[[#This Row],[Ganancia Unitaria]]*INVENTARIO[[#This Row],[Salidas]]</f>
        <v>0</v>
      </c>
      <c r="Y2747" s="20"/>
      <c r="Z2747" s="20"/>
    </row>
    <row r="2748" spans="1:26" ht="55" hidden="1" customHeight="1" x14ac:dyDescent="0.15">
      <c r="A2748" s="23"/>
      <c r="B2748" s="171"/>
      <c r="C2748" s="22"/>
      <c r="D2748" s="120"/>
      <c r="E2748" s="194"/>
      <c r="F2748" s="195" t="s">
        <v>711</v>
      </c>
      <c r="G2748" s="196"/>
      <c r="H2748" s="197"/>
      <c r="I2748" s="198">
        <f t="shared" ca="1" si="222"/>
        <v>0</v>
      </c>
      <c r="J2748" s="121"/>
      <c r="K2748" s="196">
        <f>SUMIFS(VENTAS[Cantidad],VENTAS[Código del producto Vendido],INVENTARIO[[#This Row],[Code]])</f>
        <v>0</v>
      </c>
      <c r="L2748" s="196">
        <f>INVENTARIO[[#This Row],[Entradas]]-INVENTARIO[[#This Row],[Salidas]]</f>
        <v>0</v>
      </c>
      <c r="M2748" s="197">
        <f ca="1">INVENTARIO[[#This Row],[Pricing 1]]*10%</f>
        <v>0</v>
      </c>
      <c r="N2748" s="197"/>
      <c r="O2748" s="197"/>
      <c r="P2748" s="197" t="e">
        <f t="shared" si="223"/>
        <v>#DIV/0!</v>
      </c>
      <c r="Q2748" s="196"/>
      <c r="R2748" s="197"/>
      <c r="S2748" s="199">
        <f t="shared" si="224"/>
        <v>0</v>
      </c>
      <c r="T2748" s="200">
        <f ca="1">(P2748+S2748)-INVENTARIO[[#This Row],[Comisión 10%]]</f>
        <v>0</v>
      </c>
      <c r="U2748" s="197">
        <f t="shared" ca="1" si="225"/>
        <v>0</v>
      </c>
      <c r="V2748" s="201"/>
      <c r="W2748" s="20">
        <f ca="1">INVENTARIO[[#This Row],[Precio Final]]-(INVENTARIO[[#This Row],[Comisión 10%]]+INVENTARIO[[#This Row],[Costo total]])</f>
        <v>0</v>
      </c>
      <c r="X2748" s="20">
        <f ca="1">INVENTARIO[[#This Row],[Ganancia Unitaria]]*INVENTARIO[[#This Row],[Salidas]]</f>
        <v>0</v>
      </c>
      <c r="Y2748" s="20"/>
      <c r="Z2748" s="20"/>
    </row>
    <row r="2749" spans="1:26" ht="55" hidden="1" customHeight="1" x14ac:dyDescent="0.15">
      <c r="A2749" s="23"/>
      <c r="B2749" s="171"/>
      <c r="C2749" s="22"/>
      <c r="D2749" s="120"/>
      <c r="E2749" s="194"/>
      <c r="F2749" s="195" t="s">
        <v>711</v>
      </c>
      <c r="G2749" s="196"/>
      <c r="H2749" s="197"/>
      <c r="I2749" s="198">
        <f t="shared" ca="1" si="222"/>
        <v>0</v>
      </c>
      <c r="J2749" s="121"/>
      <c r="K2749" s="196">
        <f>SUMIFS(VENTAS[Cantidad],VENTAS[Código del producto Vendido],INVENTARIO[[#This Row],[Code]])</f>
        <v>0</v>
      </c>
      <c r="L2749" s="196">
        <f>INVENTARIO[[#This Row],[Entradas]]-INVENTARIO[[#This Row],[Salidas]]</f>
        <v>0</v>
      </c>
      <c r="M2749" s="197">
        <f ca="1">INVENTARIO[[#This Row],[Pricing 1]]*10%</f>
        <v>0</v>
      </c>
      <c r="N2749" s="197"/>
      <c r="O2749" s="197"/>
      <c r="P2749" s="197" t="e">
        <f t="shared" si="223"/>
        <v>#DIV/0!</v>
      </c>
      <c r="Q2749" s="196"/>
      <c r="R2749" s="197"/>
      <c r="S2749" s="199">
        <f t="shared" si="224"/>
        <v>0</v>
      </c>
      <c r="T2749" s="200">
        <f ca="1">(P2749+S2749)-INVENTARIO[[#This Row],[Comisión 10%]]</f>
        <v>0</v>
      </c>
      <c r="U2749" s="197">
        <f t="shared" ca="1" si="225"/>
        <v>0</v>
      </c>
      <c r="V2749" s="201"/>
      <c r="W2749" s="20">
        <f ca="1">INVENTARIO[[#This Row],[Precio Final]]-(INVENTARIO[[#This Row],[Comisión 10%]]+INVENTARIO[[#This Row],[Costo total]])</f>
        <v>0</v>
      </c>
      <c r="X2749" s="20">
        <f ca="1">INVENTARIO[[#This Row],[Ganancia Unitaria]]*INVENTARIO[[#This Row],[Salidas]]</f>
        <v>0</v>
      </c>
      <c r="Y2749" s="20"/>
      <c r="Z2749" s="20"/>
    </row>
    <row r="2750" spans="1:26" ht="55" hidden="1" customHeight="1" x14ac:dyDescent="0.15">
      <c r="A2750" s="23"/>
      <c r="B2750" s="171"/>
      <c r="C2750" s="22"/>
      <c r="D2750" s="120"/>
      <c r="E2750" s="194"/>
      <c r="F2750" s="195" t="s">
        <v>711</v>
      </c>
      <c r="G2750" s="196"/>
      <c r="H2750" s="197"/>
      <c r="I2750" s="198">
        <f t="shared" ca="1" si="222"/>
        <v>0</v>
      </c>
      <c r="J2750" s="121"/>
      <c r="K2750" s="196">
        <f>SUMIFS(VENTAS[Cantidad],VENTAS[Código del producto Vendido],INVENTARIO[[#This Row],[Code]])</f>
        <v>0</v>
      </c>
      <c r="L2750" s="196">
        <f>INVENTARIO[[#This Row],[Entradas]]-INVENTARIO[[#This Row],[Salidas]]</f>
        <v>0</v>
      </c>
      <c r="M2750" s="197">
        <f ca="1">INVENTARIO[[#This Row],[Pricing 1]]*10%</f>
        <v>0</v>
      </c>
      <c r="N2750" s="197"/>
      <c r="O2750" s="197"/>
      <c r="P2750" s="197" t="e">
        <f t="shared" si="223"/>
        <v>#DIV/0!</v>
      </c>
      <c r="Q2750" s="196"/>
      <c r="R2750" s="197"/>
      <c r="S2750" s="199">
        <f t="shared" si="224"/>
        <v>0</v>
      </c>
      <c r="T2750" s="200">
        <f ca="1">(P2750+S2750)-INVENTARIO[[#This Row],[Comisión 10%]]</f>
        <v>0</v>
      </c>
      <c r="U2750" s="197">
        <f t="shared" ca="1" si="225"/>
        <v>0</v>
      </c>
      <c r="V2750" s="201"/>
      <c r="W2750" s="20">
        <f ca="1">INVENTARIO[[#This Row],[Precio Final]]-(INVENTARIO[[#This Row],[Comisión 10%]]+INVENTARIO[[#This Row],[Costo total]])</f>
        <v>0</v>
      </c>
      <c r="X2750" s="20">
        <f ca="1">INVENTARIO[[#This Row],[Ganancia Unitaria]]*INVENTARIO[[#This Row],[Salidas]]</f>
        <v>0</v>
      </c>
      <c r="Y2750" s="20"/>
      <c r="Z2750" s="20"/>
    </row>
    <row r="2751" spans="1:26" ht="55" hidden="1" customHeight="1" x14ac:dyDescent="0.15">
      <c r="A2751" s="23"/>
      <c r="B2751" s="171"/>
      <c r="C2751" s="22"/>
      <c r="D2751" s="120"/>
      <c r="E2751" s="194"/>
      <c r="F2751" s="195" t="s">
        <v>711</v>
      </c>
      <c r="G2751" s="196"/>
      <c r="H2751" s="197"/>
      <c r="I2751" s="198">
        <f t="shared" ca="1" si="222"/>
        <v>0</v>
      </c>
      <c r="J2751" s="121"/>
      <c r="K2751" s="196">
        <f>SUMIFS(VENTAS[Cantidad],VENTAS[Código del producto Vendido],INVENTARIO[[#This Row],[Code]])</f>
        <v>0</v>
      </c>
      <c r="L2751" s="196">
        <f>INVENTARIO[[#This Row],[Entradas]]-INVENTARIO[[#This Row],[Salidas]]</f>
        <v>0</v>
      </c>
      <c r="M2751" s="197">
        <f ca="1">INVENTARIO[[#This Row],[Pricing 1]]*10%</f>
        <v>0</v>
      </c>
      <c r="N2751" s="197"/>
      <c r="O2751" s="197"/>
      <c r="P2751" s="197" t="e">
        <f t="shared" si="223"/>
        <v>#DIV/0!</v>
      </c>
      <c r="Q2751" s="196"/>
      <c r="R2751" s="197"/>
      <c r="S2751" s="199">
        <f t="shared" si="224"/>
        <v>0</v>
      </c>
      <c r="T2751" s="200">
        <f ca="1">(P2751+S2751)-INVENTARIO[[#This Row],[Comisión 10%]]</f>
        <v>0</v>
      </c>
      <c r="U2751" s="197">
        <f t="shared" ca="1" si="225"/>
        <v>0</v>
      </c>
      <c r="V2751" s="201"/>
      <c r="W2751" s="20">
        <f ca="1">INVENTARIO[[#This Row],[Precio Final]]-(INVENTARIO[[#This Row],[Comisión 10%]]+INVENTARIO[[#This Row],[Costo total]])</f>
        <v>0</v>
      </c>
      <c r="X2751" s="20">
        <f ca="1">INVENTARIO[[#This Row],[Ganancia Unitaria]]*INVENTARIO[[#This Row],[Salidas]]</f>
        <v>0</v>
      </c>
      <c r="Y2751" s="20"/>
      <c r="Z2751" s="20"/>
    </row>
    <row r="2752" spans="1:26" ht="55" hidden="1" customHeight="1" x14ac:dyDescent="0.15">
      <c r="A2752" s="23"/>
      <c r="B2752" s="171"/>
      <c r="C2752" s="22"/>
      <c r="D2752" s="120"/>
      <c r="E2752" s="194"/>
      <c r="F2752" s="195" t="s">
        <v>711</v>
      </c>
      <c r="G2752" s="196"/>
      <c r="H2752" s="197"/>
      <c r="I2752" s="198">
        <f t="shared" ca="1" si="222"/>
        <v>0</v>
      </c>
      <c r="J2752" s="121"/>
      <c r="K2752" s="196">
        <f>SUMIFS(VENTAS[Cantidad],VENTAS[Código del producto Vendido],INVENTARIO[[#This Row],[Code]])</f>
        <v>0</v>
      </c>
      <c r="L2752" s="196">
        <f>INVENTARIO[[#This Row],[Entradas]]-INVENTARIO[[#This Row],[Salidas]]</f>
        <v>0</v>
      </c>
      <c r="M2752" s="197">
        <f ca="1">INVENTARIO[[#This Row],[Pricing 1]]*10%</f>
        <v>0</v>
      </c>
      <c r="N2752" s="197"/>
      <c r="O2752" s="197"/>
      <c r="P2752" s="197" t="e">
        <f t="shared" si="223"/>
        <v>#DIV/0!</v>
      </c>
      <c r="Q2752" s="196"/>
      <c r="R2752" s="197"/>
      <c r="S2752" s="199">
        <f t="shared" si="224"/>
        <v>0</v>
      </c>
      <c r="T2752" s="200">
        <f ca="1">(P2752+S2752)-INVENTARIO[[#This Row],[Comisión 10%]]</f>
        <v>0</v>
      </c>
      <c r="U2752" s="197">
        <f t="shared" ca="1" si="225"/>
        <v>0</v>
      </c>
      <c r="V2752" s="201"/>
      <c r="W2752" s="20">
        <f ca="1">INVENTARIO[[#This Row],[Precio Final]]-(INVENTARIO[[#This Row],[Comisión 10%]]+INVENTARIO[[#This Row],[Costo total]])</f>
        <v>0</v>
      </c>
      <c r="X2752" s="20">
        <f ca="1">INVENTARIO[[#This Row],[Ganancia Unitaria]]*INVENTARIO[[#This Row],[Salidas]]</f>
        <v>0</v>
      </c>
      <c r="Y2752" s="20"/>
      <c r="Z2752" s="20"/>
    </row>
    <row r="2753" spans="1:26" ht="55" hidden="1" customHeight="1" x14ac:dyDescent="0.15">
      <c r="A2753" s="23"/>
      <c r="B2753" s="171"/>
      <c r="C2753" s="22"/>
      <c r="D2753" s="120"/>
      <c r="E2753" s="194"/>
      <c r="F2753" s="195" t="s">
        <v>1345</v>
      </c>
      <c r="G2753" s="196"/>
      <c r="H2753" s="197"/>
      <c r="I2753" s="198">
        <f t="shared" ca="1" si="222"/>
        <v>0</v>
      </c>
      <c r="J2753" s="121"/>
      <c r="K2753" s="196">
        <f>SUMIFS(VENTAS[Cantidad],VENTAS[Código del producto Vendido],INVENTARIO[[#This Row],[Code]])</f>
        <v>0</v>
      </c>
      <c r="L2753" s="196">
        <f>INVENTARIO[[#This Row],[Entradas]]-INVENTARIO[[#This Row],[Salidas]]</f>
        <v>0</v>
      </c>
      <c r="M2753" s="197">
        <f ca="1">INVENTARIO[[#This Row],[Pricing 1]]*10%</f>
        <v>0</v>
      </c>
      <c r="N2753" s="197"/>
      <c r="O2753" s="197"/>
      <c r="P2753" s="197" t="e">
        <f t="shared" si="223"/>
        <v>#DIV/0!</v>
      </c>
      <c r="Q2753" s="196"/>
      <c r="R2753" s="197"/>
      <c r="S2753" s="199">
        <f t="shared" si="224"/>
        <v>0</v>
      </c>
      <c r="T2753" s="200">
        <f ca="1">(P2753+S2753)-INVENTARIO[[#This Row],[Comisión 10%]]</f>
        <v>0</v>
      </c>
      <c r="U2753" s="197">
        <f t="shared" ca="1" si="225"/>
        <v>0</v>
      </c>
      <c r="V2753" s="201"/>
      <c r="W2753" s="20">
        <f ca="1">INVENTARIO[[#This Row],[Precio Final]]-(INVENTARIO[[#This Row],[Comisión 10%]]+INVENTARIO[[#This Row],[Costo total]])</f>
        <v>0</v>
      </c>
      <c r="X2753" s="20">
        <f ca="1">INVENTARIO[[#This Row],[Ganancia Unitaria]]*INVENTARIO[[#This Row],[Salidas]]</f>
        <v>0</v>
      </c>
      <c r="Y2753" s="20"/>
      <c r="Z2753" s="20"/>
    </row>
    <row r="2754" spans="1:26" ht="55" hidden="1" customHeight="1" x14ac:dyDescent="0.15">
      <c r="A2754" s="23"/>
      <c r="B2754" s="171"/>
      <c r="C2754" s="22"/>
      <c r="D2754" s="120"/>
      <c r="E2754" s="194"/>
      <c r="F2754" s="195" t="s">
        <v>714</v>
      </c>
      <c r="G2754" s="196"/>
      <c r="H2754" s="197"/>
      <c r="I2754" s="198">
        <f t="shared" ca="1" si="222"/>
        <v>0</v>
      </c>
      <c r="J2754" s="121"/>
      <c r="K2754" s="196">
        <f>SUMIFS(VENTAS[Cantidad],VENTAS[Código del producto Vendido],INVENTARIO[[#This Row],[Code]])</f>
        <v>0</v>
      </c>
      <c r="L2754" s="196">
        <f>INVENTARIO[[#This Row],[Entradas]]-INVENTARIO[[#This Row],[Salidas]]</f>
        <v>0</v>
      </c>
      <c r="M2754" s="197">
        <f ca="1">INVENTARIO[[#This Row],[Pricing 1]]*10%</f>
        <v>0</v>
      </c>
      <c r="N2754" s="197"/>
      <c r="O2754" s="197"/>
      <c r="P2754" s="197" t="e">
        <f t="shared" si="223"/>
        <v>#DIV/0!</v>
      </c>
      <c r="Q2754" s="196"/>
      <c r="R2754" s="197"/>
      <c r="S2754" s="199">
        <f t="shared" si="224"/>
        <v>0</v>
      </c>
      <c r="T2754" s="200">
        <f ca="1">(P2754+S2754)-INVENTARIO[[#This Row],[Comisión 10%]]</f>
        <v>0</v>
      </c>
      <c r="U2754" s="197">
        <f t="shared" ca="1" si="225"/>
        <v>0</v>
      </c>
      <c r="V2754" s="201"/>
      <c r="W2754" s="20">
        <f ca="1">INVENTARIO[[#This Row],[Precio Final]]-(INVENTARIO[[#This Row],[Comisión 10%]]+INVENTARIO[[#This Row],[Costo total]])</f>
        <v>0</v>
      </c>
      <c r="X2754" s="20">
        <f ca="1">INVENTARIO[[#This Row],[Ganancia Unitaria]]*INVENTARIO[[#This Row],[Salidas]]</f>
        <v>0</v>
      </c>
      <c r="Y2754" s="20"/>
      <c r="Z2754" s="20"/>
    </row>
    <row r="2755" spans="1:26" ht="55" hidden="1" customHeight="1" x14ac:dyDescent="0.15">
      <c r="A2755" s="23"/>
      <c r="B2755" s="171"/>
      <c r="C2755" s="22"/>
      <c r="D2755" s="120"/>
      <c r="E2755" s="194"/>
      <c r="F2755" s="195" t="s">
        <v>695</v>
      </c>
      <c r="G2755" s="196"/>
      <c r="H2755" s="197"/>
      <c r="I2755" s="198">
        <f t="shared" ca="1" si="222"/>
        <v>0</v>
      </c>
      <c r="J2755" s="121"/>
      <c r="K2755" s="196">
        <f>SUMIFS(VENTAS[Cantidad],VENTAS[Código del producto Vendido],INVENTARIO[[#This Row],[Code]])</f>
        <v>0</v>
      </c>
      <c r="L2755" s="196">
        <f>INVENTARIO[[#This Row],[Entradas]]-INVENTARIO[[#This Row],[Salidas]]</f>
        <v>0</v>
      </c>
      <c r="M2755" s="197">
        <f ca="1">INVENTARIO[[#This Row],[Pricing 1]]*10%</f>
        <v>0</v>
      </c>
      <c r="N2755" s="197"/>
      <c r="O2755" s="197"/>
      <c r="P2755" s="197" t="e">
        <f t="shared" si="223"/>
        <v>#DIV/0!</v>
      </c>
      <c r="Q2755" s="196"/>
      <c r="R2755" s="197"/>
      <c r="S2755" s="199">
        <f t="shared" si="224"/>
        <v>0</v>
      </c>
      <c r="T2755" s="200">
        <f ca="1">(P2755+S2755)-INVENTARIO[[#This Row],[Comisión 10%]]</f>
        <v>0</v>
      </c>
      <c r="U2755" s="197">
        <f t="shared" ca="1" si="225"/>
        <v>0</v>
      </c>
      <c r="V2755" s="201"/>
      <c r="W2755" s="20">
        <f ca="1">INVENTARIO[[#This Row],[Precio Final]]-(INVENTARIO[[#This Row],[Comisión 10%]]+INVENTARIO[[#This Row],[Costo total]])</f>
        <v>0</v>
      </c>
      <c r="X2755" s="20">
        <f ca="1">INVENTARIO[[#This Row],[Ganancia Unitaria]]*INVENTARIO[[#This Row],[Salidas]]</f>
        <v>0</v>
      </c>
      <c r="Y2755" s="20"/>
      <c r="Z2755" s="20"/>
    </row>
    <row r="2756" spans="1:26" ht="55" hidden="1" customHeight="1" x14ac:dyDescent="0.15">
      <c r="A2756" s="23"/>
      <c r="B2756" s="171"/>
      <c r="C2756" s="22"/>
      <c r="D2756" s="120"/>
      <c r="E2756" s="194"/>
      <c r="F2756" s="195" t="s">
        <v>692</v>
      </c>
      <c r="G2756" s="196"/>
      <c r="H2756" s="197"/>
      <c r="I2756" s="198">
        <f t="shared" ca="1" si="222"/>
        <v>0</v>
      </c>
      <c r="J2756" s="121"/>
      <c r="K2756" s="196">
        <f>SUMIFS(VENTAS[Cantidad],VENTAS[Código del producto Vendido],INVENTARIO[[#This Row],[Code]])</f>
        <v>0</v>
      </c>
      <c r="L2756" s="196">
        <f>INVENTARIO[[#This Row],[Entradas]]-INVENTARIO[[#This Row],[Salidas]]</f>
        <v>0</v>
      </c>
      <c r="M2756" s="197">
        <f ca="1">INVENTARIO[[#This Row],[Pricing 1]]*10%</f>
        <v>0</v>
      </c>
      <c r="N2756" s="197"/>
      <c r="O2756" s="197"/>
      <c r="P2756" s="197" t="e">
        <f t="shared" si="223"/>
        <v>#DIV/0!</v>
      </c>
      <c r="Q2756" s="196"/>
      <c r="R2756" s="197"/>
      <c r="S2756" s="199">
        <f t="shared" si="224"/>
        <v>0</v>
      </c>
      <c r="T2756" s="200">
        <f ca="1">(P2756+S2756)-INVENTARIO[[#This Row],[Comisión 10%]]</f>
        <v>0</v>
      </c>
      <c r="U2756" s="197">
        <f t="shared" ca="1" si="225"/>
        <v>0</v>
      </c>
      <c r="V2756" s="201"/>
      <c r="W2756" s="20">
        <f ca="1">INVENTARIO[[#This Row],[Precio Final]]-(INVENTARIO[[#This Row],[Comisión 10%]]+INVENTARIO[[#This Row],[Costo total]])</f>
        <v>0</v>
      </c>
      <c r="X2756" s="20">
        <f ca="1">INVENTARIO[[#This Row],[Ganancia Unitaria]]*INVENTARIO[[#This Row],[Salidas]]</f>
        <v>0</v>
      </c>
      <c r="Y2756" s="20"/>
      <c r="Z2756" s="20"/>
    </row>
    <row r="2757" spans="1:26" ht="55" hidden="1" customHeight="1" x14ac:dyDescent="0.15">
      <c r="A2757" s="23"/>
      <c r="B2757" s="171"/>
      <c r="C2757" s="22"/>
      <c r="D2757" s="120"/>
      <c r="E2757" s="194"/>
      <c r="F2757" s="195" t="s">
        <v>692</v>
      </c>
      <c r="G2757" s="196"/>
      <c r="H2757" s="197"/>
      <c r="I2757" s="198">
        <f t="shared" ca="1" si="222"/>
        <v>0</v>
      </c>
      <c r="J2757" s="121"/>
      <c r="K2757" s="196">
        <f>SUMIFS(VENTAS[Cantidad],VENTAS[Código del producto Vendido],INVENTARIO[[#This Row],[Code]])</f>
        <v>0</v>
      </c>
      <c r="L2757" s="196">
        <f>INVENTARIO[[#This Row],[Entradas]]-INVENTARIO[[#This Row],[Salidas]]</f>
        <v>0</v>
      </c>
      <c r="M2757" s="197">
        <f ca="1">INVENTARIO[[#This Row],[Pricing 1]]*10%</f>
        <v>0</v>
      </c>
      <c r="N2757" s="197"/>
      <c r="O2757" s="197"/>
      <c r="P2757" s="197" t="e">
        <f t="shared" si="223"/>
        <v>#DIV/0!</v>
      </c>
      <c r="Q2757" s="196"/>
      <c r="R2757" s="197"/>
      <c r="S2757" s="199">
        <f t="shared" si="224"/>
        <v>0</v>
      </c>
      <c r="T2757" s="200">
        <f ca="1">(P2757+S2757)-INVENTARIO[[#This Row],[Comisión 10%]]</f>
        <v>0</v>
      </c>
      <c r="U2757" s="197">
        <f t="shared" ca="1" si="225"/>
        <v>0</v>
      </c>
      <c r="V2757" s="201"/>
      <c r="W2757" s="20">
        <f ca="1">INVENTARIO[[#This Row],[Precio Final]]-(INVENTARIO[[#This Row],[Comisión 10%]]+INVENTARIO[[#This Row],[Costo total]])</f>
        <v>0</v>
      </c>
      <c r="X2757" s="20">
        <f ca="1">INVENTARIO[[#This Row],[Ganancia Unitaria]]*INVENTARIO[[#This Row],[Salidas]]</f>
        <v>0</v>
      </c>
      <c r="Y2757" s="20"/>
      <c r="Z2757" s="20"/>
    </row>
    <row r="2758" spans="1:26" ht="55" hidden="1" customHeight="1" x14ac:dyDescent="0.15">
      <c r="A2758" s="23"/>
      <c r="B2758" s="171"/>
      <c r="C2758" s="22"/>
      <c r="D2758" s="120"/>
      <c r="E2758" s="194"/>
      <c r="F2758" s="195" t="s">
        <v>692</v>
      </c>
      <c r="G2758" s="196"/>
      <c r="H2758" s="197"/>
      <c r="I2758" s="198">
        <f t="shared" ca="1" si="222"/>
        <v>0</v>
      </c>
      <c r="J2758" s="121"/>
      <c r="K2758" s="196">
        <f>SUMIFS(VENTAS[Cantidad],VENTAS[Código del producto Vendido],INVENTARIO[[#This Row],[Code]])</f>
        <v>0</v>
      </c>
      <c r="L2758" s="196">
        <f>INVENTARIO[[#This Row],[Entradas]]-INVENTARIO[[#This Row],[Salidas]]</f>
        <v>0</v>
      </c>
      <c r="M2758" s="197">
        <f ca="1">INVENTARIO[[#This Row],[Pricing 1]]*10%</f>
        <v>0</v>
      </c>
      <c r="N2758" s="197"/>
      <c r="O2758" s="197"/>
      <c r="P2758" s="197" t="e">
        <f t="shared" si="223"/>
        <v>#DIV/0!</v>
      </c>
      <c r="Q2758" s="196"/>
      <c r="R2758" s="197"/>
      <c r="S2758" s="199">
        <f t="shared" si="224"/>
        <v>0</v>
      </c>
      <c r="T2758" s="200">
        <f ca="1">(P2758+S2758)-INVENTARIO[[#This Row],[Comisión 10%]]</f>
        <v>0</v>
      </c>
      <c r="U2758" s="197">
        <f t="shared" ca="1" si="225"/>
        <v>0</v>
      </c>
      <c r="V2758" s="201"/>
      <c r="W2758" s="20">
        <f ca="1">INVENTARIO[[#This Row],[Precio Final]]-(INVENTARIO[[#This Row],[Comisión 10%]]+INVENTARIO[[#This Row],[Costo total]])</f>
        <v>0</v>
      </c>
      <c r="X2758" s="20">
        <f ca="1">INVENTARIO[[#This Row],[Ganancia Unitaria]]*INVENTARIO[[#This Row],[Salidas]]</f>
        <v>0</v>
      </c>
      <c r="Y2758" s="20"/>
      <c r="Z2758" s="20"/>
    </row>
    <row r="2759" spans="1:26" ht="55" hidden="1" customHeight="1" x14ac:dyDescent="0.15">
      <c r="A2759" s="23"/>
      <c r="B2759" s="171"/>
      <c r="C2759" s="22"/>
      <c r="D2759" s="120"/>
      <c r="E2759" s="194"/>
      <c r="F2759" s="195" t="s">
        <v>692</v>
      </c>
      <c r="G2759" s="196"/>
      <c r="H2759" s="197"/>
      <c r="I2759" s="198">
        <f t="shared" ca="1" si="222"/>
        <v>0</v>
      </c>
      <c r="J2759" s="121"/>
      <c r="K2759" s="196">
        <f>SUMIFS(VENTAS[Cantidad],VENTAS[Código del producto Vendido],INVENTARIO[[#This Row],[Code]])</f>
        <v>0</v>
      </c>
      <c r="L2759" s="196">
        <f>INVENTARIO[[#This Row],[Entradas]]-INVENTARIO[[#This Row],[Salidas]]</f>
        <v>0</v>
      </c>
      <c r="M2759" s="197">
        <f ca="1">INVENTARIO[[#This Row],[Pricing 1]]*10%</f>
        <v>0</v>
      </c>
      <c r="N2759" s="197"/>
      <c r="O2759" s="197"/>
      <c r="P2759" s="197" t="e">
        <f t="shared" si="223"/>
        <v>#DIV/0!</v>
      </c>
      <c r="Q2759" s="196"/>
      <c r="R2759" s="197"/>
      <c r="S2759" s="199">
        <f t="shared" si="224"/>
        <v>0</v>
      </c>
      <c r="T2759" s="200">
        <f ca="1">(P2759+S2759)-INVENTARIO[[#This Row],[Comisión 10%]]</f>
        <v>0</v>
      </c>
      <c r="U2759" s="197">
        <f t="shared" ca="1" si="225"/>
        <v>0</v>
      </c>
      <c r="V2759" s="201"/>
      <c r="W2759" s="20">
        <f ca="1">INVENTARIO[[#This Row],[Precio Final]]-(INVENTARIO[[#This Row],[Comisión 10%]]+INVENTARIO[[#This Row],[Costo total]])</f>
        <v>0</v>
      </c>
      <c r="X2759" s="20">
        <f ca="1">INVENTARIO[[#This Row],[Ganancia Unitaria]]*INVENTARIO[[#This Row],[Salidas]]</f>
        <v>0</v>
      </c>
      <c r="Y2759" s="20"/>
      <c r="Z2759" s="20"/>
    </row>
    <row r="2760" spans="1:26" ht="55" hidden="1" customHeight="1" x14ac:dyDescent="0.15">
      <c r="A2760" s="23"/>
      <c r="B2760" s="171"/>
      <c r="C2760" s="22"/>
      <c r="D2760" s="120"/>
      <c r="E2760" s="194"/>
      <c r="F2760" s="195" t="s">
        <v>695</v>
      </c>
      <c r="G2760" s="196"/>
      <c r="H2760" s="197"/>
      <c r="I2760" s="198">
        <f t="shared" ca="1" si="222"/>
        <v>0</v>
      </c>
      <c r="J2760" s="121"/>
      <c r="K2760" s="196">
        <f>SUMIFS(VENTAS[Cantidad],VENTAS[Código del producto Vendido],INVENTARIO[[#This Row],[Code]])</f>
        <v>0</v>
      </c>
      <c r="L2760" s="196">
        <f>INVENTARIO[[#This Row],[Entradas]]-INVENTARIO[[#This Row],[Salidas]]</f>
        <v>0</v>
      </c>
      <c r="M2760" s="197">
        <f ca="1">INVENTARIO[[#This Row],[Pricing 1]]*10%</f>
        <v>0</v>
      </c>
      <c r="N2760" s="197"/>
      <c r="O2760" s="197"/>
      <c r="P2760" s="197" t="e">
        <f t="shared" si="223"/>
        <v>#DIV/0!</v>
      </c>
      <c r="Q2760" s="196"/>
      <c r="R2760" s="197"/>
      <c r="S2760" s="199">
        <f t="shared" si="224"/>
        <v>0</v>
      </c>
      <c r="T2760" s="200">
        <f ca="1">(P2760+S2760)-INVENTARIO[[#This Row],[Comisión 10%]]</f>
        <v>0</v>
      </c>
      <c r="U2760" s="197">
        <f t="shared" ca="1" si="225"/>
        <v>0</v>
      </c>
      <c r="V2760" s="201"/>
      <c r="W2760" s="20">
        <f ca="1">INVENTARIO[[#This Row],[Precio Final]]-(INVENTARIO[[#This Row],[Comisión 10%]]+INVENTARIO[[#This Row],[Costo total]])</f>
        <v>0</v>
      </c>
      <c r="X2760" s="20">
        <f ca="1">INVENTARIO[[#This Row],[Ganancia Unitaria]]*INVENTARIO[[#This Row],[Salidas]]</f>
        <v>0</v>
      </c>
      <c r="Y2760" s="20"/>
      <c r="Z2760" s="20"/>
    </row>
    <row r="2761" spans="1:26" ht="55" hidden="1" customHeight="1" x14ac:dyDescent="0.15">
      <c r="A2761" s="23"/>
      <c r="B2761" s="171"/>
      <c r="C2761" s="22"/>
      <c r="D2761" s="120"/>
      <c r="E2761" s="194"/>
      <c r="F2761" s="195" t="s">
        <v>1345</v>
      </c>
      <c r="G2761" s="196"/>
      <c r="H2761" s="197"/>
      <c r="I2761" s="198">
        <f t="shared" ca="1" si="222"/>
        <v>0</v>
      </c>
      <c r="J2761" s="121"/>
      <c r="K2761" s="196">
        <f>SUMIFS(VENTAS[Cantidad],VENTAS[Código del producto Vendido],INVENTARIO[[#This Row],[Code]])</f>
        <v>0</v>
      </c>
      <c r="L2761" s="196">
        <f>INVENTARIO[[#This Row],[Entradas]]-INVENTARIO[[#This Row],[Salidas]]</f>
        <v>0</v>
      </c>
      <c r="M2761" s="197">
        <f ca="1">INVENTARIO[[#This Row],[Pricing 1]]*10%</f>
        <v>0</v>
      </c>
      <c r="N2761" s="197"/>
      <c r="O2761" s="197"/>
      <c r="P2761" s="197" t="e">
        <f t="shared" si="223"/>
        <v>#DIV/0!</v>
      </c>
      <c r="Q2761" s="196"/>
      <c r="R2761" s="197"/>
      <c r="S2761" s="199">
        <f t="shared" si="224"/>
        <v>0</v>
      </c>
      <c r="T2761" s="200">
        <f ca="1">(P2761+S2761)-INVENTARIO[[#This Row],[Comisión 10%]]</f>
        <v>0</v>
      </c>
      <c r="U2761" s="197">
        <f t="shared" ca="1" si="225"/>
        <v>0</v>
      </c>
      <c r="V2761" s="201"/>
      <c r="W2761" s="20">
        <f ca="1">INVENTARIO[[#This Row],[Precio Final]]-(INVENTARIO[[#This Row],[Comisión 10%]]+INVENTARIO[[#This Row],[Costo total]])</f>
        <v>0</v>
      </c>
      <c r="X2761" s="20">
        <f ca="1">INVENTARIO[[#This Row],[Ganancia Unitaria]]*INVENTARIO[[#This Row],[Salidas]]</f>
        <v>0</v>
      </c>
      <c r="Y2761" s="20"/>
      <c r="Z2761" s="20"/>
    </row>
    <row r="2762" spans="1:26" ht="55" hidden="1" customHeight="1" x14ac:dyDescent="0.15">
      <c r="A2762" s="23"/>
      <c r="B2762" s="171"/>
      <c r="C2762" s="22"/>
      <c r="D2762" s="120"/>
      <c r="E2762" s="194"/>
      <c r="F2762" s="195" t="s">
        <v>714</v>
      </c>
      <c r="G2762" s="196"/>
      <c r="H2762" s="197"/>
      <c r="I2762" s="198">
        <f t="shared" ca="1" si="222"/>
        <v>0</v>
      </c>
      <c r="J2762" s="121"/>
      <c r="K2762" s="196">
        <f>SUMIFS(VENTAS[Cantidad],VENTAS[Código del producto Vendido],INVENTARIO[[#This Row],[Code]])</f>
        <v>0</v>
      </c>
      <c r="L2762" s="196">
        <f>INVENTARIO[[#This Row],[Entradas]]-INVENTARIO[[#This Row],[Salidas]]</f>
        <v>0</v>
      </c>
      <c r="M2762" s="197">
        <f ca="1">INVENTARIO[[#This Row],[Pricing 1]]*10%</f>
        <v>0</v>
      </c>
      <c r="N2762" s="197"/>
      <c r="O2762" s="197"/>
      <c r="P2762" s="197" t="e">
        <f t="shared" si="223"/>
        <v>#DIV/0!</v>
      </c>
      <c r="Q2762" s="196"/>
      <c r="R2762" s="197"/>
      <c r="S2762" s="199">
        <f t="shared" si="224"/>
        <v>0</v>
      </c>
      <c r="T2762" s="200">
        <f ca="1">(P2762+S2762)-INVENTARIO[[#This Row],[Comisión 10%]]</f>
        <v>0</v>
      </c>
      <c r="U2762" s="197">
        <f t="shared" ca="1" si="225"/>
        <v>0</v>
      </c>
      <c r="V2762" s="201"/>
      <c r="W2762" s="20">
        <f ca="1">INVENTARIO[[#This Row],[Precio Final]]-(INVENTARIO[[#This Row],[Comisión 10%]]+INVENTARIO[[#This Row],[Costo total]])</f>
        <v>0</v>
      </c>
      <c r="X2762" s="20">
        <f ca="1">INVENTARIO[[#This Row],[Ganancia Unitaria]]*INVENTARIO[[#This Row],[Salidas]]</f>
        <v>0</v>
      </c>
      <c r="Y2762" s="20"/>
      <c r="Z2762" s="20"/>
    </row>
    <row r="2763" spans="1:26" ht="55" hidden="1" customHeight="1" x14ac:dyDescent="0.15">
      <c r="A2763" s="23"/>
      <c r="B2763" s="171"/>
      <c r="C2763" s="22"/>
      <c r="D2763" s="120"/>
      <c r="E2763" s="194"/>
      <c r="F2763" s="195" t="s">
        <v>714</v>
      </c>
      <c r="G2763" s="196"/>
      <c r="H2763" s="197"/>
      <c r="I2763" s="198">
        <f t="shared" ca="1" si="222"/>
        <v>0</v>
      </c>
      <c r="J2763" s="121"/>
      <c r="K2763" s="196">
        <f>SUMIFS(VENTAS[Cantidad],VENTAS[Código del producto Vendido],INVENTARIO[[#This Row],[Code]])</f>
        <v>0</v>
      </c>
      <c r="L2763" s="196">
        <f>INVENTARIO[[#This Row],[Entradas]]-INVENTARIO[[#This Row],[Salidas]]</f>
        <v>0</v>
      </c>
      <c r="M2763" s="197">
        <f ca="1">INVENTARIO[[#This Row],[Pricing 1]]*10%</f>
        <v>0</v>
      </c>
      <c r="N2763" s="197"/>
      <c r="O2763" s="197"/>
      <c r="P2763" s="197" t="e">
        <f t="shared" si="223"/>
        <v>#DIV/0!</v>
      </c>
      <c r="Q2763" s="196"/>
      <c r="R2763" s="197"/>
      <c r="S2763" s="199">
        <f t="shared" si="224"/>
        <v>0</v>
      </c>
      <c r="T2763" s="200">
        <f ca="1">(P2763+S2763)-INVENTARIO[[#This Row],[Comisión 10%]]</f>
        <v>0</v>
      </c>
      <c r="U2763" s="197">
        <f t="shared" ca="1" si="225"/>
        <v>0</v>
      </c>
      <c r="V2763" s="201"/>
      <c r="W2763" s="20">
        <f ca="1">INVENTARIO[[#This Row],[Precio Final]]-(INVENTARIO[[#This Row],[Comisión 10%]]+INVENTARIO[[#This Row],[Costo total]])</f>
        <v>0</v>
      </c>
      <c r="X2763" s="20">
        <f ca="1">INVENTARIO[[#This Row],[Ganancia Unitaria]]*INVENTARIO[[#This Row],[Salidas]]</f>
        <v>0</v>
      </c>
      <c r="Y2763" s="20"/>
      <c r="Z2763" s="20"/>
    </row>
    <row r="2764" spans="1:26" ht="55" hidden="1" customHeight="1" x14ac:dyDescent="0.15">
      <c r="A2764" s="23"/>
      <c r="B2764" s="171"/>
      <c r="C2764" s="22"/>
      <c r="D2764" s="120"/>
      <c r="E2764" s="194"/>
      <c r="F2764" s="195" t="s">
        <v>2412</v>
      </c>
      <c r="G2764" s="196"/>
      <c r="H2764" s="197"/>
      <c r="I2764" s="198">
        <f t="shared" ca="1" si="222"/>
        <v>0</v>
      </c>
      <c r="J2764" s="121"/>
      <c r="K2764" s="196">
        <f>SUMIFS(VENTAS[Cantidad],VENTAS[Código del producto Vendido],INVENTARIO[[#This Row],[Code]])</f>
        <v>0</v>
      </c>
      <c r="L2764" s="196">
        <f>INVENTARIO[[#This Row],[Entradas]]-INVENTARIO[[#This Row],[Salidas]]</f>
        <v>0</v>
      </c>
      <c r="M2764" s="197">
        <f ca="1">INVENTARIO[[#This Row],[Pricing 1]]*10%</f>
        <v>0</v>
      </c>
      <c r="N2764" s="197"/>
      <c r="O2764" s="197"/>
      <c r="P2764" s="197" t="e">
        <f t="shared" si="223"/>
        <v>#DIV/0!</v>
      </c>
      <c r="Q2764" s="196"/>
      <c r="R2764" s="197"/>
      <c r="S2764" s="199">
        <f t="shared" si="224"/>
        <v>0</v>
      </c>
      <c r="T2764" s="200">
        <f ca="1">(P2764+S2764)-INVENTARIO[[#This Row],[Comisión 10%]]</f>
        <v>0</v>
      </c>
      <c r="U2764" s="197">
        <f t="shared" ca="1" si="225"/>
        <v>0</v>
      </c>
      <c r="V2764" s="201"/>
      <c r="W2764" s="20">
        <f ca="1">INVENTARIO[[#This Row],[Precio Final]]-(INVENTARIO[[#This Row],[Comisión 10%]]+INVENTARIO[[#This Row],[Costo total]])</f>
        <v>0</v>
      </c>
      <c r="X2764" s="20">
        <f ca="1">INVENTARIO[[#This Row],[Ganancia Unitaria]]*INVENTARIO[[#This Row],[Salidas]]</f>
        <v>0</v>
      </c>
      <c r="Y2764" s="20"/>
      <c r="Z2764" s="20"/>
    </row>
    <row r="2765" spans="1:26" ht="55" hidden="1" customHeight="1" x14ac:dyDescent="0.15">
      <c r="A2765" s="23"/>
      <c r="B2765" s="171"/>
      <c r="C2765" s="22"/>
      <c r="D2765" s="120"/>
      <c r="E2765" s="194"/>
      <c r="F2765" s="195" t="s">
        <v>2412</v>
      </c>
      <c r="G2765" s="196"/>
      <c r="H2765" s="197"/>
      <c r="I2765" s="198">
        <f t="shared" ca="1" si="222"/>
        <v>0</v>
      </c>
      <c r="J2765" s="121"/>
      <c r="K2765" s="196">
        <f>SUMIFS(VENTAS[Cantidad],VENTAS[Código del producto Vendido],INVENTARIO[[#This Row],[Code]])</f>
        <v>0</v>
      </c>
      <c r="L2765" s="196">
        <f>INVENTARIO[[#This Row],[Entradas]]-INVENTARIO[[#This Row],[Salidas]]</f>
        <v>0</v>
      </c>
      <c r="M2765" s="197">
        <f ca="1">INVENTARIO[[#This Row],[Pricing 1]]*10%</f>
        <v>0</v>
      </c>
      <c r="N2765" s="197"/>
      <c r="O2765" s="197"/>
      <c r="P2765" s="197" t="e">
        <f t="shared" si="223"/>
        <v>#DIV/0!</v>
      </c>
      <c r="Q2765" s="196"/>
      <c r="R2765" s="197"/>
      <c r="S2765" s="199">
        <f t="shared" si="224"/>
        <v>0</v>
      </c>
      <c r="T2765" s="200">
        <f ca="1">(P2765+S2765)-INVENTARIO[[#This Row],[Comisión 10%]]</f>
        <v>0</v>
      </c>
      <c r="U2765" s="197">
        <f t="shared" ca="1" si="225"/>
        <v>0</v>
      </c>
      <c r="V2765" s="201"/>
      <c r="W2765" s="20">
        <f ca="1">INVENTARIO[[#This Row],[Precio Final]]-(INVENTARIO[[#This Row],[Comisión 10%]]+INVENTARIO[[#This Row],[Costo total]])</f>
        <v>0</v>
      </c>
      <c r="X2765" s="20">
        <f ca="1">INVENTARIO[[#This Row],[Ganancia Unitaria]]*INVENTARIO[[#This Row],[Salidas]]</f>
        <v>0</v>
      </c>
      <c r="Y2765" s="20"/>
      <c r="Z2765" s="20"/>
    </row>
    <row r="2766" spans="1:26" ht="55" hidden="1" customHeight="1" x14ac:dyDescent="0.15">
      <c r="A2766" s="23"/>
      <c r="B2766" s="171"/>
      <c r="C2766" s="22"/>
      <c r="D2766" s="120"/>
      <c r="E2766" s="194"/>
      <c r="F2766" s="195" t="s">
        <v>714</v>
      </c>
      <c r="G2766" s="196"/>
      <c r="H2766" s="197"/>
      <c r="I2766" s="198">
        <f t="shared" ca="1" si="222"/>
        <v>0</v>
      </c>
      <c r="J2766" s="121"/>
      <c r="K2766" s="196">
        <f>SUMIFS(VENTAS[Cantidad],VENTAS[Código del producto Vendido],INVENTARIO[[#This Row],[Code]])</f>
        <v>0</v>
      </c>
      <c r="L2766" s="196">
        <f>INVENTARIO[[#This Row],[Entradas]]-INVENTARIO[[#This Row],[Salidas]]</f>
        <v>0</v>
      </c>
      <c r="M2766" s="197">
        <f ca="1">INVENTARIO[[#This Row],[Pricing 1]]*10%</f>
        <v>0</v>
      </c>
      <c r="N2766" s="197"/>
      <c r="O2766" s="197"/>
      <c r="P2766" s="197" t="e">
        <f t="shared" si="223"/>
        <v>#DIV/0!</v>
      </c>
      <c r="Q2766" s="196"/>
      <c r="R2766" s="197"/>
      <c r="S2766" s="199">
        <f t="shared" si="224"/>
        <v>0</v>
      </c>
      <c r="T2766" s="200">
        <f ca="1">(P2766+S2766)-INVENTARIO[[#This Row],[Comisión 10%]]</f>
        <v>0</v>
      </c>
      <c r="U2766" s="197">
        <f t="shared" ca="1" si="225"/>
        <v>0</v>
      </c>
      <c r="V2766" s="201"/>
      <c r="W2766" s="20">
        <f ca="1">INVENTARIO[[#This Row],[Precio Final]]-(INVENTARIO[[#This Row],[Comisión 10%]]+INVENTARIO[[#This Row],[Costo total]])</f>
        <v>0</v>
      </c>
      <c r="X2766" s="20">
        <f ca="1">INVENTARIO[[#This Row],[Ganancia Unitaria]]*INVENTARIO[[#This Row],[Salidas]]</f>
        <v>0</v>
      </c>
      <c r="Y2766" s="20"/>
      <c r="Z2766" s="20"/>
    </row>
    <row r="2767" spans="1:26" ht="55" hidden="1" customHeight="1" x14ac:dyDescent="0.15">
      <c r="A2767" s="23"/>
      <c r="B2767" s="171"/>
      <c r="C2767" s="22"/>
      <c r="D2767" s="120"/>
      <c r="E2767" s="194"/>
      <c r="F2767" s="195" t="s">
        <v>2412</v>
      </c>
      <c r="G2767" s="196"/>
      <c r="H2767" s="197"/>
      <c r="I2767" s="198">
        <f t="shared" ca="1" si="222"/>
        <v>0</v>
      </c>
      <c r="J2767" s="121"/>
      <c r="K2767" s="196">
        <f>SUMIFS(VENTAS[Cantidad],VENTAS[Código del producto Vendido],INVENTARIO[[#This Row],[Code]])</f>
        <v>0</v>
      </c>
      <c r="L2767" s="196">
        <f>INVENTARIO[[#This Row],[Entradas]]-INVENTARIO[[#This Row],[Salidas]]</f>
        <v>0</v>
      </c>
      <c r="M2767" s="197">
        <f ca="1">INVENTARIO[[#This Row],[Pricing 1]]*10%</f>
        <v>0</v>
      </c>
      <c r="N2767" s="197"/>
      <c r="O2767" s="197"/>
      <c r="P2767" s="197" t="e">
        <f t="shared" si="223"/>
        <v>#DIV/0!</v>
      </c>
      <c r="Q2767" s="196"/>
      <c r="R2767" s="197"/>
      <c r="S2767" s="199">
        <f t="shared" si="224"/>
        <v>0</v>
      </c>
      <c r="T2767" s="200">
        <f ca="1">(P2767+S2767)-INVENTARIO[[#This Row],[Comisión 10%]]</f>
        <v>0</v>
      </c>
      <c r="U2767" s="197">
        <f t="shared" ca="1" si="225"/>
        <v>0</v>
      </c>
      <c r="V2767" s="201"/>
      <c r="W2767" s="20">
        <f ca="1">INVENTARIO[[#This Row],[Precio Final]]-(INVENTARIO[[#This Row],[Comisión 10%]]+INVENTARIO[[#This Row],[Costo total]])</f>
        <v>0</v>
      </c>
      <c r="X2767" s="20">
        <f ca="1">INVENTARIO[[#This Row],[Ganancia Unitaria]]*INVENTARIO[[#This Row],[Salidas]]</f>
        <v>0</v>
      </c>
      <c r="Y2767" s="20"/>
      <c r="Z2767" s="20"/>
    </row>
    <row r="2768" spans="1:26" ht="55" hidden="1" customHeight="1" x14ac:dyDescent="0.15">
      <c r="A2768" s="23"/>
      <c r="B2768" s="171"/>
      <c r="C2768" s="22"/>
      <c r="D2768" s="120"/>
      <c r="E2768" s="194"/>
      <c r="F2768" s="195" t="s">
        <v>714</v>
      </c>
      <c r="G2768" s="196"/>
      <c r="H2768" s="197"/>
      <c r="I2768" s="198">
        <f t="shared" ca="1" si="222"/>
        <v>0</v>
      </c>
      <c r="J2768" s="121"/>
      <c r="K2768" s="196">
        <f>SUMIFS(VENTAS[Cantidad],VENTAS[Código del producto Vendido],INVENTARIO[[#This Row],[Code]])</f>
        <v>0</v>
      </c>
      <c r="L2768" s="196">
        <f>INVENTARIO[[#This Row],[Entradas]]-INVENTARIO[[#This Row],[Salidas]]</f>
        <v>0</v>
      </c>
      <c r="M2768" s="197">
        <f ca="1">INVENTARIO[[#This Row],[Pricing 1]]*10%</f>
        <v>0</v>
      </c>
      <c r="N2768" s="197"/>
      <c r="O2768" s="197"/>
      <c r="P2768" s="197" t="e">
        <f t="shared" si="223"/>
        <v>#DIV/0!</v>
      </c>
      <c r="Q2768" s="196"/>
      <c r="R2768" s="197"/>
      <c r="S2768" s="199">
        <f t="shared" si="224"/>
        <v>0</v>
      </c>
      <c r="T2768" s="200">
        <f ca="1">(P2768+S2768)-INVENTARIO[[#This Row],[Comisión 10%]]</f>
        <v>0</v>
      </c>
      <c r="U2768" s="197">
        <f t="shared" ca="1" si="225"/>
        <v>0</v>
      </c>
      <c r="V2768" s="201"/>
      <c r="W2768" s="20">
        <f ca="1">INVENTARIO[[#This Row],[Precio Final]]-(INVENTARIO[[#This Row],[Comisión 10%]]+INVENTARIO[[#This Row],[Costo total]])</f>
        <v>0</v>
      </c>
      <c r="X2768" s="20">
        <f ca="1">INVENTARIO[[#This Row],[Ganancia Unitaria]]*INVENTARIO[[#This Row],[Salidas]]</f>
        <v>0</v>
      </c>
      <c r="Y2768" s="20"/>
      <c r="Z2768" s="20"/>
    </row>
    <row r="2769" spans="1:26" ht="55" hidden="1" customHeight="1" x14ac:dyDescent="0.15">
      <c r="A2769" s="23"/>
      <c r="B2769" s="171"/>
      <c r="C2769" s="22"/>
      <c r="D2769" s="120"/>
      <c r="E2769" s="194"/>
      <c r="F2769" s="195" t="s">
        <v>714</v>
      </c>
      <c r="G2769" s="196"/>
      <c r="H2769" s="197"/>
      <c r="I2769" s="198">
        <f t="shared" ca="1" si="222"/>
        <v>0</v>
      </c>
      <c r="J2769" s="121"/>
      <c r="K2769" s="196">
        <f>SUMIFS(VENTAS[Cantidad],VENTAS[Código del producto Vendido],INVENTARIO[[#This Row],[Code]])</f>
        <v>0</v>
      </c>
      <c r="L2769" s="196">
        <f>INVENTARIO[[#This Row],[Entradas]]-INVENTARIO[[#This Row],[Salidas]]</f>
        <v>0</v>
      </c>
      <c r="M2769" s="197">
        <f ca="1">INVENTARIO[[#This Row],[Pricing 1]]*10%</f>
        <v>0</v>
      </c>
      <c r="N2769" s="197"/>
      <c r="O2769" s="197"/>
      <c r="P2769" s="197" t="e">
        <f t="shared" si="223"/>
        <v>#DIV/0!</v>
      </c>
      <c r="Q2769" s="196"/>
      <c r="R2769" s="197"/>
      <c r="S2769" s="199">
        <f t="shared" si="224"/>
        <v>0</v>
      </c>
      <c r="T2769" s="200">
        <f ca="1">(P2769+S2769)-INVENTARIO[[#This Row],[Comisión 10%]]</f>
        <v>0</v>
      </c>
      <c r="U2769" s="197">
        <f t="shared" ca="1" si="225"/>
        <v>0</v>
      </c>
      <c r="V2769" s="201"/>
      <c r="W2769" s="20">
        <f ca="1">INVENTARIO[[#This Row],[Precio Final]]-(INVENTARIO[[#This Row],[Comisión 10%]]+INVENTARIO[[#This Row],[Costo total]])</f>
        <v>0</v>
      </c>
      <c r="X2769" s="20">
        <f ca="1">INVENTARIO[[#This Row],[Ganancia Unitaria]]*INVENTARIO[[#This Row],[Salidas]]</f>
        <v>0</v>
      </c>
      <c r="Y2769" s="20"/>
      <c r="Z2769" s="20"/>
    </row>
    <row r="2770" spans="1:26" ht="55" hidden="1" customHeight="1" x14ac:dyDescent="0.15">
      <c r="A2770" s="23"/>
      <c r="B2770" s="171"/>
      <c r="C2770" s="22"/>
      <c r="D2770" s="120"/>
      <c r="E2770" s="194"/>
      <c r="F2770" s="195" t="s">
        <v>2412</v>
      </c>
      <c r="G2770" s="196"/>
      <c r="H2770" s="197"/>
      <c r="I2770" s="198">
        <f t="shared" ca="1" si="222"/>
        <v>0</v>
      </c>
      <c r="J2770" s="121"/>
      <c r="K2770" s="196">
        <f>SUMIFS(VENTAS[Cantidad],VENTAS[Código del producto Vendido],INVENTARIO[[#This Row],[Code]])</f>
        <v>0</v>
      </c>
      <c r="L2770" s="196">
        <f>INVENTARIO[[#This Row],[Entradas]]-INVENTARIO[[#This Row],[Salidas]]</f>
        <v>0</v>
      </c>
      <c r="M2770" s="197">
        <f ca="1">INVENTARIO[[#This Row],[Pricing 1]]*10%</f>
        <v>0</v>
      </c>
      <c r="N2770" s="197"/>
      <c r="O2770" s="197"/>
      <c r="P2770" s="197" t="e">
        <f t="shared" si="223"/>
        <v>#DIV/0!</v>
      </c>
      <c r="Q2770" s="196"/>
      <c r="R2770" s="197"/>
      <c r="S2770" s="199">
        <f t="shared" si="224"/>
        <v>0</v>
      </c>
      <c r="T2770" s="200">
        <f ca="1">(P2770+S2770)-INVENTARIO[[#This Row],[Comisión 10%]]</f>
        <v>0</v>
      </c>
      <c r="U2770" s="197">
        <f t="shared" ca="1" si="225"/>
        <v>0</v>
      </c>
      <c r="V2770" s="201"/>
      <c r="W2770" s="20">
        <f ca="1">INVENTARIO[[#This Row],[Precio Final]]-(INVENTARIO[[#This Row],[Comisión 10%]]+INVENTARIO[[#This Row],[Costo total]])</f>
        <v>0</v>
      </c>
      <c r="X2770" s="20">
        <f ca="1">INVENTARIO[[#This Row],[Ganancia Unitaria]]*INVENTARIO[[#This Row],[Salidas]]</f>
        <v>0</v>
      </c>
      <c r="Y2770" s="20"/>
      <c r="Z2770" s="20"/>
    </row>
    <row r="2771" spans="1:26" ht="55" hidden="1" customHeight="1" x14ac:dyDescent="0.15">
      <c r="A2771" s="23"/>
      <c r="B2771" s="171"/>
      <c r="C2771" s="22"/>
      <c r="D2771" s="120"/>
      <c r="E2771" s="194"/>
      <c r="F2771" s="195" t="s">
        <v>1345</v>
      </c>
      <c r="G2771" s="196"/>
      <c r="H2771" s="197"/>
      <c r="I2771" s="198">
        <f t="shared" ca="1" si="222"/>
        <v>0</v>
      </c>
      <c r="J2771" s="121"/>
      <c r="K2771" s="196">
        <f>SUMIFS(VENTAS[Cantidad],VENTAS[Código del producto Vendido],INVENTARIO[[#This Row],[Code]])</f>
        <v>0</v>
      </c>
      <c r="L2771" s="196">
        <f>INVENTARIO[[#This Row],[Entradas]]-INVENTARIO[[#This Row],[Salidas]]</f>
        <v>0</v>
      </c>
      <c r="M2771" s="197">
        <f ca="1">INVENTARIO[[#This Row],[Pricing 1]]*10%</f>
        <v>0</v>
      </c>
      <c r="N2771" s="197"/>
      <c r="O2771" s="197"/>
      <c r="P2771" s="197" t="e">
        <f t="shared" si="223"/>
        <v>#DIV/0!</v>
      </c>
      <c r="Q2771" s="196"/>
      <c r="R2771" s="197"/>
      <c r="S2771" s="199">
        <f t="shared" si="224"/>
        <v>0</v>
      </c>
      <c r="T2771" s="200">
        <f ca="1">(P2771+S2771)-INVENTARIO[[#This Row],[Comisión 10%]]</f>
        <v>0</v>
      </c>
      <c r="U2771" s="197">
        <f t="shared" ca="1" si="225"/>
        <v>0</v>
      </c>
      <c r="V2771" s="201"/>
      <c r="W2771" s="20">
        <f ca="1">INVENTARIO[[#This Row],[Precio Final]]-(INVENTARIO[[#This Row],[Comisión 10%]]+INVENTARIO[[#This Row],[Costo total]])</f>
        <v>0</v>
      </c>
      <c r="X2771" s="20">
        <f ca="1">INVENTARIO[[#This Row],[Ganancia Unitaria]]*INVENTARIO[[#This Row],[Salidas]]</f>
        <v>0</v>
      </c>
      <c r="Y2771" s="20"/>
      <c r="Z2771" s="20"/>
    </row>
    <row r="2772" spans="1:26" ht="55" hidden="1" customHeight="1" x14ac:dyDescent="0.15">
      <c r="A2772" s="23"/>
      <c r="B2772" s="171"/>
      <c r="C2772" s="22"/>
      <c r="D2772" s="120"/>
      <c r="E2772" s="194"/>
      <c r="F2772" s="195" t="s">
        <v>1345</v>
      </c>
      <c r="G2772" s="196"/>
      <c r="H2772" s="197"/>
      <c r="I2772" s="198">
        <f t="shared" ca="1" si="222"/>
        <v>0</v>
      </c>
      <c r="J2772" s="121"/>
      <c r="K2772" s="196">
        <f>SUMIFS(VENTAS[Cantidad],VENTAS[Código del producto Vendido],INVENTARIO[[#This Row],[Code]])</f>
        <v>0</v>
      </c>
      <c r="L2772" s="196">
        <f>INVENTARIO[[#This Row],[Entradas]]-INVENTARIO[[#This Row],[Salidas]]</f>
        <v>0</v>
      </c>
      <c r="M2772" s="197">
        <f ca="1">INVENTARIO[[#This Row],[Pricing 1]]*10%</f>
        <v>0</v>
      </c>
      <c r="N2772" s="197"/>
      <c r="O2772" s="197"/>
      <c r="P2772" s="197" t="e">
        <f t="shared" si="223"/>
        <v>#DIV/0!</v>
      </c>
      <c r="Q2772" s="196"/>
      <c r="R2772" s="197"/>
      <c r="S2772" s="199">
        <f t="shared" si="224"/>
        <v>0</v>
      </c>
      <c r="T2772" s="200">
        <f ca="1">(P2772+S2772)-INVENTARIO[[#This Row],[Comisión 10%]]</f>
        <v>0</v>
      </c>
      <c r="U2772" s="197">
        <f t="shared" ca="1" si="225"/>
        <v>0</v>
      </c>
      <c r="V2772" s="201"/>
      <c r="W2772" s="20">
        <f ca="1">INVENTARIO[[#This Row],[Precio Final]]-(INVENTARIO[[#This Row],[Comisión 10%]]+INVENTARIO[[#This Row],[Costo total]])</f>
        <v>0</v>
      </c>
      <c r="X2772" s="20">
        <f ca="1">INVENTARIO[[#This Row],[Ganancia Unitaria]]*INVENTARIO[[#This Row],[Salidas]]</f>
        <v>0</v>
      </c>
      <c r="Y2772" s="20"/>
      <c r="Z2772" s="20"/>
    </row>
    <row r="2773" spans="1:26" ht="55" hidden="1" customHeight="1" x14ac:dyDescent="0.15">
      <c r="A2773" s="23"/>
      <c r="B2773" s="171"/>
      <c r="C2773" s="22"/>
      <c r="D2773" s="120"/>
      <c r="E2773" s="194"/>
      <c r="F2773" s="195" t="s">
        <v>714</v>
      </c>
      <c r="G2773" s="196"/>
      <c r="H2773" s="197"/>
      <c r="I2773" s="198">
        <f t="shared" ca="1" si="222"/>
        <v>0</v>
      </c>
      <c r="J2773" s="121"/>
      <c r="K2773" s="196">
        <f>SUMIFS(VENTAS[Cantidad],VENTAS[Código del producto Vendido],INVENTARIO[[#This Row],[Code]])</f>
        <v>0</v>
      </c>
      <c r="L2773" s="196">
        <f>INVENTARIO[[#This Row],[Entradas]]-INVENTARIO[[#This Row],[Salidas]]</f>
        <v>0</v>
      </c>
      <c r="M2773" s="197">
        <f ca="1">INVENTARIO[[#This Row],[Pricing 1]]*10%</f>
        <v>0</v>
      </c>
      <c r="N2773" s="197"/>
      <c r="O2773" s="197"/>
      <c r="P2773" s="197" t="e">
        <f t="shared" si="223"/>
        <v>#DIV/0!</v>
      </c>
      <c r="Q2773" s="196"/>
      <c r="R2773" s="197"/>
      <c r="S2773" s="199">
        <f t="shared" si="224"/>
        <v>0</v>
      </c>
      <c r="T2773" s="200">
        <f ca="1">(P2773+S2773)-INVENTARIO[[#This Row],[Comisión 10%]]</f>
        <v>0</v>
      </c>
      <c r="U2773" s="197">
        <f t="shared" ca="1" si="225"/>
        <v>0</v>
      </c>
      <c r="V2773" s="201"/>
      <c r="W2773" s="20">
        <f ca="1">INVENTARIO[[#This Row],[Precio Final]]-(INVENTARIO[[#This Row],[Comisión 10%]]+INVENTARIO[[#This Row],[Costo total]])</f>
        <v>0</v>
      </c>
      <c r="X2773" s="20">
        <f ca="1">INVENTARIO[[#This Row],[Ganancia Unitaria]]*INVENTARIO[[#This Row],[Salidas]]</f>
        <v>0</v>
      </c>
      <c r="Y2773" s="20"/>
      <c r="Z2773" s="20"/>
    </row>
    <row r="2774" spans="1:26" ht="55" hidden="1" customHeight="1" x14ac:dyDescent="0.15">
      <c r="A2774" s="23"/>
      <c r="B2774" s="171"/>
      <c r="C2774" s="22"/>
      <c r="D2774" s="120"/>
      <c r="E2774" s="194"/>
      <c r="F2774" s="195" t="s">
        <v>693</v>
      </c>
      <c r="G2774" s="196"/>
      <c r="H2774" s="197"/>
      <c r="I2774" s="198">
        <f t="shared" ca="1" si="222"/>
        <v>0</v>
      </c>
      <c r="J2774" s="121"/>
      <c r="K2774" s="196">
        <f>SUMIFS(VENTAS[Cantidad],VENTAS[Código del producto Vendido],INVENTARIO[[#This Row],[Code]])</f>
        <v>0</v>
      </c>
      <c r="L2774" s="196">
        <f>INVENTARIO[[#This Row],[Entradas]]-INVENTARIO[[#This Row],[Salidas]]</f>
        <v>0</v>
      </c>
      <c r="M2774" s="197">
        <f ca="1">INVENTARIO[[#This Row],[Pricing 1]]*10%</f>
        <v>0</v>
      </c>
      <c r="N2774" s="197"/>
      <c r="O2774" s="197"/>
      <c r="P2774" s="197" t="e">
        <f t="shared" si="223"/>
        <v>#DIV/0!</v>
      </c>
      <c r="Q2774" s="196"/>
      <c r="R2774" s="197"/>
      <c r="S2774" s="199">
        <f t="shared" si="224"/>
        <v>0</v>
      </c>
      <c r="T2774" s="200">
        <f ca="1">(P2774+S2774)-INVENTARIO[[#This Row],[Comisión 10%]]</f>
        <v>0</v>
      </c>
      <c r="U2774" s="197">
        <f t="shared" ca="1" si="225"/>
        <v>0</v>
      </c>
      <c r="V2774" s="201"/>
      <c r="W2774" s="20">
        <f ca="1">INVENTARIO[[#This Row],[Precio Final]]-(INVENTARIO[[#This Row],[Comisión 10%]]+INVENTARIO[[#This Row],[Costo total]])</f>
        <v>0</v>
      </c>
      <c r="X2774" s="20">
        <f ca="1">INVENTARIO[[#This Row],[Ganancia Unitaria]]*INVENTARIO[[#This Row],[Salidas]]</f>
        <v>0</v>
      </c>
      <c r="Y2774" s="20"/>
      <c r="Z2774" s="20"/>
    </row>
    <row r="2775" spans="1:26" ht="55" hidden="1" customHeight="1" x14ac:dyDescent="0.15">
      <c r="A2775" s="23"/>
      <c r="B2775" s="171"/>
      <c r="C2775" s="22"/>
      <c r="D2775" s="120"/>
      <c r="E2775" s="194"/>
      <c r="F2775" s="195" t="s">
        <v>2415</v>
      </c>
      <c r="G2775" s="196"/>
      <c r="H2775" s="197"/>
      <c r="I2775" s="198">
        <f t="shared" ca="1" si="222"/>
        <v>0</v>
      </c>
      <c r="J2775" s="121"/>
      <c r="K2775" s="196">
        <f>SUMIFS(VENTAS[Cantidad],VENTAS[Código del producto Vendido],INVENTARIO[[#This Row],[Code]])</f>
        <v>0</v>
      </c>
      <c r="L2775" s="196">
        <f>INVENTARIO[[#This Row],[Entradas]]-INVENTARIO[[#This Row],[Salidas]]</f>
        <v>0</v>
      </c>
      <c r="M2775" s="197">
        <f ca="1">INVENTARIO[[#This Row],[Pricing 1]]*10%</f>
        <v>0</v>
      </c>
      <c r="N2775" s="197"/>
      <c r="O2775" s="197"/>
      <c r="P2775" s="197" t="e">
        <f t="shared" si="223"/>
        <v>#DIV/0!</v>
      </c>
      <c r="Q2775" s="196"/>
      <c r="R2775" s="197"/>
      <c r="S2775" s="199">
        <f t="shared" si="224"/>
        <v>0</v>
      </c>
      <c r="T2775" s="200">
        <f ca="1">(P2775+S2775)-INVENTARIO[[#This Row],[Comisión 10%]]</f>
        <v>0</v>
      </c>
      <c r="U2775" s="197">
        <f t="shared" ca="1" si="225"/>
        <v>0</v>
      </c>
      <c r="V2775" s="201"/>
      <c r="W2775" s="20">
        <f ca="1">INVENTARIO[[#This Row],[Precio Final]]-(INVENTARIO[[#This Row],[Comisión 10%]]+INVENTARIO[[#This Row],[Costo total]])</f>
        <v>0</v>
      </c>
      <c r="X2775" s="20">
        <f ca="1">INVENTARIO[[#This Row],[Ganancia Unitaria]]*INVENTARIO[[#This Row],[Salidas]]</f>
        <v>0</v>
      </c>
      <c r="Y2775" s="20"/>
      <c r="Z2775" s="20"/>
    </row>
    <row r="2776" spans="1:26" ht="55" hidden="1" customHeight="1" x14ac:dyDescent="0.15">
      <c r="A2776" s="23"/>
      <c r="B2776" s="171"/>
      <c r="C2776" s="22"/>
      <c r="D2776" s="120"/>
      <c r="E2776" s="194"/>
      <c r="F2776" s="195" t="s">
        <v>693</v>
      </c>
      <c r="G2776" s="196"/>
      <c r="H2776" s="197"/>
      <c r="I2776" s="198">
        <f t="shared" ca="1" si="222"/>
        <v>0</v>
      </c>
      <c r="J2776" s="121"/>
      <c r="K2776" s="196">
        <f>SUMIFS(VENTAS[Cantidad],VENTAS[Código del producto Vendido],INVENTARIO[[#This Row],[Code]])</f>
        <v>0</v>
      </c>
      <c r="L2776" s="196">
        <f>INVENTARIO[[#This Row],[Entradas]]-INVENTARIO[[#This Row],[Salidas]]</f>
        <v>0</v>
      </c>
      <c r="M2776" s="197">
        <f ca="1">INVENTARIO[[#This Row],[Pricing 1]]*10%</f>
        <v>0</v>
      </c>
      <c r="N2776" s="197"/>
      <c r="O2776" s="197"/>
      <c r="P2776" s="197" t="e">
        <f t="shared" si="223"/>
        <v>#DIV/0!</v>
      </c>
      <c r="Q2776" s="196"/>
      <c r="R2776" s="197"/>
      <c r="S2776" s="199">
        <f t="shared" si="224"/>
        <v>0</v>
      </c>
      <c r="T2776" s="200">
        <f ca="1">(P2776+S2776)-INVENTARIO[[#This Row],[Comisión 10%]]</f>
        <v>0</v>
      </c>
      <c r="U2776" s="197">
        <f t="shared" ca="1" si="225"/>
        <v>0</v>
      </c>
      <c r="V2776" s="201"/>
      <c r="W2776" s="20">
        <f ca="1">INVENTARIO[[#This Row],[Precio Final]]-(INVENTARIO[[#This Row],[Comisión 10%]]+INVENTARIO[[#This Row],[Costo total]])</f>
        <v>0</v>
      </c>
      <c r="X2776" s="20">
        <f ca="1">INVENTARIO[[#This Row],[Ganancia Unitaria]]*INVENTARIO[[#This Row],[Salidas]]</f>
        <v>0</v>
      </c>
      <c r="Y2776" s="20"/>
      <c r="Z2776" s="20"/>
    </row>
    <row r="2777" spans="1:26" ht="55" hidden="1" customHeight="1" x14ac:dyDescent="0.15">
      <c r="A2777" s="23"/>
      <c r="B2777" s="171"/>
      <c r="C2777" s="22"/>
      <c r="D2777" s="120"/>
      <c r="E2777" s="194"/>
      <c r="F2777" s="195" t="s">
        <v>698</v>
      </c>
      <c r="G2777" s="196"/>
      <c r="H2777" s="197"/>
      <c r="I2777" s="198">
        <f t="shared" ca="1" si="222"/>
        <v>0</v>
      </c>
      <c r="J2777" s="121"/>
      <c r="K2777" s="196">
        <f>SUMIFS(VENTAS[Cantidad],VENTAS[Código del producto Vendido],INVENTARIO[[#This Row],[Code]])</f>
        <v>0</v>
      </c>
      <c r="L2777" s="196">
        <f>INVENTARIO[[#This Row],[Entradas]]-INVENTARIO[[#This Row],[Salidas]]</f>
        <v>0</v>
      </c>
      <c r="M2777" s="197">
        <f ca="1">INVENTARIO[[#This Row],[Pricing 1]]*10%</f>
        <v>0</v>
      </c>
      <c r="N2777" s="197"/>
      <c r="O2777" s="197"/>
      <c r="P2777" s="197" t="e">
        <f t="shared" si="223"/>
        <v>#DIV/0!</v>
      </c>
      <c r="Q2777" s="196"/>
      <c r="R2777" s="197"/>
      <c r="S2777" s="199">
        <f t="shared" si="224"/>
        <v>0</v>
      </c>
      <c r="T2777" s="200">
        <f ca="1">(P2777+S2777)-INVENTARIO[[#This Row],[Comisión 10%]]</f>
        <v>0</v>
      </c>
      <c r="U2777" s="197">
        <f t="shared" ca="1" si="225"/>
        <v>0</v>
      </c>
      <c r="V2777" s="201"/>
      <c r="W2777" s="20">
        <f ca="1">INVENTARIO[[#This Row],[Precio Final]]-(INVENTARIO[[#This Row],[Comisión 10%]]+INVENTARIO[[#This Row],[Costo total]])</f>
        <v>0</v>
      </c>
      <c r="X2777" s="20">
        <f ca="1">INVENTARIO[[#This Row],[Ganancia Unitaria]]*INVENTARIO[[#This Row],[Salidas]]</f>
        <v>0</v>
      </c>
      <c r="Y2777" s="20"/>
      <c r="Z2777" s="20"/>
    </row>
    <row r="2778" spans="1:26" ht="55" hidden="1" customHeight="1" x14ac:dyDescent="0.15">
      <c r="A2778" s="23"/>
      <c r="B2778" s="171"/>
      <c r="C2778" s="22"/>
      <c r="D2778" s="120"/>
      <c r="E2778" s="194"/>
      <c r="F2778" s="195" t="s">
        <v>697</v>
      </c>
      <c r="G2778" s="196"/>
      <c r="H2778" s="197"/>
      <c r="I2778" s="198">
        <f t="shared" ca="1" si="222"/>
        <v>0</v>
      </c>
      <c r="J2778" s="121"/>
      <c r="K2778" s="196">
        <f>SUMIFS(VENTAS[Cantidad],VENTAS[Código del producto Vendido],INVENTARIO[[#This Row],[Code]])</f>
        <v>0</v>
      </c>
      <c r="L2778" s="196">
        <f>INVENTARIO[[#This Row],[Entradas]]-INVENTARIO[[#This Row],[Salidas]]</f>
        <v>0</v>
      </c>
      <c r="M2778" s="197">
        <f ca="1">INVENTARIO[[#This Row],[Pricing 1]]*10%</f>
        <v>0</v>
      </c>
      <c r="N2778" s="197"/>
      <c r="O2778" s="197"/>
      <c r="P2778" s="197" t="e">
        <f t="shared" si="223"/>
        <v>#DIV/0!</v>
      </c>
      <c r="Q2778" s="196"/>
      <c r="R2778" s="197"/>
      <c r="S2778" s="199">
        <f t="shared" si="224"/>
        <v>0</v>
      </c>
      <c r="T2778" s="200">
        <f ca="1">(P2778+S2778)-INVENTARIO[[#This Row],[Comisión 10%]]</f>
        <v>0</v>
      </c>
      <c r="U2778" s="197">
        <f t="shared" ca="1" si="225"/>
        <v>0</v>
      </c>
      <c r="V2778" s="201"/>
      <c r="W2778" s="20">
        <f ca="1">INVENTARIO[[#This Row],[Precio Final]]-(INVENTARIO[[#This Row],[Comisión 10%]]+INVENTARIO[[#This Row],[Costo total]])</f>
        <v>0</v>
      </c>
      <c r="X2778" s="20">
        <f ca="1">INVENTARIO[[#This Row],[Ganancia Unitaria]]*INVENTARIO[[#This Row],[Salidas]]</f>
        <v>0</v>
      </c>
      <c r="Y2778" s="20"/>
      <c r="Z2778" s="20"/>
    </row>
    <row r="2779" spans="1:26" ht="55" hidden="1" customHeight="1" x14ac:dyDescent="0.15">
      <c r="A2779" s="23"/>
      <c r="B2779" s="171"/>
      <c r="C2779" s="22"/>
      <c r="D2779" s="120"/>
      <c r="E2779" s="194"/>
      <c r="F2779" s="195" t="s">
        <v>695</v>
      </c>
      <c r="G2779" s="196"/>
      <c r="H2779" s="197"/>
      <c r="I2779" s="198">
        <f t="shared" ca="1" si="222"/>
        <v>0</v>
      </c>
      <c r="J2779" s="121"/>
      <c r="K2779" s="196">
        <f>SUMIFS(VENTAS[Cantidad],VENTAS[Código del producto Vendido],INVENTARIO[[#This Row],[Code]])</f>
        <v>0</v>
      </c>
      <c r="L2779" s="196">
        <f>INVENTARIO[[#This Row],[Entradas]]-INVENTARIO[[#This Row],[Salidas]]</f>
        <v>0</v>
      </c>
      <c r="M2779" s="197">
        <f ca="1">INVENTARIO[[#This Row],[Pricing 1]]*10%</f>
        <v>0</v>
      </c>
      <c r="N2779" s="197"/>
      <c r="O2779" s="197"/>
      <c r="P2779" s="197" t="e">
        <f t="shared" si="223"/>
        <v>#DIV/0!</v>
      </c>
      <c r="Q2779" s="196"/>
      <c r="R2779" s="197"/>
      <c r="S2779" s="199">
        <f t="shared" si="224"/>
        <v>0</v>
      </c>
      <c r="T2779" s="200">
        <f ca="1">(P2779+S2779)-INVENTARIO[[#This Row],[Comisión 10%]]</f>
        <v>0</v>
      </c>
      <c r="U2779" s="197">
        <f t="shared" ca="1" si="225"/>
        <v>0</v>
      </c>
      <c r="V2779" s="201"/>
      <c r="W2779" s="20">
        <f ca="1">INVENTARIO[[#This Row],[Precio Final]]-(INVENTARIO[[#This Row],[Comisión 10%]]+INVENTARIO[[#This Row],[Costo total]])</f>
        <v>0</v>
      </c>
      <c r="X2779" s="20">
        <f ca="1">INVENTARIO[[#This Row],[Ganancia Unitaria]]*INVENTARIO[[#This Row],[Salidas]]</f>
        <v>0</v>
      </c>
      <c r="Y2779" s="20"/>
      <c r="Z2779" s="20"/>
    </row>
    <row r="2780" spans="1:26" ht="55" hidden="1" customHeight="1" x14ac:dyDescent="0.15">
      <c r="A2780" s="23"/>
      <c r="B2780" s="171"/>
      <c r="C2780" s="22"/>
      <c r="D2780" s="120"/>
      <c r="E2780" s="194"/>
      <c r="F2780" s="195" t="s">
        <v>697</v>
      </c>
      <c r="G2780" s="196"/>
      <c r="H2780" s="197"/>
      <c r="I2780" s="198">
        <f t="shared" ca="1" si="222"/>
        <v>0</v>
      </c>
      <c r="J2780" s="121"/>
      <c r="K2780" s="196">
        <f>SUMIFS(VENTAS[Cantidad],VENTAS[Código del producto Vendido],INVENTARIO[[#This Row],[Code]])</f>
        <v>0</v>
      </c>
      <c r="L2780" s="196">
        <f>INVENTARIO[[#This Row],[Entradas]]-INVENTARIO[[#This Row],[Salidas]]</f>
        <v>0</v>
      </c>
      <c r="M2780" s="197">
        <f ca="1">INVENTARIO[[#This Row],[Pricing 1]]*10%</f>
        <v>0</v>
      </c>
      <c r="N2780" s="197"/>
      <c r="O2780" s="197"/>
      <c r="P2780" s="197" t="e">
        <f t="shared" si="223"/>
        <v>#DIV/0!</v>
      </c>
      <c r="Q2780" s="196"/>
      <c r="R2780" s="197"/>
      <c r="S2780" s="199">
        <f t="shared" si="224"/>
        <v>0</v>
      </c>
      <c r="T2780" s="200">
        <f ca="1">(P2780+S2780)-INVENTARIO[[#This Row],[Comisión 10%]]</f>
        <v>0</v>
      </c>
      <c r="U2780" s="197">
        <f t="shared" ca="1" si="225"/>
        <v>0</v>
      </c>
      <c r="V2780" s="201"/>
      <c r="W2780" s="20">
        <f ca="1">INVENTARIO[[#This Row],[Precio Final]]-(INVENTARIO[[#This Row],[Comisión 10%]]+INVENTARIO[[#This Row],[Costo total]])</f>
        <v>0</v>
      </c>
      <c r="X2780" s="20">
        <f ca="1">INVENTARIO[[#This Row],[Ganancia Unitaria]]*INVENTARIO[[#This Row],[Salidas]]</f>
        <v>0</v>
      </c>
      <c r="Y2780" s="20"/>
      <c r="Z2780" s="20"/>
    </row>
    <row r="2781" spans="1:26" ht="55" hidden="1" customHeight="1" x14ac:dyDescent="0.15">
      <c r="A2781" s="23"/>
      <c r="B2781" s="171"/>
      <c r="C2781" s="22"/>
      <c r="D2781" s="120"/>
      <c r="E2781" s="194"/>
      <c r="F2781" s="195" t="s">
        <v>698</v>
      </c>
      <c r="G2781" s="196"/>
      <c r="H2781" s="197"/>
      <c r="I2781" s="198">
        <f t="shared" ca="1" si="222"/>
        <v>0</v>
      </c>
      <c r="J2781" s="121"/>
      <c r="K2781" s="196">
        <f>SUMIFS(VENTAS[Cantidad],VENTAS[Código del producto Vendido],INVENTARIO[[#This Row],[Code]])</f>
        <v>0</v>
      </c>
      <c r="L2781" s="196">
        <f>INVENTARIO[[#This Row],[Entradas]]-INVENTARIO[[#This Row],[Salidas]]</f>
        <v>0</v>
      </c>
      <c r="M2781" s="197">
        <f ca="1">INVENTARIO[[#This Row],[Pricing 1]]*10%</f>
        <v>0</v>
      </c>
      <c r="N2781" s="197"/>
      <c r="O2781" s="197"/>
      <c r="P2781" s="197" t="e">
        <f t="shared" si="223"/>
        <v>#DIV/0!</v>
      </c>
      <c r="Q2781" s="196"/>
      <c r="R2781" s="197"/>
      <c r="S2781" s="199">
        <f t="shared" si="224"/>
        <v>0</v>
      </c>
      <c r="T2781" s="200">
        <f ca="1">(P2781+S2781)-INVENTARIO[[#This Row],[Comisión 10%]]</f>
        <v>0</v>
      </c>
      <c r="U2781" s="197">
        <f t="shared" ca="1" si="225"/>
        <v>0</v>
      </c>
      <c r="V2781" s="201"/>
      <c r="W2781" s="20">
        <f ca="1">INVENTARIO[[#This Row],[Precio Final]]-(INVENTARIO[[#This Row],[Comisión 10%]]+INVENTARIO[[#This Row],[Costo total]])</f>
        <v>0</v>
      </c>
      <c r="X2781" s="20">
        <f ca="1">INVENTARIO[[#This Row],[Ganancia Unitaria]]*INVENTARIO[[#This Row],[Salidas]]</f>
        <v>0</v>
      </c>
      <c r="Y2781" s="20"/>
      <c r="Z2781" s="20"/>
    </row>
    <row r="2782" spans="1:26" ht="55" hidden="1" customHeight="1" x14ac:dyDescent="0.15">
      <c r="A2782" s="23"/>
      <c r="B2782" s="171"/>
      <c r="C2782" s="22"/>
      <c r="D2782" s="120"/>
      <c r="E2782" s="194"/>
      <c r="F2782" s="195" t="s">
        <v>697</v>
      </c>
      <c r="G2782" s="196"/>
      <c r="H2782" s="197"/>
      <c r="I2782" s="198">
        <f t="shared" ca="1" si="222"/>
        <v>0</v>
      </c>
      <c r="J2782" s="121"/>
      <c r="K2782" s="196">
        <f>SUMIFS(VENTAS[Cantidad],VENTAS[Código del producto Vendido],INVENTARIO[[#This Row],[Code]])</f>
        <v>0</v>
      </c>
      <c r="L2782" s="196">
        <f>INVENTARIO[[#This Row],[Entradas]]-INVENTARIO[[#This Row],[Salidas]]</f>
        <v>0</v>
      </c>
      <c r="M2782" s="197">
        <f ca="1">INVENTARIO[[#This Row],[Pricing 1]]*10%</f>
        <v>0</v>
      </c>
      <c r="N2782" s="197"/>
      <c r="O2782" s="197"/>
      <c r="P2782" s="197" t="e">
        <f t="shared" si="223"/>
        <v>#DIV/0!</v>
      </c>
      <c r="Q2782" s="196"/>
      <c r="R2782" s="197"/>
      <c r="S2782" s="199">
        <f t="shared" si="224"/>
        <v>0</v>
      </c>
      <c r="T2782" s="200">
        <f ca="1">(P2782+S2782)-INVENTARIO[[#This Row],[Comisión 10%]]</f>
        <v>0</v>
      </c>
      <c r="U2782" s="197">
        <f t="shared" ca="1" si="225"/>
        <v>0</v>
      </c>
      <c r="V2782" s="201"/>
      <c r="W2782" s="20">
        <f ca="1">INVENTARIO[[#This Row],[Precio Final]]-(INVENTARIO[[#This Row],[Comisión 10%]]+INVENTARIO[[#This Row],[Costo total]])</f>
        <v>0</v>
      </c>
      <c r="X2782" s="20">
        <f ca="1">INVENTARIO[[#This Row],[Ganancia Unitaria]]*INVENTARIO[[#This Row],[Salidas]]</f>
        <v>0</v>
      </c>
      <c r="Y2782" s="20"/>
      <c r="Z2782" s="20"/>
    </row>
    <row r="2783" spans="1:26" ht="55" hidden="1" customHeight="1" x14ac:dyDescent="0.15">
      <c r="A2783" s="23"/>
      <c r="B2783" s="171"/>
      <c r="C2783" s="22"/>
      <c r="D2783" s="120"/>
      <c r="E2783" s="194"/>
      <c r="F2783" s="195" t="s">
        <v>695</v>
      </c>
      <c r="G2783" s="196"/>
      <c r="H2783" s="197"/>
      <c r="I2783" s="198">
        <f t="shared" ca="1" si="222"/>
        <v>0</v>
      </c>
      <c r="J2783" s="121"/>
      <c r="K2783" s="196">
        <f>SUMIFS(VENTAS[Cantidad],VENTAS[Código del producto Vendido],INVENTARIO[[#This Row],[Code]])</f>
        <v>0</v>
      </c>
      <c r="L2783" s="196">
        <f>INVENTARIO[[#This Row],[Entradas]]-INVENTARIO[[#This Row],[Salidas]]</f>
        <v>0</v>
      </c>
      <c r="M2783" s="197">
        <f ca="1">INVENTARIO[[#This Row],[Pricing 1]]*10%</f>
        <v>0</v>
      </c>
      <c r="N2783" s="197"/>
      <c r="O2783" s="197"/>
      <c r="P2783" s="197" t="e">
        <f t="shared" si="223"/>
        <v>#DIV/0!</v>
      </c>
      <c r="Q2783" s="196"/>
      <c r="R2783" s="197"/>
      <c r="S2783" s="199">
        <f t="shared" si="224"/>
        <v>0</v>
      </c>
      <c r="T2783" s="200">
        <f ca="1">(P2783+S2783)-INVENTARIO[[#This Row],[Comisión 10%]]</f>
        <v>0</v>
      </c>
      <c r="U2783" s="197">
        <f t="shared" ca="1" si="225"/>
        <v>0</v>
      </c>
      <c r="V2783" s="201"/>
      <c r="W2783" s="20">
        <f ca="1">INVENTARIO[[#This Row],[Precio Final]]-(INVENTARIO[[#This Row],[Comisión 10%]]+INVENTARIO[[#This Row],[Costo total]])</f>
        <v>0</v>
      </c>
      <c r="X2783" s="20">
        <f ca="1">INVENTARIO[[#This Row],[Ganancia Unitaria]]*INVENTARIO[[#This Row],[Salidas]]</f>
        <v>0</v>
      </c>
      <c r="Y2783" s="20"/>
      <c r="Z2783" s="20"/>
    </row>
    <row r="2784" spans="1:26" ht="55" hidden="1" customHeight="1" x14ac:dyDescent="0.15">
      <c r="A2784" s="23"/>
      <c r="B2784" s="171"/>
      <c r="C2784" s="22"/>
      <c r="D2784" s="120"/>
      <c r="E2784" s="194"/>
      <c r="F2784" s="195" t="s">
        <v>698</v>
      </c>
      <c r="G2784" s="196"/>
      <c r="H2784" s="197"/>
      <c r="I2784" s="198">
        <f t="shared" ca="1" si="222"/>
        <v>0</v>
      </c>
      <c r="J2784" s="121"/>
      <c r="K2784" s="196">
        <f>SUMIFS(VENTAS[Cantidad],VENTAS[Código del producto Vendido],INVENTARIO[[#This Row],[Code]])</f>
        <v>0</v>
      </c>
      <c r="L2784" s="196">
        <f>INVENTARIO[[#This Row],[Entradas]]-INVENTARIO[[#This Row],[Salidas]]</f>
        <v>0</v>
      </c>
      <c r="M2784" s="197">
        <f ca="1">INVENTARIO[[#This Row],[Pricing 1]]*10%</f>
        <v>0</v>
      </c>
      <c r="N2784" s="197"/>
      <c r="O2784" s="197"/>
      <c r="P2784" s="197" t="e">
        <f t="shared" si="223"/>
        <v>#DIV/0!</v>
      </c>
      <c r="Q2784" s="196"/>
      <c r="R2784" s="197"/>
      <c r="S2784" s="199">
        <f t="shared" si="224"/>
        <v>0</v>
      </c>
      <c r="T2784" s="200">
        <f ca="1">(P2784+S2784)-INVENTARIO[[#This Row],[Comisión 10%]]</f>
        <v>0</v>
      </c>
      <c r="U2784" s="197">
        <f t="shared" ca="1" si="225"/>
        <v>0</v>
      </c>
      <c r="V2784" s="201"/>
      <c r="W2784" s="20">
        <f ca="1">INVENTARIO[[#This Row],[Precio Final]]-(INVENTARIO[[#This Row],[Comisión 10%]]+INVENTARIO[[#This Row],[Costo total]])</f>
        <v>0</v>
      </c>
      <c r="X2784" s="20">
        <f ca="1">INVENTARIO[[#This Row],[Ganancia Unitaria]]*INVENTARIO[[#This Row],[Salidas]]</f>
        <v>0</v>
      </c>
      <c r="Y2784" s="20"/>
      <c r="Z2784" s="20"/>
    </row>
    <row r="2785" spans="1:26" ht="55" hidden="1" customHeight="1" x14ac:dyDescent="0.15">
      <c r="A2785" s="23"/>
      <c r="B2785" s="171"/>
      <c r="C2785" s="22"/>
      <c r="D2785" s="120"/>
      <c r="E2785" s="194"/>
      <c r="F2785" s="195" t="s">
        <v>695</v>
      </c>
      <c r="G2785" s="196"/>
      <c r="H2785" s="197"/>
      <c r="I2785" s="198">
        <f t="shared" ca="1" si="222"/>
        <v>0</v>
      </c>
      <c r="J2785" s="121"/>
      <c r="K2785" s="196">
        <f>SUMIFS(VENTAS[Cantidad],VENTAS[Código del producto Vendido],INVENTARIO[[#This Row],[Code]])</f>
        <v>0</v>
      </c>
      <c r="L2785" s="196">
        <f>INVENTARIO[[#This Row],[Entradas]]-INVENTARIO[[#This Row],[Salidas]]</f>
        <v>0</v>
      </c>
      <c r="M2785" s="197">
        <f ca="1">INVENTARIO[[#This Row],[Pricing 1]]*10%</f>
        <v>0</v>
      </c>
      <c r="N2785" s="197"/>
      <c r="O2785" s="197"/>
      <c r="P2785" s="197" t="e">
        <f t="shared" si="223"/>
        <v>#DIV/0!</v>
      </c>
      <c r="Q2785" s="196"/>
      <c r="R2785" s="197"/>
      <c r="S2785" s="199">
        <f t="shared" si="224"/>
        <v>0</v>
      </c>
      <c r="T2785" s="200">
        <f ca="1">(P2785+S2785)-INVENTARIO[[#This Row],[Comisión 10%]]</f>
        <v>0</v>
      </c>
      <c r="U2785" s="197">
        <f t="shared" ca="1" si="225"/>
        <v>0</v>
      </c>
      <c r="V2785" s="201"/>
      <c r="W2785" s="20">
        <f ca="1">INVENTARIO[[#This Row],[Precio Final]]-(INVENTARIO[[#This Row],[Comisión 10%]]+INVENTARIO[[#This Row],[Costo total]])</f>
        <v>0</v>
      </c>
      <c r="X2785" s="20">
        <f ca="1">INVENTARIO[[#This Row],[Ganancia Unitaria]]*INVENTARIO[[#This Row],[Salidas]]</f>
        <v>0</v>
      </c>
      <c r="Y2785" s="20"/>
      <c r="Z2785" s="20"/>
    </row>
    <row r="2786" spans="1:26" ht="55" hidden="1" customHeight="1" x14ac:dyDescent="0.15">
      <c r="A2786" s="23"/>
      <c r="B2786" s="171"/>
      <c r="C2786" s="22"/>
      <c r="D2786" s="120"/>
      <c r="E2786" s="194"/>
      <c r="F2786" s="195" t="s">
        <v>697</v>
      </c>
      <c r="G2786" s="196"/>
      <c r="H2786" s="197"/>
      <c r="I2786" s="198">
        <f t="shared" ca="1" si="222"/>
        <v>0</v>
      </c>
      <c r="J2786" s="121"/>
      <c r="K2786" s="196">
        <f>SUMIFS(VENTAS[Cantidad],VENTAS[Código del producto Vendido],INVENTARIO[[#This Row],[Code]])</f>
        <v>0</v>
      </c>
      <c r="L2786" s="196">
        <f>INVENTARIO[[#This Row],[Entradas]]-INVENTARIO[[#This Row],[Salidas]]</f>
        <v>0</v>
      </c>
      <c r="M2786" s="197">
        <f ca="1">INVENTARIO[[#This Row],[Pricing 1]]*10%</f>
        <v>0</v>
      </c>
      <c r="N2786" s="197"/>
      <c r="O2786" s="197"/>
      <c r="P2786" s="197" t="e">
        <f t="shared" si="223"/>
        <v>#DIV/0!</v>
      </c>
      <c r="Q2786" s="196"/>
      <c r="R2786" s="197"/>
      <c r="S2786" s="199">
        <f t="shared" si="224"/>
        <v>0</v>
      </c>
      <c r="T2786" s="200">
        <f ca="1">(P2786+S2786)-INVENTARIO[[#This Row],[Comisión 10%]]</f>
        <v>0</v>
      </c>
      <c r="U2786" s="197">
        <f t="shared" ca="1" si="225"/>
        <v>0</v>
      </c>
      <c r="V2786" s="201"/>
      <c r="W2786" s="20">
        <f ca="1">INVENTARIO[[#This Row],[Precio Final]]-(INVENTARIO[[#This Row],[Comisión 10%]]+INVENTARIO[[#This Row],[Costo total]])</f>
        <v>0</v>
      </c>
      <c r="X2786" s="20">
        <f ca="1">INVENTARIO[[#This Row],[Ganancia Unitaria]]*INVENTARIO[[#This Row],[Salidas]]</f>
        <v>0</v>
      </c>
      <c r="Y2786" s="20"/>
      <c r="Z2786" s="20"/>
    </row>
    <row r="2787" spans="1:26" ht="55" hidden="1" customHeight="1" x14ac:dyDescent="0.15">
      <c r="A2787" s="23"/>
      <c r="B2787" s="171"/>
      <c r="C2787" s="22"/>
      <c r="D2787" s="120"/>
      <c r="E2787" s="194"/>
      <c r="F2787" s="195" t="s">
        <v>714</v>
      </c>
      <c r="G2787" s="196"/>
      <c r="H2787" s="197"/>
      <c r="I2787" s="198">
        <f t="shared" ca="1" si="222"/>
        <v>0</v>
      </c>
      <c r="J2787" s="121"/>
      <c r="K2787" s="196">
        <f>SUMIFS(VENTAS[Cantidad],VENTAS[Código del producto Vendido],INVENTARIO[[#This Row],[Code]])</f>
        <v>0</v>
      </c>
      <c r="L2787" s="196">
        <f>INVENTARIO[[#This Row],[Entradas]]-INVENTARIO[[#This Row],[Salidas]]</f>
        <v>0</v>
      </c>
      <c r="M2787" s="197">
        <f ca="1">INVENTARIO[[#This Row],[Pricing 1]]*10%</f>
        <v>0</v>
      </c>
      <c r="N2787" s="197"/>
      <c r="O2787" s="197"/>
      <c r="P2787" s="197" t="e">
        <f t="shared" si="223"/>
        <v>#DIV/0!</v>
      </c>
      <c r="Q2787" s="196"/>
      <c r="R2787" s="197"/>
      <c r="S2787" s="199">
        <f t="shared" si="224"/>
        <v>0</v>
      </c>
      <c r="T2787" s="200">
        <f ca="1">(P2787+S2787)-INVENTARIO[[#This Row],[Comisión 10%]]</f>
        <v>0</v>
      </c>
      <c r="U2787" s="197">
        <f t="shared" ca="1" si="225"/>
        <v>0</v>
      </c>
      <c r="V2787" s="201"/>
      <c r="W2787" s="20">
        <f ca="1">INVENTARIO[[#This Row],[Precio Final]]-(INVENTARIO[[#This Row],[Comisión 10%]]+INVENTARIO[[#This Row],[Costo total]])</f>
        <v>0</v>
      </c>
      <c r="X2787" s="20">
        <f ca="1">INVENTARIO[[#This Row],[Ganancia Unitaria]]*INVENTARIO[[#This Row],[Salidas]]</f>
        <v>0</v>
      </c>
      <c r="Y2787" s="20"/>
      <c r="Z2787" s="20"/>
    </row>
    <row r="2788" spans="1:26" ht="55" hidden="1" customHeight="1" x14ac:dyDescent="0.15">
      <c r="A2788" s="23"/>
      <c r="B2788" s="171"/>
      <c r="C2788" s="22"/>
      <c r="D2788" s="120"/>
      <c r="E2788" s="194"/>
      <c r="F2788" s="195" t="s">
        <v>698</v>
      </c>
      <c r="G2788" s="196"/>
      <c r="H2788" s="197"/>
      <c r="I2788" s="198">
        <f t="shared" ca="1" si="222"/>
        <v>0</v>
      </c>
      <c r="J2788" s="121"/>
      <c r="K2788" s="196">
        <f>SUMIFS(VENTAS[Cantidad],VENTAS[Código del producto Vendido],INVENTARIO[[#This Row],[Code]])</f>
        <v>0</v>
      </c>
      <c r="L2788" s="196">
        <f>INVENTARIO[[#This Row],[Entradas]]-INVENTARIO[[#This Row],[Salidas]]</f>
        <v>0</v>
      </c>
      <c r="M2788" s="197">
        <f ca="1">INVENTARIO[[#This Row],[Pricing 1]]*10%</f>
        <v>0</v>
      </c>
      <c r="N2788" s="197"/>
      <c r="O2788" s="197"/>
      <c r="P2788" s="197" t="e">
        <f t="shared" si="223"/>
        <v>#DIV/0!</v>
      </c>
      <c r="Q2788" s="196"/>
      <c r="R2788" s="197"/>
      <c r="S2788" s="199">
        <f t="shared" si="224"/>
        <v>0</v>
      </c>
      <c r="T2788" s="200">
        <f ca="1">(P2788+S2788)-INVENTARIO[[#This Row],[Comisión 10%]]</f>
        <v>0</v>
      </c>
      <c r="U2788" s="197">
        <f t="shared" ca="1" si="225"/>
        <v>0</v>
      </c>
      <c r="V2788" s="201"/>
      <c r="W2788" s="20">
        <f ca="1">INVENTARIO[[#This Row],[Precio Final]]-(INVENTARIO[[#This Row],[Comisión 10%]]+INVENTARIO[[#This Row],[Costo total]])</f>
        <v>0</v>
      </c>
      <c r="X2788" s="20">
        <f ca="1">INVENTARIO[[#This Row],[Ganancia Unitaria]]*INVENTARIO[[#This Row],[Salidas]]</f>
        <v>0</v>
      </c>
      <c r="Y2788" s="20"/>
      <c r="Z2788" s="20"/>
    </row>
    <row r="2789" spans="1:26" ht="55" hidden="1" customHeight="1" x14ac:dyDescent="0.15">
      <c r="A2789" s="23"/>
      <c r="B2789" s="171"/>
      <c r="C2789" s="22"/>
      <c r="D2789" s="120"/>
      <c r="E2789" s="194"/>
      <c r="F2789" s="195" t="s">
        <v>697</v>
      </c>
      <c r="G2789" s="196"/>
      <c r="H2789" s="197"/>
      <c r="I2789" s="198">
        <f t="shared" ca="1" si="222"/>
        <v>0</v>
      </c>
      <c r="J2789" s="121"/>
      <c r="K2789" s="196">
        <f>SUMIFS(VENTAS[Cantidad],VENTAS[Código del producto Vendido],INVENTARIO[[#This Row],[Code]])</f>
        <v>0</v>
      </c>
      <c r="L2789" s="196">
        <f>INVENTARIO[[#This Row],[Entradas]]-INVENTARIO[[#This Row],[Salidas]]</f>
        <v>0</v>
      </c>
      <c r="M2789" s="197">
        <f ca="1">INVENTARIO[[#This Row],[Pricing 1]]*10%</f>
        <v>0</v>
      </c>
      <c r="N2789" s="197"/>
      <c r="O2789" s="197"/>
      <c r="P2789" s="197" t="e">
        <f t="shared" si="223"/>
        <v>#DIV/0!</v>
      </c>
      <c r="Q2789" s="196"/>
      <c r="R2789" s="197"/>
      <c r="S2789" s="199">
        <f t="shared" si="224"/>
        <v>0</v>
      </c>
      <c r="T2789" s="200">
        <f ca="1">(P2789+S2789)-INVENTARIO[[#This Row],[Comisión 10%]]</f>
        <v>0</v>
      </c>
      <c r="U2789" s="197">
        <f t="shared" ca="1" si="225"/>
        <v>0</v>
      </c>
      <c r="V2789" s="201"/>
      <c r="W2789" s="20">
        <f ca="1">INVENTARIO[[#This Row],[Precio Final]]-(INVENTARIO[[#This Row],[Comisión 10%]]+INVENTARIO[[#This Row],[Costo total]])</f>
        <v>0</v>
      </c>
      <c r="X2789" s="20">
        <f ca="1">INVENTARIO[[#This Row],[Ganancia Unitaria]]*INVENTARIO[[#This Row],[Salidas]]</f>
        <v>0</v>
      </c>
      <c r="Y2789" s="20"/>
      <c r="Z2789" s="20"/>
    </row>
    <row r="2790" spans="1:26" ht="55" hidden="1" customHeight="1" x14ac:dyDescent="0.15">
      <c r="A2790" s="23"/>
      <c r="B2790" s="171"/>
      <c r="C2790" s="22"/>
      <c r="D2790" s="120"/>
      <c r="E2790" s="194"/>
      <c r="F2790" s="195" t="s">
        <v>695</v>
      </c>
      <c r="G2790" s="196"/>
      <c r="H2790" s="197"/>
      <c r="I2790" s="198">
        <f t="shared" ca="1" si="222"/>
        <v>0</v>
      </c>
      <c r="J2790" s="121"/>
      <c r="K2790" s="196">
        <f>SUMIFS(VENTAS[Cantidad],VENTAS[Código del producto Vendido],INVENTARIO[[#This Row],[Code]])</f>
        <v>0</v>
      </c>
      <c r="L2790" s="196">
        <f>INVENTARIO[[#This Row],[Entradas]]-INVENTARIO[[#This Row],[Salidas]]</f>
        <v>0</v>
      </c>
      <c r="M2790" s="197">
        <f ca="1">INVENTARIO[[#This Row],[Pricing 1]]*10%</f>
        <v>0</v>
      </c>
      <c r="N2790" s="197"/>
      <c r="O2790" s="197"/>
      <c r="P2790" s="197" t="e">
        <f t="shared" si="223"/>
        <v>#DIV/0!</v>
      </c>
      <c r="Q2790" s="196"/>
      <c r="R2790" s="197"/>
      <c r="S2790" s="199">
        <f t="shared" si="224"/>
        <v>0</v>
      </c>
      <c r="T2790" s="200">
        <f ca="1">(P2790+S2790)-INVENTARIO[[#This Row],[Comisión 10%]]</f>
        <v>0</v>
      </c>
      <c r="U2790" s="197">
        <f t="shared" ca="1" si="225"/>
        <v>0</v>
      </c>
      <c r="V2790" s="201"/>
      <c r="W2790" s="20">
        <f ca="1">INVENTARIO[[#This Row],[Precio Final]]-(INVENTARIO[[#This Row],[Comisión 10%]]+INVENTARIO[[#This Row],[Costo total]])</f>
        <v>0</v>
      </c>
      <c r="X2790" s="20">
        <f ca="1">INVENTARIO[[#This Row],[Ganancia Unitaria]]*INVENTARIO[[#This Row],[Salidas]]</f>
        <v>0</v>
      </c>
      <c r="Y2790" s="20"/>
      <c r="Z2790" s="20"/>
    </row>
    <row r="2791" spans="1:26" ht="55" hidden="1" customHeight="1" x14ac:dyDescent="0.15">
      <c r="A2791" s="23"/>
      <c r="B2791" s="171"/>
      <c r="C2791" s="22"/>
      <c r="D2791" s="120"/>
      <c r="E2791" s="194"/>
      <c r="F2791" s="195" t="s">
        <v>697</v>
      </c>
      <c r="G2791" s="196"/>
      <c r="H2791" s="197"/>
      <c r="I2791" s="198">
        <f t="shared" ca="1" si="222"/>
        <v>0</v>
      </c>
      <c r="J2791" s="121"/>
      <c r="K2791" s="196">
        <f>SUMIFS(VENTAS[Cantidad],VENTAS[Código del producto Vendido],INVENTARIO[[#This Row],[Code]])</f>
        <v>0</v>
      </c>
      <c r="L2791" s="196">
        <f>INVENTARIO[[#This Row],[Entradas]]-INVENTARIO[[#This Row],[Salidas]]</f>
        <v>0</v>
      </c>
      <c r="M2791" s="197">
        <f ca="1">INVENTARIO[[#This Row],[Pricing 1]]*10%</f>
        <v>0</v>
      </c>
      <c r="N2791" s="197"/>
      <c r="O2791" s="197"/>
      <c r="P2791" s="197" t="e">
        <f t="shared" si="223"/>
        <v>#DIV/0!</v>
      </c>
      <c r="Q2791" s="196"/>
      <c r="R2791" s="197"/>
      <c r="S2791" s="199">
        <f t="shared" si="224"/>
        <v>0</v>
      </c>
      <c r="T2791" s="200">
        <f ca="1">(P2791+S2791)-INVENTARIO[[#This Row],[Comisión 10%]]</f>
        <v>0</v>
      </c>
      <c r="U2791" s="197">
        <f t="shared" ca="1" si="225"/>
        <v>0</v>
      </c>
      <c r="V2791" s="201"/>
      <c r="W2791" s="20">
        <f ca="1">INVENTARIO[[#This Row],[Precio Final]]-(INVENTARIO[[#This Row],[Comisión 10%]]+INVENTARIO[[#This Row],[Costo total]])</f>
        <v>0</v>
      </c>
      <c r="X2791" s="20">
        <f ca="1">INVENTARIO[[#This Row],[Ganancia Unitaria]]*INVENTARIO[[#This Row],[Salidas]]</f>
        <v>0</v>
      </c>
      <c r="Y2791" s="20"/>
      <c r="Z2791" s="20"/>
    </row>
    <row r="2792" spans="1:26" ht="55" hidden="1" customHeight="1" x14ac:dyDescent="0.15">
      <c r="A2792" s="23"/>
      <c r="B2792" s="171"/>
      <c r="C2792" s="22"/>
      <c r="D2792" s="120"/>
      <c r="E2792" s="194"/>
      <c r="F2792" s="195" t="s">
        <v>692</v>
      </c>
      <c r="G2792" s="196"/>
      <c r="H2792" s="197"/>
      <c r="I2792" s="198">
        <f t="shared" ca="1" si="222"/>
        <v>0</v>
      </c>
      <c r="J2792" s="121"/>
      <c r="K2792" s="196">
        <f>SUMIFS(VENTAS[Cantidad],VENTAS[Código del producto Vendido],INVENTARIO[[#This Row],[Code]])</f>
        <v>0</v>
      </c>
      <c r="L2792" s="196">
        <f>INVENTARIO[[#This Row],[Entradas]]-INVENTARIO[[#This Row],[Salidas]]</f>
        <v>0</v>
      </c>
      <c r="M2792" s="197">
        <f ca="1">INVENTARIO[[#This Row],[Pricing 1]]*10%</f>
        <v>0</v>
      </c>
      <c r="N2792" s="197"/>
      <c r="O2792" s="197"/>
      <c r="P2792" s="197" t="e">
        <f t="shared" si="223"/>
        <v>#DIV/0!</v>
      </c>
      <c r="Q2792" s="196"/>
      <c r="R2792" s="197"/>
      <c r="S2792" s="199">
        <f t="shared" si="224"/>
        <v>0</v>
      </c>
      <c r="T2792" s="200">
        <f ca="1">(P2792+S2792)-INVENTARIO[[#This Row],[Comisión 10%]]</f>
        <v>0</v>
      </c>
      <c r="U2792" s="197">
        <f t="shared" ca="1" si="225"/>
        <v>0</v>
      </c>
      <c r="V2792" s="201"/>
      <c r="W2792" s="20">
        <f ca="1">INVENTARIO[[#This Row],[Precio Final]]-(INVENTARIO[[#This Row],[Comisión 10%]]+INVENTARIO[[#This Row],[Costo total]])</f>
        <v>0</v>
      </c>
      <c r="X2792" s="20">
        <f ca="1">INVENTARIO[[#This Row],[Ganancia Unitaria]]*INVENTARIO[[#This Row],[Salidas]]</f>
        <v>0</v>
      </c>
      <c r="Y2792" s="20"/>
      <c r="Z2792" s="20"/>
    </row>
    <row r="2793" spans="1:26" ht="55" hidden="1" customHeight="1" x14ac:dyDescent="0.15">
      <c r="A2793" s="23"/>
      <c r="B2793" s="171"/>
      <c r="C2793" s="22"/>
      <c r="D2793" s="120"/>
      <c r="E2793" s="194"/>
      <c r="F2793" s="195" t="s">
        <v>692</v>
      </c>
      <c r="G2793" s="196"/>
      <c r="H2793" s="197"/>
      <c r="I2793" s="198">
        <f t="shared" ca="1" si="222"/>
        <v>0</v>
      </c>
      <c r="J2793" s="121"/>
      <c r="K2793" s="196">
        <f>SUMIFS(VENTAS[Cantidad],VENTAS[Código del producto Vendido],INVENTARIO[[#This Row],[Code]])</f>
        <v>0</v>
      </c>
      <c r="L2793" s="196">
        <f>INVENTARIO[[#This Row],[Entradas]]-INVENTARIO[[#This Row],[Salidas]]</f>
        <v>0</v>
      </c>
      <c r="M2793" s="197">
        <f ca="1">INVENTARIO[[#This Row],[Pricing 1]]*10%</f>
        <v>0</v>
      </c>
      <c r="N2793" s="197"/>
      <c r="O2793" s="197"/>
      <c r="P2793" s="197" t="e">
        <f t="shared" si="223"/>
        <v>#DIV/0!</v>
      </c>
      <c r="Q2793" s="196"/>
      <c r="R2793" s="197"/>
      <c r="S2793" s="199">
        <f t="shared" si="224"/>
        <v>0</v>
      </c>
      <c r="T2793" s="200">
        <f ca="1">(P2793+S2793)-INVENTARIO[[#This Row],[Comisión 10%]]</f>
        <v>0</v>
      </c>
      <c r="U2793" s="197">
        <f t="shared" ca="1" si="225"/>
        <v>0</v>
      </c>
      <c r="V2793" s="201"/>
      <c r="W2793" s="20">
        <f ca="1">INVENTARIO[[#This Row],[Precio Final]]-(INVENTARIO[[#This Row],[Comisión 10%]]+INVENTARIO[[#This Row],[Costo total]])</f>
        <v>0</v>
      </c>
      <c r="X2793" s="20">
        <f ca="1">INVENTARIO[[#This Row],[Ganancia Unitaria]]*INVENTARIO[[#This Row],[Salidas]]</f>
        <v>0</v>
      </c>
      <c r="Y2793" s="20"/>
      <c r="Z2793" s="20"/>
    </row>
    <row r="2794" spans="1:26" ht="55" hidden="1" customHeight="1" x14ac:dyDescent="0.15">
      <c r="A2794" s="23"/>
      <c r="B2794" s="171"/>
      <c r="C2794" s="22"/>
      <c r="D2794" s="120"/>
      <c r="E2794" s="194"/>
      <c r="F2794" s="195" t="s">
        <v>695</v>
      </c>
      <c r="G2794" s="196"/>
      <c r="H2794" s="197"/>
      <c r="I2794" s="198">
        <f t="shared" ca="1" si="222"/>
        <v>0</v>
      </c>
      <c r="J2794" s="121"/>
      <c r="K2794" s="196">
        <f>SUMIFS(VENTAS[Cantidad],VENTAS[Código del producto Vendido],INVENTARIO[[#This Row],[Code]])</f>
        <v>0</v>
      </c>
      <c r="L2794" s="196">
        <f>INVENTARIO[[#This Row],[Entradas]]-INVENTARIO[[#This Row],[Salidas]]</f>
        <v>0</v>
      </c>
      <c r="M2794" s="197">
        <f ca="1">INVENTARIO[[#This Row],[Pricing 1]]*10%</f>
        <v>0</v>
      </c>
      <c r="N2794" s="197"/>
      <c r="O2794" s="197"/>
      <c r="P2794" s="197" t="e">
        <f t="shared" si="223"/>
        <v>#DIV/0!</v>
      </c>
      <c r="Q2794" s="196"/>
      <c r="R2794" s="197"/>
      <c r="S2794" s="199">
        <f t="shared" si="224"/>
        <v>0</v>
      </c>
      <c r="T2794" s="200">
        <f ca="1">(P2794+S2794)-INVENTARIO[[#This Row],[Comisión 10%]]</f>
        <v>0</v>
      </c>
      <c r="U2794" s="197">
        <f t="shared" ca="1" si="225"/>
        <v>0</v>
      </c>
      <c r="V2794" s="201"/>
      <c r="W2794" s="20">
        <f ca="1">INVENTARIO[[#This Row],[Precio Final]]-(INVENTARIO[[#This Row],[Comisión 10%]]+INVENTARIO[[#This Row],[Costo total]])</f>
        <v>0</v>
      </c>
      <c r="X2794" s="20">
        <f ca="1">INVENTARIO[[#This Row],[Ganancia Unitaria]]*INVENTARIO[[#This Row],[Salidas]]</f>
        <v>0</v>
      </c>
      <c r="Y2794" s="20"/>
      <c r="Z2794" s="20"/>
    </row>
    <row r="2795" spans="1:26" ht="55" hidden="1" customHeight="1" x14ac:dyDescent="0.15">
      <c r="A2795" s="23"/>
      <c r="B2795" s="171"/>
      <c r="C2795" s="22"/>
      <c r="D2795" s="120"/>
      <c r="E2795" s="194"/>
      <c r="F2795" s="195" t="s">
        <v>697</v>
      </c>
      <c r="G2795" s="196"/>
      <c r="H2795" s="197"/>
      <c r="I2795" s="198">
        <f t="shared" ca="1" si="222"/>
        <v>0</v>
      </c>
      <c r="J2795" s="121"/>
      <c r="K2795" s="196">
        <f>SUMIFS(VENTAS[Cantidad],VENTAS[Código del producto Vendido],INVENTARIO[[#This Row],[Code]])</f>
        <v>0</v>
      </c>
      <c r="L2795" s="196">
        <f>INVENTARIO[[#This Row],[Entradas]]-INVENTARIO[[#This Row],[Salidas]]</f>
        <v>0</v>
      </c>
      <c r="M2795" s="197">
        <f ca="1">INVENTARIO[[#This Row],[Pricing 1]]*10%</f>
        <v>0</v>
      </c>
      <c r="N2795" s="197"/>
      <c r="O2795" s="197"/>
      <c r="P2795" s="197" t="e">
        <f t="shared" si="223"/>
        <v>#DIV/0!</v>
      </c>
      <c r="Q2795" s="196"/>
      <c r="R2795" s="197"/>
      <c r="S2795" s="199">
        <f t="shared" si="224"/>
        <v>0</v>
      </c>
      <c r="T2795" s="200">
        <f ca="1">(P2795+S2795)-INVENTARIO[[#This Row],[Comisión 10%]]</f>
        <v>0</v>
      </c>
      <c r="U2795" s="197">
        <f t="shared" ca="1" si="225"/>
        <v>0</v>
      </c>
      <c r="V2795" s="201"/>
      <c r="W2795" s="20">
        <f ca="1">INVENTARIO[[#This Row],[Precio Final]]-(INVENTARIO[[#This Row],[Comisión 10%]]+INVENTARIO[[#This Row],[Costo total]])</f>
        <v>0</v>
      </c>
      <c r="X2795" s="20">
        <f ca="1">INVENTARIO[[#This Row],[Ganancia Unitaria]]*INVENTARIO[[#This Row],[Salidas]]</f>
        <v>0</v>
      </c>
      <c r="Y2795" s="20"/>
      <c r="Z2795" s="20"/>
    </row>
    <row r="2796" spans="1:26" ht="55" hidden="1" customHeight="1" x14ac:dyDescent="0.15">
      <c r="A2796" s="23"/>
      <c r="B2796" s="171"/>
      <c r="C2796" s="22"/>
      <c r="D2796" s="120"/>
      <c r="E2796" s="194"/>
      <c r="F2796" s="195" t="s">
        <v>698</v>
      </c>
      <c r="G2796" s="196"/>
      <c r="H2796" s="197"/>
      <c r="I2796" s="198">
        <f t="shared" ca="1" si="222"/>
        <v>0</v>
      </c>
      <c r="J2796" s="121"/>
      <c r="K2796" s="196">
        <f>SUMIFS(VENTAS[Cantidad],VENTAS[Código del producto Vendido],INVENTARIO[[#This Row],[Code]])</f>
        <v>0</v>
      </c>
      <c r="L2796" s="196">
        <f>INVENTARIO[[#This Row],[Entradas]]-INVENTARIO[[#This Row],[Salidas]]</f>
        <v>0</v>
      </c>
      <c r="M2796" s="197">
        <f ca="1">INVENTARIO[[#This Row],[Pricing 1]]*10%</f>
        <v>0</v>
      </c>
      <c r="N2796" s="197"/>
      <c r="O2796" s="197"/>
      <c r="P2796" s="197" t="e">
        <f t="shared" si="223"/>
        <v>#DIV/0!</v>
      </c>
      <c r="Q2796" s="196"/>
      <c r="R2796" s="197"/>
      <c r="S2796" s="199">
        <f t="shared" si="224"/>
        <v>0</v>
      </c>
      <c r="T2796" s="200">
        <f ca="1">(P2796+S2796)-INVENTARIO[[#This Row],[Comisión 10%]]</f>
        <v>0</v>
      </c>
      <c r="U2796" s="197">
        <f t="shared" ca="1" si="225"/>
        <v>0</v>
      </c>
      <c r="V2796" s="201"/>
      <c r="W2796" s="20">
        <f ca="1">INVENTARIO[[#This Row],[Precio Final]]-(INVENTARIO[[#This Row],[Comisión 10%]]+INVENTARIO[[#This Row],[Costo total]])</f>
        <v>0</v>
      </c>
      <c r="X2796" s="20">
        <f ca="1">INVENTARIO[[#This Row],[Ganancia Unitaria]]*INVENTARIO[[#This Row],[Salidas]]</f>
        <v>0</v>
      </c>
      <c r="Y2796" s="20"/>
      <c r="Z2796" s="20"/>
    </row>
    <row r="2797" spans="1:26" ht="55" hidden="1" customHeight="1" x14ac:dyDescent="0.15">
      <c r="A2797" s="23"/>
      <c r="B2797" s="171"/>
      <c r="C2797" s="22"/>
      <c r="D2797" s="120"/>
      <c r="E2797" s="194"/>
      <c r="F2797" s="195" t="s">
        <v>697</v>
      </c>
      <c r="G2797" s="196"/>
      <c r="H2797" s="197"/>
      <c r="I2797" s="198">
        <f t="shared" ca="1" si="222"/>
        <v>0</v>
      </c>
      <c r="J2797" s="121"/>
      <c r="K2797" s="196">
        <f>SUMIFS(VENTAS[Cantidad],VENTAS[Código del producto Vendido],INVENTARIO[[#This Row],[Code]])</f>
        <v>0</v>
      </c>
      <c r="L2797" s="196">
        <f>INVENTARIO[[#This Row],[Entradas]]-INVENTARIO[[#This Row],[Salidas]]</f>
        <v>0</v>
      </c>
      <c r="M2797" s="197">
        <f ca="1">INVENTARIO[[#This Row],[Pricing 1]]*10%</f>
        <v>0</v>
      </c>
      <c r="N2797" s="197"/>
      <c r="O2797" s="197"/>
      <c r="P2797" s="197" t="e">
        <f t="shared" si="223"/>
        <v>#DIV/0!</v>
      </c>
      <c r="Q2797" s="196"/>
      <c r="R2797" s="197"/>
      <c r="S2797" s="199">
        <f t="shared" si="224"/>
        <v>0</v>
      </c>
      <c r="T2797" s="200">
        <f ca="1">(P2797+S2797)-INVENTARIO[[#This Row],[Comisión 10%]]</f>
        <v>0</v>
      </c>
      <c r="U2797" s="197">
        <f t="shared" ca="1" si="225"/>
        <v>0</v>
      </c>
      <c r="V2797" s="201"/>
      <c r="W2797" s="20">
        <f ca="1">INVENTARIO[[#This Row],[Precio Final]]-(INVENTARIO[[#This Row],[Comisión 10%]]+INVENTARIO[[#This Row],[Costo total]])</f>
        <v>0</v>
      </c>
      <c r="X2797" s="20">
        <f ca="1">INVENTARIO[[#This Row],[Ganancia Unitaria]]*INVENTARIO[[#This Row],[Salidas]]</f>
        <v>0</v>
      </c>
      <c r="Y2797" s="20"/>
      <c r="Z2797" s="20"/>
    </row>
    <row r="2798" spans="1:26" ht="55" hidden="1" customHeight="1" x14ac:dyDescent="0.15">
      <c r="A2798" s="23"/>
      <c r="B2798" s="171"/>
      <c r="C2798" s="22"/>
      <c r="D2798" s="120"/>
      <c r="E2798" s="194"/>
      <c r="F2798" s="195" t="s">
        <v>695</v>
      </c>
      <c r="G2798" s="196"/>
      <c r="H2798" s="197"/>
      <c r="I2798" s="198">
        <f t="shared" ca="1" si="222"/>
        <v>0</v>
      </c>
      <c r="J2798" s="121"/>
      <c r="K2798" s="196">
        <f>SUMIFS(VENTAS[Cantidad],VENTAS[Código del producto Vendido],INVENTARIO[[#This Row],[Code]])</f>
        <v>0</v>
      </c>
      <c r="L2798" s="196">
        <f>INVENTARIO[[#This Row],[Entradas]]-INVENTARIO[[#This Row],[Salidas]]</f>
        <v>0</v>
      </c>
      <c r="M2798" s="197">
        <f ca="1">INVENTARIO[[#This Row],[Pricing 1]]*10%</f>
        <v>0</v>
      </c>
      <c r="N2798" s="197"/>
      <c r="O2798" s="197"/>
      <c r="P2798" s="197" t="e">
        <f t="shared" si="223"/>
        <v>#DIV/0!</v>
      </c>
      <c r="Q2798" s="196"/>
      <c r="R2798" s="197"/>
      <c r="S2798" s="199">
        <f t="shared" si="224"/>
        <v>0</v>
      </c>
      <c r="T2798" s="200">
        <f ca="1">(P2798+S2798)-INVENTARIO[[#This Row],[Comisión 10%]]</f>
        <v>0</v>
      </c>
      <c r="U2798" s="197">
        <f t="shared" ca="1" si="225"/>
        <v>0</v>
      </c>
      <c r="V2798" s="201"/>
      <c r="W2798" s="20">
        <f ca="1">INVENTARIO[[#This Row],[Precio Final]]-(INVENTARIO[[#This Row],[Comisión 10%]]+INVENTARIO[[#This Row],[Costo total]])</f>
        <v>0</v>
      </c>
      <c r="X2798" s="20">
        <f ca="1">INVENTARIO[[#This Row],[Ganancia Unitaria]]*INVENTARIO[[#This Row],[Salidas]]</f>
        <v>0</v>
      </c>
      <c r="Y2798" s="20"/>
      <c r="Z2798" s="20"/>
    </row>
    <row r="2799" spans="1:26" ht="55" hidden="1" customHeight="1" x14ac:dyDescent="0.15">
      <c r="A2799" s="23"/>
      <c r="B2799" s="171"/>
      <c r="C2799" s="22"/>
      <c r="D2799" s="120"/>
      <c r="E2799" s="194"/>
      <c r="F2799" s="195" t="s">
        <v>698</v>
      </c>
      <c r="G2799" s="196"/>
      <c r="H2799" s="197"/>
      <c r="I2799" s="198">
        <f t="shared" ca="1" si="222"/>
        <v>0</v>
      </c>
      <c r="J2799" s="121"/>
      <c r="K2799" s="196">
        <f>SUMIFS(VENTAS[Cantidad],VENTAS[Código del producto Vendido],INVENTARIO[[#This Row],[Code]])</f>
        <v>0</v>
      </c>
      <c r="L2799" s="196">
        <f>INVENTARIO[[#This Row],[Entradas]]-INVENTARIO[[#This Row],[Salidas]]</f>
        <v>0</v>
      </c>
      <c r="M2799" s="197">
        <f ca="1">INVENTARIO[[#This Row],[Pricing 1]]*10%</f>
        <v>0</v>
      </c>
      <c r="N2799" s="197"/>
      <c r="O2799" s="197"/>
      <c r="P2799" s="197" t="e">
        <f t="shared" si="223"/>
        <v>#DIV/0!</v>
      </c>
      <c r="Q2799" s="196"/>
      <c r="R2799" s="197"/>
      <c r="S2799" s="199">
        <f t="shared" si="224"/>
        <v>0</v>
      </c>
      <c r="T2799" s="200">
        <f ca="1">(P2799+S2799)-INVENTARIO[[#This Row],[Comisión 10%]]</f>
        <v>0</v>
      </c>
      <c r="U2799" s="197">
        <f t="shared" ca="1" si="225"/>
        <v>0</v>
      </c>
      <c r="V2799" s="201"/>
      <c r="W2799" s="20">
        <f ca="1">INVENTARIO[[#This Row],[Precio Final]]-(INVENTARIO[[#This Row],[Comisión 10%]]+INVENTARIO[[#This Row],[Costo total]])</f>
        <v>0</v>
      </c>
      <c r="X2799" s="20">
        <f ca="1">INVENTARIO[[#This Row],[Ganancia Unitaria]]*INVENTARIO[[#This Row],[Salidas]]</f>
        <v>0</v>
      </c>
      <c r="Y2799" s="20"/>
      <c r="Z2799" s="20"/>
    </row>
    <row r="2800" spans="1:26" ht="55" hidden="1" customHeight="1" x14ac:dyDescent="0.15">
      <c r="A2800" s="23"/>
      <c r="B2800" s="171"/>
      <c r="C2800" s="22"/>
      <c r="D2800" s="120"/>
      <c r="E2800" s="194"/>
      <c r="F2800" s="195" t="s">
        <v>695</v>
      </c>
      <c r="G2800" s="196"/>
      <c r="H2800" s="197"/>
      <c r="I2800" s="198">
        <f t="shared" ca="1" si="222"/>
        <v>0</v>
      </c>
      <c r="J2800" s="121"/>
      <c r="K2800" s="196">
        <f>SUMIFS(VENTAS[Cantidad],VENTAS[Código del producto Vendido],INVENTARIO[[#This Row],[Code]])</f>
        <v>0</v>
      </c>
      <c r="L2800" s="196">
        <f>INVENTARIO[[#This Row],[Entradas]]-INVENTARIO[[#This Row],[Salidas]]</f>
        <v>0</v>
      </c>
      <c r="M2800" s="197">
        <f ca="1">INVENTARIO[[#This Row],[Pricing 1]]*10%</f>
        <v>0</v>
      </c>
      <c r="N2800" s="197"/>
      <c r="O2800" s="197"/>
      <c r="P2800" s="197" t="e">
        <f t="shared" si="223"/>
        <v>#DIV/0!</v>
      </c>
      <c r="Q2800" s="196"/>
      <c r="R2800" s="197"/>
      <c r="S2800" s="199">
        <f t="shared" si="224"/>
        <v>0</v>
      </c>
      <c r="T2800" s="200">
        <f ca="1">(P2800+S2800)-INVENTARIO[[#This Row],[Comisión 10%]]</f>
        <v>0</v>
      </c>
      <c r="U2800" s="197">
        <f t="shared" ca="1" si="225"/>
        <v>0</v>
      </c>
      <c r="V2800" s="201"/>
      <c r="W2800" s="20">
        <f ca="1">INVENTARIO[[#This Row],[Precio Final]]-(INVENTARIO[[#This Row],[Comisión 10%]]+INVENTARIO[[#This Row],[Costo total]])</f>
        <v>0</v>
      </c>
      <c r="X2800" s="20">
        <f ca="1">INVENTARIO[[#This Row],[Ganancia Unitaria]]*INVENTARIO[[#This Row],[Salidas]]</f>
        <v>0</v>
      </c>
      <c r="Y2800" s="20"/>
      <c r="Z2800" s="20"/>
    </row>
    <row r="2801" spans="1:26" ht="55" hidden="1" customHeight="1" x14ac:dyDescent="0.15">
      <c r="A2801" s="23"/>
      <c r="B2801" s="171"/>
      <c r="C2801" s="22"/>
      <c r="D2801" s="120"/>
      <c r="E2801" s="194"/>
      <c r="F2801" s="195" t="s">
        <v>697</v>
      </c>
      <c r="G2801" s="196"/>
      <c r="H2801" s="197"/>
      <c r="I2801" s="198">
        <f t="shared" ca="1" si="222"/>
        <v>0</v>
      </c>
      <c r="J2801" s="121"/>
      <c r="K2801" s="196">
        <f>SUMIFS(VENTAS[Cantidad],VENTAS[Código del producto Vendido],INVENTARIO[[#This Row],[Code]])</f>
        <v>0</v>
      </c>
      <c r="L2801" s="196">
        <f>INVENTARIO[[#This Row],[Entradas]]-INVENTARIO[[#This Row],[Salidas]]</f>
        <v>0</v>
      </c>
      <c r="M2801" s="197">
        <f ca="1">INVENTARIO[[#This Row],[Pricing 1]]*10%</f>
        <v>0</v>
      </c>
      <c r="N2801" s="197"/>
      <c r="O2801" s="197"/>
      <c r="P2801" s="197" t="e">
        <f t="shared" si="223"/>
        <v>#DIV/0!</v>
      </c>
      <c r="Q2801" s="196"/>
      <c r="R2801" s="197"/>
      <c r="S2801" s="199">
        <f t="shared" si="224"/>
        <v>0</v>
      </c>
      <c r="T2801" s="200">
        <f ca="1">(P2801+S2801)-INVENTARIO[[#This Row],[Comisión 10%]]</f>
        <v>0</v>
      </c>
      <c r="U2801" s="197">
        <f t="shared" ca="1" si="225"/>
        <v>0</v>
      </c>
      <c r="V2801" s="201"/>
      <c r="W2801" s="20">
        <f ca="1">INVENTARIO[[#This Row],[Precio Final]]-(INVENTARIO[[#This Row],[Comisión 10%]]+INVENTARIO[[#This Row],[Costo total]])</f>
        <v>0</v>
      </c>
      <c r="X2801" s="20">
        <f ca="1">INVENTARIO[[#This Row],[Ganancia Unitaria]]*INVENTARIO[[#This Row],[Salidas]]</f>
        <v>0</v>
      </c>
      <c r="Y2801" s="20"/>
      <c r="Z2801" s="20"/>
    </row>
    <row r="2802" spans="1:26" ht="55" hidden="1" customHeight="1" x14ac:dyDescent="0.15">
      <c r="A2802" s="23"/>
      <c r="B2802" s="171"/>
      <c r="C2802" s="22"/>
      <c r="D2802" s="120"/>
      <c r="E2802" s="194"/>
      <c r="F2802" s="195" t="s">
        <v>695</v>
      </c>
      <c r="G2802" s="196"/>
      <c r="H2802" s="197"/>
      <c r="I2802" s="198">
        <f t="shared" ca="1" si="222"/>
        <v>0</v>
      </c>
      <c r="J2802" s="121"/>
      <c r="K2802" s="196">
        <f>SUMIFS(VENTAS[Cantidad],VENTAS[Código del producto Vendido],INVENTARIO[[#This Row],[Code]])</f>
        <v>0</v>
      </c>
      <c r="L2802" s="196">
        <f>INVENTARIO[[#This Row],[Entradas]]-INVENTARIO[[#This Row],[Salidas]]</f>
        <v>0</v>
      </c>
      <c r="M2802" s="197">
        <f ca="1">INVENTARIO[[#This Row],[Pricing 1]]*10%</f>
        <v>0</v>
      </c>
      <c r="N2802" s="197"/>
      <c r="O2802" s="197"/>
      <c r="P2802" s="197" t="e">
        <f t="shared" si="223"/>
        <v>#DIV/0!</v>
      </c>
      <c r="Q2802" s="196"/>
      <c r="R2802" s="197"/>
      <c r="S2802" s="199">
        <f t="shared" si="224"/>
        <v>0</v>
      </c>
      <c r="T2802" s="200">
        <f ca="1">(P2802+S2802)-INVENTARIO[[#This Row],[Comisión 10%]]</f>
        <v>0</v>
      </c>
      <c r="U2802" s="197">
        <f t="shared" ca="1" si="225"/>
        <v>0</v>
      </c>
      <c r="V2802" s="201"/>
      <c r="W2802" s="20">
        <f ca="1">INVENTARIO[[#This Row],[Precio Final]]-(INVENTARIO[[#This Row],[Comisión 10%]]+INVENTARIO[[#This Row],[Costo total]])</f>
        <v>0</v>
      </c>
      <c r="X2802" s="20">
        <f ca="1">INVENTARIO[[#This Row],[Ganancia Unitaria]]*INVENTARIO[[#This Row],[Salidas]]</f>
        <v>0</v>
      </c>
      <c r="Y2802" s="20"/>
      <c r="Z2802" s="20"/>
    </row>
    <row r="2803" spans="1:26" ht="55" hidden="1" customHeight="1" x14ac:dyDescent="0.15">
      <c r="A2803" s="23"/>
      <c r="B2803" s="171"/>
      <c r="C2803" s="22"/>
      <c r="D2803" s="120"/>
      <c r="E2803" s="194"/>
      <c r="F2803" s="195" t="s">
        <v>697</v>
      </c>
      <c r="G2803" s="196"/>
      <c r="H2803" s="197"/>
      <c r="I2803" s="198">
        <f t="shared" ca="1" si="222"/>
        <v>0</v>
      </c>
      <c r="J2803" s="121"/>
      <c r="K2803" s="196">
        <f>SUMIFS(VENTAS[Cantidad],VENTAS[Código del producto Vendido],INVENTARIO[[#This Row],[Code]])</f>
        <v>0</v>
      </c>
      <c r="L2803" s="196">
        <f>INVENTARIO[[#This Row],[Entradas]]-INVENTARIO[[#This Row],[Salidas]]</f>
        <v>0</v>
      </c>
      <c r="M2803" s="197">
        <f ca="1">INVENTARIO[[#This Row],[Pricing 1]]*10%</f>
        <v>0</v>
      </c>
      <c r="N2803" s="197"/>
      <c r="O2803" s="197"/>
      <c r="P2803" s="197" t="e">
        <f t="shared" si="223"/>
        <v>#DIV/0!</v>
      </c>
      <c r="Q2803" s="196"/>
      <c r="R2803" s="197"/>
      <c r="S2803" s="199">
        <f t="shared" si="224"/>
        <v>0</v>
      </c>
      <c r="T2803" s="200">
        <f ca="1">(P2803+S2803)-INVENTARIO[[#This Row],[Comisión 10%]]</f>
        <v>0</v>
      </c>
      <c r="U2803" s="197">
        <f t="shared" ca="1" si="225"/>
        <v>0</v>
      </c>
      <c r="V2803" s="201"/>
      <c r="W2803" s="20">
        <f ca="1">INVENTARIO[[#This Row],[Precio Final]]-(INVENTARIO[[#This Row],[Comisión 10%]]+INVENTARIO[[#This Row],[Costo total]])</f>
        <v>0</v>
      </c>
      <c r="X2803" s="20">
        <f ca="1">INVENTARIO[[#This Row],[Ganancia Unitaria]]*INVENTARIO[[#This Row],[Salidas]]</f>
        <v>0</v>
      </c>
      <c r="Y2803" s="20"/>
      <c r="Z2803" s="20"/>
    </row>
    <row r="2804" spans="1:26" ht="55" hidden="1" customHeight="1" x14ac:dyDescent="0.15">
      <c r="A2804" s="23"/>
      <c r="B2804" s="171"/>
      <c r="C2804" s="22"/>
      <c r="D2804" s="120"/>
      <c r="E2804" s="194"/>
      <c r="F2804" s="195" t="s">
        <v>695</v>
      </c>
      <c r="G2804" s="196"/>
      <c r="H2804" s="197"/>
      <c r="I2804" s="198">
        <f t="shared" ca="1" si="222"/>
        <v>0</v>
      </c>
      <c r="J2804" s="121"/>
      <c r="K2804" s="196">
        <f>SUMIFS(VENTAS[Cantidad],VENTAS[Código del producto Vendido],INVENTARIO[[#This Row],[Code]])</f>
        <v>0</v>
      </c>
      <c r="L2804" s="196">
        <f>INVENTARIO[[#This Row],[Entradas]]-INVENTARIO[[#This Row],[Salidas]]</f>
        <v>0</v>
      </c>
      <c r="M2804" s="197">
        <f ca="1">INVENTARIO[[#This Row],[Pricing 1]]*10%</f>
        <v>0</v>
      </c>
      <c r="N2804" s="197"/>
      <c r="O2804" s="197"/>
      <c r="P2804" s="197" t="e">
        <f t="shared" si="223"/>
        <v>#DIV/0!</v>
      </c>
      <c r="Q2804" s="196"/>
      <c r="R2804" s="197"/>
      <c r="S2804" s="199">
        <f t="shared" si="224"/>
        <v>0</v>
      </c>
      <c r="T2804" s="200">
        <f ca="1">(P2804+S2804)-INVENTARIO[[#This Row],[Comisión 10%]]</f>
        <v>0</v>
      </c>
      <c r="U2804" s="197">
        <f t="shared" ca="1" si="225"/>
        <v>0</v>
      </c>
      <c r="V2804" s="201"/>
      <c r="W2804" s="20">
        <f ca="1">INVENTARIO[[#This Row],[Precio Final]]-(INVENTARIO[[#This Row],[Comisión 10%]]+INVENTARIO[[#This Row],[Costo total]])</f>
        <v>0</v>
      </c>
      <c r="X2804" s="20">
        <f ca="1">INVENTARIO[[#This Row],[Ganancia Unitaria]]*INVENTARIO[[#This Row],[Salidas]]</f>
        <v>0</v>
      </c>
      <c r="Y2804" s="20"/>
      <c r="Z2804" s="20"/>
    </row>
    <row r="2805" spans="1:26" ht="55" hidden="1" customHeight="1" x14ac:dyDescent="0.15">
      <c r="A2805" s="23"/>
      <c r="B2805" s="171"/>
      <c r="C2805" s="22"/>
      <c r="D2805" s="120"/>
      <c r="E2805" s="194"/>
      <c r="F2805" s="195" t="s">
        <v>695</v>
      </c>
      <c r="G2805" s="196"/>
      <c r="H2805" s="197"/>
      <c r="I2805" s="198">
        <f t="shared" ca="1" si="222"/>
        <v>0</v>
      </c>
      <c r="J2805" s="121"/>
      <c r="K2805" s="196">
        <f>SUMIFS(VENTAS[Cantidad],VENTAS[Código del producto Vendido],INVENTARIO[[#This Row],[Code]])</f>
        <v>0</v>
      </c>
      <c r="L2805" s="196">
        <f>INVENTARIO[[#This Row],[Entradas]]-INVENTARIO[[#This Row],[Salidas]]</f>
        <v>0</v>
      </c>
      <c r="M2805" s="197">
        <f ca="1">INVENTARIO[[#This Row],[Pricing 1]]*10%</f>
        <v>0</v>
      </c>
      <c r="N2805" s="197"/>
      <c r="O2805" s="197"/>
      <c r="P2805" s="197" t="e">
        <f t="shared" si="223"/>
        <v>#DIV/0!</v>
      </c>
      <c r="Q2805" s="196"/>
      <c r="R2805" s="197"/>
      <c r="S2805" s="199">
        <f t="shared" si="224"/>
        <v>0</v>
      </c>
      <c r="T2805" s="200">
        <f ca="1">(P2805+S2805)-INVENTARIO[[#This Row],[Comisión 10%]]</f>
        <v>0</v>
      </c>
      <c r="U2805" s="197">
        <f t="shared" ca="1" si="225"/>
        <v>0</v>
      </c>
      <c r="V2805" s="201"/>
      <c r="W2805" s="20">
        <f ca="1">INVENTARIO[[#This Row],[Precio Final]]-(INVENTARIO[[#This Row],[Comisión 10%]]+INVENTARIO[[#This Row],[Costo total]])</f>
        <v>0</v>
      </c>
      <c r="X2805" s="20">
        <f ca="1">INVENTARIO[[#This Row],[Ganancia Unitaria]]*INVENTARIO[[#This Row],[Salidas]]</f>
        <v>0</v>
      </c>
      <c r="Y2805" s="20"/>
      <c r="Z2805" s="20"/>
    </row>
    <row r="2806" spans="1:26" ht="55" hidden="1" customHeight="1" x14ac:dyDescent="0.15">
      <c r="A2806" s="23"/>
      <c r="B2806" s="171"/>
      <c r="C2806" s="22"/>
      <c r="D2806" s="120"/>
      <c r="E2806" s="194"/>
      <c r="F2806" s="195" t="s">
        <v>697</v>
      </c>
      <c r="G2806" s="196"/>
      <c r="H2806" s="197"/>
      <c r="I2806" s="198">
        <f t="shared" ref="I2806:I2869" ca="1" si="226">U2806</f>
        <v>0</v>
      </c>
      <c r="J2806" s="121"/>
      <c r="K2806" s="196">
        <f>SUMIFS(VENTAS[Cantidad],VENTAS[Código del producto Vendido],INVENTARIO[[#This Row],[Code]])</f>
        <v>0</v>
      </c>
      <c r="L2806" s="196">
        <f>INVENTARIO[[#This Row],[Entradas]]-INVENTARIO[[#This Row],[Salidas]]</f>
        <v>0</v>
      </c>
      <c r="M2806" s="197">
        <f ca="1">INVENTARIO[[#This Row],[Pricing 1]]*10%</f>
        <v>0</v>
      </c>
      <c r="N2806" s="197"/>
      <c r="O2806" s="197"/>
      <c r="P2806" s="197" t="e">
        <f t="shared" ref="P2806:P2869" si="227">N2806/O2806</f>
        <v>#DIV/0!</v>
      </c>
      <c r="Q2806" s="196"/>
      <c r="R2806" s="197"/>
      <c r="S2806" s="199">
        <f t="shared" ref="S2806:S2869" si="228">Q2806*R2806/1000</f>
        <v>0</v>
      </c>
      <c r="T2806" s="200">
        <f ca="1">(P2806+S2806)-INVENTARIO[[#This Row],[Comisión 10%]]</f>
        <v>0</v>
      </c>
      <c r="U2806" s="197">
        <f t="shared" ref="U2806:U2869" ca="1" si="229">ROUNDUP(T2806,0)</f>
        <v>0</v>
      </c>
      <c r="V2806" s="201"/>
      <c r="W2806" s="20">
        <f ca="1">INVENTARIO[[#This Row],[Precio Final]]-(INVENTARIO[[#This Row],[Comisión 10%]]+INVENTARIO[[#This Row],[Costo total]])</f>
        <v>0</v>
      </c>
      <c r="X2806" s="20">
        <f ca="1">INVENTARIO[[#This Row],[Ganancia Unitaria]]*INVENTARIO[[#This Row],[Salidas]]</f>
        <v>0</v>
      </c>
      <c r="Y2806" s="20"/>
      <c r="Z2806" s="20"/>
    </row>
    <row r="2807" spans="1:26" ht="55" hidden="1" customHeight="1" x14ac:dyDescent="0.15">
      <c r="A2807" s="23"/>
      <c r="B2807" s="171"/>
      <c r="C2807" s="22"/>
      <c r="D2807" s="120"/>
      <c r="E2807" s="194"/>
      <c r="F2807" s="195" t="s">
        <v>695</v>
      </c>
      <c r="G2807" s="196"/>
      <c r="H2807" s="197"/>
      <c r="I2807" s="198">
        <f t="shared" ca="1" si="226"/>
        <v>0</v>
      </c>
      <c r="J2807" s="121"/>
      <c r="K2807" s="196">
        <f>SUMIFS(VENTAS[Cantidad],VENTAS[Código del producto Vendido],INVENTARIO[[#This Row],[Code]])</f>
        <v>0</v>
      </c>
      <c r="L2807" s="196">
        <f>INVENTARIO[[#This Row],[Entradas]]-INVENTARIO[[#This Row],[Salidas]]</f>
        <v>0</v>
      </c>
      <c r="M2807" s="197">
        <f ca="1">INVENTARIO[[#This Row],[Pricing 1]]*10%</f>
        <v>0</v>
      </c>
      <c r="N2807" s="197"/>
      <c r="O2807" s="197"/>
      <c r="P2807" s="197" t="e">
        <f t="shared" si="227"/>
        <v>#DIV/0!</v>
      </c>
      <c r="Q2807" s="196"/>
      <c r="R2807" s="197"/>
      <c r="S2807" s="199">
        <f t="shared" si="228"/>
        <v>0</v>
      </c>
      <c r="T2807" s="200">
        <f ca="1">(P2807+S2807)-INVENTARIO[[#This Row],[Comisión 10%]]</f>
        <v>0</v>
      </c>
      <c r="U2807" s="197">
        <f t="shared" ca="1" si="229"/>
        <v>0</v>
      </c>
      <c r="V2807" s="201"/>
      <c r="W2807" s="20">
        <f ca="1">INVENTARIO[[#This Row],[Precio Final]]-(INVENTARIO[[#This Row],[Comisión 10%]]+INVENTARIO[[#This Row],[Costo total]])</f>
        <v>0</v>
      </c>
      <c r="X2807" s="20">
        <f ca="1">INVENTARIO[[#This Row],[Ganancia Unitaria]]*INVENTARIO[[#This Row],[Salidas]]</f>
        <v>0</v>
      </c>
      <c r="Y2807" s="20"/>
      <c r="Z2807" s="20"/>
    </row>
    <row r="2808" spans="1:26" ht="55" hidden="1" customHeight="1" x14ac:dyDescent="0.15">
      <c r="A2808" s="23"/>
      <c r="B2808" s="171"/>
      <c r="C2808" s="22"/>
      <c r="D2808" s="120"/>
      <c r="E2808" s="194"/>
      <c r="F2808" s="195" t="s">
        <v>692</v>
      </c>
      <c r="G2808" s="196"/>
      <c r="H2808" s="197"/>
      <c r="I2808" s="198">
        <f t="shared" ca="1" si="226"/>
        <v>0</v>
      </c>
      <c r="J2808" s="121"/>
      <c r="K2808" s="196">
        <f>SUMIFS(VENTAS[Cantidad],VENTAS[Código del producto Vendido],INVENTARIO[[#This Row],[Code]])</f>
        <v>0</v>
      </c>
      <c r="L2808" s="196">
        <f>INVENTARIO[[#This Row],[Entradas]]-INVENTARIO[[#This Row],[Salidas]]</f>
        <v>0</v>
      </c>
      <c r="M2808" s="197">
        <f ca="1">INVENTARIO[[#This Row],[Pricing 1]]*10%</f>
        <v>0</v>
      </c>
      <c r="N2808" s="197"/>
      <c r="O2808" s="197"/>
      <c r="P2808" s="197" t="e">
        <f t="shared" si="227"/>
        <v>#DIV/0!</v>
      </c>
      <c r="Q2808" s="196"/>
      <c r="R2808" s="197"/>
      <c r="S2808" s="199">
        <f t="shared" si="228"/>
        <v>0</v>
      </c>
      <c r="T2808" s="200">
        <f ca="1">(P2808+S2808)-INVENTARIO[[#This Row],[Comisión 10%]]</f>
        <v>0</v>
      </c>
      <c r="U2808" s="197">
        <f t="shared" ca="1" si="229"/>
        <v>0</v>
      </c>
      <c r="V2808" s="201"/>
      <c r="W2808" s="20">
        <f ca="1">INVENTARIO[[#This Row],[Precio Final]]-(INVENTARIO[[#This Row],[Comisión 10%]]+INVENTARIO[[#This Row],[Costo total]])</f>
        <v>0</v>
      </c>
      <c r="X2808" s="20">
        <f ca="1">INVENTARIO[[#This Row],[Ganancia Unitaria]]*INVENTARIO[[#This Row],[Salidas]]</f>
        <v>0</v>
      </c>
      <c r="Y2808" s="20"/>
      <c r="Z2808" s="20"/>
    </row>
    <row r="2809" spans="1:26" ht="55" hidden="1" customHeight="1" x14ac:dyDescent="0.15">
      <c r="A2809" s="23"/>
      <c r="B2809" s="171"/>
      <c r="C2809" s="22"/>
      <c r="D2809" s="120"/>
      <c r="E2809" s="194"/>
      <c r="F2809" s="195" t="s">
        <v>695</v>
      </c>
      <c r="G2809" s="196"/>
      <c r="H2809" s="197"/>
      <c r="I2809" s="198">
        <f t="shared" ca="1" si="226"/>
        <v>0</v>
      </c>
      <c r="J2809" s="121"/>
      <c r="K2809" s="196">
        <f>SUMIFS(VENTAS[Cantidad],VENTAS[Código del producto Vendido],INVENTARIO[[#This Row],[Code]])</f>
        <v>0</v>
      </c>
      <c r="L2809" s="196">
        <f>INVENTARIO[[#This Row],[Entradas]]-INVENTARIO[[#This Row],[Salidas]]</f>
        <v>0</v>
      </c>
      <c r="M2809" s="197">
        <f ca="1">INVENTARIO[[#This Row],[Pricing 1]]*10%</f>
        <v>0</v>
      </c>
      <c r="N2809" s="197"/>
      <c r="O2809" s="197"/>
      <c r="P2809" s="197" t="e">
        <f t="shared" si="227"/>
        <v>#DIV/0!</v>
      </c>
      <c r="Q2809" s="196"/>
      <c r="R2809" s="197"/>
      <c r="S2809" s="199">
        <f t="shared" si="228"/>
        <v>0</v>
      </c>
      <c r="T2809" s="200">
        <f ca="1">(P2809+S2809)-INVENTARIO[[#This Row],[Comisión 10%]]</f>
        <v>0</v>
      </c>
      <c r="U2809" s="197">
        <f t="shared" ca="1" si="229"/>
        <v>0</v>
      </c>
      <c r="V2809" s="201"/>
      <c r="W2809" s="20">
        <f ca="1">INVENTARIO[[#This Row],[Precio Final]]-(INVENTARIO[[#This Row],[Comisión 10%]]+INVENTARIO[[#This Row],[Costo total]])</f>
        <v>0</v>
      </c>
      <c r="X2809" s="20">
        <f ca="1">INVENTARIO[[#This Row],[Ganancia Unitaria]]*INVENTARIO[[#This Row],[Salidas]]</f>
        <v>0</v>
      </c>
      <c r="Y2809" s="20"/>
      <c r="Z2809" s="20"/>
    </row>
    <row r="2810" spans="1:26" ht="55" hidden="1" customHeight="1" x14ac:dyDescent="0.15">
      <c r="A2810" s="23"/>
      <c r="B2810" s="171"/>
      <c r="C2810" s="22"/>
      <c r="D2810" s="120"/>
      <c r="E2810" s="194"/>
      <c r="F2810" s="195" t="s">
        <v>697</v>
      </c>
      <c r="G2810" s="196"/>
      <c r="H2810" s="197"/>
      <c r="I2810" s="198">
        <f t="shared" ca="1" si="226"/>
        <v>0</v>
      </c>
      <c r="J2810" s="121"/>
      <c r="K2810" s="196">
        <f>SUMIFS(VENTAS[Cantidad],VENTAS[Código del producto Vendido],INVENTARIO[[#This Row],[Code]])</f>
        <v>0</v>
      </c>
      <c r="L2810" s="196">
        <f>INVENTARIO[[#This Row],[Entradas]]-INVENTARIO[[#This Row],[Salidas]]</f>
        <v>0</v>
      </c>
      <c r="M2810" s="197">
        <f ca="1">INVENTARIO[[#This Row],[Pricing 1]]*10%</f>
        <v>0</v>
      </c>
      <c r="N2810" s="197"/>
      <c r="O2810" s="197"/>
      <c r="P2810" s="197" t="e">
        <f t="shared" si="227"/>
        <v>#DIV/0!</v>
      </c>
      <c r="Q2810" s="196"/>
      <c r="R2810" s="197"/>
      <c r="S2810" s="199">
        <f t="shared" si="228"/>
        <v>0</v>
      </c>
      <c r="T2810" s="200">
        <f ca="1">(P2810+S2810)-INVENTARIO[[#This Row],[Comisión 10%]]</f>
        <v>0</v>
      </c>
      <c r="U2810" s="197">
        <f t="shared" ca="1" si="229"/>
        <v>0</v>
      </c>
      <c r="V2810" s="201"/>
      <c r="W2810" s="20">
        <f ca="1">INVENTARIO[[#This Row],[Precio Final]]-(INVENTARIO[[#This Row],[Comisión 10%]]+INVENTARIO[[#This Row],[Costo total]])</f>
        <v>0</v>
      </c>
      <c r="X2810" s="20">
        <f ca="1">INVENTARIO[[#This Row],[Ganancia Unitaria]]*INVENTARIO[[#This Row],[Salidas]]</f>
        <v>0</v>
      </c>
      <c r="Y2810" s="20"/>
      <c r="Z2810" s="20"/>
    </row>
    <row r="2811" spans="1:26" ht="55" hidden="1" customHeight="1" x14ac:dyDescent="0.15">
      <c r="A2811" s="23"/>
      <c r="B2811" s="171"/>
      <c r="C2811" s="22"/>
      <c r="D2811" s="120"/>
      <c r="E2811" s="194"/>
      <c r="F2811" s="195" t="s">
        <v>697</v>
      </c>
      <c r="G2811" s="196"/>
      <c r="H2811" s="197"/>
      <c r="I2811" s="198">
        <f t="shared" ca="1" si="226"/>
        <v>0</v>
      </c>
      <c r="J2811" s="121"/>
      <c r="K2811" s="196">
        <f>SUMIFS(VENTAS[Cantidad],VENTAS[Código del producto Vendido],INVENTARIO[[#This Row],[Code]])</f>
        <v>0</v>
      </c>
      <c r="L2811" s="196">
        <f>INVENTARIO[[#This Row],[Entradas]]-INVENTARIO[[#This Row],[Salidas]]</f>
        <v>0</v>
      </c>
      <c r="M2811" s="197">
        <f ca="1">INVENTARIO[[#This Row],[Pricing 1]]*10%</f>
        <v>0</v>
      </c>
      <c r="N2811" s="197"/>
      <c r="O2811" s="197"/>
      <c r="P2811" s="197" t="e">
        <f t="shared" si="227"/>
        <v>#DIV/0!</v>
      </c>
      <c r="Q2811" s="196"/>
      <c r="R2811" s="197"/>
      <c r="S2811" s="199">
        <f t="shared" si="228"/>
        <v>0</v>
      </c>
      <c r="T2811" s="200">
        <f ca="1">(P2811+S2811)-INVENTARIO[[#This Row],[Comisión 10%]]</f>
        <v>0</v>
      </c>
      <c r="U2811" s="197">
        <f t="shared" ca="1" si="229"/>
        <v>0</v>
      </c>
      <c r="V2811" s="201"/>
      <c r="W2811" s="20">
        <f ca="1">INVENTARIO[[#This Row],[Precio Final]]-(INVENTARIO[[#This Row],[Comisión 10%]]+INVENTARIO[[#This Row],[Costo total]])</f>
        <v>0</v>
      </c>
      <c r="X2811" s="20">
        <f ca="1">INVENTARIO[[#This Row],[Ganancia Unitaria]]*INVENTARIO[[#This Row],[Salidas]]</f>
        <v>0</v>
      </c>
      <c r="Y2811" s="20"/>
      <c r="Z2811" s="20"/>
    </row>
    <row r="2812" spans="1:26" ht="55" hidden="1" customHeight="1" x14ac:dyDescent="0.15">
      <c r="A2812" s="23"/>
      <c r="B2812" s="171"/>
      <c r="C2812" s="22"/>
      <c r="D2812" s="120"/>
      <c r="E2812" s="194"/>
      <c r="F2812" s="195" t="s">
        <v>695</v>
      </c>
      <c r="G2812" s="196"/>
      <c r="H2812" s="197"/>
      <c r="I2812" s="198">
        <f t="shared" ca="1" si="226"/>
        <v>0</v>
      </c>
      <c r="J2812" s="121"/>
      <c r="K2812" s="196">
        <f>SUMIFS(VENTAS[Cantidad],VENTAS[Código del producto Vendido],INVENTARIO[[#This Row],[Code]])</f>
        <v>0</v>
      </c>
      <c r="L2812" s="196">
        <f>INVENTARIO[[#This Row],[Entradas]]-INVENTARIO[[#This Row],[Salidas]]</f>
        <v>0</v>
      </c>
      <c r="M2812" s="197">
        <f ca="1">INVENTARIO[[#This Row],[Pricing 1]]*10%</f>
        <v>0</v>
      </c>
      <c r="N2812" s="197"/>
      <c r="O2812" s="197"/>
      <c r="P2812" s="197" t="e">
        <f t="shared" si="227"/>
        <v>#DIV/0!</v>
      </c>
      <c r="Q2812" s="196"/>
      <c r="R2812" s="197"/>
      <c r="S2812" s="199">
        <f t="shared" si="228"/>
        <v>0</v>
      </c>
      <c r="T2812" s="200">
        <f ca="1">(P2812+S2812)-INVENTARIO[[#This Row],[Comisión 10%]]</f>
        <v>0</v>
      </c>
      <c r="U2812" s="197">
        <f t="shared" ca="1" si="229"/>
        <v>0</v>
      </c>
      <c r="V2812" s="201"/>
      <c r="W2812" s="20">
        <f ca="1">INVENTARIO[[#This Row],[Precio Final]]-(INVENTARIO[[#This Row],[Comisión 10%]]+INVENTARIO[[#This Row],[Costo total]])</f>
        <v>0</v>
      </c>
      <c r="X2812" s="20">
        <f ca="1">INVENTARIO[[#This Row],[Ganancia Unitaria]]*INVENTARIO[[#This Row],[Salidas]]</f>
        <v>0</v>
      </c>
      <c r="Y2812" s="20"/>
      <c r="Z2812" s="20"/>
    </row>
    <row r="2813" spans="1:26" ht="55" hidden="1" customHeight="1" x14ac:dyDescent="0.15">
      <c r="A2813" s="23"/>
      <c r="B2813" s="171"/>
      <c r="C2813" s="22"/>
      <c r="D2813" s="120"/>
      <c r="E2813" s="194"/>
      <c r="F2813" s="195" t="s">
        <v>692</v>
      </c>
      <c r="G2813" s="196"/>
      <c r="H2813" s="197"/>
      <c r="I2813" s="198">
        <f t="shared" ca="1" si="226"/>
        <v>0</v>
      </c>
      <c r="J2813" s="121"/>
      <c r="K2813" s="196">
        <f>SUMIFS(VENTAS[Cantidad],VENTAS[Código del producto Vendido],INVENTARIO[[#This Row],[Code]])</f>
        <v>0</v>
      </c>
      <c r="L2813" s="196">
        <f>INVENTARIO[[#This Row],[Entradas]]-INVENTARIO[[#This Row],[Salidas]]</f>
        <v>0</v>
      </c>
      <c r="M2813" s="197">
        <f ca="1">INVENTARIO[[#This Row],[Pricing 1]]*10%</f>
        <v>0</v>
      </c>
      <c r="N2813" s="197"/>
      <c r="O2813" s="197"/>
      <c r="P2813" s="197" t="e">
        <f t="shared" si="227"/>
        <v>#DIV/0!</v>
      </c>
      <c r="Q2813" s="196"/>
      <c r="R2813" s="197"/>
      <c r="S2813" s="199">
        <f t="shared" si="228"/>
        <v>0</v>
      </c>
      <c r="T2813" s="200">
        <f ca="1">(P2813+S2813)-INVENTARIO[[#This Row],[Comisión 10%]]</f>
        <v>0</v>
      </c>
      <c r="U2813" s="197">
        <f t="shared" ca="1" si="229"/>
        <v>0</v>
      </c>
      <c r="V2813" s="201"/>
      <c r="W2813" s="20">
        <f ca="1">INVENTARIO[[#This Row],[Precio Final]]-(INVENTARIO[[#This Row],[Comisión 10%]]+INVENTARIO[[#This Row],[Costo total]])</f>
        <v>0</v>
      </c>
      <c r="X2813" s="20">
        <f ca="1">INVENTARIO[[#This Row],[Ganancia Unitaria]]*INVENTARIO[[#This Row],[Salidas]]</f>
        <v>0</v>
      </c>
      <c r="Y2813" s="20"/>
      <c r="Z2813" s="20"/>
    </row>
    <row r="2814" spans="1:26" ht="55" hidden="1" customHeight="1" x14ac:dyDescent="0.15">
      <c r="A2814" s="23"/>
      <c r="B2814" s="171"/>
      <c r="C2814" s="22"/>
      <c r="D2814" s="120"/>
      <c r="E2814" s="194"/>
      <c r="F2814" s="195" t="s">
        <v>693</v>
      </c>
      <c r="G2814" s="196"/>
      <c r="H2814" s="197"/>
      <c r="I2814" s="198">
        <f t="shared" ca="1" si="226"/>
        <v>0</v>
      </c>
      <c r="J2814" s="121"/>
      <c r="K2814" s="196">
        <f>SUMIFS(VENTAS[Cantidad],VENTAS[Código del producto Vendido],INVENTARIO[[#This Row],[Code]])</f>
        <v>0</v>
      </c>
      <c r="L2814" s="196">
        <f>INVENTARIO[[#This Row],[Entradas]]-INVENTARIO[[#This Row],[Salidas]]</f>
        <v>0</v>
      </c>
      <c r="M2814" s="197">
        <f ca="1">INVENTARIO[[#This Row],[Pricing 1]]*10%</f>
        <v>0</v>
      </c>
      <c r="N2814" s="197"/>
      <c r="O2814" s="197"/>
      <c r="P2814" s="197" t="e">
        <f t="shared" si="227"/>
        <v>#DIV/0!</v>
      </c>
      <c r="Q2814" s="196"/>
      <c r="R2814" s="197"/>
      <c r="S2814" s="199">
        <f t="shared" si="228"/>
        <v>0</v>
      </c>
      <c r="T2814" s="200">
        <f ca="1">(P2814+S2814)-INVENTARIO[[#This Row],[Comisión 10%]]</f>
        <v>0</v>
      </c>
      <c r="U2814" s="197">
        <f t="shared" ca="1" si="229"/>
        <v>0</v>
      </c>
      <c r="V2814" s="201"/>
      <c r="W2814" s="20">
        <f ca="1">INVENTARIO[[#This Row],[Precio Final]]-(INVENTARIO[[#This Row],[Comisión 10%]]+INVENTARIO[[#This Row],[Costo total]])</f>
        <v>0</v>
      </c>
      <c r="X2814" s="20">
        <f ca="1">INVENTARIO[[#This Row],[Ganancia Unitaria]]*INVENTARIO[[#This Row],[Salidas]]</f>
        <v>0</v>
      </c>
      <c r="Y2814" s="20"/>
      <c r="Z2814" s="20"/>
    </row>
    <row r="2815" spans="1:26" ht="55" hidden="1" customHeight="1" x14ac:dyDescent="0.15">
      <c r="A2815" s="23"/>
      <c r="B2815" s="171"/>
      <c r="C2815" s="22"/>
      <c r="D2815" s="120"/>
      <c r="E2815" s="194"/>
      <c r="F2815" s="195" t="s">
        <v>697</v>
      </c>
      <c r="G2815" s="196"/>
      <c r="H2815" s="197"/>
      <c r="I2815" s="198">
        <f t="shared" ca="1" si="226"/>
        <v>0</v>
      </c>
      <c r="J2815" s="121"/>
      <c r="K2815" s="196">
        <f>SUMIFS(VENTAS[Cantidad],VENTAS[Código del producto Vendido],INVENTARIO[[#This Row],[Code]])</f>
        <v>0</v>
      </c>
      <c r="L2815" s="196">
        <f>INVENTARIO[[#This Row],[Entradas]]-INVENTARIO[[#This Row],[Salidas]]</f>
        <v>0</v>
      </c>
      <c r="M2815" s="197">
        <f ca="1">INVENTARIO[[#This Row],[Pricing 1]]*10%</f>
        <v>0</v>
      </c>
      <c r="N2815" s="197"/>
      <c r="O2815" s="197"/>
      <c r="P2815" s="197" t="e">
        <f t="shared" si="227"/>
        <v>#DIV/0!</v>
      </c>
      <c r="Q2815" s="196"/>
      <c r="R2815" s="197"/>
      <c r="S2815" s="199">
        <f t="shared" si="228"/>
        <v>0</v>
      </c>
      <c r="T2815" s="200">
        <f ca="1">(P2815+S2815)-INVENTARIO[[#This Row],[Comisión 10%]]</f>
        <v>0</v>
      </c>
      <c r="U2815" s="197">
        <f t="shared" ca="1" si="229"/>
        <v>0</v>
      </c>
      <c r="V2815" s="201"/>
      <c r="W2815" s="20">
        <f ca="1">INVENTARIO[[#This Row],[Precio Final]]-(INVENTARIO[[#This Row],[Comisión 10%]]+INVENTARIO[[#This Row],[Costo total]])</f>
        <v>0</v>
      </c>
      <c r="X2815" s="20">
        <f ca="1">INVENTARIO[[#This Row],[Ganancia Unitaria]]*INVENTARIO[[#This Row],[Salidas]]</f>
        <v>0</v>
      </c>
      <c r="Y2815" s="20"/>
      <c r="Z2815" s="20"/>
    </row>
    <row r="2816" spans="1:26" ht="55" hidden="1" customHeight="1" x14ac:dyDescent="0.15">
      <c r="A2816" s="23"/>
      <c r="B2816" s="171"/>
      <c r="C2816" s="22"/>
      <c r="D2816" s="120"/>
      <c r="E2816" s="194"/>
      <c r="F2816" s="195" t="s">
        <v>692</v>
      </c>
      <c r="G2816" s="196"/>
      <c r="H2816" s="197"/>
      <c r="I2816" s="198">
        <f t="shared" ca="1" si="226"/>
        <v>0</v>
      </c>
      <c r="J2816" s="121"/>
      <c r="K2816" s="196">
        <f>SUMIFS(VENTAS[Cantidad],VENTAS[Código del producto Vendido],INVENTARIO[[#This Row],[Code]])</f>
        <v>0</v>
      </c>
      <c r="L2816" s="196">
        <f>INVENTARIO[[#This Row],[Entradas]]-INVENTARIO[[#This Row],[Salidas]]</f>
        <v>0</v>
      </c>
      <c r="M2816" s="197">
        <f ca="1">INVENTARIO[[#This Row],[Pricing 1]]*10%</f>
        <v>0</v>
      </c>
      <c r="N2816" s="197"/>
      <c r="O2816" s="197"/>
      <c r="P2816" s="197" t="e">
        <f t="shared" si="227"/>
        <v>#DIV/0!</v>
      </c>
      <c r="Q2816" s="196"/>
      <c r="R2816" s="197"/>
      <c r="S2816" s="199">
        <f t="shared" si="228"/>
        <v>0</v>
      </c>
      <c r="T2816" s="200">
        <f ca="1">(P2816+S2816)-INVENTARIO[[#This Row],[Comisión 10%]]</f>
        <v>0</v>
      </c>
      <c r="U2816" s="197">
        <f t="shared" ca="1" si="229"/>
        <v>0</v>
      </c>
      <c r="V2816" s="201"/>
      <c r="W2816" s="20">
        <f ca="1">INVENTARIO[[#This Row],[Precio Final]]-(INVENTARIO[[#This Row],[Comisión 10%]]+INVENTARIO[[#This Row],[Costo total]])</f>
        <v>0</v>
      </c>
      <c r="X2816" s="20">
        <f ca="1">INVENTARIO[[#This Row],[Ganancia Unitaria]]*INVENTARIO[[#This Row],[Salidas]]</f>
        <v>0</v>
      </c>
      <c r="Y2816" s="20"/>
      <c r="Z2816" s="20"/>
    </row>
    <row r="2817" spans="1:26" ht="55" hidden="1" customHeight="1" x14ac:dyDescent="0.15">
      <c r="A2817" s="23"/>
      <c r="B2817" s="171"/>
      <c r="C2817" s="22"/>
      <c r="D2817" s="120"/>
      <c r="E2817" s="194"/>
      <c r="F2817" s="195" t="s">
        <v>692</v>
      </c>
      <c r="G2817" s="196"/>
      <c r="H2817" s="197"/>
      <c r="I2817" s="198">
        <f t="shared" ca="1" si="226"/>
        <v>0</v>
      </c>
      <c r="J2817" s="121"/>
      <c r="K2817" s="196">
        <f>SUMIFS(VENTAS[Cantidad],VENTAS[Código del producto Vendido],INVENTARIO[[#This Row],[Code]])</f>
        <v>0</v>
      </c>
      <c r="L2817" s="196">
        <f>INVENTARIO[[#This Row],[Entradas]]-INVENTARIO[[#This Row],[Salidas]]</f>
        <v>0</v>
      </c>
      <c r="M2817" s="197">
        <f ca="1">INVENTARIO[[#This Row],[Pricing 1]]*10%</f>
        <v>0</v>
      </c>
      <c r="N2817" s="197"/>
      <c r="O2817" s="197"/>
      <c r="P2817" s="197" t="e">
        <f t="shared" si="227"/>
        <v>#DIV/0!</v>
      </c>
      <c r="Q2817" s="196"/>
      <c r="R2817" s="197"/>
      <c r="S2817" s="199">
        <f t="shared" si="228"/>
        <v>0</v>
      </c>
      <c r="T2817" s="200">
        <f ca="1">(P2817+S2817)-INVENTARIO[[#This Row],[Comisión 10%]]</f>
        <v>0</v>
      </c>
      <c r="U2817" s="197">
        <f t="shared" ca="1" si="229"/>
        <v>0</v>
      </c>
      <c r="V2817" s="201"/>
      <c r="W2817" s="20">
        <f ca="1">INVENTARIO[[#This Row],[Precio Final]]-(INVENTARIO[[#This Row],[Comisión 10%]]+INVENTARIO[[#This Row],[Costo total]])</f>
        <v>0</v>
      </c>
      <c r="X2817" s="20">
        <f ca="1">INVENTARIO[[#This Row],[Ganancia Unitaria]]*INVENTARIO[[#This Row],[Salidas]]</f>
        <v>0</v>
      </c>
      <c r="Y2817" s="20"/>
      <c r="Z2817" s="20"/>
    </row>
    <row r="2818" spans="1:26" ht="55" hidden="1" customHeight="1" x14ac:dyDescent="0.15">
      <c r="A2818" s="23"/>
      <c r="B2818" s="171"/>
      <c r="C2818" s="22"/>
      <c r="D2818" s="120"/>
      <c r="E2818" s="194"/>
      <c r="F2818" s="195" t="s">
        <v>697</v>
      </c>
      <c r="G2818" s="196"/>
      <c r="H2818" s="197"/>
      <c r="I2818" s="198">
        <f t="shared" ca="1" si="226"/>
        <v>0</v>
      </c>
      <c r="J2818" s="121"/>
      <c r="K2818" s="196">
        <f>SUMIFS(VENTAS[Cantidad],VENTAS[Código del producto Vendido],INVENTARIO[[#This Row],[Code]])</f>
        <v>0</v>
      </c>
      <c r="L2818" s="196">
        <f>INVENTARIO[[#This Row],[Entradas]]-INVENTARIO[[#This Row],[Salidas]]</f>
        <v>0</v>
      </c>
      <c r="M2818" s="197">
        <f ca="1">INVENTARIO[[#This Row],[Pricing 1]]*10%</f>
        <v>0</v>
      </c>
      <c r="N2818" s="197"/>
      <c r="O2818" s="197"/>
      <c r="P2818" s="197" t="e">
        <f t="shared" si="227"/>
        <v>#DIV/0!</v>
      </c>
      <c r="Q2818" s="196"/>
      <c r="R2818" s="197"/>
      <c r="S2818" s="199">
        <f t="shared" si="228"/>
        <v>0</v>
      </c>
      <c r="T2818" s="200">
        <f ca="1">(P2818+S2818)-INVENTARIO[[#This Row],[Comisión 10%]]</f>
        <v>0</v>
      </c>
      <c r="U2818" s="197">
        <f t="shared" ca="1" si="229"/>
        <v>0</v>
      </c>
      <c r="V2818" s="201"/>
      <c r="W2818" s="20">
        <f ca="1">INVENTARIO[[#This Row],[Precio Final]]-(INVENTARIO[[#This Row],[Comisión 10%]]+INVENTARIO[[#This Row],[Costo total]])</f>
        <v>0</v>
      </c>
      <c r="X2818" s="20">
        <f ca="1">INVENTARIO[[#This Row],[Ganancia Unitaria]]*INVENTARIO[[#This Row],[Salidas]]</f>
        <v>0</v>
      </c>
      <c r="Y2818" s="20"/>
      <c r="Z2818" s="20"/>
    </row>
    <row r="2819" spans="1:26" ht="55" hidden="1" customHeight="1" x14ac:dyDescent="0.15">
      <c r="A2819" s="23"/>
      <c r="B2819" s="171"/>
      <c r="C2819" s="22"/>
      <c r="D2819" s="120"/>
      <c r="E2819" s="194"/>
      <c r="F2819" s="195" t="s">
        <v>714</v>
      </c>
      <c r="G2819" s="196"/>
      <c r="H2819" s="197"/>
      <c r="I2819" s="198">
        <f t="shared" ca="1" si="226"/>
        <v>0</v>
      </c>
      <c r="J2819" s="121"/>
      <c r="K2819" s="196">
        <f>SUMIFS(VENTAS[Cantidad],VENTAS[Código del producto Vendido],INVENTARIO[[#This Row],[Code]])</f>
        <v>0</v>
      </c>
      <c r="L2819" s="196">
        <f>INVENTARIO[[#This Row],[Entradas]]-INVENTARIO[[#This Row],[Salidas]]</f>
        <v>0</v>
      </c>
      <c r="M2819" s="197">
        <f ca="1">INVENTARIO[[#This Row],[Pricing 1]]*10%</f>
        <v>0</v>
      </c>
      <c r="N2819" s="197"/>
      <c r="O2819" s="197"/>
      <c r="P2819" s="197" t="e">
        <f t="shared" si="227"/>
        <v>#DIV/0!</v>
      </c>
      <c r="Q2819" s="196"/>
      <c r="R2819" s="197"/>
      <c r="S2819" s="199">
        <f t="shared" si="228"/>
        <v>0</v>
      </c>
      <c r="T2819" s="200">
        <f ca="1">(P2819+S2819)-INVENTARIO[[#This Row],[Comisión 10%]]</f>
        <v>0</v>
      </c>
      <c r="U2819" s="197">
        <f t="shared" ca="1" si="229"/>
        <v>0</v>
      </c>
      <c r="V2819" s="201"/>
      <c r="W2819" s="20">
        <f ca="1">INVENTARIO[[#This Row],[Precio Final]]-(INVENTARIO[[#This Row],[Comisión 10%]]+INVENTARIO[[#This Row],[Costo total]])</f>
        <v>0</v>
      </c>
      <c r="X2819" s="20">
        <f ca="1">INVENTARIO[[#This Row],[Ganancia Unitaria]]*INVENTARIO[[#This Row],[Salidas]]</f>
        <v>0</v>
      </c>
      <c r="Y2819" s="20"/>
      <c r="Z2819" s="20"/>
    </row>
    <row r="2820" spans="1:26" ht="55" hidden="1" customHeight="1" x14ac:dyDescent="0.15">
      <c r="A2820" s="23"/>
      <c r="B2820" s="171"/>
      <c r="C2820" s="22"/>
      <c r="D2820" s="120"/>
      <c r="E2820" s="194"/>
      <c r="F2820" s="195" t="s">
        <v>2412</v>
      </c>
      <c r="G2820" s="196"/>
      <c r="H2820" s="197"/>
      <c r="I2820" s="198">
        <f t="shared" ca="1" si="226"/>
        <v>0</v>
      </c>
      <c r="J2820" s="121"/>
      <c r="K2820" s="196">
        <f>SUMIFS(VENTAS[Cantidad],VENTAS[Código del producto Vendido],INVENTARIO[[#This Row],[Code]])</f>
        <v>0</v>
      </c>
      <c r="L2820" s="196">
        <f>INVENTARIO[[#This Row],[Entradas]]-INVENTARIO[[#This Row],[Salidas]]</f>
        <v>0</v>
      </c>
      <c r="M2820" s="197">
        <f ca="1">INVENTARIO[[#This Row],[Pricing 1]]*10%</f>
        <v>0</v>
      </c>
      <c r="N2820" s="197"/>
      <c r="O2820" s="197"/>
      <c r="P2820" s="197" t="e">
        <f t="shared" si="227"/>
        <v>#DIV/0!</v>
      </c>
      <c r="Q2820" s="196"/>
      <c r="R2820" s="197"/>
      <c r="S2820" s="199">
        <f t="shared" si="228"/>
        <v>0</v>
      </c>
      <c r="T2820" s="200">
        <f ca="1">(P2820+S2820)-INVENTARIO[[#This Row],[Comisión 10%]]</f>
        <v>0</v>
      </c>
      <c r="U2820" s="197">
        <f t="shared" ca="1" si="229"/>
        <v>0</v>
      </c>
      <c r="V2820" s="201"/>
      <c r="W2820" s="20">
        <f ca="1">INVENTARIO[[#This Row],[Precio Final]]-(INVENTARIO[[#This Row],[Comisión 10%]]+INVENTARIO[[#This Row],[Costo total]])</f>
        <v>0</v>
      </c>
      <c r="X2820" s="20">
        <f ca="1">INVENTARIO[[#This Row],[Ganancia Unitaria]]*INVENTARIO[[#This Row],[Salidas]]</f>
        <v>0</v>
      </c>
      <c r="Y2820" s="20"/>
      <c r="Z2820" s="20"/>
    </row>
    <row r="2821" spans="1:26" ht="55" hidden="1" customHeight="1" x14ac:dyDescent="0.15">
      <c r="A2821" s="23"/>
      <c r="B2821" s="171"/>
      <c r="C2821" s="22"/>
      <c r="D2821" s="120"/>
      <c r="E2821" s="194"/>
      <c r="F2821" s="195" t="s">
        <v>695</v>
      </c>
      <c r="G2821" s="196"/>
      <c r="H2821" s="197"/>
      <c r="I2821" s="198">
        <f t="shared" ca="1" si="226"/>
        <v>0</v>
      </c>
      <c r="J2821" s="121"/>
      <c r="K2821" s="196">
        <f>SUMIFS(VENTAS[Cantidad],VENTAS[Código del producto Vendido],INVENTARIO[[#This Row],[Code]])</f>
        <v>0</v>
      </c>
      <c r="L2821" s="196">
        <f>INVENTARIO[[#This Row],[Entradas]]-INVENTARIO[[#This Row],[Salidas]]</f>
        <v>0</v>
      </c>
      <c r="M2821" s="197">
        <f ca="1">INVENTARIO[[#This Row],[Pricing 1]]*10%</f>
        <v>0</v>
      </c>
      <c r="N2821" s="197"/>
      <c r="O2821" s="197"/>
      <c r="P2821" s="197" t="e">
        <f t="shared" si="227"/>
        <v>#DIV/0!</v>
      </c>
      <c r="Q2821" s="196"/>
      <c r="R2821" s="197"/>
      <c r="S2821" s="199">
        <f t="shared" si="228"/>
        <v>0</v>
      </c>
      <c r="T2821" s="200">
        <f ca="1">(P2821+S2821)-INVENTARIO[[#This Row],[Comisión 10%]]</f>
        <v>0</v>
      </c>
      <c r="U2821" s="197">
        <f t="shared" ca="1" si="229"/>
        <v>0</v>
      </c>
      <c r="V2821" s="201"/>
      <c r="W2821" s="20">
        <f ca="1">INVENTARIO[[#This Row],[Precio Final]]-(INVENTARIO[[#This Row],[Comisión 10%]]+INVENTARIO[[#This Row],[Costo total]])</f>
        <v>0</v>
      </c>
      <c r="X2821" s="20">
        <f ca="1">INVENTARIO[[#This Row],[Ganancia Unitaria]]*INVENTARIO[[#This Row],[Salidas]]</f>
        <v>0</v>
      </c>
      <c r="Y2821" s="20"/>
      <c r="Z2821" s="20"/>
    </row>
    <row r="2822" spans="1:26" ht="55" hidden="1" customHeight="1" x14ac:dyDescent="0.15">
      <c r="A2822" s="23"/>
      <c r="B2822" s="171"/>
      <c r="C2822" s="22"/>
      <c r="D2822" s="120"/>
      <c r="E2822" s="194"/>
      <c r="F2822" s="195" t="s">
        <v>697</v>
      </c>
      <c r="G2822" s="196"/>
      <c r="H2822" s="197"/>
      <c r="I2822" s="198">
        <f t="shared" ca="1" si="226"/>
        <v>0</v>
      </c>
      <c r="J2822" s="121"/>
      <c r="K2822" s="196">
        <f>SUMIFS(VENTAS[Cantidad],VENTAS[Código del producto Vendido],INVENTARIO[[#This Row],[Code]])</f>
        <v>0</v>
      </c>
      <c r="L2822" s="196">
        <f>INVENTARIO[[#This Row],[Entradas]]-INVENTARIO[[#This Row],[Salidas]]</f>
        <v>0</v>
      </c>
      <c r="M2822" s="197">
        <f ca="1">INVENTARIO[[#This Row],[Pricing 1]]*10%</f>
        <v>0</v>
      </c>
      <c r="N2822" s="197"/>
      <c r="O2822" s="197"/>
      <c r="P2822" s="197" t="e">
        <f t="shared" si="227"/>
        <v>#DIV/0!</v>
      </c>
      <c r="Q2822" s="196"/>
      <c r="R2822" s="197"/>
      <c r="S2822" s="199">
        <f t="shared" si="228"/>
        <v>0</v>
      </c>
      <c r="T2822" s="200">
        <f ca="1">(P2822+S2822)-INVENTARIO[[#This Row],[Comisión 10%]]</f>
        <v>0</v>
      </c>
      <c r="U2822" s="197">
        <f t="shared" ca="1" si="229"/>
        <v>0</v>
      </c>
      <c r="V2822" s="201"/>
      <c r="W2822" s="20">
        <f ca="1">INVENTARIO[[#This Row],[Precio Final]]-(INVENTARIO[[#This Row],[Comisión 10%]]+INVENTARIO[[#This Row],[Costo total]])</f>
        <v>0</v>
      </c>
      <c r="X2822" s="20">
        <f ca="1">INVENTARIO[[#This Row],[Ganancia Unitaria]]*INVENTARIO[[#This Row],[Salidas]]</f>
        <v>0</v>
      </c>
      <c r="Y2822" s="20"/>
      <c r="Z2822" s="20"/>
    </row>
    <row r="2823" spans="1:26" ht="55" hidden="1" customHeight="1" x14ac:dyDescent="0.15">
      <c r="A2823" s="23"/>
      <c r="B2823" s="171"/>
      <c r="C2823" s="22"/>
      <c r="D2823" s="120"/>
      <c r="E2823" s="194"/>
      <c r="F2823" s="195" t="s">
        <v>1044</v>
      </c>
      <c r="G2823" s="196"/>
      <c r="H2823" s="197"/>
      <c r="I2823" s="198">
        <f t="shared" ca="1" si="226"/>
        <v>0</v>
      </c>
      <c r="J2823" s="121"/>
      <c r="K2823" s="196">
        <f>SUMIFS(VENTAS[Cantidad],VENTAS[Código del producto Vendido],INVENTARIO[[#This Row],[Code]])</f>
        <v>0</v>
      </c>
      <c r="L2823" s="196">
        <f>INVENTARIO[[#This Row],[Entradas]]-INVENTARIO[[#This Row],[Salidas]]</f>
        <v>0</v>
      </c>
      <c r="M2823" s="197">
        <f ca="1">INVENTARIO[[#This Row],[Pricing 1]]*10%</f>
        <v>0</v>
      </c>
      <c r="N2823" s="197"/>
      <c r="O2823" s="197"/>
      <c r="P2823" s="197" t="e">
        <f t="shared" si="227"/>
        <v>#DIV/0!</v>
      </c>
      <c r="Q2823" s="196"/>
      <c r="R2823" s="197"/>
      <c r="S2823" s="199">
        <f t="shared" si="228"/>
        <v>0</v>
      </c>
      <c r="T2823" s="200">
        <f ca="1">(P2823+S2823)-INVENTARIO[[#This Row],[Comisión 10%]]</f>
        <v>0</v>
      </c>
      <c r="U2823" s="197">
        <f t="shared" ca="1" si="229"/>
        <v>0</v>
      </c>
      <c r="V2823" s="201"/>
      <c r="W2823" s="20">
        <f ca="1">INVENTARIO[[#This Row],[Precio Final]]-(INVENTARIO[[#This Row],[Comisión 10%]]+INVENTARIO[[#This Row],[Costo total]])</f>
        <v>0</v>
      </c>
      <c r="X2823" s="20">
        <f ca="1">INVENTARIO[[#This Row],[Ganancia Unitaria]]*INVENTARIO[[#This Row],[Salidas]]</f>
        <v>0</v>
      </c>
      <c r="Y2823" s="20"/>
      <c r="Z2823" s="20"/>
    </row>
    <row r="2824" spans="1:26" ht="55" hidden="1" customHeight="1" x14ac:dyDescent="0.15">
      <c r="A2824" s="23"/>
      <c r="B2824" s="171"/>
      <c r="C2824" s="22"/>
      <c r="D2824" s="120"/>
      <c r="E2824" s="194"/>
      <c r="F2824" s="195" t="s">
        <v>697</v>
      </c>
      <c r="G2824" s="196"/>
      <c r="H2824" s="197"/>
      <c r="I2824" s="198">
        <f t="shared" ca="1" si="226"/>
        <v>0</v>
      </c>
      <c r="J2824" s="121"/>
      <c r="K2824" s="196">
        <f>SUMIFS(VENTAS[Cantidad],VENTAS[Código del producto Vendido],INVENTARIO[[#This Row],[Code]])</f>
        <v>0</v>
      </c>
      <c r="L2824" s="196">
        <f>INVENTARIO[[#This Row],[Entradas]]-INVENTARIO[[#This Row],[Salidas]]</f>
        <v>0</v>
      </c>
      <c r="M2824" s="197">
        <f ca="1">INVENTARIO[[#This Row],[Pricing 1]]*10%</f>
        <v>0</v>
      </c>
      <c r="N2824" s="197"/>
      <c r="O2824" s="197"/>
      <c r="P2824" s="197" t="e">
        <f t="shared" si="227"/>
        <v>#DIV/0!</v>
      </c>
      <c r="Q2824" s="196"/>
      <c r="R2824" s="197"/>
      <c r="S2824" s="199">
        <f t="shared" si="228"/>
        <v>0</v>
      </c>
      <c r="T2824" s="200">
        <f ca="1">(P2824+S2824)-INVENTARIO[[#This Row],[Comisión 10%]]</f>
        <v>0</v>
      </c>
      <c r="U2824" s="197">
        <f t="shared" ca="1" si="229"/>
        <v>0</v>
      </c>
      <c r="V2824" s="201"/>
      <c r="W2824" s="20">
        <f ca="1">INVENTARIO[[#This Row],[Precio Final]]-(INVENTARIO[[#This Row],[Comisión 10%]]+INVENTARIO[[#This Row],[Costo total]])</f>
        <v>0</v>
      </c>
      <c r="X2824" s="20">
        <f ca="1">INVENTARIO[[#This Row],[Ganancia Unitaria]]*INVENTARIO[[#This Row],[Salidas]]</f>
        <v>0</v>
      </c>
      <c r="Y2824" s="20"/>
      <c r="Z2824" s="20"/>
    </row>
    <row r="2825" spans="1:26" ht="55" hidden="1" customHeight="1" x14ac:dyDescent="0.15">
      <c r="A2825" s="23"/>
      <c r="B2825" s="171"/>
      <c r="C2825" s="22"/>
      <c r="D2825" s="120"/>
      <c r="E2825" s="194"/>
      <c r="F2825" s="195" t="s">
        <v>698</v>
      </c>
      <c r="G2825" s="196"/>
      <c r="H2825" s="197"/>
      <c r="I2825" s="198">
        <f t="shared" ca="1" si="226"/>
        <v>0</v>
      </c>
      <c r="J2825" s="121"/>
      <c r="K2825" s="196">
        <f>SUMIFS(VENTAS[Cantidad],VENTAS[Código del producto Vendido],INVENTARIO[[#This Row],[Code]])</f>
        <v>0</v>
      </c>
      <c r="L2825" s="196">
        <f>INVENTARIO[[#This Row],[Entradas]]-INVENTARIO[[#This Row],[Salidas]]</f>
        <v>0</v>
      </c>
      <c r="M2825" s="197">
        <f ca="1">INVENTARIO[[#This Row],[Pricing 1]]*10%</f>
        <v>0</v>
      </c>
      <c r="N2825" s="197"/>
      <c r="O2825" s="197"/>
      <c r="P2825" s="197" t="e">
        <f t="shared" si="227"/>
        <v>#DIV/0!</v>
      </c>
      <c r="Q2825" s="196"/>
      <c r="R2825" s="197"/>
      <c r="S2825" s="199">
        <f t="shared" si="228"/>
        <v>0</v>
      </c>
      <c r="T2825" s="200">
        <f ca="1">(P2825+S2825)-INVENTARIO[[#This Row],[Comisión 10%]]</f>
        <v>0</v>
      </c>
      <c r="U2825" s="197">
        <f t="shared" ca="1" si="229"/>
        <v>0</v>
      </c>
      <c r="V2825" s="201"/>
      <c r="W2825" s="20">
        <f ca="1">INVENTARIO[[#This Row],[Precio Final]]-(INVENTARIO[[#This Row],[Comisión 10%]]+INVENTARIO[[#This Row],[Costo total]])</f>
        <v>0</v>
      </c>
      <c r="X2825" s="20">
        <f ca="1">INVENTARIO[[#This Row],[Ganancia Unitaria]]*INVENTARIO[[#This Row],[Salidas]]</f>
        <v>0</v>
      </c>
      <c r="Y2825" s="20"/>
      <c r="Z2825" s="20"/>
    </row>
    <row r="2826" spans="1:26" ht="55" hidden="1" customHeight="1" x14ac:dyDescent="0.15">
      <c r="A2826" s="23"/>
      <c r="B2826" s="171"/>
      <c r="C2826" s="22"/>
      <c r="D2826" s="120"/>
      <c r="E2826" s="194"/>
      <c r="F2826" s="195" t="s">
        <v>692</v>
      </c>
      <c r="G2826" s="196"/>
      <c r="H2826" s="197"/>
      <c r="I2826" s="198">
        <f t="shared" ca="1" si="226"/>
        <v>0</v>
      </c>
      <c r="J2826" s="121"/>
      <c r="K2826" s="196">
        <f>SUMIFS(VENTAS[Cantidad],VENTAS[Código del producto Vendido],INVENTARIO[[#This Row],[Code]])</f>
        <v>0</v>
      </c>
      <c r="L2826" s="196">
        <f>INVENTARIO[[#This Row],[Entradas]]-INVENTARIO[[#This Row],[Salidas]]</f>
        <v>0</v>
      </c>
      <c r="M2826" s="197">
        <f ca="1">INVENTARIO[[#This Row],[Pricing 1]]*10%</f>
        <v>0</v>
      </c>
      <c r="N2826" s="197"/>
      <c r="O2826" s="197"/>
      <c r="P2826" s="197" t="e">
        <f t="shared" si="227"/>
        <v>#DIV/0!</v>
      </c>
      <c r="Q2826" s="196"/>
      <c r="R2826" s="197"/>
      <c r="S2826" s="199">
        <f t="shared" si="228"/>
        <v>0</v>
      </c>
      <c r="T2826" s="200">
        <f ca="1">(P2826+S2826)-INVENTARIO[[#This Row],[Comisión 10%]]</f>
        <v>0</v>
      </c>
      <c r="U2826" s="197">
        <f t="shared" ca="1" si="229"/>
        <v>0</v>
      </c>
      <c r="V2826" s="201"/>
      <c r="W2826" s="20">
        <f ca="1">INVENTARIO[[#This Row],[Precio Final]]-(INVENTARIO[[#This Row],[Comisión 10%]]+INVENTARIO[[#This Row],[Costo total]])</f>
        <v>0</v>
      </c>
      <c r="X2826" s="20">
        <f ca="1">INVENTARIO[[#This Row],[Ganancia Unitaria]]*INVENTARIO[[#This Row],[Salidas]]</f>
        <v>0</v>
      </c>
      <c r="Y2826" s="20"/>
      <c r="Z2826" s="20"/>
    </row>
    <row r="2827" spans="1:26" ht="55" hidden="1" customHeight="1" x14ac:dyDescent="0.15">
      <c r="A2827" s="23"/>
      <c r="B2827" s="171"/>
      <c r="C2827" s="22"/>
      <c r="D2827" s="120"/>
      <c r="E2827" s="194"/>
      <c r="F2827" s="195" t="s">
        <v>695</v>
      </c>
      <c r="G2827" s="196"/>
      <c r="H2827" s="197"/>
      <c r="I2827" s="198">
        <f t="shared" ca="1" si="226"/>
        <v>0</v>
      </c>
      <c r="J2827" s="121"/>
      <c r="K2827" s="196">
        <f>SUMIFS(VENTAS[Cantidad],VENTAS[Código del producto Vendido],INVENTARIO[[#This Row],[Code]])</f>
        <v>0</v>
      </c>
      <c r="L2827" s="196">
        <f>INVENTARIO[[#This Row],[Entradas]]-INVENTARIO[[#This Row],[Salidas]]</f>
        <v>0</v>
      </c>
      <c r="M2827" s="197">
        <f ca="1">INVENTARIO[[#This Row],[Pricing 1]]*10%</f>
        <v>0</v>
      </c>
      <c r="N2827" s="197"/>
      <c r="O2827" s="197"/>
      <c r="P2827" s="197" t="e">
        <f t="shared" si="227"/>
        <v>#DIV/0!</v>
      </c>
      <c r="Q2827" s="196"/>
      <c r="R2827" s="197"/>
      <c r="S2827" s="199">
        <f t="shared" si="228"/>
        <v>0</v>
      </c>
      <c r="T2827" s="200">
        <f ca="1">(P2827+S2827)-INVENTARIO[[#This Row],[Comisión 10%]]</f>
        <v>0</v>
      </c>
      <c r="U2827" s="197">
        <f t="shared" ca="1" si="229"/>
        <v>0</v>
      </c>
      <c r="V2827" s="201"/>
      <c r="W2827" s="20">
        <f ca="1">INVENTARIO[[#This Row],[Precio Final]]-(INVENTARIO[[#This Row],[Comisión 10%]]+INVENTARIO[[#This Row],[Costo total]])</f>
        <v>0</v>
      </c>
      <c r="X2827" s="20">
        <f ca="1">INVENTARIO[[#This Row],[Ganancia Unitaria]]*INVENTARIO[[#This Row],[Salidas]]</f>
        <v>0</v>
      </c>
      <c r="Y2827" s="20"/>
      <c r="Z2827" s="20"/>
    </row>
    <row r="2828" spans="1:26" ht="55" hidden="1" customHeight="1" x14ac:dyDescent="0.15">
      <c r="A2828" s="23"/>
      <c r="B2828" s="171"/>
      <c r="C2828" s="22"/>
      <c r="D2828" s="120"/>
      <c r="E2828" s="194"/>
      <c r="F2828" s="195" t="s">
        <v>697</v>
      </c>
      <c r="G2828" s="196"/>
      <c r="H2828" s="197"/>
      <c r="I2828" s="198">
        <f t="shared" ca="1" si="226"/>
        <v>0</v>
      </c>
      <c r="J2828" s="121"/>
      <c r="K2828" s="196">
        <f>SUMIFS(VENTAS[Cantidad],VENTAS[Código del producto Vendido],INVENTARIO[[#This Row],[Code]])</f>
        <v>0</v>
      </c>
      <c r="L2828" s="196">
        <f>INVENTARIO[[#This Row],[Entradas]]-INVENTARIO[[#This Row],[Salidas]]</f>
        <v>0</v>
      </c>
      <c r="M2828" s="197">
        <f ca="1">INVENTARIO[[#This Row],[Pricing 1]]*10%</f>
        <v>0</v>
      </c>
      <c r="N2828" s="197"/>
      <c r="O2828" s="197"/>
      <c r="P2828" s="197" t="e">
        <f t="shared" si="227"/>
        <v>#DIV/0!</v>
      </c>
      <c r="Q2828" s="196"/>
      <c r="R2828" s="197"/>
      <c r="S2828" s="199">
        <f t="shared" si="228"/>
        <v>0</v>
      </c>
      <c r="T2828" s="200">
        <f ca="1">(P2828+S2828)-INVENTARIO[[#This Row],[Comisión 10%]]</f>
        <v>0</v>
      </c>
      <c r="U2828" s="197">
        <f t="shared" ca="1" si="229"/>
        <v>0</v>
      </c>
      <c r="V2828" s="201"/>
      <c r="W2828" s="20">
        <f ca="1">INVENTARIO[[#This Row],[Precio Final]]-(INVENTARIO[[#This Row],[Comisión 10%]]+INVENTARIO[[#This Row],[Costo total]])</f>
        <v>0</v>
      </c>
      <c r="X2828" s="20">
        <f ca="1">INVENTARIO[[#This Row],[Ganancia Unitaria]]*INVENTARIO[[#This Row],[Salidas]]</f>
        <v>0</v>
      </c>
      <c r="Y2828" s="20"/>
      <c r="Z2828" s="20"/>
    </row>
    <row r="2829" spans="1:26" ht="55" hidden="1" customHeight="1" x14ac:dyDescent="0.15">
      <c r="A2829" s="23"/>
      <c r="B2829" s="171"/>
      <c r="C2829" s="22"/>
      <c r="D2829" s="120"/>
      <c r="E2829" s="194"/>
      <c r="F2829" s="195" t="s">
        <v>695</v>
      </c>
      <c r="G2829" s="196"/>
      <c r="H2829" s="197"/>
      <c r="I2829" s="198">
        <f t="shared" ca="1" si="226"/>
        <v>0</v>
      </c>
      <c r="J2829" s="121"/>
      <c r="K2829" s="196">
        <f>SUMIFS(VENTAS[Cantidad],VENTAS[Código del producto Vendido],INVENTARIO[[#This Row],[Code]])</f>
        <v>0</v>
      </c>
      <c r="L2829" s="196">
        <f>INVENTARIO[[#This Row],[Entradas]]-INVENTARIO[[#This Row],[Salidas]]</f>
        <v>0</v>
      </c>
      <c r="M2829" s="197">
        <f ca="1">INVENTARIO[[#This Row],[Pricing 1]]*10%</f>
        <v>0</v>
      </c>
      <c r="N2829" s="197"/>
      <c r="O2829" s="197"/>
      <c r="P2829" s="197" t="e">
        <f t="shared" si="227"/>
        <v>#DIV/0!</v>
      </c>
      <c r="Q2829" s="196"/>
      <c r="R2829" s="197"/>
      <c r="S2829" s="199">
        <f t="shared" si="228"/>
        <v>0</v>
      </c>
      <c r="T2829" s="200">
        <f ca="1">(P2829+S2829)-INVENTARIO[[#This Row],[Comisión 10%]]</f>
        <v>0</v>
      </c>
      <c r="U2829" s="197">
        <f t="shared" ca="1" si="229"/>
        <v>0</v>
      </c>
      <c r="V2829" s="201"/>
      <c r="W2829" s="20">
        <f ca="1">INVENTARIO[[#This Row],[Precio Final]]-(INVENTARIO[[#This Row],[Comisión 10%]]+INVENTARIO[[#This Row],[Costo total]])</f>
        <v>0</v>
      </c>
      <c r="X2829" s="20">
        <f ca="1">INVENTARIO[[#This Row],[Ganancia Unitaria]]*INVENTARIO[[#This Row],[Salidas]]</f>
        <v>0</v>
      </c>
      <c r="Y2829" s="20"/>
      <c r="Z2829" s="20"/>
    </row>
    <row r="2830" spans="1:26" ht="55" hidden="1" customHeight="1" x14ac:dyDescent="0.15">
      <c r="A2830" s="23"/>
      <c r="B2830" s="171"/>
      <c r="C2830" s="22"/>
      <c r="D2830" s="120"/>
      <c r="E2830" s="194"/>
      <c r="F2830" s="195" t="s">
        <v>697</v>
      </c>
      <c r="G2830" s="196"/>
      <c r="H2830" s="197"/>
      <c r="I2830" s="198">
        <f t="shared" ca="1" si="226"/>
        <v>0</v>
      </c>
      <c r="J2830" s="121"/>
      <c r="K2830" s="196">
        <f>SUMIFS(VENTAS[Cantidad],VENTAS[Código del producto Vendido],INVENTARIO[[#This Row],[Code]])</f>
        <v>0</v>
      </c>
      <c r="L2830" s="196">
        <f>INVENTARIO[[#This Row],[Entradas]]-INVENTARIO[[#This Row],[Salidas]]</f>
        <v>0</v>
      </c>
      <c r="M2830" s="197">
        <f ca="1">INVENTARIO[[#This Row],[Pricing 1]]*10%</f>
        <v>0</v>
      </c>
      <c r="N2830" s="197"/>
      <c r="O2830" s="197"/>
      <c r="P2830" s="197" t="e">
        <f t="shared" si="227"/>
        <v>#DIV/0!</v>
      </c>
      <c r="Q2830" s="196"/>
      <c r="R2830" s="197"/>
      <c r="S2830" s="199">
        <f t="shared" si="228"/>
        <v>0</v>
      </c>
      <c r="T2830" s="200">
        <f ca="1">(P2830+S2830)-INVENTARIO[[#This Row],[Comisión 10%]]</f>
        <v>0</v>
      </c>
      <c r="U2830" s="197">
        <f t="shared" ca="1" si="229"/>
        <v>0</v>
      </c>
      <c r="V2830" s="201"/>
      <c r="W2830" s="20">
        <f ca="1">INVENTARIO[[#This Row],[Precio Final]]-(INVENTARIO[[#This Row],[Comisión 10%]]+INVENTARIO[[#This Row],[Costo total]])</f>
        <v>0</v>
      </c>
      <c r="X2830" s="20">
        <f ca="1">INVENTARIO[[#This Row],[Ganancia Unitaria]]*INVENTARIO[[#This Row],[Salidas]]</f>
        <v>0</v>
      </c>
      <c r="Y2830" s="20"/>
      <c r="Z2830" s="20"/>
    </row>
    <row r="2831" spans="1:26" ht="55" hidden="1" customHeight="1" x14ac:dyDescent="0.15">
      <c r="A2831" s="23"/>
      <c r="B2831" s="171"/>
      <c r="C2831" s="22"/>
      <c r="D2831" s="120"/>
      <c r="E2831" s="194"/>
      <c r="F2831" s="195" t="s">
        <v>695</v>
      </c>
      <c r="G2831" s="196"/>
      <c r="H2831" s="197"/>
      <c r="I2831" s="198">
        <f t="shared" ca="1" si="226"/>
        <v>0</v>
      </c>
      <c r="J2831" s="121"/>
      <c r="K2831" s="196">
        <f>SUMIFS(VENTAS[Cantidad],VENTAS[Código del producto Vendido],INVENTARIO[[#This Row],[Code]])</f>
        <v>0</v>
      </c>
      <c r="L2831" s="196">
        <f>INVENTARIO[[#This Row],[Entradas]]-INVENTARIO[[#This Row],[Salidas]]</f>
        <v>0</v>
      </c>
      <c r="M2831" s="197">
        <f ca="1">INVENTARIO[[#This Row],[Pricing 1]]*10%</f>
        <v>0</v>
      </c>
      <c r="N2831" s="197"/>
      <c r="O2831" s="197"/>
      <c r="P2831" s="197" t="e">
        <f t="shared" si="227"/>
        <v>#DIV/0!</v>
      </c>
      <c r="Q2831" s="196"/>
      <c r="R2831" s="197"/>
      <c r="S2831" s="199">
        <f t="shared" si="228"/>
        <v>0</v>
      </c>
      <c r="T2831" s="200">
        <f ca="1">(P2831+S2831)-INVENTARIO[[#This Row],[Comisión 10%]]</f>
        <v>0</v>
      </c>
      <c r="U2831" s="197">
        <f t="shared" ca="1" si="229"/>
        <v>0</v>
      </c>
      <c r="V2831" s="201"/>
      <c r="W2831" s="20">
        <f ca="1">INVENTARIO[[#This Row],[Precio Final]]-(INVENTARIO[[#This Row],[Comisión 10%]]+INVENTARIO[[#This Row],[Costo total]])</f>
        <v>0</v>
      </c>
      <c r="X2831" s="20">
        <f ca="1">INVENTARIO[[#This Row],[Ganancia Unitaria]]*INVENTARIO[[#This Row],[Salidas]]</f>
        <v>0</v>
      </c>
      <c r="Y2831" s="20"/>
      <c r="Z2831" s="20"/>
    </row>
    <row r="2832" spans="1:26" ht="55" hidden="1" customHeight="1" x14ac:dyDescent="0.15">
      <c r="A2832" s="23"/>
      <c r="B2832" s="171"/>
      <c r="C2832" s="22"/>
      <c r="D2832" s="120"/>
      <c r="E2832" s="194"/>
      <c r="F2832" s="195" t="s">
        <v>697</v>
      </c>
      <c r="G2832" s="196"/>
      <c r="H2832" s="197"/>
      <c r="I2832" s="198">
        <f t="shared" ca="1" si="226"/>
        <v>0</v>
      </c>
      <c r="J2832" s="121"/>
      <c r="K2832" s="196">
        <f>SUMIFS(VENTAS[Cantidad],VENTAS[Código del producto Vendido],INVENTARIO[[#This Row],[Code]])</f>
        <v>0</v>
      </c>
      <c r="L2832" s="196">
        <f>INVENTARIO[[#This Row],[Entradas]]-INVENTARIO[[#This Row],[Salidas]]</f>
        <v>0</v>
      </c>
      <c r="M2832" s="197">
        <f ca="1">INVENTARIO[[#This Row],[Pricing 1]]*10%</f>
        <v>0</v>
      </c>
      <c r="N2832" s="197"/>
      <c r="O2832" s="197"/>
      <c r="P2832" s="197" t="e">
        <f t="shared" si="227"/>
        <v>#DIV/0!</v>
      </c>
      <c r="Q2832" s="196"/>
      <c r="R2832" s="197"/>
      <c r="S2832" s="199">
        <f t="shared" si="228"/>
        <v>0</v>
      </c>
      <c r="T2832" s="200">
        <f ca="1">(P2832+S2832)-INVENTARIO[[#This Row],[Comisión 10%]]</f>
        <v>0</v>
      </c>
      <c r="U2832" s="197">
        <f t="shared" ca="1" si="229"/>
        <v>0</v>
      </c>
      <c r="V2832" s="201"/>
      <c r="W2832" s="20">
        <f ca="1">INVENTARIO[[#This Row],[Precio Final]]-(INVENTARIO[[#This Row],[Comisión 10%]]+INVENTARIO[[#This Row],[Costo total]])</f>
        <v>0</v>
      </c>
      <c r="X2832" s="20">
        <f ca="1">INVENTARIO[[#This Row],[Ganancia Unitaria]]*INVENTARIO[[#This Row],[Salidas]]</f>
        <v>0</v>
      </c>
      <c r="Y2832" s="20"/>
      <c r="Z2832" s="20"/>
    </row>
    <row r="2833" spans="1:26" ht="55" hidden="1" customHeight="1" x14ac:dyDescent="0.15">
      <c r="A2833" s="23"/>
      <c r="B2833" s="171"/>
      <c r="C2833" s="22"/>
      <c r="D2833" s="120"/>
      <c r="E2833" s="194"/>
      <c r="F2833" s="195" t="s">
        <v>698</v>
      </c>
      <c r="G2833" s="196"/>
      <c r="H2833" s="197"/>
      <c r="I2833" s="198">
        <f t="shared" ca="1" si="226"/>
        <v>0</v>
      </c>
      <c r="J2833" s="121"/>
      <c r="K2833" s="196">
        <f>SUMIFS(VENTAS[Cantidad],VENTAS[Código del producto Vendido],INVENTARIO[[#This Row],[Code]])</f>
        <v>0</v>
      </c>
      <c r="L2833" s="196">
        <f>INVENTARIO[[#This Row],[Entradas]]-INVENTARIO[[#This Row],[Salidas]]</f>
        <v>0</v>
      </c>
      <c r="M2833" s="197">
        <f ca="1">INVENTARIO[[#This Row],[Pricing 1]]*10%</f>
        <v>0</v>
      </c>
      <c r="N2833" s="197"/>
      <c r="O2833" s="197"/>
      <c r="P2833" s="197" t="e">
        <f t="shared" si="227"/>
        <v>#DIV/0!</v>
      </c>
      <c r="Q2833" s="196"/>
      <c r="R2833" s="197"/>
      <c r="S2833" s="199">
        <f t="shared" si="228"/>
        <v>0</v>
      </c>
      <c r="T2833" s="200">
        <f ca="1">(P2833+S2833)-INVENTARIO[[#This Row],[Comisión 10%]]</f>
        <v>0</v>
      </c>
      <c r="U2833" s="197">
        <f t="shared" ca="1" si="229"/>
        <v>0</v>
      </c>
      <c r="V2833" s="201"/>
      <c r="W2833" s="20">
        <f ca="1">INVENTARIO[[#This Row],[Precio Final]]-(INVENTARIO[[#This Row],[Comisión 10%]]+INVENTARIO[[#This Row],[Costo total]])</f>
        <v>0</v>
      </c>
      <c r="X2833" s="20">
        <f ca="1">INVENTARIO[[#This Row],[Ganancia Unitaria]]*INVENTARIO[[#This Row],[Salidas]]</f>
        <v>0</v>
      </c>
      <c r="Y2833" s="20"/>
      <c r="Z2833" s="20"/>
    </row>
    <row r="2834" spans="1:26" ht="55" hidden="1" customHeight="1" x14ac:dyDescent="0.15">
      <c r="A2834" s="23"/>
      <c r="B2834" s="171"/>
      <c r="C2834" s="22"/>
      <c r="D2834" s="120"/>
      <c r="E2834" s="194"/>
      <c r="F2834" s="195"/>
      <c r="G2834" s="196"/>
      <c r="H2834" s="197"/>
      <c r="I2834" s="198">
        <f t="shared" ca="1" si="226"/>
        <v>0</v>
      </c>
      <c r="J2834" s="121"/>
      <c r="K2834" s="196">
        <f>SUMIFS(VENTAS[Cantidad],VENTAS[Código del producto Vendido],INVENTARIO[[#This Row],[Code]])</f>
        <v>0</v>
      </c>
      <c r="L2834" s="196">
        <f>INVENTARIO[[#This Row],[Entradas]]-INVENTARIO[[#This Row],[Salidas]]</f>
        <v>0</v>
      </c>
      <c r="M2834" s="197">
        <f ca="1">INVENTARIO[[#This Row],[Pricing 1]]*10%</f>
        <v>0</v>
      </c>
      <c r="N2834" s="197"/>
      <c r="O2834" s="197"/>
      <c r="P2834" s="197" t="e">
        <f t="shared" si="227"/>
        <v>#DIV/0!</v>
      </c>
      <c r="Q2834" s="196"/>
      <c r="R2834" s="197"/>
      <c r="S2834" s="199">
        <f t="shared" si="228"/>
        <v>0</v>
      </c>
      <c r="T2834" s="200">
        <f ca="1">(P2834+S2834)-INVENTARIO[[#This Row],[Comisión 10%]]</f>
        <v>0</v>
      </c>
      <c r="U2834" s="197">
        <f t="shared" ca="1" si="229"/>
        <v>0</v>
      </c>
      <c r="V2834" s="201"/>
      <c r="W2834" s="20">
        <f ca="1">INVENTARIO[[#This Row],[Precio Final]]-(INVENTARIO[[#This Row],[Comisión 10%]]+INVENTARIO[[#This Row],[Costo total]])</f>
        <v>0</v>
      </c>
      <c r="X2834" s="20">
        <f ca="1">INVENTARIO[[#This Row],[Ganancia Unitaria]]*INVENTARIO[[#This Row],[Salidas]]</f>
        <v>0</v>
      </c>
      <c r="Y2834" s="20"/>
      <c r="Z2834" s="20"/>
    </row>
    <row r="2835" spans="1:26" ht="55" hidden="1" customHeight="1" x14ac:dyDescent="0.15">
      <c r="A2835" s="23"/>
      <c r="B2835" s="171"/>
      <c r="C2835" s="22"/>
      <c r="D2835" s="120"/>
      <c r="E2835" s="194"/>
      <c r="F2835" s="195"/>
      <c r="G2835" s="196"/>
      <c r="H2835" s="197"/>
      <c r="I2835" s="198">
        <f t="shared" ca="1" si="226"/>
        <v>0</v>
      </c>
      <c r="J2835" s="121"/>
      <c r="K2835" s="196">
        <f>SUMIFS(VENTAS[Cantidad],VENTAS[Código del producto Vendido],INVENTARIO[[#This Row],[Code]])</f>
        <v>0</v>
      </c>
      <c r="L2835" s="196">
        <f>INVENTARIO[[#This Row],[Entradas]]-INVENTARIO[[#This Row],[Salidas]]</f>
        <v>0</v>
      </c>
      <c r="M2835" s="197">
        <f ca="1">INVENTARIO[[#This Row],[Pricing 1]]*10%</f>
        <v>0</v>
      </c>
      <c r="N2835" s="197"/>
      <c r="O2835" s="197"/>
      <c r="P2835" s="197" t="e">
        <f t="shared" si="227"/>
        <v>#DIV/0!</v>
      </c>
      <c r="Q2835" s="196"/>
      <c r="R2835" s="197"/>
      <c r="S2835" s="199">
        <f t="shared" si="228"/>
        <v>0</v>
      </c>
      <c r="T2835" s="200">
        <f ca="1">(P2835+S2835)-INVENTARIO[[#This Row],[Comisión 10%]]</f>
        <v>0</v>
      </c>
      <c r="U2835" s="197">
        <f t="shared" ca="1" si="229"/>
        <v>0</v>
      </c>
      <c r="V2835" s="201"/>
      <c r="W2835" s="20">
        <f ca="1">INVENTARIO[[#This Row],[Precio Final]]-(INVENTARIO[[#This Row],[Comisión 10%]]+INVENTARIO[[#This Row],[Costo total]])</f>
        <v>0</v>
      </c>
      <c r="X2835" s="20">
        <f ca="1">INVENTARIO[[#This Row],[Ganancia Unitaria]]*INVENTARIO[[#This Row],[Salidas]]</f>
        <v>0</v>
      </c>
      <c r="Y2835" s="20"/>
      <c r="Z2835" s="20"/>
    </row>
    <row r="2836" spans="1:26" ht="55" hidden="1" customHeight="1" x14ac:dyDescent="0.15">
      <c r="A2836" s="23"/>
      <c r="B2836" s="171"/>
      <c r="C2836" s="22"/>
      <c r="D2836" s="120"/>
      <c r="E2836" s="194"/>
      <c r="F2836" s="195"/>
      <c r="G2836" s="196"/>
      <c r="H2836" s="197"/>
      <c r="I2836" s="198">
        <f t="shared" ca="1" si="226"/>
        <v>0</v>
      </c>
      <c r="J2836" s="121"/>
      <c r="K2836" s="196">
        <f>SUMIFS(VENTAS[Cantidad],VENTAS[Código del producto Vendido],INVENTARIO[[#This Row],[Code]])</f>
        <v>0</v>
      </c>
      <c r="L2836" s="196">
        <f>INVENTARIO[[#This Row],[Entradas]]-INVENTARIO[[#This Row],[Salidas]]</f>
        <v>0</v>
      </c>
      <c r="M2836" s="197">
        <f ca="1">INVENTARIO[[#This Row],[Pricing 1]]*10%</f>
        <v>0</v>
      </c>
      <c r="N2836" s="197"/>
      <c r="O2836" s="197"/>
      <c r="P2836" s="197" t="e">
        <f t="shared" si="227"/>
        <v>#DIV/0!</v>
      </c>
      <c r="Q2836" s="196"/>
      <c r="R2836" s="197"/>
      <c r="S2836" s="199">
        <f t="shared" si="228"/>
        <v>0</v>
      </c>
      <c r="T2836" s="200">
        <f ca="1">(P2836+S2836)-INVENTARIO[[#This Row],[Comisión 10%]]</f>
        <v>0</v>
      </c>
      <c r="U2836" s="197">
        <f t="shared" ca="1" si="229"/>
        <v>0</v>
      </c>
      <c r="V2836" s="201"/>
      <c r="W2836" s="20">
        <f ca="1">INVENTARIO[[#This Row],[Precio Final]]-(INVENTARIO[[#This Row],[Comisión 10%]]+INVENTARIO[[#This Row],[Costo total]])</f>
        <v>0</v>
      </c>
      <c r="X2836" s="20">
        <f ca="1">INVENTARIO[[#This Row],[Ganancia Unitaria]]*INVENTARIO[[#This Row],[Salidas]]</f>
        <v>0</v>
      </c>
      <c r="Y2836" s="20"/>
      <c r="Z2836" s="20"/>
    </row>
    <row r="2837" spans="1:26" ht="55" hidden="1" customHeight="1" x14ac:dyDescent="0.15">
      <c r="A2837" s="23"/>
      <c r="B2837" s="171"/>
      <c r="C2837" s="22"/>
      <c r="D2837" s="120"/>
      <c r="E2837" s="194"/>
      <c r="F2837" s="195" t="s">
        <v>1208</v>
      </c>
      <c r="G2837" s="196"/>
      <c r="H2837" s="197"/>
      <c r="I2837" s="198">
        <f t="shared" ca="1" si="226"/>
        <v>0</v>
      </c>
      <c r="J2837" s="121"/>
      <c r="K2837" s="196">
        <f>SUMIFS(VENTAS[Cantidad],VENTAS[Código del producto Vendido],INVENTARIO[[#This Row],[Code]])</f>
        <v>0</v>
      </c>
      <c r="L2837" s="196">
        <f>INVENTARIO[[#This Row],[Entradas]]-INVENTARIO[[#This Row],[Salidas]]</f>
        <v>0</v>
      </c>
      <c r="M2837" s="197">
        <f ca="1">INVENTARIO[[#This Row],[Pricing 1]]*10%</f>
        <v>0</v>
      </c>
      <c r="N2837" s="197"/>
      <c r="O2837" s="197"/>
      <c r="P2837" s="197" t="e">
        <f t="shared" si="227"/>
        <v>#DIV/0!</v>
      </c>
      <c r="Q2837" s="196"/>
      <c r="R2837" s="197"/>
      <c r="S2837" s="199">
        <f t="shared" si="228"/>
        <v>0</v>
      </c>
      <c r="T2837" s="200">
        <f ca="1">(P2837+S2837)-INVENTARIO[[#This Row],[Comisión 10%]]</f>
        <v>0</v>
      </c>
      <c r="U2837" s="197">
        <f t="shared" ca="1" si="229"/>
        <v>0</v>
      </c>
      <c r="V2837" s="201"/>
      <c r="W2837" s="20">
        <f ca="1">INVENTARIO[[#This Row],[Precio Final]]-(INVENTARIO[[#This Row],[Comisión 10%]]+INVENTARIO[[#This Row],[Costo total]])</f>
        <v>0</v>
      </c>
      <c r="X2837" s="20">
        <f ca="1">INVENTARIO[[#This Row],[Ganancia Unitaria]]*INVENTARIO[[#This Row],[Salidas]]</f>
        <v>0</v>
      </c>
      <c r="Y2837" s="20"/>
      <c r="Z2837" s="20"/>
    </row>
    <row r="2838" spans="1:26" ht="55" hidden="1" customHeight="1" x14ac:dyDescent="0.15">
      <c r="A2838" s="23"/>
      <c r="B2838" s="171"/>
      <c r="C2838" s="22"/>
      <c r="D2838" s="120"/>
      <c r="E2838" s="194"/>
      <c r="F2838" s="195" t="s">
        <v>692</v>
      </c>
      <c r="G2838" s="196"/>
      <c r="H2838" s="197"/>
      <c r="I2838" s="198">
        <f t="shared" ca="1" si="226"/>
        <v>0</v>
      </c>
      <c r="J2838" s="121"/>
      <c r="K2838" s="196">
        <f>SUMIFS(VENTAS[Cantidad],VENTAS[Código del producto Vendido],INVENTARIO[[#This Row],[Code]])</f>
        <v>0</v>
      </c>
      <c r="L2838" s="196">
        <f>INVENTARIO[[#This Row],[Entradas]]-INVENTARIO[[#This Row],[Salidas]]</f>
        <v>0</v>
      </c>
      <c r="M2838" s="197">
        <f ca="1">INVENTARIO[[#This Row],[Pricing 1]]*10%</f>
        <v>0</v>
      </c>
      <c r="N2838" s="197"/>
      <c r="O2838" s="197"/>
      <c r="P2838" s="197" t="e">
        <f t="shared" si="227"/>
        <v>#DIV/0!</v>
      </c>
      <c r="Q2838" s="196"/>
      <c r="R2838" s="197"/>
      <c r="S2838" s="199">
        <f t="shared" si="228"/>
        <v>0</v>
      </c>
      <c r="T2838" s="200">
        <f ca="1">(P2838+S2838)-INVENTARIO[[#This Row],[Comisión 10%]]</f>
        <v>0</v>
      </c>
      <c r="U2838" s="197">
        <f t="shared" ca="1" si="229"/>
        <v>0</v>
      </c>
      <c r="V2838" s="201"/>
      <c r="W2838" s="20">
        <f ca="1">INVENTARIO[[#This Row],[Precio Final]]-(INVENTARIO[[#This Row],[Comisión 10%]]+INVENTARIO[[#This Row],[Costo total]])</f>
        <v>0</v>
      </c>
      <c r="X2838" s="20">
        <f ca="1">INVENTARIO[[#This Row],[Ganancia Unitaria]]*INVENTARIO[[#This Row],[Salidas]]</f>
        <v>0</v>
      </c>
      <c r="Y2838" s="20"/>
      <c r="Z2838" s="20"/>
    </row>
    <row r="2839" spans="1:26" ht="55" hidden="1" customHeight="1" x14ac:dyDescent="0.15">
      <c r="A2839" s="23"/>
      <c r="B2839" s="171"/>
      <c r="C2839" s="22"/>
      <c r="D2839" s="120"/>
      <c r="E2839" s="194"/>
      <c r="F2839" s="195" t="s">
        <v>695</v>
      </c>
      <c r="G2839" s="196"/>
      <c r="H2839" s="197"/>
      <c r="I2839" s="198">
        <f t="shared" ca="1" si="226"/>
        <v>0</v>
      </c>
      <c r="J2839" s="121"/>
      <c r="K2839" s="196">
        <f>SUMIFS(VENTAS[Cantidad],VENTAS[Código del producto Vendido],INVENTARIO[[#This Row],[Code]])</f>
        <v>0</v>
      </c>
      <c r="L2839" s="196">
        <f>INVENTARIO[[#This Row],[Entradas]]-INVENTARIO[[#This Row],[Salidas]]</f>
        <v>0</v>
      </c>
      <c r="M2839" s="197">
        <f ca="1">INVENTARIO[[#This Row],[Pricing 1]]*10%</f>
        <v>0</v>
      </c>
      <c r="N2839" s="197"/>
      <c r="O2839" s="197"/>
      <c r="P2839" s="197" t="e">
        <f t="shared" si="227"/>
        <v>#DIV/0!</v>
      </c>
      <c r="Q2839" s="196"/>
      <c r="R2839" s="197"/>
      <c r="S2839" s="199">
        <f t="shared" si="228"/>
        <v>0</v>
      </c>
      <c r="T2839" s="200">
        <f ca="1">(P2839+S2839)-INVENTARIO[[#This Row],[Comisión 10%]]</f>
        <v>0</v>
      </c>
      <c r="U2839" s="197">
        <f t="shared" ca="1" si="229"/>
        <v>0</v>
      </c>
      <c r="V2839" s="201"/>
      <c r="W2839" s="20">
        <f ca="1">INVENTARIO[[#This Row],[Precio Final]]-(INVENTARIO[[#This Row],[Comisión 10%]]+INVENTARIO[[#This Row],[Costo total]])</f>
        <v>0</v>
      </c>
      <c r="X2839" s="20">
        <f ca="1">INVENTARIO[[#This Row],[Ganancia Unitaria]]*INVENTARIO[[#This Row],[Salidas]]</f>
        <v>0</v>
      </c>
      <c r="Y2839" s="20"/>
      <c r="Z2839" s="20"/>
    </row>
    <row r="2840" spans="1:26" ht="55" hidden="1" customHeight="1" x14ac:dyDescent="0.15">
      <c r="A2840" s="23"/>
      <c r="B2840" s="171"/>
      <c r="C2840" s="22"/>
      <c r="D2840" s="120"/>
      <c r="E2840" s="194"/>
      <c r="F2840" s="195" t="s">
        <v>695</v>
      </c>
      <c r="G2840" s="196"/>
      <c r="H2840" s="197"/>
      <c r="I2840" s="198">
        <f t="shared" ca="1" si="226"/>
        <v>0</v>
      </c>
      <c r="J2840" s="121"/>
      <c r="K2840" s="196">
        <f>SUMIFS(VENTAS[Cantidad],VENTAS[Código del producto Vendido],INVENTARIO[[#This Row],[Code]])</f>
        <v>0</v>
      </c>
      <c r="L2840" s="196">
        <f>INVENTARIO[[#This Row],[Entradas]]-INVENTARIO[[#This Row],[Salidas]]</f>
        <v>0</v>
      </c>
      <c r="M2840" s="197">
        <f ca="1">INVENTARIO[[#This Row],[Pricing 1]]*10%</f>
        <v>0</v>
      </c>
      <c r="N2840" s="197"/>
      <c r="O2840" s="197"/>
      <c r="P2840" s="197" t="e">
        <f t="shared" si="227"/>
        <v>#DIV/0!</v>
      </c>
      <c r="Q2840" s="196"/>
      <c r="R2840" s="197"/>
      <c r="S2840" s="199">
        <f t="shared" si="228"/>
        <v>0</v>
      </c>
      <c r="T2840" s="200">
        <f ca="1">(P2840+S2840)-INVENTARIO[[#This Row],[Comisión 10%]]</f>
        <v>0</v>
      </c>
      <c r="U2840" s="197">
        <f t="shared" ca="1" si="229"/>
        <v>0</v>
      </c>
      <c r="V2840" s="201"/>
      <c r="W2840" s="20">
        <f ca="1">INVENTARIO[[#This Row],[Precio Final]]-(INVENTARIO[[#This Row],[Comisión 10%]]+INVENTARIO[[#This Row],[Costo total]])</f>
        <v>0</v>
      </c>
      <c r="X2840" s="20">
        <f ca="1">INVENTARIO[[#This Row],[Ganancia Unitaria]]*INVENTARIO[[#This Row],[Salidas]]</f>
        <v>0</v>
      </c>
      <c r="Y2840" s="20"/>
      <c r="Z2840" s="20"/>
    </row>
    <row r="2841" spans="1:26" ht="55" hidden="1" customHeight="1" x14ac:dyDescent="0.15">
      <c r="A2841" s="23"/>
      <c r="B2841" s="171"/>
      <c r="C2841" s="22"/>
      <c r="D2841" s="120"/>
      <c r="E2841" s="194"/>
      <c r="F2841" s="195" t="s">
        <v>697</v>
      </c>
      <c r="G2841" s="196"/>
      <c r="H2841" s="197"/>
      <c r="I2841" s="198">
        <f t="shared" ca="1" si="226"/>
        <v>0</v>
      </c>
      <c r="J2841" s="121"/>
      <c r="K2841" s="196">
        <f>SUMIFS(VENTAS[Cantidad],VENTAS[Código del producto Vendido],INVENTARIO[[#This Row],[Code]])</f>
        <v>0</v>
      </c>
      <c r="L2841" s="196">
        <f>INVENTARIO[[#This Row],[Entradas]]-INVENTARIO[[#This Row],[Salidas]]</f>
        <v>0</v>
      </c>
      <c r="M2841" s="197">
        <f ca="1">INVENTARIO[[#This Row],[Pricing 1]]*10%</f>
        <v>0</v>
      </c>
      <c r="N2841" s="197"/>
      <c r="O2841" s="197"/>
      <c r="P2841" s="197" t="e">
        <f t="shared" si="227"/>
        <v>#DIV/0!</v>
      </c>
      <c r="Q2841" s="196"/>
      <c r="R2841" s="197"/>
      <c r="S2841" s="199">
        <f t="shared" si="228"/>
        <v>0</v>
      </c>
      <c r="T2841" s="200">
        <f ca="1">(P2841+S2841)-INVENTARIO[[#This Row],[Comisión 10%]]</f>
        <v>0</v>
      </c>
      <c r="U2841" s="197">
        <f t="shared" ca="1" si="229"/>
        <v>0</v>
      </c>
      <c r="V2841" s="201"/>
      <c r="W2841" s="20">
        <f ca="1">INVENTARIO[[#This Row],[Precio Final]]-(INVENTARIO[[#This Row],[Comisión 10%]]+INVENTARIO[[#This Row],[Costo total]])</f>
        <v>0</v>
      </c>
      <c r="X2841" s="20">
        <f ca="1">INVENTARIO[[#This Row],[Ganancia Unitaria]]*INVENTARIO[[#This Row],[Salidas]]</f>
        <v>0</v>
      </c>
      <c r="Y2841" s="20"/>
      <c r="Z2841" s="20"/>
    </row>
    <row r="2842" spans="1:26" ht="55" hidden="1" customHeight="1" x14ac:dyDescent="0.15">
      <c r="A2842" s="23"/>
      <c r="B2842" s="171"/>
      <c r="C2842" s="22"/>
      <c r="D2842" s="120"/>
      <c r="E2842" s="194"/>
      <c r="F2842" s="195"/>
      <c r="G2842" s="196"/>
      <c r="H2842" s="197"/>
      <c r="I2842" s="198">
        <f t="shared" ca="1" si="226"/>
        <v>0</v>
      </c>
      <c r="J2842" s="121"/>
      <c r="K2842" s="196">
        <f>SUMIFS(VENTAS[Cantidad],VENTAS[Código del producto Vendido],INVENTARIO[[#This Row],[Code]])</f>
        <v>0</v>
      </c>
      <c r="L2842" s="196">
        <f>INVENTARIO[[#This Row],[Entradas]]-INVENTARIO[[#This Row],[Salidas]]</f>
        <v>0</v>
      </c>
      <c r="M2842" s="197">
        <f ca="1">INVENTARIO[[#This Row],[Pricing 1]]*10%</f>
        <v>0</v>
      </c>
      <c r="N2842" s="197"/>
      <c r="O2842" s="197"/>
      <c r="P2842" s="197" t="e">
        <f t="shared" si="227"/>
        <v>#DIV/0!</v>
      </c>
      <c r="Q2842" s="196"/>
      <c r="R2842" s="197"/>
      <c r="S2842" s="199">
        <f t="shared" si="228"/>
        <v>0</v>
      </c>
      <c r="T2842" s="200">
        <f ca="1">(P2842+S2842)-INVENTARIO[[#This Row],[Comisión 10%]]</f>
        <v>0</v>
      </c>
      <c r="U2842" s="197">
        <f t="shared" ca="1" si="229"/>
        <v>0</v>
      </c>
      <c r="V2842" s="201"/>
      <c r="W2842" s="20">
        <f ca="1">INVENTARIO[[#This Row],[Precio Final]]-(INVENTARIO[[#This Row],[Comisión 10%]]+INVENTARIO[[#This Row],[Costo total]])</f>
        <v>0</v>
      </c>
      <c r="X2842" s="20">
        <f ca="1">INVENTARIO[[#This Row],[Ganancia Unitaria]]*INVENTARIO[[#This Row],[Salidas]]</f>
        <v>0</v>
      </c>
      <c r="Y2842" s="20"/>
      <c r="Z2842" s="20"/>
    </row>
    <row r="2843" spans="1:26" ht="55" hidden="1" customHeight="1" x14ac:dyDescent="0.15">
      <c r="A2843" s="23"/>
      <c r="B2843" s="171"/>
      <c r="C2843" s="22"/>
      <c r="D2843" s="120"/>
      <c r="E2843" s="194"/>
      <c r="F2843" s="195"/>
      <c r="G2843" s="196"/>
      <c r="H2843" s="197"/>
      <c r="I2843" s="198">
        <f t="shared" ca="1" si="226"/>
        <v>0</v>
      </c>
      <c r="J2843" s="121"/>
      <c r="K2843" s="196">
        <f>SUMIFS(VENTAS[Cantidad],VENTAS[Código del producto Vendido],INVENTARIO[[#This Row],[Code]])</f>
        <v>0</v>
      </c>
      <c r="L2843" s="196">
        <f>INVENTARIO[[#This Row],[Entradas]]-INVENTARIO[[#This Row],[Salidas]]</f>
        <v>0</v>
      </c>
      <c r="M2843" s="197">
        <f ca="1">INVENTARIO[[#This Row],[Pricing 1]]*10%</f>
        <v>0</v>
      </c>
      <c r="N2843" s="197"/>
      <c r="O2843" s="197"/>
      <c r="P2843" s="197" t="e">
        <f t="shared" si="227"/>
        <v>#DIV/0!</v>
      </c>
      <c r="Q2843" s="196"/>
      <c r="R2843" s="197"/>
      <c r="S2843" s="199">
        <f t="shared" si="228"/>
        <v>0</v>
      </c>
      <c r="T2843" s="200">
        <f ca="1">(P2843+S2843)-INVENTARIO[[#This Row],[Comisión 10%]]</f>
        <v>0</v>
      </c>
      <c r="U2843" s="197">
        <f t="shared" ca="1" si="229"/>
        <v>0</v>
      </c>
      <c r="V2843" s="201"/>
      <c r="W2843" s="20">
        <f ca="1">INVENTARIO[[#This Row],[Precio Final]]-(INVENTARIO[[#This Row],[Comisión 10%]]+INVENTARIO[[#This Row],[Costo total]])</f>
        <v>0</v>
      </c>
      <c r="X2843" s="20">
        <f ca="1">INVENTARIO[[#This Row],[Ganancia Unitaria]]*INVENTARIO[[#This Row],[Salidas]]</f>
        <v>0</v>
      </c>
      <c r="Y2843" s="20"/>
      <c r="Z2843" s="20"/>
    </row>
    <row r="2844" spans="1:26" ht="55" hidden="1" customHeight="1" x14ac:dyDescent="0.15">
      <c r="A2844" s="23"/>
      <c r="B2844" s="171"/>
      <c r="C2844" s="22"/>
      <c r="D2844" s="120"/>
      <c r="E2844" s="194"/>
      <c r="F2844" s="195" t="s">
        <v>698</v>
      </c>
      <c r="G2844" s="196"/>
      <c r="H2844" s="197"/>
      <c r="I2844" s="198">
        <f t="shared" ca="1" si="226"/>
        <v>0</v>
      </c>
      <c r="J2844" s="121"/>
      <c r="K2844" s="196">
        <f>SUMIFS(VENTAS[Cantidad],VENTAS[Código del producto Vendido],INVENTARIO[[#This Row],[Code]])</f>
        <v>0</v>
      </c>
      <c r="L2844" s="196">
        <f>INVENTARIO[[#This Row],[Entradas]]-INVENTARIO[[#This Row],[Salidas]]</f>
        <v>0</v>
      </c>
      <c r="M2844" s="197">
        <f ca="1">INVENTARIO[[#This Row],[Pricing 1]]*10%</f>
        <v>0</v>
      </c>
      <c r="N2844" s="197"/>
      <c r="O2844" s="197"/>
      <c r="P2844" s="197" t="e">
        <f t="shared" si="227"/>
        <v>#DIV/0!</v>
      </c>
      <c r="Q2844" s="196"/>
      <c r="R2844" s="197"/>
      <c r="S2844" s="199">
        <f t="shared" si="228"/>
        <v>0</v>
      </c>
      <c r="T2844" s="200">
        <f ca="1">(P2844+S2844)-INVENTARIO[[#This Row],[Comisión 10%]]</f>
        <v>0</v>
      </c>
      <c r="U2844" s="197">
        <f t="shared" ca="1" si="229"/>
        <v>0</v>
      </c>
      <c r="V2844" s="201"/>
      <c r="W2844" s="20">
        <f ca="1">INVENTARIO[[#This Row],[Precio Final]]-(INVENTARIO[[#This Row],[Comisión 10%]]+INVENTARIO[[#This Row],[Costo total]])</f>
        <v>0</v>
      </c>
      <c r="X2844" s="20">
        <f ca="1">INVENTARIO[[#This Row],[Ganancia Unitaria]]*INVENTARIO[[#This Row],[Salidas]]</f>
        <v>0</v>
      </c>
      <c r="Y2844" s="20"/>
      <c r="Z2844" s="20"/>
    </row>
    <row r="2845" spans="1:26" ht="55" hidden="1" customHeight="1" x14ac:dyDescent="0.15">
      <c r="A2845" s="23"/>
      <c r="B2845" s="171"/>
      <c r="C2845" s="22"/>
      <c r="D2845" s="120"/>
      <c r="E2845" s="194"/>
      <c r="F2845" s="195"/>
      <c r="G2845" s="196"/>
      <c r="H2845" s="197"/>
      <c r="I2845" s="198">
        <f t="shared" ca="1" si="226"/>
        <v>0</v>
      </c>
      <c r="J2845" s="121"/>
      <c r="K2845" s="196">
        <f>SUMIFS(VENTAS[Cantidad],VENTAS[Código del producto Vendido],INVENTARIO[[#This Row],[Code]])</f>
        <v>0</v>
      </c>
      <c r="L2845" s="196">
        <f>INVENTARIO[[#This Row],[Entradas]]-INVENTARIO[[#This Row],[Salidas]]</f>
        <v>0</v>
      </c>
      <c r="M2845" s="197">
        <f ca="1">INVENTARIO[[#This Row],[Pricing 1]]*10%</f>
        <v>0</v>
      </c>
      <c r="N2845" s="197"/>
      <c r="O2845" s="197"/>
      <c r="P2845" s="197" t="e">
        <f t="shared" si="227"/>
        <v>#DIV/0!</v>
      </c>
      <c r="Q2845" s="196"/>
      <c r="R2845" s="197"/>
      <c r="S2845" s="199">
        <f t="shared" si="228"/>
        <v>0</v>
      </c>
      <c r="T2845" s="200">
        <f ca="1">(P2845+S2845)-INVENTARIO[[#This Row],[Comisión 10%]]</f>
        <v>0</v>
      </c>
      <c r="U2845" s="197">
        <f t="shared" ca="1" si="229"/>
        <v>0</v>
      </c>
      <c r="V2845" s="201"/>
      <c r="W2845" s="20">
        <f ca="1">INVENTARIO[[#This Row],[Precio Final]]-(INVENTARIO[[#This Row],[Comisión 10%]]+INVENTARIO[[#This Row],[Costo total]])</f>
        <v>0</v>
      </c>
      <c r="X2845" s="20">
        <f ca="1">INVENTARIO[[#This Row],[Ganancia Unitaria]]*INVENTARIO[[#This Row],[Salidas]]</f>
        <v>0</v>
      </c>
      <c r="Y2845" s="20"/>
      <c r="Z2845" s="20"/>
    </row>
    <row r="2846" spans="1:26" ht="55" hidden="1" customHeight="1" x14ac:dyDescent="0.15">
      <c r="A2846" s="23"/>
      <c r="B2846" s="171"/>
      <c r="C2846" s="22"/>
      <c r="D2846" s="120"/>
      <c r="E2846" s="194"/>
      <c r="F2846" s="195"/>
      <c r="G2846" s="196"/>
      <c r="H2846" s="197"/>
      <c r="I2846" s="198">
        <f t="shared" ca="1" si="226"/>
        <v>0</v>
      </c>
      <c r="J2846" s="121"/>
      <c r="K2846" s="196">
        <f>SUMIFS(VENTAS[Cantidad],VENTAS[Código del producto Vendido],INVENTARIO[[#This Row],[Code]])</f>
        <v>0</v>
      </c>
      <c r="L2846" s="196">
        <f>INVENTARIO[[#This Row],[Entradas]]-INVENTARIO[[#This Row],[Salidas]]</f>
        <v>0</v>
      </c>
      <c r="M2846" s="197">
        <f ca="1">INVENTARIO[[#This Row],[Pricing 1]]*10%</f>
        <v>0</v>
      </c>
      <c r="N2846" s="197"/>
      <c r="O2846" s="197"/>
      <c r="P2846" s="197" t="e">
        <f t="shared" si="227"/>
        <v>#DIV/0!</v>
      </c>
      <c r="Q2846" s="196"/>
      <c r="R2846" s="197"/>
      <c r="S2846" s="199">
        <f t="shared" si="228"/>
        <v>0</v>
      </c>
      <c r="T2846" s="200">
        <f ca="1">(P2846+S2846)-INVENTARIO[[#This Row],[Comisión 10%]]</f>
        <v>0</v>
      </c>
      <c r="U2846" s="197">
        <f t="shared" ca="1" si="229"/>
        <v>0</v>
      </c>
      <c r="V2846" s="201"/>
      <c r="W2846" s="20">
        <f ca="1">INVENTARIO[[#This Row],[Precio Final]]-(INVENTARIO[[#This Row],[Comisión 10%]]+INVENTARIO[[#This Row],[Costo total]])</f>
        <v>0</v>
      </c>
      <c r="X2846" s="20">
        <f ca="1">INVENTARIO[[#This Row],[Ganancia Unitaria]]*INVENTARIO[[#This Row],[Salidas]]</f>
        <v>0</v>
      </c>
      <c r="Y2846" s="20"/>
      <c r="Z2846" s="20"/>
    </row>
    <row r="2847" spans="1:26" ht="55" hidden="1" customHeight="1" x14ac:dyDescent="0.15">
      <c r="A2847" s="23"/>
      <c r="B2847" s="171"/>
      <c r="C2847" s="22"/>
      <c r="D2847" s="120"/>
      <c r="E2847" s="194"/>
      <c r="F2847" s="195"/>
      <c r="G2847" s="196"/>
      <c r="H2847" s="197"/>
      <c r="I2847" s="198">
        <f t="shared" ca="1" si="226"/>
        <v>0</v>
      </c>
      <c r="J2847" s="121"/>
      <c r="K2847" s="196">
        <f>SUMIFS(VENTAS[Cantidad],VENTAS[Código del producto Vendido],INVENTARIO[[#This Row],[Code]])</f>
        <v>0</v>
      </c>
      <c r="L2847" s="196">
        <f>INVENTARIO[[#This Row],[Entradas]]-INVENTARIO[[#This Row],[Salidas]]</f>
        <v>0</v>
      </c>
      <c r="M2847" s="197">
        <f ca="1">INVENTARIO[[#This Row],[Pricing 1]]*10%</f>
        <v>0</v>
      </c>
      <c r="N2847" s="197"/>
      <c r="O2847" s="197"/>
      <c r="P2847" s="197" t="e">
        <f t="shared" si="227"/>
        <v>#DIV/0!</v>
      </c>
      <c r="Q2847" s="196"/>
      <c r="R2847" s="197"/>
      <c r="S2847" s="199">
        <f t="shared" si="228"/>
        <v>0</v>
      </c>
      <c r="T2847" s="200">
        <f ca="1">(P2847+S2847)-INVENTARIO[[#This Row],[Comisión 10%]]</f>
        <v>0</v>
      </c>
      <c r="U2847" s="197">
        <f t="shared" ca="1" si="229"/>
        <v>0</v>
      </c>
      <c r="V2847" s="201"/>
      <c r="W2847" s="20">
        <f ca="1">INVENTARIO[[#This Row],[Precio Final]]-(INVENTARIO[[#This Row],[Comisión 10%]]+INVENTARIO[[#This Row],[Costo total]])</f>
        <v>0</v>
      </c>
      <c r="X2847" s="20">
        <f ca="1">INVENTARIO[[#This Row],[Ganancia Unitaria]]*INVENTARIO[[#This Row],[Salidas]]</f>
        <v>0</v>
      </c>
      <c r="Y2847" s="20"/>
      <c r="Z2847" s="20"/>
    </row>
    <row r="2848" spans="1:26" ht="55" hidden="1" customHeight="1" x14ac:dyDescent="0.15">
      <c r="A2848" s="23"/>
      <c r="B2848" s="171"/>
      <c r="C2848" s="22"/>
      <c r="D2848" s="120"/>
      <c r="E2848" s="194"/>
      <c r="F2848" s="195"/>
      <c r="G2848" s="196"/>
      <c r="H2848" s="197"/>
      <c r="I2848" s="198">
        <f t="shared" ca="1" si="226"/>
        <v>0</v>
      </c>
      <c r="J2848" s="121"/>
      <c r="K2848" s="196">
        <f>SUMIFS(VENTAS[Cantidad],VENTAS[Código del producto Vendido],INVENTARIO[[#This Row],[Code]])</f>
        <v>0</v>
      </c>
      <c r="L2848" s="196">
        <f>INVENTARIO[[#This Row],[Entradas]]-INVENTARIO[[#This Row],[Salidas]]</f>
        <v>0</v>
      </c>
      <c r="M2848" s="197">
        <f ca="1">INVENTARIO[[#This Row],[Pricing 1]]*10%</f>
        <v>0</v>
      </c>
      <c r="N2848" s="197"/>
      <c r="O2848" s="197"/>
      <c r="P2848" s="197" t="e">
        <f t="shared" si="227"/>
        <v>#DIV/0!</v>
      </c>
      <c r="Q2848" s="196"/>
      <c r="R2848" s="197"/>
      <c r="S2848" s="199">
        <f t="shared" si="228"/>
        <v>0</v>
      </c>
      <c r="T2848" s="200">
        <f ca="1">(P2848+S2848)-INVENTARIO[[#This Row],[Comisión 10%]]</f>
        <v>0</v>
      </c>
      <c r="U2848" s="197">
        <f t="shared" ca="1" si="229"/>
        <v>0</v>
      </c>
      <c r="V2848" s="201"/>
      <c r="W2848" s="20">
        <f ca="1">INVENTARIO[[#This Row],[Precio Final]]-(INVENTARIO[[#This Row],[Comisión 10%]]+INVENTARIO[[#This Row],[Costo total]])</f>
        <v>0</v>
      </c>
      <c r="X2848" s="20">
        <f ca="1">INVENTARIO[[#This Row],[Ganancia Unitaria]]*INVENTARIO[[#This Row],[Salidas]]</f>
        <v>0</v>
      </c>
      <c r="Y2848" s="20"/>
      <c r="Z2848" s="20"/>
    </row>
    <row r="2849" spans="1:26" ht="55" hidden="1" customHeight="1" x14ac:dyDescent="0.15">
      <c r="A2849" s="23"/>
      <c r="B2849" s="171"/>
      <c r="C2849" s="22"/>
      <c r="D2849" s="120"/>
      <c r="E2849" s="194"/>
      <c r="F2849" s="195"/>
      <c r="G2849" s="196"/>
      <c r="H2849" s="197"/>
      <c r="I2849" s="198">
        <f t="shared" ca="1" si="226"/>
        <v>0</v>
      </c>
      <c r="J2849" s="121"/>
      <c r="K2849" s="196">
        <f>SUMIFS(VENTAS[Cantidad],VENTAS[Código del producto Vendido],INVENTARIO[[#This Row],[Code]])</f>
        <v>0</v>
      </c>
      <c r="L2849" s="196">
        <f>INVENTARIO[[#This Row],[Entradas]]-INVENTARIO[[#This Row],[Salidas]]</f>
        <v>0</v>
      </c>
      <c r="M2849" s="197">
        <f ca="1">INVENTARIO[[#This Row],[Pricing 1]]*10%</f>
        <v>0</v>
      </c>
      <c r="N2849" s="197"/>
      <c r="O2849" s="197"/>
      <c r="P2849" s="197" t="e">
        <f t="shared" si="227"/>
        <v>#DIV/0!</v>
      </c>
      <c r="Q2849" s="196"/>
      <c r="R2849" s="197"/>
      <c r="S2849" s="199">
        <f t="shared" si="228"/>
        <v>0</v>
      </c>
      <c r="T2849" s="200">
        <f ca="1">(P2849+S2849)-INVENTARIO[[#This Row],[Comisión 10%]]</f>
        <v>0</v>
      </c>
      <c r="U2849" s="197">
        <f t="shared" ca="1" si="229"/>
        <v>0</v>
      </c>
      <c r="V2849" s="201"/>
      <c r="W2849" s="20">
        <f ca="1">INVENTARIO[[#This Row],[Precio Final]]-(INVENTARIO[[#This Row],[Comisión 10%]]+INVENTARIO[[#This Row],[Costo total]])</f>
        <v>0</v>
      </c>
      <c r="X2849" s="20">
        <f ca="1">INVENTARIO[[#This Row],[Ganancia Unitaria]]*INVENTARIO[[#This Row],[Salidas]]</f>
        <v>0</v>
      </c>
      <c r="Y2849" s="20"/>
      <c r="Z2849" s="20"/>
    </row>
    <row r="2850" spans="1:26" ht="55" hidden="1" customHeight="1" x14ac:dyDescent="0.15">
      <c r="A2850" s="23"/>
      <c r="B2850" s="171"/>
      <c r="C2850" s="22"/>
      <c r="D2850" s="120"/>
      <c r="E2850" s="194"/>
      <c r="F2850" s="195"/>
      <c r="G2850" s="196"/>
      <c r="H2850" s="197"/>
      <c r="I2850" s="198">
        <f t="shared" ca="1" si="226"/>
        <v>0</v>
      </c>
      <c r="J2850" s="121"/>
      <c r="K2850" s="196">
        <f>SUMIFS(VENTAS[Cantidad],VENTAS[Código del producto Vendido],INVENTARIO[[#This Row],[Code]])</f>
        <v>0</v>
      </c>
      <c r="L2850" s="196">
        <f>INVENTARIO[[#This Row],[Entradas]]-INVENTARIO[[#This Row],[Salidas]]</f>
        <v>0</v>
      </c>
      <c r="M2850" s="197">
        <f ca="1">INVENTARIO[[#This Row],[Pricing 1]]*10%</f>
        <v>0</v>
      </c>
      <c r="N2850" s="197"/>
      <c r="O2850" s="197"/>
      <c r="P2850" s="197" t="e">
        <f t="shared" si="227"/>
        <v>#DIV/0!</v>
      </c>
      <c r="Q2850" s="196"/>
      <c r="R2850" s="197"/>
      <c r="S2850" s="199">
        <f t="shared" si="228"/>
        <v>0</v>
      </c>
      <c r="T2850" s="200">
        <f ca="1">(P2850+S2850)-INVENTARIO[[#This Row],[Comisión 10%]]</f>
        <v>0</v>
      </c>
      <c r="U2850" s="197">
        <f t="shared" ca="1" si="229"/>
        <v>0</v>
      </c>
      <c r="V2850" s="201"/>
      <c r="W2850" s="20">
        <f ca="1">INVENTARIO[[#This Row],[Precio Final]]-(INVENTARIO[[#This Row],[Comisión 10%]]+INVENTARIO[[#This Row],[Costo total]])</f>
        <v>0</v>
      </c>
      <c r="X2850" s="20">
        <f ca="1">INVENTARIO[[#This Row],[Ganancia Unitaria]]*INVENTARIO[[#This Row],[Salidas]]</f>
        <v>0</v>
      </c>
      <c r="Y2850" s="20"/>
      <c r="Z2850" s="20"/>
    </row>
    <row r="2851" spans="1:26" ht="55" hidden="1" customHeight="1" x14ac:dyDescent="0.15">
      <c r="A2851" s="23"/>
      <c r="B2851" s="171"/>
      <c r="C2851" s="22"/>
      <c r="D2851" s="120"/>
      <c r="E2851" s="194"/>
      <c r="F2851" s="195" t="s">
        <v>695</v>
      </c>
      <c r="G2851" s="196"/>
      <c r="H2851" s="197"/>
      <c r="I2851" s="198">
        <f t="shared" ca="1" si="226"/>
        <v>0</v>
      </c>
      <c r="J2851" s="121"/>
      <c r="K2851" s="196">
        <f>SUMIFS(VENTAS[Cantidad],VENTAS[Código del producto Vendido],INVENTARIO[[#This Row],[Code]])</f>
        <v>0</v>
      </c>
      <c r="L2851" s="196">
        <f>INVENTARIO[[#This Row],[Entradas]]-INVENTARIO[[#This Row],[Salidas]]</f>
        <v>0</v>
      </c>
      <c r="M2851" s="197">
        <f ca="1">INVENTARIO[[#This Row],[Pricing 1]]*10%</f>
        <v>0</v>
      </c>
      <c r="N2851" s="197"/>
      <c r="O2851" s="197"/>
      <c r="P2851" s="197" t="e">
        <f t="shared" si="227"/>
        <v>#DIV/0!</v>
      </c>
      <c r="Q2851" s="196"/>
      <c r="R2851" s="197"/>
      <c r="S2851" s="199">
        <f t="shared" si="228"/>
        <v>0</v>
      </c>
      <c r="T2851" s="200">
        <f ca="1">(P2851+S2851)-INVENTARIO[[#This Row],[Comisión 10%]]</f>
        <v>0</v>
      </c>
      <c r="U2851" s="197">
        <f t="shared" ca="1" si="229"/>
        <v>0</v>
      </c>
      <c r="V2851" s="201"/>
      <c r="W2851" s="20">
        <f ca="1">INVENTARIO[[#This Row],[Precio Final]]-(INVENTARIO[[#This Row],[Comisión 10%]]+INVENTARIO[[#This Row],[Costo total]])</f>
        <v>0</v>
      </c>
      <c r="X2851" s="20">
        <f ca="1">INVENTARIO[[#This Row],[Ganancia Unitaria]]*INVENTARIO[[#This Row],[Salidas]]</f>
        <v>0</v>
      </c>
      <c r="Y2851" s="20"/>
      <c r="Z2851" s="20"/>
    </row>
    <row r="2852" spans="1:26" ht="55" hidden="1" customHeight="1" x14ac:dyDescent="0.15">
      <c r="A2852" s="23"/>
      <c r="B2852" s="171"/>
      <c r="C2852" s="22"/>
      <c r="D2852" s="120"/>
      <c r="E2852" s="194"/>
      <c r="F2852" s="195" t="s">
        <v>697</v>
      </c>
      <c r="G2852" s="196"/>
      <c r="H2852" s="197"/>
      <c r="I2852" s="198">
        <f t="shared" ca="1" si="226"/>
        <v>0</v>
      </c>
      <c r="J2852" s="121"/>
      <c r="K2852" s="196">
        <f>SUMIFS(VENTAS[Cantidad],VENTAS[Código del producto Vendido],INVENTARIO[[#This Row],[Code]])</f>
        <v>0</v>
      </c>
      <c r="L2852" s="196">
        <f>INVENTARIO[[#This Row],[Entradas]]-INVENTARIO[[#This Row],[Salidas]]</f>
        <v>0</v>
      </c>
      <c r="M2852" s="197">
        <f ca="1">INVENTARIO[[#This Row],[Pricing 1]]*10%</f>
        <v>0</v>
      </c>
      <c r="N2852" s="197"/>
      <c r="O2852" s="197"/>
      <c r="P2852" s="197" t="e">
        <f t="shared" si="227"/>
        <v>#DIV/0!</v>
      </c>
      <c r="Q2852" s="196"/>
      <c r="R2852" s="197"/>
      <c r="S2852" s="199">
        <f t="shared" si="228"/>
        <v>0</v>
      </c>
      <c r="T2852" s="200">
        <f ca="1">(P2852+S2852)-INVENTARIO[[#This Row],[Comisión 10%]]</f>
        <v>0</v>
      </c>
      <c r="U2852" s="197">
        <f t="shared" ca="1" si="229"/>
        <v>0</v>
      </c>
      <c r="V2852" s="201"/>
      <c r="W2852" s="20">
        <f ca="1">INVENTARIO[[#This Row],[Precio Final]]-(INVENTARIO[[#This Row],[Comisión 10%]]+INVENTARIO[[#This Row],[Costo total]])</f>
        <v>0</v>
      </c>
      <c r="X2852" s="20">
        <f ca="1">INVENTARIO[[#This Row],[Ganancia Unitaria]]*INVENTARIO[[#This Row],[Salidas]]</f>
        <v>0</v>
      </c>
      <c r="Y2852" s="20"/>
      <c r="Z2852" s="20"/>
    </row>
    <row r="2853" spans="1:26" ht="55" hidden="1" customHeight="1" x14ac:dyDescent="0.15">
      <c r="A2853" s="23"/>
      <c r="B2853" s="171"/>
      <c r="C2853" s="22"/>
      <c r="D2853" s="120"/>
      <c r="E2853" s="194"/>
      <c r="F2853" s="195" t="s">
        <v>2411</v>
      </c>
      <c r="G2853" s="196"/>
      <c r="H2853" s="197"/>
      <c r="I2853" s="198">
        <f t="shared" ca="1" si="226"/>
        <v>0</v>
      </c>
      <c r="J2853" s="121"/>
      <c r="K2853" s="196">
        <f>SUMIFS(VENTAS[Cantidad],VENTAS[Código del producto Vendido],INVENTARIO[[#This Row],[Code]])</f>
        <v>0</v>
      </c>
      <c r="L2853" s="196">
        <f>INVENTARIO[[#This Row],[Entradas]]-INVENTARIO[[#This Row],[Salidas]]</f>
        <v>0</v>
      </c>
      <c r="M2853" s="197">
        <f ca="1">INVENTARIO[[#This Row],[Pricing 1]]*10%</f>
        <v>0</v>
      </c>
      <c r="N2853" s="197"/>
      <c r="O2853" s="197"/>
      <c r="P2853" s="197" t="e">
        <f t="shared" si="227"/>
        <v>#DIV/0!</v>
      </c>
      <c r="Q2853" s="196"/>
      <c r="R2853" s="197"/>
      <c r="S2853" s="199">
        <f t="shared" si="228"/>
        <v>0</v>
      </c>
      <c r="T2853" s="200">
        <f ca="1">(P2853+S2853)-INVENTARIO[[#This Row],[Comisión 10%]]</f>
        <v>0</v>
      </c>
      <c r="U2853" s="197">
        <f t="shared" ca="1" si="229"/>
        <v>0</v>
      </c>
      <c r="V2853" s="201"/>
      <c r="W2853" s="20">
        <f ca="1">INVENTARIO[[#This Row],[Precio Final]]-(INVENTARIO[[#This Row],[Comisión 10%]]+INVENTARIO[[#This Row],[Costo total]])</f>
        <v>0</v>
      </c>
      <c r="X2853" s="20">
        <f ca="1">INVENTARIO[[#This Row],[Ganancia Unitaria]]*INVENTARIO[[#This Row],[Salidas]]</f>
        <v>0</v>
      </c>
      <c r="Y2853" s="20"/>
      <c r="Z2853" s="20"/>
    </row>
    <row r="2854" spans="1:26" ht="55" hidden="1" customHeight="1" x14ac:dyDescent="0.15">
      <c r="A2854" s="23"/>
      <c r="B2854" s="171"/>
      <c r="C2854" s="22"/>
      <c r="D2854" s="120"/>
      <c r="E2854" s="194"/>
      <c r="F2854" s="195" t="s">
        <v>2411</v>
      </c>
      <c r="G2854" s="196"/>
      <c r="H2854" s="197"/>
      <c r="I2854" s="198">
        <f t="shared" ca="1" si="226"/>
        <v>0</v>
      </c>
      <c r="J2854" s="121"/>
      <c r="K2854" s="196">
        <f>SUMIFS(VENTAS[Cantidad],VENTAS[Código del producto Vendido],INVENTARIO[[#This Row],[Code]])</f>
        <v>0</v>
      </c>
      <c r="L2854" s="196">
        <f>INVENTARIO[[#This Row],[Entradas]]-INVENTARIO[[#This Row],[Salidas]]</f>
        <v>0</v>
      </c>
      <c r="M2854" s="197">
        <f ca="1">INVENTARIO[[#This Row],[Pricing 1]]*10%</f>
        <v>0</v>
      </c>
      <c r="N2854" s="197"/>
      <c r="O2854" s="197"/>
      <c r="P2854" s="197" t="e">
        <f t="shared" si="227"/>
        <v>#DIV/0!</v>
      </c>
      <c r="Q2854" s="196"/>
      <c r="R2854" s="197"/>
      <c r="S2854" s="199">
        <f t="shared" si="228"/>
        <v>0</v>
      </c>
      <c r="T2854" s="200">
        <f ca="1">(P2854+S2854)-INVENTARIO[[#This Row],[Comisión 10%]]</f>
        <v>0</v>
      </c>
      <c r="U2854" s="197">
        <f t="shared" ca="1" si="229"/>
        <v>0</v>
      </c>
      <c r="V2854" s="201"/>
      <c r="W2854" s="20">
        <f ca="1">INVENTARIO[[#This Row],[Precio Final]]-(INVENTARIO[[#This Row],[Comisión 10%]]+INVENTARIO[[#This Row],[Costo total]])</f>
        <v>0</v>
      </c>
      <c r="X2854" s="20">
        <f ca="1">INVENTARIO[[#This Row],[Ganancia Unitaria]]*INVENTARIO[[#This Row],[Salidas]]</f>
        <v>0</v>
      </c>
      <c r="Y2854" s="20"/>
      <c r="Z2854" s="20"/>
    </row>
    <row r="2855" spans="1:26" ht="55" hidden="1" customHeight="1" x14ac:dyDescent="0.15">
      <c r="A2855" s="23"/>
      <c r="B2855" s="171"/>
      <c r="C2855" s="22"/>
      <c r="D2855" s="120"/>
      <c r="E2855" s="194"/>
      <c r="F2855" s="195" t="s">
        <v>2411</v>
      </c>
      <c r="G2855" s="196"/>
      <c r="H2855" s="197"/>
      <c r="I2855" s="198">
        <f t="shared" ca="1" si="226"/>
        <v>0</v>
      </c>
      <c r="J2855" s="121"/>
      <c r="K2855" s="196">
        <f>SUMIFS(VENTAS[Cantidad],VENTAS[Código del producto Vendido],INVENTARIO[[#This Row],[Code]])</f>
        <v>0</v>
      </c>
      <c r="L2855" s="196">
        <f>INVENTARIO[[#This Row],[Entradas]]-INVENTARIO[[#This Row],[Salidas]]</f>
        <v>0</v>
      </c>
      <c r="M2855" s="197">
        <f ca="1">INVENTARIO[[#This Row],[Pricing 1]]*10%</f>
        <v>0</v>
      </c>
      <c r="N2855" s="197"/>
      <c r="O2855" s="197"/>
      <c r="P2855" s="197" t="e">
        <f t="shared" si="227"/>
        <v>#DIV/0!</v>
      </c>
      <c r="Q2855" s="196"/>
      <c r="R2855" s="197"/>
      <c r="S2855" s="199">
        <f t="shared" si="228"/>
        <v>0</v>
      </c>
      <c r="T2855" s="200">
        <f ca="1">(P2855+S2855)-INVENTARIO[[#This Row],[Comisión 10%]]</f>
        <v>0</v>
      </c>
      <c r="U2855" s="197">
        <f t="shared" ca="1" si="229"/>
        <v>0</v>
      </c>
      <c r="V2855" s="201"/>
      <c r="W2855" s="20">
        <f ca="1">INVENTARIO[[#This Row],[Precio Final]]-(INVENTARIO[[#This Row],[Comisión 10%]]+INVENTARIO[[#This Row],[Costo total]])</f>
        <v>0</v>
      </c>
      <c r="X2855" s="20">
        <f ca="1">INVENTARIO[[#This Row],[Ganancia Unitaria]]*INVENTARIO[[#This Row],[Salidas]]</f>
        <v>0</v>
      </c>
      <c r="Y2855" s="20"/>
      <c r="Z2855" s="20"/>
    </row>
    <row r="2856" spans="1:26" ht="55" hidden="1" customHeight="1" x14ac:dyDescent="0.15">
      <c r="A2856" s="23"/>
      <c r="B2856" s="171"/>
      <c r="C2856" s="22"/>
      <c r="D2856" s="120"/>
      <c r="E2856" s="194"/>
      <c r="F2856" s="195" t="s">
        <v>698</v>
      </c>
      <c r="G2856" s="196"/>
      <c r="H2856" s="197"/>
      <c r="I2856" s="198">
        <f t="shared" ca="1" si="226"/>
        <v>0</v>
      </c>
      <c r="J2856" s="121"/>
      <c r="K2856" s="196">
        <f>SUMIFS(VENTAS[Cantidad],VENTAS[Código del producto Vendido],INVENTARIO[[#This Row],[Code]])</f>
        <v>0</v>
      </c>
      <c r="L2856" s="196">
        <f>INVENTARIO[[#This Row],[Entradas]]-INVENTARIO[[#This Row],[Salidas]]</f>
        <v>0</v>
      </c>
      <c r="M2856" s="197">
        <f ca="1">INVENTARIO[[#This Row],[Pricing 1]]*10%</f>
        <v>0</v>
      </c>
      <c r="N2856" s="197"/>
      <c r="O2856" s="197"/>
      <c r="P2856" s="197" t="e">
        <f t="shared" si="227"/>
        <v>#DIV/0!</v>
      </c>
      <c r="Q2856" s="196"/>
      <c r="R2856" s="197"/>
      <c r="S2856" s="199">
        <f t="shared" si="228"/>
        <v>0</v>
      </c>
      <c r="T2856" s="200">
        <f ca="1">(P2856+S2856)-INVENTARIO[[#This Row],[Comisión 10%]]</f>
        <v>0</v>
      </c>
      <c r="U2856" s="197">
        <f t="shared" ca="1" si="229"/>
        <v>0</v>
      </c>
      <c r="V2856" s="201"/>
      <c r="W2856" s="20">
        <f ca="1">INVENTARIO[[#This Row],[Precio Final]]-(INVENTARIO[[#This Row],[Comisión 10%]]+INVENTARIO[[#This Row],[Costo total]])</f>
        <v>0</v>
      </c>
      <c r="X2856" s="20">
        <f ca="1">INVENTARIO[[#This Row],[Ganancia Unitaria]]*INVENTARIO[[#This Row],[Salidas]]</f>
        <v>0</v>
      </c>
      <c r="Y2856" s="20"/>
      <c r="Z2856" s="20"/>
    </row>
    <row r="2857" spans="1:26" ht="55" hidden="1" customHeight="1" x14ac:dyDescent="0.15">
      <c r="A2857" s="23"/>
      <c r="B2857" s="171"/>
      <c r="C2857" s="22"/>
      <c r="D2857" s="120"/>
      <c r="E2857" s="194"/>
      <c r="F2857" s="195"/>
      <c r="G2857" s="196"/>
      <c r="H2857" s="197"/>
      <c r="I2857" s="198">
        <f t="shared" ca="1" si="226"/>
        <v>0</v>
      </c>
      <c r="J2857" s="121"/>
      <c r="K2857" s="196">
        <f>SUMIFS(VENTAS[Cantidad],VENTAS[Código del producto Vendido],INVENTARIO[[#This Row],[Code]])</f>
        <v>0</v>
      </c>
      <c r="L2857" s="196">
        <f>INVENTARIO[[#This Row],[Entradas]]-INVENTARIO[[#This Row],[Salidas]]</f>
        <v>0</v>
      </c>
      <c r="M2857" s="197">
        <f ca="1">INVENTARIO[[#This Row],[Pricing 1]]*10%</f>
        <v>0</v>
      </c>
      <c r="N2857" s="197"/>
      <c r="O2857" s="197"/>
      <c r="P2857" s="197" t="e">
        <f t="shared" si="227"/>
        <v>#DIV/0!</v>
      </c>
      <c r="Q2857" s="196"/>
      <c r="R2857" s="197"/>
      <c r="S2857" s="199">
        <f t="shared" si="228"/>
        <v>0</v>
      </c>
      <c r="T2857" s="200">
        <f ca="1">(P2857+S2857)-INVENTARIO[[#This Row],[Comisión 10%]]</f>
        <v>0</v>
      </c>
      <c r="U2857" s="197">
        <f t="shared" ca="1" si="229"/>
        <v>0</v>
      </c>
      <c r="V2857" s="201"/>
      <c r="W2857" s="20">
        <f ca="1">INVENTARIO[[#This Row],[Precio Final]]-(INVENTARIO[[#This Row],[Comisión 10%]]+INVENTARIO[[#This Row],[Costo total]])</f>
        <v>0</v>
      </c>
      <c r="X2857" s="20">
        <f ca="1">INVENTARIO[[#This Row],[Ganancia Unitaria]]*INVENTARIO[[#This Row],[Salidas]]</f>
        <v>0</v>
      </c>
      <c r="Y2857" s="20"/>
      <c r="Z2857" s="20"/>
    </row>
    <row r="2858" spans="1:26" ht="55" hidden="1" customHeight="1" x14ac:dyDescent="0.15">
      <c r="A2858" s="23"/>
      <c r="B2858" s="171"/>
      <c r="C2858" s="22"/>
      <c r="D2858" s="120"/>
      <c r="E2858" s="194"/>
      <c r="F2858" s="195"/>
      <c r="G2858" s="196"/>
      <c r="H2858" s="197"/>
      <c r="I2858" s="198">
        <f t="shared" ca="1" si="226"/>
        <v>0</v>
      </c>
      <c r="J2858" s="121"/>
      <c r="K2858" s="196">
        <f>SUMIFS(VENTAS[Cantidad],VENTAS[Código del producto Vendido],INVENTARIO[[#This Row],[Code]])</f>
        <v>0</v>
      </c>
      <c r="L2858" s="196">
        <f>INVENTARIO[[#This Row],[Entradas]]-INVENTARIO[[#This Row],[Salidas]]</f>
        <v>0</v>
      </c>
      <c r="M2858" s="197">
        <f ca="1">INVENTARIO[[#This Row],[Pricing 1]]*10%</f>
        <v>0</v>
      </c>
      <c r="N2858" s="197"/>
      <c r="O2858" s="197"/>
      <c r="P2858" s="197" t="e">
        <f t="shared" si="227"/>
        <v>#DIV/0!</v>
      </c>
      <c r="Q2858" s="196"/>
      <c r="R2858" s="197"/>
      <c r="S2858" s="199">
        <f t="shared" si="228"/>
        <v>0</v>
      </c>
      <c r="T2858" s="200">
        <f ca="1">(P2858+S2858)-INVENTARIO[[#This Row],[Comisión 10%]]</f>
        <v>0</v>
      </c>
      <c r="U2858" s="197">
        <f t="shared" ca="1" si="229"/>
        <v>0</v>
      </c>
      <c r="V2858" s="201"/>
      <c r="W2858" s="20">
        <f ca="1">INVENTARIO[[#This Row],[Precio Final]]-(INVENTARIO[[#This Row],[Comisión 10%]]+INVENTARIO[[#This Row],[Costo total]])</f>
        <v>0</v>
      </c>
      <c r="X2858" s="20">
        <f ca="1">INVENTARIO[[#This Row],[Ganancia Unitaria]]*INVENTARIO[[#This Row],[Salidas]]</f>
        <v>0</v>
      </c>
      <c r="Y2858" s="20"/>
      <c r="Z2858" s="20"/>
    </row>
    <row r="2859" spans="1:26" ht="55" hidden="1" customHeight="1" x14ac:dyDescent="0.15">
      <c r="A2859" s="23"/>
      <c r="B2859" s="171"/>
      <c r="C2859" s="22"/>
      <c r="D2859" s="120"/>
      <c r="E2859" s="194"/>
      <c r="F2859" s="195"/>
      <c r="G2859" s="196"/>
      <c r="H2859" s="197"/>
      <c r="I2859" s="198">
        <f t="shared" ca="1" si="226"/>
        <v>0</v>
      </c>
      <c r="J2859" s="121"/>
      <c r="K2859" s="196">
        <f>SUMIFS(VENTAS[Cantidad],VENTAS[Código del producto Vendido],INVENTARIO[[#This Row],[Code]])</f>
        <v>0</v>
      </c>
      <c r="L2859" s="196">
        <f>INVENTARIO[[#This Row],[Entradas]]-INVENTARIO[[#This Row],[Salidas]]</f>
        <v>0</v>
      </c>
      <c r="M2859" s="197">
        <f ca="1">INVENTARIO[[#This Row],[Pricing 1]]*10%</f>
        <v>0</v>
      </c>
      <c r="N2859" s="197"/>
      <c r="O2859" s="197"/>
      <c r="P2859" s="197" t="e">
        <f t="shared" si="227"/>
        <v>#DIV/0!</v>
      </c>
      <c r="Q2859" s="196"/>
      <c r="R2859" s="197"/>
      <c r="S2859" s="199">
        <f t="shared" si="228"/>
        <v>0</v>
      </c>
      <c r="T2859" s="200">
        <f ca="1">(P2859+S2859)-INVENTARIO[[#This Row],[Comisión 10%]]</f>
        <v>0</v>
      </c>
      <c r="U2859" s="197">
        <f t="shared" ca="1" si="229"/>
        <v>0</v>
      </c>
      <c r="V2859" s="201"/>
      <c r="W2859" s="20">
        <f ca="1">INVENTARIO[[#This Row],[Precio Final]]-(INVENTARIO[[#This Row],[Comisión 10%]]+INVENTARIO[[#This Row],[Costo total]])</f>
        <v>0</v>
      </c>
      <c r="X2859" s="20">
        <f ca="1">INVENTARIO[[#This Row],[Ganancia Unitaria]]*INVENTARIO[[#This Row],[Salidas]]</f>
        <v>0</v>
      </c>
      <c r="Y2859" s="20"/>
      <c r="Z2859" s="20"/>
    </row>
    <row r="2860" spans="1:26" ht="55" hidden="1" customHeight="1" x14ac:dyDescent="0.15">
      <c r="A2860" s="23"/>
      <c r="B2860" s="171"/>
      <c r="C2860" s="22"/>
      <c r="D2860" s="120"/>
      <c r="E2860" s="194"/>
      <c r="F2860" s="195" t="s">
        <v>697</v>
      </c>
      <c r="G2860" s="196"/>
      <c r="H2860" s="197"/>
      <c r="I2860" s="198">
        <f t="shared" ca="1" si="226"/>
        <v>0</v>
      </c>
      <c r="J2860" s="121"/>
      <c r="K2860" s="196">
        <f>SUMIFS(VENTAS[Cantidad],VENTAS[Código del producto Vendido],INVENTARIO[[#This Row],[Code]])</f>
        <v>0</v>
      </c>
      <c r="L2860" s="196">
        <f>INVENTARIO[[#This Row],[Entradas]]-INVENTARIO[[#This Row],[Salidas]]</f>
        <v>0</v>
      </c>
      <c r="M2860" s="197">
        <f ca="1">INVENTARIO[[#This Row],[Pricing 1]]*10%</f>
        <v>0</v>
      </c>
      <c r="N2860" s="197"/>
      <c r="O2860" s="197"/>
      <c r="P2860" s="197" t="e">
        <f t="shared" si="227"/>
        <v>#DIV/0!</v>
      </c>
      <c r="Q2860" s="196"/>
      <c r="R2860" s="197"/>
      <c r="S2860" s="199">
        <f t="shared" si="228"/>
        <v>0</v>
      </c>
      <c r="T2860" s="200">
        <f ca="1">(P2860+S2860)-INVENTARIO[[#This Row],[Comisión 10%]]</f>
        <v>0</v>
      </c>
      <c r="U2860" s="197">
        <f t="shared" ca="1" si="229"/>
        <v>0</v>
      </c>
      <c r="V2860" s="201"/>
      <c r="W2860" s="20">
        <f ca="1">INVENTARIO[[#This Row],[Precio Final]]-(INVENTARIO[[#This Row],[Comisión 10%]]+INVENTARIO[[#This Row],[Costo total]])</f>
        <v>0</v>
      </c>
      <c r="X2860" s="20">
        <f ca="1">INVENTARIO[[#This Row],[Ganancia Unitaria]]*INVENTARIO[[#This Row],[Salidas]]</f>
        <v>0</v>
      </c>
      <c r="Y2860" s="20"/>
      <c r="Z2860" s="20"/>
    </row>
    <row r="2861" spans="1:26" ht="55" hidden="1" customHeight="1" x14ac:dyDescent="0.15">
      <c r="A2861" s="23"/>
      <c r="B2861" s="171"/>
      <c r="C2861" s="22"/>
      <c r="D2861" s="120"/>
      <c r="E2861" s="194"/>
      <c r="F2861" s="195" t="s">
        <v>695</v>
      </c>
      <c r="G2861" s="196"/>
      <c r="H2861" s="197"/>
      <c r="I2861" s="198">
        <f t="shared" ca="1" si="226"/>
        <v>0</v>
      </c>
      <c r="J2861" s="121"/>
      <c r="K2861" s="196">
        <f>SUMIFS(VENTAS[Cantidad],VENTAS[Código del producto Vendido],INVENTARIO[[#This Row],[Code]])</f>
        <v>0</v>
      </c>
      <c r="L2861" s="196">
        <f>INVENTARIO[[#This Row],[Entradas]]-INVENTARIO[[#This Row],[Salidas]]</f>
        <v>0</v>
      </c>
      <c r="M2861" s="197">
        <f ca="1">INVENTARIO[[#This Row],[Pricing 1]]*10%</f>
        <v>0</v>
      </c>
      <c r="N2861" s="197"/>
      <c r="O2861" s="197"/>
      <c r="P2861" s="197" t="e">
        <f t="shared" si="227"/>
        <v>#DIV/0!</v>
      </c>
      <c r="Q2861" s="196"/>
      <c r="R2861" s="197"/>
      <c r="S2861" s="199">
        <f t="shared" si="228"/>
        <v>0</v>
      </c>
      <c r="T2861" s="200">
        <f ca="1">(P2861+S2861)-INVENTARIO[[#This Row],[Comisión 10%]]</f>
        <v>0</v>
      </c>
      <c r="U2861" s="197">
        <f t="shared" ca="1" si="229"/>
        <v>0</v>
      </c>
      <c r="V2861" s="201"/>
      <c r="W2861" s="20">
        <f ca="1">INVENTARIO[[#This Row],[Precio Final]]-(INVENTARIO[[#This Row],[Comisión 10%]]+INVENTARIO[[#This Row],[Costo total]])</f>
        <v>0</v>
      </c>
      <c r="X2861" s="20">
        <f ca="1">INVENTARIO[[#This Row],[Ganancia Unitaria]]*INVENTARIO[[#This Row],[Salidas]]</f>
        <v>0</v>
      </c>
      <c r="Y2861" s="20"/>
      <c r="Z2861" s="20"/>
    </row>
    <row r="2862" spans="1:26" ht="55" hidden="1" customHeight="1" x14ac:dyDescent="0.15">
      <c r="A2862" s="23"/>
      <c r="B2862" s="171"/>
      <c r="C2862" s="22"/>
      <c r="D2862" s="120"/>
      <c r="E2862" s="194"/>
      <c r="F2862" s="195" t="s">
        <v>697</v>
      </c>
      <c r="G2862" s="196"/>
      <c r="H2862" s="197"/>
      <c r="I2862" s="198">
        <f t="shared" ca="1" si="226"/>
        <v>0</v>
      </c>
      <c r="J2862" s="121"/>
      <c r="K2862" s="196">
        <f>SUMIFS(VENTAS[Cantidad],VENTAS[Código del producto Vendido],INVENTARIO[[#This Row],[Code]])</f>
        <v>0</v>
      </c>
      <c r="L2862" s="196">
        <f>INVENTARIO[[#This Row],[Entradas]]-INVENTARIO[[#This Row],[Salidas]]</f>
        <v>0</v>
      </c>
      <c r="M2862" s="197">
        <f ca="1">INVENTARIO[[#This Row],[Pricing 1]]*10%</f>
        <v>0</v>
      </c>
      <c r="N2862" s="197"/>
      <c r="O2862" s="197"/>
      <c r="P2862" s="197" t="e">
        <f t="shared" si="227"/>
        <v>#DIV/0!</v>
      </c>
      <c r="Q2862" s="196"/>
      <c r="R2862" s="197"/>
      <c r="S2862" s="199">
        <f t="shared" si="228"/>
        <v>0</v>
      </c>
      <c r="T2862" s="200">
        <f ca="1">(P2862+S2862)-INVENTARIO[[#This Row],[Comisión 10%]]</f>
        <v>0</v>
      </c>
      <c r="U2862" s="197">
        <f t="shared" ca="1" si="229"/>
        <v>0</v>
      </c>
      <c r="V2862" s="201"/>
      <c r="W2862" s="20">
        <f ca="1">INVENTARIO[[#This Row],[Precio Final]]-(INVENTARIO[[#This Row],[Comisión 10%]]+INVENTARIO[[#This Row],[Costo total]])</f>
        <v>0</v>
      </c>
      <c r="X2862" s="20">
        <f ca="1">INVENTARIO[[#This Row],[Ganancia Unitaria]]*INVENTARIO[[#This Row],[Salidas]]</f>
        <v>0</v>
      </c>
      <c r="Y2862" s="20"/>
      <c r="Z2862" s="20"/>
    </row>
    <row r="2863" spans="1:26" ht="55" hidden="1" customHeight="1" x14ac:dyDescent="0.15">
      <c r="A2863" s="23"/>
      <c r="B2863" s="171"/>
      <c r="C2863" s="22"/>
      <c r="D2863" s="120"/>
      <c r="E2863" s="194"/>
      <c r="F2863" s="195" t="s">
        <v>698</v>
      </c>
      <c r="G2863" s="196"/>
      <c r="H2863" s="197"/>
      <c r="I2863" s="198">
        <f t="shared" ca="1" si="226"/>
        <v>0</v>
      </c>
      <c r="J2863" s="121"/>
      <c r="K2863" s="196">
        <f>SUMIFS(VENTAS[Cantidad],VENTAS[Código del producto Vendido],INVENTARIO[[#This Row],[Code]])</f>
        <v>0</v>
      </c>
      <c r="L2863" s="196">
        <f>INVENTARIO[[#This Row],[Entradas]]-INVENTARIO[[#This Row],[Salidas]]</f>
        <v>0</v>
      </c>
      <c r="M2863" s="197">
        <f ca="1">INVENTARIO[[#This Row],[Pricing 1]]*10%</f>
        <v>0</v>
      </c>
      <c r="N2863" s="197"/>
      <c r="O2863" s="197"/>
      <c r="P2863" s="197" t="e">
        <f t="shared" si="227"/>
        <v>#DIV/0!</v>
      </c>
      <c r="Q2863" s="196"/>
      <c r="R2863" s="197"/>
      <c r="S2863" s="199">
        <f t="shared" si="228"/>
        <v>0</v>
      </c>
      <c r="T2863" s="200">
        <f ca="1">(P2863+S2863)-INVENTARIO[[#This Row],[Comisión 10%]]</f>
        <v>0</v>
      </c>
      <c r="U2863" s="197">
        <f t="shared" ca="1" si="229"/>
        <v>0</v>
      </c>
      <c r="V2863" s="201"/>
      <c r="W2863" s="20">
        <f ca="1">INVENTARIO[[#This Row],[Precio Final]]-(INVENTARIO[[#This Row],[Comisión 10%]]+INVENTARIO[[#This Row],[Costo total]])</f>
        <v>0</v>
      </c>
      <c r="X2863" s="20">
        <f ca="1">INVENTARIO[[#This Row],[Ganancia Unitaria]]*INVENTARIO[[#This Row],[Salidas]]</f>
        <v>0</v>
      </c>
      <c r="Y2863" s="20"/>
      <c r="Z2863" s="20"/>
    </row>
    <row r="2864" spans="1:26" ht="55" hidden="1" customHeight="1" x14ac:dyDescent="0.15">
      <c r="A2864" s="23"/>
      <c r="B2864" s="171"/>
      <c r="C2864" s="22"/>
      <c r="D2864" s="120"/>
      <c r="E2864" s="194"/>
      <c r="F2864" s="195" t="s">
        <v>697</v>
      </c>
      <c r="G2864" s="196"/>
      <c r="H2864" s="197"/>
      <c r="I2864" s="198">
        <f t="shared" ca="1" si="226"/>
        <v>0</v>
      </c>
      <c r="J2864" s="121"/>
      <c r="K2864" s="196">
        <f>SUMIFS(VENTAS[Cantidad],VENTAS[Código del producto Vendido],INVENTARIO[[#This Row],[Code]])</f>
        <v>0</v>
      </c>
      <c r="L2864" s="196">
        <f>INVENTARIO[[#This Row],[Entradas]]-INVENTARIO[[#This Row],[Salidas]]</f>
        <v>0</v>
      </c>
      <c r="M2864" s="197">
        <f ca="1">INVENTARIO[[#This Row],[Pricing 1]]*10%</f>
        <v>0</v>
      </c>
      <c r="N2864" s="197"/>
      <c r="O2864" s="197"/>
      <c r="P2864" s="197" t="e">
        <f t="shared" si="227"/>
        <v>#DIV/0!</v>
      </c>
      <c r="Q2864" s="196"/>
      <c r="R2864" s="197"/>
      <c r="S2864" s="199">
        <f t="shared" si="228"/>
        <v>0</v>
      </c>
      <c r="T2864" s="200">
        <f ca="1">(P2864+S2864)-INVENTARIO[[#This Row],[Comisión 10%]]</f>
        <v>0</v>
      </c>
      <c r="U2864" s="197">
        <f t="shared" ca="1" si="229"/>
        <v>0</v>
      </c>
      <c r="V2864" s="201"/>
      <c r="W2864" s="20">
        <f ca="1">INVENTARIO[[#This Row],[Precio Final]]-(INVENTARIO[[#This Row],[Comisión 10%]]+INVENTARIO[[#This Row],[Costo total]])</f>
        <v>0</v>
      </c>
      <c r="X2864" s="20">
        <f ca="1">INVENTARIO[[#This Row],[Ganancia Unitaria]]*INVENTARIO[[#This Row],[Salidas]]</f>
        <v>0</v>
      </c>
      <c r="Y2864" s="20"/>
      <c r="Z2864" s="20"/>
    </row>
    <row r="2865" spans="1:26" ht="55" hidden="1" customHeight="1" x14ac:dyDescent="0.15">
      <c r="A2865" s="23"/>
      <c r="B2865" s="171"/>
      <c r="C2865" s="22"/>
      <c r="D2865" s="120"/>
      <c r="E2865" s="194"/>
      <c r="F2865" s="195" t="s">
        <v>697</v>
      </c>
      <c r="G2865" s="196"/>
      <c r="H2865" s="197"/>
      <c r="I2865" s="198">
        <f t="shared" ca="1" si="226"/>
        <v>0</v>
      </c>
      <c r="J2865" s="121"/>
      <c r="K2865" s="196">
        <f>SUMIFS(VENTAS[Cantidad],VENTAS[Código del producto Vendido],INVENTARIO[[#This Row],[Code]])</f>
        <v>0</v>
      </c>
      <c r="L2865" s="196">
        <f>INVENTARIO[[#This Row],[Entradas]]-INVENTARIO[[#This Row],[Salidas]]</f>
        <v>0</v>
      </c>
      <c r="M2865" s="197">
        <f ca="1">INVENTARIO[[#This Row],[Pricing 1]]*10%</f>
        <v>0</v>
      </c>
      <c r="N2865" s="197"/>
      <c r="O2865" s="197"/>
      <c r="P2865" s="197" t="e">
        <f t="shared" si="227"/>
        <v>#DIV/0!</v>
      </c>
      <c r="Q2865" s="196"/>
      <c r="R2865" s="197"/>
      <c r="S2865" s="199">
        <f t="shared" si="228"/>
        <v>0</v>
      </c>
      <c r="T2865" s="200">
        <f ca="1">(P2865+S2865)-INVENTARIO[[#This Row],[Comisión 10%]]</f>
        <v>0</v>
      </c>
      <c r="U2865" s="197">
        <f t="shared" ca="1" si="229"/>
        <v>0</v>
      </c>
      <c r="V2865" s="201"/>
      <c r="W2865" s="20">
        <f ca="1">INVENTARIO[[#This Row],[Precio Final]]-(INVENTARIO[[#This Row],[Comisión 10%]]+INVENTARIO[[#This Row],[Costo total]])</f>
        <v>0</v>
      </c>
      <c r="X2865" s="20">
        <f ca="1">INVENTARIO[[#This Row],[Ganancia Unitaria]]*INVENTARIO[[#This Row],[Salidas]]</f>
        <v>0</v>
      </c>
      <c r="Y2865" s="20"/>
      <c r="Z2865" s="20"/>
    </row>
    <row r="2866" spans="1:26" ht="55" hidden="1" customHeight="1" x14ac:dyDescent="0.15">
      <c r="A2866" s="23"/>
      <c r="B2866" s="171"/>
      <c r="C2866" s="22"/>
      <c r="D2866" s="120"/>
      <c r="E2866" s="194"/>
      <c r="F2866" s="195" t="s">
        <v>692</v>
      </c>
      <c r="G2866" s="196"/>
      <c r="H2866" s="197"/>
      <c r="I2866" s="198">
        <f t="shared" ca="1" si="226"/>
        <v>0</v>
      </c>
      <c r="J2866" s="121"/>
      <c r="K2866" s="196">
        <f>SUMIFS(VENTAS[Cantidad],VENTAS[Código del producto Vendido],INVENTARIO[[#This Row],[Code]])</f>
        <v>0</v>
      </c>
      <c r="L2866" s="196">
        <f>INVENTARIO[[#This Row],[Entradas]]-INVENTARIO[[#This Row],[Salidas]]</f>
        <v>0</v>
      </c>
      <c r="M2866" s="197">
        <f ca="1">INVENTARIO[[#This Row],[Pricing 1]]*10%</f>
        <v>0</v>
      </c>
      <c r="N2866" s="197"/>
      <c r="O2866" s="197"/>
      <c r="P2866" s="197" t="e">
        <f t="shared" si="227"/>
        <v>#DIV/0!</v>
      </c>
      <c r="Q2866" s="196"/>
      <c r="R2866" s="197"/>
      <c r="S2866" s="199">
        <f t="shared" si="228"/>
        <v>0</v>
      </c>
      <c r="T2866" s="200">
        <f ca="1">(P2866+S2866)-INVENTARIO[[#This Row],[Comisión 10%]]</f>
        <v>0</v>
      </c>
      <c r="U2866" s="197">
        <f t="shared" ca="1" si="229"/>
        <v>0</v>
      </c>
      <c r="V2866" s="201"/>
      <c r="W2866" s="20">
        <f ca="1">INVENTARIO[[#This Row],[Precio Final]]-(INVENTARIO[[#This Row],[Comisión 10%]]+INVENTARIO[[#This Row],[Costo total]])</f>
        <v>0</v>
      </c>
      <c r="X2866" s="20">
        <f ca="1">INVENTARIO[[#This Row],[Ganancia Unitaria]]*INVENTARIO[[#This Row],[Salidas]]</f>
        <v>0</v>
      </c>
      <c r="Y2866" s="20"/>
      <c r="Z2866" s="20"/>
    </row>
    <row r="2867" spans="1:26" ht="55" hidden="1" customHeight="1" x14ac:dyDescent="0.15">
      <c r="A2867" s="23"/>
      <c r="B2867" s="171"/>
      <c r="C2867" s="22"/>
      <c r="D2867" s="120"/>
      <c r="E2867" s="194"/>
      <c r="F2867" s="195" t="s">
        <v>698</v>
      </c>
      <c r="G2867" s="196"/>
      <c r="H2867" s="197"/>
      <c r="I2867" s="198">
        <f t="shared" ca="1" si="226"/>
        <v>0</v>
      </c>
      <c r="J2867" s="121"/>
      <c r="K2867" s="196">
        <f>SUMIFS(VENTAS[Cantidad],VENTAS[Código del producto Vendido],INVENTARIO[[#This Row],[Code]])</f>
        <v>0</v>
      </c>
      <c r="L2867" s="196">
        <f>INVENTARIO[[#This Row],[Entradas]]-INVENTARIO[[#This Row],[Salidas]]</f>
        <v>0</v>
      </c>
      <c r="M2867" s="197">
        <f ca="1">INVENTARIO[[#This Row],[Pricing 1]]*10%</f>
        <v>0</v>
      </c>
      <c r="N2867" s="197"/>
      <c r="O2867" s="197"/>
      <c r="P2867" s="197" t="e">
        <f t="shared" si="227"/>
        <v>#DIV/0!</v>
      </c>
      <c r="Q2867" s="196"/>
      <c r="R2867" s="197"/>
      <c r="S2867" s="199">
        <f t="shared" si="228"/>
        <v>0</v>
      </c>
      <c r="T2867" s="200">
        <f ca="1">(P2867+S2867)-INVENTARIO[[#This Row],[Comisión 10%]]</f>
        <v>0</v>
      </c>
      <c r="U2867" s="197">
        <f t="shared" ca="1" si="229"/>
        <v>0</v>
      </c>
      <c r="V2867" s="201"/>
      <c r="W2867" s="20">
        <f ca="1">INVENTARIO[[#This Row],[Precio Final]]-(INVENTARIO[[#This Row],[Comisión 10%]]+INVENTARIO[[#This Row],[Costo total]])</f>
        <v>0</v>
      </c>
      <c r="X2867" s="20">
        <f ca="1">INVENTARIO[[#This Row],[Ganancia Unitaria]]*INVENTARIO[[#This Row],[Salidas]]</f>
        <v>0</v>
      </c>
      <c r="Y2867" s="20"/>
      <c r="Z2867" s="20"/>
    </row>
    <row r="2868" spans="1:26" ht="55" hidden="1" customHeight="1" x14ac:dyDescent="0.15">
      <c r="A2868" s="23"/>
      <c r="B2868" s="171"/>
      <c r="C2868" s="22"/>
      <c r="D2868" s="120"/>
      <c r="E2868" s="194"/>
      <c r="F2868" s="195" t="s">
        <v>695</v>
      </c>
      <c r="G2868" s="196"/>
      <c r="H2868" s="197"/>
      <c r="I2868" s="198">
        <f t="shared" ca="1" si="226"/>
        <v>0</v>
      </c>
      <c r="J2868" s="121"/>
      <c r="K2868" s="196">
        <f>SUMIFS(VENTAS[Cantidad],VENTAS[Código del producto Vendido],INVENTARIO[[#This Row],[Code]])</f>
        <v>0</v>
      </c>
      <c r="L2868" s="196">
        <f>INVENTARIO[[#This Row],[Entradas]]-INVENTARIO[[#This Row],[Salidas]]</f>
        <v>0</v>
      </c>
      <c r="M2868" s="197">
        <f ca="1">INVENTARIO[[#This Row],[Pricing 1]]*10%</f>
        <v>0</v>
      </c>
      <c r="N2868" s="197"/>
      <c r="O2868" s="197"/>
      <c r="P2868" s="197" t="e">
        <f t="shared" si="227"/>
        <v>#DIV/0!</v>
      </c>
      <c r="Q2868" s="196"/>
      <c r="R2868" s="197"/>
      <c r="S2868" s="199">
        <f t="shared" si="228"/>
        <v>0</v>
      </c>
      <c r="T2868" s="200">
        <f ca="1">(P2868+S2868)-INVENTARIO[[#This Row],[Comisión 10%]]</f>
        <v>0</v>
      </c>
      <c r="U2868" s="197">
        <f t="shared" ca="1" si="229"/>
        <v>0</v>
      </c>
      <c r="V2868" s="201"/>
      <c r="W2868" s="20">
        <f ca="1">INVENTARIO[[#This Row],[Precio Final]]-(INVENTARIO[[#This Row],[Comisión 10%]]+INVENTARIO[[#This Row],[Costo total]])</f>
        <v>0</v>
      </c>
      <c r="X2868" s="20">
        <f ca="1">INVENTARIO[[#This Row],[Ganancia Unitaria]]*INVENTARIO[[#This Row],[Salidas]]</f>
        <v>0</v>
      </c>
      <c r="Y2868" s="20"/>
      <c r="Z2868" s="20"/>
    </row>
    <row r="2869" spans="1:26" ht="55" hidden="1" customHeight="1" x14ac:dyDescent="0.15">
      <c r="A2869" s="23"/>
      <c r="B2869" s="171"/>
      <c r="C2869" s="22"/>
      <c r="D2869" s="120"/>
      <c r="E2869" s="194"/>
      <c r="F2869" s="195" t="s">
        <v>697</v>
      </c>
      <c r="G2869" s="196"/>
      <c r="H2869" s="197"/>
      <c r="I2869" s="198">
        <f t="shared" ca="1" si="226"/>
        <v>0</v>
      </c>
      <c r="J2869" s="121"/>
      <c r="K2869" s="196">
        <f>SUMIFS(VENTAS[Cantidad],VENTAS[Código del producto Vendido],INVENTARIO[[#This Row],[Code]])</f>
        <v>0</v>
      </c>
      <c r="L2869" s="196">
        <f>INVENTARIO[[#This Row],[Entradas]]-INVENTARIO[[#This Row],[Salidas]]</f>
        <v>0</v>
      </c>
      <c r="M2869" s="197">
        <f ca="1">INVENTARIO[[#This Row],[Pricing 1]]*10%</f>
        <v>0</v>
      </c>
      <c r="N2869" s="197"/>
      <c r="O2869" s="197"/>
      <c r="P2869" s="197" t="e">
        <f t="shared" si="227"/>
        <v>#DIV/0!</v>
      </c>
      <c r="Q2869" s="196"/>
      <c r="R2869" s="197"/>
      <c r="S2869" s="199">
        <f t="shared" si="228"/>
        <v>0</v>
      </c>
      <c r="T2869" s="200">
        <f ca="1">(P2869+S2869)-INVENTARIO[[#This Row],[Comisión 10%]]</f>
        <v>0</v>
      </c>
      <c r="U2869" s="197">
        <f t="shared" ca="1" si="229"/>
        <v>0</v>
      </c>
      <c r="V2869" s="201"/>
      <c r="W2869" s="20">
        <f ca="1">INVENTARIO[[#This Row],[Precio Final]]-(INVENTARIO[[#This Row],[Comisión 10%]]+INVENTARIO[[#This Row],[Costo total]])</f>
        <v>0</v>
      </c>
      <c r="X2869" s="20">
        <f ca="1">INVENTARIO[[#This Row],[Ganancia Unitaria]]*INVENTARIO[[#This Row],[Salidas]]</f>
        <v>0</v>
      </c>
      <c r="Y2869" s="20"/>
      <c r="Z2869" s="20"/>
    </row>
    <row r="2870" spans="1:26" ht="55" hidden="1" customHeight="1" x14ac:dyDescent="0.15">
      <c r="A2870" s="23"/>
      <c r="B2870" s="171"/>
      <c r="C2870" s="22"/>
      <c r="D2870" s="120"/>
      <c r="E2870" s="194"/>
      <c r="F2870" s="195" t="s">
        <v>698</v>
      </c>
      <c r="G2870" s="196"/>
      <c r="H2870" s="197"/>
      <c r="I2870" s="198">
        <f t="shared" ref="I2870:I2933" ca="1" si="230">U2870</f>
        <v>0</v>
      </c>
      <c r="J2870" s="121"/>
      <c r="K2870" s="196">
        <f>SUMIFS(VENTAS[Cantidad],VENTAS[Código del producto Vendido],INVENTARIO[[#This Row],[Code]])</f>
        <v>0</v>
      </c>
      <c r="L2870" s="196">
        <f>INVENTARIO[[#This Row],[Entradas]]-INVENTARIO[[#This Row],[Salidas]]</f>
        <v>0</v>
      </c>
      <c r="M2870" s="197">
        <f ca="1">INVENTARIO[[#This Row],[Pricing 1]]*10%</f>
        <v>0</v>
      </c>
      <c r="N2870" s="197"/>
      <c r="O2870" s="197"/>
      <c r="P2870" s="197" t="e">
        <f t="shared" ref="P2870:P2933" si="231">N2870/O2870</f>
        <v>#DIV/0!</v>
      </c>
      <c r="Q2870" s="196"/>
      <c r="R2870" s="197"/>
      <c r="S2870" s="199">
        <f t="shared" ref="S2870:S2933" si="232">Q2870*R2870/1000</f>
        <v>0</v>
      </c>
      <c r="T2870" s="200">
        <f ca="1">(P2870+S2870)-INVENTARIO[[#This Row],[Comisión 10%]]</f>
        <v>0</v>
      </c>
      <c r="U2870" s="197">
        <f t="shared" ref="U2870:U2933" ca="1" si="233">ROUNDUP(T2870,0)</f>
        <v>0</v>
      </c>
      <c r="V2870" s="201"/>
      <c r="W2870" s="20">
        <f ca="1">INVENTARIO[[#This Row],[Precio Final]]-(INVENTARIO[[#This Row],[Comisión 10%]]+INVENTARIO[[#This Row],[Costo total]])</f>
        <v>0</v>
      </c>
      <c r="X2870" s="20">
        <f ca="1">INVENTARIO[[#This Row],[Ganancia Unitaria]]*INVENTARIO[[#This Row],[Salidas]]</f>
        <v>0</v>
      </c>
      <c r="Y2870" s="20"/>
      <c r="Z2870" s="20"/>
    </row>
    <row r="2871" spans="1:26" ht="55" hidden="1" customHeight="1" x14ac:dyDescent="0.15">
      <c r="A2871" s="23"/>
      <c r="B2871" s="171"/>
      <c r="C2871" s="22"/>
      <c r="D2871" s="120"/>
      <c r="E2871" s="194"/>
      <c r="F2871" s="195" t="s">
        <v>697</v>
      </c>
      <c r="G2871" s="196"/>
      <c r="H2871" s="197"/>
      <c r="I2871" s="198">
        <f t="shared" ca="1" si="230"/>
        <v>0</v>
      </c>
      <c r="J2871" s="121"/>
      <c r="K2871" s="196">
        <f>SUMIFS(VENTAS[Cantidad],VENTAS[Código del producto Vendido],INVENTARIO[[#This Row],[Code]])</f>
        <v>0</v>
      </c>
      <c r="L2871" s="196">
        <f>INVENTARIO[[#This Row],[Entradas]]-INVENTARIO[[#This Row],[Salidas]]</f>
        <v>0</v>
      </c>
      <c r="M2871" s="197">
        <f ca="1">INVENTARIO[[#This Row],[Pricing 1]]*10%</f>
        <v>0</v>
      </c>
      <c r="N2871" s="197"/>
      <c r="O2871" s="197"/>
      <c r="P2871" s="197" t="e">
        <f t="shared" si="231"/>
        <v>#DIV/0!</v>
      </c>
      <c r="Q2871" s="196"/>
      <c r="R2871" s="197"/>
      <c r="S2871" s="199">
        <f t="shared" si="232"/>
        <v>0</v>
      </c>
      <c r="T2871" s="200">
        <f ca="1">(P2871+S2871)-INVENTARIO[[#This Row],[Comisión 10%]]</f>
        <v>0</v>
      </c>
      <c r="U2871" s="197">
        <f t="shared" ca="1" si="233"/>
        <v>0</v>
      </c>
      <c r="V2871" s="201"/>
      <c r="W2871" s="20">
        <f ca="1">INVENTARIO[[#This Row],[Precio Final]]-(INVENTARIO[[#This Row],[Comisión 10%]]+INVENTARIO[[#This Row],[Costo total]])</f>
        <v>0</v>
      </c>
      <c r="X2871" s="20">
        <f ca="1">INVENTARIO[[#This Row],[Ganancia Unitaria]]*INVENTARIO[[#This Row],[Salidas]]</f>
        <v>0</v>
      </c>
      <c r="Y2871" s="20"/>
      <c r="Z2871" s="20"/>
    </row>
    <row r="2872" spans="1:26" ht="55" hidden="1" customHeight="1" x14ac:dyDescent="0.15">
      <c r="A2872" s="23"/>
      <c r="B2872" s="171"/>
      <c r="C2872" s="22"/>
      <c r="D2872" s="120"/>
      <c r="E2872" s="194"/>
      <c r="F2872" s="195" t="s">
        <v>692</v>
      </c>
      <c r="G2872" s="196"/>
      <c r="H2872" s="197"/>
      <c r="I2872" s="198">
        <f t="shared" ca="1" si="230"/>
        <v>0</v>
      </c>
      <c r="J2872" s="121"/>
      <c r="K2872" s="196">
        <f>SUMIFS(VENTAS[Cantidad],VENTAS[Código del producto Vendido],INVENTARIO[[#This Row],[Code]])</f>
        <v>0</v>
      </c>
      <c r="L2872" s="196">
        <f>INVENTARIO[[#This Row],[Entradas]]-INVENTARIO[[#This Row],[Salidas]]</f>
        <v>0</v>
      </c>
      <c r="M2872" s="197">
        <f ca="1">INVENTARIO[[#This Row],[Pricing 1]]*10%</f>
        <v>0</v>
      </c>
      <c r="N2872" s="197"/>
      <c r="O2872" s="197"/>
      <c r="P2872" s="197" t="e">
        <f t="shared" si="231"/>
        <v>#DIV/0!</v>
      </c>
      <c r="Q2872" s="196"/>
      <c r="R2872" s="197"/>
      <c r="S2872" s="199">
        <f t="shared" si="232"/>
        <v>0</v>
      </c>
      <c r="T2872" s="200">
        <f ca="1">(P2872+S2872)-INVENTARIO[[#This Row],[Comisión 10%]]</f>
        <v>0</v>
      </c>
      <c r="U2872" s="197">
        <f t="shared" ca="1" si="233"/>
        <v>0</v>
      </c>
      <c r="V2872" s="201"/>
      <c r="W2872" s="20">
        <f ca="1">INVENTARIO[[#This Row],[Precio Final]]-(INVENTARIO[[#This Row],[Comisión 10%]]+INVENTARIO[[#This Row],[Costo total]])</f>
        <v>0</v>
      </c>
      <c r="X2872" s="20">
        <f ca="1">INVENTARIO[[#This Row],[Ganancia Unitaria]]*INVENTARIO[[#This Row],[Salidas]]</f>
        <v>0</v>
      </c>
      <c r="Y2872" s="20"/>
      <c r="Z2872" s="20"/>
    </row>
    <row r="2873" spans="1:26" ht="55" hidden="1" customHeight="1" x14ac:dyDescent="0.15">
      <c r="A2873" s="23"/>
      <c r="B2873" s="171"/>
      <c r="C2873" s="22"/>
      <c r="D2873" s="120"/>
      <c r="E2873" s="194"/>
      <c r="F2873" s="195" t="s">
        <v>697</v>
      </c>
      <c r="G2873" s="196"/>
      <c r="H2873" s="197"/>
      <c r="I2873" s="198">
        <f t="shared" ca="1" si="230"/>
        <v>0</v>
      </c>
      <c r="J2873" s="121"/>
      <c r="K2873" s="196">
        <f>SUMIFS(VENTAS[Cantidad],VENTAS[Código del producto Vendido],INVENTARIO[[#This Row],[Code]])</f>
        <v>0</v>
      </c>
      <c r="L2873" s="196">
        <f>INVENTARIO[[#This Row],[Entradas]]-INVENTARIO[[#This Row],[Salidas]]</f>
        <v>0</v>
      </c>
      <c r="M2873" s="197">
        <f ca="1">INVENTARIO[[#This Row],[Pricing 1]]*10%</f>
        <v>0</v>
      </c>
      <c r="N2873" s="197"/>
      <c r="O2873" s="197"/>
      <c r="P2873" s="197" t="e">
        <f t="shared" si="231"/>
        <v>#DIV/0!</v>
      </c>
      <c r="Q2873" s="196"/>
      <c r="R2873" s="197"/>
      <c r="S2873" s="199">
        <f t="shared" si="232"/>
        <v>0</v>
      </c>
      <c r="T2873" s="200">
        <f ca="1">(P2873+S2873)-INVENTARIO[[#This Row],[Comisión 10%]]</f>
        <v>0</v>
      </c>
      <c r="U2873" s="197">
        <f t="shared" ca="1" si="233"/>
        <v>0</v>
      </c>
      <c r="V2873" s="201"/>
      <c r="W2873" s="20">
        <f ca="1">INVENTARIO[[#This Row],[Precio Final]]-(INVENTARIO[[#This Row],[Comisión 10%]]+INVENTARIO[[#This Row],[Costo total]])</f>
        <v>0</v>
      </c>
      <c r="X2873" s="20">
        <f ca="1">INVENTARIO[[#This Row],[Ganancia Unitaria]]*INVENTARIO[[#This Row],[Salidas]]</f>
        <v>0</v>
      </c>
      <c r="Y2873" s="20"/>
      <c r="Z2873" s="20"/>
    </row>
    <row r="2874" spans="1:26" ht="55" hidden="1" customHeight="1" x14ac:dyDescent="0.15">
      <c r="A2874" s="23"/>
      <c r="B2874" s="171"/>
      <c r="C2874" s="22"/>
      <c r="D2874" s="120"/>
      <c r="E2874" s="194"/>
      <c r="F2874" s="195" t="s">
        <v>692</v>
      </c>
      <c r="G2874" s="196"/>
      <c r="H2874" s="197"/>
      <c r="I2874" s="198">
        <f t="shared" ca="1" si="230"/>
        <v>0</v>
      </c>
      <c r="J2874" s="121"/>
      <c r="K2874" s="196">
        <f>SUMIFS(VENTAS[Cantidad],VENTAS[Código del producto Vendido],INVENTARIO[[#This Row],[Code]])</f>
        <v>0</v>
      </c>
      <c r="L2874" s="196">
        <f>INVENTARIO[[#This Row],[Entradas]]-INVENTARIO[[#This Row],[Salidas]]</f>
        <v>0</v>
      </c>
      <c r="M2874" s="197">
        <f ca="1">INVENTARIO[[#This Row],[Pricing 1]]*10%</f>
        <v>0</v>
      </c>
      <c r="N2874" s="197"/>
      <c r="O2874" s="197"/>
      <c r="P2874" s="197" t="e">
        <f t="shared" si="231"/>
        <v>#DIV/0!</v>
      </c>
      <c r="Q2874" s="196"/>
      <c r="R2874" s="197"/>
      <c r="S2874" s="199">
        <f t="shared" si="232"/>
        <v>0</v>
      </c>
      <c r="T2874" s="200">
        <f ca="1">(P2874+S2874)-INVENTARIO[[#This Row],[Comisión 10%]]</f>
        <v>0</v>
      </c>
      <c r="U2874" s="197">
        <f t="shared" ca="1" si="233"/>
        <v>0</v>
      </c>
      <c r="V2874" s="201"/>
      <c r="W2874" s="20">
        <f ca="1">INVENTARIO[[#This Row],[Precio Final]]-(INVENTARIO[[#This Row],[Comisión 10%]]+INVENTARIO[[#This Row],[Costo total]])</f>
        <v>0</v>
      </c>
      <c r="X2874" s="20">
        <f ca="1">INVENTARIO[[#This Row],[Ganancia Unitaria]]*INVENTARIO[[#This Row],[Salidas]]</f>
        <v>0</v>
      </c>
      <c r="Y2874" s="20"/>
      <c r="Z2874" s="20"/>
    </row>
    <row r="2875" spans="1:26" ht="55" hidden="1" customHeight="1" x14ac:dyDescent="0.15">
      <c r="A2875" s="23"/>
      <c r="B2875" s="171"/>
      <c r="C2875" s="22"/>
      <c r="D2875" s="120"/>
      <c r="E2875" s="194"/>
      <c r="F2875" s="195" t="s">
        <v>698</v>
      </c>
      <c r="G2875" s="196"/>
      <c r="H2875" s="197"/>
      <c r="I2875" s="198">
        <f t="shared" ca="1" si="230"/>
        <v>0</v>
      </c>
      <c r="J2875" s="121"/>
      <c r="K2875" s="196">
        <f>SUMIFS(VENTAS[Cantidad],VENTAS[Código del producto Vendido],INVENTARIO[[#This Row],[Code]])</f>
        <v>0</v>
      </c>
      <c r="L2875" s="196">
        <f>INVENTARIO[[#This Row],[Entradas]]-INVENTARIO[[#This Row],[Salidas]]</f>
        <v>0</v>
      </c>
      <c r="M2875" s="197">
        <f ca="1">INVENTARIO[[#This Row],[Pricing 1]]*10%</f>
        <v>0</v>
      </c>
      <c r="N2875" s="197"/>
      <c r="O2875" s="197"/>
      <c r="P2875" s="197" t="e">
        <f t="shared" si="231"/>
        <v>#DIV/0!</v>
      </c>
      <c r="Q2875" s="196"/>
      <c r="R2875" s="197"/>
      <c r="S2875" s="199">
        <f t="shared" si="232"/>
        <v>0</v>
      </c>
      <c r="T2875" s="200">
        <f ca="1">(P2875+S2875)-INVENTARIO[[#This Row],[Comisión 10%]]</f>
        <v>0</v>
      </c>
      <c r="U2875" s="197">
        <f t="shared" ca="1" si="233"/>
        <v>0</v>
      </c>
      <c r="V2875" s="201"/>
      <c r="W2875" s="20">
        <f ca="1">INVENTARIO[[#This Row],[Precio Final]]-(INVENTARIO[[#This Row],[Comisión 10%]]+INVENTARIO[[#This Row],[Costo total]])</f>
        <v>0</v>
      </c>
      <c r="X2875" s="20">
        <f ca="1">INVENTARIO[[#This Row],[Ganancia Unitaria]]*INVENTARIO[[#This Row],[Salidas]]</f>
        <v>0</v>
      </c>
      <c r="Y2875" s="20"/>
      <c r="Z2875" s="20"/>
    </row>
    <row r="2876" spans="1:26" ht="55" hidden="1" customHeight="1" x14ac:dyDescent="0.15">
      <c r="A2876" s="23"/>
      <c r="B2876" s="171"/>
      <c r="C2876" s="22"/>
      <c r="D2876" s="120"/>
      <c r="E2876" s="194"/>
      <c r="F2876" s="195" t="s">
        <v>692</v>
      </c>
      <c r="G2876" s="196"/>
      <c r="H2876" s="197"/>
      <c r="I2876" s="198">
        <f t="shared" ca="1" si="230"/>
        <v>0</v>
      </c>
      <c r="J2876" s="121"/>
      <c r="K2876" s="196">
        <f>SUMIFS(VENTAS[Cantidad],VENTAS[Código del producto Vendido],INVENTARIO[[#This Row],[Code]])</f>
        <v>0</v>
      </c>
      <c r="L2876" s="196">
        <f>INVENTARIO[[#This Row],[Entradas]]-INVENTARIO[[#This Row],[Salidas]]</f>
        <v>0</v>
      </c>
      <c r="M2876" s="197">
        <f ca="1">INVENTARIO[[#This Row],[Pricing 1]]*10%</f>
        <v>0</v>
      </c>
      <c r="N2876" s="197"/>
      <c r="O2876" s="197"/>
      <c r="P2876" s="197" t="e">
        <f t="shared" si="231"/>
        <v>#DIV/0!</v>
      </c>
      <c r="Q2876" s="196"/>
      <c r="R2876" s="197"/>
      <c r="S2876" s="199">
        <f t="shared" si="232"/>
        <v>0</v>
      </c>
      <c r="T2876" s="200">
        <f ca="1">(P2876+S2876)-INVENTARIO[[#This Row],[Comisión 10%]]</f>
        <v>0</v>
      </c>
      <c r="U2876" s="197">
        <f t="shared" ca="1" si="233"/>
        <v>0</v>
      </c>
      <c r="V2876" s="201"/>
      <c r="W2876" s="20">
        <f ca="1">INVENTARIO[[#This Row],[Precio Final]]-(INVENTARIO[[#This Row],[Comisión 10%]]+INVENTARIO[[#This Row],[Costo total]])</f>
        <v>0</v>
      </c>
      <c r="X2876" s="20">
        <f ca="1">INVENTARIO[[#This Row],[Ganancia Unitaria]]*INVENTARIO[[#This Row],[Salidas]]</f>
        <v>0</v>
      </c>
      <c r="Y2876" s="20"/>
      <c r="Z2876" s="20"/>
    </row>
    <row r="2877" spans="1:26" ht="55" hidden="1" customHeight="1" x14ac:dyDescent="0.15">
      <c r="A2877" s="23"/>
      <c r="B2877" s="171"/>
      <c r="C2877" s="22"/>
      <c r="D2877" s="120"/>
      <c r="E2877" s="194"/>
      <c r="F2877" s="195" t="s">
        <v>697</v>
      </c>
      <c r="G2877" s="196"/>
      <c r="H2877" s="197"/>
      <c r="I2877" s="198">
        <f t="shared" ca="1" si="230"/>
        <v>0</v>
      </c>
      <c r="J2877" s="121"/>
      <c r="K2877" s="196">
        <f>SUMIFS(VENTAS[Cantidad],VENTAS[Código del producto Vendido],INVENTARIO[[#This Row],[Code]])</f>
        <v>0</v>
      </c>
      <c r="L2877" s="196">
        <f>INVENTARIO[[#This Row],[Entradas]]-INVENTARIO[[#This Row],[Salidas]]</f>
        <v>0</v>
      </c>
      <c r="M2877" s="197">
        <f ca="1">INVENTARIO[[#This Row],[Pricing 1]]*10%</f>
        <v>0</v>
      </c>
      <c r="N2877" s="197"/>
      <c r="O2877" s="197"/>
      <c r="P2877" s="197" t="e">
        <f t="shared" si="231"/>
        <v>#DIV/0!</v>
      </c>
      <c r="Q2877" s="196"/>
      <c r="R2877" s="197"/>
      <c r="S2877" s="199">
        <f t="shared" si="232"/>
        <v>0</v>
      </c>
      <c r="T2877" s="200">
        <f ca="1">(P2877+S2877)-INVENTARIO[[#This Row],[Comisión 10%]]</f>
        <v>0</v>
      </c>
      <c r="U2877" s="197">
        <f t="shared" ca="1" si="233"/>
        <v>0</v>
      </c>
      <c r="V2877" s="201"/>
      <c r="W2877" s="20">
        <f ca="1">INVENTARIO[[#This Row],[Precio Final]]-(INVENTARIO[[#This Row],[Comisión 10%]]+INVENTARIO[[#This Row],[Costo total]])</f>
        <v>0</v>
      </c>
      <c r="X2877" s="20">
        <f ca="1">INVENTARIO[[#This Row],[Ganancia Unitaria]]*INVENTARIO[[#This Row],[Salidas]]</f>
        <v>0</v>
      </c>
      <c r="Y2877" s="20"/>
      <c r="Z2877" s="20"/>
    </row>
    <row r="2878" spans="1:26" ht="55" hidden="1" customHeight="1" x14ac:dyDescent="0.15">
      <c r="A2878" s="23"/>
      <c r="B2878" s="171"/>
      <c r="C2878" s="22"/>
      <c r="D2878" s="120"/>
      <c r="E2878" s="194"/>
      <c r="F2878" s="195" t="s">
        <v>698</v>
      </c>
      <c r="G2878" s="196"/>
      <c r="H2878" s="197"/>
      <c r="I2878" s="198">
        <f t="shared" ca="1" si="230"/>
        <v>0</v>
      </c>
      <c r="J2878" s="121"/>
      <c r="K2878" s="196">
        <f>SUMIFS(VENTAS[Cantidad],VENTAS[Código del producto Vendido],INVENTARIO[[#This Row],[Code]])</f>
        <v>0</v>
      </c>
      <c r="L2878" s="196">
        <f>INVENTARIO[[#This Row],[Entradas]]-INVENTARIO[[#This Row],[Salidas]]</f>
        <v>0</v>
      </c>
      <c r="M2878" s="197">
        <f ca="1">INVENTARIO[[#This Row],[Pricing 1]]*10%</f>
        <v>0</v>
      </c>
      <c r="N2878" s="197"/>
      <c r="O2878" s="197"/>
      <c r="P2878" s="197" t="e">
        <f t="shared" si="231"/>
        <v>#DIV/0!</v>
      </c>
      <c r="Q2878" s="196"/>
      <c r="R2878" s="197"/>
      <c r="S2878" s="199">
        <f t="shared" si="232"/>
        <v>0</v>
      </c>
      <c r="T2878" s="200">
        <f ca="1">(P2878+S2878)-INVENTARIO[[#This Row],[Comisión 10%]]</f>
        <v>0</v>
      </c>
      <c r="U2878" s="197">
        <f t="shared" ca="1" si="233"/>
        <v>0</v>
      </c>
      <c r="V2878" s="201"/>
      <c r="W2878" s="20">
        <f ca="1">INVENTARIO[[#This Row],[Precio Final]]-(INVENTARIO[[#This Row],[Comisión 10%]]+INVENTARIO[[#This Row],[Costo total]])</f>
        <v>0</v>
      </c>
      <c r="X2878" s="20">
        <f ca="1">INVENTARIO[[#This Row],[Ganancia Unitaria]]*INVENTARIO[[#This Row],[Salidas]]</f>
        <v>0</v>
      </c>
      <c r="Y2878" s="20"/>
      <c r="Z2878" s="20"/>
    </row>
    <row r="2879" spans="1:26" ht="55" hidden="1" customHeight="1" x14ac:dyDescent="0.15">
      <c r="A2879" s="23"/>
      <c r="B2879" s="171"/>
      <c r="C2879" s="22"/>
      <c r="D2879" s="120"/>
      <c r="E2879" s="194"/>
      <c r="F2879" s="195" t="s">
        <v>695</v>
      </c>
      <c r="G2879" s="196"/>
      <c r="H2879" s="197"/>
      <c r="I2879" s="198">
        <f t="shared" ca="1" si="230"/>
        <v>0</v>
      </c>
      <c r="J2879" s="121"/>
      <c r="K2879" s="196">
        <f>SUMIFS(VENTAS[Cantidad],VENTAS[Código del producto Vendido],INVENTARIO[[#This Row],[Code]])</f>
        <v>0</v>
      </c>
      <c r="L2879" s="196">
        <f>INVENTARIO[[#This Row],[Entradas]]-INVENTARIO[[#This Row],[Salidas]]</f>
        <v>0</v>
      </c>
      <c r="M2879" s="197">
        <f ca="1">INVENTARIO[[#This Row],[Pricing 1]]*10%</f>
        <v>0</v>
      </c>
      <c r="N2879" s="197"/>
      <c r="O2879" s="197"/>
      <c r="P2879" s="197" t="e">
        <f t="shared" si="231"/>
        <v>#DIV/0!</v>
      </c>
      <c r="Q2879" s="196"/>
      <c r="R2879" s="197"/>
      <c r="S2879" s="199">
        <f t="shared" si="232"/>
        <v>0</v>
      </c>
      <c r="T2879" s="200">
        <f ca="1">(P2879+S2879)-INVENTARIO[[#This Row],[Comisión 10%]]</f>
        <v>0</v>
      </c>
      <c r="U2879" s="197">
        <f t="shared" ca="1" si="233"/>
        <v>0</v>
      </c>
      <c r="V2879" s="201"/>
      <c r="W2879" s="20">
        <f ca="1">INVENTARIO[[#This Row],[Precio Final]]-(INVENTARIO[[#This Row],[Comisión 10%]]+INVENTARIO[[#This Row],[Costo total]])</f>
        <v>0</v>
      </c>
      <c r="X2879" s="20">
        <f ca="1">INVENTARIO[[#This Row],[Ganancia Unitaria]]*INVENTARIO[[#This Row],[Salidas]]</f>
        <v>0</v>
      </c>
      <c r="Y2879" s="20"/>
      <c r="Z2879" s="20"/>
    </row>
    <row r="2880" spans="1:26" ht="55" hidden="1" customHeight="1" x14ac:dyDescent="0.15">
      <c r="A2880" s="23"/>
      <c r="B2880" s="171"/>
      <c r="C2880" s="22"/>
      <c r="D2880" s="120"/>
      <c r="E2880" s="194"/>
      <c r="F2880" s="195" t="s">
        <v>692</v>
      </c>
      <c r="G2880" s="196"/>
      <c r="H2880" s="197"/>
      <c r="I2880" s="198">
        <f t="shared" ca="1" si="230"/>
        <v>0</v>
      </c>
      <c r="J2880" s="121"/>
      <c r="K2880" s="196">
        <f>SUMIFS(VENTAS[Cantidad],VENTAS[Código del producto Vendido],INVENTARIO[[#This Row],[Code]])</f>
        <v>0</v>
      </c>
      <c r="L2880" s="196">
        <f>INVENTARIO[[#This Row],[Entradas]]-INVENTARIO[[#This Row],[Salidas]]</f>
        <v>0</v>
      </c>
      <c r="M2880" s="197">
        <f ca="1">INVENTARIO[[#This Row],[Pricing 1]]*10%</f>
        <v>0</v>
      </c>
      <c r="N2880" s="197"/>
      <c r="O2880" s="197"/>
      <c r="P2880" s="197" t="e">
        <f t="shared" si="231"/>
        <v>#DIV/0!</v>
      </c>
      <c r="Q2880" s="196"/>
      <c r="R2880" s="197"/>
      <c r="S2880" s="199">
        <f t="shared" si="232"/>
        <v>0</v>
      </c>
      <c r="T2880" s="200">
        <f ca="1">(P2880+S2880)-INVENTARIO[[#This Row],[Comisión 10%]]</f>
        <v>0</v>
      </c>
      <c r="U2880" s="197">
        <f t="shared" ca="1" si="233"/>
        <v>0</v>
      </c>
      <c r="V2880" s="201"/>
      <c r="W2880" s="20">
        <f ca="1">INVENTARIO[[#This Row],[Precio Final]]-(INVENTARIO[[#This Row],[Comisión 10%]]+INVENTARIO[[#This Row],[Costo total]])</f>
        <v>0</v>
      </c>
      <c r="X2880" s="20">
        <f ca="1">INVENTARIO[[#This Row],[Ganancia Unitaria]]*INVENTARIO[[#This Row],[Salidas]]</f>
        <v>0</v>
      </c>
      <c r="Y2880" s="20"/>
      <c r="Z2880" s="20"/>
    </row>
    <row r="2881" spans="1:26" ht="55" hidden="1" customHeight="1" x14ac:dyDescent="0.15">
      <c r="A2881" s="23"/>
      <c r="B2881" s="171"/>
      <c r="C2881" s="22"/>
      <c r="D2881" s="120"/>
      <c r="E2881" s="194"/>
      <c r="F2881" s="195" t="s">
        <v>695</v>
      </c>
      <c r="G2881" s="196"/>
      <c r="H2881" s="197"/>
      <c r="I2881" s="198">
        <f t="shared" ca="1" si="230"/>
        <v>0</v>
      </c>
      <c r="J2881" s="121"/>
      <c r="K2881" s="196">
        <f>SUMIFS(VENTAS[Cantidad],VENTAS[Código del producto Vendido],INVENTARIO[[#This Row],[Code]])</f>
        <v>0</v>
      </c>
      <c r="L2881" s="196">
        <f>INVENTARIO[[#This Row],[Entradas]]-INVENTARIO[[#This Row],[Salidas]]</f>
        <v>0</v>
      </c>
      <c r="M2881" s="197">
        <f ca="1">INVENTARIO[[#This Row],[Pricing 1]]*10%</f>
        <v>0</v>
      </c>
      <c r="N2881" s="197"/>
      <c r="O2881" s="197"/>
      <c r="P2881" s="197" t="e">
        <f t="shared" si="231"/>
        <v>#DIV/0!</v>
      </c>
      <c r="Q2881" s="196"/>
      <c r="R2881" s="197"/>
      <c r="S2881" s="199">
        <f t="shared" si="232"/>
        <v>0</v>
      </c>
      <c r="T2881" s="200">
        <f ca="1">(P2881+S2881)-INVENTARIO[[#This Row],[Comisión 10%]]</f>
        <v>0</v>
      </c>
      <c r="U2881" s="197">
        <f t="shared" ca="1" si="233"/>
        <v>0</v>
      </c>
      <c r="V2881" s="201"/>
      <c r="W2881" s="20">
        <f ca="1">INVENTARIO[[#This Row],[Precio Final]]-(INVENTARIO[[#This Row],[Comisión 10%]]+INVENTARIO[[#This Row],[Costo total]])</f>
        <v>0</v>
      </c>
      <c r="X2881" s="20">
        <f ca="1">INVENTARIO[[#This Row],[Ganancia Unitaria]]*INVENTARIO[[#This Row],[Salidas]]</f>
        <v>0</v>
      </c>
      <c r="Y2881" s="20"/>
      <c r="Z2881" s="20"/>
    </row>
    <row r="2882" spans="1:26" ht="55" hidden="1" customHeight="1" x14ac:dyDescent="0.15">
      <c r="A2882" s="23"/>
      <c r="B2882" s="171"/>
      <c r="C2882" s="22"/>
      <c r="D2882" s="120"/>
      <c r="E2882" s="194"/>
      <c r="F2882" s="195" t="s">
        <v>697</v>
      </c>
      <c r="G2882" s="196"/>
      <c r="H2882" s="197"/>
      <c r="I2882" s="198">
        <f t="shared" ca="1" si="230"/>
        <v>0</v>
      </c>
      <c r="J2882" s="121"/>
      <c r="K2882" s="196">
        <f>SUMIFS(VENTAS[Cantidad],VENTAS[Código del producto Vendido],INVENTARIO[[#This Row],[Code]])</f>
        <v>0</v>
      </c>
      <c r="L2882" s="196">
        <f>INVENTARIO[[#This Row],[Entradas]]-INVENTARIO[[#This Row],[Salidas]]</f>
        <v>0</v>
      </c>
      <c r="M2882" s="197">
        <f ca="1">INVENTARIO[[#This Row],[Pricing 1]]*10%</f>
        <v>0</v>
      </c>
      <c r="N2882" s="197"/>
      <c r="O2882" s="197"/>
      <c r="P2882" s="197" t="e">
        <f t="shared" si="231"/>
        <v>#DIV/0!</v>
      </c>
      <c r="Q2882" s="196"/>
      <c r="R2882" s="197"/>
      <c r="S2882" s="199">
        <f t="shared" si="232"/>
        <v>0</v>
      </c>
      <c r="T2882" s="200">
        <f ca="1">(P2882+S2882)-INVENTARIO[[#This Row],[Comisión 10%]]</f>
        <v>0</v>
      </c>
      <c r="U2882" s="197">
        <f t="shared" ca="1" si="233"/>
        <v>0</v>
      </c>
      <c r="V2882" s="201"/>
      <c r="W2882" s="20">
        <f ca="1">INVENTARIO[[#This Row],[Precio Final]]-(INVENTARIO[[#This Row],[Comisión 10%]]+INVENTARIO[[#This Row],[Costo total]])</f>
        <v>0</v>
      </c>
      <c r="X2882" s="20">
        <f ca="1">INVENTARIO[[#This Row],[Ganancia Unitaria]]*INVENTARIO[[#This Row],[Salidas]]</f>
        <v>0</v>
      </c>
      <c r="Y2882" s="20"/>
      <c r="Z2882" s="20"/>
    </row>
    <row r="2883" spans="1:26" ht="55" hidden="1" customHeight="1" x14ac:dyDescent="0.15">
      <c r="A2883" s="23"/>
      <c r="B2883" s="171"/>
      <c r="C2883" s="22"/>
      <c r="D2883" s="120"/>
      <c r="E2883" s="194"/>
      <c r="F2883" s="195" t="s">
        <v>692</v>
      </c>
      <c r="G2883" s="196"/>
      <c r="H2883" s="197"/>
      <c r="I2883" s="198">
        <f t="shared" ca="1" si="230"/>
        <v>0</v>
      </c>
      <c r="J2883" s="121"/>
      <c r="K2883" s="196">
        <f>SUMIFS(VENTAS[Cantidad],VENTAS[Código del producto Vendido],INVENTARIO[[#This Row],[Code]])</f>
        <v>0</v>
      </c>
      <c r="L2883" s="196">
        <f>INVENTARIO[[#This Row],[Entradas]]-INVENTARIO[[#This Row],[Salidas]]</f>
        <v>0</v>
      </c>
      <c r="M2883" s="197">
        <f ca="1">INVENTARIO[[#This Row],[Pricing 1]]*10%</f>
        <v>0</v>
      </c>
      <c r="N2883" s="197"/>
      <c r="O2883" s="197"/>
      <c r="P2883" s="197" t="e">
        <f t="shared" si="231"/>
        <v>#DIV/0!</v>
      </c>
      <c r="Q2883" s="196"/>
      <c r="R2883" s="197"/>
      <c r="S2883" s="199">
        <f t="shared" si="232"/>
        <v>0</v>
      </c>
      <c r="T2883" s="200">
        <f ca="1">(P2883+S2883)-INVENTARIO[[#This Row],[Comisión 10%]]</f>
        <v>0</v>
      </c>
      <c r="U2883" s="197">
        <f t="shared" ca="1" si="233"/>
        <v>0</v>
      </c>
      <c r="V2883" s="201"/>
      <c r="W2883" s="20">
        <f ca="1">INVENTARIO[[#This Row],[Precio Final]]-(INVENTARIO[[#This Row],[Comisión 10%]]+INVENTARIO[[#This Row],[Costo total]])</f>
        <v>0</v>
      </c>
      <c r="X2883" s="20">
        <f ca="1">INVENTARIO[[#This Row],[Ganancia Unitaria]]*INVENTARIO[[#This Row],[Salidas]]</f>
        <v>0</v>
      </c>
      <c r="Y2883" s="20"/>
      <c r="Z2883" s="20"/>
    </row>
    <row r="2884" spans="1:26" ht="55" hidden="1" customHeight="1" x14ac:dyDescent="0.15">
      <c r="A2884" s="23"/>
      <c r="B2884" s="171"/>
      <c r="C2884" s="22"/>
      <c r="D2884" s="120"/>
      <c r="E2884" s="194"/>
      <c r="F2884" s="195" t="s">
        <v>697</v>
      </c>
      <c r="G2884" s="196"/>
      <c r="H2884" s="197"/>
      <c r="I2884" s="198">
        <f t="shared" ca="1" si="230"/>
        <v>0</v>
      </c>
      <c r="J2884" s="121"/>
      <c r="K2884" s="196">
        <f>SUMIFS(VENTAS[Cantidad],VENTAS[Código del producto Vendido],INVENTARIO[[#This Row],[Code]])</f>
        <v>0</v>
      </c>
      <c r="L2884" s="196">
        <f>INVENTARIO[[#This Row],[Entradas]]-INVENTARIO[[#This Row],[Salidas]]</f>
        <v>0</v>
      </c>
      <c r="M2884" s="197">
        <f ca="1">INVENTARIO[[#This Row],[Pricing 1]]*10%</f>
        <v>0</v>
      </c>
      <c r="N2884" s="197"/>
      <c r="O2884" s="197"/>
      <c r="P2884" s="197" t="e">
        <f t="shared" si="231"/>
        <v>#DIV/0!</v>
      </c>
      <c r="Q2884" s="196"/>
      <c r="R2884" s="197"/>
      <c r="S2884" s="199">
        <f t="shared" si="232"/>
        <v>0</v>
      </c>
      <c r="T2884" s="200">
        <f ca="1">(P2884+S2884)-INVENTARIO[[#This Row],[Comisión 10%]]</f>
        <v>0</v>
      </c>
      <c r="U2884" s="197">
        <f t="shared" ca="1" si="233"/>
        <v>0</v>
      </c>
      <c r="V2884" s="201"/>
      <c r="W2884" s="20">
        <f ca="1">INVENTARIO[[#This Row],[Precio Final]]-(INVENTARIO[[#This Row],[Comisión 10%]]+INVENTARIO[[#This Row],[Costo total]])</f>
        <v>0</v>
      </c>
      <c r="X2884" s="20">
        <f ca="1">INVENTARIO[[#This Row],[Ganancia Unitaria]]*INVENTARIO[[#This Row],[Salidas]]</f>
        <v>0</v>
      </c>
      <c r="Y2884" s="20"/>
      <c r="Z2884" s="20"/>
    </row>
    <row r="2885" spans="1:26" ht="55" hidden="1" customHeight="1" x14ac:dyDescent="0.15">
      <c r="A2885" s="23"/>
      <c r="B2885" s="171"/>
      <c r="C2885" s="22"/>
      <c r="D2885" s="120"/>
      <c r="E2885" s="194"/>
      <c r="F2885" s="195" t="s">
        <v>697</v>
      </c>
      <c r="G2885" s="196"/>
      <c r="H2885" s="197"/>
      <c r="I2885" s="198">
        <f t="shared" ca="1" si="230"/>
        <v>0</v>
      </c>
      <c r="J2885" s="121"/>
      <c r="K2885" s="196">
        <f>SUMIFS(VENTAS[Cantidad],VENTAS[Código del producto Vendido],INVENTARIO[[#This Row],[Code]])</f>
        <v>0</v>
      </c>
      <c r="L2885" s="196">
        <f>INVENTARIO[[#This Row],[Entradas]]-INVENTARIO[[#This Row],[Salidas]]</f>
        <v>0</v>
      </c>
      <c r="M2885" s="197">
        <f ca="1">INVENTARIO[[#This Row],[Pricing 1]]*10%</f>
        <v>0</v>
      </c>
      <c r="N2885" s="197"/>
      <c r="O2885" s="197"/>
      <c r="P2885" s="197" t="e">
        <f t="shared" si="231"/>
        <v>#DIV/0!</v>
      </c>
      <c r="Q2885" s="196"/>
      <c r="R2885" s="197"/>
      <c r="S2885" s="199">
        <f t="shared" si="232"/>
        <v>0</v>
      </c>
      <c r="T2885" s="200">
        <f ca="1">(P2885+S2885)-INVENTARIO[[#This Row],[Comisión 10%]]</f>
        <v>0</v>
      </c>
      <c r="U2885" s="197">
        <f t="shared" ca="1" si="233"/>
        <v>0</v>
      </c>
      <c r="V2885" s="201"/>
      <c r="W2885" s="20">
        <f ca="1">INVENTARIO[[#This Row],[Precio Final]]-(INVENTARIO[[#This Row],[Comisión 10%]]+INVENTARIO[[#This Row],[Costo total]])</f>
        <v>0</v>
      </c>
      <c r="X2885" s="20">
        <f ca="1">INVENTARIO[[#This Row],[Ganancia Unitaria]]*INVENTARIO[[#This Row],[Salidas]]</f>
        <v>0</v>
      </c>
      <c r="Y2885" s="20"/>
      <c r="Z2885" s="20"/>
    </row>
    <row r="2886" spans="1:26" ht="55" hidden="1" customHeight="1" x14ac:dyDescent="0.15">
      <c r="A2886" s="23"/>
      <c r="B2886" s="171"/>
      <c r="C2886" s="22"/>
      <c r="D2886" s="120"/>
      <c r="E2886" s="194"/>
      <c r="F2886" s="195"/>
      <c r="G2886" s="196"/>
      <c r="H2886" s="197"/>
      <c r="I2886" s="198">
        <f t="shared" ca="1" si="230"/>
        <v>0</v>
      </c>
      <c r="J2886" s="121"/>
      <c r="K2886" s="196">
        <f>SUMIFS(VENTAS[Cantidad],VENTAS[Código del producto Vendido],INVENTARIO[[#This Row],[Code]])</f>
        <v>0</v>
      </c>
      <c r="L2886" s="196">
        <f>INVENTARIO[[#This Row],[Entradas]]-INVENTARIO[[#This Row],[Salidas]]</f>
        <v>0</v>
      </c>
      <c r="M2886" s="197">
        <f ca="1">INVENTARIO[[#This Row],[Pricing 1]]*10%</f>
        <v>0</v>
      </c>
      <c r="N2886" s="197"/>
      <c r="O2886" s="197"/>
      <c r="P2886" s="197" t="e">
        <f t="shared" si="231"/>
        <v>#DIV/0!</v>
      </c>
      <c r="Q2886" s="196"/>
      <c r="R2886" s="197"/>
      <c r="S2886" s="199">
        <f t="shared" si="232"/>
        <v>0</v>
      </c>
      <c r="T2886" s="200">
        <f ca="1">(P2886+S2886)-INVENTARIO[[#This Row],[Comisión 10%]]</f>
        <v>0</v>
      </c>
      <c r="U2886" s="197">
        <f t="shared" ca="1" si="233"/>
        <v>0</v>
      </c>
      <c r="V2886" s="201"/>
      <c r="W2886" s="20">
        <f ca="1">INVENTARIO[[#This Row],[Precio Final]]-(INVENTARIO[[#This Row],[Comisión 10%]]+INVENTARIO[[#This Row],[Costo total]])</f>
        <v>0</v>
      </c>
      <c r="X2886" s="20">
        <f ca="1">INVENTARIO[[#This Row],[Ganancia Unitaria]]*INVENTARIO[[#This Row],[Salidas]]</f>
        <v>0</v>
      </c>
      <c r="Y2886" s="20"/>
      <c r="Z2886" s="20"/>
    </row>
    <row r="2887" spans="1:26" ht="55" hidden="1" customHeight="1" x14ac:dyDescent="0.15">
      <c r="A2887" s="23"/>
      <c r="B2887" s="171"/>
      <c r="C2887" s="22"/>
      <c r="D2887" s="120"/>
      <c r="E2887" s="194"/>
      <c r="F2887" s="195" t="s">
        <v>697</v>
      </c>
      <c r="G2887" s="196"/>
      <c r="H2887" s="197"/>
      <c r="I2887" s="198">
        <f t="shared" ca="1" si="230"/>
        <v>0</v>
      </c>
      <c r="J2887" s="121"/>
      <c r="K2887" s="196">
        <f>SUMIFS(VENTAS[Cantidad],VENTAS[Código del producto Vendido],INVENTARIO[[#This Row],[Code]])</f>
        <v>0</v>
      </c>
      <c r="L2887" s="196">
        <f>INVENTARIO[[#This Row],[Entradas]]-INVENTARIO[[#This Row],[Salidas]]</f>
        <v>0</v>
      </c>
      <c r="M2887" s="197">
        <f ca="1">INVENTARIO[[#This Row],[Pricing 1]]*10%</f>
        <v>0</v>
      </c>
      <c r="N2887" s="197"/>
      <c r="O2887" s="197"/>
      <c r="P2887" s="197" t="e">
        <f t="shared" si="231"/>
        <v>#DIV/0!</v>
      </c>
      <c r="Q2887" s="196"/>
      <c r="R2887" s="197"/>
      <c r="S2887" s="199">
        <f t="shared" si="232"/>
        <v>0</v>
      </c>
      <c r="T2887" s="200">
        <f ca="1">(P2887+S2887)-INVENTARIO[[#This Row],[Comisión 10%]]</f>
        <v>0</v>
      </c>
      <c r="U2887" s="197">
        <f t="shared" ca="1" si="233"/>
        <v>0</v>
      </c>
      <c r="V2887" s="201"/>
      <c r="W2887" s="20">
        <f ca="1">INVENTARIO[[#This Row],[Precio Final]]-(INVENTARIO[[#This Row],[Comisión 10%]]+INVENTARIO[[#This Row],[Costo total]])</f>
        <v>0</v>
      </c>
      <c r="X2887" s="20">
        <f ca="1">INVENTARIO[[#This Row],[Ganancia Unitaria]]*INVENTARIO[[#This Row],[Salidas]]</f>
        <v>0</v>
      </c>
      <c r="Y2887" s="20"/>
      <c r="Z2887" s="20"/>
    </row>
    <row r="2888" spans="1:26" ht="55" hidden="1" customHeight="1" x14ac:dyDescent="0.15">
      <c r="A2888" s="23"/>
      <c r="B2888" s="171"/>
      <c r="C2888" s="22"/>
      <c r="D2888" s="120"/>
      <c r="E2888" s="194"/>
      <c r="F2888" s="195" t="s">
        <v>695</v>
      </c>
      <c r="G2888" s="196"/>
      <c r="H2888" s="197"/>
      <c r="I2888" s="198">
        <f t="shared" ca="1" si="230"/>
        <v>0</v>
      </c>
      <c r="J2888" s="121"/>
      <c r="K2888" s="196">
        <f>SUMIFS(VENTAS[Cantidad],VENTAS[Código del producto Vendido],INVENTARIO[[#This Row],[Code]])</f>
        <v>0</v>
      </c>
      <c r="L2888" s="196">
        <f>INVENTARIO[[#This Row],[Entradas]]-INVENTARIO[[#This Row],[Salidas]]</f>
        <v>0</v>
      </c>
      <c r="M2888" s="197">
        <f ca="1">INVENTARIO[[#This Row],[Pricing 1]]*10%</f>
        <v>0</v>
      </c>
      <c r="N2888" s="197"/>
      <c r="O2888" s="197"/>
      <c r="P2888" s="197" t="e">
        <f t="shared" si="231"/>
        <v>#DIV/0!</v>
      </c>
      <c r="Q2888" s="196"/>
      <c r="R2888" s="197"/>
      <c r="S2888" s="199">
        <f t="shared" si="232"/>
        <v>0</v>
      </c>
      <c r="T2888" s="200">
        <f ca="1">(P2888+S2888)-INVENTARIO[[#This Row],[Comisión 10%]]</f>
        <v>0</v>
      </c>
      <c r="U2888" s="197">
        <f t="shared" ca="1" si="233"/>
        <v>0</v>
      </c>
      <c r="V2888" s="201"/>
      <c r="W2888" s="20">
        <f ca="1">INVENTARIO[[#This Row],[Precio Final]]-(INVENTARIO[[#This Row],[Comisión 10%]]+INVENTARIO[[#This Row],[Costo total]])</f>
        <v>0</v>
      </c>
      <c r="X2888" s="20">
        <f ca="1">INVENTARIO[[#This Row],[Ganancia Unitaria]]*INVENTARIO[[#This Row],[Salidas]]</f>
        <v>0</v>
      </c>
      <c r="Y2888" s="20"/>
      <c r="Z2888" s="20"/>
    </row>
    <row r="2889" spans="1:26" ht="55" hidden="1" customHeight="1" x14ac:dyDescent="0.15">
      <c r="A2889" s="23"/>
      <c r="B2889" s="171"/>
      <c r="C2889" s="22"/>
      <c r="D2889" s="120"/>
      <c r="E2889" s="194"/>
      <c r="F2889" s="195" t="s">
        <v>2412</v>
      </c>
      <c r="G2889" s="196"/>
      <c r="H2889" s="197"/>
      <c r="I2889" s="198">
        <f t="shared" ca="1" si="230"/>
        <v>0</v>
      </c>
      <c r="J2889" s="121"/>
      <c r="K2889" s="196">
        <f>SUMIFS(VENTAS[Cantidad],VENTAS[Código del producto Vendido],INVENTARIO[[#This Row],[Code]])</f>
        <v>0</v>
      </c>
      <c r="L2889" s="196">
        <f>INVENTARIO[[#This Row],[Entradas]]-INVENTARIO[[#This Row],[Salidas]]</f>
        <v>0</v>
      </c>
      <c r="M2889" s="197">
        <f ca="1">INVENTARIO[[#This Row],[Pricing 1]]*10%</f>
        <v>0</v>
      </c>
      <c r="N2889" s="197"/>
      <c r="O2889" s="197"/>
      <c r="P2889" s="197" t="e">
        <f t="shared" si="231"/>
        <v>#DIV/0!</v>
      </c>
      <c r="Q2889" s="196"/>
      <c r="R2889" s="197"/>
      <c r="S2889" s="199">
        <f t="shared" si="232"/>
        <v>0</v>
      </c>
      <c r="T2889" s="200">
        <f ca="1">(P2889+S2889)-INVENTARIO[[#This Row],[Comisión 10%]]</f>
        <v>0</v>
      </c>
      <c r="U2889" s="197">
        <f t="shared" ca="1" si="233"/>
        <v>0</v>
      </c>
      <c r="V2889" s="201"/>
      <c r="W2889" s="20">
        <f ca="1">INVENTARIO[[#This Row],[Precio Final]]-(INVENTARIO[[#This Row],[Comisión 10%]]+INVENTARIO[[#This Row],[Costo total]])</f>
        <v>0</v>
      </c>
      <c r="X2889" s="20">
        <f ca="1">INVENTARIO[[#This Row],[Ganancia Unitaria]]*INVENTARIO[[#This Row],[Salidas]]</f>
        <v>0</v>
      </c>
      <c r="Y2889" s="20"/>
      <c r="Z2889" s="20"/>
    </row>
    <row r="2890" spans="1:26" ht="55" hidden="1" customHeight="1" x14ac:dyDescent="0.15">
      <c r="A2890" s="23"/>
      <c r="B2890" s="171"/>
      <c r="C2890" s="22"/>
      <c r="D2890" s="120"/>
      <c r="E2890" s="194"/>
      <c r="F2890" s="195" t="s">
        <v>697</v>
      </c>
      <c r="G2890" s="196"/>
      <c r="H2890" s="197"/>
      <c r="I2890" s="198">
        <f t="shared" ca="1" si="230"/>
        <v>0</v>
      </c>
      <c r="J2890" s="121"/>
      <c r="K2890" s="196">
        <f>SUMIFS(VENTAS[Cantidad],VENTAS[Código del producto Vendido],INVENTARIO[[#This Row],[Code]])</f>
        <v>0</v>
      </c>
      <c r="L2890" s="196">
        <f>INVENTARIO[[#This Row],[Entradas]]-INVENTARIO[[#This Row],[Salidas]]</f>
        <v>0</v>
      </c>
      <c r="M2890" s="197">
        <f ca="1">INVENTARIO[[#This Row],[Pricing 1]]*10%</f>
        <v>0</v>
      </c>
      <c r="N2890" s="197"/>
      <c r="O2890" s="197"/>
      <c r="P2890" s="197" t="e">
        <f t="shared" si="231"/>
        <v>#DIV/0!</v>
      </c>
      <c r="Q2890" s="196"/>
      <c r="R2890" s="197"/>
      <c r="S2890" s="199">
        <f t="shared" si="232"/>
        <v>0</v>
      </c>
      <c r="T2890" s="200">
        <f ca="1">(P2890+S2890)-INVENTARIO[[#This Row],[Comisión 10%]]</f>
        <v>0</v>
      </c>
      <c r="U2890" s="197">
        <f t="shared" ca="1" si="233"/>
        <v>0</v>
      </c>
      <c r="V2890" s="201"/>
      <c r="W2890" s="20">
        <f ca="1">INVENTARIO[[#This Row],[Precio Final]]-(INVENTARIO[[#This Row],[Comisión 10%]]+INVENTARIO[[#This Row],[Costo total]])</f>
        <v>0</v>
      </c>
      <c r="X2890" s="20">
        <f ca="1">INVENTARIO[[#This Row],[Ganancia Unitaria]]*INVENTARIO[[#This Row],[Salidas]]</f>
        <v>0</v>
      </c>
      <c r="Y2890" s="20"/>
      <c r="Z2890" s="20"/>
    </row>
    <row r="2891" spans="1:26" ht="55" hidden="1" customHeight="1" x14ac:dyDescent="0.15">
      <c r="A2891" s="23"/>
      <c r="B2891" s="171"/>
      <c r="C2891" s="22"/>
      <c r="D2891" s="120"/>
      <c r="E2891" s="194"/>
      <c r="F2891" s="195" t="s">
        <v>695</v>
      </c>
      <c r="G2891" s="196"/>
      <c r="H2891" s="197"/>
      <c r="I2891" s="198">
        <f t="shared" ca="1" si="230"/>
        <v>0</v>
      </c>
      <c r="J2891" s="121"/>
      <c r="K2891" s="196">
        <f>SUMIFS(VENTAS[Cantidad],VENTAS[Código del producto Vendido],INVENTARIO[[#This Row],[Code]])</f>
        <v>0</v>
      </c>
      <c r="L2891" s="196">
        <f>INVENTARIO[[#This Row],[Entradas]]-INVENTARIO[[#This Row],[Salidas]]</f>
        <v>0</v>
      </c>
      <c r="M2891" s="197">
        <f ca="1">INVENTARIO[[#This Row],[Pricing 1]]*10%</f>
        <v>0</v>
      </c>
      <c r="N2891" s="197"/>
      <c r="O2891" s="197"/>
      <c r="P2891" s="197" t="e">
        <f t="shared" si="231"/>
        <v>#DIV/0!</v>
      </c>
      <c r="Q2891" s="196"/>
      <c r="R2891" s="197"/>
      <c r="S2891" s="199">
        <f t="shared" si="232"/>
        <v>0</v>
      </c>
      <c r="T2891" s="200">
        <f ca="1">(P2891+S2891)-INVENTARIO[[#This Row],[Comisión 10%]]</f>
        <v>0</v>
      </c>
      <c r="U2891" s="197">
        <f t="shared" ca="1" si="233"/>
        <v>0</v>
      </c>
      <c r="V2891" s="201"/>
      <c r="W2891" s="20">
        <f ca="1">INVENTARIO[[#This Row],[Precio Final]]-(INVENTARIO[[#This Row],[Comisión 10%]]+INVENTARIO[[#This Row],[Costo total]])</f>
        <v>0</v>
      </c>
      <c r="X2891" s="20">
        <f ca="1">INVENTARIO[[#This Row],[Ganancia Unitaria]]*INVENTARIO[[#This Row],[Salidas]]</f>
        <v>0</v>
      </c>
      <c r="Y2891" s="20"/>
      <c r="Z2891" s="20"/>
    </row>
    <row r="2892" spans="1:26" ht="55" hidden="1" customHeight="1" x14ac:dyDescent="0.15">
      <c r="A2892" s="23"/>
      <c r="B2892" s="171"/>
      <c r="C2892" s="22"/>
      <c r="D2892" s="120"/>
      <c r="E2892" s="194"/>
      <c r="F2892" s="195" t="s">
        <v>697</v>
      </c>
      <c r="G2892" s="196"/>
      <c r="H2892" s="197"/>
      <c r="I2892" s="198">
        <f t="shared" ca="1" si="230"/>
        <v>0</v>
      </c>
      <c r="J2892" s="121"/>
      <c r="K2892" s="196">
        <f>SUMIFS(VENTAS[Cantidad],VENTAS[Código del producto Vendido],INVENTARIO[[#This Row],[Code]])</f>
        <v>0</v>
      </c>
      <c r="L2892" s="196">
        <f>INVENTARIO[[#This Row],[Entradas]]-INVENTARIO[[#This Row],[Salidas]]</f>
        <v>0</v>
      </c>
      <c r="M2892" s="197">
        <f ca="1">INVENTARIO[[#This Row],[Pricing 1]]*10%</f>
        <v>0</v>
      </c>
      <c r="N2892" s="197"/>
      <c r="O2892" s="197"/>
      <c r="P2892" s="197" t="e">
        <f t="shared" si="231"/>
        <v>#DIV/0!</v>
      </c>
      <c r="Q2892" s="196"/>
      <c r="R2892" s="197"/>
      <c r="S2892" s="199">
        <f t="shared" si="232"/>
        <v>0</v>
      </c>
      <c r="T2892" s="200">
        <f ca="1">(P2892+S2892)-INVENTARIO[[#This Row],[Comisión 10%]]</f>
        <v>0</v>
      </c>
      <c r="U2892" s="197">
        <f t="shared" ca="1" si="233"/>
        <v>0</v>
      </c>
      <c r="V2892" s="201"/>
      <c r="W2892" s="20">
        <f ca="1">INVENTARIO[[#This Row],[Precio Final]]-(INVENTARIO[[#This Row],[Comisión 10%]]+INVENTARIO[[#This Row],[Costo total]])</f>
        <v>0</v>
      </c>
      <c r="X2892" s="20">
        <f ca="1">INVENTARIO[[#This Row],[Ganancia Unitaria]]*INVENTARIO[[#This Row],[Salidas]]</f>
        <v>0</v>
      </c>
      <c r="Y2892" s="20"/>
      <c r="Z2892" s="20"/>
    </row>
    <row r="2893" spans="1:26" ht="55" hidden="1" customHeight="1" x14ac:dyDescent="0.15">
      <c r="A2893" s="23"/>
      <c r="B2893" s="171"/>
      <c r="C2893" s="22"/>
      <c r="D2893" s="120"/>
      <c r="E2893" s="194"/>
      <c r="F2893" s="195" t="s">
        <v>1345</v>
      </c>
      <c r="G2893" s="196"/>
      <c r="H2893" s="197"/>
      <c r="I2893" s="198">
        <f t="shared" ca="1" si="230"/>
        <v>0</v>
      </c>
      <c r="J2893" s="121"/>
      <c r="K2893" s="196">
        <f>SUMIFS(VENTAS[Cantidad],VENTAS[Código del producto Vendido],INVENTARIO[[#This Row],[Code]])</f>
        <v>0</v>
      </c>
      <c r="L2893" s="196">
        <f>INVENTARIO[[#This Row],[Entradas]]-INVENTARIO[[#This Row],[Salidas]]</f>
        <v>0</v>
      </c>
      <c r="M2893" s="197">
        <f ca="1">INVENTARIO[[#This Row],[Pricing 1]]*10%</f>
        <v>0</v>
      </c>
      <c r="N2893" s="197"/>
      <c r="O2893" s="197"/>
      <c r="P2893" s="197" t="e">
        <f t="shared" si="231"/>
        <v>#DIV/0!</v>
      </c>
      <c r="Q2893" s="196"/>
      <c r="R2893" s="197"/>
      <c r="S2893" s="199">
        <f t="shared" si="232"/>
        <v>0</v>
      </c>
      <c r="T2893" s="200">
        <f ca="1">(P2893+S2893)-INVENTARIO[[#This Row],[Comisión 10%]]</f>
        <v>0</v>
      </c>
      <c r="U2893" s="197">
        <f t="shared" ca="1" si="233"/>
        <v>0</v>
      </c>
      <c r="V2893" s="201"/>
      <c r="W2893" s="20">
        <f ca="1">INVENTARIO[[#This Row],[Precio Final]]-(INVENTARIO[[#This Row],[Comisión 10%]]+INVENTARIO[[#This Row],[Costo total]])</f>
        <v>0</v>
      </c>
      <c r="X2893" s="20">
        <f ca="1">INVENTARIO[[#This Row],[Ganancia Unitaria]]*INVENTARIO[[#This Row],[Salidas]]</f>
        <v>0</v>
      </c>
      <c r="Y2893" s="20"/>
      <c r="Z2893" s="20"/>
    </row>
    <row r="2894" spans="1:26" ht="55" hidden="1" customHeight="1" x14ac:dyDescent="0.15">
      <c r="A2894" s="23"/>
      <c r="B2894" s="171"/>
      <c r="C2894" s="22"/>
      <c r="D2894" s="120"/>
      <c r="E2894" s="194"/>
      <c r="F2894" s="195" t="s">
        <v>697</v>
      </c>
      <c r="G2894" s="196"/>
      <c r="H2894" s="197"/>
      <c r="I2894" s="198">
        <f t="shared" ca="1" si="230"/>
        <v>0</v>
      </c>
      <c r="J2894" s="121"/>
      <c r="K2894" s="196">
        <f>SUMIFS(VENTAS[Cantidad],VENTAS[Código del producto Vendido],INVENTARIO[[#This Row],[Code]])</f>
        <v>0</v>
      </c>
      <c r="L2894" s="196">
        <f>INVENTARIO[[#This Row],[Entradas]]-INVENTARIO[[#This Row],[Salidas]]</f>
        <v>0</v>
      </c>
      <c r="M2894" s="197">
        <f ca="1">INVENTARIO[[#This Row],[Pricing 1]]*10%</f>
        <v>0</v>
      </c>
      <c r="N2894" s="197"/>
      <c r="O2894" s="197"/>
      <c r="P2894" s="197" t="e">
        <f t="shared" si="231"/>
        <v>#DIV/0!</v>
      </c>
      <c r="Q2894" s="196"/>
      <c r="R2894" s="197"/>
      <c r="S2894" s="199">
        <f t="shared" si="232"/>
        <v>0</v>
      </c>
      <c r="T2894" s="200">
        <f ca="1">(P2894+S2894)-INVENTARIO[[#This Row],[Comisión 10%]]</f>
        <v>0</v>
      </c>
      <c r="U2894" s="197">
        <f t="shared" ca="1" si="233"/>
        <v>0</v>
      </c>
      <c r="V2894" s="201"/>
      <c r="W2894" s="20">
        <f ca="1">INVENTARIO[[#This Row],[Precio Final]]-(INVENTARIO[[#This Row],[Comisión 10%]]+INVENTARIO[[#This Row],[Costo total]])</f>
        <v>0</v>
      </c>
      <c r="X2894" s="20">
        <f ca="1">INVENTARIO[[#This Row],[Ganancia Unitaria]]*INVENTARIO[[#This Row],[Salidas]]</f>
        <v>0</v>
      </c>
      <c r="Y2894" s="20"/>
      <c r="Z2894" s="20"/>
    </row>
    <row r="2895" spans="1:26" ht="55" hidden="1" customHeight="1" x14ac:dyDescent="0.15">
      <c r="A2895" s="23"/>
      <c r="B2895" s="171"/>
      <c r="C2895" s="22"/>
      <c r="D2895" s="120"/>
      <c r="E2895" s="194"/>
      <c r="F2895" s="195"/>
      <c r="G2895" s="196"/>
      <c r="H2895" s="197"/>
      <c r="I2895" s="198">
        <f t="shared" ca="1" si="230"/>
        <v>0</v>
      </c>
      <c r="J2895" s="121"/>
      <c r="K2895" s="196">
        <f>SUMIFS(VENTAS[Cantidad],VENTAS[Código del producto Vendido],INVENTARIO[[#This Row],[Code]])</f>
        <v>0</v>
      </c>
      <c r="L2895" s="196">
        <f>INVENTARIO[[#This Row],[Entradas]]-INVENTARIO[[#This Row],[Salidas]]</f>
        <v>0</v>
      </c>
      <c r="M2895" s="197">
        <f ca="1">INVENTARIO[[#This Row],[Pricing 1]]*10%</f>
        <v>0</v>
      </c>
      <c r="N2895" s="197"/>
      <c r="O2895" s="197"/>
      <c r="P2895" s="197" t="e">
        <f t="shared" si="231"/>
        <v>#DIV/0!</v>
      </c>
      <c r="Q2895" s="196"/>
      <c r="R2895" s="197"/>
      <c r="S2895" s="199">
        <f t="shared" si="232"/>
        <v>0</v>
      </c>
      <c r="T2895" s="200">
        <f ca="1">(P2895+S2895)-INVENTARIO[[#This Row],[Comisión 10%]]</f>
        <v>0</v>
      </c>
      <c r="U2895" s="197">
        <f t="shared" ca="1" si="233"/>
        <v>0</v>
      </c>
      <c r="V2895" s="201"/>
      <c r="W2895" s="20">
        <f ca="1">INVENTARIO[[#This Row],[Precio Final]]-(INVENTARIO[[#This Row],[Comisión 10%]]+INVENTARIO[[#This Row],[Costo total]])</f>
        <v>0</v>
      </c>
      <c r="X2895" s="20">
        <f ca="1">INVENTARIO[[#This Row],[Ganancia Unitaria]]*INVENTARIO[[#This Row],[Salidas]]</f>
        <v>0</v>
      </c>
      <c r="Y2895" s="20"/>
      <c r="Z2895" s="20"/>
    </row>
    <row r="2896" spans="1:26" ht="55" hidden="1" customHeight="1" x14ac:dyDescent="0.15">
      <c r="A2896" s="23"/>
      <c r="B2896" s="171"/>
      <c r="C2896" s="22"/>
      <c r="D2896" s="120"/>
      <c r="E2896" s="194"/>
      <c r="F2896" s="195" t="s">
        <v>692</v>
      </c>
      <c r="G2896" s="196"/>
      <c r="H2896" s="197"/>
      <c r="I2896" s="198">
        <f t="shared" ca="1" si="230"/>
        <v>0</v>
      </c>
      <c r="J2896" s="121"/>
      <c r="K2896" s="196">
        <f>SUMIFS(VENTAS[Cantidad],VENTAS[Código del producto Vendido],INVENTARIO[[#This Row],[Code]])</f>
        <v>0</v>
      </c>
      <c r="L2896" s="196">
        <f>INVENTARIO[[#This Row],[Entradas]]-INVENTARIO[[#This Row],[Salidas]]</f>
        <v>0</v>
      </c>
      <c r="M2896" s="197">
        <f ca="1">INVENTARIO[[#This Row],[Pricing 1]]*10%</f>
        <v>0</v>
      </c>
      <c r="N2896" s="197"/>
      <c r="O2896" s="197"/>
      <c r="P2896" s="197" t="e">
        <f t="shared" si="231"/>
        <v>#DIV/0!</v>
      </c>
      <c r="Q2896" s="196"/>
      <c r="R2896" s="197"/>
      <c r="S2896" s="199">
        <f t="shared" si="232"/>
        <v>0</v>
      </c>
      <c r="T2896" s="200">
        <f ca="1">(P2896+S2896)-INVENTARIO[[#This Row],[Comisión 10%]]</f>
        <v>0</v>
      </c>
      <c r="U2896" s="197">
        <f t="shared" ca="1" si="233"/>
        <v>0</v>
      </c>
      <c r="V2896" s="201"/>
      <c r="W2896" s="20">
        <f ca="1">INVENTARIO[[#This Row],[Precio Final]]-(INVENTARIO[[#This Row],[Comisión 10%]]+INVENTARIO[[#This Row],[Costo total]])</f>
        <v>0</v>
      </c>
      <c r="X2896" s="20">
        <f ca="1">INVENTARIO[[#This Row],[Ganancia Unitaria]]*INVENTARIO[[#This Row],[Salidas]]</f>
        <v>0</v>
      </c>
      <c r="Y2896" s="20"/>
      <c r="Z2896" s="20"/>
    </row>
    <row r="2897" spans="1:26" ht="55" hidden="1" customHeight="1" x14ac:dyDescent="0.15">
      <c r="A2897" s="23"/>
      <c r="B2897" s="171"/>
      <c r="C2897" s="22"/>
      <c r="D2897" s="120"/>
      <c r="E2897" s="194"/>
      <c r="F2897" s="195" t="s">
        <v>695</v>
      </c>
      <c r="G2897" s="196"/>
      <c r="H2897" s="197"/>
      <c r="I2897" s="198">
        <f t="shared" ca="1" si="230"/>
        <v>0</v>
      </c>
      <c r="J2897" s="121"/>
      <c r="K2897" s="196">
        <f>SUMIFS(VENTAS[Cantidad],VENTAS[Código del producto Vendido],INVENTARIO[[#This Row],[Code]])</f>
        <v>0</v>
      </c>
      <c r="L2897" s="196">
        <f>INVENTARIO[[#This Row],[Entradas]]-INVENTARIO[[#This Row],[Salidas]]</f>
        <v>0</v>
      </c>
      <c r="M2897" s="197">
        <f ca="1">INVENTARIO[[#This Row],[Pricing 1]]*10%</f>
        <v>0</v>
      </c>
      <c r="N2897" s="197"/>
      <c r="O2897" s="197"/>
      <c r="P2897" s="197" t="e">
        <f t="shared" si="231"/>
        <v>#DIV/0!</v>
      </c>
      <c r="Q2897" s="196"/>
      <c r="R2897" s="197"/>
      <c r="S2897" s="199">
        <f t="shared" si="232"/>
        <v>0</v>
      </c>
      <c r="T2897" s="200">
        <f ca="1">(P2897+S2897)-INVENTARIO[[#This Row],[Comisión 10%]]</f>
        <v>0</v>
      </c>
      <c r="U2897" s="197">
        <f t="shared" ca="1" si="233"/>
        <v>0</v>
      </c>
      <c r="V2897" s="201"/>
      <c r="W2897" s="20">
        <f ca="1">INVENTARIO[[#This Row],[Precio Final]]-(INVENTARIO[[#This Row],[Comisión 10%]]+INVENTARIO[[#This Row],[Costo total]])</f>
        <v>0</v>
      </c>
      <c r="X2897" s="20">
        <f ca="1">INVENTARIO[[#This Row],[Ganancia Unitaria]]*INVENTARIO[[#This Row],[Salidas]]</f>
        <v>0</v>
      </c>
      <c r="Y2897" s="20"/>
      <c r="Z2897" s="20"/>
    </row>
    <row r="2898" spans="1:26" ht="55" hidden="1" customHeight="1" x14ac:dyDescent="0.15">
      <c r="A2898" s="23"/>
      <c r="B2898" s="171"/>
      <c r="C2898" s="22"/>
      <c r="D2898" s="120"/>
      <c r="E2898" s="194"/>
      <c r="F2898" s="195" t="s">
        <v>695</v>
      </c>
      <c r="G2898" s="196"/>
      <c r="H2898" s="197"/>
      <c r="I2898" s="198">
        <f t="shared" ca="1" si="230"/>
        <v>0</v>
      </c>
      <c r="J2898" s="121"/>
      <c r="K2898" s="196">
        <f>SUMIFS(VENTAS[Cantidad],VENTAS[Código del producto Vendido],INVENTARIO[[#This Row],[Code]])</f>
        <v>0</v>
      </c>
      <c r="L2898" s="196">
        <f>INVENTARIO[[#This Row],[Entradas]]-INVENTARIO[[#This Row],[Salidas]]</f>
        <v>0</v>
      </c>
      <c r="M2898" s="197">
        <f ca="1">INVENTARIO[[#This Row],[Pricing 1]]*10%</f>
        <v>0</v>
      </c>
      <c r="N2898" s="197"/>
      <c r="O2898" s="197"/>
      <c r="P2898" s="197" t="e">
        <f t="shared" si="231"/>
        <v>#DIV/0!</v>
      </c>
      <c r="Q2898" s="196"/>
      <c r="R2898" s="197"/>
      <c r="S2898" s="199">
        <f t="shared" si="232"/>
        <v>0</v>
      </c>
      <c r="T2898" s="200">
        <f ca="1">(P2898+S2898)-INVENTARIO[[#This Row],[Comisión 10%]]</f>
        <v>0</v>
      </c>
      <c r="U2898" s="197">
        <f t="shared" ca="1" si="233"/>
        <v>0</v>
      </c>
      <c r="V2898" s="201"/>
      <c r="W2898" s="20">
        <f ca="1">INVENTARIO[[#This Row],[Precio Final]]-(INVENTARIO[[#This Row],[Comisión 10%]]+INVENTARIO[[#This Row],[Costo total]])</f>
        <v>0</v>
      </c>
      <c r="X2898" s="20">
        <f ca="1">INVENTARIO[[#This Row],[Ganancia Unitaria]]*INVENTARIO[[#This Row],[Salidas]]</f>
        <v>0</v>
      </c>
      <c r="Y2898" s="20"/>
      <c r="Z2898" s="20"/>
    </row>
    <row r="2899" spans="1:26" ht="55" hidden="1" customHeight="1" x14ac:dyDescent="0.15">
      <c r="A2899" s="23"/>
      <c r="B2899" s="171"/>
      <c r="C2899" s="22"/>
      <c r="D2899" s="120"/>
      <c r="E2899" s="194"/>
      <c r="F2899" s="195" t="s">
        <v>2413</v>
      </c>
      <c r="G2899" s="196"/>
      <c r="H2899" s="197"/>
      <c r="I2899" s="198">
        <f t="shared" ca="1" si="230"/>
        <v>0</v>
      </c>
      <c r="J2899" s="121"/>
      <c r="K2899" s="196">
        <f>SUMIFS(VENTAS[Cantidad],VENTAS[Código del producto Vendido],INVENTARIO[[#This Row],[Code]])</f>
        <v>0</v>
      </c>
      <c r="L2899" s="196">
        <f>INVENTARIO[[#This Row],[Entradas]]-INVENTARIO[[#This Row],[Salidas]]</f>
        <v>0</v>
      </c>
      <c r="M2899" s="197">
        <f ca="1">INVENTARIO[[#This Row],[Pricing 1]]*10%</f>
        <v>0</v>
      </c>
      <c r="N2899" s="197"/>
      <c r="O2899" s="197"/>
      <c r="P2899" s="197" t="e">
        <f t="shared" si="231"/>
        <v>#DIV/0!</v>
      </c>
      <c r="Q2899" s="196"/>
      <c r="R2899" s="197"/>
      <c r="S2899" s="199">
        <f t="shared" si="232"/>
        <v>0</v>
      </c>
      <c r="T2899" s="200">
        <f ca="1">(P2899+S2899)-INVENTARIO[[#This Row],[Comisión 10%]]</f>
        <v>0</v>
      </c>
      <c r="U2899" s="197">
        <f t="shared" ca="1" si="233"/>
        <v>0</v>
      </c>
      <c r="V2899" s="201"/>
      <c r="W2899" s="20">
        <f ca="1">INVENTARIO[[#This Row],[Precio Final]]-(INVENTARIO[[#This Row],[Comisión 10%]]+INVENTARIO[[#This Row],[Costo total]])</f>
        <v>0</v>
      </c>
      <c r="X2899" s="20">
        <f ca="1">INVENTARIO[[#This Row],[Ganancia Unitaria]]*INVENTARIO[[#This Row],[Salidas]]</f>
        <v>0</v>
      </c>
      <c r="Y2899" s="20"/>
      <c r="Z2899" s="20"/>
    </row>
    <row r="2900" spans="1:26" ht="55" hidden="1" customHeight="1" x14ac:dyDescent="0.15">
      <c r="A2900" s="23"/>
      <c r="B2900" s="171"/>
      <c r="C2900" s="22"/>
      <c r="D2900" s="120"/>
      <c r="E2900" s="194"/>
      <c r="F2900" s="195" t="s">
        <v>2413</v>
      </c>
      <c r="G2900" s="196"/>
      <c r="H2900" s="197"/>
      <c r="I2900" s="198">
        <f t="shared" ca="1" si="230"/>
        <v>0</v>
      </c>
      <c r="J2900" s="121"/>
      <c r="K2900" s="196">
        <f>SUMIFS(VENTAS[Cantidad],VENTAS[Código del producto Vendido],INVENTARIO[[#This Row],[Code]])</f>
        <v>0</v>
      </c>
      <c r="L2900" s="196">
        <f>INVENTARIO[[#This Row],[Entradas]]-INVENTARIO[[#This Row],[Salidas]]</f>
        <v>0</v>
      </c>
      <c r="M2900" s="197">
        <f ca="1">INVENTARIO[[#This Row],[Pricing 1]]*10%</f>
        <v>0</v>
      </c>
      <c r="N2900" s="197"/>
      <c r="O2900" s="197"/>
      <c r="P2900" s="197" t="e">
        <f t="shared" si="231"/>
        <v>#DIV/0!</v>
      </c>
      <c r="Q2900" s="196"/>
      <c r="R2900" s="197"/>
      <c r="S2900" s="199">
        <f t="shared" si="232"/>
        <v>0</v>
      </c>
      <c r="T2900" s="200">
        <f ca="1">(P2900+S2900)-INVENTARIO[[#This Row],[Comisión 10%]]</f>
        <v>0</v>
      </c>
      <c r="U2900" s="197">
        <f t="shared" ca="1" si="233"/>
        <v>0</v>
      </c>
      <c r="V2900" s="201"/>
      <c r="W2900" s="20">
        <f ca="1">INVENTARIO[[#This Row],[Precio Final]]-(INVENTARIO[[#This Row],[Comisión 10%]]+INVENTARIO[[#This Row],[Costo total]])</f>
        <v>0</v>
      </c>
      <c r="X2900" s="20">
        <f ca="1">INVENTARIO[[#This Row],[Ganancia Unitaria]]*INVENTARIO[[#This Row],[Salidas]]</f>
        <v>0</v>
      </c>
      <c r="Y2900" s="20"/>
      <c r="Z2900" s="20"/>
    </row>
    <row r="2901" spans="1:26" ht="55" hidden="1" customHeight="1" x14ac:dyDescent="0.15">
      <c r="A2901" s="23"/>
      <c r="B2901" s="171"/>
      <c r="C2901" s="22"/>
      <c r="D2901" s="120"/>
      <c r="E2901" s="194"/>
      <c r="F2901" s="195" t="s">
        <v>2413</v>
      </c>
      <c r="G2901" s="196"/>
      <c r="H2901" s="197"/>
      <c r="I2901" s="198">
        <f t="shared" ca="1" si="230"/>
        <v>0</v>
      </c>
      <c r="J2901" s="121"/>
      <c r="K2901" s="196">
        <f>SUMIFS(VENTAS[Cantidad],VENTAS[Código del producto Vendido],INVENTARIO[[#This Row],[Code]])</f>
        <v>0</v>
      </c>
      <c r="L2901" s="196">
        <f>INVENTARIO[[#This Row],[Entradas]]-INVENTARIO[[#This Row],[Salidas]]</f>
        <v>0</v>
      </c>
      <c r="M2901" s="197">
        <f ca="1">INVENTARIO[[#This Row],[Pricing 1]]*10%</f>
        <v>0</v>
      </c>
      <c r="N2901" s="197"/>
      <c r="O2901" s="197"/>
      <c r="P2901" s="197" t="e">
        <f t="shared" si="231"/>
        <v>#DIV/0!</v>
      </c>
      <c r="Q2901" s="196"/>
      <c r="R2901" s="197"/>
      <c r="S2901" s="199">
        <f t="shared" si="232"/>
        <v>0</v>
      </c>
      <c r="T2901" s="200">
        <f ca="1">(P2901+S2901)-INVENTARIO[[#This Row],[Comisión 10%]]</f>
        <v>0</v>
      </c>
      <c r="U2901" s="197">
        <f t="shared" ca="1" si="233"/>
        <v>0</v>
      </c>
      <c r="V2901" s="201"/>
      <c r="W2901" s="20">
        <f ca="1">INVENTARIO[[#This Row],[Precio Final]]-(INVENTARIO[[#This Row],[Comisión 10%]]+INVENTARIO[[#This Row],[Costo total]])</f>
        <v>0</v>
      </c>
      <c r="X2901" s="20">
        <f ca="1">INVENTARIO[[#This Row],[Ganancia Unitaria]]*INVENTARIO[[#This Row],[Salidas]]</f>
        <v>0</v>
      </c>
      <c r="Y2901" s="20"/>
      <c r="Z2901" s="20"/>
    </row>
    <row r="2902" spans="1:26" ht="55" hidden="1" customHeight="1" x14ac:dyDescent="0.15">
      <c r="A2902" s="23"/>
      <c r="B2902" s="171"/>
      <c r="C2902" s="22"/>
      <c r="D2902" s="120"/>
      <c r="E2902" s="194"/>
      <c r="F2902" s="195" t="s">
        <v>2413</v>
      </c>
      <c r="G2902" s="196"/>
      <c r="H2902" s="197"/>
      <c r="I2902" s="198">
        <f t="shared" ca="1" si="230"/>
        <v>0</v>
      </c>
      <c r="J2902" s="121"/>
      <c r="K2902" s="196">
        <f>SUMIFS(VENTAS[Cantidad],VENTAS[Código del producto Vendido],INVENTARIO[[#This Row],[Code]])</f>
        <v>0</v>
      </c>
      <c r="L2902" s="196">
        <f>INVENTARIO[[#This Row],[Entradas]]-INVENTARIO[[#This Row],[Salidas]]</f>
        <v>0</v>
      </c>
      <c r="M2902" s="197">
        <f ca="1">INVENTARIO[[#This Row],[Pricing 1]]*10%</f>
        <v>0</v>
      </c>
      <c r="N2902" s="197"/>
      <c r="O2902" s="197"/>
      <c r="P2902" s="197" t="e">
        <f t="shared" si="231"/>
        <v>#DIV/0!</v>
      </c>
      <c r="Q2902" s="196"/>
      <c r="R2902" s="197"/>
      <c r="S2902" s="199">
        <f t="shared" si="232"/>
        <v>0</v>
      </c>
      <c r="T2902" s="200">
        <f ca="1">(P2902+S2902)-INVENTARIO[[#This Row],[Comisión 10%]]</f>
        <v>0</v>
      </c>
      <c r="U2902" s="197">
        <f t="shared" ca="1" si="233"/>
        <v>0</v>
      </c>
      <c r="V2902" s="201"/>
      <c r="W2902" s="20">
        <f ca="1">INVENTARIO[[#This Row],[Precio Final]]-(INVENTARIO[[#This Row],[Comisión 10%]]+INVENTARIO[[#This Row],[Costo total]])</f>
        <v>0</v>
      </c>
      <c r="X2902" s="20">
        <f ca="1">INVENTARIO[[#This Row],[Ganancia Unitaria]]*INVENTARIO[[#This Row],[Salidas]]</f>
        <v>0</v>
      </c>
      <c r="Y2902" s="20"/>
      <c r="Z2902" s="20"/>
    </row>
    <row r="2903" spans="1:26" ht="55" hidden="1" customHeight="1" x14ac:dyDescent="0.15">
      <c r="A2903" s="23"/>
      <c r="B2903" s="171"/>
      <c r="C2903" s="22"/>
      <c r="D2903" s="120"/>
      <c r="E2903" s="194"/>
      <c r="F2903" s="195" t="s">
        <v>695</v>
      </c>
      <c r="G2903" s="196"/>
      <c r="H2903" s="197"/>
      <c r="I2903" s="198">
        <f t="shared" ca="1" si="230"/>
        <v>0</v>
      </c>
      <c r="J2903" s="121"/>
      <c r="K2903" s="196">
        <f>SUMIFS(VENTAS[Cantidad],VENTAS[Código del producto Vendido],INVENTARIO[[#This Row],[Code]])</f>
        <v>0</v>
      </c>
      <c r="L2903" s="196">
        <f>INVENTARIO[[#This Row],[Entradas]]-INVENTARIO[[#This Row],[Salidas]]</f>
        <v>0</v>
      </c>
      <c r="M2903" s="197">
        <f ca="1">INVENTARIO[[#This Row],[Pricing 1]]*10%</f>
        <v>0</v>
      </c>
      <c r="N2903" s="197"/>
      <c r="O2903" s="197"/>
      <c r="P2903" s="197" t="e">
        <f t="shared" si="231"/>
        <v>#DIV/0!</v>
      </c>
      <c r="Q2903" s="196"/>
      <c r="R2903" s="197"/>
      <c r="S2903" s="199">
        <f t="shared" si="232"/>
        <v>0</v>
      </c>
      <c r="T2903" s="200">
        <f ca="1">(P2903+S2903)-INVENTARIO[[#This Row],[Comisión 10%]]</f>
        <v>0</v>
      </c>
      <c r="U2903" s="197">
        <f t="shared" ca="1" si="233"/>
        <v>0</v>
      </c>
      <c r="V2903" s="201"/>
      <c r="W2903" s="20">
        <f ca="1">INVENTARIO[[#This Row],[Precio Final]]-(INVENTARIO[[#This Row],[Comisión 10%]]+INVENTARIO[[#This Row],[Costo total]])</f>
        <v>0</v>
      </c>
      <c r="X2903" s="20">
        <f ca="1">INVENTARIO[[#This Row],[Ganancia Unitaria]]*INVENTARIO[[#This Row],[Salidas]]</f>
        <v>0</v>
      </c>
      <c r="Y2903" s="20"/>
      <c r="Z2903" s="20"/>
    </row>
    <row r="2904" spans="1:26" ht="55" hidden="1" customHeight="1" x14ac:dyDescent="0.15">
      <c r="A2904" s="23"/>
      <c r="B2904" s="171"/>
      <c r="C2904" s="22"/>
      <c r="D2904" s="120"/>
      <c r="E2904" s="194"/>
      <c r="F2904" s="195" t="s">
        <v>692</v>
      </c>
      <c r="G2904" s="196"/>
      <c r="H2904" s="197"/>
      <c r="I2904" s="198">
        <f t="shared" ca="1" si="230"/>
        <v>0</v>
      </c>
      <c r="J2904" s="121"/>
      <c r="K2904" s="196">
        <f>SUMIFS(VENTAS[Cantidad],VENTAS[Código del producto Vendido],INVENTARIO[[#This Row],[Code]])</f>
        <v>0</v>
      </c>
      <c r="L2904" s="196">
        <f>INVENTARIO[[#This Row],[Entradas]]-INVENTARIO[[#This Row],[Salidas]]</f>
        <v>0</v>
      </c>
      <c r="M2904" s="197">
        <f ca="1">INVENTARIO[[#This Row],[Pricing 1]]*10%</f>
        <v>0</v>
      </c>
      <c r="N2904" s="197"/>
      <c r="O2904" s="197"/>
      <c r="P2904" s="197" t="e">
        <f t="shared" si="231"/>
        <v>#DIV/0!</v>
      </c>
      <c r="Q2904" s="196"/>
      <c r="R2904" s="197"/>
      <c r="S2904" s="199">
        <f t="shared" si="232"/>
        <v>0</v>
      </c>
      <c r="T2904" s="200">
        <f ca="1">(P2904+S2904)-INVENTARIO[[#This Row],[Comisión 10%]]</f>
        <v>0</v>
      </c>
      <c r="U2904" s="197">
        <f t="shared" ca="1" si="233"/>
        <v>0</v>
      </c>
      <c r="V2904" s="201"/>
      <c r="W2904" s="20">
        <f ca="1">INVENTARIO[[#This Row],[Precio Final]]-(INVENTARIO[[#This Row],[Comisión 10%]]+INVENTARIO[[#This Row],[Costo total]])</f>
        <v>0</v>
      </c>
      <c r="X2904" s="20">
        <f ca="1">INVENTARIO[[#This Row],[Ganancia Unitaria]]*INVENTARIO[[#This Row],[Salidas]]</f>
        <v>0</v>
      </c>
      <c r="Y2904" s="20"/>
      <c r="Z2904" s="20"/>
    </row>
    <row r="2905" spans="1:26" ht="55" hidden="1" customHeight="1" x14ac:dyDescent="0.15">
      <c r="A2905" s="23"/>
      <c r="B2905" s="171"/>
      <c r="C2905" s="22"/>
      <c r="D2905" s="120"/>
      <c r="E2905" s="194"/>
      <c r="F2905" s="195" t="s">
        <v>697</v>
      </c>
      <c r="G2905" s="196"/>
      <c r="H2905" s="197"/>
      <c r="I2905" s="198">
        <f t="shared" ca="1" si="230"/>
        <v>0</v>
      </c>
      <c r="J2905" s="121"/>
      <c r="K2905" s="196">
        <f>SUMIFS(VENTAS[Cantidad],VENTAS[Código del producto Vendido],INVENTARIO[[#This Row],[Code]])</f>
        <v>0</v>
      </c>
      <c r="L2905" s="196">
        <f>INVENTARIO[[#This Row],[Entradas]]-INVENTARIO[[#This Row],[Salidas]]</f>
        <v>0</v>
      </c>
      <c r="M2905" s="197">
        <f ca="1">INVENTARIO[[#This Row],[Pricing 1]]*10%</f>
        <v>0</v>
      </c>
      <c r="N2905" s="197"/>
      <c r="O2905" s="197"/>
      <c r="P2905" s="197" t="e">
        <f t="shared" si="231"/>
        <v>#DIV/0!</v>
      </c>
      <c r="Q2905" s="196"/>
      <c r="R2905" s="197"/>
      <c r="S2905" s="199">
        <f t="shared" si="232"/>
        <v>0</v>
      </c>
      <c r="T2905" s="200">
        <f ca="1">(P2905+S2905)-INVENTARIO[[#This Row],[Comisión 10%]]</f>
        <v>0</v>
      </c>
      <c r="U2905" s="197">
        <f t="shared" ca="1" si="233"/>
        <v>0</v>
      </c>
      <c r="V2905" s="201"/>
      <c r="W2905" s="20">
        <f ca="1">INVENTARIO[[#This Row],[Precio Final]]-(INVENTARIO[[#This Row],[Comisión 10%]]+INVENTARIO[[#This Row],[Costo total]])</f>
        <v>0</v>
      </c>
      <c r="X2905" s="20">
        <f ca="1">INVENTARIO[[#This Row],[Ganancia Unitaria]]*INVENTARIO[[#This Row],[Salidas]]</f>
        <v>0</v>
      </c>
      <c r="Y2905" s="20"/>
      <c r="Z2905" s="20"/>
    </row>
    <row r="2906" spans="1:26" ht="55" hidden="1" customHeight="1" x14ac:dyDescent="0.15">
      <c r="A2906" s="23"/>
      <c r="B2906" s="171"/>
      <c r="C2906" s="22"/>
      <c r="D2906" s="120"/>
      <c r="E2906" s="194"/>
      <c r="F2906" s="195" t="s">
        <v>692</v>
      </c>
      <c r="G2906" s="196"/>
      <c r="H2906" s="197"/>
      <c r="I2906" s="198">
        <f t="shared" ca="1" si="230"/>
        <v>0</v>
      </c>
      <c r="J2906" s="121"/>
      <c r="K2906" s="196">
        <f>SUMIFS(VENTAS[Cantidad],VENTAS[Código del producto Vendido],INVENTARIO[[#This Row],[Code]])</f>
        <v>0</v>
      </c>
      <c r="L2906" s="196">
        <f>INVENTARIO[[#This Row],[Entradas]]-INVENTARIO[[#This Row],[Salidas]]</f>
        <v>0</v>
      </c>
      <c r="M2906" s="197">
        <f ca="1">INVENTARIO[[#This Row],[Pricing 1]]*10%</f>
        <v>0</v>
      </c>
      <c r="N2906" s="197"/>
      <c r="O2906" s="197"/>
      <c r="P2906" s="197" t="e">
        <f t="shared" si="231"/>
        <v>#DIV/0!</v>
      </c>
      <c r="Q2906" s="196"/>
      <c r="R2906" s="197"/>
      <c r="S2906" s="199">
        <f t="shared" si="232"/>
        <v>0</v>
      </c>
      <c r="T2906" s="200">
        <f ca="1">(P2906+S2906)-INVENTARIO[[#This Row],[Comisión 10%]]</f>
        <v>0</v>
      </c>
      <c r="U2906" s="197">
        <f t="shared" ca="1" si="233"/>
        <v>0</v>
      </c>
      <c r="V2906" s="201"/>
      <c r="W2906" s="20">
        <f ca="1">INVENTARIO[[#This Row],[Precio Final]]-(INVENTARIO[[#This Row],[Comisión 10%]]+INVENTARIO[[#This Row],[Costo total]])</f>
        <v>0</v>
      </c>
      <c r="X2906" s="20">
        <f ca="1">INVENTARIO[[#This Row],[Ganancia Unitaria]]*INVENTARIO[[#This Row],[Salidas]]</f>
        <v>0</v>
      </c>
      <c r="Y2906" s="20"/>
      <c r="Z2906" s="20"/>
    </row>
    <row r="2907" spans="1:26" ht="55" hidden="1" customHeight="1" x14ac:dyDescent="0.15">
      <c r="A2907" s="23"/>
      <c r="B2907" s="171"/>
      <c r="C2907" s="22"/>
      <c r="D2907" s="120"/>
      <c r="E2907" s="194"/>
      <c r="F2907" s="195" t="s">
        <v>697</v>
      </c>
      <c r="G2907" s="196"/>
      <c r="H2907" s="197"/>
      <c r="I2907" s="198">
        <f t="shared" ca="1" si="230"/>
        <v>0</v>
      </c>
      <c r="J2907" s="121"/>
      <c r="K2907" s="196">
        <f>SUMIFS(VENTAS[Cantidad],VENTAS[Código del producto Vendido],INVENTARIO[[#This Row],[Code]])</f>
        <v>0</v>
      </c>
      <c r="L2907" s="196">
        <f>INVENTARIO[[#This Row],[Entradas]]-INVENTARIO[[#This Row],[Salidas]]</f>
        <v>0</v>
      </c>
      <c r="M2907" s="197">
        <f ca="1">INVENTARIO[[#This Row],[Pricing 1]]*10%</f>
        <v>0</v>
      </c>
      <c r="N2907" s="197"/>
      <c r="O2907" s="197"/>
      <c r="P2907" s="197" t="e">
        <f t="shared" si="231"/>
        <v>#DIV/0!</v>
      </c>
      <c r="Q2907" s="196"/>
      <c r="R2907" s="197"/>
      <c r="S2907" s="199">
        <f t="shared" si="232"/>
        <v>0</v>
      </c>
      <c r="T2907" s="200">
        <f ca="1">(P2907+S2907)-INVENTARIO[[#This Row],[Comisión 10%]]</f>
        <v>0</v>
      </c>
      <c r="U2907" s="197">
        <f t="shared" ca="1" si="233"/>
        <v>0</v>
      </c>
      <c r="V2907" s="201"/>
      <c r="W2907" s="20">
        <f ca="1">INVENTARIO[[#This Row],[Precio Final]]-(INVENTARIO[[#This Row],[Comisión 10%]]+INVENTARIO[[#This Row],[Costo total]])</f>
        <v>0</v>
      </c>
      <c r="X2907" s="20">
        <f ca="1">INVENTARIO[[#This Row],[Ganancia Unitaria]]*INVENTARIO[[#This Row],[Salidas]]</f>
        <v>0</v>
      </c>
      <c r="Y2907" s="20"/>
      <c r="Z2907" s="20"/>
    </row>
    <row r="2908" spans="1:26" ht="55" hidden="1" customHeight="1" x14ac:dyDescent="0.15">
      <c r="A2908" s="23"/>
      <c r="B2908" s="171"/>
      <c r="C2908" s="22"/>
      <c r="D2908" s="120"/>
      <c r="E2908" s="194"/>
      <c r="F2908" s="195" t="s">
        <v>695</v>
      </c>
      <c r="G2908" s="196"/>
      <c r="H2908" s="197"/>
      <c r="I2908" s="198">
        <f t="shared" ca="1" si="230"/>
        <v>0</v>
      </c>
      <c r="J2908" s="121"/>
      <c r="K2908" s="196">
        <f>SUMIFS(VENTAS[Cantidad],VENTAS[Código del producto Vendido],INVENTARIO[[#This Row],[Code]])</f>
        <v>0</v>
      </c>
      <c r="L2908" s="196">
        <f>INVENTARIO[[#This Row],[Entradas]]-INVENTARIO[[#This Row],[Salidas]]</f>
        <v>0</v>
      </c>
      <c r="M2908" s="197">
        <f ca="1">INVENTARIO[[#This Row],[Pricing 1]]*10%</f>
        <v>0</v>
      </c>
      <c r="N2908" s="197"/>
      <c r="O2908" s="197"/>
      <c r="P2908" s="197" t="e">
        <f t="shared" si="231"/>
        <v>#DIV/0!</v>
      </c>
      <c r="Q2908" s="196"/>
      <c r="R2908" s="197"/>
      <c r="S2908" s="199">
        <f t="shared" si="232"/>
        <v>0</v>
      </c>
      <c r="T2908" s="200">
        <f ca="1">(P2908+S2908)-INVENTARIO[[#This Row],[Comisión 10%]]</f>
        <v>0</v>
      </c>
      <c r="U2908" s="197">
        <f t="shared" ca="1" si="233"/>
        <v>0</v>
      </c>
      <c r="V2908" s="201"/>
      <c r="W2908" s="20">
        <f ca="1">INVENTARIO[[#This Row],[Precio Final]]-(INVENTARIO[[#This Row],[Comisión 10%]]+INVENTARIO[[#This Row],[Costo total]])</f>
        <v>0</v>
      </c>
      <c r="X2908" s="20">
        <f ca="1">INVENTARIO[[#This Row],[Ganancia Unitaria]]*INVENTARIO[[#This Row],[Salidas]]</f>
        <v>0</v>
      </c>
      <c r="Y2908" s="20"/>
      <c r="Z2908" s="20"/>
    </row>
    <row r="2909" spans="1:26" ht="55" hidden="1" customHeight="1" x14ac:dyDescent="0.15">
      <c r="A2909" s="23"/>
      <c r="B2909" s="171"/>
      <c r="C2909" s="22"/>
      <c r="D2909" s="120"/>
      <c r="E2909" s="194"/>
      <c r="F2909" s="195" t="s">
        <v>698</v>
      </c>
      <c r="G2909" s="196"/>
      <c r="H2909" s="197"/>
      <c r="I2909" s="198">
        <f t="shared" ca="1" si="230"/>
        <v>0</v>
      </c>
      <c r="J2909" s="121"/>
      <c r="K2909" s="196">
        <f>SUMIFS(VENTAS[Cantidad],VENTAS[Código del producto Vendido],INVENTARIO[[#This Row],[Code]])</f>
        <v>0</v>
      </c>
      <c r="L2909" s="196">
        <f>INVENTARIO[[#This Row],[Entradas]]-INVENTARIO[[#This Row],[Salidas]]</f>
        <v>0</v>
      </c>
      <c r="M2909" s="197">
        <f ca="1">INVENTARIO[[#This Row],[Pricing 1]]*10%</f>
        <v>0</v>
      </c>
      <c r="N2909" s="197"/>
      <c r="O2909" s="197"/>
      <c r="P2909" s="197" t="e">
        <f t="shared" si="231"/>
        <v>#DIV/0!</v>
      </c>
      <c r="Q2909" s="196"/>
      <c r="R2909" s="197"/>
      <c r="S2909" s="199">
        <f t="shared" si="232"/>
        <v>0</v>
      </c>
      <c r="T2909" s="200">
        <f ca="1">(P2909+S2909)-INVENTARIO[[#This Row],[Comisión 10%]]</f>
        <v>0</v>
      </c>
      <c r="U2909" s="197">
        <f t="shared" ca="1" si="233"/>
        <v>0</v>
      </c>
      <c r="V2909" s="201"/>
      <c r="W2909" s="20">
        <f ca="1">INVENTARIO[[#This Row],[Precio Final]]-(INVENTARIO[[#This Row],[Comisión 10%]]+INVENTARIO[[#This Row],[Costo total]])</f>
        <v>0</v>
      </c>
      <c r="X2909" s="20">
        <f ca="1">INVENTARIO[[#This Row],[Ganancia Unitaria]]*INVENTARIO[[#This Row],[Salidas]]</f>
        <v>0</v>
      </c>
      <c r="Y2909" s="20"/>
      <c r="Z2909" s="20"/>
    </row>
    <row r="2910" spans="1:26" ht="55" hidden="1" customHeight="1" x14ac:dyDescent="0.15">
      <c r="A2910" s="23"/>
      <c r="B2910" s="171"/>
      <c r="C2910" s="22"/>
      <c r="D2910" s="120"/>
      <c r="E2910" s="194"/>
      <c r="F2910" s="195" t="s">
        <v>695</v>
      </c>
      <c r="G2910" s="196"/>
      <c r="H2910" s="197"/>
      <c r="I2910" s="198">
        <f t="shared" ca="1" si="230"/>
        <v>0</v>
      </c>
      <c r="J2910" s="121"/>
      <c r="K2910" s="196">
        <f>SUMIFS(VENTAS[Cantidad],VENTAS[Código del producto Vendido],INVENTARIO[[#This Row],[Code]])</f>
        <v>0</v>
      </c>
      <c r="L2910" s="196">
        <f>INVENTARIO[[#This Row],[Entradas]]-INVENTARIO[[#This Row],[Salidas]]</f>
        <v>0</v>
      </c>
      <c r="M2910" s="197">
        <f ca="1">INVENTARIO[[#This Row],[Pricing 1]]*10%</f>
        <v>0</v>
      </c>
      <c r="N2910" s="197"/>
      <c r="O2910" s="197"/>
      <c r="P2910" s="197" t="e">
        <f t="shared" si="231"/>
        <v>#DIV/0!</v>
      </c>
      <c r="Q2910" s="196"/>
      <c r="R2910" s="197"/>
      <c r="S2910" s="199">
        <f t="shared" si="232"/>
        <v>0</v>
      </c>
      <c r="T2910" s="200">
        <f ca="1">(P2910+S2910)-INVENTARIO[[#This Row],[Comisión 10%]]</f>
        <v>0</v>
      </c>
      <c r="U2910" s="197">
        <f t="shared" ca="1" si="233"/>
        <v>0</v>
      </c>
      <c r="V2910" s="201"/>
      <c r="W2910" s="20">
        <f ca="1">INVENTARIO[[#This Row],[Precio Final]]-(INVENTARIO[[#This Row],[Comisión 10%]]+INVENTARIO[[#This Row],[Costo total]])</f>
        <v>0</v>
      </c>
      <c r="X2910" s="20">
        <f ca="1">INVENTARIO[[#This Row],[Ganancia Unitaria]]*INVENTARIO[[#This Row],[Salidas]]</f>
        <v>0</v>
      </c>
      <c r="Y2910" s="20"/>
      <c r="Z2910" s="20"/>
    </row>
    <row r="2911" spans="1:26" ht="55" hidden="1" customHeight="1" x14ac:dyDescent="0.15">
      <c r="A2911" s="23"/>
      <c r="B2911" s="171"/>
      <c r="C2911" s="22"/>
      <c r="D2911" s="120"/>
      <c r="E2911" s="194"/>
      <c r="F2911" s="195" t="s">
        <v>697</v>
      </c>
      <c r="G2911" s="196"/>
      <c r="H2911" s="197"/>
      <c r="I2911" s="198">
        <f t="shared" ca="1" si="230"/>
        <v>0</v>
      </c>
      <c r="J2911" s="121"/>
      <c r="K2911" s="196">
        <f>SUMIFS(VENTAS[Cantidad],VENTAS[Código del producto Vendido],INVENTARIO[[#This Row],[Code]])</f>
        <v>0</v>
      </c>
      <c r="L2911" s="196">
        <f>INVENTARIO[[#This Row],[Entradas]]-INVENTARIO[[#This Row],[Salidas]]</f>
        <v>0</v>
      </c>
      <c r="M2911" s="197">
        <f ca="1">INVENTARIO[[#This Row],[Pricing 1]]*10%</f>
        <v>0</v>
      </c>
      <c r="N2911" s="197"/>
      <c r="O2911" s="197"/>
      <c r="P2911" s="197" t="e">
        <f t="shared" si="231"/>
        <v>#DIV/0!</v>
      </c>
      <c r="Q2911" s="196"/>
      <c r="R2911" s="197"/>
      <c r="S2911" s="199">
        <f t="shared" si="232"/>
        <v>0</v>
      </c>
      <c r="T2911" s="200">
        <f ca="1">(P2911+S2911)-INVENTARIO[[#This Row],[Comisión 10%]]</f>
        <v>0</v>
      </c>
      <c r="U2911" s="197">
        <f t="shared" ca="1" si="233"/>
        <v>0</v>
      </c>
      <c r="V2911" s="201"/>
      <c r="W2911" s="20">
        <f ca="1">INVENTARIO[[#This Row],[Precio Final]]-(INVENTARIO[[#This Row],[Comisión 10%]]+INVENTARIO[[#This Row],[Costo total]])</f>
        <v>0</v>
      </c>
      <c r="X2911" s="20">
        <f ca="1">INVENTARIO[[#This Row],[Ganancia Unitaria]]*INVENTARIO[[#This Row],[Salidas]]</f>
        <v>0</v>
      </c>
      <c r="Y2911" s="20"/>
      <c r="Z2911" s="20"/>
    </row>
    <row r="2912" spans="1:26" ht="55" hidden="1" customHeight="1" x14ac:dyDescent="0.15">
      <c r="A2912" s="23"/>
      <c r="B2912" s="171"/>
      <c r="C2912" s="22"/>
      <c r="D2912" s="120"/>
      <c r="E2912" s="194"/>
      <c r="F2912" s="195" t="s">
        <v>692</v>
      </c>
      <c r="G2912" s="196"/>
      <c r="H2912" s="197"/>
      <c r="I2912" s="198">
        <f t="shared" ca="1" si="230"/>
        <v>0</v>
      </c>
      <c r="J2912" s="121"/>
      <c r="K2912" s="196">
        <f>SUMIFS(VENTAS[Cantidad],VENTAS[Código del producto Vendido],INVENTARIO[[#This Row],[Code]])</f>
        <v>0</v>
      </c>
      <c r="L2912" s="196">
        <f>INVENTARIO[[#This Row],[Entradas]]-INVENTARIO[[#This Row],[Salidas]]</f>
        <v>0</v>
      </c>
      <c r="M2912" s="197">
        <f ca="1">INVENTARIO[[#This Row],[Pricing 1]]*10%</f>
        <v>0</v>
      </c>
      <c r="N2912" s="197"/>
      <c r="O2912" s="197"/>
      <c r="P2912" s="197" t="e">
        <f t="shared" si="231"/>
        <v>#DIV/0!</v>
      </c>
      <c r="Q2912" s="196"/>
      <c r="R2912" s="197"/>
      <c r="S2912" s="199">
        <f t="shared" si="232"/>
        <v>0</v>
      </c>
      <c r="T2912" s="200">
        <f ca="1">(P2912+S2912)-INVENTARIO[[#This Row],[Comisión 10%]]</f>
        <v>0</v>
      </c>
      <c r="U2912" s="197">
        <f t="shared" ca="1" si="233"/>
        <v>0</v>
      </c>
      <c r="V2912" s="201"/>
      <c r="W2912" s="20">
        <f ca="1">INVENTARIO[[#This Row],[Precio Final]]-(INVENTARIO[[#This Row],[Comisión 10%]]+INVENTARIO[[#This Row],[Costo total]])</f>
        <v>0</v>
      </c>
      <c r="X2912" s="20">
        <f ca="1">INVENTARIO[[#This Row],[Ganancia Unitaria]]*INVENTARIO[[#This Row],[Salidas]]</f>
        <v>0</v>
      </c>
      <c r="Y2912" s="20"/>
      <c r="Z2912" s="20"/>
    </row>
    <row r="2913" spans="1:26" ht="55" hidden="1" customHeight="1" x14ac:dyDescent="0.15">
      <c r="A2913" s="23"/>
      <c r="B2913" s="171"/>
      <c r="C2913" s="22"/>
      <c r="D2913" s="120"/>
      <c r="E2913" s="194"/>
      <c r="F2913" s="195" t="s">
        <v>692</v>
      </c>
      <c r="G2913" s="196"/>
      <c r="H2913" s="197"/>
      <c r="I2913" s="198">
        <f t="shared" ca="1" si="230"/>
        <v>0</v>
      </c>
      <c r="J2913" s="121"/>
      <c r="K2913" s="196">
        <f>SUMIFS(VENTAS[Cantidad],VENTAS[Código del producto Vendido],INVENTARIO[[#This Row],[Code]])</f>
        <v>0</v>
      </c>
      <c r="L2913" s="196">
        <f>INVENTARIO[[#This Row],[Entradas]]-INVENTARIO[[#This Row],[Salidas]]</f>
        <v>0</v>
      </c>
      <c r="M2913" s="197">
        <f ca="1">INVENTARIO[[#This Row],[Pricing 1]]*10%</f>
        <v>0</v>
      </c>
      <c r="N2913" s="197"/>
      <c r="O2913" s="197"/>
      <c r="P2913" s="197" t="e">
        <f t="shared" si="231"/>
        <v>#DIV/0!</v>
      </c>
      <c r="Q2913" s="196"/>
      <c r="R2913" s="197"/>
      <c r="S2913" s="199">
        <f t="shared" si="232"/>
        <v>0</v>
      </c>
      <c r="T2913" s="200">
        <f ca="1">(P2913+S2913)-INVENTARIO[[#This Row],[Comisión 10%]]</f>
        <v>0</v>
      </c>
      <c r="U2913" s="197">
        <f t="shared" ca="1" si="233"/>
        <v>0</v>
      </c>
      <c r="V2913" s="201"/>
      <c r="W2913" s="20">
        <f ca="1">INVENTARIO[[#This Row],[Precio Final]]-(INVENTARIO[[#This Row],[Comisión 10%]]+INVENTARIO[[#This Row],[Costo total]])</f>
        <v>0</v>
      </c>
      <c r="X2913" s="20">
        <f ca="1">INVENTARIO[[#This Row],[Ganancia Unitaria]]*INVENTARIO[[#This Row],[Salidas]]</f>
        <v>0</v>
      </c>
      <c r="Y2913" s="20"/>
      <c r="Z2913" s="20"/>
    </row>
    <row r="2914" spans="1:26" ht="55" hidden="1" customHeight="1" x14ac:dyDescent="0.15">
      <c r="A2914" s="23"/>
      <c r="B2914" s="171"/>
      <c r="C2914" s="22"/>
      <c r="D2914" s="120"/>
      <c r="E2914" s="194"/>
      <c r="F2914" s="195" t="s">
        <v>695</v>
      </c>
      <c r="G2914" s="196"/>
      <c r="H2914" s="197"/>
      <c r="I2914" s="198">
        <f t="shared" ca="1" si="230"/>
        <v>0</v>
      </c>
      <c r="J2914" s="121"/>
      <c r="K2914" s="196">
        <f>SUMIFS(VENTAS[Cantidad],VENTAS[Código del producto Vendido],INVENTARIO[[#This Row],[Code]])</f>
        <v>0</v>
      </c>
      <c r="L2914" s="196">
        <f>INVENTARIO[[#This Row],[Entradas]]-INVENTARIO[[#This Row],[Salidas]]</f>
        <v>0</v>
      </c>
      <c r="M2914" s="197">
        <f ca="1">INVENTARIO[[#This Row],[Pricing 1]]*10%</f>
        <v>0</v>
      </c>
      <c r="N2914" s="197"/>
      <c r="O2914" s="197"/>
      <c r="P2914" s="197" t="e">
        <f t="shared" si="231"/>
        <v>#DIV/0!</v>
      </c>
      <c r="Q2914" s="196"/>
      <c r="R2914" s="197"/>
      <c r="S2914" s="199">
        <f t="shared" si="232"/>
        <v>0</v>
      </c>
      <c r="T2914" s="200">
        <f ca="1">(P2914+S2914)-INVENTARIO[[#This Row],[Comisión 10%]]</f>
        <v>0</v>
      </c>
      <c r="U2914" s="197">
        <f t="shared" ca="1" si="233"/>
        <v>0</v>
      </c>
      <c r="V2914" s="201"/>
      <c r="W2914" s="20">
        <f ca="1">INVENTARIO[[#This Row],[Precio Final]]-(INVENTARIO[[#This Row],[Comisión 10%]]+INVENTARIO[[#This Row],[Costo total]])</f>
        <v>0</v>
      </c>
      <c r="X2914" s="20">
        <f ca="1">INVENTARIO[[#This Row],[Ganancia Unitaria]]*INVENTARIO[[#This Row],[Salidas]]</f>
        <v>0</v>
      </c>
      <c r="Y2914" s="20"/>
      <c r="Z2914" s="20"/>
    </row>
    <row r="2915" spans="1:26" ht="55" hidden="1" customHeight="1" x14ac:dyDescent="0.15">
      <c r="A2915" s="23"/>
      <c r="B2915" s="171"/>
      <c r="C2915" s="22"/>
      <c r="D2915" s="120"/>
      <c r="E2915" s="194"/>
      <c r="F2915" s="195" t="s">
        <v>695</v>
      </c>
      <c r="G2915" s="196"/>
      <c r="H2915" s="197"/>
      <c r="I2915" s="198">
        <f t="shared" ca="1" si="230"/>
        <v>0</v>
      </c>
      <c r="J2915" s="121"/>
      <c r="K2915" s="196">
        <f>SUMIFS(VENTAS[Cantidad],VENTAS[Código del producto Vendido],INVENTARIO[[#This Row],[Code]])</f>
        <v>0</v>
      </c>
      <c r="L2915" s="196">
        <f>INVENTARIO[[#This Row],[Entradas]]-INVENTARIO[[#This Row],[Salidas]]</f>
        <v>0</v>
      </c>
      <c r="M2915" s="197">
        <f ca="1">INVENTARIO[[#This Row],[Pricing 1]]*10%</f>
        <v>0</v>
      </c>
      <c r="N2915" s="197"/>
      <c r="O2915" s="197"/>
      <c r="P2915" s="197" t="e">
        <f t="shared" si="231"/>
        <v>#DIV/0!</v>
      </c>
      <c r="Q2915" s="196"/>
      <c r="R2915" s="197"/>
      <c r="S2915" s="199">
        <f t="shared" si="232"/>
        <v>0</v>
      </c>
      <c r="T2915" s="200">
        <f ca="1">(P2915+S2915)-INVENTARIO[[#This Row],[Comisión 10%]]</f>
        <v>0</v>
      </c>
      <c r="U2915" s="197">
        <f t="shared" ca="1" si="233"/>
        <v>0</v>
      </c>
      <c r="V2915" s="201"/>
      <c r="W2915" s="20">
        <f ca="1">INVENTARIO[[#This Row],[Precio Final]]-(INVENTARIO[[#This Row],[Comisión 10%]]+INVENTARIO[[#This Row],[Costo total]])</f>
        <v>0</v>
      </c>
      <c r="X2915" s="20">
        <f ca="1">INVENTARIO[[#This Row],[Ganancia Unitaria]]*INVENTARIO[[#This Row],[Salidas]]</f>
        <v>0</v>
      </c>
      <c r="Y2915" s="20"/>
      <c r="Z2915" s="20"/>
    </row>
    <row r="2916" spans="1:26" ht="55" hidden="1" customHeight="1" x14ac:dyDescent="0.15">
      <c r="A2916" s="23"/>
      <c r="B2916" s="171"/>
      <c r="C2916" s="22"/>
      <c r="D2916" s="120"/>
      <c r="E2916" s="194"/>
      <c r="F2916" s="195" t="s">
        <v>692</v>
      </c>
      <c r="G2916" s="196"/>
      <c r="H2916" s="197"/>
      <c r="I2916" s="198">
        <f t="shared" ca="1" si="230"/>
        <v>0</v>
      </c>
      <c r="J2916" s="121"/>
      <c r="K2916" s="196">
        <f>SUMIFS(VENTAS[Cantidad],VENTAS[Código del producto Vendido],INVENTARIO[[#This Row],[Code]])</f>
        <v>0</v>
      </c>
      <c r="L2916" s="196">
        <f>INVENTARIO[[#This Row],[Entradas]]-INVENTARIO[[#This Row],[Salidas]]</f>
        <v>0</v>
      </c>
      <c r="M2916" s="197">
        <f ca="1">INVENTARIO[[#This Row],[Pricing 1]]*10%</f>
        <v>0</v>
      </c>
      <c r="N2916" s="197"/>
      <c r="O2916" s="197"/>
      <c r="P2916" s="197" t="e">
        <f t="shared" si="231"/>
        <v>#DIV/0!</v>
      </c>
      <c r="Q2916" s="196"/>
      <c r="R2916" s="197"/>
      <c r="S2916" s="199">
        <f t="shared" si="232"/>
        <v>0</v>
      </c>
      <c r="T2916" s="200">
        <f ca="1">(P2916+S2916)-INVENTARIO[[#This Row],[Comisión 10%]]</f>
        <v>0</v>
      </c>
      <c r="U2916" s="197">
        <f t="shared" ca="1" si="233"/>
        <v>0</v>
      </c>
      <c r="V2916" s="201"/>
      <c r="W2916" s="20">
        <f ca="1">INVENTARIO[[#This Row],[Precio Final]]-(INVENTARIO[[#This Row],[Comisión 10%]]+INVENTARIO[[#This Row],[Costo total]])</f>
        <v>0</v>
      </c>
      <c r="X2916" s="20">
        <f ca="1">INVENTARIO[[#This Row],[Ganancia Unitaria]]*INVENTARIO[[#This Row],[Salidas]]</f>
        <v>0</v>
      </c>
      <c r="Y2916" s="20"/>
      <c r="Z2916" s="20"/>
    </row>
    <row r="2917" spans="1:26" ht="55" hidden="1" customHeight="1" x14ac:dyDescent="0.15">
      <c r="A2917" s="23"/>
      <c r="B2917" s="171"/>
      <c r="C2917" s="22"/>
      <c r="D2917" s="120"/>
      <c r="E2917" s="194"/>
      <c r="F2917" s="195" t="s">
        <v>695</v>
      </c>
      <c r="G2917" s="196"/>
      <c r="H2917" s="197"/>
      <c r="I2917" s="198">
        <f t="shared" ca="1" si="230"/>
        <v>0</v>
      </c>
      <c r="J2917" s="121"/>
      <c r="K2917" s="196">
        <f>SUMIFS(VENTAS[Cantidad],VENTAS[Código del producto Vendido],INVENTARIO[[#This Row],[Code]])</f>
        <v>0</v>
      </c>
      <c r="L2917" s="196">
        <f>INVENTARIO[[#This Row],[Entradas]]-INVENTARIO[[#This Row],[Salidas]]</f>
        <v>0</v>
      </c>
      <c r="M2917" s="197">
        <f ca="1">INVENTARIO[[#This Row],[Pricing 1]]*10%</f>
        <v>0</v>
      </c>
      <c r="N2917" s="197"/>
      <c r="O2917" s="197"/>
      <c r="P2917" s="197" t="e">
        <f t="shared" si="231"/>
        <v>#DIV/0!</v>
      </c>
      <c r="Q2917" s="196"/>
      <c r="R2917" s="197"/>
      <c r="S2917" s="199">
        <f t="shared" si="232"/>
        <v>0</v>
      </c>
      <c r="T2917" s="200">
        <f ca="1">(P2917+S2917)-INVENTARIO[[#This Row],[Comisión 10%]]</f>
        <v>0</v>
      </c>
      <c r="U2917" s="197">
        <f t="shared" ca="1" si="233"/>
        <v>0</v>
      </c>
      <c r="V2917" s="201"/>
      <c r="W2917" s="20">
        <f ca="1">INVENTARIO[[#This Row],[Precio Final]]-(INVENTARIO[[#This Row],[Comisión 10%]]+INVENTARIO[[#This Row],[Costo total]])</f>
        <v>0</v>
      </c>
      <c r="X2917" s="20">
        <f ca="1">INVENTARIO[[#This Row],[Ganancia Unitaria]]*INVENTARIO[[#This Row],[Salidas]]</f>
        <v>0</v>
      </c>
      <c r="Y2917" s="20"/>
      <c r="Z2917" s="20"/>
    </row>
    <row r="2918" spans="1:26" ht="55" hidden="1" customHeight="1" x14ac:dyDescent="0.15">
      <c r="A2918" s="23"/>
      <c r="B2918" s="171"/>
      <c r="C2918" s="22"/>
      <c r="D2918" s="120"/>
      <c r="E2918" s="194"/>
      <c r="F2918" s="195" t="s">
        <v>692</v>
      </c>
      <c r="G2918" s="196"/>
      <c r="H2918" s="197"/>
      <c r="I2918" s="198">
        <f t="shared" ca="1" si="230"/>
        <v>0</v>
      </c>
      <c r="J2918" s="121"/>
      <c r="K2918" s="196">
        <f>SUMIFS(VENTAS[Cantidad],VENTAS[Código del producto Vendido],INVENTARIO[[#This Row],[Code]])</f>
        <v>0</v>
      </c>
      <c r="L2918" s="196">
        <f>INVENTARIO[[#This Row],[Entradas]]-INVENTARIO[[#This Row],[Salidas]]</f>
        <v>0</v>
      </c>
      <c r="M2918" s="197">
        <f ca="1">INVENTARIO[[#This Row],[Pricing 1]]*10%</f>
        <v>0</v>
      </c>
      <c r="N2918" s="197"/>
      <c r="O2918" s="197"/>
      <c r="P2918" s="197" t="e">
        <f t="shared" si="231"/>
        <v>#DIV/0!</v>
      </c>
      <c r="Q2918" s="196"/>
      <c r="R2918" s="197"/>
      <c r="S2918" s="199">
        <f t="shared" si="232"/>
        <v>0</v>
      </c>
      <c r="T2918" s="200">
        <f ca="1">(P2918+S2918)-INVENTARIO[[#This Row],[Comisión 10%]]</f>
        <v>0</v>
      </c>
      <c r="U2918" s="197">
        <f t="shared" ca="1" si="233"/>
        <v>0</v>
      </c>
      <c r="V2918" s="201"/>
      <c r="W2918" s="20">
        <f ca="1">INVENTARIO[[#This Row],[Precio Final]]-(INVENTARIO[[#This Row],[Comisión 10%]]+INVENTARIO[[#This Row],[Costo total]])</f>
        <v>0</v>
      </c>
      <c r="X2918" s="20">
        <f ca="1">INVENTARIO[[#This Row],[Ganancia Unitaria]]*INVENTARIO[[#This Row],[Salidas]]</f>
        <v>0</v>
      </c>
      <c r="Y2918" s="20"/>
      <c r="Z2918" s="20"/>
    </row>
    <row r="2919" spans="1:26" ht="55" hidden="1" customHeight="1" x14ac:dyDescent="0.15">
      <c r="A2919" s="23"/>
      <c r="B2919" s="171"/>
      <c r="C2919" s="22"/>
      <c r="D2919" s="120"/>
      <c r="E2919" s="194"/>
      <c r="F2919" s="195" t="s">
        <v>695</v>
      </c>
      <c r="G2919" s="196"/>
      <c r="H2919" s="197"/>
      <c r="I2919" s="198">
        <f t="shared" ca="1" si="230"/>
        <v>0</v>
      </c>
      <c r="J2919" s="121"/>
      <c r="K2919" s="196">
        <f>SUMIFS(VENTAS[Cantidad],VENTAS[Código del producto Vendido],INVENTARIO[[#This Row],[Code]])</f>
        <v>0</v>
      </c>
      <c r="L2919" s="196">
        <f>INVENTARIO[[#This Row],[Entradas]]-INVENTARIO[[#This Row],[Salidas]]</f>
        <v>0</v>
      </c>
      <c r="M2919" s="197">
        <f ca="1">INVENTARIO[[#This Row],[Pricing 1]]*10%</f>
        <v>0</v>
      </c>
      <c r="N2919" s="197"/>
      <c r="O2919" s="197"/>
      <c r="P2919" s="197" t="e">
        <f t="shared" si="231"/>
        <v>#DIV/0!</v>
      </c>
      <c r="Q2919" s="196"/>
      <c r="R2919" s="197"/>
      <c r="S2919" s="199">
        <f t="shared" si="232"/>
        <v>0</v>
      </c>
      <c r="T2919" s="200">
        <f ca="1">(P2919+S2919)-INVENTARIO[[#This Row],[Comisión 10%]]</f>
        <v>0</v>
      </c>
      <c r="U2919" s="197">
        <f t="shared" ca="1" si="233"/>
        <v>0</v>
      </c>
      <c r="V2919" s="201"/>
      <c r="W2919" s="20">
        <f ca="1">INVENTARIO[[#This Row],[Precio Final]]-(INVENTARIO[[#This Row],[Comisión 10%]]+INVENTARIO[[#This Row],[Costo total]])</f>
        <v>0</v>
      </c>
      <c r="X2919" s="20">
        <f ca="1">INVENTARIO[[#This Row],[Ganancia Unitaria]]*INVENTARIO[[#This Row],[Salidas]]</f>
        <v>0</v>
      </c>
      <c r="Y2919" s="20"/>
      <c r="Z2919" s="20"/>
    </row>
    <row r="2920" spans="1:26" ht="55" hidden="1" customHeight="1" x14ac:dyDescent="0.15">
      <c r="A2920" s="23"/>
      <c r="B2920" s="171"/>
      <c r="C2920" s="22"/>
      <c r="D2920" s="120"/>
      <c r="E2920" s="194"/>
      <c r="F2920" s="195" t="s">
        <v>697</v>
      </c>
      <c r="G2920" s="196"/>
      <c r="H2920" s="197"/>
      <c r="I2920" s="198">
        <f t="shared" ca="1" si="230"/>
        <v>0</v>
      </c>
      <c r="J2920" s="121"/>
      <c r="K2920" s="196">
        <f>SUMIFS(VENTAS[Cantidad],VENTAS[Código del producto Vendido],INVENTARIO[[#This Row],[Code]])</f>
        <v>0</v>
      </c>
      <c r="L2920" s="196">
        <f>INVENTARIO[[#This Row],[Entradas]]-INVENTARIO[[#This Row],[Salidas]]</f>
        <v>0</v>
      </c>
      <c r="M2920" s="197">
        <f ca="1">INVENTARIO[[#This Row],[Pricing 1]]*10%</f>
        <v>0</v>
      </c>
      <c r="N2920" s="197"/>
      <c r="O2920" s="197"/>
      <c r="P2920" s="197" t="e">
        <f t="shared" si="231"/>
        <v>#DIV/0!</v>
      </c>
      <c r="Q2920" s="196"/>
      <c r="R2920" s="197"/>
      <c r="S2920" s="199">
        <f t="shared" si="232"/>
        <v>0</v>
      </c>
      <c r="T2920" s="200">
        <f ca="1">(P2920+S2920)-INVENTARIO[[#This Row],[Comisión 10%]]</f>
        <v>0</v>
      </c>
      <c r="U2920" s="197">
        <f t="shared" ca="1" si="233"/>
        <v>0</v>
      </c>
      <c r="V2920" s="201"/>
      <c r="W2920" s="20">
        <f ca="1">INVENTARIO[[#This Row],[Precio Final]]-(INVENTARIO[[#This Row],[Comisión 10%]]+INVENTARIO[[#This Row],[Costo total]])</f>
        <v>0</v>
      </c>
      <c r="X2920" s="20">
        <f ca="1">INVENTARIO[[#This Row],[Ganancia Unitaria]]*INVENTARIO[[#This Row],[Salidas]]</f>
        <v>0</v>
      </c>
      <c r="Y2920" s="20"/>
      <c r="Z2920" s="20"/>
    </row>
    <row r="2921" spans="1:26" ht="55" hidden="1" customHeight="1" x14ac:dyDescent="0.15">
      <c r="A2921" s="23"/>
      <c r="B2921" s="171"/>
      <c r="C2921" s="22"/>
      <c r="D2921" s="120"/>
      <c r="E2921" s="194"/>
      <c r="F2921" s="195" t="s">
        <v>698</v>
      </c>
      <c r="G2921" s="196"/>
      <c r="H2921" s="197"/>
      <c r="I2921" s="198">
        <f t="shared" ca="1" si="230"/>
        <v>0</v>
      </c>
      <c r="J2921" s="121"/>
      <c r="K2921" s="196">
        <f>SUMIFS(VENTAS[Cantidad],VENTAS[Código del producto Vendido],INVENTARIO[[#This Row],[Code]])</f>
        <v>0</v>
      </c>
      <c r="L2921" s="196">
        <f>INVENTARIO[[#This Row],[Entradas]]-INVENTARIO[[#This Row],[Salidas]]</f>
        <v>0</v>
      </c>
      <c r="M2921" s="197">
        <f ca="1">INVENTARIO[[#This Row],[Pricing 1]]*10%</f>
        <v>0</v>
      </c>
      <c r="N2921" s="197"/>
      <c r="O2921" s="197"/>
      <c r="P2921" s="197" t="e">
        <f t="shared" si="231"/>
        <v>#DIV/0!</v>
      </c>
      <c r="Q2921" s="196"/>
      <c r="R2921" s="197"/>
      <c r="S2921" s="199">
        <f t="shared" si="232"/>
        <v>0</v>
      </c>
      <c r="T2921" s="200">
        <f ca="1">(P2921+S2921)-INVENTARIO[[#This Row],[Comisión 10%]]</f>
        <v>0</v>
      </c>
      <c r="U2921" s="197">
        <f t="shared" ca="1" si="233"/>
        <v>0</v>
      </c>
      <c r="V2921" s="201"/>
      <c r="W2921" s="20">
        <f ca="1">INVENTARIO[[#This Row],[Precio Final]]-(INVENTARIO[[#This Row],[Comisión 10%]]+INVENTARIO[[#This Row],[Costo total]])</f>
        <v>0</v>
      </c>
      <c r="X2921" s="20">
        <f ca="1">INVENTARIO[[#This Row],[Ganancia Unitaria]]*INVENTARIO[[#This Row],[Salidas]]</f>
        <v>0</v>
      </c>
      <c r="Y2921" s="20"/>
      <c r="Z2921" s="20"/>
    </row>
    <row r="2922" spans="1:26" ht="55" hidden="1" customHeight="1" x14ac:dyDescent="0.15">
      <c r="A2922" s="23"/>
      <c r="B2922" s="171"/>
      <c r="C2922" s="22"/>
      <c r="D2922" s="120"/>
      <c r="E2922" s="194"/>
      <c r="F2922" s="195" t="s">
        <v>695</v>
      </c>
      <c r="G2922" s="196"/>
      <c r="H2922" s="197"/>
      <c r="I2922" s="198">
        <f t="shared" ca="1" si="230"/>
        <v>0</v>
      </c>
      <c r="J2922" s="121"/>
      <c r="K2922" s="196">
        <f>SUMIFS(VENTAS[Cantidad],VENTAS[Código del producto Vendido],INVENTARIO[[#This Row],[Code]])</f>
        <v>0</v>
      </c>
      <c r="L2922" s="196">
        <f>INVENTARIO[[#This Row],[Entradas]]-INVENTARIO[[#This Row],[Salidas]]</f>
        <v>0</v>
      </c>
      <c r="M2922" s="197">
        <f ca="1">INVENTARIO[[#This Row],[Pricing 1]]*10%</f>
        <v>0</v>
      </c>
      <c r="N2922" s="197"/>
      <c r="O2922" s="197"/>
      <c r="P2922" s="197" t="e">
        <f t="shared" si="231"/>
        <v>#DIV/0!</v>
      </c>
      <c r="Q2922" s="196"/>
      <c r="R2922" s="197"/>
      <c r="S2922" s="199">
        <f t="shared" si="232"/>
        <v>0</v>
      </c>
      <c r="T2922" s="200">
        <f ca="1">(P2922+S2922)-INVENTARIO[[#This Row],[Comisión 10%]]</f>
        <v>0</v>
      </c>
      <c r="U2922" s="197">
        <f t="shared" ca="1" si="233"/>
        <v>0</v>
      </c>
      <c r="V2922" s="201"/>
      <c r="W2922" s="20">
        <f ca="1">INVENTARIO[[#This Row],[Precio Final]]-(INVENTARIO[[#This Row],[Comisión 10%]]+INVENTARIO[[#This Row],[Costo total]])</f>
        <v>0</v>
      </c>
      <c r="X2922" s="20">
        <f ca="1">INVENTARIO[[#This Row],[Ganancia Unitaria]]*INVENTARIO[[#This Row],[Salidas]]</f>
        <v>0</v>
      </c>
      <c r="Y2922" s="20"/>
      <c r="Z2922" s="20"/>
    </row>
    <row r="2923" spans="1:26" ht="55" hidden="1" customHeight="1" x14ac:dyDescent="0.15">
      <c r="A2923" s="23"/>
      <c r="B2923" s="171"/>
      <c r="C2923" s="22"/>
      <c r="D2923" s="120"/>
      <c r="E2923" s="194"/>
      <c r="F2923" s="195" t="s">
        <v>697</v>
      </c>
      <c r="G2923" s="196"/>
      <c r="H2923" s="197"/>
      <c r="I2923" s="198">
        <f t="shared" ca="1" si="230"/>
        <v>0</v>
      </c>
      <c r="J2923" s="121"/>
      <c r="K2923" s="196">
        <f>SUMIFS(VENTAS[Cantidad],VENTAS[Código del producto Vendido],INVENTARIO[[#This Row],[Code]])</f>
        <v>0</v>
      </c>
      <c r="L2923" s="196">
        <f>INVENTARIO[[#This Row],[Entradas]]-INVENTARIO[[#This Row],[Salidas]]</f>
        <v>0</v>
      </c>
      <c r="M2923" s="197">
        <f ca="1">INVENTARIO[[#This Row],[Pricing 1]]*10%</f>
        <v>0</v>
      </c>
      <c r="N2923" s="197"/>
      <c r="O2923" s="197"/>
      <c r="P2923" s="197" t="e">
        <f t="shared" si="231"/>
        <v>#DIV/0!</v>
      </c>
      <c r="Q2923" s="196"/>
      <c r="R2923" s="197"/>
      <c r="S2923" s="199">
        <f t="shared" si="232"/>
        <v>0</v>
      </c>
      <c r="T2923" s="200">
        <f ca="1">(P2923+S2923)-INVENTARIO[[#This Row],[Comisión 10%]]</f>
        <v>0</v>
      </c>
      <c r="U2923" s="197">
        <f t="shared" ca="1" si="233"/>
        <v>0</v>
      </c>
      <c r="V2923" s="201"/>
      <c r="W2923" s="20">
        <f ca="1">INVENTARIO[[#This Row],[Precio Final]]-(INVENTARIO[[#This Row],[Comisión 10%]]+INVENTARIO[[#This Row],[Costo total]])</f>
        <v>0</v>
      </c>
      <c r="X2923" s="20">
        <f ca="1">INVENTARIO[[#This Row],[Ganancia Unitaria]]*INVENTARIO[[#This Row],[Salidas]]</f>
        <v>0</v>
      </c>
      <c r="Y2923" s="20"/>
      <c r="Z2923" s="20"/>
    </row>
    <row r="2924" spans="1:26" ht="55" hidden="1" customHeight="1" x14ac:dyDescent="0.15">
      <c r="A2924" s="23"/>
      <c r="B2924" s="171"/>
      <c r="C2924" s="22"/>
      <c r="D2924" s="120"/>
      <c r="E2924" s="194"/>
      <c r="F2924" s="195" t="s">
        <v>695</v>
      </c>
      <c r="G2924" s="196"/>
      <c r="H2924" s="197"/>
      <c r="I2924" s="198">
        <f t="shared" ca="1" si="230"/>
        <v>0</v>
      </c>
      <c r="J2924" s="121"/>
      <c r="K2924" s="196">
        <f>SUMIFS(VENTAS[Cantidad],VENTAS[Código del producto Vendido],INVENTARIO[[#This Row],[Code]])</f>
        <v>0</v>
      </c>
      <c r="L2924" s="196">
        <f>INVENTARIO[[#This Row],[Entradas]]-INVENTARIO[[#This Row],[Salidas]]</f>
        <v>0</v>
      </c>
      <c r="M2924" s="197">
        <f ca="1">INVENTARIO[[#This Row],[Pricing 1]]*10%</f>
        <v>0</v>
      </c>
      <c r="N2924" s="197"/>
      <c r="O2924" s="197"/>
      <c r="P2924" s="197" t="e">
        <f t="shared" si="231"/>
        <v>#DIV/0!</v>
      </c>
      <c r="Q2924" s="196"/>
      <c r="R2924" s="197"/>
      <c r="S2924" s="199">
        <f t="shared" si="232"/>
        <v>0</v>
      </c>
      <c r="T2924" s="200">
        <f ca="1">(P2924+S2924)-INVENTARIO[[#This Row],[Comisión 10%]]</f>
        <v>0</v>
      </c>
      <c r="U2924" s="197">
        <f t="shared" ca="1" si="233"/>
        <v>0</v>
      </c>
      <c r="V2924" s="201"/>
      <c r="W2924" s="20">
        <f ca="1">INVENTARIO[[#This Row],[Precio Final]]-(INVENTARIO[[#This Row],[Comisión 10%]]+INVENTARIO[[#This Row],[Costo total]])</f>
        <v>0</v>
      </c>
      <c r="X2924" s="20">
        <f ca="1">INVENTARIO[[#This Row],[Ganancia Unitaria]]*INVENTARIO[[#This Row],[Salidas]]</f>
        <v>0</v>
      </c>
      <c r="Y2924" s="20"/>
      <c r="Z2924" s="20"/>
    </row>
    <row r="2925" spans="1:26" ht="55" hidden="1" customHeight="1" x14ac:dyDescent="0.15">
      <c r="A2925" s="23"/>
      <c r="B2925" s="171"/>
      <c r="C2925" s="22"/>
      <c r="D2925" s="120"/>
      <c r="E2925" s="194"/>
      <c r="F2925" s="195" t="s">
        <v>697</v>
      </c>
      <c r="G2925" s="196"/>
      <c r="H2925" s="197"/>
      <c r="I2925" s="198">
        <f t="shared" ca="1" si="230"/>
        <v>0</v>
      </c>
      <c r="J2925" s="121"/>
      <c r="K2925" s="196">
        <f>SUMIFS(VENTAS[Cantidad],VENTAS[Código del producto Vendido],INVENTARIO[[#This Row],[Code]])</f>
        <v>0</v>
      </c>
      <c r="L2925" s="196">
        <f>INVENTARIO[[#This Row],[Entradas]]-INVENTARIO[[#This Row],[Salidas]]</f>
        <v>0</v>
      </c>
      <c r="M2925" s="197">
        <f ca="1">INVENTARIO[[#This Row],[Pricing 1]]*10%</f>
        <v>0</v>
      </c>
      <c r="N2925" s="197"/>
      <c r="O2925" s="197"/>
      <c r="P2925" s="197" t="e">
        <f t="shared" si="231"/>
        <v>#DIV/0!</v>
      </c>
      <c r="Q2925" s="196"/>
      <c r="R2925" s="197"/>
      <c r="S2925" s="199">
        <f t="shared" si="232"/>
        <v>0</v>
      </c>
      <c r="T2925" s="200">
        <f ca="1">(P2925+S2925)-INVENTARIO[[#This Row],[Comisión 10%]]</f>
        <v>0</v>
      </c>
      <c r="U2925" s="197">
        <f t="shared" ca="1" si="233"/>
        <v>0</v>
      </c>
      <c r="V2925" s="201"/>
      <c r="W2925" s="20">
        <f ca="1">INVENTARIO[[#This Row],[Precio Final]]-(INVENTARIO[[#This Row],[Comisión 10%]]+INVENTARIO[[#This Row],[Costo total]])</f>
        <v>0</v>
      </c>
      <c r="X2925" s="20">
        <f ca="1">INVENTARIO[[#This Row],[Ganancia Unitaria]]*INVENTARIO[[#This Row],[Salidas]]</f>
        <v>0</v>
      </c>
      <c r="Y2925" s="20"/>
      <c r="Z2925" s="20"/>
    </row>
    <row r="2926" spans="1:26" ht="55" hidden="1" customHeight="1" x14ac:dyDescent="0.15">
      <c r="A2926" s="23"/>
      <c r="B2926" s="171"/>
      <c r="C2926" s="22"/>
      <c r="D2926" s="120"/>
      <c r="E2926" s="194"/>
      <c r="F2926" s="195" t="s">
        <v>2411</v>
      </c>
      <c r="G2926" s="196"/>
      <c r="H2926" s="197"/>
      <c r="I2926" s="198">
        <f t="shared" ca="1" si="230"/>
        <v>0</v>
      </c>
      <c r="J2926" s="121"/>
      <c r="K2926" s="196">
        <f>SUMIFS(VENTAS[Cantidad],VENTAS[Código del producto Vendido],INVENTARIO[[#This Row],[Code]])</f>
        <v>0</v>
      </c>
      <c r="L2926" s="196">
        <f>INVENTARIO[[#This Row],[Entradas]]-INVENTARIO[[#This Row],[Salidas]]</f>
        <v>0</v>
      </c>
      <c r="M2926" s="197">
        <f ca="1">INVENTARIO[[#This Row],[Pricing 1]]*10%</f>
        <v>0</v>
      </c>
      <c r="N2926" s="197"/>
      <c r="O2926" s="197"/>
      <c r="P2926" s="197" t="e">
        <f t="shared" si="231"/>
        <v>#DIV/0!</v>
      </c>
      <c r="Q2926" s="196"/>
      <c r="R2926" s="197"/>
      <c r="S2926" s="199">
        <f t="shared" si="232"/>
        <v>0</v>
      </c>
      <c r="T2926" s="200">
        <f ca="1">(P2926+S2926)-INVENTARIO[[#This Row],[Comisión 10%]]</f>
        <v>0</v>
      </c>
      <c r="U2926" s="197">
        <f t="shared" ca="1" si="233"/>
        <v>0</v>
      </c>
      <c r="V2926" s="201"/>
      <c r="W2926" s="20">
        <f ca="1">INVENTARIO[[#This Row],[Precio Final]]-(INVENTARIO[[#This Row],[Comisión 10%]]+INVENTARIO[[#This Row],[Costo total]])</f>
        <v>0</v>
      </c>
      <c r="X2926" s="20">
        <f ca="1">INVENTARIO[[#This Row],[Ganancia Unitaria]]*INVENTARIO[[#This Row],[Salidas]]</f>
        <v>0</v>
      </c>
      <c r="Y2926" s="20"/>
      <c r="Z2926" s="20"/>
    </row>
    <row r="2927" spans="1:26" ht="55" hidden="1" customHeight="1" x14ac:dyDescent="0.15">
      <c r="A2927" s="23"/>
      <c r="B2927" s="171"/>
      <c r="C2927" s="22"/>
      <c r="D2927" s="120"/>
      <c r="E2927" s="194"/>
      <c r="F2927" s="195" t="s">
        <v>2411</v>
      </c>
      <c r="G2927" s="196"/>
      <c r="H2927" s="197"/>
      <c r="I2927" s="198">
        <f t="shared" ca="1" si="230"/>
        <v>0</v>
      </c>
      <c r="J2927" s="121"/>
      <c r="K2927" s="196">
        <f>SUMIFS(VENTAS[Cantidad],VENTAS[Código del producto Vendido],INVENTARIO[[#This Row],[Code]])</f>
        <v>0</v>
      </c>
      <c r="L2927" s="196">
        <f>INVENTARIO[[#This Row],[Entradas]]-INVENTARIO[[#This Row],[Salidas]]</f>
        <v>0</v>
      </c>
      <c r="M2927" s="197">
        <f ca="1">INVENTARIO[[#This Row],[Pricing 1]]*10%</f>
        <v>0</v>
      </c>
      <c r="N2927" s="197"/>
      <c r="O2927" s="197"/>
      <c r="P2927" s="197" t="e">
        <f t="shared" si="231"/>
        <v>#DIV/0!</v>
      </c>
      <c r="Q2927" s="196"/>
      <c r="R2927" s="197"/>
      <c r="S2927" s="199">
        <f t="shared" si="232"/>
        <v>0</v>
      </c>
      <c r="T2927" s="200">
        <f ca="1">(P2927+S2927)-INVENTARIO[[#This Row],[Comisión 10%]]</f>
        <v>0</v>
      </c>
      <c r="U2927" s="197">
        <f t="shared" ca="1" si="233"/>
        <v>0</v>
      </c>
      <c r="V2927" s="201"/>
      <c r="W2927" s="20">
        <f ca="1">INVENTARIO[[#This Row],[Precio Final]]-(INVENTARIO[[#This Row],[Comisión 10%]]+INVENTARIO[[#This Row],[Costo total]])</f>
        <v>0</v>
      </c>
      <c r="X2927" s="20">
        <f ca="1">INVENTARIO[[#This Row],[Ganancia Unitaria]]*INVENTARIO[[#This Row],[Salidas]]</f>
        <v>0</v>
      </c>
      <c r="Y2927" s="20"/>
      <c r="Z2927" s="20"/>
    </row>
    <row r="2928" spans="1:26" ht="55" hidden="1" customHeight="1" x14ac:dyDescent="0.15">
      <c r="A2928" s="23"/>
      <c r="B2928" s="171"/>
      <c r="C2928" s="22"/>
      <c r="D2928" s="120"/>
      <c r="E2928" s="194"/>
      <c r="F2928" s="195"/>
      <c r="G2928" s="196"/>
      <c r="H2928" s="197"/>
      <c r="I2928" s="198">
        <f t="shared" ca="1" si="230"/>
        <v>0</v>
      </c>
      <c r="J2928" s="121"/>
      <c r="K2928" s="196">
        <f>SUMIFS(VENTAS[Cantidad],VENTAS[Código del producto Vendido],INVENTARIO[[#This Row],[Code]])</f>
        <v>0</v>
      </c>
      <c r="L2928" s="196">
        <f>INVENTARIO[[#This Row],[Entradas]]-INVENTARIO[[#This Row],[Salidas]]</f>
        <v>0</v>
      </c>
      <c r="M2928" s="197">
        <f ca="1">INVENTARIO[[#This Row],[Pricing 1]]*10%</f>
        <v>0</v>
      </c>
      <c r="N2928" s="197"/>
      <c r="O2928" s="197"/>
      <c r="P2928" s="197" t="e">
        <f t="shared" si="231"/>
        <v>#DIV/0!</v>
      </c>
      <c r="Q2928" s="196"/>
      <c r="R2928" s="197"/>
      <c r="S2928" s="199">
        <f t="shared" si="232"/>
        <v>0</v>
      </c>
      <c r="T2928" s="200">
        <f ca="1">(P2928+S2928)-INVENTARIO[[#This Row],[Comisión 10%]]</f>
        <v>0</v>
      </c>
      <c r="U2928" s="197">
        <f t="shared" ca="1" si="233"/>
        <v>0</v>
      </c>
      <c r="V2928" s="201"/>
      <c r="W2928" s="20">
        <f ca="1">INVENTARIO[[#This Row],[Precio Final]]-(INVENTARIO[[#This Row],[Comisión 10%]]+INVENTARIO[[#This Row],[Costo total]])</f>
        <v>0</v>
      </c>
      <c r="X2928" s="20">
        <f ca="1">INVENTARIO[[#This Row],[Ganancia Unitaria]]*INVENTARIO[[#This Row],[Salidas]]</f>
        <v>0</v>
      </c>
      <c r="Y2928" s="20"/>
      <c r="Z2928" s="20"/>
    </row>
    <row r="2929" spans="1:26" ht="55" hidden="1" customHeight="1" x14ac:dyDescent="0.15">
      <c r="A2929" s="23"/>
      <c r="B2929" s="171"/>
      <c r="C2929" s="22"/>
      <c r="D2929" s="120"/>
      <c r="E2929" s="194"/>
      <c r="F2929" s="195" t="s">
        <v>695</v>
      </c>
      <c r="G2929" s="196"/>
      <c r="H2929" s="197"/>
      <c r="I2929" s="198">
        <f t="shared" ca="1" si="230"/>
        <v>0</v>
      </c>
      <c r="J2929" s="121"/>
      <c r="K2929" s="196">
        <f>SUMIFS(VENTAS[Cantidad],VENTAS[Código del producto Vendido],INVENTARIO[[#This Row],[Code]])</f>
        <v>0</v>
      </c>
      <c r="L2929" s="196">
        <f>INVENTARIO[[#This Row],[Entradas]]-INVENTARIO[[#This Row],[Salidas]]</f>
        <v>0</v>
      </c>
      <c r="M2929" s="197">
        <f ca="1">INVENTARIO[[#This Row],[Pricing 1]]*10%</f>
        <v>0</v>
      </c>
      <c r="N2929" s="197"/>
      <c r="O2929" s="197"/>
      <c r="P2929" s="197" t="e">
        <f t="shared" si="231"/>
        <v>#DIV/0!</v>
      </c>
      <c r="Q2929" s="196"/>
      <c r="R2929" s="197"/>
      <c r="S2929" s="199">
        <f t="shared" si="232"/>
        <v>0</v>
      </c>
      <c r="T2929" s="200">
        <f ca="1">(P2929+S2929)-INVENTARIO[[#This Row],[Comisión 10%]]</f>
        <v>0</v>
      </c>
      <c r="U2929" s="197">
        <f t="shared" ca="1" si="233"/>
        <v>0</v>
      </c>
      <c r="V2929" s="201"/>
      <c r="W2929" s="20">
        <f ca="1">INVENTARIO[[#This Row],[Precio Final]]-(INVENTARIO[[#This Row],[Comisión 10%]]+INVENTARIO[[#This Row],[Costo total]])</f>
        <v>0</v>
      </c>
      <c r="X2929" s="20">
        <f ca="1">INVENTARIO[[#This Row],[Ganancia Unitaria]]*INVENTARIO[[#This Row],[Salidas]]</f>
        <v>0</v>
      </c>
      <c r="Y2929" s="20"/>
      <c r="Z2929" s="20"/>
    </row>
    <row r="2930" spans="1:26" ht="55" hidden="1" customHeight="1" x14ac:dyDescent="0.15">
      <c r="A2930" s="23"/>
      <c r="B2930" s="171"/>
      <c r="C2930" s="22"/>
      <c r="D2930" s="120"/>
      <c r="E2930" s="194"/>
      <c r="F2930" s="195" t="s">
        <v>695</v>
      </c>
      <c r="G2930" s="196"/>
      <c r="H2930" s="197"/>
      <c r="I2930" s="198">
        <f t="shared" ca="1" si="230"/>
        <v>0</v>
      </c>
      <c r="J2930" s="121"/>
      <c r="K2930" s="196">
        <f>SUMIFS(VENTAS[Cantidad],VENTAS[Código del producto Vendido],INVENTARIO[[#This Row],[Code]])</f>
        <v>0</v>
      </c>
      <c r="L2930" s="196">
        <f>INVENTARIO[[#This Row],[Entradas]]-INVENTARIO[[#This Row],[Salidas]]</f>
        <v>0</v>
      </c>
      <c r="M2930" s="197">
        <f ca="1">INVENTARIO[[#This Row],[Pricing 1]]*10%</f>
        <v>0</v>
      </c>
      <c r="N2930" s="197"/>
      <c r="O2930" s="197"/>
      <c r="P2930" s="197" t="e">
        <f t="shared" si="231"/>
        <v>#DIV/0!</v>
      </c>
      <c r="Q2930" s="196"/>
      <c r="R2930" s="197"/>
      <c r="S2930" s="199">
        <f t="shared" si="232"/>
        <v>0</v>
      </c>
      <c r="T2930" s="200">
        <f ca="1">(P2930+S2930)-INVENTARIO[[#This Row],[Comisión 10%]]</f>
        <v>0</v>
      </c>
      <c r="U2930" s="197">
        <f t="shared" ca="1" si="233"/>
        <v>0</v>
      </c>
      <c r="V2930" s="201"/>
      <c r="W2930" s="20">
        <f ca="1">INVENTARIO[[#This Row],[Precio Final]]-(INVENTARIO[[#This Row],[Comisión 10%]]+INVENTARIO[[#This Row],[Costo total]])</f>
        <v>0</v>
      </c>
      <c r="X2930" s="20">
        <f ca="1">INVENTARIO[[#This Row],[Ganancia Unitaria]]*INVENTARIO[[#This Row],[Salidas]]</f>
        <v>0</v>
      </c>
      <c r="Y2930" s="20"/>
      <c r="Z2930" s="20"/>
    </row>
    <row r="2931" spans="1:26" ht="55" hidden="1" customHeight="1" x14ac:dyDescent="0.15">
      <c r="A2931" s="23"/>
      <c r="B2931" s="171"/>
      <c r="C2931" s="22"/>
      <c r="D2931" s="120"/>
      <c r="E2931" s="194"/>
      <c r="F2931" s="195" t="s">
        <v>695</v>
      </c>
      <c r="G2931" s="196"/>
      <c r="H2931" s="197"/>
      <c r="I2931" s="198">
        <f t="shared" ca="1" si="230"/>
        <v>0</v>
      </c>
      <c r="J2931" s="121"/>
      <c r="K2931" s="196">
        <f>SUMIFS(VENTAS[Cantidad],VENTAS[Código del producto Vendido],INVENTARIO[[#This Row],[Code]])</f>
        <v>0</v>
      </c>
      <c r="L2931" s="196">
        <f>INVENTARIO[[#This Row],[Entradas]]-INVENTARIO[[#This Row],[Salidas]]</f>
        <v>0</v>
      </c>
      <c r="M2931" s="197">
        <f ca="1">INVENTARIO[[#This Row],[Pricing 1]]*10%</f>
        <v>0</v>
      </c>
      <c r="N2931" s="197"/>
      <c r="O2931" s="197"/>
      <c r="P2931" s="197" t="e">
        <f t="shared" si="231"/>
        <v>#DIV/0!</v>
      </c>
      <c r="Q2931" s="196"/>
      <c r="R2931" s="197"/>
      <c r="S2931" s="199">
        <f t="shared" si="232"/>
        <v>0</v>
      </c>
      <c r="T2931" s="200">
        <f ca="1">(P2931+S2931)-INVENTARIO[[#This Row],[Comisión 10%]]</f>
        <v>0</v>
      </c>
      <c r="U2931" s="197">
        <f t="shared" ca="1" si="233"/>
        <v>0</v>
      </c>
      <c r="V2931" s="201"/>
      <c r="W2931" s="20">
        <f ca="1">INVENTARIO[[#This Row],[Precio Final]]-(INVENTARIO[[#This Row],[Comisión 10%]]+INVENTARIO[[#This Row],[Costo total]])</f>
        <v>0</v>
      </c>
      <c r="X2931" s="20">
        <f ca="1">INVENTARIO[[#This Row],[Ganancia Unitaria]]*INVENTARIO[[#This Row],[Salidas]]</f>
        <v>0</v>
      </c>
      <c r="Y2931" s="20"/>
      <c r="Z2931" s="20"/>
    </row>
    <row r="2932" spans="1:26" ht="55" hidden="1" customHeight="1" x14ac:dyDescent="0.15">
      <c r="A2932" s="23"/>
      <c r="B2932" s="171"/>
      <c r="C2932" s="22"/>
      <c r="D2932" s="120"/>
      <c r="E2932" s="194"/>
      <c r="F2932" s="195" t="s">
        <v>2411</v>
      </c>
      <c r="G2932" s="196"/>
      <c r="H2932" s="197"/>
      <c r="I2932" s="198">
        <f t="shared" ca="1" si="230"/>
        <v>0</v>
      </c>
      <c r="J2932" s="121"/>
      <c r="K2932" s="196">
        <f>SUMIFS(VENTAS[Cantidad],VENTAS[Código del producto Vendido],INVENTARIO[[#This Row],[Code]])</f>
        <v>0</v>
      </c>
      <c r="L2932" s="196">
        <f>INVENTARIO[[#This Row],[Entradas]]-INVENTARIO[[#This Row],[Salidas]]</f>
        <v>0</v>
      </c>
      <c r="M2932" s="197">
        <f ca="1">INVENTARIO[[#This Row],[Pricing 1]]*10%</f>
        <v>0</v>
      </c>
      <c r="N2932" s="197"/>
      <c r="O2932" s="197"/>
      <c r="P2932" s="197" t="e">
        <f t="shared" si="231"/>
        <v>#DIV/0!</v>
      </c>
      <c r="Q2932" s="196"/>
      <c r="R2932" s="197"/>
      <c r="S2932" s="199">
        <f t="shared" si="232"/>
        <v>0</v>
      </c>
      <c r="T2932" s="200">
        <f ca="1">(P2932+S2932)-INVENTARIO[[#This Row],[Comisión 10%]]</f>
        <v>0</v>
      </c>
      <c r="U2932" s="197">
        <f t="shared" ca="1" si="233"/>
        <v>0</v>
      </c>
      <c r="V2932" s="201"/>
      <c r="W2932" s="20">
        <f ca="1">INVENTARIO[[#This Row],[Precio Final]]-(INVENTARIO[[#This Row],[Comisión 10%]]+INVENTARIO[[#This Row],[Costo total]])</f>
        <v>0</v>
      </c>
      <c r="X2932" s="20">
        <f ca="1">INVENTARIO[[#This Row],[Ganancia Unitaria]]*INVENTARIO[[#This Row],[Salidas]]</f>
        <v>0</v>
      </c>
      <c r="Y2932" s="20"/>
      <c r="Z2932" s="20"/>
    </row>
    <row r="2933" spans="1:26" ht="55" hidden="1" customHeight="1" x14ac:dyDescent="0.15">
      <c r="A2933" s="23"/>
      <c r="B2933" s="171"/>
      <c r="C2933" s="22"/>
      <c r="D2933" s="120"/>
      <c r="E2933" s="194"/>
      <c r="F2933" s="195" t="s">
        <v>2411</v>
      </c>
      <c r="G2933" s="196"/>
      <c r="H2933" s="197"/>
      <c r="I2933" s="198">
        <f t="shared" ca="1" si="230"/>
        <v>0</v>
      </c>
      <c r="J2933" s="121"/>
      <c r="K2933" s="196">
        <f>SUMIFS(VENTAS[Cantidad],VENTAS[Código del producto Vendido],INVENTARIO[[#This Row],[Code]])</f>
        <v>0</v>
      </c>
      <c r="L2933" s="196">
        <f>INVENTARIO[[#This Row],[Entradas]]-INVENTARIO[[#This Row],[Salidas]]</f>
        <v>0</v>
      </c>
      <c r="M2933" s="197">
        <f ca="1">INVENTARIO[[#This Row],[Pricing 1]]*10%</f>
        <v>0</v>
      </c>
      <c r="N2933" s="197"/>
      <c r="O2933" s="197"/>
      <c r="P2933" s="197" t="e">
        <f t="shared" si="231"/>
        <v>#DIV/0!</v>
      </c>
      <c r="Q2933" s="196"/>
      <c r="R2933" s="197"/>
      <c r="S2933" s="199">
        <f t="shared" si="232"/>
        <v>0</v>
      </c>
      <c r="T2933" s="200">
        <f ca="1">(P2933+S2933)-INVENTARIO[[#This Row],[Comisión 10%]]</f>
        <v>0</v>
      </c>
      <c r="U2933" s="197">
        <f t="shared" ca="1" si="233"/>
        <v>0</v>
      </c>
      <c r="V2933" s="201"/>
      <c r="W2933" s="20">
        <f ca="1">INVENTARIO[[#This Row],[Precio Final]]-(INVENTARIO[[#This Row],[Comisión 10%]]+INVENTARIO[[#This Row],[Costo total]])</f>
        <v>0</v>
      </c>
      <c r="X2933" s="20">
        <f ca="1">INVENTARIO[[#This Row],[Ganancia Unitaria]]*INVENTARIO[[#This Row],[Salidas]]</f>
        <v>0</v>
      </c>
      <c r="Y2933" s="20"/>
      <c r="Z2933" s="20"/>
    </row>
    <row r="2934" spans="1:26" ht="55" hidden="1" customHeight="1" x14ac:dyDescent="0.15">
      <c r="A2934" s="23"/>
      <c r="B2934" s="171"/>
      <c r="C2934" s="22"/>
      <c r="D2934" s="120"/>
      <c r="E2934" s="194"/>
      <c r="F2934" s="195" t="s">
        <v>695</v>
      </c>
      <c r="G2934" s="196"/>
      <c r="H2934" s="197"/>
      <c r="I2934" s="198">
        <f t="shared" ref="I2934:I2997" ca="1" si="234">U2934</f>
        <v>0</v>
      </c>
      <c r="J2934" s="121"/>
      <c r="K2934" s="196">
        <f>SUMIFS(VENTAS[Cantidad],VENTAS[Código del producto Vendido],INVENTARIO[[#This Row],[Code]])</f>
        <v>0</v>
      </c>
      <c r="L2934" s="196">
        <f>INVENTARIO[[#This Row],[Entradas]]-INVENTARIO[[#This Row],[Salidas]]</f>
        <v>0</v>
      </c>
      <c r="M2934" s="197">
        <f ca="1">INVENTARIO[[#This Row],[Pricing 1]]*10%</f>
        <v>0</v>
      </c>
      <c r="N2934" s="197"/>
      <c r="O2934" s="197"/>
      <c r="P2934" s="197" t="e">
        <f t="shared" ref="P2934:P2997" si="235">N2934/O2934</f>
        <v>#DIV/0!</v>
      </c>
      <c r="Q2934" s="196"/>
      <c r="R2934" s="197"/>
      <c r="S2934" s="199">
        <f t="shared" ref="S2934:S2997" si="236">Q2934*R2934/1000</f>
        <v>0</v>
      </c>
      <c r="T2934" s="200">
        <f ca="1">(P2934+S2934)-INVENTARIO[[#This Row],[Comisión 10%]]</f>
        <v>0</v>
      </c>
      <c r="U2934" s="197">
        <f t="shared" ref="U2934:U2997" ca="1" si="237">ROUNDUP(T2934,0)</f>
        <v>0</v>
      </c>
      <c r="V2934" s="201"/>
      <c r="W2934" s="20">
        <f ca="1">INVENTARIO[[#This Row],[Precio Final]]-(INVENTARIO[[#This Row],[Comisión 10%]]+INVENTARIO[[#This Row],[Costo total]])</f>
        <v>0</v>
      </c>
      <c r="X2934" s="20">
        <f ca="1">INVENTARIO[[#This Row],[Ganancia Unitaria]]*INVENTARIO[[#This Row],[Salidas]]</f>
        <v>0</v>
      </c>
      <c r="Y2934" s="20"/>
      <c r="Z2934" s="20"/>
    </row>
    <row r="2935" spans="1:26" ht="55" hidden="1" customHeight="1" x14ac:dyDescent="0.15">
      <c r="A2935" s="23"/>
      <c r="B2935" s="171"/>
      <c r="C2935" s="22"/>
      <c r="D2935" s="120"/>
      <c r="E2935" s="194"/>
      <c r="F2935" s="195" t="s">
        <v>695</v>
      </c>
      <c r="G2935" s="196"/>
      <c r="H2935" s="197"/>
      <c r="I2935" s="198">
        <f t="shared" ca="1" si="234"/>
        <v>0</v>
      </c>
      <c r="J2935" s="121"/>
      <c r="K2935" s="196">
        <f>SUMIFS(VENTAS[Cantidad],VENTAS[Código del producto Vendido],INVENTARIO[[#This Row],[Code]])</f>
        <v>0</v>
      </c>
      <c r="L2935" s="196">
        <f>INVENTARIO[[#This Row],[Entradas]]-INVENTARIO[[#This Row],[Salidas]]</f>
        <v>0</v>
      </c>
      <c r="M2935" s="197">
        <f ca="1">INVENTARIO[[#This Row],[Pricing 1]]*10%</f>
        <v>0</v>
      </c>
      <c r="N2935" s="197"/>
      <c r="O2935" s="197"/>
      <c r="P2935" s="197" t="e">
        <f t="shared" si="235"/>
        <v>#DIV/0!</v>
      </c>
      <c r="Q2935" s="196"/>
      <c r="R2935" s="197"/>
      <c r="S2935" s="199">
        <f t="shared" si="236"/>
        <v>0</v>
      </c>
      <c r="T2935" s="200">
        <f ca="1">(P2935+S2935)-INVENTARIO[[#This Row],[Comisión 10%]]</f>
        <v>0</v>
      </c>
      <c r="U2935" s="197">
        <f t="shared" ca="1" si="237"/>
        <v>0</v>
      </c>
      <c r="V2935" s="201"/>
      <c r="W2935" s="20">
        <f ca="1">INVENTARIO[[#This Row],[Precio Final]]-(INVENTARIO[[#This Row],[Comisión 10%]]+INVENTARIO[[#This Row],[Costo total]])</f>
        <v>0</v>
      </c>
      <c r="X2935" s="20">
        <f ca="1">INVENTARIO[[#This Row],[Ganancia Unitaria]]*INVENTARIO[[#This Row],[Salidas]]</f>
        <v>0</v>
      </c>
      <c r="Y2935" s="20"/>
      <c r="Z2935" s="20"/>
    </row>
    <row r="2936" spans="1:26" ht="55" hidden="1" customHeight="1" x14ac:dyDescent="0.15">
      <c r="A2936" s="23"/>
      <c r="B2936" s="171"/>
      <c r="C2936" s="22"/>
      <c r="D2936" s="120"/>
      <c r="E2936" s="194"/>
      <c r="F2936" s="195" t="s">
        <v>695</v>
      </c>
      <c r="G2936" s="196"/>
      <c r="H2936" s="197"/>
      <c r="I2936" s="198">
        <f t="shared" ca="1" si="234"/>
        <v>0</v>
      </c>
      <c r="J2936" s="121"/>
      <c r="K2936" s="196">
        <f>SUMIFS(VENTAS[Cantidad],VENTAS[Código del producto Vendido],INVENTARIO[[#This Row],[Code]])</f>
        <v>0</v>
      </c>
      <c r="L2936" s="196">
        <f>INVENTARIO[[#This Row],[Entradas]]-INVENTARIO[[#This Row],[Salidas]]</f>
        <v>0</v>
      </c>
      <c r="M2936" s="197">
        <f ca="1">INVENTARIO[[#This Row],[Pricing 1]]*10%</f>
        <v>0</v>
      </c>
      <c r="N2936" s="197"/>
      <c r="O2936" s="197"/>
      <c r="P2936" s="197" t="e">
        <f t="shared" si="235"/>
        <v>#DIV/0!</v>
      </c>
      <c r="Q2936" s="196"/>
      <c r="R2936" s="197"/>
      <c r="S2936" s="199">
        <f t="shared" si="236"/>
        <v>0</v>
      </c>
      <c r="T2936" s="200">
        <f ca="1">(P2936+S2936)-INVENTARIO[[#This Row],[Comisión 10%]]</f>
        <v>0</v>
      </c>
      <c r="U2936" s="197">
        <f t="shared" ca="1" si="237"/>
        <v>0</v>
      </c>
      <c r="V2936" s="201"/>
      <c r="W2936" s="20">
        <f ca="1">INVENTARIO[[#This Row],[Precio Final]]-(INVENTARIO[[#This Row],[Comisión 10%]]+INVENTARIO[[#This Row],[Costo total]])</f>
        <v>0</v>
      </c>
      <c r="X2936" s="20">
        <f ca="1">INVENTARIO[[#This Row],[Ganancia Unitaria]]*INVENTARIO[[#This Row],[Salidas]]</f>
        <v>0</v>
      </c>
      <c r="Y2936" s="20"/>
      <c r="Z2936" s="20"/>
    </row>
    <row r="2937" spans="1:26" ht="55" hidden="1" customHeight="1" x14ac:dyDescent="0.15">
      <c r="A2937" s="23"/>
      <c r="B2937" s="171"/>
      <c r="C2937" s="22"/>
      <c r="D2937" s="120"/>
      <c r="E2937" s="194"/>
      <c r="F2937" s="195" t="s">
        <v>697</v>
      </c>
      <c r="G2937" s="196"/>
      <c r="H2937" s="197"/>
      <c r="I2937" s="198">
        <f t="shared" ca="1" si="234"/>
        <v>0</v>
      </c>
      <c r="J2937" s="121"/>
      <c r="K2937" s="196">
        <f>SUMIFS(VENTAS[Cantidad],VENTAS[Código del producto Vendido],INVENTARIO[[#This Row],[Code]])</f>
        <v>0</v>
      </c>
      <c r="L2937" s="196">
        <f>INVENTARIO[[#This Row],[Entradas]]-INVENTARIO[[#This Row],[Salidas]]</f>
        <v>0</v>
      </c>
      <c r="M2937" s="197">
        <f ca="1">INVENTARIO[[#This Row],[Pricing 1]]*10%</f>
        <v>0</v>
      </c>
      <c r="N2937" s="197"/>
      <c r="O2937" s="197"/>
      <c r="P2937" s="197" t="e">
        <f t="shared" si="235"/>
        <v>#DIV/0!</v>
      </c>
      <c r="Q2937" s="196"/>
      <c r="R2937" s="197"/>
      <c r="S2937" s="199">
        <f t="shared" si="236"/>
        <v>0</v>
      </c>
      <c r="T2937" s="200">
        <f ca="1">(P2937+S2937)-INVENTARIO[[#This Row],[Comisión 10%]]</f>
        <v>0</v>
      </c>
      <c r="U2937" s="197">
        <f t="shared" ca="1" si="237"/>
        <v>0</v>
      </c>
      <c r="V2937" s="201"/>
      <c r="W2937" s="20">
        <f ca="1">INVENTARIO[[#This Row],[Precio Final]]-(INVENTARIO[[#This Row],[Comisión 10%]]+INVENTARIO[[#This Row],[Costo total]])</f>
        <v>0</v>
      </c>
      <c r="X2937" s="20">
        <f ca="1">INVENTARIO[[#This Row],[Ganancia Unitaria]]*INVENTARIO[[#This Row],[Salidas]]</f>
        <v>0</v>
      </c>
      <c r="Y2937" s="20"/>
      <c r="Z2937" s="20"/>
    </row>
    <row r="2938" spans="1:26" ht="55" hidden="1" customHeight="1" x14ac:dyDescent="0.15">
      <c r="A2938" s="23"/>
      <c r="B2938" s="171"/>
      <c r="C2938" s="22"/>
      <c r="D2938" s="120"/>
      <c r="E2938" s="194"/>
      <c r="F2938" s="195" t="s">
        <v>692</v>
      </c>
      <c r="G2938" s="196"/>
      <c r="H2938" s="197"/>
      <c r="I2938" s="198">
        <f t="shared" ca="1" si="234"/>
        <v>0</v>
      </c>
      <c r="J2938" s="121"/>
      <c r="K2938" s="196">
        <f>SUMIFS(VENTAS[Cantidad],VENTAS[Código del producto Vendido],INVENTARIO[[#This Row],[Code]])</f>
        <v>0</v>
      </c>
      <c r="L2938" s="196">
        <f>INVENTARIO[[#This Row],[Entradas]]-INVENTARIO[[#This Row],[Salidas]]</f>
        <v>0</v>
      </c>
      <c r="M2938" s="197">
        <f ca="1">INVENTARIO[[#This Row],[Pricing 1]]*10%</f>
        <v>0</v>
      </c>
      <c r="N2938" s="197"/>
      <c r="O2938" s="197"/>
      <c r="P2938" s="197" t="e">
        <f t="shared" si="235"/>
        <v>#DIV/0!</v>
      </c>
      <c r="Q2938" s="196"/>
      <c r="R2938" s="197"/>
      <c r="S2938" s="199">
        <f t="shared" si="236"/>
        <v>0</v>
      </c>
      <c r="T2938" s="200">
        <f ca="1">(P2938+S2938)-INVENTARIO[[#This Row],[Comisión 10%]]</f>
        <v>0</v>
      </c>
      <c r="U2938" s="197">
        <f t="shared" ca="1" si="237"/>
        <v>0</v>
      </c>
      <c r="V2938" s="201"/>
      <c r="W2938" s="20">
        <f ca="1">INVENTARIO[[#This Row],[Precio Final]]-(INVENTARIO[[#This Row],[Comisión 10%]]+INVENTARIO[[#This Row],[Costo total]])</f>
        <v>0</v>
      </c>
      <c r="X2938" s="20">
        <f ca="1">INVENTARIO[[#This Row],[Ganancia Unitaria]]*INVENTARIO[[#This Row],[Salidas]]</f>
        <v>0</v>
      </c>
      <c r="Y2938" s="20"/>
      <c r="Z2938" s="20"/>
    </row>
    <row r="2939" spans="1:26" ht="55" hidden="1" customHeight="1" x14ac:dyDescent="0.15">
      <c r="A2939" s="23"/>
      <c r="B2939" s="171"/>
      <c r="C2939" s="22"/>
      <c r="D2939" s="120"/>
      <c r="E2939" s="194"/>
      <c r="F2939" s="195" t="s">
        <v>697</v>
      </c>
      <c r="G2939" s="196"/>
      <c r="H2939" s="197"/>
      <c r="I2939" s="198">
        <f t="shared" ca="1" si="234"/>
        <v>0</v>
      </c>
      <c r="J2939" s="121"/>
      <c r="K2939" s="196">
        <f>SUMIFS(VENTAS[Cantidad],VENTAS[Código del producto Vendido],INVENTARIO[[#This Row],[Code]])</f>
        <v>0</v>
      </c>
      <c r="L2939" s="196">
        <f>INVENTARIO[[#This Row],[Entradas]]-INVENTARIO[[#This Row],[Salidas]]</f>
        <v>0</v>
      </c>
      <c r="M2939" s="197">
        <f ca="1">INVENTARIO[[#This Row],[Pricing 1]]*10%</f>
        <v>0</v>
      </c>
      <c r="N2939" s="197"/>
      <c r="O2939" s="197"/>
      <c r="P2939" s="197" t="e">
        <f t="shared" si="235"/>
        <v>#DIV/0!</v>
      </c>
      <c r="Q2939" s="196"/>
      <c r="R2939" s="197"/>
      <c r="S2939" s="199">
        <f t="shared" si="236"/>
        <v>0</v>
      </c>
      <c r="T2939" s="200">
        <f ca="1">(P2939+S2939)-INVENTARIO[[#This Row],[Comisión 10%]]</f>
        <v>0</v>
      </c>
      <c r="U2939" s="197">
        <f t="shared" ca="1" si="237"/>
        <v>0</v>
      </c>
      <c r="V2939" s="201"/>
      <c r="W2939" s="20">
        <f ca="1">INVENTARIO[[#This Row],[Precio Final]]-(INVENTARIO[[#This Row],[Comisión 10%]]+INVENTARIO[[#This Row],[Costo total]])</f>
        <v>0</v>
      </c>
      <c r="X2939" s="20">
        <f ca="1">INVENTARIO[[#This Row],[Ganancia Unitaria]]*INVENTARIO[[#This Row],[Salidas]]</f>
        <v>0</v>
      </c>
      <c r="Y2939" s="20"/>
      <c r="Z2939" s="20"/>
    </row>
    <row r="2940" spans="1:26" ht="55" hidden="1" customHeight="1" x14ac:dyDescent="0.15">
      <c r="A2940" s="23"/>
      <c r="B2940" s="171"/>
      <c r="C2940" s="22"/>
      <c r="D2940" s="120"/>
      <c r="E2940" s="194"/>
      <c r="F2940" s="195" t="s">
        <v>695</v>
      </c>
      <c r="G2940" s="196"/>
      <c r="H2940" s="197"/>
      <c r="I2940" s="198">
        <f t="shared" ca="1" si="234"/>
        <v>0</v>
      </c>
      <c r="J2940" s="121"/>
      <c r="K2940" s="196">
        <f>SUMIFS(VENTAS[Cantidad],VENTAS[Código del producto Vendido],INVENTARIO[[#This Row],[Code]])</f>
        <v>0</v>
      </c>
      <c r="L2940" s="196">
        <f>INVENTARIO[[#This Row],[Entradas]]-INVENTARIO[[#This Row],[Salidas]]</f>
        <v>0</v>
      </c>
      <c r="M2940" s="197">
        <f ca="1">INVENTARIO[[#This Row],[Pricing 1]]*10%</f>
        <v>0</v>
      </c>
      <c r="N2940" s="197"/>
      <c r="O2940" s="197"/>
      <c r="P2940" s="197" t="e">
        <f t="shared" si="235"/>
        <v>#DIV/0!</v>
      </c>
      <c r="Q2940" s="196"/>
      <c r="R2940" s="197"/>
      <c r="S2940" s="199">
        <f t="shared" si="236"/>
        <v>0</v>
      </c>
      <c r="T2940" s="200">
        <f ca="1">(P2940+S2940)-INVENTARIO[[#This Row],[Comisión 10%]]</f>
        <v>0</v>
      </c>
      <c r="U2940" s="197">
        <f t="shared" ca="1" si="237"/>
        <v>0</v>
      </c>
      <c r="V2940" s="201"/>
      <c r="W2940" s="20">
        <f ca="1">INVENTARIO[[#This Row],[Precio Final]]-(INVENTARIO[[#This Row],[Comisión 10%]]+INVENTARIO[[#This Row],[Costo total]])</f>
        <v>0</v>
      </c>
      <c r="X2940" s="20">
        <f ca="1">INVENTARIO[[#This Row],[Ganancia Unitaria]]*INVENTARIO[[#This Row],[Salidas]]</f>
        <v>0</v>
      </c>
      <c r="Y2940" s="20"/>
      <c r="Z2940" s="20"/>
    </row>
    <row r="2941" spans="1:26" ht="55" hidden="1" customHeight="1" x14ac:dyDescent="0.15">
      <c r="A2941" s="23"/>
      <c r="B2941" s="171"/>
      <c r="C2941" s="22"/>
      <c r="D2941" s="120"/>
      <c r="E2941" s="194"/>
      <c r="F2941" s="195" t="s">
        <v>697</v>
      </c>
      <c r="G2941" s="196"/>
      <c r="H2941" s="197"/>
      <c r="I2941" s="198">
        <f t="shared" ca="1" si="234"/>
        <v>0</v>
      </c>
      <c r="J2941" s="121"/>
      <c r="K2941" s="196">
        <f>SUMIFS(VENTAS[Cantidad],VENTAS[Código del producto Vendido],INVENTARIO[[#This Row],[Code]])</f>
        <v>0</v>
      </c>
      <c r="L2941" s="196">
        <f>INVENTARIO[[#This Row],[Entradas]]-INVENTARIO[[#This Row],[Salidas]]</f>
        <v>0</v>
      </c>
      <c r="M2941" s="197">
        <f ca="1">INVENTARIO[[#This Row],[Pricing 1]]*10%</f>
        <v>0</v>
      </c>
      <c r="N2941" s="197"/>
      <c r="O2941" s="197"/>
      <c r="P2941" s="197" t="e">
        <f t="shared" si="235"/>
        <v>#DIV/0!</v>
      </c>
      <c r="Q2941" s="196"/>
      <c r="R2941" s="197"/>
      <c r="S2941" s="199">
        <f t="shared" si="236"/>
        <v>0</v>
      </c>
      <c r="T2941" s="200">
        <f ca="1">(P2941+S2941)-INVENTARIO[[#This Row],[Comisión 10%]]</f>
        <v>0</v>
      </c>
      <c r="U2941" s="197">
        <f t="shared" ca="1" si="237"/>
        <v>0</v>
      </c>
      <c r="V2941" s="201"/>
      <c r="W2941" s="20">
        <f ca="1">INVENTARIO[[#This Row],[Precio Final]]-(INVENTARIO[[#This Row],[Comisión 10%]]+INVENTARIO[[#This Row],[Costo total]])</f>
        <v>0</v>
      </c>
      <c r="X2941" s="20">
        <f ca="1">INVENTARIO[[#This Row],[Ganancia Unitaria]]*INVENTARIO[[#This Row],[Salidas]]</f>
        <v>0</v>
      </c>
      <c r="Y2941" s="20"/>
      <c r="Z2941" s="20"/>
    </row>
    <row r="2942" spans="1:26" ht="55" hidden="1" customHeight="1" x14ac:dyDescent="0.15">
      <c r="A2942" s="23"/>
      <c r="B2942" s="171"/>
      <c r="C2942" s="22"/>
      <c r="D2942" s="120"/>
      <c r="E2942" s="194"/>
      <c r="F2942" s="195" t="s">
        <v>698</v>
      </c>
      <c r="G2942" s="196"/>
      <c r="H2942" s="197"/>
      <c r="I2942" s="198">
        <f t="shared" ca="1" si="234"/>
        <v>0</v>
      </c>
      <c r="J2942" s="121"/>
      <c r="K2942" s="196">
        <f>SUMIFS(VENTAS[Cantidad],VENTAS[Código del producto Vendido],INVENTARIO[[#This Row],[Code]])</f>
        <v>0</v>
      </c>
      <c r="L2942" s="196">
        <f>INVENTARIO[[#This Row],[Entradas]]-INVENTARIO[[#This Row],[Salidas]]</f>
        <v>0</v>
      </c>
      <c r="M2942" s="197">
        <f ca="1">INVENTARIO[[#This Row],[Pricing 1]]*10%</f>
        <v>0</v>
      </c>
      <c r="N2942" s="197"/>
      <c r="O2942" s="197"/>
      <c r="P2942" s="197" t="e">
        <f t="shared" si="235"/>
        <v>#DIV/0!</v>
      </c>
      <c r="Q2942" s="196"/>
      <c r="R2942" s="197"/>
      <c r="S2942" s="199">
        <f t="shared" si="236"/>
        <v>0</v>
      </c>
      <c r="T2942" s="200">
        <f ca="1">(P2942+S2942)-INVENTARIO[[#This Row],[Comisión 10%]]</f>
        <v>0</v>
      </c>
      <c r="U2942" s="197">
        <f t="shared" ca="1" si="237"/>
        <v>0</v>
      </c>
      <c r="V2942" s="201"/>
      <c r="W2942" s="20">
        <f ca="1">INVENTARIO[[#This Row],[Precio Final]]-(INVENTARIO[[#This Row],[Comisión 10%]]+INVENTARIO[[#This Row],[Costo total]])</f>
        <v>0</v>
      </c>
      <c r="X2942" s="20">
        <f ca="1">INVENTARIO[[#This Row],[Ganancia Unitaria]]*INVENTARIO[[#This Row],[Salidas]]</f>
        <v>0</v>
      </c>
      <c r="Y2942" s="20"/>
      <c r="Z2942" s="20"/>
    </row>
    <row r="2943" spans="1:26" ht="55" hidden="1" customHeight="1" x14ac:dyDescent="0.15">
      <c r="A2943" s="23"/>
      <c r="B2943" s="171"/>
      <c r="C2943" s="22"/>
      <c r="D2943" s="120"/>
      <c r="E2943" s="194"/>
      <c r="F2943" s="195" t="s">
        <v>692</v>
      </c>
      <c r="G2943" s="196"/>
      <c r="H2943" s="197"/>
      <c r="I2943" s="198">
        <f t="shared" ca="1" si="234"/>
        <v>0</v>
      </c>
      <c r="J2943" s="121"/>
      <c r="K2943" s="196">
        <f>SUMIFS(VENTAS[Cantidad],VENTAS[Código del producto Vendido],INVENTARIO[[#This Row],[Code]])</f>
        <v>0</v>
      </c>
      <c r="L2943" s="196">
        <f>INVENTARIO[[#This Row],[Entradas]]-INVENTARIO[[#This Row],[Salidas]]</f>
        <v>0</v>
      </c>
      <c r="M2943" s="197">
        <f ca="1">INVENTARIO[[#This Row],[Pricing 1]]*10%</f>
        <v>0</v>
      </c>
      <c r="N2943" s="197"/>
      <c r="O2943" s="197"/>
      <c r="P2943" s="197" t="e">
        <f t="shared" si="235"/>
        <v>#DIV/0!</v>
      </c>
      <c r="Q2943" s="196"/>
      <c r="R2943" s="197"/>
      <c r="S2943" s="199">
        <f t="shared" si="236"/>
        <v>0</v>
      </c>
      <c r="T2943" s="200">
        <f ca="1">(P2943+S2943)-INVENTARIO[[#This Row],[Comisión 10%]]</f>
        <v>0</v>
      </c>
      <c r="U2943" s="197">
        <f t="shared" ca="1" si="237"/>
        <v>0</v>
      </c>
      <c r="V2943" s="201"/>
      <c r="W2943" s="20">
        <f ca="1">INVENTARIO[[#This Row],[Precio Final]]-(INVENTARIO[[#This Row],[Comisión 10%]]+INVENTARIO[[#This Row],[Costo total]])</f>
        <v>0</v>
      </c>
      <c r="X2943" s="20">
        <f ca="1">INVENTARIO[[#This Row],[Ganancia Unitaria]]*INVENTARIO[[#This Row],[Salidas]]</f>
        <v>0</v>
      </c>
      <c r="Y2943" s="20"/>
      <c r="Z2943" s="20"/>
    </row>
    <row r="2944" spans="1:26" ht="55" hidden="1" customHeight="1" x14ac:dyDescent="0.15">
      <c r="A2944" s="23"/>
      <c r="B2944" s="171"/>
      <c r="C2944" s="22"/>
      <c r="D2944" s="120"/>
      <c r="E2944" s="194"/>
      <c r="F2944" s="195" t="s">
        <v>695</v>
      </c>
      <c r="G2944" s="196"/>
      <c r="H2944" s="197"/>
      <c r="I2944" s="198">
        <f t="shared" ca="1" si="234"/>
        <v>0</v>
      </c>
      <c r="J2944" s="121"/>
      <c r="K2944" s="196">
        <f>SUMIFS(VENTAS[Cantidad],VENTAS[Código del producto Vendido],INVENTARIO[[#This Row],[Code]])</f>
        <v>0</v>
      </c>
      <c r="L2944" s="196">
        <f>INVENTARIO[[#This Row],[Entradas]]-INVENTARIO[[#This Row],[Salidas]]</f>
        <v>0</v>
      </c>
      <c r="M2944" s="197">
        <f ca="1">INVENTARIO[[#This Row],[Pricing 1]]*10%</f>
        <v>0</v>
      </c>
      <c r="N2944" s="197"/>
      <c r="O2944" s="197"/>
      <c r="P2944" s="197" t="e">
        <f t="shared" si="235"/>
        <v>#DIV/0!</v>
      </c>
      <c r="Q2944" s="196"/>
      <c r="R2944" s="197"/>
      <c r="S2944" s="199">
        <f t="shared" si="236"/>
        <v>0</v>
      </c>
      <c r="T2944" s="200">
        <f ca="1">(P2944+S2944)-INVENTARIO[[#This Row],[Comisión 10%]]</f>
        <v>0</v>
      </c>
      <c r="U2944" s="197">
        <f t="shared" ca="1" si="237"/>
        <v>0</v>
      </c>
      <c r="V2944" s="201"/>
      <c r="W2944" s="20">
        <f ca="1">INVENTARIO[[#This Row],[Precio Final]]-(INVENTARIO[[#This Row],[Comisión 10%]]+INVENTARIO[[#This Row],[Costo total]])</f>
        <v>0</v>
      </c>
      <c r="X2944" s="20">
        <f ca="1">INVENTARIO[[#This Row],[Ganancia Unitaria]]*INVENTARIO[[#This Row],[Salidas]]</f>
        <v>0</v>
      </c>
      <c r="Y2944" s="20"/>
      <c r="Z2944" s="20"/>
    </row>
    <row r="2945" spans="1:26" ht="55" hidden="1" customHeight="1" x14ac:dyDescent="0.15">
      <c r="A2945" s="23"/>
      <c r="B2945" s="171"/>
      <c r="C2945" s="22"/>
      <c r="D2945" s="120"/>
      <c r="E2945" s="194"/>
      <c r="F2945" s="195" t="s">
        <v>695</v>
      </c>
      <c r="G2945" s="196"/>
      <c r="H2945" s="197"/>
      <c r="I2945" s="198">
        <f t="shared" ca="1" si="234"/>
        <v>0</v>
      </c>
      <c r="J2945" s="121"/>
      <c r="K2945" s="196">
        <f>SUMIFS(VENTAS[Cantidad],VENTAS[Código del producto Vendido],INVENTARIO[[#This Row],[Code]])</f>
        <v>0</v>
      </c>
      <c r="L2945" s="196">
        <f>INVENTARIO[[#This Row],[Entradas]]-INVENTARIO[[#This Row],[Salidas]]</f>
        <v>0</v>
      </c>
      <c r="M2945" s="197">
        <f ca="1">INVENTARIO[[#This Row],[Pricing 1]]*10%</f>
        <v>0</v>
      </c>
      <c r="N2945" s="197"/>
      <c r="O2945" s="197"/>
      <c r="P2945" s="197" t="e">
        <f t="shared" si="235"/>
        <v>#DIV/0!</v>
      </c>
      <c r="Q2945" s="196"/>
      <c r="R2945" s="197"/>
      <c r="S2945" s="199">
        <f t="shared" si="236"/>
        <v>0</v>
      </c>
      <c r="T2945" s="200">
        <f ca="1">(P2945+S2945)-INVENTARIO[[#This Row],[Comisión 10%]]</f>
        <v>0</v>
      </c>
      <c r="U2945" s="197">
        <f t="shared" ca="1" si="237"/>
        <v>0</v>
      </c>
      <c r="V2945" s="201"/>
      <c r="W2945" s="20">
        <f ca="1">INVENTARIO[[#This Row],[Precio Final]]-(INVENTARIO[[#This Row],[Comisión 10%]]+INVENTARIO[[#This Row],[Costo total]])</f>
        <v>0</v>
      </c>
      <c r="X2945" s="20">
        <f ca="1">INVENTARIO[[#This Row],[Ganancia Unitaria]]*INVENTARIO[[#This Row],[Salidas]]</f>
        <v>0</v>
      </c>
      <c r="Y2945" s="20"/>
      <c r="Z2945" s="20"/>
    </row>
    <row r="2946" spans="1:26" ht="55" hidden="1" customHeight="1" x14ac:dyDescent="0.15">
      <c r="A2946" s="23"/>
      <c r="B2946" s="171"/>
      <c r="C2946" s="22"/>
      <c r="D2946" s="120"/>
      <c r="E2946" s="194"/>
      <c r="F2946" s="195" t="s">
        <v>697</v>
      </c>
      <c r="G2946" s="196"/>
      <c r="H2946" s="197"/>
      <c r="I2946" s="198">
        <f t="shared" ca="1" si="234"/>
        <v>0</v>
      </c>
      <c r="J2946" s="121"/>
      <c r="K2946" s="196">
        <f>SUMIFS(VENTAS[Cantidad],VENTAS[Código del producto Vendido],INVENTARIO[[#This Row],[Code]])</f>
        <v>0</v>
      </c>
      <c r="L2946" s="196">
        <f>INVENTARIO[[#This Row],[Entradas]]-INVENTARIO[[#This Row],[Salidas]]</f>
        <v>0</v>
      </c>
      <c r="M2946" s="197">
        <f ca="1">INVENTARIO[[#This Row],[Pricing 1]]*10%</f>
        <v>0</v>
      </c>
      <c r="N2946" s="197"/>
      <c r="O2946" s="197"/>
      <c r="P2946" s="197" t="e">
        <f t="shared" si="235"/>
        <v>#DIV/0!</v>
      </c>
      <c r="Q2946" s="196"/>
      <c r="R2946" s="197"/>
      <c r="S2946" s="199">
        <f t="shared" si="236"/>
        <v>0</v>
      </c>
      <c r="T2946" s="200">
        <f ca="1">(P2946+S2946)-INVENTARIO[[#This Row],[Comisión 10%]]</f>
        <v>0</v>
      </c>
      <c r="U2946" s="197">
        <f t="shared" ca="1" si="237"/>
        <v>0</v>
      </c>
      <c r="V2946" s="201"/>
      <c r="W2946" s="20">
        <f ca="1">INVENTARIO[[#This Row],[Precio Final]]-(INVENTARIO[[#This Row],[Comisión 10%]]+INVENTARIO[[#This Row],[Costo total]])</f>
        <v>0</v>
      </c>
      <c r="X2946" s="20">
        <f ca="1">INVENTARIO[[#This Row],[Ganancia Unitaria]]*INVENTARIO[[#This Row],[Salidas]]</f>
        <v>0</v>
      </c>
      <c r="Y2946" s="20"/>
      <c r="Z2946" s="20"/>
    </row>
    <row r="2947" spans="1:26" ht="55" hidden="1" customHeight="1" x14ac:dyDescent="0.15">
      <c r="A2947" s="23"/>
      <c r="B2947" s="171"/>
      <c r="C2947" s="22"/>
      <c r="D2947" s="120"/>
      <c r="E2947" s="194"/>
      <c r="F2947" s="195" t="s">
        <v>695</v>
      </c>
      <c r="G2947" s="196"/>
      <c r="H2947" s="197"/>
      <c r="I2947" s="198">
        <f t="shared" ca="1" si="234"/>
        <v>0</v>
      </c>
      <c r="J2947" s="121"/>
      <c r="K2947" s="196">
        <f>SUMIFS(VENTAS[Cantidad],VENTAS[Código del producto Vendido],INVENTARIO[[#This Row],[Code]])</f>
        <v>0</v>
      </c>
      <c r="L2947" s="196">
        <f>INVENTARIO[[#This Row],[Entradas]]-INVENTARIO[[#This Row],[Salidas]]</f>
        <v>0</v>
      </c>
      <c r="M2947" s="197">
        <f ca="1">INVENTARIO[[#This Row],[Pricing 1]]*10%</f>
        <v>0</v>
      </c>
      <c r="N2947" s="197"/>
      <c r="O2947" s="197"/>
      <c r="P2947" s="197" t="e">
        <f t="shared" si="235"/>
        <v>#DIV/0!</v>
      </c>
      <c r="Q2947" s="196"/>
      <c r="R2947" s="197"/>
      <c r="S2947" s="199">
        <f t="shared" si="236"/>
        <v>0</v>
      </c>
      <c r="T2947" s="200">
        <f ca="1">(P2947+S2947)-INVENTARIO[[#This Row],[Comisión 10%]]</f>
        <v>0</v>
      </c>
      <c r="U2947" s="197">
        <f t="shared" ca="1" si="237"/>
        <v>0</v>
      </c>
      <c r="V2947" s="201"/>
      <c r="W2947" s="20">
        <f ca="1">INVENTARIO[[#This Row],[Precio Final]]-(INVENTARIO[[#This Row],[Comisión 10%]]+INVENTARIO[[#This Row],[Costo total]])</f>
        <v>0</v>
      </c>
      <c r="X2947" s="20">
        <f ca="1">INVENTARIO[[#This Row],[Ganancia Unitaria]]*INVENTARIO[[#This Row],[Salidas]]</f>
        <v>0</v>
      </c>
      <c r="Y2947" s="20"/>
      <c r="Z2947" s="20"/>
    </row>
    <row r="2948" spans="1:26" ht="55" hidden="1" customHeight="1" x14ac:dyDescent="0.15">
      <c r="A2948" s="23"/>
      <c r="B2948" s="171"/>
      <c r="C2948" s="22"/>
      <c r="D2948" s="120"/>
      <c r="E2948" s="194"/>
      <c r="F2948" s="195" t="s">
        <v>698</v>
      </c>
      <c r="G2948" s="196"/>
      <c r="H2948" s="197"/>
      <c r="I2948" s="198">
        <f t="shared" ca="1" si="234"/>
        <v>0</v>
      </c>
      <c r="J2948" s="121"/>
      <c r="K2948" s="196">
        <f>SUMIFS(VENTAS[Cantidad],VENTAS[Código del producto Vendido],INVENTARIO[[#This Row],[Code]])</f>
        <v>0</v>
      </c>
      <c r="L2948" s="196">
        <f>INVENTARIO[[#This Row],[Entradas]]-INVENTARIO[[#This Row],[Salidas]]</f>
        <v>0</v>
      </c>
      <c r="M2948" s="197">
        <f ca="1">INVENTARIO[[#This Row],[Pricing 1]]*10%</f>
        <v>0</v>
      </c>
      <c r="N2948" s="197"/>
      <c r="O2948" s="197"/>
      <c r="P2948" s="197" t="e">
        <f t="shared" si="235"/>
        <v>#DIV/0!</v>
      </c>
      <c r="Q2948" s="196"/>
      <c r="R2948" s="197"/>
      <c r="S2948" s="199">
        <f t="shared" si="236"/>
        <v>0</v>
      </c>
      <c r="T2948" s="200">
        <f ca="1">(P2948+S2948)-INVENTARIO[[#This Row],[Comisión 10%]]</f>
        <v>0</v>
      </c>
      <c r="U2948" s="197">
        <f t="shared" ca="1" si="237"/>
        <v>0</v>
      </c>
      <c r="V2948" s="201"/>
      <c r="W2948" s="20">
        <f ca="1">INVENTARIO[[#This Row],[Precio Final]]-(INVENTARIO[[#This Row],[Comisión 10%]]+INVENTARIO[[#This Row],[Costo total]])</f>
        <v>0</v>
      </c>
      <c r="X2948" s="20">
        <f ca="1">INVENTARIO[[#This Row],[Ganancia Unitaria]]*INVENTARIO[[#This Row],[Salidas]]</f>
        <v>0</v>
      </c>
      <c r="Y2948" s="20"/>
      <c r="Z2948" s="20"/>
    </row>
    <row r="2949" spans="1:26" ht="55" hidden="1" customHeight="1" x14ac:dyDescent="0.15">
      <c r="A2949" s="23"/>
      <c r="B2949" s="171"/>
      <c r="C2949" s="22"/>
      <c r="D2949" s="120"/>
      <c r="E2949" s="194"/>
      <c r="F2949" s="195" t="s">
        <v>695</v>
      </c>
      <c r="G2949" s="196"/>
      <c r="H2949" s="197"/>
      <c r="I2949" s="198">
        <f t="shared" ca="1" si="234"/>
        <v>0</v>
      </c>
      <c r="J2949" s="121"/>
      <c r="K2949" s="196">
        <f>SUMIFS(VENTAS[Cantidad],VENTAS[Código del producto Vendido],INVENTARIO[[#This Row],[Code]])</f>
        <v>0</v>
      </c>
      <c r="L2949" s="196">
        <f>INVENTARIO[[#This Row],[Entradas]]-INVENTARIO[[#This Row],[Salidas]]</f>
        <v>0</v>
      </c>
      <c r="M2949" s="197">
        <f ca="1">INVENTARIO[[#This Row],[Pricing 1]]*10%</f>
        <v>0</v>
      </c>
      <c r="N2949" s="197"/>
      <c r="O2949" s="197"/>
      <c r="P2949" s="197" t="e">
        <f t="shared" si="235"/>
        <v>#DIV/0!</v>
      </c>
      <c r="Q2949" s="196"/>
      <c r="R2949" s="197"/>
      <c r="S2949" s="199">
        <f t="shared" si="236"/>
        <v>0</v>
      </c>
      <c r="T2949" s="200">
        <f ca="1">(P2949+S2949)-INVENTARIO[[#This Row],[Comisión 10%]]</f>
        <v>0</v>
      </c>
      <c r="U2949" s="197">
        <f t="shared" ca="1" si="237"/>
        <v>0</v>
      </c>
      <c r="V2949" s="201"/>
      <c r="W2949" s="20">
        <f ca="1">INVENTARIO[[#This Row],[Precio Final]]-(INVENTARIO[[#This Row],[Comisión 10%]]+INVENTARIO[[#This Row],[Costo total]])</f>
        <v>0</v>
      </c>
      <c r="X2949" s="20">
        <f ca="1">INVENTARIO[[#This Row],[Ganancia Unitaria]]*INVENTARIO[[#This Row],[Salidas]]</f>
        <v>0</v>
      </c>
      <c r="Y2949" s="20"/>
      <c r="Z2949" s="20"/>
    </row>
    <row r="2950" spans="1:26" ht="55" hidden="1" customHeight="1" x14ac:dyDescent="0.15">
      <c r="A2950" s="23"/>
      <c r="B2950" s="171"/>
      <c r="C2950" s="22"/>
      <c r="D2950" s="120"/>
      <c r="E2950" s="194"/>
      <c r="F2950" s="195" t="s">
        <v>697</v>
      </c>
      <c r="G2950" s="196"/>
      <c r="H2950" s="197"/>
      <c r="I2950" s="198">
        <f t="shared" ca="1" si="234"/>
        <v>0</v>
      </c>
      <c r="J2950" s="121"/>
      <c r="K2950" s="196">
        <f>SUMIFS(VENTAS[Cantidad],VENTAS[Código del producto Vendido],INVENTARIO[[#This Row],[Code]])</f>
        <v>0</v>
      </c>
      <c r="L2950" s="196">
        <f>INVENTARIO[[#This Row],[Entradas]]-INVENTARIO[[#This Row],[Salidas]]</f>
        <v>0</v>
      </c>
      <c r="M2950" s="197">
        <f ca="1">INVENTARIO[[#This Row],[Pricing 1]]*10%</f>
        <v>0</v>
      </c>
      <c r="N2950" s="197"/>
      <c r="O2950" s="197"/>
      <c r="P2950" s="197" t="e">
        <f t="shared" si="235"/>
        <v>#DIV/0!</v>
      </c>
      <c r="Q2950" s="196"/>
      <c r="R2950" s="197"/>
      <c r="S2950" s="199">
        <f t="shared" si="236"/>
        <v>0</v>
      </c>
      <c r="T2950" s="200">
        <f ca="1">(P2950+S2950)-INVENTARIO[[#This Row],[Comisión 10%]]</f>
        <v>0</v>
      </c>
      <c r="U2950" s="197">
        <f t="shared" ca="1" si="237"/>
        <v>0</v>
      </c>
      <c r="V2950" s="201"/>
      <c r="W2950" s="20">
        <f ca="1">INVENTARIO[[#This Row],[Precio Final]]-(INVENTARIO[[#This Row],[Comisión 10%]]+INVENTARIO[[#This Row],[Costo total]])</f>
        <v>0</v>
      </c>
      <c r="X2950" s="20">
        <f ca="1">INVENTARIO[[#This Row],[Ganancia Unitaria]]*INVENTARIO[[#This Row],[Salidas]]</f>
        <v>0</v>
      </c>
      <c r="Y2950" s="20"/>
      <c r="Z2950" s="20"/>
    </row>
    <row r="2951" spans="1:26" ht="55" hidden="1" customHeight="1" x14ac:dyDescent="0.15">
      <c r="A2951" s="23"/>
      <c r="B2951" s="171"/>
      <c r="C2951" s="22"/>
      <c r="D2951" s="120"/>
      <c r="E2951" s="194"/>
      <c r="F2951" s="195" t="s">
        <v>695</v>
      </c>
      <c r="G2951" s="196"/>
      <c r="H2951" s="197"/>
      <c r="I2951" s="198">
        <f t="shared" ca="1" si="234"/>
        <v>0</v>
      </c>
      <c r="J2951" s="121"/>
      <c r="K2951" s="196">
        <f>SUMIFS(VENTAS[Cantidad],VENTAS[Código del producto Vendido],INVENTARIO[[#This Row],[Code]])</f>
        <v>0</v>
      </c>
      <c r="L2951" s="196">
        <f>INVENTARIO[[#This Row],[Entradas]]-INVENTARIO[[#This Row],[Salidas]]</f>
        <v>0</v>
      </c>
      <c r="M2951" s="197">
        <f ca="1">INVENTARIO[[#This Row],[Pricing 1]]*10%</f>
        <v>0</v>
      </c>
      <c r="N2951" s="197"/>
      <c r="O2951" s="197"/>
      <c r="P2951" s="197" t="e">
        <f t="shared" si="235"/>
        <v>#DIV/0!</v>
      </c>
      <c r="Q2951" s="196"/>
      <c r="R2951" s="197"/>
      <c r="S2951" s="199">
        <f t="shared" si="236"/>
        <v>0</v>
      </c>
      <c r="T2951" s="200">
        <f ca="1">(P2951+S2951)-INVENTARIO[[#This Row],[Comisión 10%]]</f>
        <v>0</v>
      </c>
      <c r="U2951" s="197">
        <f t="shared" ca="1" si="237"/>
        <v>0</v>
      </c>
      <c r="V2951" s="201"/>
      <c r="W2951" s="20">
        <f ca="1">INVENTARIO[[#This Row],[Precio Final]]-(INVENTARIO[[#This Row],[Comisión 10%]]+INVENTARIO[[#This Row],[Costo total]])</f>
        <v>0</v>
      </c>
      <c r="X2951" s="20">
        <f ca="1">INVENTARIO[[#This Row],[Ganancia Unitaria]]*INVENTARIO[[#This Row],[Salidas]]</f>
        <v>0</v>
      </c>
      <c r="Y2951" s="20"/>
      <c r="Z2951" s="20"/>
    </row>
    <row r="2952" spans="1:26" ht="55" hidden="1" customHeight="1" x14ac:dyDescent="0.15">
      <c r="A2952" s="23"/>
      <c r="B2952" s="171"/>
      <c r="C2952" s="22"/>
      <c r="D2952" s="120"/>
      <c r="E2952" s="194"/>
      <c r="F2952" s="195" t="s">
        <v>698</v>
      </c>
      <c r="G2952" s="196"/>
      <c r="H2952" s="197"/>
      <c r="I2952" s="198">
        <f t="shared" ca="1" si="234"/>
        <v>0</v>
      </c>
      <c r="J2952" s="121"/>
      <c r="K2952" s="196">
        <f>SUMIFS(VENTAS[Cantidad],VENTAS[Código del producto Vendido],INVENTARIO[[#This Row],[Code]])</f>
        <v>0</v>
      </c>
      <c r="L2952" s="196">
        <f>INVENTARIO[[#This Row],[Entradas]]-INVENTARIO[[#This Row],[Salidas]]</f>
        <v>0</v>
      </c>
      <c r="M2952" s="197">
        <f ca="1">INVENTARIO[[#This Row],[Pricing 1]]*10%</f>
        <v>0</v>
      </c>
      <c r="N2952" s="197"/>
      <c r="O2952" s="197"/>
      <c r="P2952" s="197" t="e">
        <f t="shared" si="235"/>
        <v>#DIV/0!</v>
      </c>
      <c r="Q2952" s="196"/>
      <c r="R2952" s="197"/>
      <c r="S2952" s="199">
        <f t="shared" si="236"/>
        <v>0</v>
      </c>
      <c r="T2952" s="200">
        <f ca="1">(P2952+S2952)-INVENTARIO[[#This Row],[Comisión 10%]]</f>
        <v>0</v>
      </c>
      <c r="U2952" s="197">
        <f t="shared" ca="1" si="237"/>
        <v>0</v>
      </c>
      <c r="V2952" s="201"/>
      <c r="W2952" s="20">
        <f ca="1">INVENTARIO[[#This Row],[Precio Final]]-(INVENTARIO[[#This Row],[Comisión 10%]]+INVENTARIO[[#This Row],[Costo total]])</f>
        <v>0</v>
      </c>
      <c r="X2952" s="20">
        <f ca="1">INVENTARIO[[#This Row],[Ganancia Unitaria]]*INVENTARIO[[#This Row],[Salidas]]</f>
        <v>0</v>
      </c>
      <c r="Y2952" s="20"/>
      <c r="Z2952" s="20"/>
    </row>
    <row r="2953" spans="1:26" ht="55" hidden="1" customHeight="1" x14ac:dyDescent="0.15">
      <c r="A2953" s="23"/>
      <c r="B2953" s="171"/>
      <c r="C2953" s="22"/>
      <c r="D2953" s="120"/>
      <c r="E2953" s="194"/>
      <c r="F2953" s="195" t="s">
        <v>697</v>
      </c>
      <c r="G2953" s="196"/>
      <c r="H2953" s="197"/>
      <c r="I2953" s="198">
        <f t="shared" ca="1" si="234"/>
        <v>0</v>
      </c>
      <c r="J2953" s="121"/>
      <c r="K2953" s="196">
        <f>SUMIFS(VENTAS[Cantidad],VENTAS[Código del producto Vendido],INVENTARIO[[#This Row],[Code]])</f>
        <v>0</v>
      </c>
      <c r="L2953" s="196">
        <f>INVENTARIO[[#This Row],[Entradas]]-INVENTARIO[[#This Row],[Salidas]]</f>
        <v>0</v>
      </c>
      <c r="M2953" s="197">
        <f ca="1">INVENTARIO[[#This Row],[Pricing 1]]*10%</f>
        <v>0</v>
      </c>
      <c r="N2953" s="197"/>
      <c r="O2953" s="197"/>
      <c r="P2953" s="197" t="e">
        <f t="shared" si="235"/>
        <v>#DIV/0!</v>
      </c>
      <c r="Q2953" s="196"/>
      <c r="R2953" s="197"/>
      <c r="S2953" s="199">
        <f t="shared" si="236"/>
        <v>0</v>
      </c>
      <c r="T2953" s="200">
        <f ca="1">(P2953+S2953)-INVENTARIO[[#This Row],[Comisión 10%]]</f>
        <v>0</v>
      </c>
      <c r="U2953" s="197">
        <f t="shared" ca="1" si="237"/>
        <v>0</v>
      </c>
      <c r="V2953" s="201"/>
      <c r="W2953" s="20">
        <f ca="1">INVENTARIO[[#This Row],[Precio Final]]-(INVENTARIO[[#This Row],[Comisión 10%]]+INVENTARIO[[#This Row],[Costo total]])</f>
        <v>0</v>
      </c>
      <c r="X2953" s="20">
        <f ca="1">INVENTARIO[[#This Row],[Ganancia Unitaria]]*INVENTARIO[[#This Row],[Salidas]]</f>
        <v>0</v>
      </c>
      <c r="Y2953" s="20"/>
      <c r="Z2953" s="20"/>
    </row>
    <row r="2954" spans="1:26" ht="55" hidden="1" customHeight="1" x14ac:dyDescent="0.15">
      <c r="A2954" s="23"/>
      <c r="B2954" s="171"/>
      <c r="C2954" s="22"/>
      <c r="D2954" s="120"/>
      <c r="E2954" s="194"/>
      <c r="F2954" s="195" t="s">
        <v>695</v>
      </c>
      <c r="G2954" s="196"/>
      <c r="H2954" s="197"/>
      <c r="I2954" s="198">
        <f t="shared" ca="1" si="234"/>
        <v>0</v>
      </c>
      <c r="J2954" s="121"/>
      <c r="K2954" s="196">
        <f>SUMIFS(VENTAS[Cantidad],VENTAS[Código del producto Vendido],INVENTARIO[[#This Row],[Code]])</f>
        <v>0</v>
      </c>
      <c r="L2954" s="196">
        <f>INVENTARIO[[#This Row],[Entradas]]-INVENTARIO[[#This Row],[Salidas]]</f>
        <v>0</v>
      </c>
      <c r="M2954" s="197">
        <f ca="1">INVENTARIO[[#This Row],[Pricing 1]]*10%</f>
        <v>0</v>
      </c>
      <c r="N2954" s="197"/>
      <c r="O2954" s="197"/>
      <c r="P2954" s="197" t="e">
        <f t="shared" si="235"/>
        <v>#DIV/0!</v>
      </c>
      <c r="Q2954" s="196"/>
      <c r="R2954" s="197"/>
      <c r="S2954" s="199">
        <f t="shared" si="236"/>
        <v>0</v>
      </c>
      <c r="T2954" s="200">
        <f ca="1">(P2954+S2954)-INVENTARIO[[#This Row],[Comisión 10%]]</f>
        <v>0</v>
      </c>
      <c r="U2954" s="197">
        <f t="shared" ca="1" si="237"/>
        <v>0</v>
      </c>
      <c r="V2954" s="201"/>
      <c r="W2954" s="20">
        <f ca="1">INVENTARIO[[#This Row],[Precio Final]]-(INVENTARIO[[#This Row],[Comisión 10%]]+INVENTARIO[[#This Row],[Costo total]])</f>
        <v>0</v>
      </c>
      <c r="X2954" s="20">
        <f ca="1">INVENTARIO[[#This Row],[Ganancia Unitaria]]*INVENTARIO[[#This Row],[Salidas]]</f>
        <v>0</v>
      </c>
      <c r="Y2954" s="20"/>
      <c r="Z2954" s="20"/>
    </row>
    <row r="2955" spans="1:26" ht="55" hidden="1" customHeight="1" x14ac:dyDescent="0.15">
      <c r="A2955" s="23"/>
      <c r="B2955" s="171"/>
      <c r="C2955" s="22"/>
      <c r="D2955" s="120"/>
      <c r="E2955" s="194"/>
      <c r="F2955" s="195" t="s">
        <v>1345</v>
      </c>
      <c r="G2955" s="196"/>
      <c r="H2955" s="197"/>
      <c r="I2955" s="198">
        <f t="shared" ca="1" si="234"/>
        <v>0</v>
      </c>
      <c r="J2955" s="121"/>
      <c r="K2955" s="196">
        <f>SUMIFS(VENTAS[Cantidad],VENTAS[Código del producto Vendido],INVENTARIO[[#This Row],[Code]])</f>
        <v>0</v>
      </c>
      <c r="L2955" s="196">
        <f>INVENTARIO[[#This Row],[Entradas]]-INVENTARIO[[#This Row],[Salidas]]</f>
        <v>0</v>
      </c>
      <c r="M2955" s="197">
        <f ca="1">INVENTARIO[[#This Row],[Pricing 1]]*10%</f>
        <v>0</v>
      </c>
      <c r="N2955" s="197"/>
      <c r="O2955" s="197"/>
      <c r="P2955" s="197" t="e">
        <f t="shared" si="235"/>
        <v>#DIV/0!</v>
      </c>
      <c r="Q2955" s="196"/>
      <c r="R2955" s="197"/>
      <c r="S2955" s="199">
        <f t="shared" si="236"/>
        <v>0</v>
      </c>
      <c r="T2955" s="200">
        <f ca="1">(P2955+S2955)-INVENTARIO[[#This Row],[Comisión 10%]]</f>
        <v>0</v>
      </c>
      <c r="U2955" s="197">
        <f t="shared" ca="1" si="237"/>
        <v>0</v>
      </c>
      <c r="V2955" s="201"/>
      <c r="W2955" s="20">
        <f ca="1">INVENTARIO[[#This Row],[Precio Final]]-(INVENTARIO[[#This Row],[Comisión 10%]]+INVENTARIO[[#This Row],[Costo total]])</f>
        <v>0</v>
      </c>
      <c r="X2955" s="20">
        <f ca="1">INVENTARIO[[#This Row],[Ganancia Unitaria]]*INVENTARIO[[#This Row],[Salidas]]</f>
        <v>0</v>
      </c>
      <c r="Y2955" s="20"/>
      <c r="Z2955" s="20"/>
    </row>
    <row r="2956" spans="1:26" ht="55" hidden="1" customHeight="1" x14ac:dyDescent="0.15">
      <c r="A2956" s="23"/>
      <c r="B2956" s="171"/>
      <c r="C2956" s="22"/>
      <c r="D2956" s="120"/>
      <c r="E2956" s="194"/>
      <c r="F2956" s="195" t="s">
        <v>713</v>
      </c>
      <c r="G2956" s="196"/>
      <c r="H2956" s="197"/>
      <c r="I2956" s="198">
        <f t="shared" ca="1" si="234"/>
        <v>0</v>
      </c>
      <c r="J2956" s="121"/>
      <c r="K2956" s="196">
        <f>SUMIFS(VENTAS[Cantidad],VENTAS[Código del producto Vendido],INVENTARIO[[#This Row],[Code]])</f>
        <v>0</v>
      </c>
      <c r="L2956" s="196">
        <f>INVENTARIO[[#This Row],[Entradas]]-INVENTARIO[[#This Row],[Salidas]]</f>
        <v>0</v>
      </c>
      <c r="M2956" s="197">
        <f ca="1">INVENTARIO[[#This Row],[Pricing 1]]*10%</f>
        <v>0</v>
      </c>
      <c r="N2956" s="197"/>
      <c r="O2956" s="197"/>
      <c r="P2956" s="197" t="e">
        <f t="shared" si="235"/>
        <v>#DIV/0!</v>
      </c>
      <c r="Q2956" s="196"/>
      <c r="R2956" s="197"/>
      <c r="S2956" s="199">
        <f t="shared" si="236"/>
        <v>0</v>
      </c>
      <c r="T2956" s="200">
        <f ca="1">(P2956+S2956)-INVENTARIO[[#This Row],[Comisión 10%]]</f>
        <v>0</v>
      </c>
      <c r="U2956" s="197">
        <f t="shared" ca="1" si="237"/>
        <v>0</v>
      </c>
      <c r="V2956" s="201"/>
      <c r="W2956" s="20">
        <f ca="1">INVENTARIO[[#This Row],[Precio Final]]-(INVENTARIO[[#This Row],[Comisión 10%]]+INVENTARIO[[#This Row],[Costo total]])</f>
        <v>0</v>
      </c>
      <c r="X2956" s="20">
        <f ca="1">INVENTARIO[[#This Row],[Ganancia Unitaria]]*INVENTARIO[[#This Row],[Salidas]]</f>
        <v>0</v>
      </c>
      <c r="Y2956" s="20"/>
      <c r="Z2956" s="20"/>
    </row>
    <row r="2957" spans="1:26" ht="55" hidden="1" customHeight="1" x14ac:dyDescent="0.15">
      <c r="A2957" s="23"/>
      <c r="B2957" s="171"/>
      <c r="C2957" s="22"/>
      <c r="D2957" s="120"/>
      <c r="E2957" s="194"/>
      <c r="F2957" s="195" t="s">
        <v>2412</v>
      </c>
      <c r="G2957" s="196"/>
      <c r="H2957" s="197"/>
      <c r="I2957" s="198">
        <f t="shared" ca="1" si="234"/>
        <v>0</v>
      </c>
      <c r="J2957" s="121"/>
      <c r="K2957" s="196">
        <f>SUMIFS(VENTAS[Cantidad],VENTAS[Código del producto Vendido],INVENTARIO[[#This Row],[Code]])</f>
        <v>0</v>
      </c>
      <c r="L2957" s="196">
        <f>INVENTARIO[[#This Row],[Entradas]]-INVENTARIO[[#This Row],[Salidas]]</f>
        <v>0</v>
      </c>
      <c r="M2957" s="197">
        <f ca="1">INVENTARIO[[#This Row],[Pricing 1]]*10%</f>
        <v>0</v>
      </c>
      <c r="N2957" s="197"/>
      <c r="O2957" s="197"/>
      <c r="P2957" s="197" t="e">
        <f t="shared" si="235"/>
        <v>#DIV/0!</v>
      </c>
      <c r="Q2957" s="196"/>
      <c r="R2957" s="197"/>
      <c r="S2957" s="199">
        <f t="shared" si="236"/>
        <v>0</v>
      </c>
      <c r="T2957" s="200">
        <f ca="1">(P2957+S2957)-INVENTARIO[[#This Row],[Comisión 10%]]</f>
        <v>0</v>
      </c>
      <c r="U2957" s="197">
        <f t="shared" ca="1" si="237"/>
        <v>0</v>
      </c>
      <c r="V2957" s="201"/>
      <c r="W2957" s="20">
        <f ca="1">INVENTARIO[[#This Row],[Precio Final]]-(INVENTARIO[[#This Row],[Comisión 10%]]+INVENTARIO[[#This Row],[Costo total]])</f>
        <v>0</v>
      </c>
      <c r="X2957" s="20">
        <f ca="1">INVENTARIO[[#This Row],[Ganancia Unitaria]]*INVENTARIO[[#This Row],[Salidas]]</f>
        <v>0</v>
      </c>
      <c r="Y2957" s="20"/>
      <c r="Z2957" s="20"/>
    </row>
    <row r="2958" spans="1:26" ht="55" hidden="1" customHeight="1" x14ac:dyDescent="0.15">
      <c r="A2958" s="23"/>
      <c r="B2958" s="171"/>
      <c r="C2958" s="22"/>
      <c r="D2958" s="120"/>
      <c r="E2958" s="194"/>
      <c r="F2958" s="195"/>
      <c r="G2958" s="196"/>
      <c r="H2958" s="197"/>
      <c r="I2958" s="198">
        <f t="shared" ca="1" si="234"/>
        <v>0</v>
      </c>
      <c r="J2958" s="121"/>
      <c r="K2958" s="196">
        <f>SUMIFS(VENTAS[Cantidad],VENTAS[Código del producto Vendido],INVENTARIO[[#This Row],[Code]])</f>
        <v>0</v>
      </c>
      <c r="L2958" s="196">
        <f>INVENTARIO[[#This Row],[Entradas]]-INVENTARIO[[#This Row],[Salidas]]</f>
        <v>0</v>
      </c>
      <c r="M2958" s="197">
        <f ca="1">INVENTARIO[[#This Row],[Pricing 1]]*10%</f>
        <v>0</v>
      </c>
      <c r="N2958" s="197"/>
      <c r="O2958" s="197"/>
      <c r="P2958" s="197" t="e">
        <f t="shared" si="235"/>
        <v>#DIV/0!</v>
      </c>
      <c r="Q2958" s="196"/>
      <c r="R2958" s="197"/>
      <c r="S2958" s="199">
        <f t="shared" si="236"/>
        <v>0</v>
      </c>
      <c r="T2958" s="200">
        <f ca="1">(P2958+S2958)-INVENTARIO[[#This Row],[Comisión 10%]]</f>
        <v>0</v>
      </c>
      <c r="U2958" s="197">
        <f t="shared" ca="1" si="237"/>
        <v>0</v>
      </c>
      <c r="V2958" s="201"/>
      <c r="W2958" s="20">
        <f ca="1">INVENTARIO[[#This Row],[Precio Final]]-(INVENTARIO[[#This Row],[Comisión 10%]]+INVENTARIO[[#This Row],[Costo total]])</f>
        <v>0</v>
      </c>
      <c r="X2958" s="20">
        <f ca="1">INVENTARIO[[#This Row],[Ganancia Unitaria]]*INVENTARIO[[#This Row],[Salidas]]</f>
        <v>0</v>
      </c>
      <c r="Y2958" s="20"/>
      <c r="Z2958" s="20"/>
    </row>
    <row r="2959" spans="1:26" ht="55" hidden="1" customHeight="1" x14ac:dyDescent="0.15">
      <c r="A2959" s="23"/>
      <c r="B2959" s="171"/>
      <c r="C2959" s="22"/>
      <c r="D2959" s="120"/>
      <c r="E2959" s="194"/>
      <c r="F2959" s="195" t="s">
        <v>712</v>
      </c>
      <c r="G2959" s="196"/>
      <c r="H2959" s="197"/>
      <c r="I2959" s="198">
        <f t="shared" ca="1" si="234"/>
        <v>0</v>
      </c>
      <c r="J2959" s="121"/>
      <c r="K2959" s="196">
        <f>SUMIFS(VENTAS[Cantidad],VENTAS[Código del producto Vendido],INVENTARIO[[#This Row],[Code]])</f>
        <v>0</v>
      </c>
      <c r="L2959" s="196">
        <f>INVENTARIO[[#This Row],[Entradas]]-INVENTARIO[[#This Row],[Salidas]]</f>
        <v>0</v>
      </c>
      <c r="M2959" s="197">
        <f ca="1">INVENTARIO[[#This Row],[Pricing 1]]*10%</f>
        <v>0</v>
      </c>
      <c r="N2959" s="197"/>
      <c r="O2959" s="197"/>
      <c r="P2959" s="197" t="e">
        <f t="shared" si="235"/>
        <v>#DIV/0!</v>
      </c>
      <c r="Q2959" s="196"/>
      <c r="R2959" s="197"/>
      <c r="S2959" s="199">
        <f t="shared" si="236"/>
        <v>0</v>
      </c>
      <c r="T2959" s="200">
        <f ca="1">(P2959+S2959)-INVENTARIO[[#This Row],[Comisión 10%]]</f>
        <v>0</v>
      </c>
      <c r="U2959" s="197">
        <f t="shared" ca="1" si="237"/>
        <v>0</v>
      </c>
      <c r="V2959" s="201"/>
      <c r="W2959" s="20">
        <f ca="1">INVENTARIO[[#This Row],[Precio Final]]-(INVENTARIO[[#This Row],[Comisión 10%]]+INVENTARIO[[#This Row],[Costo total]])</f>
        <v>0</v>
      </c>
      <c r="X2959" s="20">
        <f ca="1">INVENTARIO[[#This Row],[Ganancia Unitaria]]*INVENTARIO[[#This Row],[Salidas]]</f>
        <v>0</v>
      </c>
      <c r="Y2959" s="20"/>
      <c r="Z2959" s="20"/>
    </row>
    <row r="2960" spans="1:26" ht="55" hidden="1" customHeight="1" x14ac:dyDescent="0.15">
      <c r="A2960" s="23"/>
      <c r="B2960" s="171"/>
      <c r="C2960" s="22"/>
      <c r="D2960" s="120"/>
      <c r="E2960" s="194"/>
      <c r="F2960" s="195" t="s">
        <v>714</v>
      </c>
      <c r="G2960" s="196"/>
      <c r="H2960" s="197"/>
      <c r="I2960" s="198">
        <f t="shared" ca="1" si="234"/>
        <v>0</v>
      </c>
      <c r="J2960" s="121"/>
      <c r="K2960" s="196">
        <f>SUMIFS(VENTAS[Cantidad],VENTAS[Código del producto Vendido],INVENTARIO[[#This Row],[Code]])</f>
        <v>0</v>
      </c>
      <c r="L2960" s="196">
        <f>INVENTARIO[[#This Row],[Entradas]]-INVENTARIO[[#This Row],[Salidas]]</f>
        <v>0</v>
      </c>
      <c r="M2960" s="197">
        <f ca="1">INVENTARIO[[#This Row],[Pricing 1]]*10%</f>
        <v>0</v>
      </c>
      <c r="N2960" s="197"/>
      <c r="O2960" s="197"/>
      <c r="P2960" s="197" t="e">
        <f t="shared" si="235"/>
        <v>#DIV/0!</v>
      </c>
      <c r="Q2960" s="196"/>
      <c r="R2960" s="197"/>
      <c r="S2960" s="199">
        <f t="shared" si="236"/>
        <v>0</v>
      </c>
      <c r="T2960" s="200">
        <f ca="1">(P2960+S2960)-INVENTARIO[[#This Row],[Comisión 10%]]</f>
        <v>0</v>
      </c>
      <c r="U2960" s="197">
        <f t="shared" ca="1" si="237"/>
        <v>0</v>
      </c>
      <c r="V2960" s="201"/>
      <c r="W2960" s="20">
        <f ca="1">INVENTARIO[[#This Row],[Precio Final]]-(INVENTARIO[[#This Row],[Comisión 10%]]+INVENTARIO[[#This Row],[Costo total]])</f>
        <v>0</v>
      </c>
      <c r="X2960" s="20">
        <f ca="1">INVENTARIO[[#This Row],[Ganancia Unitaria]]*INVENTARIO[[#This Row],[Salidas]]</f>
        <v>0</v>
      </c>
      <c r="Y2960" s="20"/>
      <c r="Z2960" s="20"/>
    </row>
    <row r="2961" spans="1:26" ht="55" hidden="1" customHeight="1" x14ac:dyDescent="0.15">
      <c r="A2961" s="23"/>
      <c r="B2961" s="171"/>
      <c r="C2961" s="22"/>
      <c r="D2961" s="120"/>
      <c r="E2961" s="194"/>
      <c r="F2961" s="195" t="s">
        <v>713</v>
      </c>
      <c r="G2961" s="196"/>
      <c r="H2961" s="197"/>
      <c r="I2961" s="198">
        <f t="shared" ca="1" si="234"/>
        <v>0</v>
      </c>
      <c r="J2961" s="121"/>
      <c r="K2961" s="196">
        <f>SUMIFS(VENTAS[Cantidad],VENTAS[Código del producto Vendido],INVENTARIO[[#This Row],[Code]])</f>
        <v>0</v>
      </c>
      <c r="L2961" s="196">
        <f>INVENTARIO[[#This Row],[Entradas]]-INVENTARIO[[#This Row],[Salidas]]</f>
        <v>0</v>
      </c>
      <c r="M2961" s="197">
        <f ca="1">INVENTARIO[[#This Row],[Pricing 1]]*10%</f>
        <v>0</v>
      </c>
      <c r="N2961" s="197"/>
      <c r="O2961" s="197"/>
      <c r="P2961" s="197" t="e">
        <f t="shared" si="235"/>
        <v>#DIV/0!</v>
      </c>
      <c r="Q2961" s="196"/>
      <c r="R2961" s="197"/>
      <c r="S2961" s="199">
        <f t="shared" si="236"/>
        <v>0</v>
      </c>
      <c r="T2961" s="200">
        <f ca="1">(P2961+S2961)-INVENTARIO[[#This Row],[Comisión 10%]]</f>
        <v>0</v>
      </c>
      <c r="U2961" s="197">
        <f t="shared" ca="1" si="237"/>
        <v>0</v>
      </c>
      <c r="V2961" s="201"/>
      <c r="W2961" s="20">
        <f ca="1">INVENTARIO[[#This Row],[Precio Final]]-(INVENTARIO[[#This Row],[Comisión 10%]]+INVENTARIO[[#This Row],[Costo total]])</f>
        <v>0</v>
      </c>
      <c r="X2961" s="20">
        <f ca="1">INVENTARIO[[#This Row],[Ganancia Unitaria]]*INVENTARIO[[#This Row],[Salidas]]</f>
        <v>0</v>
      </c>
      <c r="Y2961" s="20"/>
      <c r="Z2961" s="20"/>
    </row>
    <row r="2962" spans="1:26" ht="55" hidden="1" customHeight="1" x14ac:dyDescent="0.15">
      <c r="A2962" s="23"/>
      <c r="B2962" s="171"/>
      <c r="C2962" s="22"/>
      <c r="D2962" s="120"/>
      <c r="E2962" s="194"/>
      <c r="F2962" s="195" t="s">
        <v>714</v>
      </c>
      <c r="G2962" s="196"/>
      <c r="H2962" s="197"/>
      <c r="I2962" s="198">
        <f t="shared" ca="1" si="234"/>
        <v>0</v>
      </c>
      <c r="J2962" s="121"/>
      <c r="K2962" s="196">
        <f>SUMIFS(VENTAS[Cantidad],VENTAS[Código del producto Vendido],INVENTARIO[[#This Row],[Code]])</f>
        <v>0</v>
      </c>
      <c r="L2962" s="196">
        <f>INVENTARIO[[#This Row],[Entradas]]-INVENTARIO[[#This Row],[Salidas]]</f>
        <v>0</v>
      </c>
      <c r="M2962" s="197">
        <f ca="1">INVENTARIO[[#This Row],[Pricing 1]]*10%</f>
        <v>0</v>
      </c>
      <c r="N2962" s="197"/>
      <c r="O2962" s="197"/>
      <c r="P2962" s="197" t="e">
        <f t="shared" si="235"/>
        <v>#DIV/0!</v>
      </c>
      <c r="Q2962" s="196"/>
      <c r="R2962" s="197"/>
      <c r="S2962" s="199">
        <f t="shared" si="236"/>
        <v>0</v>
      </c>
      <c r="T2962" s="200">
        <f ca="1">(P2962+S2962)-INVENTARIO[[#This Row],[Comisión 10%]]</f>
        <v>0</v>
      </c>
      <c r="U2962" s="197">
        <f t="shared" ca="1" si="237"/>
        <v>0</v>
      </c>
      <c r="V2962" s="201"/>
      <c r="W2962" s="20">
        <f ca="1">INVENTARIO[[#This Row],[Precio Final]]-(INVENTARIO[[#This Row],[Comisión 10%]]+INVENTARIO[[#This Row],[Costo total]])</f>
        <v>0</v>
      </c>
      <c r="X2962" s="20">
        <f ca="1">INVENTARIO[[#This Row],[Ganancia Unitaria]]*INVENTARIO[[#This Row],[Salidas]]</f>
        <v>0</v>
      </c>
      <c r="Y2962" s="20"/>
      <c r="Z2962" s="20"/>
    </row>
    <row r="2963" spans="1:26" ht="55" hidden="1" customHeight="1" x14ac:dyDescent="0.15">
      <c r="A2963" s="23"/>
      <c r="B2963" s="171"/>
      <c r="C2963" s="22"/>
      <c r="D2963" s="120"/>
      <c r="E2963" s="194"/>
      <c r="F2963" s="195" t="s">
        <v>1345</v>
      </c>
      <c r="G2963" s="196"/>
      <c r="H2963" s="197"/>
      <c r="I2963" s="198">
        <f t="shared" ca="1" si="234"/>
        <v>0</v>
      </c>
      <c r="J2963" s="121"/>
      <c r="K2963" s="196">
        <f>SUMIFS(VENTAS[Cantidad],VENTAS[Código del producto Vendido],INVENTARIO[[#This Row],[Code]])</f>
        <v>0</v>
      </c>
      <c r="L2963" s="196">
        <f>INVENTARIO[[#This Row],[Entradas]]-INVENTARIO[[#This Row],[Salidas]]</f>
        <v>0</v>
      </c>
      <c r="M2963" s="197">
        <f ca="1">INVENTARIO[[#This Row],[Pricing 1]]*10%</f>
        <v>0</v>
      </c>
      <c r="N2963" s="197"/>
      <c r="O2963" s="197"/>
      <c r="P2963" s="197" t="e">
        <f t="shared" si="235"/>
        <v>#DIV/0!</v>
      </c>
      <c r="Q2963" s="196"/>
      <c r="R2963" s="197"/>
      <c r="S2963" s="199">
        <f t="shared" si="236"/>
        <v>0</v>
      </c>
      <c r="T2963" s="200">
        <f ca="1">(P2963+S2963)-INVENTARIO[[#This Row],[Comisión 10%]]</f>
        <v>0</v>
      </c>
      <c r="U2963" s="197">
        <f t="shared" ca="1" si="237"/>
        <v>0</v>
      </c>
      <c r="V2963" s="201"/>
      <c r="W2963" s="20">
        <f ca="1">INVENTARIO[[#This Row],[Precio Final]]-(INVENTARIO[[#This Row],[Comisión 10%]]+INVENTARIO[[#This Row],[Costo total]])</f>
        <v>0</v>
      </c>
      <c r="X2963" s="20">
        <f ca="1">INVENTARIO[[#This Row],[Ganancia Unitaria]]*INVENTARIO[[#This Row],[Salidas]]</f>
        <v>0</v>
      </c>
      <c r="Y2963" s="20"/>
      <c r="Z2963" s="20"/>
    </row>
    <row r="2964" spans="1:26" ht="55" hidden="1" customHeight="1" x14ac:dyDescent="0.15">
      <c r="A2964" s="23"/>
      <c r="B2964" s="171"/>
      <c r="C2964" s="22"/>
      <c r="D2964" s="120"/>
      <c r="E2964" s="194"/>
      <c r="F2964" s="195" t="s">
        <v>713</v>
      </c>
      <c r="G2964" s="196"/>
      <c r="H2964" s="197"/>
      <c r="I2964" s="198">
        <f t="shared" ca="1" si="234"/>
        <v>0</v>
      </c>
      <c r="J2964" s="121"/>
      <c r="K2964" s="196">
        <f>SUMIFS(VENTAS[Cantidad],VENTAS[Código del producto Vendido],INVENTARIO[[#This Row],[Code]])</f>
        <v>0</v>
      </c>
      <c r="L2964" s="196">
        <f>INVENTARIO[[#This Row],[Entradas]]-INVENTARIO[[#This Row],[Salidas]]</f>
        <v>0</v>
      </c>
      <c r="M2964" s="197">
        <f ca="1">INVENTARIO[[#This Row],[Pricing 1]]*10%</f>
        <v>0</v>
      </c>
      <c r="N2964" s="197"/>
      <c r="O2964" s="197"/>
      <c r="P2964" s="197" t="e">
        <f t="shared" si="235"/>
        <v>#DIV/0!</v>
      </c>
      <c r="Q2964" s="196"/>
      <c r="R2964" s="197"/>
      <c r="S2964" s="199">
        <f t="shared" si="236"/>
        <v>0</v>
      </c>
      <c r="T2964" s="200">
        <f ca="1">(P2964+S2964)-INVENTARIO[[#This Row],[Comisión 10%]]</f>
        <v>0</v>
      </c>
      <c r="U2964" s="197">
        <f t="shared" ca="1" si="237"/>
        <v>0</v>
      </c>
      <c r="V2964" s="201"/>
      <c r="W2964" s="20">
        <f ca="1">INVENTARIO[[#This Row],[Precio Final]]-(INVENTARIO[[#This Row],[Comisión 10%]]+INVENTARIO[[#This Row],[Costo total]])</f>
        <v>0</v>
      </c>
      <c r="X2964" s="20">
        <f ca="1">INVENTARIO[[#This Row],[Ganancia Unitaria]]*INVENTARIO[[#This Row],[Salidas]]</f>
        <v>0</v>
      </c>
      <c r="Y2964" s="20"/>
      <c r="Z2964" s="20"/>
    </row>
    <row r="2965" spans="1:26" ht="55" hidden="1" customHeight="1" x14ac:dyDescent="0.15">
      <c r="A2965" s="23"/>
      <c r="B2965" s="171"/>
      <c r="C2965" s="22"/>
      <c r="D2965" s="120"/>
      <c r="E2965" s="194"/>
      <c r="F2965" s="195" t="s">
        <v>1345</v>
      </c>
      <c r="G2965" s="196"/>
      <c r="H2965" s="197"/>
      <c r="I2965" s="198">
        <f t="shared" ca="1" si="234"/>
        <v>0</v>
      </c>
      <c r="J2965" s="121"/>
      <c r="K2965" s="196">
        <f>SUMIFS(VENTAS[Cantidad],VENTAS[Código del producto Vendido],INVENTARIO[[#This Row],[Code]])</f>
        <v>0</v>
      </c>
      <c r="L2965" s="196">
        <f>INVENTARIO[[#This Row],[Entradas]]-INVENTARIO[[#This Row],[Salidas]]</f>
        <v>0</v>
      </c>
      <c r="M2965" s="197">
        <f ca="1">INVENTARIO[[#This Row],[Pricing 1]]*10%</f>
        <v>0</v>
      </c>
      <c r="N2965" s="197"/>
      <c r="O2965" s="197"/>
      <c r="P2965" s="197" t="e">
        <f t="shared" si="235"/>
        <v>#DIV/0!</v>
      </c>
      <c r="Q2965" s="196"/>
      <c r="R2965" s="197"/>
      <c r="S2965" s="199">
        <f t="shared" si="236"/>
        <v>0</v>
      </c>
      <c r="T2965" s="200">
        <f ca="1">(P2965+S2965)-INVENTARIO[[#This Row],[Comisión 10%]]</f>
        <v>0</v>
      </c>
      <c r="U2965" s="197">
        <f t="shared" ca="1" si="237"/>
        <v>0</v>
      </c>
      <c r="V2965" s="201"/>
      <c r="W2965" s="20">
        <f ca="1">INVENTARIO[[#This Row],[Precio Final]]-(INVENTARIO[[#This Row],[Comisión 10%]]+INVENTARIO[[#This Row],[Costo total]])</f>
        <v>0</v>
      </c>
      <c r="X2965" s="20">
        <f ca="1">INVENTARIO[[#This Row],[Ganancia Unitaria]]*INVENTARIO[[#This Row],[Salidas]]</f>
        <v>0</v>
      </c>
      <c r="Y2965" s="20"/>
      <c r="Z2965" s="20"/>
    </row>
    <row r="2966" spans="1:26" ht="55" hidden="1" customHeight="1" x14ac:dyDescent="0.15">
      <c r="A2966" s="23"/>
      <c r="B2966" s="171"/>
      <c r="C2966" s="22"/>
      <c r="D2966" s="120"/>
      <c r="E2966" s="194"/>
      <c r="F2966" s="195" t="s">
        <v>714</v>
      </c>
      <c r="G2966" s="196"/>
      <c r="H2966" s="197"/>
      <c r="I2966" s="198">
        <f t="shared" ca="1" si="234"/>
        <v>0</v>
      </c>
      <c r="J2966" s="121"/>
      <c r="K2966" s="196">
        <f>SUMIFS(VENTAS[Cantidad],VENTAS[Código del producto Vendido],INVENTARIO[[#This Row],[Code]])</f>
        <v>0</v>
      </c>
      <c r="L2966" s="196">
        <f>INVENTARIO[[#This Row],[Entradas]]-INVENTARIO[[#This Row],[Salidas]]</f>
        <v>0</v>
      </c>
      <c r="M2966" s="197">
        <f ca="1">INVENTARIO[[#This Row],[Pricing 1]]*10%</f>
        <v>0</v>
      </c>
      <c r="N2966" s="197"/>
      <c r="O2966" s="197"/>
      <c r="P2966" s="197" t="e">
        <f t="shared" si="235"/>
        <v>#DIV/0!</v>
      </c>
      <c r="Q2966" s="196"/>
      <c r="R2966" s="197"/>
      <c r="S2966" s="199">
        <f t="shared" si="236"/>
        <v>0</v>
      </c>
      <c r="T2966" s="200">
        <f ca="1">(P2966+S2966)-INVENTARIO[[#This Row],[Comisión 10%]]</f>
        <v>0</v>
      </c>
      <c r="U2966" s="197">
        <f t="shared" ca="1" si="237"/>
        <v>0</v>
      </c>
      <c r="V2966" s="201"/>
      <c r="W2966" s="20">
        <f ca="1">INVENTARIO[[#This Row],[Precio Final]]-(INVENTARIO[[#This Row],[Comisión 10%]]+INVENTARIO[[#This Row],[Costo total]])</f>
        <v>0</v>
      </c>
      <c r="X2966" s="20">
        <f ca="1">INVENTARIO[[#This Row],[Ganancia Unitaria]]*INVENTARIO[[#This Row],[Salidas]]</f>
        <v>0</v>
      </c>
      <c r="Y2966" s="20"/>
      <c r="Z2966" s="20"/>
    </row>
    <row r="2967" spans="1:26" ht="55" hidden="1" customHeight="1" x14ac:dyDescent="0.15">
      <c r="A2967" s="23"/>
      <c r="B2967" s="171"/>
      <c r="C2967" s="22"/>
      <c r="D2967" s="120"/>
      <c r="E2967" s="194"/>
      <c r="F2967" s="195" t="s">
        <v>2412</v>
      </c>
      <c r="G2967" s="196"/>
      <c r="H2967" s="197"/>
      <c r="I2967" s="198">
        <f t="shared" ca="1" si="234"/>
        <v>0</v>
      </c>
      <c r="J2967" s="121"/>
      <c r="K2967" s="196">
        <f>SUMIFS(VENTAS[Cantidad],VENTAS[Código del producto Vendido],INVENTARIO[[#This Row],[Code]])</f>
        <v>0</v>
      </c>
      <c r="L2967" s="196">
        <f>INVENTARIO[[#This Row],[Entradas]]-INVENTARIO[[#This Row],[Salidas]]</f>
        <v>0</v>
      </c>
      <c r="M2967" s="197">
        <f ca="1">INVENTARIO[[#This Row],[Pricing 1]]*10%</f>
        <v>0</v>
      </c>
      <c r="N2967" s="197"/>
      <c r="O2967" s="197"/>
      <c r="P2967" s="197" t="e">
        <f t="shared" si="235"/>
        <v>#DIV/0!</v>
      </c>
      <c r="Q2967" s="196"/>
      <c r="R2967" s="197"/>
      <c r="S2967" s="199">
        <f t="shared" si="236"/>
        <v>0</v>
      </c>
      <c r="T2967" s="200">
        <f ca="1">(P2967+S2967)-INVENTARIO[[#This Row],[Comisión 10%]]</f>
        <v>0</v>
      </c>
      <c r="U2967" s="197">
        <f t="shared" ca="1" si="237"/>
        <v>0</v>
      </c>
      <c r="V2967" s="201"/>
      <c r="W2967" s="20">
        <f ca="1">INVENTARIO[[#This Row],[Precio Final]]-(INVENTARIO[[#This Row],[Comisión 10%]]+INVENTARIO[[#This Row],[Costo total]])</f>
        <v>0</v>
      </c>
      <c r="X2967" s="20">
        <f ca="1">INVENTARIO[[#This Row],[Ganancia Unitaria]]*INVENTARIO[[#This Row],[Salidas]]</f>
        <v>0</v>
      </c>
      <c r="Y2967" s="20"/>
      <c r="Z2967" s="20"/>
    </row>
    <row r="2968" spans="1:26" ht="55" hidden="1" customHeight="1" x14ac:dyDescent="0.15">
      <c r="A2968" s="23"/>
      <c r="B2968" s="171"/>
      <c r="C2968" s="22"/>
      <c r="D2968" s="120"/>
      <c r="E2968" s="194"/>
      <c r="F2968" s="195" t="s">
        <v>714</v>
      </c>
      <c r="G2968" s="196"/>
      <c r="H2968" s="197"/>
      <c r="I2968" s="198">
        <f t="shared" ca="1" si="234"/>
        <v>0</v>
      </c>
      <c r="J2968" s="121"/>
      <c r="K2968" s="196">
        <f>SUMIFS(VENTAS[Cantidad],VENTAS[Código del producto Vendido],INVENTARIO[[#This Row],[Code]])</f>
        <v>0</v>
      </c>
      <c r="L2968" s="196">
        <f>INVENTARIO[[#This Row],[Entradas]]-INVENTARIO[[#This Row],[Salidas]]</f>
        <v>0</v>
      </c>
      <c r="M2968" s="197">
        <f ca="1">INVENTARIO[[#This Row],[Pricing 1]]*10%</f>
        <v>0</v>
      </c>
      <c r="N2968" s="197"/>
      <c r="O2968" s="197"/>
      <c r="P2968" s="197" t="e">
        <f t="shared" si="235"/>
        <v>#DIV/0!</v>
      </c>
      <c r="Q2968" s="196"/>
      <c r="R2968" s="197"/>
      <c r="S2968" s="199">
        <f t="shared" si="236"/>
        <v>0</v>
      </c>
      <c r="T2968" s="200">
        <f ca="1">(P2968+S2968)-INVENTARIO[[#This Row],[Comisión 10%]]</f>
        <v>0</v>
      </c>
      <c r="U2968" s="197">
        <f t="shared" ca="1" si="237"/>
        <v>0</v>
      </c>
      <c r="V2968" s="201"/>
      <c r="W2968" s="20">
        <f ca="1">INVENTARIO[[#This Row],[Precio Final]]-(INVENTARIO[[#This Row],[Comisión 10%]]+INVENTARIO[[#This Row],[Costo total]])</f>
        <v>0</v>
      </c>
      <c r="X2968" s="20">
        <f ca="1">INVENTARIO[[#This Row],[Ganancia Unitaria]]*INVENTARIO[[#This Row],[Salidas]]</f>
        <v>0</v>
      </c>
      <c r="Y2968" s="20"/>
      <c r="Z2968" s="20"/>
    </row>
    <row r="2969" spans="1:26" ht="55" hidden="1" customHeight="1" x14ac:dyDescent="0.15">
      <c r="A2969" s="23"/>
      <c r="B2969" s="171"/>
      <c r="C2969" s="22"/>
      <c r="D2969" s="120"/>
      <c r="E2969" s="194"/>
      <c r="F2969" s="195" t="s">
        <v>2412</v>
      </c>
      <c r="G2969" s="196"/>
      <c r="H2969" s="197"/>
      <c r="I2969" s="198">
        <f t="shared" ca="1" si="234"/>
        <v>0</v>
      </c>
      <c r="J2969" s="121"/>
      <c r="K2969" s="196">
        <f>SUMIFS(VENTAS[Cantidad],VENTAS[Código del producto Vendido],INVENTARIO[[#This Row],[Code]])</f>
        <v>0</v>
      </c>
      <c r="L2969" s="196">
        <f>INVENTARIO[[#This Row],[Entradas]]-INVENTARIO[[#This Row],[Salidas]]</f>
        <v>0</v>
      </c>
      <c r="M2969" s="197">
        <f ca="1">INVENTARIO[[#This Row],[Pricing 1]]*10%</f>
        <v>0</v>
      </c>
      <c r="N2969" s="197"/>
      <c r="O2969" s="197"/>
      <c r="P2969" s="197" t="e">
        <f t="shared" si="235"/>
        <v>#DIV/0!</v>
      </c>
      <c r="Q2969" s="196"/>
      <c r="R2969" s="197"/>
      <c r="S2969" s="199">
        <f t="shared" si="236"/>
        <v>0</v>
      </c>
      <c r="T2969" s="200">
        <f ca="1">(P2969+S2969)-INVENTARIO[[#This Row],[Comisión 10%]]</f>
        <v>0</v>
      </c>
      <c r="U2969" s="197">
        <f t="shared" ca="1" si="237"/>
        <v>0</v>
      </c>
      <c r="V2969" s="201"/>
      <c r="W2969" s="20">
        <f ca="1">INVENTARIO[[#This Row],[Precio Final]]-(INVENTARIO[[#This Row],[Comisión 10%]]+INVENTARIO[[#This Row],[Costo total]])</f>
        <v>0</v>
      </c>
      <c r="X2969" s="20">
        <f ca="1">INVENTARIO[[#This Row],[Ganancia Unitaria]]*INVENTARIO[[#This Row],[Salidas]]</f>
        <v>0</v>
      </c>
      <c r="Y2969" s="20"/>
      <c r="Z2969" s="20"/>
    </row>
    <row r="2970" spans="1:26" ht="55" hidden="1" customHeight="1" x14ac:dyDescent="0.15">
      <c r="A2970" s="23"/>
      <c r="B2970" s="171"/>
      <c r="C2970" s="22"/>
      <c r="D2970" s="120"/>
      <c r="E2970" s="194"/>
      <c r="F2970" s="195" t="s">
        <v>713</v>
      </c>
      <c r="G2970" s="196"/>
      <c r="H2970" s="197"/>
      <c r="I2970" s="198">
        <f t="shared" ca="1" si="234"/>
        <v>0</v>
      </c>
      <c r="J2970" s="121"/>
      <c r="K2970" s="196">
        <f>SUMIFS(VENTAS[Cantidad],VENTAS[Código del producto Vendido],INVENTARIO[[#This Row],[Code]])</f>
        <v>0</v>
      </c>
      <c r="L2970" s="196">
        <f>INVENTARIO[[#This Row],[Entradas]]-INVENTARIO[[#This Row],[Salidas]]</f>
        <v>0</v>
      </c>
      <c r="M2970" s="197">
        <f ca="1">INVENTARIO[[#This Row],[Pricing 1]]*10%</f>
        <v>0</v>
      </c>
      <c r="N2970" s="197"/>
      <c r="O2970" s="197"/>
      <c r="P2970" s="197" t="e">
        <f t="shared" si="235"/>
        <v>#DIV/0!</v>
      </c>
      <c r="Q2970" s="196"/>
      <c r="R2970" s="197"/>
      <c r="S2970" s="199">
        <f t="shared" si="236"/>
        <v>0</v>
      </c>
      <c r="T2970" s="200">
        <f ca="1">(P2970+S2970)-INVENTARIO[[#This Row],[Comisión 10%]]</f>
        <v>0</v>
      </c>
      <c r="U2970" s="197">
        <f t="shared" ca="1" si="237"/>
        <v>0</v>
      </c>
      <c r="V2970" s="201"/>
      <c r="W2970" s="20">
        <f ca="1">INVENTARIO[[#This Row],[Precio Final]]-(INVENTARIO[[#This Row],[Comisión 10%]]+INVENTARIO[[#This Row],[Costo total]])</f>
        <v>0</v>
      </c>
      <c r="X2970" s="20">
        <f ca="1">INVENTARIO[[#This Row],[Ganancia Unitaria]]*INVENTARIO[[#This Row],[Salidas]]</f>
        <v>0</v>
      </c>
      <c r="Y2970" s="20"/>
      <c r="Z2970" s="20"/>
    </row>
    <row r="2971" spans="1:26" ht="55" hidden="1" customHeight="1" x14ac:dyDescent="0.15">
      <c r="A2971" s="23"/>
      <c r="B2971" s="171"/>
      <c r="C2971" s="22"/>
      <c r="D2971" s="120"/>
      <c r="E2971" s="194"/>
      <c r="F2971" s="195" t="s">
        <v>692</v>
      </c>
      <c r="G2971" s="196"/>
      <c r="H2971" s="197"/>
      <c r="I2971" s="198">
        <f t="shared" ca="1" si="234"/>
        <v>0</v>
      </c>
      <c r="J2971" s="121"/>
      <c r="K2971" s="196">
        <f>SUMIFS(VENTAS[Cantidad],VENTAS[Código del producto Vendido],INVENTARIO[[#This Row],[Code]])</f>
        <v>0</v>
      </c>
      <c r="L2971" s="196">
        <f>INVENTARIO[[#This Row],[Entradas]]-INVENTARIO[[#This Row],[Salidas]]</f>
        <v>0</v>
      </c>
      <c r="M2971" s="197">
        <f ca="1">INVENTARIO[[#This Row],[Pricing 1]]*10%</f>
        <v>0</v>
      </c>
      <c r="N2971" s="197"/>
      <c r="O2971" s="197"/>
      <c r="P2971" s="197" t="e">
        <f t="shared" si="235"/>
        <v>#DIV/0!</v>
      </c>
      <c r="Q2971" s="196"/>
      <c r="R2971" s="197"/>
      <c r="S2971" s="199">
        <f t="shared" si="236"/>
        <v>0</v>
      </c>
      <c r="T2971" s="200">
        <f ca="1">(P2971+S2971)-INVENTARIO[[#This Row],[Comisión 10%]]</f>
        <v>0</v>
      </c>
      <c r="U2971" s="197">
        <f t="shared" ca="1" si="237"/>
        <v>0</v>
      </c>
      <c r="V2971" s="201"/>
      <c r="W2971" s="20">
        <f ca="1">INVENTARIO[[#This Row],[Precio Final]]-(INVENTARIO[[#This Row],[Comisión 10%]]+INVENTARIO[[#This Row],[Costo total]])</f>
        <v>0</v>
      </c>
      <c r="X2971" s="20">
        <f ca="1">INVENTARIO[[#This Row],[Ganancia Unitaria]]*INVENTARIO[[#This Row],[Salidas]]</f>
        <v>0</v>
      </c>
      <c r="Y2971" s="20"/>
      <c r="Z2971" s="20"/>
    </row>
    <row r="2972" spans="1:26" ht="55" hidden="1" customHeight="1" x14ac:dyDescent="0.15">
      <c r="A2972" s="23"/>
      <c r="B2972" s="171"/>
      <c r="C2972" s="22"/>
      <c r="D2972" s="120"/>
      <c r="E2972" s="194"/>
      <c r="F2972" s="195" t="s">
        <v>695</v>
      </c>
      <c r="G2972" s="196"/>
      <c r="H2972" s="197"/>
      <c r="I2972" s="198">
        <f t="shared" ca="1" si="234"/>
        <v>0</v>
      </c>
      <c r="J2972" s="121"/>
      <c r="K2972" s="196">
        <f>SUMIFS(VENTAS[Cantidad],VENTAS[Código del producto Vendido],INVENTARIO[[#This Row],[Code]])</f>
        <v>0</v>
      </c>
      <c r="L2972" s="196">
        <f>INVENTARIO[[#This Row],[Entradas]]-INVENTARIO[[#This Row],[Salidas]]</f>
        <v>0</v>
      </c>
      <c r="M2972" s="197">
        <f ca="1">INVENTARIO[[#This Row],[Pricing 1]]*10%</f>
        <v>0</v>
      </c>
      <c r="N2972" s="197"/>
      <c r="O2972" s="197"/>
      <c r="P2972" s="197" t="e">
        <f t="shared" si="235"/>
        <v>#DIV/0!</v>
      </c>
      <c r="Q2972" s="196"/>
      <c r="R2972" s="197"/>
      <c r="S2972" s="199">
        <f t="shared" si="236"/>
        <v>0</v>
      </c>
      <c r="T2972" s="200">
        <f ca="1">(P2972+S2972)-INVENTARIO[[#This Row],[Comisión 10%]]</f>
        <v>0</v>
      </c>
      <c r="U2972" s="197">
        <f t="shared" ca="1" si="237"/>
        <v>0</v>
      </c>
      <c r="V2972" s="201"/>
      <c r="W2972" s="20">
        <f ca="1">INVENTARIO[[#This Row],[Precio Final]]-(INVENTARIO[[#This Row],[Comisión 10%]]+INVENTARIO[[#This Row],[Costo total]])</f>
        <v>0</v>
      </c>
      <c r="X2972" s="20">
        <f ca="1">INVENTARIO[[#This Row],[Ganancia Unitaria]]*INVENTARIO[[#This Row],[Salidas]]</f>
        <v>0</v>
      </c>
      <c r="Y2972" s="20"/>
      <c r="Z2972" s="20"/>
    </row>
    <row r="2973" spans="1:26" ht="55" hidden="1" customHeight="1" x14ac:dyDescent="0.15">
      <c r="A2973" s="23"/>
      <c r="B2973" s="171"/>
      <c r="C2973" s="22"/>
      <c r="D2973" s="120"/>
      <c r="E2973" s="194"/>
      <c r="F2973" s="195" t="s">
        <v>698</v>
      </c>
      <c r="G2973" s="196"/>
      <c r="H2973" s="197"/>
      <c r="I2973" s="198">
        <f t="shared" ca="1" si="234"/>
        <v>0</v>
      </c>
      <c r="J2973" s="121"/>
      <c r="K2973" s="196">
        <f>SUMIFS(VENTAS[Cantidad],VENTAS[Código del producto Vendido],INVENTARIO[[#This Row],[Code]])</f>
        <v>0</v>
      </c>
      <c r="L2973" s="196">
        <f>INVENTARIO[[#This Row],[Entradas]]-INVENTARIO[[#This Row],[Salidas]]</f>
        <v>0</v>
      </c>
      <c r="M2973" s="197">
        <f ca="1">INVENTARIO[[#This Row],[Pricing 1]]*10%</f>
        <v>0</v>
      </c>
      <c r="N2973" s="197"/>
      <c r="O2973" s="197"/>
      <c r="P2973" s="197" t="e">
        <f t="shared" si="235"/>
        <v>#DIV/0!</v>
      </c>
      <c r="Q2973" s="196"/>
      <c r="R2973" s="197"/>
      <c r="S2973" s="199">
        <f t="shared" si="236"/>
        <v>0</v>
      </c>
      <c r="T2973" s="200">
        <f ca="1">(P2973+S2973)-INVENTARIO[[#This Row],[Comisión 10%]]</f>
        <v>0</v>
      </c>
      <c r="U2973" s="197">
        <f t="shared" ca="1" si="237"/>
        <v>0</v>
      </c>
      <c r="V2973" s="201"/>
      <c r="W2973" s="20">
        <f ca="1">INVENTARIO[[#This Row],[Precio Final]]-(INVENTARIO[[#This Row],[Comisión 10%]]+INVENTARIO[[#This Row],[Costo total]])</f>
        <v>0</v>
      </c>
      <c r="X2973" s="20">
        <f ca="1">INVENTARIO[[#This Row],[Ganancia Unitaria]]*INVENTARIO[[#This Row],[Salidas]]</f>
        <v>0</v>
      </c>
      <c r="Y2973" s="20"/>
      <c r="Z2973" s="20"/>
    </row>
    <row r="2974" spans="1:26" ht="55" hidden="1" customHeight="1" x14ac:dyDescent="0.15">
      <c r="A2974" s="23"/>
      <c r="B2974" s="171"/>
      <c r="C2974" s="22"/>
      <c r="D2974" s="120"/>
      <c r="E2974" s="194"/>
      <c r="F2974" s="195" t="s">
        <v>692</v>
      </c>
      <c r="G2974" s="196"/>
      <c r="H2974" s="197"/>
      <c r="I2974" s="198">
        <f t="shared" ca="1" si="234"/>
        <v>0</v>
      </c>
      <c r="J2974" s="121"/>
      <c r="K2974" s="196">
        <f>SUMIFS(VENTAS[Cantidad],VENTAS[Código del producto Vendido],INVENTARIO[[#This Row],[Code]])</f>
        <v>0</v>
      </c>
      <c r="L2974" s="196">
        <f>INVENTARIO[[#This Row],[Entradas]]-INVENTARIO[[#This Row],[Salidas]]</f>
        <v>0</v>
      </c>
      <c r="M2974" s="197">
        <f ca="1">INVENTARIO[[#This Row],[Pricing 1]]*10%</f>
        <v>0</v>
      </c>
      <c r="N2974" s="197"/>
      <c r="O2974" s="197"/>
      <c r="P2974" s="197" t="e">
        <f t="shared" si="235"/>
        <v>#DIV/0!</v>
      </c>
      <c r="Q2974" s="196"/>
      <c r="R2974" s="197"/>
      <c r="S2974" s="199">
        <f t="shared" si="236"/>
        <v>0</v>
      </c>
      <c r="T2974" s="200">
        <f ca="1">(P2974+S2974)-INVENTARIO[[#This Row],[Comisión 10%]]</f>
        <v>0</v>
      </c>
      <c r="U2974" s="197">
        <f t="shared" ca="1" si="237"/>
        <v>0</v>
      </c>
      <c r="V2974" s="201"/>
      <c r="W2974" s="20">
        <f ca="1">INVENTARIO[[#This Row],[Precio Final]]-(INVENTARIO[[#This Row],[Comisión 10%]]+INVENTARIO[[#This Row],[Costo total]])</f>
        <v>0</v>
      </c>
      <c r="X2974" s="20">
        <f ca="1">INVENTARIO[[#This Row],[Ganancia Unitaria]]*INVENTARIO[[#This Row],[Salidas]]</f>
        <v>0</v>
      </c>
      <c r="Y2974" s="20"/>
      <c r="Z2974" s="20"/>
    </row>
    <row r="2975" spans="1:26" ht="55" hidden="1" customHeight="1" x14ac:dyDescent="0.15">
      <c r="A2975" s="23"/>
      <c r="B2975" s="171"/>
      <c r="C2975" s="22"/>
      <c r="D2975" s="120"/>
      <c r="E2975" s="194"/>
      <c r="F2975" s="195" t="s">
        <v>697</v>
      </c>
      <c r="G2975" s="196"/>
      <c r="H2975" s="197"/>
      <c r="I2975" s="198">
        <f t="shared" ca="1" si="234"/>
        <v>0</v>
      </c>
      <c r="J2975" s="121"/>
      <c r="K2975" s="196">
        <f>SUMIFS(VENTAS[Cantidad],VENTAS[Código del producto Vendido],INVENTARIO[[#This Row],[Code]])</f>
        <v>0</v>
      </c>
      <c r="L2975" s="196">
        <f>INVENTARIO[[#This Row],[Entradas]]-INVENTARIO[[#This Row],[Salidas]]</f>
        <v>0</v>
      </c>
      <c r="M2975" s="197">
        <f ca="1">INVENTARIO[[#This Row],[Pricing 1]]*10%</f>
        <v>0</v>
      </c>
      <c r="N2975" s="197"/>
      <c r="O2975" s="197"/>
      <c r="P2975" s="197" t="e">
        <f t="shared" si="235"/>
        <v>#DIV/0!</v>
      </c>
      <c r="Q2975" s="196"/>
      <c r="R2975" s="197"/>
      <c r="S2975" s="199">
        <f t="shared" si="236"/>
        <v>0</v>
      </c>
      <c r="T2975" s="200">
        <f ca="1">(P2975+S2975)-INVENTARIO[[#This Row],[Comisión 10%]]</f>
        <v>0</v>
      </c>
      <c r="U2975" s="197">
        <f t="shared" ca="1" si="237"/>
        <v>0</v>
      </c>
      <c r="V2975" s="201"/>
      <c r="W2975" s="20">
        <f ca="1">INVENTARIO[[#This Row],[Precio Final]]-(INVENTARIO[[#This Row],[Comisión 10%]]+INVENTARIO[[#This Row],[Costo total]])</f>
        <v>0</v>
      </c>
      <c r="X2975" s="20">
        <f ca="1">INVENTARIO[[#This Row],[Ganancia Unitaria]]*INVENTARIO[[#This Row],[Salidas]]</f>
        <v>0</v>
      </c>
      <c r="Y2975" s="20"/>
      <c r="Z2975" s="20"/>
    </row>
    <row r="2976" spans="1:26" ht="55" hidden="1" customHeight="1" x14ac:dyDescent="0.15">
      <c r="A2976" s="23"/>
      <c r="B2976" s="171"/>
      <c r="C2976" s="22"/>
      <c r="D2976" s="120"/>
      <c r="E2976" s="194"/>
      <c r="F2976" s="195" t="s">
        <v>698</v>
      </c>
      <c r="G2976" s="196"/>
      <c r="H2976" s="197"/>
      <c r="I2976" s="198">
        <f t="shared" ca="1" si="234"/>
        <v>0</v>
      </c>
      <c r="J2976" s="121"/>
      <c r="K2976" s="196">
        <f>SUMIFS(VENTAS[Cantidad],VENTAS[Código del producto Vendido],INVENTARIO[[#This Row],[Code]])</f>
        <v>0</v>
      </c>
      <c r="L2976" s="196">
        <f>INVENTARIO[[#This Row],[Entradas]]-INVENTARIO[[#This Row],[Salidas]]</f>
        <v>0</v>
      </c>
      <c r="M2976" s="197">
        <f ca="1">INVENTARIO[[#This Row],[Pricing 1]]*10%</f>
        <v>0</v>
      </c>
      <c r="N2976" s="197"/>
      <c r="O2976" s="197"/>
      <c r="P2976" s="197" t="e">
        <f t="shared" si="235"/>
        <v>#DIV/0!</v>
      </c>
      <c r="Q2976" s="196"/>
      <c r="R2976" s="197"/>
      <c r="S2976" s="199">
        <f t="shared" si="236"/>
        <v>0</v>
      </c>
      <c r="T2976" s="200">
        <f ca="1">(P2976+S2976)-INVENTARIO[[#This Row],[Comisión 10%]]</f>
        <v>0</v>
      </c>
      <c r="U2976" s="197">
        <f t="shared" ca="1" si="237"/>
        <v>0</v>
      </c>
      <c r="V2976" s="201"/>
      <c r="W2976" s="20">
        <f ca="1">INVENTARIO[[#This Row],[Precio Final]]-(INVENTARIO[[#This Row],[Comisión 10%]]+INVENTARIO[[#This Row],[Costo total]])</f>
        <v>0</v>
      </c>
      <c r="X2976" s="20">
        <f ca="1">INVENTARIO[[#This Row],[Ganancia Unitaria]]*INVENTARIO[[#This Row],[Salidas]]</f>
        <v>0</v>
      </c>
      <c r="Y2976" s="20"/>
      <c r="Z2976" s="20"/>
    </row>
    <row r="2977" spans="1:26" ht="55" hidden="1" customHeight="1" x14ac:dyDescent="0.15">
      <c r="A2977" s="23"/>
      <c r="B2977" s="171"/>
      <c r="C2977" s="22"/>
      <c r="D2977" s="120"/>
      <c r="E2977" s="194"/>
      <c r="F2977" s="195" t="s">
        <v>693</v>
      </c>
      <c r="G2977" s="196"/>
      <c r="H2977" s="197"/>
      <c r="I2977" s="198">
        <f t="shared" ca="1" si="234"/>
        <v>0</v>
      </c>
      <c r="J2977" s="121"/>
      <c r="K2977" s="196">
        <f>SUMIFS(VENTAS[Cantidad],VENTAS[Código del producto Vendido],INVENTARIO[[#This Row],[Code]])</f>
        <v>0</v>
      </c>
      <c r="L2977" s="196">
        <f>INVENTARIO[[#This Row],[Entradas]]-INVENTARIO[[#This Row],[Salidas]]</f>
        <v>0</v>
      </c>
      <c r="M2977" s="197">
        <f ca="1">INVENTARIO[[#This Row],[Pricing 1]]*10%</f>
        <v>0</v>
      </c>
      <c r="N2977" s="197"/>
      <c r="O2977" s="197"/>
      <c r="P2977" s="197" t="e">
        <f t="shared" si="235"/>
        <v>#DIV/0!</v>
      </c>
      <c r="Q2977" s="196"/>
      <c r="R2977" s="197"/>
      <c r="S2977" s="199">
        <f t="shared" si="236"/>
        <v>0</v>
      </c>
      <c r="T2977" s="200">
        <f ca="1">(P2977+S2977)-INVENTARIO[[#This Row],[Comisión 10%]]</f>
        <v>0</v>
      </c>
      <c r="U2977" s="197">
        <f t="shared" ca="1" si="237"/>
        <v>0</v>
      </c>
      <c r="V2977" s="201"/>
      <c r="W2977" s="20">
        <f ca="1">INVENTARIO[[#This Row],[Precio Final]]-(INVENTARIO[[#This Row],[Comisión 10%]]+INVENTARIO[[#This Row],[Costo total]])</f>
        <v>0</v>
      </c>
      <c r="X2977" s="20">
        <f ca="1">INVENTARIO[[#This Row],[Ganancia Unitaria]]*INVENTARIO[[#This Row],[Salidas]]</f>
        <v>0</v>
      </c>
      <c r="Y2977" s="20"/>
      <c r="Z2977" s="20"/>
    </row>
    <row r="2978" spans="1:26" ht="55" hidden="1" customHeight="1" x14ac:dyDescent="0.15">
      <c r="A2978" s="23"/>
      <c r="B2978" s="171"/>
      <c r="C2978" s="22"/>
      <c r="D2978" s="120"/>
      <c r="E2978" s="194"/>
      <c r="F2978" s="195" t="s">
        <v>695</v>
      </c>
      <c r="G2978" s="196"/>
      <c r="H2978" s="197"/>
      <c r="I2978" s="198">
        <f t="shared" ca="1" si="234"/>
        <v>0</v>
      </c>
      <c r="J2978" s="121"/>
      <c r="K2978" s="196">
        <f>SUMIFS(VENTAS[Cantidad],VENTAS[Código del producto Vendido],INVENTARIO[[#This Row],[Code]])</f>
        <v>0</v>
      </c>
      <c r="L2978" s="196">
        <f>INVENTARIO[[#This Row],[Entradas]]-INVENTARIO[[#This Row],[Salidas]]</f>
        <v>0</v>
      </c>
      <c r="M2978" s="197">
        <f ca="1">INVENTARIO[[#This Row],[Pricing 1]]*10%</f>
        <v>0</v>
      </c>
      <c r="N2978" s="197"/>
      <c r="O2978" s="197"/>
      <c r="P2978" s="197" t="e">
        <f t="shared" si="235"/>
        <v>#DIV/0!</v>
      </c>
      <c r="Q2978" s="196"/>
      <c r="R2978" s="197"/>
      <c r="S2978" s="199">
        <f t="shared" si="236"/>
        <v>0</v>
      </c>
      <c r="T2978" s="200">
        <f ca="1">(P2978+S2978)-INVENTARIO[[#This Row],[Comisión 10%]]</f>
        <v>0</v>
      </c>
      <c r="U2978" s="197">
        <f t="shared" ca="1" si="237"/>
        <v>0</v>
      </c>
      <c r="V2978" s="201"/>
      <c r="W2978" s="20">
        <f ca="1">INVENTARIO[[#This Row],[Precio Final]]-(INVENTARIO[[#This Row],[Comisión 10%]]+INVENTARIO[[#This Row],[Costo total]])</f>
        <v>0</v>
      </c>
      <c r="X2978" s="20">
        <f ca="1">INVENTARIO[[#This Row],[Ganancia Unitaria]]*INVENTARIO[[#This Row],[Salidas]]</f>
        <v>0</v>
      </c>
      <c r="Y2978" s="20"/>
      <c r="Z2978" s="20"/>
    </row>
    <row r="2979" spans="1:26" ht="55" hidden="1" customHeight="1" x14ac:dyDescent="0.15">
      <c r="A2979" s="23"/>
      <c r="B2979" s="171"/>
      <c r="C2979" s="22"/>
      <c r="D2979" s="120"/>
      <c r="E2979" s="194"/>
      <c r="F2979" s="195" t="s">
        <v>698</v>
      </c>
      <c r="G2979" s="196"/>
      <c r="H2979" s="197"/>
      <c r="I2979" s="198">
        <f t="shared" ca="1" si="234"/>
        <v>0</v>
      </c>
      <c r="J2979" s="121"/>
      <c r="K2979" s="196">
        <f>SUMIFS(VENTAS[Cantidad],VENTAS[Código del producto Vendido],INVENTARIO[[#This Row],[Code]])</f>
        <v>0</v>
      </c>
      <c r="L2979" s="196">
        <f>INVENTARIO[[#This Row],[Entradas]]-INVENTARIO[[#This Row],[Salidas]]</f>
        <v>0</v>
      </c>
      <c r="M2979" s="197">
        <f ca="1">INVENTARIO[[#This Row],[Pricing 1]]*10%</f>
        <v>0</v>
      </c>
      <c r="N2979" s="197"/>
      <c r="O2979" s="197"/>
      <c r="P2979" s="197" t="e">
        <f t="shared" si="235"/>
        <v>#DIV/0!</v>
      </c>
      <c r="Q2979" s="196"/>
      <c r="R2979" s="197"/>
      <c r="S2979" s="199">
        <f t="shared" si="236"/>
        <v>0</v>
      </c>
      <c r="T2979" s="200">
        <f ca="1">(P2979+S2979)-INVENTARIO[[#This Row],[Comisión 10%]]</f>
        <v>0</v>
      </c>
      <c r="U2979" s="197">
        <f t="shared" ca="1" si="237"/>
        <v>0</v>
      </c>
      <c r="V2979" s="201"/>
      <c r="W2979" s="20">
        <f ca="1">INVENTARIO[[#This Row],[Precio Final]]-(INVENTARIO[[#This Row],[Comisión 10%]]+INVENTARIO[[#This Row],[Costo total]])</f>
        <v>0</v>
      </c>
      <c r="X2979" s="20">
        <f ca="1">INVENTARIO[[#This Row],[Ganancia Unitaria]]*INVENTARIO[[#This Row],[Salidas]]</f>
        <v>0</v>
      </c>
      <c r="Y2979" s="20"/>
      <c r="Z2979" s="20"/>
    </row>
    <row r="2980" spans="1:26" ht="55" hidden="1" customHeight="1" x14ac:dyDescent="0.15">
      <c r="A2980" s="23"/>
      <c r="B2980" s="171"/>
      <c r="C2980" s="22"/>
      <c r="D2980" s="120"/>
      <c r="E2980" s="194"/>
      <c r="F2980" s="195" t="s">
        <v>695</v>
      </c>
      <c r="G2980" s="196"/>
      <c r="H2980" s="197"/>
      <c r="I2980" s="198">
        <f t="shared" ca="1" si="234"/>
        <v>0</v>
      </c>
      <c r="J2980" s="121"/>
      <c r="K2980" s="196">
        <f>SUMIFS(VENTAS[Cantidad],VENTAS[Código del producto Vendido],INVENTARIO[[#This Row],[Code]])</f>
        <v>0</v>
      </c>
      <c r="L2980" s="196">
        <f>INVENTARIO[[#This Row],[Entradas]]-INVENTARIO[[#This Row],[Salidas]]</f>
        <v>0</v>
      </c>
      <c r="M2980" s="197">
        <f ca="1">INVENTARIO[[#This Row],[Pricing 1]]*10%</f>
        <v>0</v>
      </c>
      <c r="N2980" s="197"/>
      <c r="O2980" s="197"/>
      <c r="P2980" s="197" t="e">
        <f t="shared" si="235"/>
        <v>#DIV/0!</v>
      </c>
      <c r="Q2980" s="196"/>
      <c r="R2980" s="197"/>
      <c r="S2980" s="199">
        <f t="shared" si="236"/>
        <v>0</v>
      </c>
      <c r="T2980" s="200">
        <f ca="1">(P2980+S2980)-INVENTARIO[[#This Row],[Comisión 10%]]</f>
        <v>0</v>
      </c>
      <c r="U2980" s="197">
        <f t="shared" ca="1" si="237"/>
        <v>0</v>
      </c>
      <c r="V2980" s="201"/>
      <c r="W2980" s="20">
        <f ca="1">INVENTARIO[[#This Row],[Precio Final]]-(INVENTARIO[[#This Row],[Comisión 10%]]+INVENTARIO[[#This Row],[Costo total]])</f>
        <v>0</v>
      </c>
      <c r="X2980" s="20">
        <f ca="1">INVENTARIO[[#This Row],[Ganancia Unitaria]]*INVENTARIO[[#This Row],[Salidas]]</f>
        <v>0</v>
      </c>
      <c r="Y2980" s="20"/>
      <c r="Z2980" s="20"/>
    </row>
    <row r="2981" spans="1:26" ht="55" hidden="1" customHeight="1" x14ac:dyDescent="0.15">
      <c r="A2981" s="23"/>
      <c r="B2981" s="171"/>
      <c r="C2981" s="22"/>
      <c r="D2981" s="120"/>
      <c r="E2981" s="194"/>
      <c r="F2981" s="195" t="s">
        <v>697</v>
      </c>
      <c r="G2981" s="196"/>
      <c r="H2981" s="197"/>
      <c r="I2981" s="198">
        <f t="shared" ca="1" si="234"/>
        <v>0</v>
      </c>
      <c r="J2981" s="121"/>
      <c r="K2981" s="196">
        <f>SUMIFS(VENTAS[Cantidad],VENTAS[Código del producto Vendido],INVENTARIO[[#This Row],[Code]])</f>
        <v>0</v>
      </c>
      <c r="L2981" s="196">
        <f>INVENTARIO[[#This Row],[Entradas]]-INVENTARIO[[#This Row],[Salidas]]</f>
        <v>0</v>
      </c>
      <c r="M2981" s="197">
        <f ca="1">INVENTARIO[[#This Row],[Pricing 1]]*10%</f>
        <v>0</v>
      </c>
      <c r="N2981" s="197"/>
      <c r="O2981" s="197"/>
      <c r="P2981" s="197" t="e">
        <f t="shared" si="235"/>
        <v>#DIV/0!</v>
      </c>
      <c r="Q2981" s="196"/>
      <c r="R2981" s="197"/>
      <c r="S2981" s="199">
        <f t="shared" si="236"/>
        <v>0</v>
      </c>
      <c r="T2981" s="200">
        <f ca="1">(P2981+S2981)-INVENTARIO[[#This Row],[Comisión 10%]]</f>
        <v>0</v>
      </c>
      <c r="U2981" s="197">
        <f t="shared" ca="1" si="237"/>
        <v>0</v>
      </c>
      <c r="V2981" s="201"/>
      <c r="W2981" s="20">
        <f ca="1">INVENTARIO[[#This Row],[Precio Final]]-(INVENTARIO[[#This Row],[Comisión 10%]]+INVENTARIO[[#This Row],[Costo total]])</f>
        <v>0</v>
      </c>
      <c r="X2981" s="20">
        <f ca="1">INVENTARIO[[#This Row],[Ganancia Unitaria]]*INVENTARIO[[#This Row],[Salidas]]</f>
        <v>0</v>
      </c>
      <c r="Y2981" s="20"/>
      <c r="Z2981" s="20"/>
    </row>
    <row r="2982" spans="1:26" ht="55" hidden="1" customHeight="1" x14ac:dyDescent="0.15">
      <c r="A2982" s="23"/>
      <c r="B2982" s="171"/>
      <c r="C2982" s="22"/>
      <c r="D2982" s="120"/>
      <c r="E2982" s="194"/>
      <c r="F2982" s="195" t="s">
        <v>2412</v>
      </c>
      <c r="G2982" s="196"/>
      <c r="H2982" s="197"/>
      <c r="I2982" s="198">
        <f t="shared" ca="1" si="234"/>
        <v>0</v>
      </c>
      <c r="J2982" s="121"/>
      <c r="K2982" s="196">
        <f>SUMIFS(VENTAS[Cantidad],VENTAS[Código del producto Vendido],INVENTARIO[[#This Row],[Code]])</f>
        <v>0</v>
      </c>
      <c r="L2982" s="196">
        <f>INVENTARIO[[#This Row],[Entradas]]-INVENTARIO[[#This Row],[Salidas]]</f>
        <v>0</v>
      </c>
      <c r="M2982" s="197">
        <f ca="1">INVENTARIO[[#This Row],[Pricing 1]]*10%</f>
        <v>0</v>
      </c>
      <c r="N2982" s="197"/>
      <c r="O2982" s="197"/>
      <c r="P2982" s="197" t="e">
        <f t="shared" si="235"/>
        <v>#DIV/0!</v>
      </c>
      <c r="Q2982" s="196"/>
      <c r="R2982" s="197"/>
      <c r="S2982" s="199">
        <f t="shared" si="236"/>
        <v>0</v>
      </c>
      <c r="T2982" s="200">
        <f ca="1">(P2982+S2982)-INVENTARIO[[#This Row],[Comisión 10%]]</f>
        <v>0</v>
      </c>
      <c r="U2982" s="197">
        <f t="shared" ca="1" si="237"/>
        <v>0</v>
      </c>
      <c r="V2982" s="201"/>
      <c r="W2982" s="20">
        <f ca="1">INVENTARIO[[#This Row],[Precio Final]]-(INVENTARIO[[#This Row],[Comisión 10%]]+INVENTARIO[[#This Row],[Costo total]])</f>
        <v>0</v>
      </c>
      <c r="X2982" s="20">
        <f ca="1">INVENTARIO[[#This Row],[Ganancia Unitaria]]*INVENTARIO[[#This Row],[Salidas]]</f>
        <v>0</v>
      </c>
      <c r="Y2982" s="20"/>
      <c r="Z2982" s="20"/>
    </row>
    <row r="2983" spans="1:26" ht="55" hidden="1" customHeight="1" x14ac:dyDescent="0.15">
      <c r="A2983" s="23"/>
      <c r="B2983" s="171"/>
      <c r="C2983" s="22"/>
      <c r="D2983" s="120"/>
      <c r="E2983" s="194"/>
      <c r="F2983" s="195" t="s">
        <v>695</v>
      </c>
      <c r="G2983" s="196"/>
      <c r="H2983" s="197"/>
      <c r="I2983" s="198">
        <f t="shared" ca="1" si="234"/>
        <v>0</v>
      </c>
      <c r="J2983" s="121"/>
      <c r="K2983" s="196">
        <f>SUMIFS(VENTAS[Cantidad],VENTAS[Código del producto Vendido],INVENTARIO[[#This Row],[Code]])</f>
        <v>0</v>
      </c>
      <c r="L2983" s="196">
        <f>INVENTARIO[[#This Row],[Entradas]]-INVENTARIO[[#This Row],[Salidas]]</f>
        <v>0</v>
      </c>
      <c r="M2983" s="197">
        <f ca="1">INVENTARIO[[#This Row],[Pricing 1]]*10%</f>
        <v>0</v>
      </c>
      <c r="N2983" s="197"/>
      <c r="O2983" s="197"/>
      <c r="P2983" s="197" t="e">
        <f t="shared" si="235"/>
        <v>#DIV/0!</v>
      </c>
      <c r="Q2983" s="196"/>
      <c r="R2983" s="197"/>
      <c r="S2983" s="199">
        <f t="shared" si="236"/>
        <v>0</v>
      </c>
      <c r="T2983" s="200">
        <f ca="1">(P2983+S2983)-INVENTARIO[[#This Row],[Comisión 10%]]</f>
        <v>0</v>
      </c>
      <c r="U2983" s="197">
        <f t="shared" ca="1" si="237"/>
        <v>0</v>
      </c>
      <c r="V2983" s="201"/>
      <c r="W2983" s="20">
        <f ca="1">INVENTARIO[[#This Row],[Precio Final]]-(INVENTARIO[[#This Row],[Comisión 10%]]+INVENTARIO[[#This Row],[Costo total]])</f>
        <v>0</v>
      </c>
      <c r="X2983" s="20">
        <f ca="1">INVENTARIO[[#This Row],[Ganancia Unitaria]]*INVENTARIO[[#This Row],[Salidas]]</f>
        <v>0</v>
      </c>
      <c r="Y2983" s="20"/>
      <c r="Z2983" s="20"/>
    </row>
    <row r="2984" spans="1:26" ht="55" hidden="1" customHeight="1" x14ac:dyDescent="0.15">
      <c r="A2984" s="23"/>
      <c r="B2984" s="171"/>
      <c r="C2984" s="22"/>
      <c r="D2984" s="120"/>
      <c r="E2984" s="194"/>
      <c r="F2984" s="195" t="s">
        <v>695</v>
      </c>
      <c r="G2984" s="196"/>
      <c r="H2984" s="197"/>
      <c r="I2984" s="198">
        <f t="shared" ca="1" si="234"/>
        <v>0</v>
      </c>
      <c r="J2984" s="121"/>
      <c r="K2984" s="196">
        <f>SUMIFS(VENTAS[Cantidad],VENTAS[Código del producto Vendido],INVENTARIO[[#This Row],[Code]])</f>
        <v>0</v>
      </c>
      <c r="L2984" s="196">
        <f>INVENTARIO[[#This Row],[Entradas]]-INVENTARIO[[#This Row],[Salidas]]</f>
        <v>0</v>
      </c>
      <c r="M2984" s="197">
        <f ca="1">INVENTARIO[[#This Row],[Pricing 1]]*10%</f>
        <v>0</v>
      </c>
      <c r="N2984" s="197"/>
      <c r="O2984" s="197"/>
      <c r="P2984" s="197" t="e">
        <f t="shared" si="235"/>
        <v>#DIV/0!</v>
      </c>
      <c r="Q2984" s="196"/>
      <c r="R2984" s="197"/>
      <c r="S2984" s="199">
        <f t="shared" si="236"/>
        <v>0</v>
      </c>
      <c r="T2984" s="200">
        <f ca="1">(P2984+S2984)-INVENTARIO[[#This Row],[Comisión 10%]]</f>
        <v>0</v>
      </c>
      <c r="U2984" s="197">
        <f t="shared" ca="1" si="237"/>
        <v>0</v>
      </c>
      <c r="V2984" s="201"/>
      <c r="W2984" s="20">
        <f ca="1">INVENTARIO[[#This Row],[Precio Final]]-(INVENTARIO[[#This Row],[Comisión 10%]]+INVENTARIO[[#This Row],[Costo total]])</f>
        <v>0</v>
      </c>
      <c r="X2984" s="20">
        <f ca="1">INVENTARIO[[#This Row],[Ganancia Unitaria]]*INVENTARIO[[#This Row],[Salidas]]</f>
        <v>0</v>
      </c>
      <c r="Y2984" s="20"/>
      <c r="Z2984" s="20"/>
    </row>
    <row r="2985" spans="1:26" ht="55" hidden="1" customHeight="1" x14ac:dyDescent="0.15">
      <c r="A2985" s="23"/>
      <c r="B2985" s="171"/>
      <c r="C2985" s="22"/>
      <c r="D2985" s="120"/>
      <c r="E2985" s="194"/>
      <c r="F2985" s="195" t="s">
        <v>695</v>
      </c>
      <c r="G2985" s="196"/>
      <c r="H2985" s="197"/>
      <c r="I2985" s="198">
        <f t="shared" ca="1" si="234"/>
        <v>0</v>
      </c>
      <c r="J2985" s="121"/>
      <c r="K2985" s="196">
        <f>SUMIFS(VENTAS[Cantidad],VENTAS[Código del producto Vendido],INVENTARIO[[#This Row],[Code]])</f>
        <v>0</v>
      </c>
      <c r="L2985" s="196">
        <f>INVENTARIO[[#This Row],[Entradas]]-INVENTARIO[[#This Row],[Salidas]]</f>
        <v>0</v>
      </c>
      <c r="M2985" s="197">
        <f ca="1">INVENTARIO[[#This Row],[Pricing 1]]*10%</f>
        <v>0</v>
      </c>
      <c r="N2985" s="197"/>
      <c r="O2985" s="197"/>
      <c r="P2985" s="197" t="e">
        <f t="shared" si="235"/>
        <v>#DIV/0!</v>
      </c>
      <c r="Q2985" s="196"/>
      <c r="R2985" s="197"/>
      <c r="S2985" s="199">
        <f t="shared" si="236"/>
        <v>0</v>
      </c>
      <c r="T2985" s="200">
        <f ca="1">(P2985+S2985)-INVENTARIO[[#This Row],[Comisión 10%]]</f>
        <v>0</v>
      </c>
      <c r="U2985" s="197">
        <f t="shared" ca="1" si="237"/>
        <v>0</v>
      </c>
      <c r="V2985" s="201"/>
      <c r="W2985" s="20">
        <f ca="1">INVENTARIO[[#This Row],[Precio Final]]-(INVENTARIO[[#This Row],[Comisión 10%]]+INVENTARIO[[#This Row],[Costo total]])</f>
        <v>0</v>
      </c>
      <c r="X2985" s="20">
        <f ca="1">INVENTARIO[[#This Row],[Ganancia Unitaria]]*INVENTARIO[[#This Row],[Salidas]]</f>
        <v>0</v>
      </c>
      <c r="Y2985" s="20"/>
      <c r="Z2985" s="20"/>
    </row>
    <row r="2986" spans="1:26" ht="55" hidden="1" customHeight="1" x14ac:dyDescent="0.15">
      <c r="A2986" s="23"/>
      <c r="B2986" s="171"/>
      <c r="C2986" s="22"/>
      <c r="D2986" s="120"/>
      <c r="E2986" s="194"/>
      <c r="F2986" s="195" t="s">
        <v>695</v>
      </c>
      <c r="G2986" s="196"/>
      <c r="H2986" s="197"/>
      <c r="I2986" s="198">
        <f t="shared" ca="1" si="234"/>
        <v>0</v>
      </c>
      <c r="J2986" s="121"/>
      <c r="K2986" s="196">
        <f>SUMIFS(VENTAS[Cantidad],VENTAS[Código del producto Vendido],INVENTARIO[[#This Row],[Code]])</f>
        <v>0</v>
      </c>
      <c r="L2986" s="196">
        <f>INVENTARIO[[#This Row],[Entradas]]-INVENTARIO[[#This Row],[Salidas]]</f>
        <v>0</v>
      </c>
      <c r="M2986" s="197">
        <f ca="1">INVENTARIO[[#This Row],[Pricing 1]]*10%</f>
        <v>0</v>
      </c>
      <c r="N2986" s="197"/>
      <c r="O2986" s="197"/>
      <c r="P2986" s="197" t="e">
        <f t="shared" si="235"/>
        <v>#DIV/0!</v>
      </c>
      <c r="Q2986" s="196"/>
      <c r="R2986" s="197"/>
      <c r="S2986" s="199">
        <f t="shared" si="236"/>
        <v>0</v>
      </c>
      <c r="T2986" s="200">
        <f ca="1">(P2986+S2986)-INVENTARIO[[#This Row],[Comisión 10%]]</f>
        <v>0</v>
      </c>
      <c r="U2986" s="197">
        <f t="shared" ca="1" si="237"/>
        <v>0</v>
      </c>
      <c r="V2986" s="201"/>
      <c r="W2986" s="20">
        <f ca="1">INVENTARIO[[#This Row],[Precio Final]]-(INVENTARIO[[#This Row],[Comisión 10%]]+INVENTARIO[[#This Row],[Costo total]])</f>
        <v>0</v>
      </c>
      <c r="X2986" s="20">
        <f ca="1">INVENTARIO[[#This Row],[Ganancia Unitaria]]*INVENTARIO[[#This Row],[Salidas]]</f>
        <v>0</v>
      </c>
      <c r="Y2986" s="20"/>
      <c r="Z2986" s="20"/>
    </row>
    <row r="2987" spans="1:26" ht="55" hidden="1" customHeight="1" x14ac:dyDescent="0.15">
      <c r="A2987" s="23"/>
      <c r="B2987" s="171"/>
      <c r="C2987" s="22"/>
      <c r="D2987" s="120"/>
      <c r="E2987" s="194"/>
      <c r="F2987" s="195" t="s">
        <v>714</v>
      </c>
      <c r="G2987" s="196"/>
      <c r="H2987" s="197"/>
      <c r="I2987" s="198">
        <f t="shared" ca="1" si="234"/>
        <v>0</v>
      </c>
      <c r="J2987" s="121"/>
      <c r="K2987" s="196">
        <f>SUMIFS(VENTAS[Cantidad],VENTAS[Código del producto Vendido],INVENTARIO[[#This Row],[Code]])</f>
        <v>0</v>
      </c>
      <c r="L2987" s="196">
        <f>INVENTARIO[[#This Row],[Entradas]]-INVENTARIO[[#This Row],[Salidas]]</f>
        <v>0</v>
      </c>
      <c r="M2987" s="197">
        <f ca="1">INVENTARIO[[#This Row],[Pricing 1]]*10%</f>
        <v>0</v>
      </c>
      <c r="N2987" s="197"/>
      <c r="O2987" s="197"/>
      <c r="P2987" s="197" t="e">
        <f t="shared" si="235"/>
        <v>#DIV/0!</v>
      </c>
      <c r="Q2987" s="196"/>
      <c r="R2987" s="197"/>
      <c r="S2987" s="199">
        <f t="shared" si="236"/>
        <v>0</v>
      </c>
      <c r="T2987" s="200">
        <f ca="1">(P2987+S2987)-INVENTARIO[[#This Row],[Comisión 10%]]</f>
        <v>0</v>
      </c>
      <c r="U2987" s="197">
        <f t="shared" ca="1" si="237"/>
        <v>0</v>
      </c>
      <c r="V2987" s="201"/>
      <c r="W2987" s="20">
        <f ca="1">INVENTARIO[[#This Row],[Precio Final]]-(INVENTARIO[[#This Row],[Comisión 10%]]+INVENTARIO[[#This Row],[Costo total]])</f>
        <v>0</v>
      </c>
      <c r="X2987" s="20">
        <f ca="1">INVENTARIO[[#This Row],[Ganancia Unitaria]]*INVENTARIO[[#This Row],[Salidas]]</f>
        <v>0</v>
      </c>
      <c r="Y2987" s="20"/>
      <c r="Z2987" s="20"/>
    </row>
    <row r="2988" spans="1:26" ht="55" hidden="1" customHeight="1" x14ac:dyDescent="0.15">
      <c r="A2988" s="23"/>
      <c r="B2988" s="171"/>
      <c r="C2988" s="22"/>
      <c r="D2988" s="120"/>
      <c r="E2988" s="194"/>
      <c r="F2988" s="195" t="s">
        <v>695</v>
      </c>
      <c r="G2988" s="196"/>
      <c r="H2988" s="197"/>
      <c r="I2988" s="198">
        <f t="shared" ca="1" si="234"/>
        <v>0</v>
      </c>
      <c r="J2988" s="121"/>
      <c r="K2988" s="196">
        <f>SUMIFS(VENTAS[Cantidad],VENTAS[Código del producto Vendido],INVENTARIO[[#This Row],[Code]])</f>
        <v>0</v>
      </c>
      <c r="L2988" s="196">
        <f>INVENTARIO[[#This Row],[Entradas]]-INVENTARIO[[#This Row],[Salidas]]</f>
        <v>0</v>
      </c>
      <c r="M2988" s="197">
        <f ca="1">INVENTARIO[[#This Row],[Pricing 1]]*10%</f>
        <v>0</v>
      </c>
      <c r="N2988" s="197"/>
      <c r="O2988" s="197"/>
      <c r="P2988" s="197" t="e">
        <f t="shared" si="235"/>
        <v>#DIV/0!</v>
      </c>
      <c r="Q2988" s="196"/>
      <c r="R2988" s="197"/>
      <c r="S2988" s="199">
        <f t="shared" si="236"/>
        <v>0</v>
      </c>
      <c r="T2988" s="200">
        <f ca="1">(P2988+S2988)-INVENTARIO[[#This Row],[Comisión 10%]]</f>
        <v>0</v>
      </c>
      <c r="U2988" s="197">
        <f t="shared" ca="1" si="237"/>
        <v>0</v>
      </c>
      <c r="V2988" s="201"/>
      <c r="W2988" s="20">
        <f ca="1">INVENTARIO[[#This Row],[Precio Final]]-(INVENTARIO[[#This Row],[Comisión 10%]]+INVENTARIO[[#This Row],[Costo total]])</f>
        <v>0</v>
      </c>
      <c r="X2988" s="20">
        <f ca="1">INVENTARIO[[#This Row],[Ganancia Unitaria]]*INVENTARIO[[#This Row],[Salidas]]</f>
        <v>0</v>
      </c>
      <c r="Y2988" s="20"/>
      <c r="Z2988" s="20"/>
    </row>
    <row r="2989" spans="1:26" ht="55" hidden="1" customHeight="1" x14ac:dyDescent="0.15">
      <c r="A2989" s="23"/>
      <c r="B2989" s="171"/>
      <c r="C2989" s="22"/>
      <c r="D2989" s="120"/>
      <c r="E2989" s="194"/>
      <c r="F2989" s="195" t="s">
        <v>692</v>
      </c>
      <c r="G2989" s="196"/>
      <c r="H2989" s="197"/>
      <c r="I2989" s="198">
        <f t="shared" ca="1" si="234"/>
        <v>0</v>
      </c>
      <c r="J2989" s="121"/>
      <c r="K2989" s="196">
        <f>SUMIFS(VENTAS[Cantidad],VENTAS[Código del producto Vendido],INVENTARIO[[#This Row],[Code]])</f>
        <v>0</v>
      </c>
      <c r="L2989" s="196">
        <f>INVENTARIO[[#This Row],[Entradas]]-INVENTARIO[[#This Row],[Salidas]]</f>
        <v>0</v>
      </c>
      <c r="M2989" s="197">
        <f ca="1">INVENTARIO[[#This Row],[Pricing 1]]*10%</f>
        <v>0</v>
      </c>
      <c r="N2989" s="197"/>
      <c r="O2989" s="197"/>
      <c r="P2989" s="197" t="e">
        <f t="shared" si="235"/>
        <v>#DIV/0!</v>
      </c>
      <c r="Q2989" s="196"/>
      <c r="R2989" s="197"/>
      <c r="S2989" s="199">
        <f t="shared" si="236"/>
        <v>0</v>
      </c>
      <c r="T2989" s="200">
        <f ca="1">(P2989+S2989)-INVENTARIO[[#This Row],[Comisión 10%]]</f>
        <v>0</v>
      </c>
      <c r="U2989" s="197">
        <f t="shared" ca="1" si="237"/>
        <v>0</v>
      </c>
      <c r="V2989" s="201"/>
      <c r="W2989" s="20">
        <f ca="1">INVENTARIO[[#This Row],[Precio Final]]-(INVENTARIO[[#This Row],[Comisión 10%]]+INVENTARIO[[#This Row],[Costo total]])</f>
        <v>0</v>
      </c>
      <c r="X2989" s="20">
        <f ca="1">INVENTARIO[[#This Row],[Ganancia Unitaria]]*INVENTARIO[[#This Row],[Salidas]]</f>
        <v>0</v>
      </c>
      <c r="Y2989" s="20"/>
      <c r="Z2989" s="20"/>
    </row>
    <row r="2990" spans="1:26" ht="55" hidden="1" customHeight="1" x14ac:dyDescent="0.15">
      <c r="A2990" s="23"/>
      <c r="B2990" s="171"/>
      <c r="C2990" s="22"/>
      <c r="D2990" s="120"/>
      <c r="E2990" s="194"/>
      <c r="F2990" s="195" t="s">
        <v>698</v>
      </c>
      <c r="G2990" s="196"/>
      <c r="H2990" s="197"/>
      <c r="I2990" s="198">
        <f t="shared" ca="1" si="234"/>
        <v>0</v>
      </c>
      <c r="J2990" s="121"/>
      <c r="K2990" s="196">
        <f>SUMIFS(VENTAS[Cantidad],VENTAS[Código del producto Vendido],INVENTARIO[[#This Row],[Code]])</f>
        <v>0</v>
      </c>
      <c r="L2990" s="196">
        <f>INVENTARIO[[#This Row],[Entradas]]-INVENTARIO[[#This Row],[Salidas]]</f>
        <v>0</v>
      </c>
      <c r="M2990" s="197">
        <f ca="1">INVENTARIO[[#This Row],[Pricing 1]]*10%</f>
        <v>0</v>
      </c>
      <c r="N2990" s="197"/>
      <c r="O2990" s="197"/>
      <c r="P2990" s="197" t="e">
        <f t="shared" si="235"/>
        <v>#DIV/0!</v>
      </c>
      <c r="Q2990" s="196"/>
      <c r="R2990" s="197"/>
      <c r="S2990" s="199">
        <f t="shared" si="236"/>
        <v>0</v>
      </c>
      <c r="T2990" s="200">
        <f ca="1">(P2990+S2990)-INVENTARIO[[#This Row],[Comisión 10%]]</f>
        <v>0</v>
      </c>
      <c r="U2990" s="197">
        <f t="shared" ca="1" si="237"/>
        <v>0</v>
      </c>
      <c r="V2990" s="201"/>
      <c r="W2990" s="20">
        <f ca="1">INVENTARIO[[#This Row],[Precio Final]]-(INVENTARIO[[#This Row],[Comisión 10%]]+INVENTARIO[[#This Row],[Costo total]])</f>
        <v>0</v>
      </c>
      <c r="X2990" s="20">
        <f ca="1">INVENTARIO[[#This Row],[Ganancia Unitaria]]*INVENTARIO[[#This Row],[Salidas]]</f>
        <v>0</v>
      </c>
      <c r="Y2990" s="20"/>
      <c r="Z2990" s="20"/>
    </row>
    <row r="2991" spans="1:26" ht="55" hidden="1" customHeight="1" x14ac:dyDescent="0.15">
      <c r="A2991" s="23"/>
      <c r="B2991" s="171"/>
      <c r="C2991" s="22"/>
      <c r="D2991" s="120"/>
      <c r="E2991" s="194"/>
      <c r="F2991" s="195" t="s">
        <v>695</v>
      </c>
      <c r="G2991" s="196"/>
      <c r="H2991" s="197"/>
      <c r="I2991" s="198">
        <f t="shared" ca="1" si="234"/>
        <v>0</v>
      </c>
      <c r="J2991" s="121"/>
      <c r="K2991" s="196">
        <f>SUMIFS(VENTAS[Cantidad],VENTAS[Código del producto Vendido],INVENTARIO[[#This Row],[Code]])</f>
        <v>0</v>
      </c>
      <c r="L2991" s="196">
        <f>INVENTARIO[[#This Row],[Entradas]]-INVENTARIO[[#This Row],[Salidas]]</f>
        <v>0</v>
      </c>
      <c r="M2991" s="197">
        <f ca="1">INVENTARIO[[#This Row],[Pricing 1]]*10%</f>
        <v>0</v>
      </c>
      <c r="N2991" s="197"/>
      <c r="O2991" s="197"/>
      <c r="P2991" s="197" t="e">
        <f t="shared" si="235"/>
        <v>#DIV/0!</v>
      </c>
      <c r="Q2991" s="196"/>
      <c r="R2991" s="197"/>
      <c r="S2991" s="199">
        <f t="shared" si="236"/>
        <v>0</v>
      </c>
      <c r="T2991" s="200">
        <f ca="1">(P2991+S2991)-INVENTARIO[[#This Row],[Comisión 10%]]</f>
        <v>0</v>
      </c>
      <c r="U2991" s="197">
        <f t="shared" ca="1" si="237"/>
        <v>0</v>
      </c>
      <c r="V2991" s="201"/>
      <c r="W2991" s="20">
        <f ca="1">INVENTARIO[[#This Row],[Precio Final]]-(INVENTARIO[[#This Row],[Comisión 10%]]+INVENTARIO[[#This Row],[Costo total]])</f>
        <v>0</v>
      </c>
      <c r="X2991" s="20">
        <f ca="1">INVENTARIO[[#This Row],[Ganancia Unitaria]]*INVENTARIO[[#This Row],[Salidas]]</f>
        <v>0</v>
      </c>
      <c r="Y2991" s="20"/>
      <c r="Z2991" s="20"/>
    </row>
    <row r="2992" spans="1:26" ht="55" hidden="1" customHeight="1" x14ac:dyDescent="0.15">
      <c r="A2992" s="23"/>
      <c r="B2992" s="171"/>
      <c r="C2992" s="22"/>
      <c r="D2992" s="120"/>
      <c r="E2992" s="194"/>
      <c r="F2992" s="195" t="s">
        <v>713</v>
      </c>
      <c r="G2992" s="196"/>
      <c r="H2992" s="197"/>
      <c r="I2992" s="198">
        <f t="shared" ca="1" si="234"/>
        <v>0</v>
      </c>
      <c r="J2992" s="121"/>
      <c r="K2992" s="196">
        <f>SUMIFS(VENTAS[Cantidad],VENTAS[Código del producto Vendido],INVENTARIO[[#This Row],[Code]])</f>
        <v>0</v>
      </c>
      <c r="L2992" s="196">
        <f>INVENTARIO[[#This Row],[Entradas]]-INVENTARIO[[#This Row],[Salidas]]</f>
        <v>0</v>
      </c>
      <c r="M2992" s="197">
        <f ca="1">INVENTARIO[[#This Row],[Pricing 1]]*10%</f>
        <v>0</v>
      </c>
      <c r="N2992" s="197"/>
      <c r="O2992" s="197"/>
      <c r="P2992" s="197" t="e">
        <f t="shared" si="235"/>
        <v>#DIV/0!</v>
      </c>
      <c r="Q2992" s="196"/>
      <c r="R2992" s="197"/>
      <c r="S2992" s="199">
        <f t="shared" si="236"/>
        <v>0</v>
      </c>
      <c r="T2992" s="200">
        <f ca="1">(P2992+S2992)-INVENTARIO[[#This Row],[Comisión 10%]]</f>
        <v>0</v>
      </c>
      <c r="U2992" s="197">
        <f t="shared" ca="1" si="237"/>
        <v>0</v>
      </c>
      <c r="V2992" s="201"/>
      <c r="W2992" s="20">
        <f ca="1">INVENTARIO[[#This Row],[Precio Final]]-(INVENTARIO[[#This Row],[Comisión 10%]]+INVENTARIO[[#This Row],[Costo total]])</f>
        <v>0</v>
      </c>
      <c r="X2992" s="20">
        <f ca="1">INVENTARIO[[#This Row],[Ganancia Unitaria]]*INVENTARIO[[#This Row],[Salidas]]</f>
        <v>0</v>
      </c>
      <c r="Y2992" s="20"/>
      <c r="Z2992" s="20"/>
    </row>
    <row r="2993" spans="1:26" ht="55" hidden="1" customHeight="1" x14ac:dyDescent="0.15">
      <c r="A2993" s="23"/>
      <c r="B2993" s="171"/>
      <c r="C2993" s="22"/>
      <c r="D2993" s="120"/>
      <c r="E2993" s="194"/>
      <c r="F2993" s="195" t="s">
        <v>714</v>
      </c>
      <c r="G2993" s="196"/>
      <c r="H2993" s="197"/>
      <c r="I2993" s="198">
        <f t="shared" ca="1" si="234"/>
        <v>0</v>
      </c>
      <c r="J2993" s="121"/>
      <c r="K2993" s="196">
        <f>SUMIFS(VENTAS[Cantidad],VENTAS[Código del producto Vendido],INVENTARIO[[#This Row],[Code]])</f>
        <v>0</v>
      </c>
      <c r="L2993" s="196">
        <f>INVENTARIO[[#This Row],[Entradas]]-INVENTARIO[[#This Row],[Salidas]]</f>
        <v>0</v>
      </c>
      <c r="M2993" s="197">
        <f ca="1">INVENTARIO[[#This Row],[Pricing 1]]*10%</f>
        <v>0</v>
      </c>
      <c r="N2993" s="197"/>
      <c r="O2993" s="197"/>
      <c r="P2993" s="197" t="e">
        <f t="shared" si="235"/>
        <v>#DIV/0!</v>
      </c>
      <c r="Q2993" s="196"/>
      <c r="R2993" s="197"/>
      <c r="S2993" s="199">
        <f t="shared" si="236"/>
        <v>0</v>
      </c>
      <c r="T2993" s="200">
        <f ca="1">(P2993+S2993)-INVENTARIO[[#This Row],[Comisión 10%]]</f>
        <v>0</v>
      </c>
      <c r="U2993" s="197">
        <f t="shared" ca="1" si="237"/>
        <v>0</v>
      </c>
      <c r="V2993" s="201"/>
      <c r="W2993" s="20">
        <f ca="1">INVENTARIO[[#This Row],[Precio Final]]-(INVENTARIO[[#This Row],[Comisión 10%]]+INVENTARIO[[#This Row],[Costo total]])</f>
        <v>0</v>
      </c>
      <c r="X2993" s="20">
        <f ca="1">INVENTARIO[[#This Row],[Ganancia Unitaria]]*INVENTARIO[[#This Row],[Salidas]]</f>
        <v>0</v>
      </c>
      <c r="Y2993" s="20"/>
      <c r="Z2993" s="20"/>
    </row>
    <row r="2994" spans="1:26" ht="55" hidden="1" customHeight="1" x14ac:dyDescent="0.15">
      <c r="A2994" s="23"/>
      <c r="B2994" s="171"/>
      <c r="C2994" s="22"/>
      <c r="D2994" s="120"/>
      <c r="E2994" s="194"/>
      <c r="F2994" s="195" t="s">
        <v>693</v>
      </c>
      <c r="G2994" s="196"/>
      <c r="H2994" s="197"/>
      <c r="I2994" s="198">
        <f t="shared" ca="1" si="234"/>
        <v>0</v>
      </c>
      <c r="J2994" s="121"/>
      <c r="K2994" s="196">
        <f>SUMIFS(VENTAS[Cantidad],VENTAS[Código del producto Vendido],INVENTARIO[[#This Row],[Code]])</f>
        <v>0</v>
      </c>
      <c r="L2994" s="196">
        <f>INVENTARIO[[#This Row],[Entradas]]-INVENTARIO[[#This Row],[Salidas]]</f>
        <v>0</v>
      </c>
      <c r="M2994" s="197">
        <f ca="1">INVENTARIO[[#This Row],[Pricing 1]]*10%</f>
        <v>0</v>
      </c>
      <c r="N2994" s="197"/>
      <c r="O2994" s="197"/>
      <c r="P2994" s="197" t="e">
        <f t="shared" si="235"/>
        <v>#DIV/0!</v>
      </c>
      <c r="Q2994" s="196"/>
      <c r="R2994" s="197"/>
      <c r="S2994" s="199">
        <f t="shared" si="236"/>
        <v>0</v>
      </c>
      <c r="T2994" s="200">
        <f ca="1">(P2994+S2994)-INVENTARIO[[#This Row],[Comisión 10%]]</f>
        <v>0</v>
      </c>
      <c r="U2994" s="197">
        <f t="shared" ca="1" si="237"/>
        <v>0</v>
      </c>
      <c r="V2994" s="201"/>
      <c r="W2994" s="20">
        <f ca="1">INVENTARIO[[#This Row],[Precio Final]]-(INVENTARIO[[#This Row],[Comisión 10%]]+INVENTARIO[[#This Row],[Costo total]])</f>
        <v>0</v>
      </c>
      <c r="X2994" s="20">
        <f ca="1">INVENTARIO[[#This Row],[Ganancia Unitaria]]*INVENTARIO[[#This Row],[Salidas]]</f>
        <v>0</v>
      </c>
      <c r="Y2994" s="20"/>
      <c r="Z2994" s="20"/>
    </row>
    <row r="2995" spans="1:26" ht="55" hidden="1" customHeight="1" x14ac:dyDescent="0.15">
      <c r="A2995" s="23"/>
      <c r="B2995" s="171"/>
      <c r="C2995" s="22"/>
      <c r="D2995" s="120"/>
      <c r="E2995" s="194"/>
      <c r="F2995" s="195" t="s">
        <v>693</v>
      </c>
      <c r="G2995" s="196"/>
      <c r="H2995" s="197"/>
      <c r="I2995" s="198">
        <f t="shared" ca="1" si="234"/>
        <v>0</v>
      </c>
      <c r="J2995" s="121"/>
      <c r="K2995" s="196">
        <f>SUMIFS(VENTAS[Cantidad],VENTAS[Código del producto Vendido],INVENTARIO[[#This Row],[Code]])</f>
        <v>0</v>
      </c>
      <c r="L2995" s="196">
        <f>INVENTARIO[[#This Row],[Entradas]]-INVENTARIO[[#This Row],[Salidas]]</f>
        <v>0</v>
      </c>
      <c r="M2995" s="197">
        <f ca="1">INVENTARIO[[#This Row],[Pricing 1]]*10%</f>
        <v>0</v>
      </c>
      <c r="N2995" s="197"/>
      <c r="O2995" s="197"/>
      <c r="P2995" s="197" t="e">
        <f t="shared" si="235"/>
        <v>#DIV/0!</v>
      </c>
      <c r="Q2995" s="196"/>
      <c r="R2995" s="197"/>
      <c r="S2995" s="199">
        <f t="shared" si="236"/>
        <v>0</v>
      </c>
      <c r="T2995" s="200">
        <f ca="1">(P2995+S2995)-INVENTARIO[[#This Row],[Comisión 10%]]</f>
        <v>0</v>
      </c>
      <c r="U2995" s="197">
        <f t="shared" ca="1" si="237"/>
        <v>0</v>
      </c>
      <c r="V2995" s="201"/>
      <c r="W2995" s="20">
        <f ca="1">INVENTARIO[[#This Row],[Precio Final]]-(INVENTARIO[[#This Row],[Comisión 10%]]+INVENTARIO[[#This Row],[Costo total]])</f>
        <v>0</v>
      </c>
      <c r="X2995" s="20">
        <f ca="1">INVENTARIO[[#This Row],[Ganancia Unitaria]]*INVENTARIO[[#This Row],[Salidas]]</f>
        <v>0</v>
      </c>
      <c r="Y2995" s="20"/>
      <c r="Z2995" s="20"/>
    </row>
    <row r="2996" spans="1:26" ht="55" hidden="1" customHeight="1" x14ac:dyDescent="0.15">
      <c r="A2996" s="23"/>
      <c r="B2996" s="171"/>
      <c r="C2996" s="22"/>
      <c r="D2996" s="120"/>
      <c r="E2996" s="194"/>
      <c r="F2996" s="195" t="s">
        <v>698</v>
      </c>
      <c r="G2996" s="196"/>
      <c r="H2996" s="197"/>
      <c r="I2996" s="198">
        <f t="shared" ca="1" si="234"/>
        <v>0</v>
      </c>
      <c r="J2996" s="121"/>
      <c r="K2996" s="196">
        <f>SUMIFS(VENTAS[Cantidad],VENTAS[Código del producto Vendido],INVENTARIO[[#This Row],[Code]])</f>
        <v>0</v>
      </c>
      <c r="L2996" s="196">
        <f>INVENTARIO[[#This Row],[Entradas]]-INVENTARIO[[#This Row],[Salidas]]</f>
        <v>0</v>
      </c>
      <c r="M2996" s="197">
        <f ca="1">INVENTARIO[[#This Row],[Pricing 1]]*10%</f>
        <v>0</v>
      </c>
      <c r="N2996" s="197"/>
      <c r="O2996" s="197"/>
      <c r="P2996" s="197" t="e">
        <f t="shared" si="235"/>
        <v>#DIV/0!</v>
      </c>
      <c r="Q2996" s="196"/>
      <c r="R2996" s="197"/>
      <c r="S2996" s="199">
        <f t="shared" si="236"/>
        <v>0</v>
      </c>
      <c r="T2996" s="200">
        <f ca="1">(P2996+S2996)-INVENTARIO[[#This Row],[Comisión 10%]]</f>
        <v>0</v>
      </c>
      <c r="U2996" s="197">
        <f t="shared" ca="1" si="237"/>
        <v>0</v>
      </c>
      <c r="V2996" s="201"/>
      <c r="W2996" s="20">
        <f ca="1">INVENTARIO[[#This Row],[Precio Final]]-(INVENTARIO[[#This Row],[Comisión 10%]]+INVENTARIO[[#This Row],[Costo total]])</f>
        <v>0</v>
      </c>
      <c r="X2996" s="20">
        <f ca="1">INVENTARIO[[#This Row],[Ganancia Unitaria]]*INVENTARIO[[#This Row],[Salidas]]</f>
        <v>0</v>
      </c>
      <c r="Y2996" s="20"/>
      <c r="Z2996" s="20"/>
    </row>
    <row r="2997" spans="1:26" ht="55" hidden="1" customHeight="1" x14ac:dyDescent="0.15">
      <c r="A2997" s="23"/>
      <c r="B2997" s="171"/>
      <c r="C2997" s="22"/>
      <c r="D2997" s="120"/>
      <c r="E2997" s="194"/>
      <c r="F2997" s="195" t="s">
        <v>697</v>
      </c>
      <c r="G2997" s="196"/>
      <c r="H2997" s="197"/>
      <c r="I2997" s="198">
        <f t="shared" ca="1" si="234"/>
        <v>0</v>
      </c>
      <c r="J2997" s="121"/>
      <c r="K2997" s="196">
        <f>SUMIFS(VENTAS[Cantidad],VENTAS[Código del producto Vendido],INVENTARIO[[#This Row],[Code]])</f>
        <v>0</v>
      </c>
      <c r="L2997" s="196">
        <f>INVENTARIO[[#This Row],[Entradas]]-INVENTARIO[[#This Row],[Salidas]]</f>
        <v>0</v>
      </c>
      <c r="M2997" s="197">
        <f ca="1">INVENTARIO[[#This Row],[Pricing 1]]*10%</f>
        <v>0</v>
      </c>
      <c r="N2997" s="197"/>
      <c r="O2997" s="197"/>
      <c r="P2997" s="197" t="e">
        <f t="shared" si="235"/>
        <v>#DIV/0!</v>
      </c>
      <c r="Q2997" s="196"/>
      <c r="R2997" s="197"/>
      <c r="S2997" s="199">
        <f t="shared" si="236"/>
        <v>0</v>
      </c>
      <c r="T2997" s="200">
        <f ca="1">(P2997+S2997)-INVENTARIO[[#This Row],[Comisión 10%]]</f>
        <v>0</v>
      </c>
      <c r="U2997" s="197">
        <f t="shared" ca="1" si="237"/>
        <v>0</v>
      </c>
      <c r="V2997" s="201"/>
      <c r="W2997" s="20">
        <f ca="1">INVENTARIO[[#This Row],[Precio Final]]-(INVENTARIO[[#This Row],[Comisión 10%]]+INVENTARIO[[#This Row],[Costo total]])</f>
        <v>0</v>
      </c>
      <c r="X2997" s="20">
        <f ca="1">INVENTARIO[[#This Row],[Ganancia Unitaria]]*INVENTARIO[[#This Row],[Salidas]]</f>
        <v>0</v>
      </c>
      <c r="Y2997" s="20"/>
      <c r="Z2997" s="20"/>
    </row>
    <row r="2998" spans="1:26" ht="55" hidden="1" customHeight="1" x14ac:dyDescent="0.15">
      <c r="A2998" s="23"/>
      <c r="B2998" s="171"/>
      <c r="C2998" s="22"/>
      <c r="D2998" s="120"/>
      <c r="E2998" s="194"/>
      <c r="F2998" s="195" t="s">
        <v>714</v>
      </c>
      <c r="G2998" s="196"/>
      <c r="H2998" s="197"/>
      <c r="I2998" s="198">
        <f t="shared" ref="I2998:I3061" ca="1" si="238">U2998</f>
        <v>0</v>
      </c>
      <c r="J2998" s="121"/>
      <c r="K2998" s="196">
        <f>SUMIFS(VENTAS[Cantidad],VENTAS[Código del producto Vendido],INVENTARIO[[#This Row],[Code]])</f>
        <v>0</v>
      </c>
      <c r="L2998" s="196">
        <f>INVENTARIO[[#This Row],[Entradas]]-INVENTARIO[[#This Row],[Salidas]]</f>
        <v>0</v>
      </c>
      <c r="M2998" s="197">
        <f ca="1">INVENTARIO[[#This Row],[Pricing 1]]*10%</f>
        <v>0</v>
      </c>
      <c r="N2998" s="197"/>
      <c r="O2998" s="197"/>
      <c r="P2998" s="197" t="e">
        <f t="shared" ref="P2998:P3061" si="239">N2998/O2998</f>
        <v>#DIV/0!</v>
      </c>
      <c r="Q2998" s="196"/>
      <c r="R2998" s="197"/>
      <c r="S2998" s="199">
        <f t="shared" ref="S2998:S3061" si="240">Q2998*R2998/1000</f>
        <v>0</v>
      </c>
      <c r="T2998" s="200">
        <f ca="1">(P2998+S2998)-INVENTARIO[[#This Row],[Comisión 10%]]</f>
        <v>0</v>
      </c>
      <c r="U2998" s="197">
        <f t="shared" ref="U2998:U3061" ca="1" si="241">ROUNDUP(T2998,0)</f>
        <v>0</v>
      </c>
      <c r="V2998" s="201"/>
      <c r="W2998" s="20">
        <f ca="1">INVENTARIO[[#This Row],[Precio Final]]-(INVENTARIO[[#This Row],[Comisión 10%]]+INVENTARIO[[#This Row],[Costo total]])</f>
        <v>0</v>
      </c>
      <c r="X2998" s="20">
        <f ca="1">INVENTARIO[[#This Row],[Ganancia Unitaria]]*INVENTARIO[[#This Row],[Salidas]]</f>
        <v>0</v>
      </c>
      <c r="Y2998" s="20"/>
      <c r="Z2998" s="20"/>
    </row>
    <row r="2999" spans="1:26" ht="55" hidden="1" customHeight="1" x14ac:dyDescent="0.15">
      <c r="A2999" s="23"/>
      <c r="B2999" s="171"/>
      <c r="C2999" s="22"/>
      <c r="D2999" s="120"/>
      <c r="E2999" s="194"/>
      <c r="F2999" s="195" t="s">
        <v>697</v>
      </c>
      <c r="G2999" s="196"/>
      <c r="H2999" s="197"/>
      <c r="I2999" s="198">
        <f t="shared" ca="1" si="238"/>
        <v>0</v>
      </c>
      <c r="J2999" s="121"/>
      <c r="K2999" s="196">
        <f>SUMIFS(VENTAS[Cantidad],VENTAS[Código del producto Vendido],INVENTARIO[[#This Row],[Code]])</f>
        <v>0</v>
      </c>
      <c r="L2999" s="196">
        <f>INVENTARIO[[#This Row],[Entradas]]-INVENTARIO[[#This Row],[Salidas]]</f>
        <v>0</v>
      </c>
      <c r="M2999" s="197">
        <f ca="1">INVENTARIO[[#This Row],[Pricing 1]]*10%</f>
        <v>0</v>
      </c>
      <c r="N2999" s="197"/>
      <c r="O2999" s="197"/>
      <c r="P2999" s="197" t="e">
        <f t="shared" si="239"/>
        <v>#DIV/0!</v>
      </c>
      <c r="Q2999" s="196"/>
      <c r="R2999" s="197"/>
      <c r="S2999" s="199">
        <f t="shared" si="240"/>
        <v>0</v>
      </c>
      <c r="T2999" s="200">
        <f ca="1">(P2999+S2999)-INVENTARIO[[#This Row],[Comisión 10%]]</f>
        <v>0</v>
      </c>
      <c r="U2999" s="197">
        <f t="shared" ca="1" si="241"/>
        <v>0</v>
      </c>
      <c r="V2999" s="201"/>
      <c r="W2999" s="20">
        <f ca="1">INVENTARIO[[#This Row],[Precio Final]]-(INVENTARIO[[#This Row],[Comisión 10%]]+INVENTARIO[[#This Row],[Costo total]])</f>
        <v>0</v>
      </c>
      <c r="X2999" s="20">
        <f ca="1">INVENTARIO[[#This Row],[Ganancia Unitaria]]*INVENTARIO[[#This Row],[Salidas]]</f>
        <v>0</v>
      </c>
      <c r="Y2999" s="20"/>
      <c r="Z2999" s="20"/>
    </row>
    <row r="3000" spans="1:26" ht="55" hidden="1" customHeight="1" x14ac:dyDescent="0.15">
      <c r="A3000" s="23"/>
      <c r="B3000" s="171"/>
      <c r="C3000" s="22"/>
      <c r="D3000" s="120"/>
      <c r="E3000" s="194"/>
      <c r="F3000" s="195" t="s">
        <v>692</v>
      </c>
      <c r="G3000" s="196"/>
      <c r="H3000" s="197"/>
      <c r="I3000" s="198">
        <f t="shared" ca="1" si="238"/>
        <v>0</v>
      </c>
      <c r="J3000" s="121"/>
      <c r="K3000" s="196">
        <f>SUMIFS(VENTAS[Cantidad],VENTAS[Código del producto Vendido],INVENTARIO[[#This Row],[Code]])</f>
        <v>0</v>
      </c>
      <c r="L3000" s="196">
        <f>INVENTARIO[[#This Row],[Entradas]]-INVENTARIO[[#This Row],[Salidas]]</f>
        <v>0</v>
      </c>
      <c r="M3000" s="197">
        <f ca="1">INVENTARIO[[#This Row],[Pricing 1]]*10%</f>
        <v>0</v>
      </c>
      <c r="N3000" s="197"/>
      <c r="O3000" s="197"/>
      <c r="P3000" s="197" t="e">
        <f t="shared" si="239"/>
        <v>#DIV/0!</v>
      </c>
      <c r="Q3000" s="196"/>
      <c r="R3000" s="197"/>
      <c r="S3000" s="199">
        <f t="shared" si="240"/>
        <v>0</v>
      </c>
      <c r="T3000" s="200">
        <f ca="1">(P3000+S3000)-INVENTARIO[[#This Row],[Comisión 10%]]</f>
        <v>0</v>
      </c>
      <c r="U3000" s="197">
        <f t="shared" ca="1" si="241"/>
        <v>0</v>
      </c>
      <c r="V3000" s="201"/>
      <c r="W3000" s="20">
        <f ca="1">INVENTARIO[[#This Row],[Precio Final]]-(INVENTARIO[[#This Row],[Comisión 10%]]+INVENTARIO[[#This Row],[Costo total]])</f>
        <v>0</v>
      </c>
      <c r="X3000" s="20">
        <f ca="1">INVENTARIO[[#This Row],[Ganancia Unitaria]]*INVENTARIO[[#This Row],[Salidas]]</f>
        <v>0</v>
      </c>
      <c r="Y3000" s="20"/>
      <c r="Z3000" s="20"/>
    </row>
    <row r="3001" spans="1:26" ht="55" hidden="1" customHeight="1" x14ac:dyDescent="0.15">
      <c r="A3001" s="23"/>
      <c r="B3001" s="171"/>
      <c r="C3001" s="22"/>
      <c r="D3001" s="120"/>
      <c r="E3001" s="194"/>
      <c r="F3001" s="195" t="s">
        <v>695</v>
      </c>
      <c r="G3001" s="196"/>
      <c r="H3001" s="197"/>
      <c r="I3001" s="198">
        <f t="shared" ca="1" si="238"/>
        <v>0</v>
      </c>
      <c r="J3001" s="121"/>
      <c r="K3001" s="196">
        <f>SUMIFS(VENTAS[Cantidad],VENTAS[Código del producto Vendido],INVENTARIO[[#This Row],[Code]])</f>
        <v>0</v>
      </c>
      <c r="L3001" s="196">
        <f>INVENTARIO[[#This Row],[Entradas]]-INVENTARIO[[#This Row],[Salidas]]</f>
        <v>0</v>
      </c>
      <c r="M3001" s="197">
        <f ca="1">INVENTARIO[[#This Row],[Pricing 1]]*10%</f>
        <v>0</v>
      </c>
      <c r="N3001" s="197"/>
      <c r="O3001" s="197"/>
      <c r="P3001" s="197" t="e">
        <f t="shared" si="239"/>
        <v>#DIV/0!</v>
      </c>
      <c r="Q3001" s="196"/>
      <c r="R3001" s="197"/>
      <c r="S3001" s="199">
        <f t="shared" si="240"/>
        <v>0</v>
      </c>
      <c r="T3001" s="200">
        <f ca="1">(P3001+S3001)-INVENTARIO[[#This Row],[Comisión 10%]]</f>
        <v>0</v>
      </c>
      <c r="U3001" s="197">
        <f t="shared" ca="1" si="241"/>
        <v>0</v>
      </c>
      <c r="V3001" s="201"/>
      <c r="W3001" s="20">
        <f ca="1">INVENTARIO[[#This Row],[Precio Final]]-(INVENTARIO[[#This Row],[Comisión 10%]]+INVENTARIO[[#This Row],[Costo total]])</f>
        <v>0</v>
      </c>
      <c r="X3001" s="20">
        <f ca="1">INVENTARIO[[#This Row],[Ganancia Unitaria]]*INVENTARIO[[#This Row],[Salidas]]</f>
        <v>0</v>
      </c>
      <c r="Y3001" s="20"/>
      <c r="Z3001" s="20"/>
    </row>
    <row r="3002" spans="1:26" ht="55" hidden="1" customHeight="1" x14ac:dyDescent="0.15">
      <c r="A3002" s="23"/>
      <c r="B3002" s="171"/>
      <c r="C3002" s="22"/>
      <c r="D3002" s="120"/>
      <c r="E3002" s="194"/>
      <c r="F3002" s="195" t="s">
        <v>698</v>
      </c>
      <c r="G3002" s="196"/>
      <c r="H3002" s="197"/>
      <c r="I3002" s="198">
        <f t="shared" ca="1" si="238"/>
        <v>0</v>
      </c>
      <c r="J3002" s="121"/>
      <c r="K3002" s="196">
        <f>SUMIFS(VENTAS[Cantidad],VENTAS[Código del producto Vendido],INVENTARIO[[#This Row],[Code]])</f>
        <v>0</v>
      </c>
      <c r="L3002" s="196">
        <f>INVENTARIO[[#This Row],[Entradas]]-INVENTARIO[[#This Row],[Salidas]]</f>
        <v>0</v>
      </c>
      <c r="M3002" s="197">
        <f ca="1">INVENTARIO[[#This Row],[Pricing 1]]*10%</f>
        <v>0</v>
      </c>
      <c r="N3002" s="197"/>
      <c r="O3002" s="197"/>
      <c r="P3002" s="197" t="e">
        <f t="shared" si="239"/>
        <v>#DIV/0!</v>
      </c>
      <c r="Q3002" s="196"/>
      <c r="R3002" s="197"/>
      <c r="S3002" s="199">
        <f t="shared" si="240"/>
        <v>0</v>
      </c>
      <c r="T3002" s="200">
        <f ca="1">(P3002+S3002)-INVENTARIO[[#This Row],[Comisión 10%]]</f>
        <v>0</v>
      </c>
      <c r="U3002" s="197">
        <f t="shared" ca="1" si="241"/>
        <v>0</v>
      </c>
      <c r="V3002" s="201"/>
      <c r="W3002" s="20">
        <f ca="1">INVENTARIO[[#This Row],[Precio Final]]-(INVENTARIO[[#This Row],[Comisión 10%]]+INVENTARIO[[#This Row],[Costo total]])</f>
        <v>0</v>
      </c>
      <c r="X3002" s="20">
        <f ca="1">INVENTARIO[[#This Row],[Ganancia Unitaria]]*INVENTARIO[[#This Row],[Salidas]]</f>
        <v>0</v>
      </c>
      <c r="Y3002" s="20"/>
      <c r="Z3002" s="20"/>
    </row>
    <row r="3003" spans="1:26" ht="55" hidden="1" customHeight="1" x14ac:dyDescent="0.15">
      <c r="A3003" s="23"/>
      <c r="B3003" s="171"/>
      <c r="C3003" s="22"/>
      <c r="D3003" s="120"/>
      <c r="E3003" s="194"/>
      <c r="F3003" s="195" t="s">
        <v>692</v>
      </c>
      <c r="G3003" s="196"/>
      <c r="H3003" s="197"/>
      <c r="I3003" s="198">
        <f t="shared" ca="1" si="238"/>
        <v>0</v>
      </c>
      <c r="J3003" s="121"/>
      <c r="K3003" s="196">
        <f>SUMIFS(VENTAS[Cantidad],VENTAS[Código del producto Vendido],INVENTARIO[[#This Row],[Code]])</f>
        <v>0</v>
      </c>
      <c r="L3003" s="196">
        <f>INVENTARIO[[#This Row],[Entradas]]-INVENTARIO[[#This Row],[Salidas]]</f>
        <v>0</v>
      </c>
      <c r="M3003" s="197">
        <f ca="1">INVENTARIO[[#This Row],[Pricing 1]]*10%</f>
        <v>0</v>
      </c>
      <c r="N3003" s="197"/>
      <c r="O3003" s="197"/>
      <c r="P3003" s="197" t="e">
        <f t="shared" si="239"/>
        <v>#DIV/0!</v>
      </c>
      <c r="Q3003" s="196"/>
      <c r="R3003" s="197"/>
      <c r="S3003" s="199">
        <f t="shared" si="240"/>
        <v>0</v>
      </c>
      <c r="T3003" s="200">
        <f ca="1">(P3003+S3003)-INVENTARIO[[#This Row],[Comisión 10%]]</f>
        <v>0</v>
      </c>
      <c r="U3003" s="197">
        <f t="shared" ca="1" si="241"/>
        <v>0</v>
      </c>
      <c r="V3003" s="201"/>
      <c r="W3003" s="20">
        <f ca="1">INVENTARIO[[#This Row],[Precio Final]]-(INVENTARIO[[#This Row],[Comisión 10%]]+INVENTARIO[[#This Row],[Costo total]])</f>
        <v>0</v>
      </c>
      <c r="X3003" s="20">
        <f ca="1">INVENTARIO[[#This Row],[Ganancia Unitaria]]*INVENTARIO[[#This Row],[Salidas]]</f>
        <v>0</v>
      </c>
      <c r="Y3003" s="20"/>
      <c r="Z3003" s="20"/>
    </row>
    <row r="3004" spans="1:26" ht="55" hidden="1" customHeight="1" x14ac:dyDescent="0.15">
      <c r="A3004" s="23"/>
      <c r="B3004" s="171"/>
      <c r="C3004" s="22"/>
      <c r="D3004" s="120"/>
      <c r="E3004" s="194"/>
      <c r="F3004" s="195" t="s">
        <v>697</v>
      </c>
      <c r="G3004" s="196"/>
      <c r="H3004" s="197"/>
      <c r="I3004" s="198">
        <f t="shared" ca="1" si="238"/>
        <v>0</v>
      </c>
      <c r="J3004" s="121"/>
      <c r="K3004" s="196">
        <f>SUMIFS(VENTAS[Cantidad],VENTAS[Código del producto Vendido],INVENTARIO[[#This Row],[Code]])</f>
        <v>0</v>
      </c>
      <c r="L3004" s="196">
        <f>INVENTARIO[[#This Row],[Entradas]]-INVENTARIO[[#This Row],[Salidas]]</f>
        <v>0</v>
      </c>
      <c r="M3004" s="197">
        <f ca="1">INVENTARIO[[#This Row],[Pricing 1]]*10%</f>
        <v>0</v>
      </c>
      <c r="N3004" s="197"/>
      <c r="O3004" s="197"/>
      <c r="P3004" s="197" t="e">
        <f t="shared" si="239"/>
        <v>#DIV/0!</v>
      </c>
      <c r="Q3004" s="196"/>
      <c r="R3004" s="197"/>
      <c r="S3004" s="199">
        <f t="shared" si="240"/>
        <v>0</v>
      </c>
      <c r="T3004" s="200">
        <f ca="1">(P3004+S3004)-INVENTARIO[[#This Row],[Comisión 10%]]</f>
        <v>0</v>
      </c>
      <c r="U3004" s="197">
        <f t="shared" ca="1" si="241"/>
        <v>0</v>
      </c>
      <c r="V3004" s="201"/>
      <c r="W3004" s="20">
        <f ca="1">INVENTARIO[[#This Row],[Precio Final]]-(INVENTARIO[[#This Row],[Comisión 10%]]+INVENTARIO[[#This Row],[Costo total]])</f>
        <v>0</v>
      </c>
      <c r="X3004" s="20">
        <f ca="1">INVENTARIO[[#This Row],[Ganancia Unitaria]]*INVENTARIO[[#This Row],[Salidas]]</f>
        <v>0</v>
      </c>
      <c r="Y3004" s="20"/>
      <c r="Z3004" s="20"/>
    </row>
    <row r="3005" spans="1:26" ht="55" hidden="1" customHeight="1" x14ac:dyDescent="0.15">
      <c r="A3005" s="23"/>
      <c r="B3005" s="171"/>
      <c r="C3005" s="22"/>
      <c r="D3005" s="120"/>
      <c r="E3005" s="194"/>
      <c r="F3005" s="195" t="s">
        <v>697</v>
      </c>
      <c r="G3005" s="196"/>
      <c r="H3005" s="197"/>
      <c r="I3005" s="198">
        <f t="shared" ca="1" si="238"/>
        <v>0</v>
      </c>
      <c r="J3005" s="121"/>
      <c r="K3005" s="196">
        <f>SUMIFS(VENTAS[Cantidad],VENTAS[Código del producto Vendido],INVENTARIO[[#This Row],[Code]])</f>
        <v>0</v>
      </c>
      <c r="L3005" s="196">
        <f>INVENTARIO[[#This Row],[Entradas]]-INVENTARIO[[#This Row],[Salidas]]</f>
        <v>0</v>
      </c>
      <c r="M3005" s="197">
        <f ca="1">INVENTARIO[[#This Row],[Pricing 1]]*10%</f>
        <v>0</v>
      </c>
      <c r="N3005" s="197"/>
      <c r="O3005" s="197"/>
      <c r="P3005" s="197" t="e">
        <f t="shared" si="239"/>
        <v>#DIV/0!</v>
      </c>
      <c r="Q3005" s="196"/>
      <c r="R3005" s="197"/>
      <c r="S3005" s="199">
        <f t="shared" si="240"/>
        <v>0</v>
      </c>
      <c r="T3005" s="200">
        <f ca="1">(P3005+S3005)-INVENTARIO[[#This Row],[Comisión 10%]]</f>
        <v>0</v>
      </c>
      <c r="U3005" s="197">
        <f t="shared" ca="1" si="241"/>
        <v>0</v>
      </c>
      <c r="V3005" s="201"/>
      <c r="W3005" s="20">
        <f ca="1">INVENTARIO[[#This Row],[Precio Final]]-(INVENTARIO[[#This Row],[Comisión 10%]]+INVENTARIO[[#This Row],[Costo total]])</f>
        <v>0</v>
      </c>
      <c r="X3005" s="20">
        <f ca="1">INVENTARIO[[#This Row],[Ganancia Unitaria]]*INVENTARIO[[#This Row],[Salidas]]</f>
        <v>0</v>
      </c>
      <c r="Y3005" s="20"/>
      <c r="Z3005" s="20"/>
    </row>
    <row r="3006" spans="1:26" ht="55" hidden="1" customHeight="1" x14ac:dyDescent="0.15">
      <c r="A3006" s="23"/>
      <c r="B3006" s="171"/>
      <c r="C3006" s="22"/>
      <c r="D3006" s="120"/>
      <c r="E3006" s="194"/>
      <c r="F3006" s="195" t="s">
        <v>695</v>
      </c>
      <c r="G3006" s="196"/>
      <c r="H3006" s="197"/>
      <c r="I3006" s="198">
        <f t="shared" ca="1" si="238"/>
        <v>0</v>
      </c>
      <c r="J3006" s="121"/>
      <c r="K3006" s="196">
        <f>SUMIFS(VENTAS[Cantidad],VENTAS[Código del producto Vendido],INVENTARIO[[#This Row],[Code]])</f>
        <v>0</v>
      </c>
      <c r="L3006" s="196">
        <f>INVENTARIO[[#This Row],[Entradas]]-INVENTARIO[[#This Row],[Salidas]]</f>
        <v>0</v>
      </c>
      <c r="M3006" s="197">
        <f ca="1">INVENTARIO[[#This Row],[Pricing 1]]*10%</f>
        <v>0</v>
      </c>
      <c r="N3006" s="197"/>
      <c r="O3006" s="197"/>
      <c r="P3006" s="197" t="e">
        <f t="shared" si="239"/>
        <v>#DIV/0!</v>
      </c>
      <c r="Q3006" s="196"/>
      <c r="R3006" s="197"/>
      <c r="S3006" s="199">
        <f t="shared" si="240"/>
        <v>0</v>
      </c>
      <c r="T3006" s="200">
        <f ca="1">(P3006+S3006)-INVENTARIO[[#This Row],[Comisión 10%]]</f>
        <v>0</v>
      </c>
      <c r="U3006" s="197">
        <f t="shared" ca="1" si="241"/>
        <v>0</v>
      </c>
      <c r="V3006" s="201"/>
      <c r="W3006" s="20">
        <f ca="1">INVENTARIO[[#This Row],[Precio Final]]-(INVENTARIO[[#This Row],[Comisión 10%]]+INVENTARIO[[#This Row],[Costo total]])</f>
        <v>0</v>
      </c>
      <c r="X3006" s="20">
        <f ca="1">INVENTARIO[[#This Row],[Ganancia Unitaria]]*INVENTARIO[[#This Row],[Salidas]]</f>
        <v>0</v>
      </c>
      <c r="Y3006" s="20"/>
      <c r="Z3006" s="20"/>
    </row>
    <row r="3007" spans="1:26" ht="55" hidden="1" customHeight="1" x14ac:dyDescent="0.15">
      <c r="A3007" s="23"/>
      <c r="B3007" s="171"/>
      <c r="C3007" s="22"/>
      <c r="D3007" s="120"/>
      <c r="E3007" s="194"/>
      <c r="F3007" s="195" t="s">
        <v>697</v>
      </c>
      <c r="G3007" s="196"/>
      <c r="H3007" s="197"/>
      <c r="I3007" s="198">
        <f t="shared" ca="1" si="238"/>
        <v>0</v>
      </c>
      <c r="J3007" s="121"/>
      <c r="K3007" s="196">
        <f>SUMIFS(VENTAS[Cantidad],VENTAS[Código del producto Vendido],INVENTARIO[[#This Row],[Code]])</f>
        <v>0</v>
      </c>
      <c r="L3007" s="196">
        <f>INVENTARIO[[#This Row],[Entradas]]-INVENTARIO[[#This Row],[Salidas]]</f>
        <v>0</v>
      </c>
      <c r="M3007" s="197">
        <f ca="1">INVENTARIO[[#This Row],[Pricing 1]]*10%</f>
        <v>0</v>
      </c>
      <c r="N3007" s="197"/>
      <c r="O3007" s="197"/>
      <c r="P3007" s="197" t="e">
        <f t="shared" si="239"/>
        <v>#DIV/0!</v>
      </c>
      <c r="Q3007" s="196"/>
      <c r="R3007" s="197"/>
      <c r="S3007" s="199">
        <f t="shared" si="240"/>
        <v>0</v>
      </c>
      <c r="T3007" s="200">
        <f ca="1">(P3007+S3007)-INVENTARIO[[#This Row],[Comisión 10%]]</f>
        <v>0</v>
      </c>
      <c r="U3007" s="197">
        <f t="shared" ca="1" si="241"/>
        <v>0</v>
      </c>
      <c r="V3007" s="201"/>
      <c r="W3007" s="20">
        <f ca="1">INVENTARIO[[#This Row],[Precio Final]]-(INVENTARIO[[#This Row],[Comisión 10%]]+INVENTARIO[[#This Row],[Costo total]])</f>
        <v>0</v>
      </c>
      <c r="X3007" s="20">
        <f ca="1">INVENTARIO[[#This Row],[Ganancia Unitaria]]*INVENTARIO[[#This Row],[Salidas]]</f>
        <v>0</v>
      </c>
      <c r="Y3007" s="20"/>
      <c r="Z3007" s="20"/>
    </row>
    <row r="3008" spans="1:26" ht="55" hidden="1" customHeight="1" x14ac:dyDescent="0.15">
      <c r="A3008" s="23"/>
      <c r="B3008" s="171"/>
      <c r="C3008" s="22"/>
      <c r="D3008" s="120"/>
      <c r="E3008" s="194"/>
      <c r="F3008" s="195" t="s">
        <v>695</v>
      </c>
      <c r="G3008" s="196"/>
      <c r="H3008" s="197"/>
      <c r="I3008" s="198">
        <f t="shared" ca="1" si="238"/>
        <v>0</v>
      </c>
      <c r="J3008" s="121"/>
      <c r="K3008" s="196">
        <f>SUMIFS(VENTAS[Cantidad],VENTAS[Código del producto Vendido],INVENTARIO[[#This Row],[Code]])</f>
        <v>0</v>
      </c>
      <c r="L3008" s="196">
        <f>INVENTARIO[[#This Row],[Entradas]]-INVENTARIO[[#This Row],[Salidas]]</f>
        <v>0</v>
      </c>
      <c r="M3008" s="197">
        <f ca="1">INVENTARIO[[#This Row],[Pricing 1]]*10%</f>
        <v>0</v>
      </c>
      <c r="N3008" s="197"/>
      <c r="O3008" s="197"/>
      <c r="P3008" s="197" t="e">
        <f t="shared" si="239"/>
        <v>#DIV/0!</v>
      </c>
      <c r="Q3008" s="196"/>
      <c r="R3008" s="197"/>
      <c r="S3008" s="199">
        <f t="shared" si="240"/>
        <v>0</v>
      </c>
      <c r="T3008" s="200">
        <f ca="1">(P3008+S3008)-INVENTARIO[[#This Row],[Comisión 10%]]</f>
        <v>0</v>
      </c>
      <c r="U3008" s="197">
        <f t="shared" ca="1" si="241"/>
        <v>0</v>
      </c>
      <c r="V3008" s="201"/>
      <c r="W3008" s="20">
        <f ca="1">INVENTARIO[[#This Row],[Precio Final]]-(INVENTARIO[[#This Row],[Comisión 10%]]+INVENTARIO[[#This Row],[Costo total]])</f>
        <v>0</v>
      </c>
      <c r="X3008" s="20">
        <f ca="1">INVENTARIO[[#This Row],[Ganancia Unitaria]]*INVENTARIO[[#This Row],[Salidas]]</f>
        <v>0</v>
      </c>
      <c r="Y3008" s="20"/>
      <c r="Z3008" s="20"/>
    </row>
    <row r="3009" spans="1:26" ht="55" hidden="1" customHeight="1" x14ac:dyDescent="0.15">
      <c r="A3009" s="23"/>
      <c r="B3009" s="171"/>
      <c r="C3009" s="22"/>
      <c r="D3009" s="120"/>
      <c r="E3009" s="194"/>
      <c r="F3009" s="195" t="s">
        <v>697</v>
      </c>
      <c r="G3009" s="196"/>
      <c r="H3009" s="197"/>
      <c r="I3009" s="198">
        <f t="shared" ca="1" si="238"/>
        <v>0</v>
      </c>
      <c r="J3009" s="121"/>
      <c r="K3009" s="196">
        <f>SUMIFS(VENTAS[Cantidad],VENTAS[Código del producto Vendido],INVENTARIO[[#This Row],[Code]])</f>
        <v>0</v>
      </c>
      <c r="L3009" s="196">
        <f>INVENTARIO[[#This Row],[Entradas]]-INVENTARIO[[#This Row],[Salidas]]</f>
        <v>0</v>
      </c>
      <c r="M3009" s="197">
        <f ca="1">INVENTARIO[[#This Row],[Pricing 1]]*10%</f>
        <v>0</v>
      </c>
      <c r="N3009" s="197"/>
      <c r="O3009" s="197"/>
      <c r="P3009" s="197" t="e">
        <f t="shared" si="239"/>
        <v>#DIV/0!</v>
      </c>
      <c r="Q3009" s="196"/>
      <c r="R3009" s="197"/>
      <c r="S3009" s="199">
        <f t="shared" si="240"/>
        <v>0</v>
      </c>
      <c r="T3009" s="200">
        <f ca="1">(P3009+S3009)-INVENTARIO[[#This Row],[Comisión 10%]]</f>
        <v>0</v>
      </c>
      <c r="U3009" s="197">
        <f t="shared" ca="1" si="241"/>
        <v>0</v>
      </c>
      <c r="V3009" s="201"/>
      <c r="W3009" s="20">
        <f ca="1">INVENTARIO[[#This Row],[Precio Final]]-(INVENTARIO[[#This Row],[Comisión 10%]]+INVENTARIO[[#This Row],[Costo total]])</f>
        <v>0</v>
      </c>
      <c r="X3009" s="20">
        <f ca="1">INVENTARIO[[#This Row],[Ganancia Unitaria]]*INVENTARIO[[#This Row],[Salidas]]</f>
        <v>0</v>
      </c>
      <c r="Y3009" s="20"/>
      <c r="Z3009" s="20"/>
    </row>
    <row r="3010" spans="1:26" ht="55" hidden="1" customHeight="1" x14ac:dyDescent="0.15">
      <c r="A3010" s="23"/>
      <c r="B3010" s="171"/>
      <c r="C3010" s="22"/>
      <c r="D3010" s="120"/>
      <c r="E3010" s="194"/>
      <c r="F3010" s="195" t="s">
        <v>697</v>
      </c>
      <c r="G3010" s="196"/>
      <c r="H3010" s="197"/>
      <c r="I3010" s="198">
        <f t="shared" ca="1" si="238"/>
        <v>0</v>
      </c>
      <c r="J3010" s="121"/>
      <c r="K3010" s="196">
        <f>SUMIFS(VENTAS[Cantidad],VENTAS[Código del producto Vendido],INVENTARIO[[#This Row],[Code]])</f>
        <v>0</v>
      </c>
      <c r="L3010" s="196">
        <f>INVENTARIO[[#This Row],[Entradas]]-INVENTARIO[[#This Row],[Salidas]]</f>
        <v>0</v>
      </c>
      <c r="M3010" s="197">
        <f ca="1">INVENTARIO[[#This Row],[Pricing 1]]*10%</f>
        <v>0</v>
      </c>
      <c r="N3010" s="197"/>
      <c r="O3010" s="197"/>
      <c r="P3010" s="197" t="e">
        <f t="shared" si="239"/>
        <v>#DIV/0!</v>
      </c>
      <c r="Q3010" s="196"/>
      <c r="R3010" s="197"/>
      <c r="S3010" s="199">
        <f t="shared" si="240"/>
        <v>0</v>
      </c>
      <c r="T3010" s="200">
        <f ca="1">(P3010+S3010)-INVENTARIO[[#This Row],[Comisión 10%]]</f>
        <v>0</v>
      </c>
      <c r="U3010" s="197">
        <f t="shared" ca="1" si="241"/>
        <v>0</v>
      </c>
      <c r="V3010" s="201"/>
      <c r="W3010" s="20">
        <f ca="1">INVENTARIO[[#This Row],[Precio Final]]-(INVENTARIO[[#This Row],[Comisión 10%]]+INVENTARIO[[#This Row],[Costo total]])</f>
        <v>0</v>
      </c>
      <c r="X3010" s="20">
        <f ca="1">INVENTARIO[[#This Row],[Ganancia Unitaria]]*INVENTARIO[[#This Row],[Salidas]]</f>
        <v>0</v>
      </c>
      <c r="Y3010" s="20"/>
      <c r="Z3010" s="20"/>
    </row>
    <row r="3011" spans="1:26" ht="55" hidden="1" customHeight="1" x14ac:dyDescent="0.15">
      <c r="A3011" s="23"/>
      <c r="B3011" s="171"/>
      <c r="C3011" s="22"/>
      <c r="D3011" s="120"/>
      <c r="E3011" s="194"/>
      <c r="F3011" s="195" t="s">
        <v>697</v>
      </c>
      <c r="G3011" s="196"/>
      <c r="H3011" s="197"/>
      <c r="I3011" s="198">
        <f t="shared" ca="1" si="238"/>
        <v>0</v>
      </c>
      <c r="J3011" s="121"/>
      <c r="K3011" s="196">
        <f>SUMIFS(VENTAS[Cantidad],VENTAS[Código del producto Vendido],INVENTARIO[[#This Row],[Code]])</f>
        <v>0</v>
      </c>
      <c r="L3011" s="196">
        <f>INVENTARIO[[#This Row],[Entradas]]-INVENTARIO[[#This Row],[Salidas]]</f>
        <v>0</v>
      </c>
      <c r="M3011" s="197">
        <f ca="1">INVENTARIO[[#This Row],[Pricing 1]]*10%</f>
        <v>0</v>
      </c>
      <c r="N3011" s="197"/>
      <c r="O3011" s="197"/>
      <c r="P3011" s="197" t="e">
        <f t="shared" si="239"/>
        <v>#DIV/0!</v>
      </c>
      <c r="Q3011" s="196"/>
      <c r="R3011" s="197"/>
      <c r="S3011" s="199">
        <f t="shared" si="240"/>
        <v>0</v>
      </c>
      <c r="T3011" s="200">
        <f ca="1">(P3011+S3011)-INVENTARIO[[#This Row],[Comisión 10%]]</f>
        <v>0</v>
      </c>
      <c r="U3011" s="197">
        <f t="shared" ca="1" si="241"/>
        <v>0</v>
      </c>
      <c r="V3011" s="201"/>
      <c r="W3011" s="20">
        <f ca="1">INVENTARIO[[#This Row],[Precio Final]]-(INVENTARIO[[#This Row],[Comisión 10%]]+INVENTARIO[[#This Row],[Costo total]])</f>
        <v>0</v>
      </c>
      <c r="X3011" s="20">
        <f ca="1">INVENTARIO[[#This Row],[Ganancia Unitaria]]*INVENTARIO[[#This Row],[Salidas]]</f>
        <v>0</v>
      </c>
      <c r="Y3011" s="20"/>
      <c r="Z3011" s="20"/>
    </row>
    <row r="3012" spans="1:26" ht="55" hidden="1" customHeight="1" x14ac:dyDescent="0.15">
      <c r="A3012" s="23"/>
      <c r="B3012" s="171"/>
      <c r="C3012" s="22"/>
      <c r="D3012" s="120"/>
      <c r="E3012" s="194"/>
      <c r="F3012" s="195" t="s">
        <v>695</v>
      </c>
      <c r="G3012" s="196"/>
      <c r="H3012" s="197"/>
      <c r="I3012" s="198">
        <f t="shared" ca="1" si="238"/>
        <v>0</v>
      </c>
      <c r="J3012" s="121"/>
      <c r="K3012" s="196">
        <f>SUMIFS(VENTAS[Cantidad],VENTAS[Código del producto Vendido],INVENTARIO[[#This Row],[Code]])</f>
        <v>0</v>
      </c>
      <c r="L3012" s="196">
        <f>INVENTARIO[[#This Row],[Entradas]]-INVENTARIO[[#This Row],[Salidas]]</f>
        <v>0</v>
      </c>
      <c r="M3012" s="197">
        <f ca="1">INVENTARIO[[#This Row],[Pricing 1]]*10%</f>
        <v>0</v>
      </c>
      <c r="N3012" s="197"/>
      <c r="O3012" s="197"/>
      <c r="P3012" s="197" t="e">
        <f t="shared" si="239"/>
        <v>#DIV/0!</v>
      </c>
      <c r="Q3012" s="196"/>
      <c r="R3012" s="197"/>
      <c r="S3012" s="199">
        <f t="shared" si="240"/>
        <v>0</v>
      </c>
      <c r="T3012" s="200">
        <f ca="1">(P3012+S3012)-INVENTARIO[[#This Row],[Comisión 10%]]</f>
        <v>0</v>
      </c>
      <c r="U3012" s="197">
        <f t="shared" ca="1" si="241"/>
        <v>0</v>
      </c>
      <c r="V3012" s="201"/>
      <c r="W3012" s="20">
        <f ca="1">INVENTARIO[[#This Row],[Precio Final]]-(INVENTARIO[[#This Row],[Comisión 10%]]+INVENTARIO[[#This Row],[Costo total]])</f>
        <v>0</v>
      </c>
      <c r="X3012" s="20">
        <f ca="1">INVENTARIO[[#This Row],[Ganancia Unitaria]]*INVENTARIO[[#This Row],[Salidas]]</f>
        <v>0</v>
      </c>
      <c r="Y3012" s="20"/>
      <c r="Z3012" s="20"/>
    </row>
    <row r="3013" spans="1:26" ht="55" hidden="1" customHeight="1" x14ac:dyDescent="0.15">
      <c r="A3013" s="23"/>
      <c r="B3013" s="171"/>
      <c r="C3013" s="22"/>
      <c r="D3013" s="120"/>
      <c r="E3013" s="194"/>
      <c r="F3013" s="195" t="s">
        <v>695</v>
      </c>
      <c r="G3013" s="196"/>
      <c r="H3013" s="197"/>
      <c r="I3013" s="198">
        <f t="shared" ca="1" si="238"/>
        <v>0</v>
      </c>
      <c r="J3013" s="121"/>
      <c r="K3013" s="196">
        <f>SUMIFS(VENTAS[Cantidad],VENTAS[Código del producto Vendido],INVENTARIO[[#This Row],[Code]])</f>
        <v>0</v>
      </c>
      <c r="L3013" s="196">
        <f>INVENTARIO[[#This Row],[Entradas]]-INVENTARIO[[#This Row],[Salidas]]</f>
        <v>0</v>
      </c>
      <c r="M3013" s="197">
        <f ca="1">INVENTARIO[[#This Row],[Pricing 1]]*10%</f>
        <v>0</v>
      </c>
      <c r="N3013" s="197"/>
      <c r="O3013" s="197"/>
      <c r="P3013" s="197" t="e">
        <f t="shared" si="239"/>
        <v>#DIV/0!</v>
      </c>
      <c r="Q3013" s="196"/>
      <c r="R3013" s="197"/>
      <c r="S3013" s="199">
        <f t="shared" si="240"/>
        <v>0</v>
      </c>
      <c r="T3013" s="200">
        <f ca="1">(P3013+S3013)-INVENTARIO[[#This Row],[Comisión 10%]]</f>
        <v>0</v>
      </c>
      <c r="U3013" s="197">
        <f t="shared" ca="1" si="241"/>
        <v>0</v>
      </c>
      <c r="V3013" s="201"/>
      <c r="W3013" s="20">
        <f ca="1">INVENTARIO[[#This Row],[Precio Final]]-(INVENTARIO[[#This Row],[Comisión 10%]]+INVENTARIO[[#This Row],[Costo total]])</f>
        <v>0</v>
      </c>
      <c r="X3013" s="20">
        <f ca="1">INVENTARIO[[#This Row],[Ganancia Unitaria]]*INVENTARIO[[#This Row],[Salidas]]</f>
        <v>0</v>
      </c>
      <c r="Y3013" s="20"/>
      <c r="Z3013" s="20"/>
    </row>
    <row r="3014" spans="1:26" ht="55" hidden="1" customHeight="1" x14ac:dyDescent="0.15">
      <c r="A3014" s="23"/>
      <c r="B3014" s="171"/>
      <c r="C3014" s="22"/>
      <c r="D3014" s="120"/>
      <c r="E3014" s="194"/>
      <c r="F3014" s="195" t="s">
        <v>692</v>
      </c>
      <c r="G3014" s="196"/>
      <c r="H3014" s="197"/>
      <c r="I3014" s="198">
        <f t="shared" ca="1" si="238"/>
        <v>0</v>
      </c>
      <c r="J3014" s="121"/>
      <c r="K3014" s="196">
        <f>SUMIFS(VENTAS[Cantidad],VENTAS[Código del producto Vendido],INVENTARIO[[#This Row],[Code]])</f>
        <v>0</v>
      </c>
      <c r="L3014" s="196">
        <f>INVENTARIO[[#This Row],[Entradas]]-INVENTARIO[[#This Row],[Salidas]]</f>
        <v>0</v>
      </c>
      <c r="M3014" s="197">
        <f ca="1">INVENTARIO[[#This Row],[Pricing 1]]*10%</f>
        <v>0</v>
      </c>
      <c r="N3014" s="197"/>
      <c r="O3014" s="197"/>
      <c r="P3014" s="197" t="e">
        <f t="shared" si="239"/>
        <v>#DIV/0!</v>
      </c>
      <c r="Q3014" s="196"/>
      <c r="R3014" s="197"/>
      <c r="S3014" s="199">
        <f t="shared" si="240"/>
        <v>0</v>
      </c>
      <c r="T3014" s="200">
        <f ca="1">(P3014+S3014)-INVENTARIO[[#This Row],[Comisión 10%]]</f>
        <v>0</v>
      </c>
      <c r="U3014" s="197">
        <f t="shared" ca="1" si="241"/>
        <v>0</v>
      </c>
      <c r="V3014" s="201"/>
      <c r="W3014" s="20">
        <f ca="1">INVENTARIO[[#This Row],[Precio Final]]-(INVENTARIO[[#This Row],[Comisión 10%]]+INVENTARIO[[#This Row],[Costo total]])</f>
        <v>0</v>
      </c>
      <c r="X3014" s="20">
        <f ca="1">INVENTARIO[[#This Row],[Ganancia Unitaria]]*INVENTARIO[[#This Row],[Salidas]]</f>
        <v>0</v>
      </c>
      <c r="Y3014" s="20"/>
      <c r="Z3014" s="20"/>
    </row>
    <row r="3015" spans="1:26" ht="55" hidden="1" customHeight="1" x14ac:dyDescent="0.15">
      <c r="A3015" s="23"/>
      <c r="B3015" s="171"/>
      <c r="C3015" s="22"/>
      <c r="D3015" s="120"/>
      <c r="E3015" s="194"/>
      <c r="F3015" s="195" t="s">
        <v>2412</v>
      </c>
      <c r="G3015" s="196"/>
      <c r="H3015" s="197"/>
      <c r="I3015" s="198">
        <f t="shared" ca="1" si="238"/>
        <v>0</v>
      </c>
      <c r="J3015" s="121"/>
      <c r="K3015" s="196">
        <f>SUMIFS(VENTAS[Cantidad],VENTAS[Código del producto Vendido],INVENTARIO[[#This Row],[Code]])</f>
        <v>0</v>
      </c>
      <c r="L3015" s="196">
        <f>INVENTARIO[[#This Row],[Entradas]]-INVENTARIO[[#This Row],[Salidas]]</f>
        <v>0</v>
      </c>
      <c r="M3015" s="197">
        <f ca="1">INVENTARIO[[#This Row],[Pricing 1]]*10%</f>
        <v>0</v>
      </c>
      <c r="N3015" s="197"/>
      <c r="O3015" s="197"/>
      <c r="P3015" s="197" t="e">
        <f t="shared" si="239"/>
        <v>#DIV/0!</v>
      </c>
      <c r="Q3015" s="196"/>
      <c r="R3015" s="197"/>
      <c r="S3015" s="199">
        <f t="shared" si="240"/>
        <v>0</v>
      </c>
      <c r="T3015" s="200">
        <f ca="1">(P3015+S3015)-INVENTARIO[[#This Row],[Comisión 10%]]</f>
        <v>0</v>
      </c>
      <c r="U3015" s="197">
        <f t="shared" ca="1" si="241"/>
        <v>0</v>
      </c>
      <c r="V3015" s="201"/>
      <c r="W3015" s="20">
        <f ca="1">INVENTARIO[[#This Row],[Precio Final]]-(INVENTARIO[[#This Row],[Comisión 10%]]+INVENTARIO[[#This Row],[Costo total]])</f>
        <v>0</v>
      </c>
      <c r="X3015" s="20">
        <f ca="1">INVENTARIO[[#This Row],[Ganancia Unitaria]]*INVENTARIO[[#This Row],[Salidas]]</f>
        <v>0</v>
      </c>
      <c r="Y3015" s="20"/>
      <c r="Z3015" s="20"/>
    </row>
    <row r="3016" spans="1:26" ht="55" hidden="1" customHeight="1" x14ac:dyDescent="0.15">
      <c r="A3016" s="23"/>
      <c r="B3016" s="171"/>
      <c r="C3016" s="22"/>
      <c r="D3016" s="120"/>
      <c r="E3016" s="194"/>
      <c r="F3016" s="195" t="s">
        <v>2412</v>
      </c>
      <c r="G3016" s="196"/>
      <c r="H3016" s="197"/>
      <c r="I3016" s="198">
        <f t="shared" ca="1" si="238"/>
        <v>0</v>
      </c>
      <c r="J3016" s="121"/>
      <c r="K3016" s="196">
        <f>SUMIFS(VENTAS[Cantidad],VENTAS[Código del producto Vendido],INVENTARIO[[#This Row],[Code]])</f>
        <v>0</v>
      </c>
      <c r="L3016" s="196">
        <f>INVENTARIO[[#This Row],[Entradas]]-INVENTARIO[[#This Row],[Salidas]]</f>
        <v>0</v>
      </c>
      <c r="M3016" s="197">
        <f ca="1">INVENTARIO[[#This Row],[Pricing 1]]*10%</f>
        <v>0</v>
      </c>
      <c r="N3016" s="197"/>
      <c r="O3016" s="197"/>
      <c r="P3016" s="197" t="e">
        <f t="shared" si="239"/>
        <v>#DIV/0!</v>
      </c>
      <c r="Q3016" s="196"/>
      <c r="R3016" s="197"/>
      <c r="S3016" s="199">
        <f t="shared" si="240"/>
        <v>0</v>
      </c>
      <c r="T3016" s="200">
        <f ca="1">(P3016+S3016)-INVENTARIO[[#This Row],[Comisión 10%]]</f>
        <v>0</v>
      </c>
      <c r="U3016" s="197">
        <f t="shared" ca="1" si="241"/>
        <v>0</v>
      </c>
      <c r="V3016" s="201"/>
      <c r="W3016" s="20">
        <f ca="1">INVENTARIO[[#This Row],[Precio Final]]-(INVENTARIO[[#This Row],[Comisión 10%]]+INVENTARIO[[#This Row],[Costo total]])</f>
        <v>0</v>
      </c>
      <c r="X3016" s="20">
        <f ca="1">INVENTARIO[[#This Row],[Ganancia Unitaria]]*INVENTARIO[[#This Row],[Salidas]]</f>
        <v>0</v>
      </c>
      <c r="Y3016" s="20"/>
      <c r="Z3016" s="20"/>
    </row>
    <row r="3017" spans="1:26" ht="55" hidden="1" customHeight="1" x14ac:dyDescent="0.15">
      <c r="A3017" s="23"/>
      <c r="B3017" s="171"/>
      <c r="C3017" s="22"/>
      <c r="D3017" s="120"/>
      <c r="E3017" s="194"/>
      <c r="F3017" s="195" t="s">
        <v>697</v>
      </c>
      <c r="G3017" s="196"/>
      <c r="H3017" s="197"/>
      <c r="I3017" s="198">
        <f t="shared" ca="1" si="238"/>
        <v>0</v>
      </c>
      <c r="J3017" s="121"/>
      <c r="K3017" s="196">
        <f>SUMIFS(VENTAS[Cantidad],VENTAS[Código del producto Vendido],INVENTARIO[[#This Row],[Code]])</f>
        <v>0</v>
      </c>
      <c r="L3017" s="196">
        <f>INVENTARIO[[#This Row],[Entradas]]-INVENTARIO[[#This Row],[Salidas]]</f>
        <v>0</v>
      </c>
      <c r="M3017" s="197">
        <f ca="1">INVENTARIO[[#This Row],[Pricing 1]]*10%</f>
        <v>0</v>
      </c>
      <c r="N3017" s="197"/>
      <c r="O3017" s="197"/>
      <c r="P3017" s="197" t="e">
        <f t="shared" si="239"/>
        <v>#DIV/0!</v>
      </c>
      <c r="Q3017" s="196"/>
      <c r="R3017" s="197"/>
      <c r="S3017" s="199">
        <f t="shared" si="240"/>
        <v>0</v>
      </c>
      <c r="T3017" s="200">
        <f ca="1">(P3017+S3017)-INVENTARIO[[#This Row],[Comisión 10%]]</f>
        <v>0</v>
      </c>
      <c r="U3017" s="197">
        <f t="shared" ca="1" si="241"/>
        <v>0</v>
      </c>
      <c r="V3017" s="201"/>
      <c r="W3017" s="20">
        <f ca="1">INVENTARIO[[#This Row],[Precio Final]]-(INVENTARIO[[#This Row],[Comisión 10%]]+INVENTARIO[[#This Row],[Costo total]])</f>
        <v>0</v>
      </c>
      <c r="X3017" s="20">
        <f ca="1">INVENTARIO[[#This Row],[Ganancia Unitaria]]*INVENTARIO[[#This Row],[Salidas]]</f>
        <v>0</v>
      </c>
      <c r="Y3017" s="20"/>
      <c r="Z3017" s="20"/>
    </row>
    <row r="3018" spans="1:26" ht="55" hidden="1" customHeight="1" x14ac:dyDescent="0.15">
      <c r="A3018" s="23"/>
      <c r="B3018" s="171"/>
      <c r="C3018" s="22"/>
      <c r="D3018" s="120"/>
      <c r="E3018" s="194"/>
      <c r="F3018" s="195" t="s">
        <v>697</v>
      </c>
      <c r="G3018" s="196"/>
      <c r="H3018" s="197"/>
      <c r="I3018" s="198">
        <f t="shared" ca="1" si="238"/>
        <v>0</v>
      </c>
      <c r="J3018" s="121"/>
      <c r="K3018" s="196">
        <f>SUMIFS(VENTAS[Cantidad],VENTAS[Código del producto Vendido],INVENTARIO[[#This Row],[Code]])</f>
        <v>0</v>
      </c>
      <c r="L3018" s="196">
        <f>INVENTARIO[[#This Row],[Entradas]]-INVENTARIO[[#This Row],[Salidas]]</f>
        <v>0</v>
      </c>
      <c r="M3018" s="197">
        <f ca="1">INVENTARIO[[#This Row],[Pricing 1]]*10%</f>
        <v>0</v>
      </c>
      <c r="N3018" s="197"/>
      <c r="O3018" s="197"/>
      <c r="P3018" s="197" t="e">
        <f t="shared" si="239"/>
        <v>#DIV/0!</v>
      </c>
      <c r="Q3018" s="196"/>
      <c r="R3018" s="197"/>
      <c r="S3018" s="199">
        <f t="shared" si="240"/>
        <v>0</v>
      </c>
      <c r="T3018" s="200">
        <f ca="1">(P3018+S3018)-INVENTARIO[[#This Row],[Comisión 10%]]</f>
        <v>0</v>
      </c>
      <c r="U3018" s="197">
        <f t="shared" ca="1" si="241"/>
        <v>0</v>
      </c>
      <c r="V3018" s="201"/>
      <c r="W3018" s="20">
        <f ca="1">INVENTARIO[[#This Row],[Precio Final]]-(INVENTARIO[[#This Row],[Comisión 10%]]+INVENTARIO[[#This Row],[Costo total]])</f>
        <v>0</v>
      </c>
      <c r="X3018" s="20">
        <f ca="1">INVENTARIO[[#This Row],[Ganancia Unitaria]]*INVENTARIO[[#This Row],[Salidas]]</f>
        <v>0</v>
      </c>
      <c r="Y3018" s="20"/>
      <c r="Z3018" s="20"/>
    </row>
    <row r="3019" spans="1:26" ht="55" hidden="1" customHeight="1" x14ac:dyDescent="0.15">
      <c r="A3019" s="23"/>
      <c r="B3019" s="171"/>
      <c r="C3019" s="22"/>
      <c r="D3019" s="120"/>
      <c r="E3019" s="194"/>
      <c r="F3019" s="195" t="s">
        <v>1345</v>
      </c>
      <c r="G3019" s="196"/>
      <c r="H3019" s="197"/>
      <c r="I3019" s="198">
        <f t="shared" ca="1" si="238"/>
        <v>0</v>
      </c>
      <c r="J3019" s="121"/>
      <c r="K3019" s="196">
        <f>SUMIFS(VENTAS[Cantidad],VENTAS[Código del producto Vendido],INVENTARIO[[#This Row],[Code]])</f>
        <v>0</v>
      </c>
      <c r="L3019" s="196">
        <f>INVENTARIO[[#This Row],[Entradas]]-INVENTARIO[[#This Row],[Salidas]]</f>
        <v>0</v>
      </c>
      <c r="M3019" s="197">
        <f ca="1">INVENTARIO[[#This Row],[Pricing 1]]*10%</f>
        <v>0</v>
      </c>
      <c r="N3019" s="197"/>
      <c r="O3019" s="197"/>
      <c r="P3019" s="197" t="e">
        <f t="shared" si="239"/>
        <v>#DIV/0!</v>
      </c>
      <c r="Q3019" s="196"/>
      <c r="R3019" s="197"/>
      <c r="S3019" s="199">
        <f t="shared" si="240"/>
        <v>0</v>
      </c>
      <c r="T3019" s="200">
        <f ca="1">(P3019+S3019)-INVENTARIO[[#This Row],[Comisión 10%]]</f>
        <v>0</v>
      </c>
      <c r="U3019" s="197">
        <f t="shared" ca="1" si="241"/>
        <v>0</v>
      </c>
      <c r="V3019" s="201"/>
      <c r="W3019" s="20">
        <f ca="1">INVENTARIO[[#This Row],[Precio Final]]-(INVENTARIO[[#This Row],[Comisión 10%]]+INVENTARIO[[#This Row],[Costo total]])</f>
        <v>0</v>
      </c>
      <c r="X3019" s="20">
        <f ca="1">INVENTARIO[[#This Row],[Ganancia Unitaria]]*INVENTARIO[[#This Row],[Salidas]]</f>
        <v>0</v>
      </c>
      <c r="Y3019" s="20"/>
      <c r="Z3019" s="20"/>
    </row>
    <row r="3020" spans="1:26" ht="55" hidden="1" customHeight="1" x14ac:dyDescent="0.15">
      <c r="A3020" s="23"/>
      <c r="B3020" s="171"/>
      <c r="C3020" s="22"/>
      <c r="D3020" s="120"/>
      <c r="E3020" s="194"/>
      <c r="F3020" s="195" t="s">
        <v>697</v>
      </c>
      <c r="G3020" s="196"/>
      <c r="H3020" s="197"/>
      <c r="I3020" s="198">
        <f t="shared" ca="1" si="238"/>
        <v>0</v>
      </c>
      <c r="J3020" s="121"/>
      <c r="K3020" s="196">
        <f>SUMIFS(VENTAS[Cantidad],VENTAS[Código del producto Vendido],INVENTARIO[[#This Row],[Code]])</f>
        <v>0</v>
      </c>
      <c r="L3020" s="196">
        <f>INVENTARIO[[#This Row],[Entradas]]-INVENTARIO[[#This Row],[Salidas]]</f>
        <v>0</v>
      </c>
      <c r="M3020" s="197">
        <f ca="1">INVENTARIO[[#This Row],[Pricing 1]]*10%</f>
        <v>0</v>
      </c>
      <c r="N3020" s="197"/>
      <c r="O3020" s="197"/>
      <c r="P3020" s="197" t="e">
        <f t="shared" si="239"/>
        <v>#DIV/0!</v>
      </c>
      <c r="Q3020" s="196"/>
      <c r="R3020" s="197"/>
      <c r="S3020" s="199">
        <f t="shared" si="240"/>
        <v>0</v>
      </c>
      <c r="T3020" s="200">
        <f ca="1">(P3020+S3020)-INVENTARIO[[#This Row],[Comisión 10%]]</f>
        <v>0</v>
      </c>
      <c r="U3020" s="197">
        <f t="shared" ca="1" si="241"/>
        <v>0</v>
      </c>
      <c r="V3020" s="201"/>
      <c r="W3020" s="20">
        <f ca="1">INVENTARIO[[#This Row],[Precio Final]]-(INVENTARIO[[#This Row],[Comisión 10%]]+INVENTARIO[[#This Row],[Costo total]])</f>
        <v>0</v>
      </c>
      <c r="X3020" s="20">
        <f ca="1">INVENTARIO[[#This Row],[Ganancia Unitaria]]*INVENTARIO[[#This Row],[Salidas]]</f>
        <v>0</v>
      </c>
      <c r="Y3020" s="20"/>
      <c r="Z3020" s="20"/>
    </row>
    <row r="3021" spans="1:26" ht="55" hidden="1" customHeight="1" x14ac:dyDescent="0.15">
      <c r="A3021" s="23"/>
      <c r="B3021" s="171"/>
      <c r="C3021" s="22"/>
      <c r="D3021" s="120"/>
      <c r="E3021" s="194"/>
      <c r="F3021" s="195" t="s">
        <v>2414</v>
      </c>
      <c r="G3021" s="196"/>
      <c r="H3021" s="197"/>
      <c r="I3021" s="198">
        <f t="shared" ca="1" si="238"/>
        <v>0</v>
      </c>
      <c r="J3021" s="121"/>
      <c r="K3021" s="196">
        <f>SUMIFS(VENTAS[Cantidad],VENTAS[Código del producto Vendido],INVENTARIO[[#This Row],[Code]])</f>
        <v>0</v>
      </c>
      <c r="L3021" s="196">
        <f>INVENTARIO[[#This Row],[Entradas]]-INVENTARIO[[#This Row],[Salidas]]</f>
        <v>0</v>
      </c>
      <c r="M3021" s="197">
        <f ca="1">INVENTARIO[[#This Row],[Pricing 1]]*10%</f>
        <v>0</v>
      </c>
      <c r="N3021" s="197"/>
      <c r="O3021" s="197"/>
      <c r="P3021" s="197" t="e">
        <f t="shared" si="239"/>
        <v>#DIV/0!</v>
      </c>
      <c r="Q3021" s="196"/>
      <c r="R3021" s="197"/>
      <c r="S3021" s="199">
        <f t="shared" si="240"/>
        <v>0</v>
      </c>
      <c r="T3021" s="200">
        <f ca="1">(P3021+S3021)-INVENTARIO[[#This Row],[Comisión 10%]]</f>
        <v>0</v>
      </c>
      <c r="U3021" s="197">
        <f t="shared" ca="1" si="241"/>
        <v>0</v>
      </c>
      <c r="V3021" s="201"/>
      <c r="W3021" s="20">
        <f ca="1">INVENTARIO[[#This Row],[Precio Final]]-(INVENTARIO[[#This Row],[Comisión 10%]]+INVENTARIO[[#This Row],[Costo total]])</f>
        <v>0</v>
      </c>
      <c r="X3021" s="20">
        <f ca="1">INVENTARIO[[#This Row],[Ganancia Unitaria]]*INVENTARIO[[#This Row],[Salidas]]</f>
        <v>0</v>
      </c>
      <c r="Y3021" s="20"/>
      <c r="Z3021" s="20"/>
    </row>
    <row r="3022" spans="1:26" ht="55" hidden="1" customHeight="1" x14ac:dyDescent="0.15">
      <c r="A3022" s="23"/>
      <c r="B3022" s="171"/>
      <c r="C3022" s="22"/>
      <c r="D3022" s="120"/>
      <c r="E3022" s="194"/>
      <c r="F3022" s="195" t="s">
        <v>692</v>
      </c>
      <c r="G3022" s="196"/>
      <c r="H3022" s="197"/>
      <c r="I3022" s="198">
        <f t="shared" ca="1" si="238"/>
        <v>0</v>
      </c>
      <c r="J3022" s="121"/>
      <c r="K3022" s="196">
        <f>SUMIFS(VENTAS[Cantidad],VENTAS[Código del producto Vendido],INVENTARIO[[#This Row],[Code]])</f>
        <v>0</v>
      </c>
      <c r="L3022" s="196">
        <f>INVENTARIO[[#This Row],[Entradas]]-INVENTARIO[[#This Row],[Salidas]]</f>
        <v>0</v>
      </c>
      <c r="M3022" s="197">
        <f ca="1">INVENTARIO[[#This Row],[Pricing 1]]*10%</f>
        <v>0</v>
      </c>
      <c r="N3022" s="197"/>
      <c r="O3022" s="197"/>
      <c r="P3022" s="197" t="e">
        <f t="shared" si="239"/>
        <v>#DIV/0!</v>
      </c>
      <c r="Q3022" s="196"/>
      <c r="R3022" s="197"/>
      <c r="S3022" s="199">
        <f t="shared" si="240"/>
        <v>0</v>
      </c>
      <c r="T3022" s="200">
        <f ca="1">(P3022+S3022)-INVENTARIO[[#This Row],[Comisión 10%]]</f>
        <v>0</v>
      </c>
      <c r="U3022" s="197">
        <f t="shared" ca="1" si="241"/>
        <v>0</v>
      </c>
      <c r="V3022" s="201"/>
      <c r="W3022" s="20">
        <f ca="1">INVENTARIO[[#This Row],[Precio Final]]-(INVENTARIO[[#This Row],[Comisión 10%]]+INVENTARIO[[#This Row],[Costo total]])</f>
        <v>0</v>
      </c>
      <c r="X3022" s="20">
        <f ca="1">INVENTARIO[[#This Row],[Ganancia Unitaria]]*INVENTARIO[[#This Row],[Salidas]]</f>
        <v>0</v>
      </c>
      <c r="Y3022" s="20"/>
      <c r="Z3022" s="20"/>
    </row>
    <row r="3023" spans="1:26" ht="55" hidden="1" customHeight="1" x14ac:dyDescent="0.15">
      <c r="A3023" s="23"/>
      <c r="B3023" s="171"/>
      <c r="C3023" s="22"/>
      <c r="D3023" s="120"/>
      <c r="E3023" s="194"/>
      <c r="F3023" s="195" t="s">
        <v>2412</v>
      </c>
      <c r="G3023" s="196"/>
      <c r="H3023" s="197"/>
      <c r="I3023" s="198">
        <f t="shared" ca="1" si="238"/>
        <v>0</v>
      </c>
      <c r="J3023" s="121"/>
      <c r="K3023" s="196">
        <f>SUMIFS(VENTAS[Cantidad],VENTAS[Código del producto Vendido],INVENTARIO[[#This Row],[Code]])</f>
        <v>0</v>
      </c>
      <c r="L3023" s="196">
        <f>INVENTARIO[[#This Row],[Entradas]]-INVENTARIO[[#This Row],[Salidas]]</f>
        <v>0</v>
      </c>
      <c r="M3023" s="197">
        <f ca="1">INVENTARIO[[#This Row],[Pricing 1]]*10%</f>
        <v>0</v>
      </c>
      <c r="N3023" s="197"/>
      <c r="O3023" s="197"/>
      <c r="P3023" s="197" t="e">
        <f t="shared" si="239"/>
        <v>#DIV/0!</v>
      </c>
      <c r="Q3023" s="196"/>
      <c r="R3023" s="197"/>
      <c r="S3023" s="199">
        <f t="shared" si="240"/>
        <v>0</v>
      </c>
      <c r="T3023" s="200">
        <f ca="1">(P3023+S3023)-INVENTARIO[[#This Row],[Comisión 10%]]</f>
        <v>0</v>
      </c>
      <c r="U3023" s="197">
        <f t="shared" ca="1" si="241"/>
        <v>0</v>
      </c>
      <c r="V3023" s="201"/>
      <c r="W3023" s="20">
        <f ca="1">INVENTARIO[[#This Row],[Precio Final]]-(INVENTARIO[[#This Row],[Comisión 10%]]+INVENTARIO[[#This Row],[Costo total]])</f>
        <v>0</v>
      </c>
      <c r="X3023" s="20">
        <f ca="1">INVENTARIO[[#This Row],[Ganancia Unitaria]]*INVENTARIO[[#This Row],[Salidas]]</f>
        <v>0</v>
      </c>
      <c r="Y3023" s="20"/>
      <c r="Z3023" s="20"/>
    </row>
    <row r="3024" spans="1:26" ht="55" hidden="1" customHeight="1" x14ac:dyDescent="0.15">
      <c r="A3024" s="23"/>
      <c r="B3024" s="171"/>
      <c r="C3024" s="22"/>
      <c r="D3024" s="120"/>
      <c r="E3024" s="194"/>
      <c r="F3024" s="195" t="s">
        <v>698</v>
      </c>
      <c r="G3024" s="196"/>
      <c r="H3024" s="197"/>
      <c r="I3024" s="198">
        <f t="shared" ca="1" si="238"/>
        <v>0</v>
      </c>
      <c r="J3024" s="121"/>
      <c r="K3024" s="196">
        <f>SUMIFS(VENTAS[Cantidad],VENTAS[Código del producto Vendido],INVENTARIO[[#This Row],[Code]])</f>
        <v>0</v>
      </c>
      <c r="L3024" s="196">
        <f>INVENTARIO[[#This Row],[Entradas]]-INVENTARIO[[#This Row],[Salidas]]</f>
        <v>0</v>
      </c>
      <c r="M3024" s="197">
        <f ca="1">INVENTARIO[[#This Row],[Pricing 1]]*10%</f>
        <v>0</v>
      </c>
      <c r="N3024" s="197"/>
      <c r="O3024" s="197"/>
      <c r="P3024" s="197" t="e">
        <f t="shared" si="239"/>
        <v>#DIV/0!</v>
      </c>
      <c r="Q3024" s="196"/>
      <c r="R3024" s="197"/>
      <c r="S3024" s="199">
        <f t="shared" si="240"/>
        <v>0</v>
      </c>
      <c r="T3024" s="200">
        <f ca="1">(P3024+S3024)-INVENTARIO[[#This Row],[Comisión 10%]]</f>
        <v>0</v>
      </c>
      <c r="U3024" s="197">
        <f t="shared" ca="1" si="241"/>
        <v>0</v>
      </c>
      <c r="V3024" s="201"/>
      <c r="W3024" s="20">
        <f ca="1">INVENTARIO[[#This Row],[Precio Final]]-(INVENTARIO[[#This Row],[Comisión 10%]]+INVENTARIO[[#This Row],[Costo total]])</f>
        <v>0</v>
      </c>
      <c r="X3024" s="20">
        <f ca="1">INVENTARIO[[#This Row],[Ganancia Unitaria]]*INVENTARIO[[#This Row],[Salidas]]</f>
        <v>0</v>
      </c>
      <c r="Y3024" s="20"/>
      <c r="Z3024" s="20"/>
    </row>
    <row r="3025" spans="1:26" ht="55" hidden="1" customHeight="1" x14ac:dyDescent="0.15">
      <c r="A3025" s="23"/>
      <c r="B3025" s="171"/>
      <c r="C3025" s="22"/>
      <c r="D3025" s="120"/>
      <c r="E3025" s="194"/>
      <c r="F3025" s="195" t="s">
        <v>692</v>
      </c>
      <c r="G3025" s="196"/>
      <c r="H3025" s="197"/>
      <c r="I3025" s="198">
        <f t="shared" ca="1" si="238"/>
        <v>0</v>
      </c>
      <c r="J3025" s="121"/>
      <c r="K3025" s="196">
        <f>SUMIFS(VENTAS[Cantidad],VENTAS[Código del producto Vendido],INVENTARIO[[#This Row],[Code]])</f>
        <v>0</v>
      </c>
      <c r="L3025" s="196">
        <f>INVENTARIO[[#This Row],[Entradas]]-INVENTARIO[[#This Row],[Salidas]]</f>
        <v>0</v>
      </c>
      <c r="M3025" s="197">
        <f ca="1">INVENTARIO[[#This Row],[Pricing 1]]*10%</f>
        <v>0</v>
      </c>
      <c r="N3025" s="197"/>
      <c r="O3025" s="197"/>
      <c r="P3025" s="197" t="e">
        <f t="shared" si="239"/>
        <v>#DIV/0!</v>
      </c>
      <c r="Q3025" s="196"/>
      <c r="R3025" s="197"/>
      <c r="S3025" s="199">
        <f t="shared" si="240"/>
        <v>0</v>
      </c>
      <c r="T3025" s="200">
        <f ca="1">(P3025+S3025)-INVENTARIO[[#This Row],[Comisión 10%]]</f>
        <v>0</v>
      </c>
      <c r="U3025" s="197">
        <f t="shared" ca="1" si="241"/>
        <v>0</v>
      </c>
      <c r="V3025" s="201"/>
      <c r="W3025" s="20">
        <f ca="1">INVENTARIO[[#This Row],[Precio Final]]-(INVENTARIO[[#This Row],[Comisión 10%]]+INVENTARIO[[#This Row],[Costo total]])</f>
        <v>0</v>
      </c>
      <c r="X3025" s="20">
        <f ca="1">INVENTARIO[[#This Row],[Ganancia Unitaria]]*INVENTARIO[[#This Row],[Salidas]]</f>
        <v>0</v>
      </c>
      <c r="Y3025" s="20"/>
      <c r="Z3025" s="20"/>
    </row>
    <row r="3026" spans="1:26" ht="55" hidden="1" customHeight="1" x14ac:dyDescent="0.15">
      <c r="A3026" s="23"/>
      <c r="B3026" s="171"/>
      <c r="C3026" s="22"/>
      <c r="D3026" s="120"/>
      <c r="E3026" s="194"/>
      <c r="F3026" s="195" t="s">
        <v>711</v>
      </c>
      <c r="G3026" s="196"/>
      <c r="H3026" s="197"/>
      <c r="I3026" s="198">
        <f t="shared" ca="1" si="238"/>
        <v>0</v>
      </c>
      <c r="J3026" s="121"/>
      <c r="K3026" s="196">
        <f>SUMIFS(VENTAS[Cantidad],VENTAS[Código del producto Vendido],INVENTARIO[[#This Row],[Code]])</f>
        <v>0</v>
      </c>
      <c r="L3026" s="196">
        <f>INVENTARIO[[#This Row],[Entradas]]-INVENTARIO[[#This Row],[Salidas]]</f>
        <v>0</v>
      </c>
      <c r="M3026" s="197">
        <f ca="1">INVENTARIO[[#This Row],[Pricing 1]]*10%</f>
        <v>0</v>
      </c>
      <c r="N3026" s="197"/>
      <c r="O3026" s="197"/>
      <c r="P3026" s="197" t="e">
        <f t="shared" si="239"/>
        <v>#DIV/0!</v>
      </c>
      <c r="Q3026" s="196"/>
      <c r="R3026" s="197"/>
      <c r="S3026" s="199">
        <f t="shared" si="240"/>
        <v>0</v>
      </c>
      <c r="T3026" s="200">
        <f ca="1">(P3026+S3026)-INVENTARIO[[#This Row],[Comisión 10%]]</f>
        <v>0</v>
      </c>
      <c r="U3026" s="197">
        <f t="shared" ca="1" si="241"/>
        <v>0</v>
      </c>
      <c r="V3026" s="201"/>
      <c r="W3026" s="20">
        <f ca="1">INVENTARIO[[#This Row],[Precio Final]]-(INVENTARIO[[#This Row],[Comisión 10%]]+INVENTARIO[[#This Row],[Costo total]])</f>
        <v>0</v>
      </c>
      <c r="X3026" s="20">
        <f ca="1">INVENTARIO[[#This Row],[Ganancia Unitaria]]*INVENTARIO[[#This Row],[Salidas]]</f>
        <v>0</v>
      </c>
      <c r="Y3026" s="20"/>
      <c r="Z3026" s="20"/>
    </row>
    <row r="3027" spans="1:26" ht="55" hidden="1" customHeight="1" x14ac:dyDescent="0.15">
      <c r="A3027" s="23"/>
      <c r="B3027" s="171"/>
      <c r="C3027" s="22"/>
      <c r="D3027" s="120"/>
      <c r="E3027" s="194"/>
      <c r="F3027" s="195" t="s">
        <v>711</v>
      </c>
      <c r="G3027" s="196"/>
      <c r="H3027" s="197"/>
      <c r="I3027" s="198">
        <f t="shared" ca="1" si="238"/>
        <v>0</v>
      </c>
      <c r="J3027" s="121"/>
      <c r="K3027" s="196">
        <f>SUMIFS(VENTAS[Cantidad],VENTAS[Código del producto Vendido],INVENTARIO[[#This Row],[Code]])</f>
        <v>0</v>
      </c>
      <c r="L3027" s="196">
        <f>INVENTARIO[[#This Row],[Entradas]]-INVENTARIO[[#This Row],[Salidas]]</f>
        <v>0</v>
      </c>
      <c r="M3027" s="197">
        <f ca="1">INVENTARIO[[#This Row],[Pricing 1]]*10%</f>
        <v>0</v>
      </c>
      <c r="N3027" s="197"/>
      <c r="O3027" s="197"/>
      <c r="P3027" s="197" t="e">
        <f t="shared" si="239"/>
        <v>#DIV/0!</v>
      </c>
      <c r="Q3027" s="196"/>
      <c r="R3027" s="197"/>
      <c r="S3027" s="199">
        <f t="shared" si="240"/>
        <v>0</v>
      </c>
      <c r="T3027" s="200">
        <f ca="1">(P3027+S3027)-INVENTARIO[[#This Row],[Comisión 10%]]</f>
        <v>0</v>
      </c>
      <c r="U3027" s="197">
        <f t="shared" ca="1" si="241"/>
        <v>0</v>
      </c>
      <c r="V3027" s="201"/>
      <c r="W3027" s="20">
        <f ca="1">INVENTARIO[[#This Row],[Precio Final]]-(INVENTARIO[[#This Row],[Comisión 10%]]+INVENTARIO[[#This Row],[Costo total]])</f>
        <v>0</v>
      </c>
      <c r="X3027" s="20">
        <f ca="1">INVENTARIO[[#This Row],[Ganancia Unitaria]]*INVENTARIO[[#This Row],[Salidas]]</f>
        <v>0</v>
      </c>
      <c r="Y3027" s="20"/>
      <c r="Z3027" s="20"/>
    </row>
    <row r="3028" spans="1:26" ht="55" hidden="1" customHeight="1" x14ac:dyDescent="0.15">
      <c r="A3028" s="23"/>
      <c r="B3028" s="171"/>
      <c r="C3028" s="22"/>
      <c r="D3028" s="120"/>
      <c r="E3028" s="194"/>
      <c r="F3028" s="195" t="s">
        <v>711</v>
      </c>
      <c r="G3028" s="196"/>
      <c r="H3028" s="197"/>
      <c r="I3028" s="198">
        <f t="shared" ca="1" si="238"/>
        <v>0</v>
      </c>
      <c r="J3028" s="121"/>
      <c r="K3028" s="196">
        <f>SUMIFS(VENTAS[Cantidad],VENTAS[Código del producto Vendido],INVENTARIO[[#This Row],[Code]])</f>
        <v>0</v>
      </c>
      <c r="L3028" s="196">
        <f>INVENTARIO[[#This Row],[Entradas]]-INVENTARIO[[#This Row],[Salidas]]</f>
        <v>0</v>
      </c>
      <c r="M3028" s="197">
        <f ca="1">INVENTARIO[[#This Row],[Pricing 1]]*10%</f>
        <v>0</v>
      </c>
      <c r="N3028" s="197"/>
      <c r="O3028" s="197"/>
      <c r="P3028" s="197" t="e">
        <f t="shared" si="239"/>
        <v>#DIV/0!</v>
      </c>
      <c r="Q3028" s="196"/>
      <c r="R3028" s="197"/>
      <c r="S3028" s="199">
        <f t="shared" si="240"/>
        <v>0</v>
      </c>
      <c r="T3028" s="200">
        <f ca="1">(P3028+S3028)-INVENTARIO[[#This Row],[Comisión 10%]]</f>
        <v>0</v>
      </c>
      <c r="U3028" s="197">
        <f t="shared" ca="1" si="241"/>
        <v>0</v>
      </c>
      <c r="V3028" s="201"/>
      <c r="W3028" s="20">
        <f ca="1">INVENTARIO[[#This Row],[Precio Final]]-(INVENTARIO[[#This Row],[Comisión 10%]]+INVENTARIO[[#This Row],[Costo total]])</f>
        <v>0</v>
      </c>
      <c r="X3028" s="20">
        <f ca="1">INVENTARIO[[#This Row],[Ganancia Unitaria]]*INVENTARIO[[#This Row],[Salidas]]</f>
        <v>0</v>
      </c>
      <c r="Y3028" s="20"/>
      <c r="Z3028" s="20"/>
    </row>
    <row r="3029" spans="1:26" ht="55" hidden="1" customHeight="1" x14ac:dyDescent="0.15">
      <c r="A3029" s="23"/>
      <c r="B3029" s="171"/>
      <c r="C3029" s="22"/>
      <c r="D3029" s="120"/>
      <c r="E3029" s="194"/>
      <c r="F3029" s="195" t="s">
        <v>711</v>
      </c>
      <c r="G3029" s="196"/>
      <c r="H3029" s="197"/>
      <c r="I3029" s="198">
        <f t="shared" ca="1" si="238"/>
        <v>0</v>
      </c>
      <c r="J3029" s="121"/>
      <c r="K3029" s="196">
        <f>SUMIFS(VENTAS[Cantidad],VENTAS[Código del producto Vendido],INVENTARIO[[#This Row],[Code]])</f>
        <v>0</v>
      </c>
      <c r="L3029" s="196">
        <f>INVENTARIO[[#This Row],[Entradas]]-INVENTARIO[[#This Row],[Salidas]]</f>
        <v>0</v>
      </c>
      <c r="M3029" s="197">
        <f ca="1">INVENTARIO[[#This Row],[Pricing 1]]*10%</f>
        <v>0</v>
      </c>
      <c r="N3029" s="197"/>
      <c r="O3029" s="197"/>
      <c r="P3029" s="197" t="e">
        <f t="shared" si="239"/>
        <v>#DIV/0!</v>
      </c>
      <c r="Q3029" s="196"/>
      <c r="R3029" s="197"/>
      <c r="S3029" s="199">
        <f t="shared" si="240"/>
        <v>0</v>
      </c>
      <c r="T3029" s="200">
        <f ca="1">(P3029+S3029)-INVENTARIO[[#This Row],[Comisión 10%]]</f>
        <v>0</v>
      </c>
      <c r="U3029" s="197">
        <f t="shared" ca="1" si="241"/>
        <v>0</v>
      </c>
      <c r="V3029" s="201"/>
      <c r="W3029" s="20">
        <f ca="1">INVENTARIO[[#This Row],[Precio Final]]-(INVENTARIO[[#This Row],[Comisión 10%]]+INVENTARIO[[#This Row],[Costo total]])</f>
        <v>0</v>
      </c>
      <c r="X3029" s="20">
        <f ca="1">INVENTARIO[[#This Row],[Ganancia Unitaria]]*INVENTARIO[[#This Row],[Salidas]]</f>
        <v>0</v>
      </c>
      <c r="Y3029" s="20"/>
      <c r="Z3029" s="20"/>
    </row>
    <row r="3030" spans="1:26" ht="55" hidden="1" customHeight="1" x14ac:dyDescent="0.15">
      <c r="A3030" s="23"/>
      <c r="B3030" s="171"/>
      <c r="C3030" s="22"/>
      <c r="D3030" s="120"/>
      <c r="E3030" s="194"/>
      <c r="F3030" s="195" t="s">
        <v>711</v>
      </c>
      <c r="G3030" s="196"/>
      <c r="H3030" s="197"/>
      <c r="I3030" s="198">
        <f t="shared" ca="1" si="238"/>
        <v>0</v>
      </c>
      <c r="J3030" s="121"/>
      <c r="K3030" s="196">
        <f>SUMIFS(VENTAS[Cantidad],VENTAS[Código del producto Vendido],INVENTARIO[[#This Row],[Code]])</f>
        <v>0</v>
      </c>
      <c r="L3030" s="196">
        <f>INVENTARIO[[#This Row],[Entradas]]-INVENTARIO[[#This Row],[Salidas]]</f>
        <v>0</v>
      </c>
      <c r="M3030" s="197">
        <f ca="1">INVENTARIO[[#This Row],[Pricing 1]]*10%</f>
        <v>0</v>
      </c>
      <c r="N3030" s="197"/>
      <c r="O3030" s="197"/>
      <c r="P3030" s="197" t="e">
        <f t="shared" si="239"/>
        <v>#DIV/0!</v>
      </c>
      <c r="Q3030" s="196"/>
      <c r="R3030" s="197"/>
      <c r="S3030" s="199">
        <f t="shared" si="240"/>
        <v>0</v>
      </c>
      <c r="T3030" s="200">
        <f ca="1">(P3030+S3030)-INVENTARIO[[#This Row],[Comisión 10%]]</f>
        <v>0</v>
      </c>
      <c r="U3030" s="197">
        <f t="shared" ca="1" si="241"/>
        <v>0</v>
      </c>
      <c r="V3030" s="201"/>
      <c r="W3030" s="20">
        <f ca="1">INVENTARIO[[#This Row],[Precio Final]]-(INVENTARIO[[#This Row],[Comisión 10%]]+INVENTARIO[[#This Row],[Costo total]])</f>
        <v>0</v>
      </c>
      <c r="X3030" s="20">
        <f ca="1">INVENTARIO[[#This Row],[Ganancia Unitaria]]*INVENTARIO[[#This Row],[Salidas]]</f>
        <v>0</v>
      </c>
      <c r="Y3030" s="20"/>
      <c r="Z3030" s="20"/>
    </row>
    <row r="3031" spans="1:26" ht="55" hidden="1" customHeight="1" x14ac:dyDescent="0.15">
      <c r="A3031" s="23"/>
      <c r="B3031" s="171"/>
      <c r="C3031" s="22"/>
      <c r="D3031" s="120"/>
      <c r="E3031" s="194"/>
      <c r="F3031" s="195" t="s">
        <v>711</v>
      </c>
      <c r="G3031" s="196"/>
      <c r="H3031" s="197"/>
      <c r="I3031" s="198">
        <f t="shared" ca="1" si="238"/>
        <v>0</v>
      </c>
      <c r="J3031" s="121"/>
      <c r="K3031" s="196">
        <f>SUMIFS(VENTAS[Cantidad],VENTAS[Código del producto Vendido],INVENTARIO[[#This Row],[Code]])</f>
        <v>0</v>
      </c>
      <c r="L3031" s="196">
        <f>INVENTARIO[[#This Row],[Entradas]]-INVENTARIO[[#This Row],[Salidas]]</f>
        <v>0</v>
      </c>
      <c r="M3031" s="197">
        <f ca="1">INVENTARIO[[#This Row],[Pricing 1]]*10%</f>
        <v>0</v>
      </c>
      <c r="N3031" s="197"/>
      <c r="O3031" s="197"/>
      <c r="P3031" s="197" t="e">
        <f t="shared" si="239"/>
        <v>#DIV/0!</v>
      </c>
      <c r="Q3031" s="196"/>
      <c r="R3031" s="197"/>
      <c r="S3031" s="199">
        <f t="shared" si="240"/>
        <v>0</v>
      </c>
      <c r="T3031" s="200">
        <f ca="1">(P3031+S3031)-INVENTARIO[[#This Row],[Comisión 10%]]</f>
        <v>0</v>
      </c>
      <c r="U3031" s="197">
        <f t="shared" ca="1" si="241"/>
        <v>0</v>
      </c>
      <c r="V3031" s="201"/>
      <c r="W3031" s="20">
        <f ca="1">INVENTARIO[[#This Row],[Precio Final]]-(INVENTARIO[[#This Row],[Comisión 10%]]+INVENTARIO[[#This Row],[Costo total]])</f>
        <v>0</v>
      </c>
      <c r="X3031" s="20">
        <f ca="1">INVENTARIO[[#This Row],[Ganancia Unitaria]]*INVENTARIO[[#This Row],[Salidas]]</f>
        <v>0</v>
      </c>
      <c r="Y3031" s="20"/>
      <c r="Z3031" s="20"/>
    </row>
    <row r="3032" spans="1:26" ht="55" hidden="1" customHeight="1" x14ac:dyDescent="0.15">
      <c r="A3032" s="23"/>
      <c r="B3032" s="171"/>
      <c r="C3032" s="22"/>
      <c r="D3032" s="120"/>
      <c r="E3032" s="194"/>
      <c r="F3032" s="195" t="s">
        <v>1345</v>
      </c>
      <c r="G3032" s="196"/>
      <c r="H3032" s="197"/>
      <c r="I3032" s="198">
        <f t="shared" ca="1" si="238"/>
        <v>0</v>
      </c>
      <c r="J3032" s="121"/>
      <c r="K3032" s="196">
        <f>SUMIFS(VENTAS[Cantidad],VENTAS[Código del producto Vendido],INVENTARIO[[#This Row],[Code]])</f>
        <v>0</v>
      </c>
      <c r="L3032" s="196">
        <f>INVENTARIO[[#This Row],[Entradas]]-INVENTARIO[[#This Row],[Salidas]]</f>
        <v>0</v>
      </c>
      <c r="M3032" s="197">
        <f ca="1">INVENTARIO[[#This Row],[Pricing 1]]*10%</f>
        <v>0</v>
      </c>
      <c r="N3032" s="197"/>
      <c r="O3032" s="197"/>
      <c r="P3032" s="197" t="e">
        <f t="shared" si="239"/>
        <v>#DIV/0!</v>
      </c>
      <c r="Q3032" s="196"/>
      <c r="R3032" s="197"/>
      <c r="S3032" s="199">
        <f t="shared" si="240"/>
        <v>0</v>
      </c>
      <c r="T3032" s="200">
        <f ca="1">(P3032+S3032)-INVENTARIO[[#This Row],[Comisión 10%]]</f>
        <v>0</v>
      </c>
      <c r="U3032" s="197">
        <f t="shared" ca="1" si="241"/>
        <v>0</v>
      </c>
      <c r="V3032" s="201"/>
      <c r="W3032" s="20">
        <f ca="1">INVENTARIO[[#This Row],[Precio Final]]-(INVENTARIO[[#This Row],[Comisión 10%]]+INVENTARIO[[#This Row],[Costo total]])</f>
        <v>0</v>
      </c>
      <c r="X3032" s="20">
        <f ca="1">INVENTARIO[[#This Row],[Ganancia Unitaria]]*INVENTARIO[[#This Row],[Salidas]]</f>
        <v>0</v>
      </c>
      <c r="Y3032" s="20"/>
      <c r="Z3032" s="20"/>
    </row>
    <row r="3033" spans="1:26" ht="55" hidden="1" customHeight="1" x14ac:dyDescent="0.15">
      <c r="A3033" s="23"/>
      <c r="B3033" s="171"/>
      <c r="C3033" s="22"/>
      <c r="D3033" s="120"/>
      <c r="E3033" s="194"/>
      <c r="F3033" s="195" t="s">
        <v>714</v>
      </c>
      <c r="G3033" s="196"/>
      <c r="H3033" s="197"/>
      <c r="I3033" s="198">
        <f t="shared" ca="1" si="238"/>
        <v>0</v>
      </c>
      <c r="J3033" s="121"/>
      <c r="K3033" s="196">
        <f>SUMIFS(VENTAS[Cantidad],VENTAS[Código del producto Vendido],INVENTARIO[[#This Row],[Code]])</f>
        <v>0</v>
      </c>
      <c r="L3033" s="196">
        <f>INVENTARIO[[#This Row],[Entradas]]-INVENTARIO[[#This Row],[Salidas]]</f>
        <v>0</v>
      </c>
      <c r="M3033" s="197">
        <f ca="1">INVENTARIO[[#This Row],[Pricing 1]]*10%</f>
        <v>0</v>
      </c>
      <c r="N3033" s="197"/>
      <c r="O3033" s="197"/>
      <c r="P3033" s="197" t="e">
        <f t="shared" si="239"/>
        <v>#DIV/0!</v>
      </c>
      <c r="Q3033" s="196"/>
      <c r="R3033" s="197"/>
      <c r="S3033" s="199">
        <f t="shared" si="240"/>
        <v>0</v>
      </c>
      <c r="T3033" s="200">
        <f ca="1">(P3033+S3033)-INVENTARIO[[#This Row],[Comisión 10%]]</f>
        <v>0</v>
      </c>
      <c r="U3033" s="197">
        <f t="shared" ca="1" si="241"/>
        <v>0</v>
      </c>
      <c r="V3033" s="201"/>
      <c r="W3033" s="20">
        <f ca="1">INVENTARIO[[#This Row],[Precio Final]]-(INVENTARIO[[#This Row],[Comisión 10%]]+INVENTARIO[[#This Row],[Costo total]])</f>
        <v>0</v>
      </c>
      <c r="X3033" s="20">
        <f ca="1">INVENTARIO[[#This Row],[Ganancia Unitaria]]*INVENTARIO[[#This Row],[Salidas]]</f>
        <v>0</v>
      </c>
      <c r="Y3033" s="20"/>
      <c r="Z3033" s="20"/>
    </row>
    <row r="3034" spans="1:26" ht="55" hidden="1" customHeight="1" x14ac:dyDescent="0.15">
      <c r="A3034" s="23"/>
      <c r="B3034" s="171"/>
      <c r="C3034" s="22"/>
      <c r="D3034" s="120"/>
      <c r="E3034" s="194"/>
      <c r="F3034" s="195" t="s">
        <v>695</v>
      </c>
      <c r="G3034" s="196"/>
      <c r="H3034" s="197"/>
      <c r="I3034" s="198">
        <f t="shared" ca="1" si="238"/>
        <v>0</v>
      </c>
      <c r="J3034" s="121"/>
      <c r="K3034" s="196">
        <f>SUMIFS(VENTAS[Cantidad],VENTAS[Código del producto Vendido],INVENTARIO[[#This Row],[Code]])</f>
        <v>0</v>
      </c>
      <c r="L3034" s="196">
        <f>INVENTARIO[[#This Row],[Entradas]]-INVENTARIO[[#This Row],[Salidas]]</f>
        <v>0</v>
      </c>
      <c r="M3034" s="197">
        <f ca="1">INVENTARIO[[#This Row],[Pricing 1]]*10%</f>
        <v>0</v>
      </c>
      <c r="N3034" s="197"/>
      <c r="O3034" s="197"/>
      <c r="P3034" s="197" t="e">
        <f t="shared" si="239"/>
        <v>#DIV/0!</v>
      </c>
      <c r="Q3034" s="196"/>
      <c r="R3034" s="197"/>
      <c r="S3034" s="199">
        <f t="shared" si="240"/>
        <v>0</v>
      </c>
      <c r="T3034" s="200">
        <f ca="1">(P3034+S3034)-INVENTARIO[[#This Row],[Comisión 10%]]</f>
        <v>0</v>
      </c>
      <c r="U3034" s="197">
        <f t="shared" ca="1" si="241"/>
        <v>0</v>
      </c>
      <c r="V3034" s="201"/>
      <c r="W3034" s="20">
        <f ca="1">INVENTARIO[[#This Row],[Precio Final]]-(INVENTARIO[[#This Row],[Comisión 10%]]+INVENTARIO[[#This Row],[Costo total]])</f>
        <v>0</v>
      </c>
      <c r="X3034" s="20">
        <f ca="1">INVENTARIO[[#This Row],[Ganancia Unitaria]]*INVENTARIO[[#This Row],[Salidas]]</f>
        <v>0</v>
      </c>
      <c r="Y3034" s="20"/>
      <c r="Z3034" s="20"/>
    </row>
    <row r="3035" spans="1:26" ht="55" hidden="1" customHeight="1" x14ac:dyDescent="0.15">
      <c r="A3035" s="23"/>
      <c r="B3035" s="171"/>
      <c r="C3035" s="22"/>
      <c r="D3035" s="120"/>
      <c r="E3035" s="194"/>
      <c r="F3035" s="195" t="s">
        <v>692</v>
      </c>
      <c r="G3035" s="196"/>
      <c r="H3035" s="197"/>
      <c r="I3035" s="198">
        <f t="shared" ca="1" si="238"/>
        <v>0</v>
      </c>
      <c r="J3035" s="121"/>
      <c r="K3035" s="196">
        <f>SUMIFS(VENTAS[Cantidad],VENTAS[Código del producto Vendido],INVENTARIO[[#This Row],[Code]])</f>
        <v>0</v>
      </c>
      <c r="L3035" s="196">
        <f>INVENTARIO[[#This Row],[Entradas]]-INVENTARIO[[#This Row],[Salidas]]</f>
        <v>0</v>
      </c>
      <c r="M3035" s="197">
        <f ca="1">INVENTARIO[[#This Row],[Pricing 1]]*10%</f>
        <v>0</v>
      </c>
      <c r="N3035" s="197"/>
      <c r="O3035" s="197"/>
      <c r="P3035" s="197" t="e">
        <f t="shared" si="239"/>
        <v>#DIV/0!</v>
      </c>
      <c r="Q3035" s="196"/>
      <c r="R3035" s="197"/>
      <c r="S3035" s="199">
        <f t="shared" si="240"/>
        <v>0</v>
      </c>
      <c r="T3035" s="200">
        <f ca="1">(P3035+S3035)-INVENTARIO[[#This Row],[Comisión 10%]]</f>
        <v>0</v>
      </c>
      <c r="U3035" s="197">
        <f t="shared" ca="1" si="241"/>
        <v>0</v>
      </c>
      <c r="V3035" s="201"/>
      <c r="W3035" s="20">
        <f ca="1">INVENTARIO[[#This Row],[Precio Final]]-(INVENTARIO[[#This Row],[Comisión 10%]]+INVENTARIO[[#This Row],[Costo total]])</f>
        <v>0</v>
      </c>
      <c r="X3035" s="20">
        <f ca="1">INVENTARIO[[#This Row],[Ganancia Unitaria]]*INVENTARIO[[#This Row],[Salidas]]</f>
        <v>0</v>
      </c>
      <c r="Y3035" s="20"/>
      <c r="Z3035" s="20"/>
    </row>
    <row r="3036" spans="1:26" ht="55" hidden="1" customHeight="1" x14ac:dyDescent="0.15">
      <c r="A3036" s="23"/>
      <c r="B3036" s="171"/>
      <c r="C3036" s="22"/>
      <c r="D3036" s="120"/>
      <c r="E3036" s="194"/>
      <c r="F3036" s="195" t="s">
        <v>692</v>
      </c>
      <c r="G3036" s="196"/>
      <c r="H3036" s="197"/>
      <c r="I3036" s="198">
        <f t="shared" ca="1" si="238"/>
        <v>0</v>
      </c>
      <c r="J3036" s="121"/>
      <c r="K3036" s="196">
        <f>SUMIFS(VENTAS[Cantidad],VENTAS[Código del producto Vendido],INVENTARIO[[#This Row],[Code]])</f>
        <v>0</v>
      </c>
      <c r="L3036" s="196">
        <f>INVENTARIO[[#This Row],[Entradas]]-INVENTARIO[[#This Row],[Salidas]]</f>
        <v>0</v>
      </c>
      <c r="M3036" s="197">
        <f ca="1">INVENTARIO[[#This Row],[Pricing 1]]*10%</f>
        <v>0</v>
      </c>
      <c r="N3036" s="197"/>
      <c r="O3036" s="197"/>
      <c r="P3036" s="197" t="e">
        <f t="shared" si="239"/>
        <v>#DIV/0!</v>
      </c>
      <c r="Q3036" s="196"/>
      <c r="R3036" s="197"/>
      <c r="S3036" s="199">
        <f t="shared" si="240"/>
        <v>0</v>
      </c>
      <c r="T3036" s="200">
        <f ca="1">(P3036+S3036)-INVENTARIO[[#This Row],[Comisión 10%]]</f>
        <v>0</v>
      </c>
      <c r="U3036" s="197">
        <f t="shared" ca="1" si="241"/>
        <v>0</v>
      </c>
      <c r="V3036" s="201"/>
      <c r="W3036" s="20">
        <f ca="1">INVENTARIO[[#This Row],[Precio Final]]-(INVENTARIO[[#This Row],[Comisión 10%]]+INVENTARIO[[#This Row],[Costo total]])</f>
        <v>0</v>
      </c>
      <c r="X3036" s="20">
        <f ca="1">INVENTARIO[[#This Row],[Ganancia Unitaria]]*INVENTARIO[[#This Row],[Salidas]]</f>
        <v>0</v>
      </c>
      <c r="Y3036" s="20"/>
      <c r="Z3036" s="20"/>
    </row>
    <row r="3037" spans="1:26" ht="55" hidden="1" customHeight="1" x14ac:dyDescent="0.15">
      <c r="A3037" s="23"/>
      <c r="B3037" s="171"/>
      <c r="C3037" s="22"/>
      <c r="D3037" s="120"/>
      <c r="E3037" s="194"/>
      <c r="F3037" s="195" t="s">
        <v>692</v>
      </c>
      <c r="G3037" s="196"/>
      <c r="H3037" s="197"/>
      <c r="I3037" s="198">
        <f t="shared" ca="1" si="238"/>
        <v>0</v>
      </c>
      <c r="J3037" s="121"/>
      <c r="K3037" s="196">
        <f>SUMIFS(VENTAS[Cantidad],VENTAS[Código del producto Vendido],INVENTARIO[[#This Row],[Code]])</f>
        <v>0</v>
      </c>
      <c r="L3037" s="196">
        <f>INVENTARIO[[#This Row],[Entradas]]-INVENTARIO[[#This Row],[Salidas]]</f>
        <v>0</v>
      </c>
      <c r="M3037" s="197">
        <f ca="1">INVENTARIO[[#This Row],[Pricing 1]]*10%</f>
        <v>0</v>
      </c>
      <c r="N3037" s="197"/>
      <c r="O3037" s="197"/>
      <c r="P3037" s="197" t="e">
        <f t="shared" si="239"/>
        <v>#DIV/0!</v>
      </c>
      <c r="Q3037" s="196"/>
      <c r="R3037" s="197"/>
      <c r="S3037" s="199">
        <f t="shared" si="240"/>
        <v>0</v>
      </c>
      <c r="T3037" s="200">
        <f ca="1">(P3037+S3037)-INVENTARIO[[#This Row],[Comisión 10%]]</f>
        <v>0</v>
      </c>
      <c r="U3037" s="197">
        <f t="shared" ca="1" si="241"/>
        <v>0</v>
      </c>
      <c r="V3037" s="201"/>
      <c r="W3037" s="20">
        <f ca="1">INVENTARIO[[#This Row],[Precio Final]]-(INVENTARIO[[#This Row],[Comisión 10%]]+INVENTARIO[[#This Row],[Costo total]])</f>
        <v>0</v>
      </c>
      <c r="X3037" s="20">
        <f ca="1">INVENTARIO[[#This Row],[Ganancia Unitaria]]*INVENTARIO[[#This Row],[Salidas]]</f>
        <v>0</v>
      </c>
      <c r="Y3037" s="20"/>
      <c r="Z3037" s="20"/>
    </row>
    <row r="3038" spans="1:26" ht="55" hidden="1" customHeight="1" x14ac:dyDescent="0.15">
      <c r="A3038" s="23"/>
      <c r="B3038" s="171"/>
      <c r="C3038" s="22"/>
      <c r="D3038" s="120"/>
      <c r="E3038" s="194"/>
      <c r="F3038" s="195" t="s">
        <v>692</v>
      </c>
      <c r="G3038" s="196"/>
      <c r="H3038" s="197"/>
      <c r="I3038" s="198">
        <f t="shared" ca="1" si="238"/>
        <v>0</v>
      </c>
      <c r="J3038" s="121"/>
      <c r="K3038" s="196">
        <f>SUMIFS(VENTAS[Cantidad],VENTAS[Código del producto Vendido],INVENTARIO[[#This Row],[Code]])</f>
        <v>0</v>
      </c>
      <c r="L3038" s="196">
        <f>INVENTARIO[[#This Row],[Entradas]]-INVENTARIO[[#This Row],[Salidas]]</f>
        <v>0</v>
      </c>
      <c r="M3038" s="197">
        <f ca="1">INVENTARIO[[#This Row],[Pricing 1]]*10%</f>
        <v>0</v>
      </c>
      <c r="N3038" s="197"/>
      <c r="O3038" s="197"/>
      <c r="P3038" s="197" t="e">
        <f t="shared" si="239"/>
        <v>#DIV/0!</v>
      </c>
      <c r="Q3038" s="196"/>
      <c r="R3038" s="197"/>
      <c r="S3038" s="199">
        <f t="shared" si="240"/>
        <v>0</v>
      </c>
      <c r="T3038" s="200">
        <f ca="1">(P3038+S3038)-INVENTARIO[[#This Row],[Comisión 10%]]</f>
        <v>0</v>
      </c>
      <c r="U3038" s="197">
        <f t="shared" ca="1" si="241"/>
        <v>0</v>
      </c>
      <c r="V3038" s="201"/>
      <c r="W3038" s="20">
        <f ca="1">INVENTARIO[[#This Row],[Precio Final]]-(INVENTARIO[[#This Row],[Comisión 10%]]+INVENTARIO[[#This Row],[Costo total]])</f>
        <v>0</v>
      </c>
      <c r="X3038" s="20">
        <f ca="1">INVENTARIO[[#This Row],[Ganancia Unitaria]]*INVENTARIO[[#This Row],[Salidas]]</f>
        <v>0</v>
      </c>
      <c r="Y3038" s="20"/>
      <c r="Z3038" s="20"/>
    </row>
    <row r="3039" spans="1:26" ht="55" hidden="1" customHeight="1" x14ac:dyDescent="0.15">
      <c r="A3039" s="23"/>
      <c r="B3039" s="171"/>
      <c r="C3039" s="22"/>
      <c r="D3039" s="120"/>
      <c r="E3039" s="194"/>
      <c r="F3039" s="195" t="s">
        <v>695</v>
      </c>
      <c r="G3039" s="196"/>
      <c r="H3039" s="197"/>
      <c r="I3039" s="198">
        <f t="shared" ca="1" si="238"/>
        <v>0</v>
      </c>
      <c r="J3039" s="121"/>
      <c r="K3039" s="196">
        <f>SUMIFS(VENTAS[Cantidad],VENTAS[Código del producto Vendido],INVENTARIO[[#This Row],[Code]])</f>
        <v>0</v>
      </c>
      <c r="L3039" s="196">
        <f>INVENTARIO[[#This Row],[Entradas]]-INVENTARIO[[#This Row],[Salidas]]</f>
        <v>0</v>
      </c>
      <c r="M3039" s="197">
        <f ca="1">INVENTARIO[[#This Row],[Pricing 1]]*10%</f>
        <v>0</v>
      </c>
      <c r="N3039" s="197"/>
      <c r="O3039" s="197"/>
      <c r="P3039" s="197" t="e">
        <f t="shared" si="239"/>
        <v>#DIV/0!</v>
      </c>
      <c r="Q3039" s="196"/>
      <c r="R3039" s="197"/>
      <c r="S3039" s="199">
        <f t="shared" si="240"/>
        <v>0</v>
      </c>
      <c r="T3039" s="200">
        <f ca="1">(P3039+S3039)-INVENTARIO[[#This Row],[Comisión 10%]]</f>
        <v>0</v>
      </c>
      <c r="U3039" s="197">
        <f t="shared" ca="1" si="241"/>
        <v>0</v>
      </c>
      <c r="V3039" s="201"/>
      <c r="W3039" s="20">
        <f ca="1">INVENTARIO[[#This Row],[Precio Final]]-(INVENTARIO[[#This Row],[Comisión 10%]]+INVENTARIO[[#This Row],[Costo total]])</f>
        <v>0</v>
      </c>
      <c r="X3039" s="20">
        <f ca="1">INVENTARIO[[#This Row],[Ganancia Unitaria]]*INVENTARIO[[#This Row],[Salidas]]</f>
        <v>0</v>
      </c>
      <c r="Y3039" s="20"/>
      <c r="Z3039" s="20"/>
    </row>
    <row r="3040" spans="1:26" ht="55" hidden="1" customHeight="1" x14ac:dyDescent="0.15">
      <c r="A3040" s="23"/>
      <c r="B3040" s="171"/>
      <c r="C3040" s="22"/>
      <c r="D3040" s="120"/>
      <c r="E3040" s="194"/>
      <c r="F3040" s="195" t="s">
        <v>1345</v>
      </c>
      <c r="G3040" s="196"/>
      <c r="H3040" s="197"/>
      <c r="I3040" s="198">
        <f t="shared" ca="1" si="238"/>
        <v>0</v>
      </c>
      <c r="J3040" s="121"/>
      <c r="K3040" s="196">
        <f>SUMIFS(VENTAS[Cantidad],VENTAS[Código del producto Vendido],INVENTARIO[[#This Row],[Code]])</f>
        <v>0</v>
      </c>
      <c r="L3040" s="196">
        <f>INVENTARIO[[#This Row],[Entradas]]-INVENTARIO[[#This Row],[Salidas]]</f>
        <v>0</v>
      </c>
      <c r="M3040" s="197">
        <f ca="1">INVENTARIO[[#This Row],[Pricing 1]]*10%</f>
        <v>0</v>
      </c>
      <c r="N3040" s="197"/>
      <c r="O3040" s="197"/>
      <c r="P3040" s="197" t="e">
        <f t="shared" si="239"/>
        <v>#DIV/0!</v>
      </c>
      <c r="Q3040" s="196"/>
      <c r="R3040" s="197"/>
      <c r="S3040" s="199">
        <f t="shared" si="240"/>
        <v>0</v>
      </c>
      <c r="T3040" s="200">
        <f ca="1">(P3040+S3040)-INVENTARIO[[#This Row],[Comisión 10%]]</f>
        <v>0</v>
      </c>
      <c r="U3040" s="197">
        <f t="shared" ca="1" si="241"/>
        <v>0</v>
      </c>
      <c r="V3040" s="201"/>
      <c r="W3040" s="20">
        <f ca="1">INVENTARIO[[#This Row],[Precio Final]]-(INVENTARIO[[#This Row],[Comisión 10%]]+INVENTARIO[[#This Row],[Costo total]])</f>
        <v>0</v>
      </c>
      <c r="X3040" s="20">
        <f ca="1">INVENTARIO[[#This Row],[Ganancia Unitaria]]*INVENTARIO[[#This Row],[Salidas]]</f>
        <v>0</v>
      </c>
      <c r="Y3040" s="20"/>
      <c r="Z3040" s="20"/>
    </row>
    <row r="3041" spans="1:26" ht="55" hidden="1" customHeight="1" x14ac:dyDescent="0.15">
      <c r="A3041" s="23"/>
      <c r="B3041" s="171"/>
      <c r="C3041" s="22"/>
      <c r="D3041" s="120"/>
      <c r="E3041" s="194"/>
      <c r="F3041" s="195" t="s">
        <v>714</v>
      </c>
      <c r="G3041" s="196"/>
      <c r="H3041" s="197"/>
      <c r="I3041" s="198">
        <f t="shared" ca="1" si="238"/>
        <v>0</v>
      </c>
      <c r="J3041" s="121"/>
      <c r="K3041" s="196">
        <f>SUMIFS(VENTAS[Cantidad],VENTAS[Código del producto Vendido],INVENTARIO[[#This Row],[Code]])</f>
        <v>0</v>
      </c>
      <c r="L3041" s="196">
        <f>INVENTARIO[[#This Row],[Entradas]]-INVENTARIO[[#This Row],[Salidas]]</f>
        <v>0</v>
      </c>
      <c r="M3041" s="197">
        <f ca="1">INVENTARIO[[#This Row],[Pricing 1]]*10%</f>
        <v>0</v>
      </c>
      <c r="N3041" s="197"/>
      <c r="O3041" s="197"/>
      <c r="P3041" s="197" t="e">
        <f t="shared" si="239"/>
        <v>#DIV/0!</v>
      </c>
      <c r="Q3041" s="196"/>
      <c r="R3041" s="197"/>
      <c r="S3041" s="199">
        <f t="shared" si="240"/>
        <v>0</v>
      </c>
      <c r="T3041" s="200">
        <f ca="1">(P3041+S3041)-INVENTARIO[[#This Row],[Comisión 10%]]</f>
        <v>0</v>
      </c>
      <c r="U3041" s="197">
        <f t="shared" ca="1" si="241"/>
        <v>0</v>
      </c>
      <c r="V3041" s="201"/>
      <c r="W3041" s="20">
        <f ca="1">INVENTARIO[[#This Row],[Precio Final]]-(INVENTARIO[[#This Row],[Comisión 10%]]+INVENTARIO[[#This Row],[Costo total]])</f>
        <v>0</v>
      </c>
      <c r="X3041" s="20">
        <f ca="1">INVENTARIO[[#This Row],[Ganancia Unitaria]]*INVENTARIO[[#This Row],[Salidas]]</f>
        <v>0</v>
      </c>
      <c r="Y3041" s="20"/>
      <c r="Z3041" s="20"/>
    </row>
    <row r="3042" spans="1:26" ht="55" hidden="1" customHeight="1" x14ac:dyDescent="0.15">
      <c r="A3042" s="23"/>
      <c r="B3042" s="171"/>
      <c r="C3042" s="22"/>
      <c r="D3042" s="120"/>
      <c r="E3042" s="194"/>
      <c r="F3042" s="195" t="s">
        <v>714</v>
      </c>
      <c r="G3042" s="196"/>
      <c r="H3042" s="197"/>
      <c r="I3042" s="198">
        <f t="shared" ca="1" si="238"/>
        <v>0</v>
      </c>
      <c r="J3042" s="121"/>
      <c r="K3042" s="196">
        <f>SUMIFS(VENTAS[Cantidad],VENTAS[Código del producto Vendido],INVENTARIO[[#This Row],[Code]])</f>
        <v>0</v>
      </c>
      <c r="L3042" s="196">
        <f>INVENTARIO[[#This Row],[Entradas]]-INVENTARIO[[#This Row],[Salidas]]</f>
        <v>0</v>
      </c>
      <c r="M3042" s="197">
        <f ca="1">INVENTARIO[[#This Row],[Pricing 1]]*10%</f>
        <v>0</v>
      </c>
      <c r="N3042" s="197"/>
      <c r="O3042" s="197"/>
      <c r="P3042" s="197" t="e">
        <f t="shared" si="239"/>
        <v>#DIV/0!</v>
      </c>
      <c r="Q3042" s="196"/>
      <c r="R3042" s="197"/>
      <c r="S3042" s="199">
        <f t="shared" si="240"/>
        <v>0</v>
      </c>
      <c r="T3042" s="200">
        <f ca="1">(P3042+S3042)-INVENTARIO[[#This Row],[Comisión 10%]]</f>
        <v>0</v>
      </c>
      <c r="U3042" s="197">
        <f t="shared" ca="1" si="241"/>
        <v>0</v>
      </c>
      <c r="V3042" s="201"/>
      <c r="W3042" s="20">
        <f ca="1">INVENTARIO[[#This Row],[Precio Final]]-(INVENTARIO[[#This Row],[Comisión 10%]]+INVENTARIO[[#This Row],[Costo total]])</f>
        <v>0</v>
      </c>
      <c r="X3042" s="20">
        <f ca="1">INVENTARIO[[#This Row],[Ganancia Unitaria]]*INVENTARIO[[#This Row],[Salidas]]</f>
        <v>0</v>
      </c>
      <c r="Y3042" s="20"/>
      <c r="Z3042" s="20"/>
    </row>
    <row r="3043" spans="1:26" ht="55" hidden="1" customHeight="1" x14ac:dyDescent="0.15">
      <c r="A3043" s="23"/>
      <c r="B3043" s="171"/>
      <c r="C3043" s="22"/>
      <c r="D3043" s="120"/>
      <c r="E3043" s="194"/>
      <c r="F3043" s="195" t="s">
        <v>2412</v>
      </c>
      <c r="G3043" s="196"/>
      <c r="H3043" s="197"/>
      <c r="I3043" s="198">
        <f t="shared" ca="1" si="238"/>
        <v>0</v>
      </c>
      <c r="J3043" s="121"/>
      <c r="K3043" s="196">
        <f>SUMIFS(VENTAS[Cantidad],VENTAS[Código del producto Vendido],INVENTARIO[[#This Row],[Code]])</f>
        <v>0</v>
      </c>
      <c r="L3043" s="196">
        <f>INVENTARIO[[#This Row],[Entradas]]-INVENTARIO[[#This Row],[Salidas]]</f>
        <v>0</v>
      </c>
      <c r="M3043" s="197">
        <f ca="1">INVENTARIO[[#This Row],[Pricing 1]]*10%</f>
        <v>0</v>
      </c>
      <c r="N3043" s="197"/>
      <c r="O3043" s="197"/>
      <c r="P3043" s="197" t="e">
        <f t="shared" si="239"/>
        <v>#DIV/0!</v>
      </c>
      <c r="Q3043" s="196"/>
      <c r="R3043" s="197"/>
      <c r="S3043" s="199">
        <f t="shared" si="240"/>
        <v>0</v>
      </c>
      <c r="T3043" s="200">
        <f ca="1">(P3043+S3043)-INVENTARIO[[#This Row],[Comisión 10%]]</f>
        <v>0</v>
      </c>
      <c r="U3043" s="197">
        <f t="shared" ca="1" si="241"/>
        <v>0</v>
      </c>
      <c r="V3043" s="201"/>
      <c r="W3043" s="20">
        <f ca="1">INVENTARIO[[#This Row],[Precio Final]]-(INVENTARIO[[#This Row],[Comisión 10%]]+INVENTARIO[[#This Row],[Costo total]])</f>
        <v>0</v>
      </c>
      <c r="X3043" s="20">
        <f ca="1">INVENTARIO[[#This Row],[Ganancia Unitaria]]*INVENTARIO[[#This Row],[Salidas]]</f>
        <v>0</v>
      </c>
      <c r="Y3043" s="20"/>
      <c r="Z3043" s="20"/>
    </row>
    <row r="3044" spans="1:26" ht="55" hidden="1" customHeight="1" x14ac:dyDescent="0.15">
      <c r="A3044" s="23"/>
      <c r="B3044" s="171"/>
      <c r="C3044" s="22"/>
      <c r="D3044" s="120"/>
      <c r="E3044" s="194"/>
      <c r="F3044" s="195" t="s">
        <v>2412</v>
      </c>
      <c r="G3044" s="196"/>
      <c r="H3044" s="197"/>
      <c r="I3044" s="198">
        <f t="shared" ca="1" si="238"/>
        <v>0</v>
      </c>
      <c r="J3044" s="121"/>
      <c r="K3044" s="196">
        <f>SUMIFS(VENTAS[Cantidad],VENTAS[Código del producto Vendido],INVENTARIO[[#This Row],[Code]])</f>
        <v>0</v>
      </c>
      <c r="L3044" s="196">
        <f>INVENTARIO[[#This Row],[Entradas]]-INVENTARIO[[#This Row],[Salidas]]</f>
        <v>0</v>
      </c>
      <c r="M3044" s="197">
        <f ca="1">INVENTARIO[[#This Row],[Pricing 1]]*10%</f>
        <v>0</v>
      </c>
      <c r="N3044" s="197"/>
      <c r="O3044" s="197"/>
      <c r="P3044" s="197" t="e">
        <f t="shared" si="239"/>
        <v>#DIV/0!</v>
      </c>
      <c r="Q3044" s="196"/>
      <c r="R3044" s="197"/>
      <c r="S3044" s="199">
        <f t="shared" si="240"/>
        <v>0</v>
      </c>
      <c r="T3044" s="200">
        <f ca="1">(P3044+S3044)-INVENTARIO[[#This Row],[Comisión 10%]]</f>
        <v>0</v>
      </c>
      <c r="U3044" s="197">
        <f t="shared" ca="1" si="241"/>
        <v>0</v>
      </c>
      <c r="V3044" s="201"/>
      <c r="W3044" s="20">
        <f ca="1">INVENTARIO[[#This Row],[Precio Final]]-(INVENTARIO[[#This Row],[Comisión 10%]]+INVENTARIO[[#This Row],[Costo total]])</f>
        <v>0</v>
      </c>
      <c r="X3044" s="20">
        <f ca="1">INVENTARIO[[#This Row],[Ganancia Unitaria]]*INVENTARIO[[#This Row],[Salidas]]</f>
        <v>0</v>
      </c>
      <c r="Y3044" s="20"/>
      <c r="Z3044" s="20"/>
    </row>
    <row r="3045" spans="1:26" ht="55" hidden="1" customHeight="1" x14ac:dyDescent="0.15">
      <c r="A3045" s="23"/>
      <c r="B3045" s="171"/>
      <c r="C3045" s="22"/>
      <c r="D3045" s="120"/>
      <c r="E3045" s="194"/>
      <c r="F3045" s="195" t="s">
        <v>714</v>
      </c>
      <c r="G3045" s="196"/>
      <c r="H3045" s="197"/>
      <c r="I3045" s="198">
        <f t="shared" ca="1" si="238"/>
        <v>0</v>
      </c>
      <c r="J3045" s="121"/>
      <c r="K3045" s="196">
        <f>SUMIFS(VENTAS[Cantidad],VENTAS[Código del producto Vendido],INVENTARIO[[#This Row],[Code]])</f>
        <v>0</v>
      </c>
      <c r="L3045" s="196">
        <f>INVENTARIO[[#This Row],[Entradas]]-INVENTARIO[[#This Row],[Salidas]]</f>
        <v>0</v>
      </c>
      <c r="M3045" s="197">
        <f ca="1">INVENTARIO[[#This Row],[Pricing 1]]*10%</f>
        <v>0</v>
      </c>
      <c r="N3045" s="197"/>
      <c r="O3045" s="197"/>
      <c r="P3045" s="197" t="e">
        <f t="shared" si="239"/>
        <v>#DIV/0!</v>
      </c>
      <c r="Q3045" s="196"/>
      <c r="R3045" s="197"/>
      <c r="S3045" s="199">
        <f t="shared" si="240"/>
        <v>0</v>
      </c>
      <c r="T3045" s="200">
        <f ca="1">(P3045+S3045)-INVENTARIO[[#This Row],[Comisión 10%]]</f>
        <v>0</v>
      </c>
      <c r="U3045" s="197">
        <f t="shared" ca="1" si="241"/>
        <v>0</v>
      </c>
      <c r="V3045" s="201"/>
      <c r="W3045" s="20">
        <f ca="1">INVENTARIO[[#This Row],[Precio Final]]-(INVENTARIO[[#This Row],[Comisión 10%]]+INVENTARIO[[#This Row],[Costo total]])</f>
        <v>0</v>
      </c>
      <c r="X3045" s="20">
        <f ca="1">INVENTARIO[[#This Row],[Ganancia Unitaria]]*INVENTARIO[[#This Row],[Salidas]]</f>
        <v>0</v>
      </c>
      <c r="Y3045" s="20"/>
      <c r="Z3045" s="20"/>
    </row>
    <row r="3046" spans="1:26" ht="55" hidden="1" customHeight="1" x14ac:dyDescent="0.15">
      <c r="A3046" s="23"/>
      <c r="B3046" s="171"/>
      <c r="C3046" s="22"/>
      <c r="D3046" s="120"/>
      <c r="E3046" s="194"/>
      <c r="F3046" s="195" t="s">
        <v>2412</v>
      </c>
      <c r="G3046" s="196"/>
      <c r="H3046" s="197"/>
      <c r="I3046" s="198">
        <f t="shared" ca="1" si="238"/>
        <v>0</v>
      </c>
      <c r="J3046" s="121"/>
      <c r="K3046" s="196">
        <f>SUMIFS(VENTAS[Cantidad],VENTAS[Código del producto Vendido],INVENTARIO[[#This Row],[Code]])</f>
        <v>0</v>
      </c>
      <c r="L3046" s="196">
        <f>INVENTARIO[[#This Row],[Entradas]]-INVENTARIO[[#This Row],[Salidas]]</f>
        <v>0</v>
      </c>
      <c r="M3046" s="197">
        <f ca="1">INVENTARIO[[#This Row],[Pricing 1]]*10%</f>
        <v>0</v>
      </c>
      <c r="N3046" s="197"/>
      <c r="O3046" s="197"/>
      <c r="P3046" s="197" t="e">
        <f t="shared" si="239"/>
        <v>#DIV/0!</v>
      </c>
      <c r="Q3046" s="196"/>
      <c r="R3046" s="197"/>
      <c r="S3046" s="199">
        <f t="shared" si="240"/>
        <v>0</v>
      </c>
      <c r="T3046" s="200">
        <f ca="1">(P3046+S3046)-INVENTARIO[[#This Row],[Comisión 10%]]</f>
        <v>0</v>
      </c>
      <c r="U3046" s="197">
        <f t="shared" ca="1" si="241"/>
        <v>0</v>
      </c>
      <c r="V3046" s="201"/>
      <c r="W3046" s="20">
        <f ca="1">INVENTARIO[[#This Row],[Precio Final]]-(INVENTARIO[[#This Row],[Comisión 10%]]+INVENTARIO[[#This Row],[Costo total]])</f>
        <v>0</v>
      </c>
      <c r="X3046" s="20">
        <f ca="1">INVENTARIO[[#This Row],[Ganancia Unitaria]]*INVENTARIO[[#This Row],[Salidas]]</f>
        <v>0</v>
      </c>
      <c r="Y3046" s="20"/>
      <c r="Z3046" s="20"/>
    </row>
    <row r="3047" spans="1:26" ht="55" hidden="1" customHeight="1" x14ac:dyDescent="0.15">
      <c r="A3047" s="23"/>
      <c r="B3047" s="171"/>
      <c r="C3047" s="22"/>
      <c r="D3047" s="120"/>
      <c r="E3047" s="194"/>
      <c r="F3047" s="195" t="s">
        <v>714</v>
      </c>
      <c r="G3047" s="196"/>
      <c r="H3047" s="197"/>
      <c r="I3047" s="198">
        <f t="shared" ca="1" si="238"/>
        <v>0</v>
      </c>
      <c r="J3047" s="121"/>
      <c r="K3047" s="196">
        <f>SUMIFS(VENTAS[Cantidad],VENTAS[Código del producto Vendido],INVENTARIO[[#This Row],[Code]])</f>
        <v>0</v>
      </c>
      <c r="L3047" s="196">
        <f>INVENTARIO[[#This Row],[Entradas]]-INVENTARIO[[#This Row],[Salidas]]</f>
        <v>0</v>
      </c>
      <c r="M3047" s="197">
        <f ca="1">INVENTARIO[[#This Row],[Pricing 1]]*10%</f>
        <v>0</v>
      </c>
      <c r="N3047" s="197"/>
      <c r="O3047" s="197"/>
      <c r="P3047" s="197" t="e">
        <f t="shared" si="239"/>
        <v>#DIV/0!</v>
      </c>
      <c r="Q3047" s="196"/>
      <c r="R3047" s="197"/>
      <c r="S3047" s="199">
        <f t="shared" si="240"/>
        <v>0</v>
      </c>
      <c r="T3047" s="200">
        <f ca="1">(P3047+S3047)-INVENTARIO[[#This Row],[Comisión 10%]]</f>
        <v>0</v>
      </c>
      <c r="U3047" s="197">
        <f t="shared" ca="1" si="241"/>
        <v>0</v>
      </c>
      <c r="V3047" s="201"/>
      <c r="W3047" s="20">
        <f ca="1">INVENTARIO[[#This Row],[Precio Final]]-(INVENTARIO[[#This Row],[Comisión 10%]]+INVENTARIO[[#This Row],[Costo total]])</f>
        <v>0</v>
      </c>
      <c r="X3047" s="20">
        <f ca="1">INVENTARIO[[#This Row],[Ganancia Unitaria]]*INVENTARIO[[#This Row],[Salidas]]</f>
        <v>0</v>
      </c>
      <c r="Y3047" s="20"/>
      <c r="Z3047" s="20"/>
    </row>
    <row r="3048" spans="1:26" ht="55" hidden="1" customHeight="1" x14ac:dyDescent="0.15">
      <c r="A3048" s="23"/>
      <c r="B3048" s="171"/>
      <c r="C3048" s="22"/>
      <c r="D3048" s="120"/>
      <c r="E3048" s="194"/>
      <c r="F3048" s="195" t="s">
        <v>714</v>
      </c>
      <c r="G3048" s="196"/>
      <c r="H3048" s="197"/>
      <c r="I3048" s="198">
        <f t="shared" ca="1" si="238"/>
        <v>0</v>
      </c>
      <c r="J3048" s="121"/>
      <c r="K3048" s="196">
        <f>SUMIFS(VENTAS[Cantidad],VENTAS[Código del producto Vendido],INVENTARIO[[#This Row],[Code]])</f>
        <v>0</v>
      </c>
      <c r="L3048" s="196">
        <f>INVENTARIO[[#This Row],[Entradas]]-INVENTARIO[[#This Row],[Salidas]]</f>
        <v>0</v>
      </c>
      <c r="M3048" s="197">
        <f ca="1">INVENTARIO[[#This Row],[Pricing 1]]*10%</f>
        <v>0</v>
      </c>
      <c r="N3048" s="197"/>
      <c r="O3048" s="197"/>
      <c r="P3048" s="197" t="e">
        <f t="shared" si="239"/>
        <v>#DIV/0!</v>
      </c>
      <c r="Q3048" s="196"/>
      <c r="R3048" s="197"/>
      <c r="S3048" s="199">
        <f t="shared" si="240"/>
        <v>0</v>
      </c>
      <c r="T3048" s="200">
        <f ca="1">(P3048+S3048)-INVENTARIO[[#This Row],[Comisión 10%]]</f>
        <v>0</v>
      </c>
      <c r="U3048" s="197">
        <f t="shared" ca="1" si="241"/>
        <v>0</v>
      </c>
      <c r="V3048" s="201"/>
      <c r="W3048" s="20">
        <f ca="1">INVENTARIO[[#This Row],[Precio Final]]-(INVENTARIO[[#This Row],[Comisión 10%]]+INVENTARIO[[#This Row],[Costo total]])</f>
        <v>0</v>
      </c>
      <c r="X3048" s="20">
        <f ca="1">INVENTARIO[[#This Row],[Ganancia Unitaria]]*INVENTARIO[[#This Row],[Salidas]]</f>
        <v>0</v>
      </c>
      <c r="Y3048" s="20"/>
      <c r="Z3048" s="20"/>
    </row>
    <row r="3049" spans="1:26" ht="55" hidden="1" customHeight="1" x14ac:dyDescent="0.15">
      <c r="A3049" s="23"/>
      <c r="B3049" s="171"/>
      <c r="C3049" s="22"/>
      <c r="D3049" s="120"/>
      <c r="E3049" s="194"/>
      <c r="F3049" s="195" t="s">
        <v>2412</v>
      </c>
      <c r="G3049" s="196"/>
      <c r="H3049" s="197"/>
      <c r="I3049" s="198">
        <f t="shared" ca="1" si="238"/>
        <v>0</v>
      </c>
      <c r="J3049" s="121"/>
      <c r="K3049" s="196">
        <f>SUMIFS(VENTAS[Cantidad],VENTAS[Código del producto Vendido],INVENTARIO[[#This Row],[Code]])</f>
        <v>0</v>
      </c>
      <c r="L3049" s="196">
        <f>INVENTARIO[[#This Row],[Entradas]]-INVENTARIO[[#This Row],[Salidas]]</f>
        <v>0</v>
      </c>
      <c r="M3049" s="197">
        <f ca="1">INVENTARIO[[#This Row],[Pricing 1]]*10%</f>
        <v>0</v>
      </c>
      <c r="N3049" s="197"/>
      <c r="O3049" s="197"/>
      <c r="P3049" s="197" t="e">
        <f t="shared" si="239"/>
        <v>#DIV/0!</v>
      </c>
      <c r="Q3049" s="196"/>
      <c r="R3049" s="197"/>
      <c r="S3049" s="199">
        <f t="shared" si="240"/>
        <v>0</v>
      </c>
      <c r="T3049" s="200">
        <f ca="1">(P3049+S3049)-INVENTARIO[[#This Row],[Comisión 10%]]</f>
        <v>0</v>
      </c>
      <c r="U3049" s="197">
        <f t="shared" ca="1" si="241"/>
        <v>0</v>
      </c>
      <c r="V3049" s="201"/>
      <c r="W3049" s="20">
        <f ca="1">INVENTARIO[[#This Row],[Precio Final]]-(INVENTARIO[[#This Row],[Comisión 10%]]+INVENTARIO[[#This Row],[Costo total]])</f>
        <v>0</v>
      </c>
      <c r="X3049" s="20">
        <f ca="1">INVENTARIO[[#This Row],[Ganancia Unitaria]]*INVENTARIO[[#This Row],[Salidas]]</f>
        <v>0</v>
      </c>
      <c r="Y3049" s="20"/>
      <c r="Z3049" s="20"/>
    </row>
    <row r="3050" spans="1:26" ht="55" hidden="1" customHeight="1" x14ac:dyDescent="0.15">
      <c r="A3050" s="23"/>
      <c r="B3050" s="171"/>
      <c r="C3050" s="22"/>
      <c r="D3050" s="120"/>
      <c r="E3050" s="194"/>
      <c r="F3050" s="195" t="s">
        <v>1345</v>
      </c>
      <c r="G3050" s="196"/>
      <c r="H3050" s="197"/>
      <c r="I3050" s="198">
        <f t="shared" ca="1" si="238"/>
        <v>0</v>
      </c>
      <c r="J3050" s="121"/>
      <c r="K3050" s="196">
        <f>SUMIFS(VENTAS[Cantidad],VENTAS[Código del producto Vendido],INVENTARIO[[#This Row],[Code]])</f>
        <v>0</v>
      </c>
      <c r="L3050" s="196">
        <f>INVENTARIO[[#This Row],[Entradas]]-INVENTARIO[[#This Row],[Salidas]]</f>
        <v>0</v>
      </c>
      <c r="M3050" s="197">
        <f ca="1">INVENTARIO[[#This Row],[Pricing 1]]*10%</f>
        <v>0</v>
      </c>
      <c r="N3050" s="197"/>
      <c r="O3050" s="197"/>
      <c r="P3050" s="197" t="e">
        <f t="shared" si="239"/>
        <v>#DIV/0!</v>
      </c>
      <c r="Q3050" s="196"/>
      <c r="R3050" s="197"/>
      <c r="S3050" s="199">
        <f t="shared" si="240"/>
        <v>0</v>
      </c>
      <c r="T3050" s="200">
        <f ca="1">(P3050+S3050)-INVENTARIO[[#This Row],[Comisión 10%]]</f>
        <v>0</v>
      </c>
      <c r="U3050" s="197">
        <f t="shared" ca="1" si="241"/>
        <v>0</v>
      </c>
      <c r="V3050" s="201"/>
      <c r="W3050" s="20">
        <f ca="1">INVENTARIO[[#This Row],[Precio Final]]-(INVENTARIO[[#This Row],[Comisión 10%]]+INVENTARIO[[#This Row],[Costo total]])</f>
        <v>0</v>
      </c>
      <c r="X3050" s="20">
        <f ca="1">INVENTARIO[[#This Row],[Ganancia Unitaria]]*INVENTARIO[[#This Row],[Salidas]]</f>
        <v>0</v>
      </c>
      <c r="Y3050" s="20"/>
      <c r="Z3050" s="20"/>
    </row>
    <row r="3051" spans="1:26" ht="55" hidden="1" customHeight="1" x14ac:dyDescent="0.15">
      <c r="A3051" s="23"/>
      <c r="B3051" s="171"/>
      <c r="C3051" s="22"/>
      <c r="D3051" s="120"/>
      <c r="E3051" s="194"/>
      <c r="F3051" s="195" t="s">
        <v>1345</v>
      </c>
      <c r="G3051" s="196"/>
      <c r="H3051" s="197"/>
      <c r="I3051" s="198">
        <f t="shared" ca="1" si="238"/>
        <v>0</v>
      </c>
      <c r="J3051" s="121"/>
      <c r="K3051" s="196">
        <f>SUMIFS(VENTAS[Cantidad],VENTAS[Código del producto Vendido],INVENTARIO[[#This Row],[Code]])</f>
        <v>0</v>
      </c>
      <c r="L3051" s="196">
        <f>INVENTARIO[[#This Row],[Entradas]]-INVENTARIO[[#This Row],[Salidas]]</f>
        <v>0</v>
      </c>
      <c r="M3051" s="197">
        <f ca="1">INVENTARIO[[#This Row],[Pricing 1]]*10%</f>
        <v>0</v>
      </c>
      <c r="N3051" s="197"/>
      <c r="O3051" s="197"/>
      <c r="P3051" s="197" t="e">
        <f t="shared" si="239"/>
        <v>#DIV/0!</v>
      </c>
      <c r="Q3051" s="196"/>
      <c r="R3051" s="197"/>
      <c r="S3051" s="199">
        <f t="shared" si="240"/>
        <v>0</v>
      </c>
      <c r="T3051" s="200">
        <f ca="1">(P3051+S3051)-INVENTARIO[[#This Row],[Comisión 10%]]</f>
        <v>0</v>
      </c>
      <c r="U3051" s="197">
        <f t="shared" ca="1" si="241"/>
        <v>0</v>
      </c>
      <c r="V3051" s="201"/>
      <c r="W3051" s="20">
        <f ca="1">INVENTARIO[[#This Row],[Precio Final]]-(INVENTARIO[[#This Row],[Comisión 10%]]+INVENTARIO[[#This Row],[Costo total]])</f>
        <v>0</v>
      </c>
      <c r="X3051" s="20">
        <f ca="1">INVENTARIO[[#This Row],[Ganancia Unitaria]]*INVENTARIO[[#This Row],[Salidas]]</f>
        <v>0</v>
      </c>
      <c r="Y3051" s="20"/>
      <c r="Z3051" s="20"/>
    </row>
    <row r="3052" spans="1:26" ht="55" hidden="1" customHeight="1" x14ac:dyDescent="0.15">
      <c r="A3052" s="23"/>
      <c r="B3052" s="171"/>
      <c r="C3052" s="22"/>
      <c r="D3052" s="120"/>
      <c r="E3052" s="194"/>
      <c r="F3052" s="195" t="s">
        <v>714</v>
      </c>
      <c r="G3052" s="196"/>
      <c r="H3052" s="197"/>
      <c r="I3052" s="198">
        <f t="shared" ca="1" si="238"/>
        <v>0</v>
      </c>
      <c r="J3052" s="121"/>
      <c r="K3052" s="196">
        <f>SUMIFS(VENTAS[Cantidad],VENTAS[Código del producto Vendido],INVENTARIO[[#This Row],[Code]])</f>
        <v>0</v>
      </c>
      <c r="L3052" s="196">
        <f>INVENTARIO[[#This Row],[Entradas]]-INVENTARIO[[#This Row],[Salidas]]</f>
        <v>0</v>
      </c>
      <c r="M3052" s="197">
        <f ca="1">INVENTARIO[[#This Row],[Pricing 1]]*10%</f>
        <v>0</v>
      </c>
      <c r="N3052" s="197"/>
      <c r="O3052" s="197"/>
      <c r="P3052" s="197" t="e">
        <f t="shared" si="239"/>
        <v>#DIV/0!</v>
      </c>
      <c r="Q3052" s="196"/>
      <c r="R3052" s="197"/>
      <c r="S3052" s="199">
        <f t="shared" si="240"/>
        <v>0</v>
      </c>
      <c r="T3052" s="200">
        <f ca="1">(P3052+S3052)-INVENTARIO[[#This Row],[Comisión 10%]]</f>
        <v>0</v>
      </c>
      <c r="U3052" s="197">
        <f t="shared" ca="1" si="241"/>
        <v>0</v>
      </c>
      <c r="V3052" s="201"/>
      <c r="W3052" s="20">
        <f ca="1">INVENTARIO[[#This Row],[Precio Final]]-(INVENTARIO[[#This Row],[Comisión 10%]]+INVENTARIO[[#This Row],[Costo total]])</f>
        <v>0</v>
      </c>
      <c r="X3052" s="20">
        <f ca="1">INVENTARIO[[#This Row],[Ganancia Unitaria]]*INVENTARIO[[#This Row],[Salidas]]</f>
        <v>0</v>
      </c>
      <c r="Y3052" s="20"/>
      <c r="Z3052" s="20"/>
    </row>
    <row r="3053" spans="1:26" ht="55" hidden="1" customHeight="1" x14ac:dyDescent="0.15">
      <c r="A3053" s="23"/>
      <c r="B3053" s="171"/>
      <c r="C3053" s="22"/>
      <c r="D3053" s="120"/>
      <c r="E3053" s="194"/>
      <c r="F3053" s="195" t="s">
        <v>693</v>
      </c>
      <c r="G3053" s="196"/>
      <c r="H3053" s="197"/>
      <c r="I3053" s="198">
        <f t="shared" ca="1" si="238"/>
        <v>0</v>
      </c>
      <c r="J3053" s="121"/>
      <c r="K3053" s="196">
        <f>SUMIFS(VENTAS[Cantidad],VENTAS[Código del producto Vendido],INVENTARIO[[#This Row],[Code]])</f>
        <v>0</v>
      </c>
      <c r="L3053" s="196">
        <f>INVENTARIO[[#This Row],[Entradas]]-INVENTARIO[[#This Row],[Salidas]]</f>
        <v>0</v>
      </c>
      <c r="M3053" s="197">
        <f ca="1">INVENTARIO[[#This Row],[Pricing 1]]*10%</f>
        <v>0</v>
      </c>
      <c r="N3053" s="197"/>
      <c r="O3053" s="197"/>
      <c r="P3053" s="197" t="e">
        <f t="shared" si="239"/>
        <v>#DIV/0!</v>
      </c>
      <c r="Q3053" s="196"/>
      <c r="R3053" s="197"/>
      <c r="S3053" s="199">
        <f t="shared" si="240"/>
        <v>0</v>
      </c>
      <c r="T3053" s="200">
        <f ca="1">(P3053+S3053)-INVENTARIO[[#This Row],[Comisión 10%]]</f>
        <v>0</v>
      </c>
      <c r="U3053" s="197">
        <f t="shared" ca="1" si="241"/>
        <v>0</v>
      </c>
      <c r="V3053" s="201"/>
      <c r="W3053" s="20">
        <f ca="1">INVENTARIO[[#This Row],[Precio Final]]-(INVENTARIO[[#This Row],[Comisión 10%]]+INVENTARIO[[#This Row],[Costo total]])</f>
        <v>0</v>
      </c>
      <c r="X3053" s="20">
        <f ca="1">INVENTARIO[[#This Row],[Ganancia Unitaria]]*INVENTARIO[[#This Row],[Salidas]]</f>
        <v>0</v>
      </c>
      <c r="Y3053" s="20"/>
      <c r="Z3053" s="20"/>
    </row>
    <row r="3054" spans="1:26" ht="55" hidden="1" customHeight="1" x14ac:dyDescent="0.15">
      <c r="A3054" s="23"/>
      <c r="B3054" s="171"/>
      <c r="C3054" s="22"/>
      <c r="D3054" s="120"/>
      <c r="E3054" s="194"/>
      <c r="F3054" s="195" t="s">
        <v>2415</v>
      </c>
      <c r="G3054" s="196"/>
      <c r="H3054" s="197"/>
      <c r="I3054" s="198">
        <f t="shared" ca="1" si="238"/>
        <v>0</v>
      </c>
      <c r="J3054" s="121"/>
      <c r="K3054" s="196">
        <f>SUMIFS(VENTAS[Cantidad],VENTAS[Código del producto Vendido],INVENTARIO[[#This Row],[Code]])</f>
        <v>0</v>
      </c>
      <c r="L3054" s="196">
        <f>INVENTARIO[[#This Row],[Entradas]]-INVENTARIO[[#This Row],[Salidas]]</f>
        <v>0</v>
      </c>
      <c r="M3054" s="197">
        <f ca="1">INVENTARIO[[#This Row],[Pricing 1]]*10%</f>
        <v>0</v>
      </c>
      <c r="N3054" s="197"/>
      <c r="O3054" s="197"/>
      <c r="P3054" s="197" t="e">
        <f t="shared" si="239"/>
        <v>#DIV/0!</v>
      </c>
      <c r="Q3054" s="196"/>
      <c r="R3054" s="197"/>
      <c r="S3054" s="199">
        <f t="shared" si="240"/>
        <v>0</v>
      </c>
      <c r="T3054" s="200">
        <f ca="1">(P3054+S3054)-INVENTARIO[[#This Row],[Comisión 10%]]</f>
        <v>0</v>
      </c>
      <c r="U3054" s="197">
        <f t="shared" ca="1" si="241"/>
        <v>0</v>
      </c>
      <c r="V3054" s="201"/>
      <c r="W3054" s="20">
        <f ca="1">INVENTARIO[[#This Row],[Precio Final]]-(INVENTARIO[[#This Row],[Comisión 10%]]+INVENTARIO[[#This Row],[Costo total]])</f>
        <v>0</v>
      </c>
      <c r="X3054" s="20">
        <f ca="1">INVENTARIO[[#This Row],[Ganancia Unitaria]]*INVENTARIO[[#This Row],[Salidas]]</f>
        <v>0</v>
      </c>
      <c r="Y3054" s="20"/>
      <c r="Z3054" s="20"/>
    </row>
    <row r="3055" spans="1:26" ht="55" hidden="1" customHeight="1" x14ac:dyDescent="0.15">
      <c r="A3055" s="23"/>
      <c r="B3055" s="171"/>
      <c r="C3055" s="22"/>
      <c r="D3055" s="120"/>
      <c r="E3055" s="194"/>
      <c r="F3055" s="195" t="s">
        <v>693</v>
      </c>
      <c r="G3055" s="196"/>
      <c r="H3055" s="197"/>
      <c r="I3055" s="198">
        <f t="shared" ca="1" si="238"/>
        <v>0</v>
      </c>
      <c r="J3055" s="121"/>
      <c r="K3055" s="196">
        <f>SUMIFS(VENTAS[Cantidad],VENTAS[Código del producto Vendido],INVENTARIO[[#This Row],[Code]])</f>
        <v>0</v>
      </c>
      <c r="L3055" s="196">
        <f>INVENTARIO[[#This Row],[Entradas]]-INVENTARIO[[#This Row],[Salidas]]</f>
        <v>0</v>
      </c>
      <c r="M3055" s="197">
        <f ca="1">INVENTARIO[[#This Row],[Pricing 1]]*10%</f>
        <v>0</v>
      </c>
      <c r="N3055" s="197"/>
      <c r="O3055" s="197"/>
      <c r="P3055" s="197" t="e">
        <f t="shared" si="239"/>
        <v>#DIV/0!</v>
      </c>
      <c r="Q3055" s="196"/>
      <c r="R3055" s="197"/>
      <c r="S3055" s="199">
        <f t="shared" si="240"/>
        <v>0</v>
      </c>
      <c r="T3055" s="200">
        <f ca="1">(P3055+S3055)-INVENTARIO[[#This Row],[Comisión 10%]]</f>
        <v>0</v>
      </c>
      <c r="U3055" s="197">
        <f t="shared" ca="1" si="241"/>
        <v>0</v>
      </c>
      <c r="V3055" s="201"/>
      <c r="W3055" s="20">
        <f ca="1">INVENTARIO[[#This Row],[Precio Final]]-(INVENTARIO[[#This Row],[Comisión 10%]]+INVENTARIO[[#This Row],[Costo total]])</f>
        <v>0</v>
      </c>
      <c r="X3055" s="20">
        <f ca="1">INVENTARIO[[#This Row],[Ganancia Unitaria]]*INVENTARIO[[#This Row],[Salidas]]</f>
        <v>0</v>
      </c>
      <c r="Y3055" s="20"/>
      <c r="Z3055" s="20"/>
    </row>
    <row r="3056" spans="1:26" ht="55" hidden="1" customHeight="1" x14ac:dyDescent="0.15">
      <c r="A3056" s="23"/>
      <c r="B3056" s="171"/>
      <c r="C3056" s="22"/>
      <c r="D3056" s="120"/>
      <c r="E3056" s="194"/>
      <c r="F3056" s="195" t="s">
        <v>698</v>
      </c>
      <c r="G3056" s="196"/>
      <c r="H3056" s="197"/>
      <c r="I3056" s="198">
        <f t="shared" ca="1" si="238"/>
        <v>0</v>
      </c>
      <c r="J3056" s="121"/>
      <c r="K3056" s="196">
        <f>SUMIFS(VENTAS[Cantidad],VENTAS[Código del producto Vendido],INVENTARIO[[#This Row],[Code]])</f>
        <v>0</v>
      </c>
      <c r="L3056" s="196">
        <f>INVENTARIO[[#This Row],[Entradas]]-INVENTARIO[[#This Row],[Salidas]]</f>
        <v>0</v>
      </c>
      <c r="M3056" s="197">
        <f ca="1">INVENTARIO[[#This Row],[Pricing 1]]*10%</f>
        <v>0</v>
      </c>
      <c r="N3056" s="197"/>
      <c r="O3056" s="197"/>
      <c r="P3056" s="197" t="e">
        <f t="shared" si="239"/>
        <v>#DIV/0!</v>
      </c>
      <c r="Q3056" s="196"/>
      <c r="R3056" s="197"/>
      <c r="S3056" s="199">
        <f t="shared" si="240"/>
        <v>0</v>
      </c>
      <c r="T3056" s="200">
        <f ca="1">(P3056+S3056)-INVENTARIO[[#This Row],[Comisión 10%]]</f>
        <v>0</v>
      </c>
      <c r="U3056" s="197">
        <f t="shared" ca="1" si="241"/>
        <v>0</v>
      </c>
      <c r="V3056" s="201"/>
      <c r="W3056" s="20">
        <f ca="1">INVENTARIO[[#This Row],[Precio Final]]-(INVENTARIO[[#This Row],[Comisión 10%]]+INVENTARIO[[#This Row],[Costo total]])</f>
        <v>0</v>
      </c>
      <c r="X3056" s="20">
        <f ca="1">INVENTARIO[[#This Row],[Ganancia Unitaria]]*INVENTARIO[[#This Row],[Salidas]]</f>
        <v>0</v>
      </c>
      <c r="Y3056" s="20"/>
      <c r="Z3056" s="20"/>
    </row>
    <row r="3057" spans="1:26" ht="55" hidden="1" customHeight="1" x14ac:dyDescent="0.15">
      <c r="A3057" s="23"/>
      <c r="B3057" s="171"/>
      <c r="C3057" s="22"/>
      <c r="D3057" s="120"/>
      <c r="E3057" s="194"/>
      <c r="F3057" s="195" t="s">
        <v>697</v>
      </c>
      <c r="G3057" s="196"/>
      <c r="H3057" s="197"/>
      <c r="I3057" s="198">
        <f t="shared" ca="1" si="238"/>
        <v>0</v>
      </c>
      <c r="J3057" s="121"/>
      <c r="K3057" s="196">
        <f>SUMIFS(VENTAS[Cantidad],VENTAS[Código del producto Vendido],INVENTARIO[[#This Row],[Code]])</f>
        <v>0</v>
      </c>
      <c r="L3057" s="196">
        <f>INVENTARIO[[#This Row],[Entradas]]-INVENTARIO[[#This Row],[Salidas]]</f>
        <v>0</v>
      </c>
      <c r="M3057" s="197">
        <f ca="1">INVENTARIO[[#This Row],[Pricing 1]]*10%</f>
        <v>0</v>
      </c>
      <c r="N3057" s="197"/>
      <c r="O3057" s="197"/>
      <c r="P3057" s="197" t="e">
        <f t="shared" si="239"/>
        <v>#DIV/0!</v>
      </c>
      <c r="Q3057" s="196"/>
      <c r="R3057" s="197"/>
      <c r="S3057" s="199">
        <f t="shared" si="240"/>
        <v>0</v>
      </c>
      <c r="T3057" s="200">
        <f ca="1">(P3057+S3057)-INVENTARIO[[#This Row],[Comisión 10%]]</f>
        <v>0</v>
      </c>
      <c r="U3057" s="197">
        <f t="shared" ca="1" si="241"/>
        <v>0</v>
      </c>
      <c r="V3057" s="201"/>
      <c r="W3057" s="20">
        <f ca="1">INVENTARIO[[#This Row],[Precio Final]]-(INVENTARIO[[#This Row],[Comisión 10%]]+INVENTARIO[[#This Row],[Costo total]])</f>
        <v>0</v>
      </c>
      <c r="X3057" s="20">
        <f ca="1">INVENTARIO[[#This Row],[Ganancia Unitaria]]*INVENTARIO[[#This Row],[Salidas]]</f>
        <v>0</v>
      </c>
      <c r="Y3057" s="20"/>
      <c r="Z3057" s="20"/>
    </row>
    <row r="3058" spans="1:26" ht="55" hidden="1" customHeight="1" x14ac:dyDescent="0.15">
      <c r="A3058" s="23"/>
      <c r="B3058" s="171"/>
      <c r="C3058" s="22"/>
      <c r="D3058" s="120"/>
      <c r="E3058" s="194"/>
      <c r="F3058" s="195" t="s">
        <v>695</v>
      </c>
      <c r="G3058" s="196"/>
      <c r="H3058" s="197"/>
      <c r="I3058" s="198">
        <f t="shared" ca="1" si="238"/>
        <v>0</v>
      </c>
      <c r="J3058" s="121"/>
      <c r="K3058" s="196">
        <f>SUMIFS(VENTAS[Cantidad],VENTAS[Código del producto Vendido],INVENTARIO[[#This Row],[Code]])</f>
        <v>0</v>
      </c>
      <c r="L3058" s="196">
        <f>INVENTARIO[[#This Row],[Entradas]]-INVENTARIO[[#This Row],[Salidas]]</f>
        <v>0</v>
      </c>
      <c r="M3058" s="197">
        <f ca="1">INVENTARIO[[#This Row],[Pricing 1]]*10%</f>
        <v>0</v>
      </c>
      <c r="N3058" s="197"/>
      <c r="O3058" s="197"/>
      <c r="P3058" s="197" t="e">
        <f t="shared" si="239"/>
        <v>#DIV/0!</v>
      </c>
      <c r="Q3058" s="196"/>
      <c r="R3058" s="197"/>
      <c r="S3058" s="199">
        <f t="shared" si="240"/>
        <v>0</v>
      </c>
      <c r="T3058" s="200">
        <f ca="1">(P3058+S3058)-INVENTARIO[[#This Row],[Comisión 10%]]</f>
        <v>0</v>
      </c>
      <c r="U3058" s="197">
        <f t="shared" ca="1" si="241"/>
        <v>0</v>
      </c>
      <c r="V3058" s="201"/>
      <c r="W3058" s="20">
        <f ca="1">INVENTARIO[[#This Row],[Precio Final]]-(INVENTARIO[[#This Row],[Comisión 10%]]+INVENTARIO[[#This Row],[Costo total]])</f>
        <v>0</v>
      </c>
      <c r="X3058" s="20">
        <f ca="1">INVENTARIO[[#This Row],[Ganancia Unitaria]]*INVENTARIO[[#This Row],[Salidas]]</f>
        <v>0</v>
      </c>
      <c r="Y3058" s="20"/>
      <c r="Z3058" s="20"/>
    </row>
    <row r="3059" spans="1:26" ht="55" hidden="1" customHeight="1" x14ac:dyDescent="0.15">
      <c r="A3059" s="23"/>
      <c r="B3059" s="171"/>
      <c r="C3059" s="22"/>
      <c r="D3059" s="120"/>
      <c r="E3059" s="194"/>
      <c r="F3059" s="195" t="s">
        <v>697</v>
      </c>
      <c r="G3059" s="196"/>
      <c r="H3059" s="197"/>
      <c r="I3059" s="198">
        <f t="shared" ca="1" si="238"/>
        <v>0</v>
      </c>
      <c r="J3059" s="121"/>
      <c r="K3059" s="196">
        <f>SUMIFS(VENTAS[Cantidad],VENTAS[Código del producto Vendido],INVENTARIO[[#This Row],[Code]])</f>
        <v>0</v>
      </c>
      <c r="L3059" s="196">
        <f>INVENTARIO[[#This Row],[Entradas]]-INVENTARIO[[#This Row],[Salidas]]</f>
        <v>0</v>
      </c>
      <c r="M3059" s="197">
        <f ca="1">INVENTARIO[[#This Row],[Pricing 1]]*10%</f>
        <v>0</v>
      </c>
      <c r="N3059" s="197"/>
      <c r="O3059" s="197"/>
      <c r="P3059" s="197" t="e">
        <f t="shared" si="239"/>
        <v>#DIV/0!</v>
      </c>
      <c r="Q3059" s="196"/>
      <c r="R3059" s="197"/>
      <c r="S3059" s="199">
        <f t="shared" si="240"/>
        <v>0</v>
      </c>
      <c r="T3059" s="200">
        <f ca="1">(P3059+S3059)-INVENTARIO[[#This Row],[Comisión 10%]]</f>
        <v>0</v>
      </c>
      <c r="U3059" s="197">
        <f t="shared" ca="1" si="241"/>
        <v>0</v>
      </c>
      <c r="V3059" s="201"/>
      <c r="W3059" s="20">
        <f ca="1">INVENTARIO[[#This Row],[Precio Final]]-(INVENTARIO[[#This Row],[Comisión 10%]]+INVENTARIO[[#This Row],[Costo total]])</f>
        <v>0</v>
      </c>
      <c r="X3059" s="20">
        <f ca="1">INVENTARIO[[#This Row],[Ganancia Unitaria]]*INVENTARIO[[#This Row],[Salidas]]</f>
        <v>0</v>
      </c>
      <c r="Y3059" s="20"/>
      <c r="Z3059" s="20"/>
    </row>
    <row r="3060" spans="1:26" ht="55" hidden="1" customHeight="1" x14ac:dyDescent="0.15">
      <c r="A3060" s="23"/>
      <c r="B3060" s="171"/>
      <c r="C3060" s="22"/>
      <c r="D3060" s="120"/>
      <c r="E3060" s="194"/>
      <c r="F3060" s="195" t="s">
        <v>698</v>
      </c>
      <c r="G3060" s="196"/>
      <c r="H3060" s="197"/>
      <c r="I3060" s="198">
        <f t="shared" ca="1" si="238"/>
        <v>0</v>
      </c>
      <c r="J3060" s="121"/>
      <c r="K3060" s="196">
        <f>SUMIFS(VENTAS[Cantidad],VENTAS[Código del producto Vendido],INVENTARIO[[#This Row],[Code]])</f>
        <v>0</v>
      </c>
      <c r="L3060" s="196">
        <f>INVENTARIO[[#This Row],[Entradas]]-INVENTARIO[[#This Row],[Salidas]]</f>
        <v>0</v>
      </c>
      <c r="M3060" s="197">
        <f ca="1">INVENTARIO[[#This Row],[Pricing 1]]*10%</f>
        <v>0</v>
      </c>
      <c r="N3060" s="197"/>
      <c r="O3060" s="197"/>
      <c r="P3060" s="197" t="e">
        <f t="shared" si="239"/>
        <v>#DIV/0!</v>
      </c>
      <c r="Q3060" s="196"/>
      <c r="R3060" s="197"/>
      <c r="S3060" s="199">
        <f t="shared" si="240"/>
        <v>0</v>
      </c>
      <c r="T3060" s="200">
        <f ca="1">(P3060+S3060)-INVENTARIO[[#This Row],[Comisión 10%]]</f>
        <v>0</v>
      </c>
      <c r="U3060" s="197">
        <f t="shared" ca="1" si="241"/>
        <v>0</v>
      </c>
      <c r="V3060" s="201"/>
      <c r="W3060" s="20">
        <f ca="1">INVENTARIO[[#This Row],[Precio Final]]-(INVENTARIO[[#This Row],[Comisión 10%]]+INVENTARIO[[#This Row],[Costo total]])</f>
        <v>0</v>
      </c>
      <c r="X3060" s="20">
        <f ca="1">INVENTARIO[[#This Row],[Ganancia Unitaria]]*INVENTARIO[[#This Row],[Salidas]]</f>
        <v>0</v>
      </c>
      <c r="Y3060" s="20"/>
      <c r="Z3060" s="20"/>
    </row>
    <row r="3061" spans="1:26" ht="55" hidden="1" customHeight="1" x14ac:dyDescent="0.15">
      <c r="A3061" s="23"/>
      <c r="B3061" s="171"/>
      <c r="C3061" s="22"/>
      <c r="D3061" s="120"/>
      <c r="E3061" s="194"/>
      <c r="F3061" s="195" t="s">
        <v>697</v>
      </c>
      <c r="G3061" s="196"/>
      <c r="H3061" s="197"/>
      <c r="I3061" s="198">
        <f t="shared" ca="1" si="238"/>
        <v>0</v>
      </c>
      <c r="J3061" s="121"/>
      <c r="K3061" s="196">
        <f>SUMIFS(VENTAS[Cantidad],VENTAS[Código del producto Vendido],INVENTARIO[[#This Row],[Code]])</f>
        <v>0</v>
      </c>
      <c r="L3061" s="196">
        <f>INVENTARIO[[#This Row],[Entradas]]-INVENTARIO[[#This Row],[Salidas]]</f>
        <v>0</v>
      </c>
      <c r="M3061" s="197">
        <f ca="1">INVENTARIO[[#This Row],[Pricing 1]]*10%</f>
        <v>0</v>
      </c>
      <c r="N3061" s="197"/>
      <c r="O3061" s="197"/>
      <c r="P3061" s="197" t="e">
        <f t="shared" si="239"/>
        <v>#DIV/0!</v>
      </c>
      <c r="Q3061" s="196"/>
      <c r="R3061" s="197"/>
      <c r="S3061" s="199">
        <f t="shared" si="240"/>
        <v>0</v>
      </c>
      <c r="T3061" s="200">
        <f ca="1">(P3061+S3061)-INVENTARIO[[#This Row],[Comisión 10%]]</f>
        <v>0</v>
      </c>
      <c r="U3061" s="197">
        <f t="shared" ca="1" si="241"/>
        <v>0</v>
      </c>
      <c r="V3061" s="201"/>
      <c r="W3061" s="20">
        <f ca="1">INVENTARIO[[#This Row],[Precio Final]]-(INVENTARIO[[#This Row],[Comisión 10%]]+INVENTARIO[[#This Row],[Costo total]])</f>
        <v>0</v>
      </c>
      <c r="X3061" s="20">
        <f ca="1">INVENTARIO[[#This Row],[Ganancia Unitaria]]*INVENTARIO[[#This Row],[Salidas]]</f>
        <v>0</v>
      </c>
      <c r="Y3061" s="20"/>
      <c r="Z3061" s="20"/>
    </row>
    <row r="3062" spans="1:26" ht="55" hidden="1" customHeight="1" x14ac:dyDescent="0.15">
      <c r="A3062" s="23"/>
      <c r="B3062" s="171"/>
      <c r="C3062" s="22"/>
      <c r="D3062" s="120"/>
      <c r="E3062" s="194"/>
      <c r="F3062" s="195" t="s">
        <v>695</v>
      </c>
      <c r="G3062" s="196"/>
      <c r="H3062" s="197"/>
      <c r="I3062" s="198">
        <f t="shared" ref="I3062:I3125" ca="1" si="242">U3062</f>
        <v>0</v>
      </c>
      <c r="J3062" s="121"/>
      <c r="K3062" s="196">
        <f>SUMIFS(VENTAS[Cantidad],VENTAS[Código del producto Vendido],INVENTARIO[[#This Row],[Code]])</f>
        <v>0</v>
      </c>
      <c r="L3062" s="196">
        <f>INVENTARIO[[#This Row],[Entradas]]-INVENTARIO[[#This Row],[Salidas]]</f>
        <v>0</v>
      </c>
      <c r="M3062" s="197">
        <f ca="1">INVENTARIO[[#This Row],[Pricing 1]]*10%</f>
        <v>0</v>
      </c>
      <c r="N3062" s="197"/>
      <c r="O3062" s="197"/>
      <c r="P3062" s="197" t="e">
        <f t="shared" ref="P3062:P3125" si="243">N3062/O3062</f>
        <v>#DIV/0!</v>
      </c>
      <c r="Q3062" s="196"/>
      <c r="R3062" s="197"/>
      <c r="S3062" s="199">
        <f t="shared" ref="S3062:S3125" si="244">Q3062*R3062/1000</f>
        <v>0</v>
      </c>
      <c r="T3062" s="200">
        <f ca="1">(P3062+S3062)-INVENTARIO[[#This Row],[Comisión 10%]]</f>
        <v>0</v>
      </c>
      <c r="U3062" s="197">
        <f t="shared" ref="U3062:U3125" ca="1" si="245">ROUNDUP(T3062,0)</f>
        <v>0</v>
      </c>
      <c r="V3062" s="201"/>
      <c r="W3062" s="20">
        <f ca="1">INVENTARIO[[#This Row],[Precio Final]]-(INVENTARIO[[#This Row],[Comisión 10%]]+INVENTARIO[[#This Row],[Costo total]])</f>
        <v>0</v>
      </c>
      <c r="X3062" s="20">
        <f ca="1">INVENTARIO[[#This Row],[Ganancia Unitaria]]*INVENTARIO[[#This Row],[Salidas]]</f>
        <v>0</v>
      </c>
      <c r="Y3062" s="20"/>
      <c r="Z3062" s="20"/>
    </row>
    <row r="3063" spans="1:26" ht="55" hidden="1" customHeight="1" x14ac:dyDescent="0.15">
      <c r="A3063" s="23"/>
      <c r="B3063" s="171"/>
      <c r="C3063" s="22"/>
      <c r="D3063" s="120"/>
      <c r="E3063" s="194"/>
      <c r="F3063" s="195" t="s">
        <v>698</v>
      </c>
      <c r="G3063" s="196"/>
      <c r="H3063" s="197"/>
      <c r="I3063" s="198">
        <f t="shared" ca="1" si="242"/>
        <v>0</v>
      </c>
      <c r="J3063" s="121"/>
      <c r="K3063" s="196">
        <f>SUMIFS(VENTAS[Cantidad],VENTAS[Código del producto Vendido],INVENTARIO[[#This Row],[Code]])</f>
        <v>0</v>
      </c>
      <c r="L3063" s="196">
        <f>INVENTARIO[[#This Row],[Entradas]]-INVENTARIO[[#This Row],[Salidas]]</f>
        <v>0</v>
      </c>
      <c r="M3063" s="197">
        <f ca="1">INVENTARIO[[#This Row],[Pricing 1]]*10%</f>
        <v>0</v>
      </c>
      <c r="N3063" s="197"/>
      <c r="O3063" s="197"/>
      <c r="P3063" s="197" t="e">
        <f t="shared" si="243"/>
        <v>#DIV/0!</v>
      </c>
      <c r="Q3063" s="196"/>
      <c r="R3063" s="197"/>
      <c r="S3063" s="199">
        <f t="shared" si="244"/>
        <v>0</v>
      </c>
      <c r="T3063" s="200">
        <f ca="1">(P3063+S3063)-INVENTARIO[[#This Row],[Comisión 10%]]</f>
        <v>0</v>
      </c>
      <c r="U3063" s="197">
        <f t="shared" ca="1" si="245"/>
        <v>0</v>
      </c>
      <c r="V3063" s="201"/>
      <c r="W3063" s="20">
        <f ca="1">INVENTARIO[[#This Row],[Precio Final]]-(INVENTARIO[[#This Row],[Comisión 10%]]+INVENTARIO[[#This Row],[Costo total]])</f>
        <v>0</v>
      </c>
      <c r="X3063" s="20">
        <f ca="1">INVENTARIO[[#This Row],[Ganancia Unitaria]]*INVENTARIO[[#This Row],[Salidas]]</f>
        <v>0</v>
      </c>
      <c r="Y3063" s="20"/>
      <c r="Z3063" s="20"/>
    </row>
    <row r="3064" spans="1:26" ht="55" hidden="1" customHeight="1" x14ac:dyDescent="0.15">
      <c r="A3064" s="23"/>
      <c r="B3064" s="171"/>
      <c r="C3064" s="22"/>
      <c r="D3064" s="120"/>
      <c r="E3064" s="194"/>
      <c r="F3064" s="195" t="s">
        <v>695</v>
      </c>
      <c r="G3064" s="196"/>
      <c r="H3064" s="197"/>
      <c r="I3064" s="198">
        <f t="shared" ca="1" si="242"/>
        <v>0</v>
      </c>
      <c r="J3064" s="121"/>
      <c r="K3064" s="196">
        <f>SUMIFS(VENTAS[Cantidad],VENTAS[Código del producto Vendido],INVENTARIO[[#This Row],[Code]])</f>
        <v>0</v>
      </c>
      <c r="L3064" s="196">
        <f>INVENTARIO[[#This Row],[Entradas]]-INVENTARIO[[#This Row],[Salidas]]</f>
        <v>0</v>
      </c>
      <c r="M3064" s="197">
        <f ca="1">INVENTARIO[[#This Row],[Pricing 1]]*10%</f>
        <v>0</v>
      </c>
      <c r="N3064" s="197"/>
      <c r="O3064" s="197"/>
      <c r="P3064" s="197" t="e">
        <f t="shared" si="243"/>
        <v>#DIV/0!</v>
      </c>
      <c r="Q3064" s="196"/>
      <c r="R3064" s="197"/>
      <c r="S3064" s="199">
        <f t="shared" si="244"/>
        <v>0</v>
      </c>
      <c r="T3064" s="200">
        <f ca="1">(P3064+S3064)-INVENTARIO[[#This Row],[Comisión 10%]]</f>
        <v>0</v>
      </c>
      <c r="U3064" s="197">
        <f t="shared" ca="1" si="245"/>
        <v>0</v>
      </c>
      <c r="V3064" s="201"/>
      <c r="W3064" s="20">
        <f ca="1">INVENTARIO[[#This Row],[Precio Final]]-(INVENTARIO[[#This Row],[Comisión 10%]]+INVENTARIO[[#This Row],[Costo total]])</f>
        <v>0</v>
      </c>
      <c r="X3064" s="20">
        <f ca="1">INVENTARIO[[#This Row],[Ganancia Unitaria]]*INVENTARIO[[#This Row],[Salidas]]</f>
        <v>0</v>
      </c>
      <c r="Y3064" s="20"/>
      <c r="Z3064" s="20"/>
    </row>
    <row r="3065" spans="1:26" ht="55" hidden="1" customHeight="1" x14ac:dyDescent="0.15">
      <c r="A3065" s="23"/>
      <c r="B3065" s="171"/>
      <c r="C3065" s="22"/>
      <c r="D3065" s="120"/>
      <c r="E3065" s="194"/>
      <c r="F3065" s="195" t="s">
        <v>697</v>
      </c>
      <c r="G3065" s="196"/>
      <c r="H3065" s="197"/>
      <c r="I3065" s="198">
        <f t="shared" ca="1" si="242"/>
        <v>0</v>
      </c>
      <c r="J3065" s="121"/>
      <c r="K3065" s="196">
        <f>SUMIFS(VENTAS[Cantidad],VENTAS[Código del producto Vendido],INVENTARIO[[#This Row],[Code]])</f>
        <v>0</v>
      </c>
      <c r="L3065" s="196">
        <f>INVENTARIO[[#This Row],[Entradas]]-INVENTARIO[[#This Row],[Salidas]]</f>
        <v>0</v>
      </c>
      <c r="M3065" s="197">
        <f ca="1">INVENTARIO[[#This Row],[Pricing 1]]*10%</f>
        <v>0</v>
      </c>
      <c r="N3065" s="197"/>
      <c r="O3065" s="197"/>
      <c r="P3065" s="197" t="e">
        <f t="shared" si="243"/>
        <v>#DIV/0!</v>
      </c>
      <c r="Q3065" s="196"/>
      <c r="R3065" s="197"/>
      <c r="S3065" s="199">
        <f t="shared" si="244"/>
        <v>0</v>
      </c>
      <c r="T3065" s="200">
        <f ca="1">(P3065+S3065)-INVENTARIO[[#This Row],[Comisión 10%]]</f>
        <v>0</v>
      </c>
      <c r="U3065" s="197">
        <f t="shared" ca="1" si="245"/>
        <v>0</v>
      </c>
      <c r="V3065" s="201"/>
      <c r="W3065" s="20">
        <f ca="1">INVENTARIO[[#This Row],[Precio Final]]-(INVENTARIO[[#This Row],[Comisión 10%]]+INVENTARIO[[#This Row],[Costo total]])</f>
        <v>0</v>
      </c>
      <c r="X3065" s="20">
        <f ca="1">INVENTARIO[[#This Row],[Ganancia Unitaria]]*INVENTARIO[[#This Row],[Salidas]]</f>
        <v>0</v>
      </c>
      <c r="Y3065" s="20"/>
      <c r="Z3065" s="20"/>
    </row>
    <row r="3066" spans="1:26" ht="55" hidden="1" customHeight="1" x14ac:dyDescent="0.15">
      <c r="A3066" s="23"/>
      <c r="B3066" s="171"/>
      <c r="C3066" s="22"/>
      <c r="D3066" s="120"/>
      <c r="E3066" s="194"/>
      <c r="F3066" s="195" t="s">
        <v>714</v>
      </c>
      <c r="G3066" s="196"/>
      <c r="H3066" s="197"/>
      <c r="I3066" s="198">
        <f t="shared" ca="1" si="242"/>
        <v>0</v>
      </c>
      <c r="J3066" s="121"/>
      <c r="K3066" s="196">
        <f>SUMIFS(VENTAS[Cantidad],VENTAS[Código del producto Vendido],INVENTARIO[[#This Row],[Code]])</f>
        <v>0</v>
      </c>
      <c r="L3066" s="196">
        <f>INVENTARIO[[#This Row],[Entradas]]-INVENTARIO[[#This Row],[Salidas]]</f>
        <v>0</v>
      </c>
      <c r="M3066" s="197">
        <f ca="1">INVENTARIO[[#This Row],[Pricing 1]]*10%</f>
        <v>0</v>
      </c>
      <c r="N3066" s="197"/>
      <c r="O3066" s="197"/>
      <c r="P3066" s="197" t="e">
        <f t="shared" si="243"/>
        <v>#DIV/0!</v>
      </c>
      <c r="Q3066" s="196"/>
      <c r="R3066" s="197"/>
      <c r="S3066" s="199">
        <f t="shared" si="244"/>
        <v>0</v>
      </c>
      <c r="T3066" s="200">
        <f ca="1">(P3066+S3066)-INVENTARIO[[#This Row],[Comisión 10%]]</f>
        <v>0</v>
      </c>
      <c r="U3066" s="197">
        <f t="shared" ca="1" si="245"/>
        <v>0</v>
      </c>
      <c r="V3066" s="201"/>
      <c r="W3066" s="20">
        <f ca="1">INVENTARIO[[#This Row],[Precio Final]]-(INVENTARIO[[#This Row],[Comisión 10%]]+INVENTARIO[[#This Row],[Costo total]])</f>
        <v>0</v>
      </c>
      <c r="X3066" s="20">
        <f ca="1">INVENTARIO[[#This Row],[Ganancia Unitaria]]*INVENTARIO[[#This Row],[Salidas]]</f>
        <v>0</v>
      </c>
      <c r="Y3066" s="20"/>
      <c r="Z3066" s="20"/>
    </row>
    <row r="3067" spans="1:26" ht="55" hidden="1" customHeight="1" x14ac:dyDescent="0.15">
      <c r="A3067" s="23"/>
      <c r="B3067" s="171"/>
      <c r="C3067" s="22"/>
      <c r="D3067" s="120"/>
      <c r="E3067" s="194"/>
      <c r="F3067" s="195" t="s">
        <v>698</v>
      </c>
      <c r="G3067" s="196"/>
      <c r="H3067" s="197"/>
      <c r="I3067" s="198">
        <f t="shared" ca="1" si="242"/>
        <v>0</v>
      </c>
      <c r="J3067" s="121"/>
      <c r="K3067" s="196">
        <f>SUMIFS(VENTAS[Cantidad],VENTAS[Código del producto Vendido],INVENTARIO[[#This Row],[Code]])</f>
        <v>0</v>
      </c>
      <c r="L3067" s="196">
        <f>INVENTARIO[[#This Row],[Entradas]]-INVENTARIO[[#This Row],[Salidas]]</f>
        <v>0</v>
      </c>
      <c r="M3067" s="197">
        <f ca="1">INVENTARIO[[#This Row],[Pricing 1]]*10%</f>
        <v>0</v>
      </c>
      <c r="N3067" s="197"/>
      <c r="O3067" s="197"/>
      <c r="P3067" s="197" t="e">
        <f t="shared" si="243"/>
        <v>#DIV/0!</v>
      </c>
      <c r="Q3067" s="196"/>
      <c r="R3067" s="197"/>
      <c r="S3067" s="199">
        <f t="shared" si="244"/>
        <v>0</v>
      </c>
      <c r="T3067" s="200">
        <f ca="1">(P3067+S3067)-INVENTARIO[[#This Row],[Comisión 10%]]</f>
        <v>0</v>
      </c>
      <c r="U3067" s="197">
        <f t="shared" ca="1" si="245"/>
        <v>0</v>
      </c>
      <c r="V3067" s="201"/>
      <c r="W3067" s="20">
        <f ca="1">INVENTARIO[[#This Row],[Precio Final]]-(INVENTARIO[[#This Row],[Comisión 10%]]+INVENTARIO[[#This Row],[Costo total]])</f>
        <v>0</v>
      </c>
      <c r="X3067" s="20">
        <f ca="1">INVENTARIO[[#This Row],[Ganancia Unitaria]]*INVENTARIO[[#This Row],[Salidas]]</f>
        <v>0</v>
      </c>
      <c r="Y3067" s="20"/>
      <c r="Z3067" s="20"/>
    </row>
    <row r="3068" spans="1:26" ht="55" hidden="1" customHeight="1" x14ac:dyDescent="0.15">
      <c r="A3068" s="23"/>
      <c r="B3068" s="171"/>
      <c r="C3068" s="22"/>
      <c r="D3068" s="120"/>
      <c r="E3068" s="194"/>
      <c r="F3068" s="195" t="s">
        <v>697</v>
      </c>
      <c r="G3068" s="196"/>
      <c r="H3068" s="197"/>
      <c r="I3068" s="198">
        <f t="shared" ca="1" si="242"/>
        <v>0</v>
      </c>
      <c r="J3068" s="121"/>
      <c r="K3068" s="196">
        <f>SUMIFS(VENTAS[Cantidad],VENTAS[Código del producto Vendido],INVENTARIO[[#This Row],[Code]])</f>
        <v>0</v>
      </c>
      <c r="L3068" s="196">
        <f>INVENTARIO[[#This Row],[Entradas]]-INVENTARIO[[#This Row],[Salidas]]</f>
        <v>0</v>
      </c>
      <c r="M3068" s="197">
        <f ca="1">INVENTARIO[[#This Row],[Pricing 1]]*10%</f>
        <v>0</v>
      </c>
      <c r="N3068" s="197"/>
      <c r="O3068" s="197"/>
      <c r="P3068" s="197" t="e">
        <f t="shared" si="243"/>
        <v>#DIV/0!</v>
      </c>
      <c r="Q3068" s="196"/>
      <c r="R3068" s="197"/>
      <c r="S3068" s="199">
        <f t="shared" si="244"/>
        <v>0</v>
      </c>
      <c r="T3068" s="200">
        <f ca="1">(P3068+S3068)-INVENTARIO[[#This Row],[Comisión 10%]]</f>
        <v>0</v>
      </c>
      <c r="U3068" s="197">
        <f t="shared" ca="1" si="245"/>
        <v>0</v>
      </c>
      <c r="V3068" s="201"/>
      <c r="W3068" s="20">
        <f ca="1">INVENTARIO[[#This Row],[Precio Final]]-(INVENTARIO[[#This Row],[Comisión 10%]]+INVENTARIO[[#This Row],[Costo total]])</f>
        <v>0</v>
      </c>
      <c r="X3068" s="20">
        <f ca="1">INVENTARIO[[#This Row],[Ganancia Unitaria]]*INVENTARIO[[#This Row],[Salidas]]</f>
        <v>0</v>
      </c>
      <c r="Y3068" s="20"/>
      <c r="Z3068" s="20"/>
    </row>
    <row r="3069" spans="1:26" ht="55" hidden="1" customHeight="1" x14ac:dyDescent="0.15">
      <c r="A3069" s="23"/>
      <c r="B3069" s="171"/>
      <c r="C3069" s="22"/>
      <c r="D3069" s="120"/>
      <c r="E3069" s="194"/>
      <c r="F3069" s="195" t="s">
        <v>695</v>
      </c>
      <c r="G3069" s="196"/>
      <c r="H3069" s="197"/>
      <c r="I3069" s="198">
        <f t="shared" ca="1" si="242"/>
        <v>0</v>
      </c>
      <c r="J3069" s="121"/>
      <c r="K3069" s="196">
        <f>SUMIFS(VENTAS[Cantidad],VENTAS[Código del producto Vendido],INVENTARIO[[#This Row],[Code]])</f>
        <v>0</v>
      </c>
      <c r="L3069" s="196">
        <f>INVENTARIO[[#This Row],[Entradas]]-INVENTARIO[[#This Row],[Salidas]]</f>
        <v>0</v>
      </c>
      <c r="M3069" s="197">
        <f ca="1">INVENTARIO[[#This Row],[Pricing 1]]*10%</f>
        <v>0</v>
      </c>
      <c r="N3069" s="197"/>
      <c r="O3069" s="197"/>
      <c r="P3069" s="197" t="e">
        <f t="shared" si="243"/>
        <v>#DIV/0!</v>
      </c>
      <c r="Q3069" s="196"/>
      <c r="R3069" s="197"/>
      <c r="S3069" s="199">
        <f t="shared" si="244"/>
        <v>0</v>
      </c>
      <c r="T3069" s="200">
        <f ca="1">(P3069+S3069)-INVENTARIO[[#This Row],[Comisión 10%]]</f>
        <v>0</v>
      </c>
      <c r="U3069" s="197">
        <f t="shared" ca="1" si="245"/>
        <v>0</v>
      </c>
      <c r="V3069" s="201"/>
      <c r="W3069" s="20">
        <f ca="1">INVENTARIO[[#This Row],[Precio Final]]-(INVENTARIO[[#This Row],[Comisión 10%]]+INVENTARIO[[#This Row],[Costo total]])</f>
        <v>0</v>
      </c>
      <c r="X3069" s="20">
        <f ca="1">INVENTARIO[[#This Row],[Ganancia Unitaria]]*INVENTARIO[[#This Row],[Salidas]]</f>
        <v>0</v>
      </c>
      <c r="Y3069" s="20"/>
      <c r="Z3069" s="20"/>
    </row>
    <row r="3070" spans="1:26" ht="55" hidden="1" customHeight="1" x14ac:dyDescent="0.15">
      <c r="A3070" s="23"/>
      <c r="B3070" s="171"/>
      <c r="C3070" s="22"/>
      <c r="D3070" s="120"/>
      <c r="E3070" s="194"/>
      <c r="F3070" s="195" t="s">
        <v>697</v>
      </c>
      <c r="G3070" s="196"/>
      <c r="H3070" s="197"/>
      <c r="I3070" s="198">
        <f t="shared" ca="1" si="242"/>
        <v>0</v>
      </c>
      <c r="J3070" s="121"/>
      <c r="K3070" s="196">
        <f>SUMIFS(VENTAS[Cantidad],VENTAS[Código del producto Vendido],INVENTARIO[[#This Row],[Code]])</f>
        <v>0</v>
      </c>
      <c r="L3070" s="196">
        <f>INVENTARIO[[#This Row],[Entradas]]-INVENTARIO[[#This Row],[Salidas]]</f>
        <v>0</v>
      </c>
      <c r="M3070" s="197">
        <f ca="1">INVENTARIO[[#This Row],[Pricing 1]]*10%</f>
        <v>0</v>
      </c>
      <c r="N3070" s="197"/>
      <c r="O3070" s="197"/>
      <c r="P3070" s="197" t="e">
        <f t="shared" si="243"/>
        <v>#DIV/0!</v>
      </c>
      <c r="Q3070" s="196"/>
      <c r="R3070" s="197"/>
      <c r="S3070" s="199">
        <f t="shared" si="244"/>
        <v>0</v>
      </c>
      <c r="T3070" s="200">
        <f ca="1">(P3070+S3070)-INVENTARIO[[#This Row],[Comisión 10%]]</f>
        <v>0</v>
      </c>
      <c r="U3070" s="197">
        <f t="shared" ca="1" si="245"/>
        <v>0</v>
      </c>
      <c r="V3070" s="201"/>
      <c r="W3070" s="20">
        <f ca="1">INVENTARIO[[#This Row],[Precio Final]]-(INVENTARIO[[#This Row],[Comisión 10%]]+INVENTARIO[[#This Row],[Costo total]])</f>
        <v>0</v>
      </c>
      <c r="X3070" s="20">
        <f ca="1">INVENTARIO[[#This Row],[Ganancia Unitaria]]*INVENTARIO[[#This Row],[Salidas]]</f>
        <v>0</v>
      </c>
      <c r="Y3070" s="20"/>
      <c r="Z3070" s="20"/>
    </row>
    <row r="3071" spans="1:26" ht="55" hidden="1" customHeight="1" x14ac:dyDescent="0.15">
      <c r="A3071" s="23"/>
      <c r="B3071" s="171"/>
      <c r="C3071" s="22"/>
      <c r="D3071" s="120"/>
      <c r="E3071" s="194"/>
      <c r="F3071" s="195" t="s">
        <v>692</v>
      </c>
      <c r="G3071" s="196"/>
      <c r="H3071" s="197"/>
      <c r="I3071" s="198">
        <f t="shared" ca="1" si="242"/>
        <v>0</v>
      </c>
      <c r="J3071" s="121"/>
      <c r="K3071" s="196">
        <f>SUMIFS(VENTAS[Cantidad],VENTAS[Código del producto Vendido],INVENTARIO[[#This Row],[Code]])</f>
        <v>0</v>
      </c>
      <c r="L3071" s="196">
        <f>INVENTARIO[[#This Row],[Entradas]]-INVENTARIO[[#This Row],[Salidas]]</f>
        <v>0</v>
      </c>
      <c r="M3071" s="197">
        <f ca="1">INVENTARIO[[#This Row],[Pricing 1]]*10%</f>
        <v>0</v>
      </c>
      <c r="N3071" s="197"/>
      <c r="O3071" s="197"/>
      <c r="P3071" s="197" t="e">
        <f t="shared" si="243"/>
        <v>#DIV/0!</v>
      </c>
      <c r="Q3071" s="196"/>
      <c r="R3071" s="197"/>
      <c r="S3071" s="199">
        <f t="shared" si="244"/>
        <v>0</v>
      </c>
      <c r="T3071" s="200">
        <f ca="1">(P3071+S3071)-INVENTARIO[[#This Row],[Comisión 10%]]</f>
        <v>0</v>
      </c>
      <c r="U3071" s="197">
        <f t="shared" ca="1" si="245"/>
        <v>0</v>
      </c>
      <c r="V3071" s="201"/>
      <c r="W3071" s="20">
        <f ca="1">INVENTARIO[[#This Row],[Precio Final]]-(INVENTARIO[[#This Row],[Comisión 10%]]+INVENTARIO[[#This Row],[Costo total]])</f>
        <v>0</v>
      </c>
      <c r="X3071" s="20">
        <f ca="1">INVENTARIO[[#This Row],[Ganancia Unitaria]]*INVENTARIO[[#This Row],[Salidas]]</f>
        <v>0</v>
      </c>
      <c r="Y3071" s="20"/>
      <c r="Z3071" s="20"/>
    </row>
    <row r="3072" spans="1:26" ht="55" hidden="1" customHeight="1" x14ac:dyDescent="0.15">
      <c r="A3072" s="23"/>
      <c r="B3072" s="171"/>
      <c r="C3072" s="22"/>
      <c r="D3072" s="120"/>
      <c r="E3072" s="194"/>
      <c r="F3072" s="195" t="s">
        <v>692</v>
      </c>
      <c r="G3072" s="196"/>
      <c r="H3072" s="197"/>
      <c r="I3072" s="198">
        <f t="shared" ca="1" si="242"/>
        <v>0</v>
      </c>
      <c r="J3072" s="121"/>
      <c r="K3072" s="196">
        <f>SUMIFS(VENTAS[Cantidad],VENTAS[Código del producto Vendido],INVENTARIO[[#This Row],[Code]])</f>
        <v>0</v>
      </c>
      <c r="L3072" s="196">
        <f>INVENTARIO[[#This Row],[Entradas]]-INVENTARIO[[#This Row],[Salidas]]</f>
        <v>0</v>
      </c>
      <c r="M3072" s="197">
        <f ca="1">INVENTARIO[[#This Row],[Pricing 1]]*10%</f>
        <v>0</v>
      </c>
      <c r="N3072" s="197"/>
      <c r="O3072" s="197"/>
      <c r="P3072" s="197" t="e">
        <f t="shared" si="243"/>
        <v>#DIV/0!</v>
      </c>
      <c r="Q3072" s="196"/>
      <c r="R3072" s="197"/>
      <c r="S3072" s="199">
        <f t="shared" si="244"/>
        <v>0</v>
      </c>
      <c r="T3072" s="200">
        <f ca="1">(P3072+S3072)-INVENTARIO[[#This Row],[Comisión 10%]]</f>
        <v>0</v>
      </c>
      <c r="U3072" s="197">
        <f t="shared" ca="1" si="245"/>
        <v>0</v>
      </c>
      <c r="V3072" s="201"/>
      <c r="W3072" s="20">
        <f ca="1">INVENTARIO[[#This Row],[Precio Final]]-(INVENTARIO[[#This Row],[Comisión 10%]]+INVENTARIO[[#This Row],[Costo total]])</f>
        <v>0</v>
      </c>
      <c r="X3072" s="20">
        <f ca="1">INVENTARIO[[#This Row],[Ganancia Unitaria]]*INVENTARIO[[#This Row],[Salidas]]</f>
        <v>0</v>
      </c>
      <c r="Y3072" s="20"/>
      <c r="Z3072" s="20"/>
    </row>
    <row r="3073" spans="1:26" ht="55" hidden="1" customHeight="1" x14ac:dyDescent="0.15">
      <c r="A3073" s="23"/>
      <c r="B3073" s="171"/>
      <c r="C3073" s="22"/>
      <c r="D3073" s="120"/>
      <c r="E3073" s="194"/>
      <c r="F3073" s="195" t="s">
        <v>695</v>
      </c>
      <c r="G3073" s="196"/>
      <c r="H3073" s="197"/>
      <c r="I3073" s="198">
        <f t="shared" ca="1" si="242"/>
        <v>0</v>
      </c>
      <c r="J3073" s="121"/>
      <c r="K3073" s="196">
        <f>SUMIFS(VENTAS[Cantidad],VENTAS[Código del producto Vendido],INVENTARIO[[#This Row],[Code]])</f>
        <v>0</v>
      </c>
      <c r="L3073" s="196">
        <f>INVENTARIO[[#This Row],[Entradas]]-INVENTARIO[[#This Row],[Salidas]]</f>
        <v>0</v>
      </c>
      <c r="M3073" s="197">
        <f ca="1">INVENTARIO[[#This Row],[Pricing 1]]*10%</f>
        <v>0</v>
      </c>
      <c r="N3073" s="197"/>
      <c r="O3073" s="197"/>
      <c r="P3073" s="197" t="e">
        <f t="shared" si="243"/>
        <v>#DIV/0!</v>
      </c>
      <c r="Q3073" s="196"/>
      <c r="R3073" s="197"/>
      <c r="S3073" s="199">
        <f t="shared" si="244"/>
        <v>0</v>
      </c>
      <c r="T3073" s="200">
        <f ca="1">(P3073+S3073)-INVENTARIO[[#This Row],[Comisión 10%]]</f>
        <v>0</v>
      </c>
      <c r="U3073" s="197">
        <f t="shared" ca="1" si="245"/>
        <v>0</v>
      </c>
      <c r="V3073" s="201"/>
      <c r="W3073" s="20">
        <f ca="1">INVENTARIO[[#This Row],[Precio Final]]-(INVENTARIO[[#This Row],[Comisión 10%]]+INVENTARIO[[#This Row],[Costo total]])</f>
        <v>0</v>
      </c>
      <c r="X3073" s="20">
        <f ca="1">INVENTARIO[[#This Row],[Ganancia Unitaria]]*INVENTARIO[[#This Row],[Salidas]]</f>
        <v>0</v>
      </c>
      <c r="Y3073" s="20"/>
      <c r="Z3073" s="20"/>
    </row>
    <row r="3074" spans="1:26" ht="55" hidden="1" customHeight="1" x14ac:dyDescent="0.15">
      <c r="A3074" s="23"/>
      <c r="B3074" s="171"/>
      <c r="C3074" s="22"/>
      <c r="D3074" s="120"/>
      <c r="E3074" s="194"/>
      <c r="F3074" s="195" t="s">
        <v>697</v>
      </c>
      <c r="G3074" s="196"/>
      <c r="H3074" s="197"/>
      <c r="I3074" s="198">
        <f t="shared" ca="1" si="242"/>
        <v>0</v>
      </c>
      <c r="J3074" s="121"/>
      <c r="K3074" s="196">
        <f>SUMIFS(VENTAS[Cantidad],VENTAS[Código del producto Vendido],INVENTARIO[[#This Row],[Code]])</f>
        <v>0</v>
      </c>
      <c r="L3074" s="196">
        <f>INVENTARIO[[#This Row],[Entradas]]-INVENTARIO[[#This Row],[Salidas]]</f>
        <v>0</v>
      </c>
      <c r="M3074" s="197">
        <f ca="1">INVENTARIO[[#This Row],[Pricing 1]]*10%</f>
        <v>0</v>
      </c>
      <c r="N3074" s="197"/>
      <c r="O3074" s="197"/>
      <c r="P3074" s="197" t="e">
        <f t="shared" si="243"/>
        <v>#DIV/0!</v>
      </c>
      <c r="Q3074" s="196"/>
      <c r="R3074" s="197"/>
      <c r="S3074" s="199">
        <f t="shared" si="244"/>
        <v>0</v>
      </c>
      <c r="T3074" s="200">
        <f ca="1">(P3074+S3074)-INVENTARIO[[#This Row],[Comisión 10%]]</f>
        <v>0</v>
      </c>
      <c r="U3074" s="197">
        <f t="shared" ca="1" si="245"/>
        <v>0</v>
      </c>
      <c r="V3074" s="201"/>
      <c r="W3074" s="20">
        <f ca="1">INVENTARIO[[#This Row],[Precio Final]]-(INVENTARIO[[#This Row],[Comisión 10%]]+INVENTARIO[[#This Row],[Costo total]])</f>
        <v>0</v>
      </c>
      <c r="X3074" s="20">
        <f ca="1">INVENTARIO[[#This Row],[Ganancia Unitaria]]*INVENTARIO[[#This Row],[Salidas]]</f>
        <v>0</v>
      </c>
      <c r="Y3074" s="20"/>
      <c r="Z3074" s="20"/>
    </row>
    <row r="3075" spans="1:26" ht="55" hidden="1" customHeight="1" x14ac:dyDescent="0.15">
      <c r="A3075" s="23"/>
      <c r="B3075" s="171"/>
      <c r="C3075" s="22"/>
      <c r="D3075" s="120"/>
      <c r="E3075" s="194"/>
      <c r="F3075" s="195" t="s">
        <v>698</v>
      </c>
      <c r="G3075" s="196"/>
      <c r="H3075" s="197"/>
      <c r="I3075" s="198">
        <f t="shared" ca="1" si="242"/>
        <v>0</v>
      </c>
      <c r="J3075" s="121"/>
      <c r="K3075" s="196">
        <f>SUMIFS(VENTAS[Cantidad],VENTAS[Código del producto Vendido],INVENTARIO[[#This Row],[Code]])</f>
        <v>0</v>
      </c>
      <c r="L3075" s="196">
        <f>INVENTARIO[[#This Row],[Entradas]]-INVENTARIO[[#This Row],[Salidas]]</f>
        <v>0</v>
      </c>
      <c r="M3075" s="197">
        <f ca="1">INVENTARIO[[#This Row],[Pricing 1]]*10%</f>
        <v>0</v>
      </c>
      <c r="N3075" s="197"/>
      <c r="O3075" s="197"/>
      <c r="P3075" s="197" t="e">
        <f t="shared" si="243"/>
        <v>#DIV/0!</v>
      </c>
      <c r="Q3075" s="196"/>
      <c r="R3075" s="197"/>
      <c r="S3075" s="199">
        <f t="shared" si="244"/>
        <v>0</v>
      </c>
      <c r="T3075" s="200">
        <f ca="1">(P3075+S3075)-INVENTARIO[[#This Row],[Comisión 10%]]</f>
        <v>0</v>
      </c>
      <c r="U3075" s="197">
        <f t="shared" ca="1" si="245"/>
        <v>0</v>
      </c>
      <c r="V3075" s="201"/>
      <c r="W3075" s="20">
        <f ca="1">INVENTARIO[[#This Row],[Precio Final]]-(INVENTARIO[[#This Row],[Comisión 10%]]+INVENTARIO[[#This Row],[Costo total]])</f>
        <v>0</v>
      </c>
      <c r="X3075" s="20">
        <f ca="1">INVENTARIO[[#This Row],[Ganancia Unitaria]]*INVENTARIO[[#This Row],[Salidas]]</f>
        <v>0</v>
      </c>
      <c r="Y3075" s="20"/>
      <c r="Z3075" s="20"/>
    </row>
    <row r="3076" spans="1:26" ht="55" hidden="1" customHeight="1" x14ac:dyDescent="0.15">
      <c r="A3076" s="23"/>
      <c r="B3076" s="171"/>
      <c r="C3076" s="22"/>
      <c r="D3076" s="120"/>
      <c r="E3076" s="194"/>
      <c r="F3076" s="195" t="s">
        <v>697</v>
      </c>
      <c r="G3076" s="196"/>
      <c r="H3076" s="197"/>
      <c r="I3076" s="198">
        <f t="shared" ca="1" si="242"/>
        <v>0</v>
      </c>
      <c r="J3076" s="121"/>
      <c r="K3076" s="196">
        <f>SUMIFS(VENTAS[Cantidad],VENTAS[Código del producto Vendido],INVENTARIO[[#This Row],[Code]])</f>
        <v>0</v>
      </c>
      <c r="L3076" s="196">
        <f>INVENTARIO[[#This Row],[Entradas]]-INVENTARIO[[#This Row],[Salidas]]</f>
        <v>0</v>
      </c>
      <c r="M3076" s="197">
        <f ca="1">INVENTARIO[[#This Row],[Pricing 1]]*10%</f>
        <v>0</v>
      </c>
      <c r="N3076" s="197"/>
      <c r="O3076" s="197"/>
      <c r="P3076" s="197" t="e">
        <f t="shared" si="243"/>
        <v>#DIV/0!</v>
      </c>
      <c r="Q3076" s="196"/>
      <c r="R3076" s="197"/>
      <c r="S3076" s="199">
        <f t="shared" si="244"/>
        <v>0</v>
      </c>
      <c r="T3076" s="200">
        <f ca="1">(P3076+S3076)-INVENTARIO[[#This Row],[Comisión 10%]]</f>
        <v>0</v>
      </c>
      <c r="U3076" s="197">
        <f t="shared" ca="1" si="245"/>
        <v>0</v>
      </c>
      <c r="V3076" s="201"/>
      <c r="W3076" s="20">
        <f ca="1">INVENTARIO[[#This Row],[Precio Final]]-(INVENTARIO[[#This Row],[Comisión 10%]]+INVENTARIO[[#This Row],[Costo total]])</f>
        <v>0</v>
      </c>
      <c r="X3076" s="20">
        <f ca="1">INVENTARIO[[#This Row],[Ganancia Unitaria]]*INVENTARIO[[#This Row],[Salidas]]</f>
        <v>0</v>
      </c>
      <c r="Y3076" s="20"/>
      <c r="Z3076" s="20"/>
    </row>
    <row r="3077" spans="1:26" ht="55" hidden="1" customHeight="1" x14ac:dyDescent="0.15">
      <c r="A3077" s="23"/>
      <c r="B3077" s="171"/>
      <c r="C3077" s="22"/>
      <c r="D3077" s="120"/>
      <c r="E3077" s="194"/>
      <c r="F3077" s="195" t="s">
        <v>695</v>
      </c>
      <c r="G3077" s="196"/>
      <c r="H3077" s="197"/>
      <c r="I3077" s="198">
        <f t="shared" ca="1" si="242"/>
        <v>0</v>
      </c>
      <c r="J3077" s="121"/>
      <c r="K3077" s="196">
        <f>SUMIFS(VENTAS[Cantidad],VENTAS[Código del producto Vendido],INVENTARIO[[#This Row],[Code]])</f>
        <v>0</v>
      </c>
      <c r="L3077" s="196">
        <f>INVENTARIO[[#This Row],[Entradas]]-INVENTARIO[[#This Row],[Salidas]]</f>
        <v>0</v>
      </c>
      <c r="M3077" s="197">
        <f ca="1">INVENTARIO[[#This Row],[Pricing 1]]*10%</f>
        <v>0</v>
      </c>
      <c r="N3077" s="197"/>
      <c r="O3077" s="197"/>
      <c r="P3077" s="197" t="e">
        <f t="shared" si="243"/>
        <v>#DIV/0!</v>
      </c>
      <c r="Q3077" s="196"/>
      <c r="R3077" s="197"/>
      <c r="S3077" s="199">
        <f t="shared" si="244"/>
        <v>0</v>
      </c>
      <c r="T3077" s="200">
        <f ca="1">(P3077+S3077)-INVENTARIO[[#This Row],[Comisión 10%]]</f>
        <v>0</v>
      </c>
      <c r="U3077" s="197">
        <f t="shared" ca="1" si="245"/>
        <v>0</v>
      </c>
      <c r="V3077" s="201"/>
      <c r="W3077" s="20">
        <f ca="1">INVENTARIO[[#This Row],[Precio Final]]-(INVENTARIO[[#This Row],[Comisión 10%]]+INVENTARIO[[#This Row],[Costo total]])</f>
        <v>0</v>
      </c>
      <c r="X3077" s="20">
        <f ca="1">INVENTARIO[[#This Row],[Ganancia Unitaria]]*INVENTARIO[[#This Row],[Salidas]]</f>
        <v>0</v>
      </c>
      <c r="Y3077" s="20"/>
      <c r="Z3077" s="20"/>
    </row>
    <row r="3078" spans="1:26" ht="55" hidden="1" customHeight="1" x14ac:dyDescent="0.15">
      <c r="A3078" s="23"/>
      <c r="B3078" s="171"/>
      <c r="C3078" s="22"/>
      <c r="D3078" s="120"/>
      <c r="E3078" s="194"/>
      <c r="F3078" s="195" t="s">
        <v>698</v>
      </c>
      <c r="G3078" s="196"/>
      <c r="H3078" s="197"/>
      <c r="I3078" s="198">
        <f t="shared" ca="1" si="242"/>
        <v>0</v>
      </c>
      <c r="J3078" s="121"/>
      <c r="K3078" s="196">
        <f>SUMIFS(VENTAS[Cantidad],VENTAS[Código del producto Vendido],INVENTARIO[[#This Row],[Code]])</f>
        <v>0</v>
      </c>
      <c r="L3078" s="196">
        <f>INVENTARIO[[#This Row],[Entradas]]-INVENTARIO[[#This Row],[Salidas]]</f>
        <v>0</v>
      </c>
      <c r="M3078" s="197">
        <f ca="1">INVENTARIO[[#This Row],[Pricing 1]]*10%</f>
        <v>0</v>
      </c>
      <c r="N3078" s="197"/>
      <c r="O3078" s="197"/>
      <c r="P3078" s="197" t="e">
        <f t="shared" si="243"/>
        <v>#DIV/0!</v>
      </c>
      <c r="Q3078" s="196"/>
      <c r="R3078" s="197"/>
      <c r="S3078" s="199">
        <f t="shared" si="244"/>
        <v>0</v>
      </c>
      <c r="T3078" s="200">
        <f ca="1">(P3078+S3078)-INVENTARIO[[#This Row],[Comisión 10%]]</f>
        <v>0</v>
      </c>
      <c r="U3078" s="197">
        <f t="shared" ca="1" si="245"/>
        <v>0</v>
      </c>
      <c r="V3078" s="201"/>
      <c r="W3078" s="20">
        <f ca="1">INVENTARIO[[#This Row],[Precio Final]]-(INVENTARIO[[#This Row],[Comisión 10%]]+INVENTARIO[[#This Row],[Costo total]])</f>
        <v>0</v>
      </c>
      <c r="X3078" s="20">
        <f ca="1">INVENTARIO[[#This Row],[Ganancia Unitaria]]*INVENTARIO[[#This Row],[Salidas]]</f>
        <v>0</v>
      </c>
      <c r="Y3078" s="20"/>
      <c r="Z3078" s="20"/>
    </row>
    <row r="3079" spans="1:26" ht="55" hidden="1" customHeight="1" x14ac:dyDescent="0.15">
      <c r="A3079" s="23"/>
      <c r="B3079" s="171"/>
      <c r="C3079" s="22"/>
      <c r="D3079" s="120"/>
      <c r="E3079" s="194"/>
      <c r="F3079" s="195" t="s">
        <v>695</v>
      </c>
      <c r="G3079" s="196"/>
      <c r="H3079" s="197"/>
      <c r="I3079" s="198">
        <f t="shared" ca="1" si="242"/>
        <v>0</v>
      </c>
      <c r="J3079" s="121"/>
      <c r="K3079" s="196">
        <f>SUMIFS(VENTAS[Cantidad],VENTAS[Código del producto Vendido],INVENTARIO[[#This Row],[Code]])</f>
        <v>0</v>
      </c>
      <c r="L3079" s="196">
        <f>INVENTARIO[[#This Row],[Entradas]]-INVENTARIO[[#This Row],[Salidas]]</f>
        <v>0</v>
      </c>
      <c r="M3079" s="197">
        <f ca="1">INVENTARIO[[#This Row],[Pricing 1]]*10%</f>
        <v>0</v>
      </c>
      <c r="N3079" s="197"/>
      <c r="O3079" s="197"/>
      <c r="P3079" s="197" t="e">
        <f t="shared" si="243"/>
        <v>#DIV/0!</v>
      </c>
      <c r="Q3079" s="196"/>
      <c r="R3079" s="197"/>
      <c r="S3079" s="199">
        <f t="shared" si="244"/>
        <v>0</v>
      </c>
      <c r="T3079" s="200">
        <f ca="1">(P3079+S3079)-INVENTARIO[[#This Row],[Comisión 10%]]</f>
        <v>0</v>
      </c>
      <c r="U3079" s="197">
        <f t="shared" ca="1" si="245"/>
        <v>0</v>
      </c>
      <c r="V3079" s="201"/>
      <c r="W3079" s="20">
        <f ca="1">INVENTARIO[[#This Row],[Precio Final]]-(INVENTARIO[[#This Row],[Comisión 10%]]+INVENTARIO[[#This Row],[Costo total]])</f>
        <v>0</v>
      </c>
      <c r="X3079" s="20">
        <f ca="1">INVENTARIO[[#This Row],[Ganancia Unitaria]]*INVENTARIO[[#This Row],[Salidas]]</f>
        <v>0</v>
      </c>
      <c r="Y3079" s="20"/>
      <c r="Z3079" s="20"/>
    </row>
    <row r="3080" spans="1:26" ht="55" hidden="1" customHeight="1" x14ac:dyDescent="0.15">
      <c r="A3080" s="23"/>
      <c r="B3080" s="171"/>
      <c r="C3080" s="22"/>
      <c r="D3080" s="120"/>
      <c r="E3080" s="194"/>
      <c r="F3080" s="195" t="s">
        <v>697</v>
      </c>
      <c r="G3080" s="196"/>
      <c r="H3080" s="197"/>
      <c r="I3080" s="198">
        <f t="shared" ca="1" si="242"/>
        <v>0</v>
      </c>
      <c r="J3080" s="121"/>
      <c r="K3080" s="196">
        <f>SUMIFS(VENTAS[Cantidad],VENTAS[Código del producto Vendido],INVENTARIO[[#This Row],[Code]])</f>
        <v>0</v>
      </c>
      <c r="L3080" s="196">
        <f>INVENTARIO[[#This Row],[Entradas]]-INVENTARIO[[#This Row],[Salidas]]</f>
        <v>0</v>
      </c>
      <c r="M3080" s="197">
        <f ca="1">INVENTARIO[[#This Row],[Pricing 1]]*10%</f>
        <v>0</v>
      </c>
      <c r="N3080" s="197"/>
      <c r="O3080" s="197"/>
      <c r="P3080" s="197" t="e">
        <f t="shared" si="243"/>
        <v>#DIV/0!</v>
      </c>
      <c r="Q3080" s="196"/>
      <c r="R3080" s="197"/>
      <c r="S3080" s="199">
        <f t="shared" si="244"/>
        <v>0</v>
      </c>
      <c r="T3080" s="200">
        <f ca="1">(P3080+S3080)-INVENTARIO[[#This Row],[Comisión 10%]]</f>
        <v>0</v>
      </c>
      <c r="U3080" s="197">
        <f t="shared" ca="1" si="245"/>
        <v>0</v>
      </c>
      <c r="V3080" s="201"/>
      <c r="W3080" s="20">
        <f ca="1">INVENTARIO[[#This Row],[Precio Final]]-(INVENTARIO[[#This Row],[Comisión 10%]]+INVENTARIO[[#This Row],[Costo total]])</f>
        <v>0</v>
      </c>
      <c r="X3080" s="20">
        <f ca="1">INVENTARIO[[#This Row],[Ganancia Unitaria]]*INVENTARIO[[#This Row],[Salidas]]</f>
        <v>0</v>
      </c>
      <c r="Y3080" s="20"/>
      <c r="Z3080" s="20"/>
    </row>
    <row r="3081" spans="1:26" ht="55" hidden="1" customHeight="1" x14ac:dyDescent="0.15">
      <c r="A3081" s="23"/>
      <c r="B3081" s="171"/>
      <c r="C3081" s="22"/>
      <c r="D3081" s="120"/>
      <c r="E3081" s="194"/>
      <c r="F3081" s="195" t="s">
        <v>695</v>
      </c>
      <c r="G3081" s="196"/>
      <c r="H3081" s="197"/>
      <c r="I3081" s="198">
        <f t="shared" ca="1" si="242"/>
        <v>0</v>
      </c>
      <c r="J3081" s="121"/>
      <c r="K3081" s="196">
        <f>SUMIFS(VENTAS[Cantidad],VENTAS[Código del producto Vendido],INVENTARIO[[#This Row],[Code]])</f>
        <v>0</v>
      </c>
      <c r="L3081" s="196">
        <f>INVENTARIO[[#This Row],[Entradas]]-INVENTARIO[[#This Row],[Salidas]]</f>
        <v>0</v>
      </c>
      <c r="M3081" s="197">
        <f ca="1">INVENTARIO[[#This Row],[Pricing 1]]*10%</f>
        <v>0</v>
      </c>
      <c r="N3081" s="197"/>
      <c r="O3081" s="197"/>
      <c r="P3081" s="197" t="e">
        <f t="shared" si="243"/>
        <v>#DIV/0!</v>
      </c>
      <c r="Q3081" s="196"/>
      <c r="R3081" s="197"/>
      <c r="S3081" s="199">
        <f t="shared" si="244"/>
        <v>0</v>
      </c>
      <c r="T3081" s="200">
        <f ca="1">(P3081+S3081)-INVENTARIO[[#This Row],[Comisión 10%]]</f>
        <v>0</v>
      </c>
      <c r="U3081" s="197">
        <f t="shared" ca="1" si="245"/>
        <v>0</v>
      </c>
      <c r="V3081" s="201"/>
      <c r="W3081" s="20">
        <f ca="1">INVENTARIO[[#This Row],[Precio Final]]-(INVENTARIO[[#This Row],[Comisión 10%]]+INVENTARIO[[#This Row],[Costo total]])</f>
        <v>0</v>
      </c>
      <c r="X3081" s="20">
        <f ca="1">INVENTARIO[[#This Row],[Ganancia Unitaria]]*INVENTARIO[[#This Row],[Salidas]]</f>
        <v>0</v>
      </c>
      <c r="Y3081" s="20"/>
      <c r="Z3081" s="20"/>
    </row>
    <row r="3082" spans="1:26" ht="55" hidden="1" customHeight="1" x14ac:dyDescent="0.15">
      <c r="A3082" s="23"/>
      <c r="B3082" s="171"/>
      <c r="C3082" s="22"/>
      <c r="D3082" s="120"/>
      <c r="E3082" s="194"/>
      <c r="F3082" s="195" t="s">
        <v>697</v>
      </c>
      <c r="G3082" s="196"/>
      <c r="H3082" s="197"/>
      <c r="I3082" s="198">
        <f t="shared" ca="1" si="242"/>
        <v>0</v>
      </c>
      <c r="J3082" s="121"/>
      <c r="K3082" s="196">
        <f>SUMIFS(VENTAS[Cantidad],VENTAS[Código del producto Vendido],INVENTARIO[[#This Row],[Code]])</f>
        <v>0</v>
      </c>
      <c r="L3082" s="196">
        <f>INVENTARIO[[#This Row],[Entradas]]-INVENTARIO[[#This Row],[Salidas]]</f>
        <v>0</v>
      </c>
      <c r="M3082" s="197">
        <f ca="1">INVENTARIO[[#This Row],[Pricing 1]]*10%</f>
        <v>0</v>
      </c>
      <c r="N3082" s="197"/>
      <c r="O3082" s="197"/>
      <c r="P3082" s="197" t="e">
        <f t="shared" si="243"/>
        <v>#DIV/0!</v>
      </c>
      <c r="Q3082" s="196"/>
      <c r="R3082" s="197"/>
      <c r="S3082" s="199">
        <f t="shared" si="244"/>
        <v>0</v>
      </c>
      <c r="T3082" s="200">
        <f ca="1">(P3082+S3082)-INVENTARIO[[#This Row],[Comisión 10%]]</f>
        <v>0</v>
      </c>
      <c r="U3082" s="197">
        <f t="shared" ca="1" si="245"/>
        <v>0</v>
      </c>
      <c r="V3082" s="201"/>
      <c r="W3082" s="20">
        <f ca="1">INVENTARIO[[#This Row],[Precio Final]]-(INVENTARIO[[#This Row],[Comisión 10%]]+INVENTARIO[[#This Row],[Costo total]])</f>
        <v>0</v>
      </c>
      <c r="X3082" s="20">
        <f ca="1">INVENTARIO[[#This Row],[Ganancia Unitaria]]*INVENTARIO[[#This Row],[Salidas]]</f>
        <v>0</v>
      </c>
      <c r="Y3082" s="20"/>
      <c r="Z3082" s="20"/>
    </row>
    <row r="3083" spans="1:26" ht="55" hidden="1" customHeight="1" x14ac:dyDescent="0.15">
      <c r="A3083" s="23"/>
      <c r="B3083" s="171"/>
      <c r="C3083" s="22"/>
      <c r="D3083" s="120"/>
      <c r="E3083" s="194"/>
      <c r="F3083" s="195" t="s">
        <v>695</v>
      </c>
      <c r="G3083" s="196"/>
      <c r="H3083" s="197"/>
      <c r="I3083" s="198">
        <f t="shared" ca="1" si="242"/>
        <v>0</v>
      </c>
      <c r="J3083" s="121"/>
      <c r="K3083" s="196">
        <f>SUMIFS(VENTAS[Cantidad],VENTAS[Código del producto Vendido],INVENTARIO[[#This Row],[Code]])</f>
        <v>0</v>
      </c>
      <c r="L3083" s="196">
        <f>INVENTARIO[[#This Row],[Entradas]]-INVENTARIO[[#This Row],[Salidas]]</f>
        <v>0</v>
      </c>
      <c r="M3083" s="197">
        <f ca="1">INVENTARIO[[#This Row],[Pricing 1]]*10%</f>
        <v>0</v>
      </c>
      <c r="N3083" s="197"/>
      <c r="O3083" s="197"/>
      <c r="P3083" s="197" t="e">
        <f t="shared" si="243"/>
        <v>#DIV/0!</v>
      </c>
      <c r="Q3083" s="196"/>
      <c r="R3083" s="197"/>
      <c r="S3083" s="199">
        <f t="shared" si="244"/>
        <v>0</v>
      </c>
      <c r="T3083" s="200">
        <f ca="1">(P3083+S3083)-INVENTARIO[[#This Row],[Comisión 10%]]</f>
        <v>0</v>
      </c>
      <c r="U3083" s="197">
        <f t="shared" ca="1" si="245"/>
        <v>0</v>
      </c>
      <c r="V3083" s="201"/>
      <c r="W3083" s="20">
        <f ca="1">INVENTARIO[[#This Row],[Precio Final]]-(INVENTARIO[[#This Row],[Comisión 10%]]+INVENTARIO[[#This Row],[Costo total]])</f>
        <v>0</v>
      </c>
      <c r="X3083" s="20">
        <f ca="1">INVENTARIO[[#This Row],[Ganancia Unitaria]]*INVENTARIO[[#This Row],[Salidas]]</f>
        <v>0</v>
      </c>
      <c r="Y3083" s="20"/>
      <c r="Z3083" s="20"/>
    </row>
    <row r="3084" spans="1:26" ht="55" hidden="1" customHeight="1" x14ac:dyDescent="0.15">
      <c r="A3084" s="23"/>
      <c r="B3084" s="171"/>
      <c r="C3084" s="22"/>
      <c r="D3084" s="120"/>
      <c r="E3084" s="194"/>
      <c r="F3084" s="195" t="s">
        <v>695</v>
      </c>
      <c r="G3084" s="196"/>
      <c r="H3084" s="197"/>
      <c r="I3084" s="198">
        <f t="shared" ca="1" si="242"/>
        <v>0</v>
      </c>
      <c r="J3084" s="121"/>
      <c r="K3084" s="196">
        <f>SUMIFS(VENTAS[Cantidad],VENTAS[Código del producto Vendido],INVENTARIO[[#This Row],[Code]])</f>
        <v>0</v>
      </c>
      <c r="L3084" s="196">
        <f>INVENTARIO[[#This Row],[Entradas]]-INVENTARIO[[#This Row],[Salidas]]</f>
        <v>0</v>
      </c>
      <c r="M3084" s="197">
        <f ca="1">INVENTARIO[[#This Row],[Pricing 1]]*10%</f>
        <v>0</v>
      </c>
      <c r="N3084" s="197"/>
      <c r="O3084" s="197"/>
      <c r="P3084" s="197" t="e">
        <f t="shared" si="243"/>
        <v>#DIV/0!</v>
      </c>
      <c r="Q3084" s="196"/>
      <c r="R3084" s="197"/>
      <c r="S3084" s="199">
        <f t="shared" si="244"/>
        <v>0</v>
      </c>
      <c r="T3084" s="200">
        <f ca="1">(P3084+S3084)-INVENTARIO[[#This Row],[Comisión 10%]]</f>
        <v>0</v>
      </c>
      <c r="U3084" s="197">
        <f t="shared" ca="1" si="245"/>
        <v>0</v>
      </c>
      <c r="V3084" s="201"/>
      <c r="W3084" s="20">
        <f ca="1">INVENTARIO[[#This Row],[Precio Final]]-(INVENTARIO[[#This Row],[Comisión 10%]]+INVENTARIO[[#This Row],[Costo total]])</f>
        <v>0</v>
      </c>
      <c r="X3084" s="20">
        <f ca="1">INVENTARIO[[#This Row],[Ganancia Unitaria]]*INVENTARIO[[#This Row],[Salidas]]</f>
        <v>0</v>
      </c>
      <c r="Y3084" s="20"/>
      <c r="Z3084" s="20"/>
    </row>
    <row r="3085" spans="1:26" ht="55" hidden="1" customHeight="1" x14ac:dyDescent="0.15">
      <c r="A3085" s="23"/>
      <c r="B3085" s="171"/>
      <c r="C3085" s="22"/>
      <c r="D3085" s="120"/>
      <c r="E3085" s="194"/>
      <c r="F3085" s="195" t="s">
        <v>697</v>
      </c>
      <c r="G3085" s="196"/>
      <c r="H3085" s="197"/>
      <c r="I3085" s="198">
        <f t="shared" ca="1" si="242"/>
        <v>0</v>
      </c>
      <c r="J3085" s="121"/>
      <c r="K3085" s="196">
        <f>SUMIFS(VENTAS[Cantidad],VENTAS[Código del producto Vendido],INVENTARIO[[#This Row],[Code]])</f>
        <v>0</v>
      </c>
      <c r="L3085" s="196">
        <f>INVENTARIO[[#This Row],[Entradas]]-INVENTARIO[[#This Row],[Salidas]]</f>
        <v>0</v>
      </c>
      <c r="M3085" s="197">
        <f ca="1">INVENTARIO[[#This Row],[Pricing 1]]*10%</f>
        <v>0</v>
      </c>
      <c r="N3085" s="197"/>
      <c r="O3085" s="197"/>
      <c r="P3085" s="197" t="e">
        <f t="shared" si="243"/>
        <v>#DIV/0!</v>
      </c>
      <c r="Q3085" s="196"/>
      <c r="R3085" s="197"/>
      <c r="S3085" s="199">
        <f t="shared" si="244"/>
        <v>0</v>
      </c>
      <c r="T3085" s="200">
        <f ca="1">(P3085+S3085)-INVENTARIO[[#This Row],[Comisión 10%]]</f>
        <v>0</v>
      </c>
      <c r="U3085" s="197">
        <f t="shared" ca="1" si="245"/>
        <v>0</v>
      </c>
      <c r="V3085" s="201"/>
      <c r="W3085" s="20">
        <f ca="1">INVENTARIO[[#This Row],[Precio Final]]-(INVENTARIO[[#This Row],[Comisión 10%]]+INVENTARIO[[#This Row],[Costo total]])</f>
        <v>0</v>
      </c>
      <c r="X3085" s="20">
        <f ca="1">INVENTARIO[[#This Row],[Ganancia Unitaria]]*INVENTARIO[[#This Row],[Salidas]]</f>
        <v>0</v>
      </c>
      <c r="Y3085" s="20"/>
      <c r="Z3085" s="20"/>
    </row>
    <row r="3086" spans="1:26" ht="55" hidden="1" customHeight="1" x14ac:dyDescent="0.15">
      <c r="A3086" s="23"/>
      <c r="B3086" s="171"/>
      <c r="C3086" s="22"/>
      <c r="D3086" s="120"/>
      <c r="E3086" s="194"/>
      <c r="F3086" s="195" t="s">
        <v>695</v>
      </c>
      <c r="G3086" s="196"/>
      <c r="H3086" s="197"/>
      <c r="I3086" s="198">
        <f t="shared" ca="1" si="242"/>
        <v>0</v>
      </c>
      <c r="J3086" s="121"/>
      <c r="K3086" s="196">
        <f>SUMIFS(VENTAS[Cantidad],VENTAS[Código del producto Vendido],INVENTARIO[[#This Row],[Code]])</f>
        <v>0</v>
      </c>
      <c r="L3086" s="196">
        <f>INVENTARIO[[#This Row],[Entradas]]-INVENTARIO[[#This Row],[Salidas]]</f>
        <v>0</v>
      </c>
      <c r="M3086" s="197">
        <f ca="1">INVENTARIO[[#This Row],[Pricing 1]]*10%</f>
        <v>0</v>
      </c>
      <c r="N3086" s="197"/>
      <c r="O3086" s="197"/>
      <c r="P3086" s="197" t="e">
        <f t="shared" si="243"/>
        <v>#DIV/0!</v>
      </c>
      <c r="Q3086" s="196"/>
      <c r="R3086" s="197"/>
      <c r="S3086" s="199">
        <f t="shared" si="244"/>
        <v>0</v>
      </c>
      <c r="T3086" s="200">
        <f ca="1">(P3086+S3086)-INVENTARIO[[#This Row],[Comisión 10%]]</f>
        <v>0</v>
      </c>
      <c r="U3086" s="197">
        <f t="shared" ca="1" si="245"/>
        <v>0</v>
      </c>
      <c r="V3086" s="201"/>
      <c r="W3086" s="20">
        <f ca="1">INVENTARIO[[#This Row],[Precio Final]]-(INVENTARIO[[#This Row],[Comisión 10%]]+INVENTARIO[[#This Row],[Costo total]])</f>
        <v>0</v>
      </c>
      <c r="X3086" s="20">
        <f ca="1">INVENTARIO[[#This Row],[Ganancia Unitaria]]*INVENTARIO[[#This Row],[Salidas]]</f>
        <v>0</v>
      </c>
      <c r="Y3086" s="20"/>
      <c r="Z3086" s="20"/>
    </row>
    <row r="3087" spans="1:26" ht="55" hidden="1" customHeight="1" x14ac:dyDescent="0.15">
      <c r="A3087" s="23"/>
      <c r="B3087" s="171"/>
      <c r="C3087" s="22"/>
      <c r="D3087" s="120"/>
      <c r="E3087" s="194"/>
      <c r="F3087" s="195" t="s">
        <v>692</v>
      </c>
      <c r="G3087" s="196"/>
      <c r="H3087" s="197"/>
      <c r="I3087" s="198">
        <f t="shared" ca="1" si="242"/>
        <v>0</v>
      </c>
      <c r="J3087" s="121"/>
      <c r="K3087" s="196">
        <f>SUMIFS(VENTAS[Cantidad],VENTAS[Código del producto Vendido],INVENTARIO[[#This Row],[Code]])</f>
        <v>0</v>
      </c>
      <c r="L3087" s="196">
        <f>INVENTARIO[[#This Row],[Entradas]]-INVENTARIO[[#This Row],[Salidas]]</f>
        <v>0</v>
      </c>
      <c r="M3087" s="197">
        <f ca="1">INVENTARIO[[#This Row],[Pricing 1]]*10%</f>
        <v>0</v>
      </c>
      <c r="N3087" s="197"/>
      <c r="O3087" s="197"/>
      <c r="P3087" s="197" t="e">
        <f t="shared" si="243"/>
        <v>#DIV/0!</v>
      </c>
      <c r="Q3087" s="196"/>
      <c r="R3087" s="197"/>
      <c r="S3087" s="199">
        <f t="shared" si="244"/>
        <v>0</v>
      </c>
      <c r="T3087" s="200">
        <f ca="1">(P3087+S3087)-INVENTARIO[[#This Row],[Comisión 10%]]</f>
        <v>0</v>
      </c>
      <c r="U3087" s="197">
        <f t="shared" ca="1" si="245"/>
        <v>0</v>
      </c>
      <c r="V3087" s="201"/>
      <c r="W3087" s="20">
        <f ca="1">INVENTARIO[[#This Row],[Precio Final]]-(INVENTARIO[[#This Row],[Comisión 10%]]+INVENTARIO[[#This Row],[Costo total]])</f>
        <v>0</v>
      </c>
      <c r="X3087" s="20">
        <f ca="1">INVENTARIO[[#This Row],[Ganancia Unitaria]]*INVENTARIO[[#This Row],[Salidas]]</f>
        <v>0</v>
      </c>
      <c r="Y3087" s="20"/>
      <c r="Z3087" s="20"/>
    </row>
    <row r="3088" spans="1:26" ht="55" hidden="1" customHeight="1" x14ac:dyDescent="0.15">
      <c r="A3088" s="23"/>
      <c r="B3088" s="171"/>
      <c r="C3088" s="22"/>
      <c r="D3088" s="120"/>
      <c r="E3088" s="194"/>
      <c r="F3088" s="195" t="s">
        <v>695</v>
      </c>
      <c r="G3088" s="196"/>
      <c r="H3088" s="197"/>
      <c r="I3088" s="198">
        <f t="shared" ca="1" si="242"/>
        <v>0</v>
      </c>
      <c r="J3088" s="121"/>
      <c r="K3088" s="196">
        <f>SUMIFS(VENTAS[Cantidad],VENTAS[Código del producto Vendido],INVENTARIO[[#This Row],[Code]])</f>
        <v>0</v>
      </c>
      <c r="L3088" s="196">
        <f>INVENTARIO[[#This Row],[Entradas]]-INVENTARIO[[#This Row],[Salidas]]</f>
        <v>0</v>
      </c>
      <c r="M3088" s="197">
        <f ca="1">INVENTARIO[[#This Row],[Pricing 1]]*10%</f>
        <v>0</v>
      </c>
      <c r="N3088" s="197"/>
      <c r="O3088" s="197"/>
      <c r="P3088" s="197" t="e">
        <f t="shared" si="243"/>
        <v>#DIV/0!</v>
      </c>
      <c r="Q3088" s="196"/>
      <c r="R3088" s="197"/>
      <c r="S3088" s="199">
        <f t="shared" si="244"/>
        <v>0</v>
      </c>
      <c r="T3088" s="200">
        <f ca="1">(P3088+S3088)-INVENTARIO[[#This Row],[Comisión 10%]]</f>
        <v>0</v>
      </c>
      <c r="U3088" s="197">
        <f t="shared" ca="1" si="245"/>
        <v>0</v>
      </c>
      <c r="V3088" s="201"/>
      <c r="W3088" s="20">
        <f ca="1">INVENTARIO[[#This Row],[Precio Final]]-(INVENTARIO[[#This Row],[Comisión 10%]]+INVENTARIO[[#This Row],[Costo total]])</f>
        <v>0</v>
      </c>
      <c r="X3088" s="20">
        <f ca="1">INVENTARIO[[#This Row],[Ganancia Unitaria]]*INVENTARIO[[#This Row],[Salidas]]</f>
        <v>0</v>
      </c>
      <c r="Y3088" s="20"/>
      <c r="Z3088" s="20"/>
    </row>
    <row r="3089" spans="1:26" ht="55" hidden="1" customHeight="1" x14ac:dyDescent="0.15">
      <c r="A3089" s="23"/>
      <c r="B3089" s="171"/>
      <c r="C3089" s="22"/>
      <c r="D3089" s="120"/>
      <c r="E3089" s="194"/>
      <c r="F3089" s="195" t="s">
        <v>697</v>
      </c>
      <c r="G3089" s="196"/>
      <c r="H3089" s="197"/>
      <c r="I3089" s="198">
        <f t="shared" ca="1" si="242"/>
        <v>0</v>
      </c>
      <c r="J3089" s="121"/>
      <c r="K3089" s="196">
        <f>SUMIFS(VENTAS[Cantidad],VENTAS[Código del producto Vendido],INVENTARIO[[#This Row],[Code]])</f>
        <v>0</v>
      </c>
      <c r="L3089" s="196">
        <f>INVENTARIO[[#This Row],[Entradas]]-INVENTARIO[[#This Row],[Salidas]]</f>
        <v>0</v>
      </c>
      <c r="M3089" s="197">
        <f ca="1">INVENTARIO[[#This Row],[Pricing 1]]*10%</f>
        <v>0</v>
      </c>
      <c r="N3089" s="197"/>
      <c r="O3089" s="197"/>
      <c r="P3089" s="197" t="e">
        <f t="shared" si="243"/>
        <v>#DIV/0!</v>
      </c>
      <c r="Q3089" s="196"/>
      <c r="R3089" s="197"/>
      <c r="S3089" s="199">
        <f t="shared" si="244"/>
        <v>0</v>
      </c>
      <c r="T3089" s="200">
        <f ca="1">(P3089+S3089)-INVENTARIO[[#This Row],[Comisión 10%]]</f>
        <v>0</v>
      </c>
      <c r="U3089" s="197">
        <f t="shared" ca="1" si="245"/>
        <v>0</v>
      </c>
      <c r="V3089" s="201"/>
      <c r="W3089" s="20">
        <f ca="1">INVENTARIO[[#This Row],[Precio Final]]-(INVENTARIO[[#This Row],[Comisión 10%]]+INVENTARIO[[#This Row],[Costo total]])</f>
        <v>0</v>
      </c>
      <c r="X3089" s="20">
        <f ca="1">INVENTARIO[[#This Row],[Ganancia Unitaria]]*INVENTARIO[[#This Row],[Salidas]]</f>
        <v>0</v>
      </c>
      <c r="Y3089" s="20"/>
      <c r="Z3089" s="20"/>
    </row>
    <row r="3090" spans="1:26" ht="55" hidden="1" customHeight="1" x14ac:dyDescent="0.15">
      <c r="A3090" s="23"/>
      <c r="B3090" s="171"/>
      <c r="C3090" s="22"/>
      <c r="D3090" s="120"/>
      <c r="E3090" s="194"/>
      <c r="F3090" s="195" t="s">
        <v>697</v>
      </c>
      <c r="G3090" s="196"/>
      <c r="H3090" s="197"/>
      <c r="I3090" s="198">
        <f t="shared" ca="1" si="242"/>
        <v>0</v>
      </c>
      <c r="J3090" s="121"/>
      <c r="K3090" s="196">
        <f>SUMIFS(VENTAS[Cantidad],VENTAS[Código del producto Vendido],INVENTARIO[[#This Row],[Code]])</f>
        <v>0</v>
      </c>
      <c r="L3090" s="196">
        <f>INVENTARIO[[#This Row],[Entradas]]-INVENTARIO[[#This Row],[Salidas]]</f>
        <v>0</v>
      </c>
      <c r="M3090" s="197">
        <f ca="1">INVENTARIO[[#This Row],[Pricing 1]]*10%</f>
        <v>0</v>
      </c>
      <c r="N3090" s="197"/>
      <c r="O3090" s="197"/>
      <c r="P3090" s="197" t="e">
        <f t="shared" si="243"/>
        <v>#DIV/0!</v>
      </c>
      <c r="Q3090" s="196"/>
      <c r="R3090" s="197"/>
      <c r="S3090" s="199">
        <f t="shared" si="244"/>
        <v>0</v>
      </c>
      <c r="T3090" s="200">
        <f ca="1">(P3090+S3090)-INVENTARIO[[#This Row],[Comisión 10%]]</f>
        <v>0</v>
      </c>
      <c r="U3090" s="197">
        <f t="shared" ca="1" si="245"/>
        <v>0</v>
      </c>
      <c r="V3090" s="201"/>
      <c r="W3090" s="20">
        <f ca="1">INVENTARIO[[#This Row],[Precio Final]]-(INVENTARIO[[#This Row],[Comisión 10%]]+INVENTARIO[[#This Row],[Costo total]])</f>
        <v>0</v>
      </c>
      <c r="X3090" s="20">
        <f ca="1">INVENTARIO[[#This Row],[Ganancia Unitaria]]*INVENTARIO[[#This Row],[Salidas]]</f>
        <v>0</v>
      </c>
      <c r="Y3090" s="20"/>
      <c r="Z3090" s="20"/>
    </row>
    <row r="3091" spans="1:26" ht="55" hidden="1" customHeight="1" x14ac:dyDescent="0.15">
      <c r="A3091" s="23"/>
      <c r="B3091" s="171"/>
      <c r="C3091" s="22"/>
      <c r="D3091" s="120"/>
      <c r="E3091" s="194"/>
      <c r="F3091" s="195" t="s">
        <v>695</v>
      </c>
      <c r="G3091" s="196"/>
      <c r="H3091" s="197"/>
      <c r="I3091" s="198">
        <f t="shared" ca="1" si="242"/>
        <v>0</v>
      </c>
      <c r="J3091" s="121"/>
      <c r="K3091" s="196">
        <f>SUMIFS(VENTAS[Cantidad],VENTAS[Código del producto Vendido],INVENTARIO[[#This Row],[Code]])</f>
        <v>0</v>
      </c>
      <c r="L3091" s="196">
        <f>INVENTARIO[[#This Row],[Entradas]]-INVENTARIO[[#This Row],[Salidas]]</f>
        <v>0</v>
      </c>
      <c r="M3091" s="197">
        <f ca="1">INVENTARIO[[#This Row],[Pricing 1]]*10%</f>
        <v>0</v>
      </c>
      <c r="N3091" s="197"/>
      <c r="O3091" s="197"/>
      <c r="P3091" s="197" t="e">
        <f t="shared" si="243"/>
        <v>#DIV/0!</v>
      </c>
      <c r="Q3091" s="196"/>
      <c r="R3091" s="197"/>
      <c r="S3091" s="199">
        <f t="shared" si="244"/>
        <v>0</v>
      </c>
      <c r="T3091" s="200">
        <f ca="1">(P3091+S3091)-INVENTARIO[[#This Row],[Comisión 10%]]</f>
        <v>0</v>
      </c>
      <c r="U3091" s="197">
        <f t="shared" ca="1" si="245"/>
        <v>0</v>
      </c>
      <c r="V3091" s="201"/>
      <c r="W3091" s="20">
        <f ca="1">INVENTARIO[[#This Row],[Precio Final]]-(INVENTARIO[[#This Row],[Comisión 10%]]+INVENTARIO[[#This Row],[Costo total]])</f>
        <v>0</v>
      </c>
      <c r="X3091" s="20">
        <f ca="1">INVENTARIO[[#This Row],[Ganancia Unitaria]]*INVENTARIO[[#This Row],[Salidas]]</f>
        <v>0</v>
      </c>
      <c r="Y3091" s="20"/>
      <c r="Z3091" s="20"/>
    </row>
    <row r="3092" spans="1:26" ht="55" hidden="1" customHeight="1" x14ac:dyDescent="0.15">
      <c r="A3092" s="23"/>
      <c r="B3092" s="171"/>
      <c r="C3092" s="22"/>
      <c r="D3092" s="120"/>
      <c r="E3092" s="194"/>
      <c r="F3092" s="195" t="s">
        <v>692</v>
      </c>
      <c r="G3092" s="196"/>
      <c r="H3092" s="197"/>
      <c r="I3092" s="198">
        <f t="shared" ca="1" si="242"/>
        <v>0</v>
      </c>
      <c r="J3092" s="121"/>
      <c r="K3092" s="196">
        <f>SUMIFS(VENTAS[Cantidad],VENTAS[Código del producto Vendido],INVENTARIO[[#This Row],[Code]])</f>
        <v>0</v>
      </c>
      <c r="L3092" s="196">
        <f>INVENTARIO[[#This Row],[Entradas]]-INVENTARIO[[#This Row],[Salidas]]</f>
        <v>0</v>
      </c>
      <c r="M3092" s="197">
        <f ca="1">INVENTARIO[[#This Row],[Pricing 1]]*10%</f>
        <v>0</v>
      </c>
      <c r="N3092" s="197"/>
      <c r="O3092" s="197"/>
      <c r="P3092" s="197" t="e">
        <f t="shared" si="243"/>
        <v>#DIV/0!</v>
      </c>
      <c r="Q3092" s="196"/>
      <c r="R3092" s="197"/>
      <c r="S3092" s="199">
        <f t="shared" si="244"/>
        <v>0</v>
      </c>
      <c r="T3092" s="200">
        <f ca="1">(P3092+S3092)-INVENTARIO[[#This Row],[Comisión 10%]]</f>
        <v>0</v>
      </c>
      <c r="U3092" s="197">
        <f t="shared" ca="1" si="245"/>
        <v>0</v>
      </c>
      <c r="V3092" s="201"/>
      <c r="W3092" s="20">
        <f ca="1">INVENTARIO[[#This Row],[Precio Final]]-(INVENTARIO[[#This Row],[Comisión 10%]]+INVENTARIO[[#This Row],[Costo total]])</f>
        <v>0</v>
      </c>
      <c r="X3092" s="20">
        <f ca="1">INVENTARIO[[#This Row],[Ganancia Unitaria]]*INVENTARIO[[#This Row],[Salidas]]</f>
        <v>0</v>
      </c>
      <c r="Y3092" s="20"/>
      <c r="Z3092" s="20"/>
    </row>
    <row r="3093" spans="1:26" ht="55" hidden="1" customHeight="1" x14ac:dyDescent="0.15">
      <c r="A3093" s="23"/>
      <c r="B3093" s="171"/>
      <c r="C3093" s="22"/>
      <c r="D3093" s="120"/>
      <c r="E3093" s="194"/>
      <c r="F3093" s="195" t="s">
        <v>693</v>
      </c>
      <c r="G3093" s="196"/>
      <c r="H3093" s="197"/>
      <c r="I3093" s="198">
        <f t="shared" ca="1" si="242"/>
        <v>0</v>
      </c>
      <c r="J3093" s="121"/>
      <c r="K3093" s="196">
        <f>SUMIFS(VENTAS[Cantidad],VENTAS[Código del producto Vendido],INVENTARIO[[#This Row],[Code]])</f>
        <v>0</v>
      </c>
      <c r="L3093" s="196">
        <f>INVENTARIO[[#This Row],[Entradas]]-INVENTARIO[[#This Row],[Salidas]]</f>
        <v>0</v>
      </c>
      <c r="M3093" s="197">
        <f ca="1">INVENTARIO[[#This Row],[Pricing 1]]*10%</f>
        <v>0</v>
      </c>
      <c r="N3093" s="197"/>
      <c r="O3093" s="197"/>
      <c r="P3093" s="197" t="e">
        <f t="shared" si="243"/>
        <v>#DIV/0!</v>
      </c>
      <c r="Q3093" s="196"/>
      <c r="R3093" s="197"/>
      <c r="S3093" s="199">
        <f t="shared" si="244"/>
        <v>0</v>
      </c>
      <c r="T3093" s="200">
        <f ca="1">(P3093+S3093)-INVENTARIO[[#This Row],[Comisión 10%]]</f>
        <v>0</v>
      </c>
      <c r="U3093" s="197">
        <f t="shared" ca="1" si="245"/>
        <v>0</v>
      </c>
      <c r="V3093" s="201"/>
      <c r="W3093" s="20">
        <f ca="1">INVENTARIO[[#This Row],[Precio Final]]-(INVENTARIO[[#This Row],[Comisión 10%]]+INVENTARIO[[#This Row],[Costo total]])</f>
        <v>0</v>
      </c>
      <c r="X3093" s="20">
        <f ca="1">INVENTARIO[[#This Row],[Ganancia Unitaria]]*INVENTARIO[[#This Row],[Salidas]]</f>
        <v>0</v>
      </c>
      <c r="Y3093" s="20"/>
      <c r="Z3093" s="20"/>
    </row>
    <row r="3094" spans="1:26" ht="55" hidden="1" customHeight="1" x14ac:dyDescent="0.15">
      <c r="A3094" s="23"/>
      <c r="B3094" s="171"/>
      <c r="C3094" s="22"/>
      <c r="D3094" s="120"/>
      <c r="E3094" s="194"/>
      <c r="F3094" s="195" t="s">
        <v>697</v>
      </c>
      <c r="G3094" s="196"/>
      <c r="H3094" s="197"/>
      <c r="I3094" s="198">
        <f t="shared" ca="1" si="242"/>
        <v>0</v>
      </c>
      <c r="J3094" s="121"/>
      <c r="K3094" s="196">
        <f>SUMIFS(VENTAS[Cantidad],VENTAS[Código del producto Vendido],INVENTARIO[[#This Row],[Code]])</f>
        <v>0</v>
      </c>
      <c r="L3094" s="196">
        <f>INVENTARIO[[#This Row],[Entradas]]-INVENTARIO[[#This Row],[Salidas]]</f>
        <v>0</v>
      </c>
      <c r="M3094" s="197">
        <f ca="1">INVENTARIO[[#This Row],[Pricing 1]]*10%</f>
        <v>0</v>
      </c>
      <c r="N3094" s="197"/>
      <c r="O3094" s="197"/>
      <c r="P3094" s="197" t="e">
        <f t="shared" si="243"/>
        <v>#DIV/0!</v>
      </c>
      <c r="Q3094" s="196"/>
      <c r="R3094" s="197"/>
      <c r="S3094" s="199">
        <f t="shared" si="244"/>
        <v>0</v>
      </c>
      <c r="T3094" s="200">
        <f ca="1">(P3094+S3094)-INVENTARIO[[#This Row],[Comisión 10%]]</f>
        <v>0</v>
      </c>
      <c r="U3094" s="197">
        <f t="shared" ca="1" si="245"/>
        <v>0</v>
      </c>
      <c r="V3094" s="201"/>
      <c r="W3094" s="20">
        <f ca="1">INVENTARIO[[#This Row],[Precio Final]]-(INVENTARIO[[#This Row],[Comisión 10%]]+INVENTARIO[[#This Row],[Costo total]])</f>
        <v>0</v>
      </c>
      <c r="X3094" s="20">
        <f ca="1">INVENTARIO[[#This Row],[Ganancia Unitaria]]*INVENTARIO[[#This Row],[Salidas]]</f>
        <v>0</v>
      </c>
      <c r="Y3094" s="20"/>
      <c r="Z3094" s="20"/>
    </row>
    <row r="3095" spans="1:26" ht="55" hidden="1" customHeight="1" x14ac:dyDescent="0.15">
      <c r="A3095" s="23"/>
      <c r="B3095" s="171"/>
      <c r="C3095" s="22"/>
      <c r="D3095" s="120"/>
      <c r="E3095" s="194"/>
      <c r="F3095" s="195" t="s">
        <v>692</v>
      </c>
      <c r="G3095" s="196"/>
      <c r="H3095" s="197"/>
      <c r="I3095" s="198">
        <f t="shared" ca="1" si="242"/>
        <v>0</v>
      </c>
      <c r="J3095" s="121"/>
      <c r="K3095" s="196">
        <f>SUMIFS(VENTAS[Cantidad],VENTAS[Código del producto Vendido],INVENTARIO[[#This Row],[Code]])</f>
        <v>0</v>
      </c>
      <c r="L3095" s="196">
        <f>INVENTARIO[[#This Row],[Entradas]]-INVENTARIO[[#This Row],[Salidas]]</f>
        <v>0</v>
      </c>
      <c r="M3095" s="197">
        <f ca="1">INVENTARIO[[#This Row],[Pricing 1]]*10%</f>
        <v>0</v>
      </c>
      <c r="N3095" s="197"/>
      <c r="O3095" s="197"/>
      <c r="P3095" s="197" t="e">
        <f t="shared" si="243"/>
        <v>#DIV/0!</v>
      </c>
      <c r="Q3095" s="196"/>
      <c r="R3095" s="197"/>
      <c r="S3095" s="199">
        <f t="shared" si="244"/>
        <v>0</v>
      </c>
      <c r="T3095" s="200">
        <f ca="1">(P3095+S3095)-INVENTARIO[[#This Row],[Comisión 10%]]</f>
        <v>0</v>
      </c>
      <c r="U3095" s="197">
        <f t="shared" ca="1" si="245"/>
        <v>0</v>
      </c>
      <c r="V3095" s="201"/>
      <c r="W3095" s="20">
        <f ca="1">INVENTARIO[[#This Row],[Precio Final]]-(INVENTARIO[[#This Row],[Comisión 10%]]+INVENTARIO[[#This Row],[Costo total]])</f>
        <v>0</v>
      </c>
      <c r="X3095" s="20">
        <f ca="1">INVENTARIO[[#This Row],[Ganancia Unitaria]]*INVENTARIO[[#This Row],[Salidas]]</f>
        <v>0</v>
      </c>
      <c r="Y3095" s="20"/>
      <c r="Z3095" s="20"/>
    </row>
    <row r="3096" spans="1:26" ht="55" hidden="1" customHeight="1" x14ac:dyDescent="0.15">
      <c r="A3096" s="23"/>
      <c r="B3096" s="171"/>
      <c r="C3096" s="22"/>
      <c r="D3096" s="120"/>
      <c r="E3096" s="194"/>
      <c r="F3096" s="195" t="s">
        <v>692</v>
      </c>
      <c r="G3096" s="196"/>
      <c r="H3096" s="197"/>
      <c r="I3096" s="198">
        <f t="shared" ca="1" si="242"/>
        <v>0</v>
      </c>
      <c r="J3096" s="121"/>
      <c r="K3096" s="196">
        <f>SUMIFS(VENTAS[Cantidad],VENTAS[Código del producto Vendido],INVENTARIO[[#This Row],[Code]])</f>
        <v>0</v>
      </c>
      <c r="L3096" s="196">
        <f>INVENTARIO[[#This Row],[Entradas]]-INVENTARIO[[#This Row],[Salidas]]</f>
        <v>0</v>
      </c>
      <c r="M3096" s="197">
        <f ca="1">INVENTARIO[[#This Row],[Pricing 1]]*10%</f>
        <v>0</v>
      </c>
      <c r="N3096" s="197"/>
      <c r="O3096" s="197"/>
      <c r="P3096" s="197" t="e">
        <f t="shared" si="243"/>
        <v>#DIV/0!</v>
      </c>
      <c r="Q3096" s="196"/>
      <c r="R3096" s="197"/>
      <c r="S3096" s="199">
        <f t="shared" si="244"/>
        <v>0</v>
      </c>
      <c r="T3096" s="200">
        <f ca="1">(P3096+S3096)-INVENTARIO[[#This Row],[Comisión 10%]]</f>
        <v>0</v>
      </c>
      <c r="U3096" s="197">
        <f t="shared" ca="1" si="245"/>
        <v>0</v>
      </c>
      <c r="V3096" s="201"/>
      <c r="W3096" s="20">
        <f ca="1">INVENTARIO[[#This Row],[Precio Final]]-(INVENTARIO[[#This Row],[Comisión 10%]]+INVENTARIO[[#This Row],[Costo total]])</f>
        <v>0</v>
      </c>
      <c r="X3096" s="20">
        <f ca="1">INVENTARIO[[#This Row],[Ganancia Unitaria]]*INVENTARIO[[#This Row],[Salidas]]</f>
        <v>0</v>
      </c>
      <c r="Y3096" s="20"/>
      <c r="Z3096" s="20"/>
    </row>
    <row r="3097" spans="1:26" ht="55" hidden="1" customHeight="1" x14ac:dyDescent="0.15">
      <c r="A3097" s="23"/>
      <c r="B3097" s="171"/>
      <c r="C3097" s="22"/>
      <c r="D3097" s="120"/>
      <c r="E3097" s="194"/>
      <c r="F3097" s="195" t="s">
        <v>697</v>
      </c>
      <c r="G3097" s="196"/>
      <c r="H3097" s="197"/>
      <c r="I3097" s="198">
        <f t="shared" ca="1" si="242"/>
        <v>0</v>
      </c>
      <c r="J3097" s="121"/>
      <c r="K3097" s="196">
        <f>SUMIFS(VENTAS[Cantidad],VENTAS[Código del producto Vendido],INVENTARIO[[#This Row],[Code]])</f>
        <v>0</v>
      </c>
      <c r="L3097" s="196">
        <f>INVENTARIO[[#This Row],[Entradas]]-INVENTARIO[[#This Row],[Salidas]]</f>
        <v>0</v>
      </c>
      <c r="M3097" s="197">
        <f ca="1">INVENTARIO[[#This Row],[Pricing 1]]*10%</f>
        <v>0</v>
      </c>
      <c r="N3097" s="197"/>
      <c r="O3097" s="197"/>
      <c r="P3097" s="197" t="e">
        <f t="shared" si="243"/>
        <v>#DIV/0!</v>
      </c>
      <c r="Q3097" s="196"/>
      <c r="R3097" s="197"/>
      <c r="S3097" s="199">
        <f t="shared" si="244"/>
        <v>0</v>
      </c>
      <c r="T3097" s="200">
        <f ca="1">(P3097+S3097)-INVENTARIO[[#This Row],[Comisión 10%]]</f>
        <v>0</v>
      </c>
      <c r="U3097" s="197">
        <f t="shared" ca="1" si="245"/>
        <v>0</v>
      </c>
      <c r="V3097" s="201"/>
      <c r="W3097" s="20">
        <f ca="1">INVENTARIO[[#This Row],[Precio Final]]-(INVENTARIO[[#This Row],[Comisión 10%]]+INVENTARIO[[#This Row],[Costo total]])</f>
        <v>0</v>
      </c>
      <c r="X3097" s="20">
        <f ca="1">INVENTARIO[[#This Row],[Ganancia Unitaria]]*INVENTARIO[[#This Row],[Salidas]]</f>
        <v>0</v>
      </c>
      <c r="Y3097" s="20"/>
      <c r="Z3097" s="20"/>
    </row>
    <row r="3098" spans="1:26" ht="55" hidden="1" customHeight="1" x14ac:dyDescent="0.15">
      <c r="A3098" s="23"/>
      <c r="B3098" s="171"/>
      <c r="C3098" s="22"/>
      <c r="D3098" s="120"/>
      <c r="E3098" s="194"/>
      <c r="F3098" s="195" t="s">
        <v>714</v>
      </c>
      <c r="G3098" s="196"/>
      <c r="H3098" s="197"/>
      <c r="I3098" s="198">
        <f t="shared" ca="1" si="242"/>
        <v>0</v>
      </c>
      <c r="J3098" s="121"/>
      <c r="K3098" s="196">
        <f>SUMIFS(VENTAS[Cantidad],VENTAS[Código del producto Vendido],INVENTARIO[[#This Row],[Code]])</f>
        <v>0</v>
      </c>
      <c r="L3098" s="196">
        <f>INVENTARIO[[#This Row],[Entradas]]-INVENTARIO[[#This Row],[Salidas]]</f>
        <v>0</v>
      </c>
      <c r="M3098" s="197">
        <f ca="1">INVENTARIO[[#This Row],[Pricing 1]]*10%</f>
        <v>0</v>
      </c>
      <c r="N3098" s="197"/>
      <c r="O3098" s="197"/>
      <c r="P3098" s="197" t="e">
        <f t="shared" si="243"/>
        <v>#DIV/0!</v>
      </c>
      <c r="Q3098" s="196"/>
      <c r="R3098" s="197"/>
      <c r="S3098" s="199">
        <f t="shared" si="244"/>
        <v>0</v>
      </c>
      <c r="T3098" s="200">
        <f ca="1">(P3098+S3098)-INVENTARIO[[#This Row],[Comisión 10%]]</f>
        <v>0</v>
      </c>
      <c r="U3098" s="197">
        <f t="shared" ca="1" si="245"/>
        <v>0</v>
      </c>
      <c r="V3098" s="201"/>
      <c r="W3098" s="20">
        <f ca="1">INVENTARIO[[#This Row],[Precio Final]]-(INVENTARIO[[#This Row],[Comisión 10%]]+INVENTARIO[[#This Row],[Costo total]])</f>
        <v>0</v>
      </c>
      <c r="X3098" s="20">
        <f ca="1">INVENTARIO[[#This Row],[Ganancia Unitaria]]*INVENTARIO[[#This Row],[Salidas]]</f>
        <v>0</v>
      </c>
      <c r="Y3098" s="20"/>
      <c r="Z3098" s="20"/>
    </row>
    <row r="3099" spans="1:26" ht="55" hidden="1" customHeight="1" x14ac:dyDescent="0.15">
      <c r="A3099" s="23"/>
      <c r="B3099" s="171"/>
      <c r="C3099" s="22"/>
      <c r="D3099" s="120"/>
      <c r="E3099" s="194"/>
      <c r="F3099" s="195" t="s">
        <v>2412</v>
      </c>
      <c r="G3099" s="196"/>
      <c r="H3099" s="197"/>
      <c r="I3099" s="198">
        <f t="shared" ca="1" si="242"/>
        <v>0</v>
      </c>
      <c r="J3099" s="121"/>
      <c r="K3099" s="196">
        <f>SUMIFS(VENTAS[Cantidad],VENTAS[Código del producto Vendido],INVENTARIO[[#This Row],[Code]])</f>
        <v>0</v>
      </c>
      <c r="L3099" s="196">
        <f>INVENTARIO[[#This Row],[Entradas]]-INVENTARIO[[#This Row],[Salidas]]</f>
        <v>0</v>
      </c>
      <c r="M3099" s="197">
        <f ca="1">INVENTARIO[[#This Row],[Pricing 1]]*10%</f>
        <v>0</v>
      </c>
      <c r="N3099" s="197"/>
      <c r="O3099" s="197"/>
      <c r="P3099" s="197" t="e">
        <f t="shared" si="243"/>
        <v>#DIV/0!</v>
      </c>
      <c r="Q3099" s="196"/>
      <c r="R3099" s="197"/>
      <c r="S3099" s="199">
        <f t="shared" si="244"/>
        <v>0</v>
      </c>
      <c r="T3099" s="200">
        <f ca="1">(P3099+S3099)-INVENTARIO[[#This Row],[Comisión 10%]]</f>
        <v>0</v>
      </c>
      <c r="U3099" s="197">
        <f t="shared" ca="1" si="245"/>
        <v>0</v>
      </c>
      <c r="V3099" s="201"/>
      <c r="W3099" s="20">
        <f ca="1">INVENTARIO[[#This Row],[Precio Final]]-(INVENTARIO[[#This Row],[Comisión 10%]]+INVENTARIO[[#This Row],[Costo total]])</f>
        <v>0</v>
      </c>
      <c r="X3099" s="20">
        <f ca="1">INVENTARIO[[#This Row],[Ganancia Unitaria]]*INVENTARIO[[#This Row],[Salidas]]</f>
        <v>0</v>
      </c>
      <c r="Y3099" s="20"/>
      <c r="Z3099" s="20"/>
    </row>
    <row r="3100" spans="1:26" ht="55" hidden="1" customHeight="1" x14ac:dyDescent="0.15">
      <c r="A3100" s="23"/>
      <c r="B3100" s="171"/>
      <c r="C3100" s="22"/>
      <c r="D3100" s="120"/>
      <c r="E3100" s="194"/>
      <c r="F3100" s="195" t="s">
        <v>695</v>
      </c>
      <c r="G3100" s="196"/>
      <c r="H3100" s="197"/>
      <c r="I3100" s="198">
        <f t="shared" ca="1" si="242"/>
        <v>0</v>
      </c>
      <c r="J3100" s="121"/>
      <c r="K3100" s="196">
        <f>SUMIFS(VENTAS[Cantidad],VENTAS[Código del producto Vendido],INVENTARIO[[#This Row],[Code]])</f>
        <v>0</v>
      </c>
      <c r="L3100" s="196">
        <f>INVENTARIO[[#This Row],[Entradas]]-INVENTARIO[[#This Row],[Salidas]]</f>
        <v>0</v>
      </c>
      <c r="M3100" s="197">
        <f ca="1">INVENTARIO[[#This Row],[Pricing 1]]*10%</f>
        <v>0</v>
      </c>
      <c r="N3100" s="197"/>
      <c r="O3100" s="197"/>
      <c r="P3100" s="197" t="e">
        <f t="shared" si="243"/>
        <v>#DIV/0!</v>
      </c>
      <c r="Q3100" s="196"/>
      <c r="R3100" s="197"/>
      <c r="S3100" s="199">
        <f t="shared" si="244"/>
        <v>0</v>
      </c>
      <c r="T3100" s="200">
        <f ca="1">(P3100+S3100)-INVENTARIO[[#This Row],[Comisión 10%]]</f>
        <v>0</v>
      </c>
      <c r="U3100" s="197">
        <f t="shared" ca="1" si="245"/>
        <v>0</v>
      </c>
      <c r="V3100" s="201"/>
      <c r="W3100" s="20">
        <f ca="1">INVENTARIO[[#This Row],[Precio Final]]-(INVENTARIO[[#This Row],[Comisión 10%]]+INVENTARIO[[#This Row],[Costo total]])</f>
        <v>0</v>
      </c>
      <c r="X3100" s="20">
        <f ca="1">INVENTARIO[[#This Row],[Ganancia Unitaria]]*INVENTARIO[[#This Row],[Salidas]]</f>
        <v>0</v>
      </c>
      <c r="Y3100" s="20"/>
      <c r="Z3100" s="20"/>
    </row>
    <row r="3101" spans="1:26" ht="55" hidden="1" customHeight="1" x14ac:dyDescent="0.15">
      <c r="A3101" s="23"/>
      <c r="B3101" s="171"/>
      <c r="C3101" s="22"/>
      <c r="D3101" s="120"/>
      <c r="E3101" s="194"/>
      <c r="F3101" s="195" t="s">
        <v>697</v>
      </c>
      <c r="G3101" s="196"/>
      <c r="H3101" s="197"/>
      <c r="I3101" s="198">
        <f t="shared" ca="1" si="242"/>
        <v>0</v>
      </c>
      <c r="J3101" s="121"/>
      <c r="K3101" s="196">
        <f>SUMIFS(VENTAS[Cantidad],VENTAS[Código del producto Vendido],INVENTARIO[[#This Row],[Code]])</f>
        <v>0</v>
      </c>
      <c r="L3101" s="196">
        <f>INVENTARIO[[#This Row],[Entradas]]-INVENTARIO[[#This Row],[Salidas]]</f>
        <v>0</v>
      </c>
      <c r="M3101" s="197">
        <f ca="1">INVENTARIO[[#This Row],[Pricing 1]]*10%</f>
        <v>0</v>
      </c>
      <c r="N3101" s="197"/>
      <c r="O3101" s="197"/>
      <c r="P3101" s="197" t="e">
        <f t="shared" si="243"/>
        <v>#DIV/0!</v>
      </c>
      <c r="Q3101" s="196"/>
      <c r="R3101" s="197"/>
      <c r="S3101" s="199">
        <f t="shared" si="244"/>
        <v>0</v>
      </c>
      <c r="T3101" s="200">
        <f ca="1">(P3101+S3101)-INVENTARIO[[#This Row],[Comisión 10%]]</f>
        <v>0</v>
      </c>
      <c r="U3101" s="197">
        <f t="shared" ca="1" si="245"/>
        <v>0</v>
      </c>
      <c r="V3101" s="201"/>
      <c r="W3101" s="20">
        <f ca="1">INVENTARIO[[#This Row],[Precio Final]]-(INVENTARIO[[#This Row],[Comisión 10%]]+INVENTARIO[[#This Row],[Costo total]])</f>
        <v>0</v>
      </c>
      <c r="X3101" s="20">
        <f ca="1">INVENTARIO[[#This Row],[Ganancia Unitaria]]*INVENTARIO[[#This Row],[Salidas]]</f>
        <v>0</v>
      </c>
      <c r="Y3101" s="20"/>
      <c r="Z3101" s="20"/>
    </row>
    <row r="3102" spans="1:26" ht="55" hidden="1" customHeight="1" x14ac:dyDescent="0.15">
      <c r="A3102" s="23"/>
      <c r="B3102" s="171"/>
      <c r="C3102" s="22"/>
      <c r="D3102" s="120"/>
      <c r="E3102" s="194"/>
      <c r="F3102" s="195" t="s">
        <v>1044</v>
      </c>
      <c r="G3102" s="196"/>
      <c r="H3102" s="197"/>
      <c r="I3102" s="198">
        <f t="shared" ca="1" si="242"/>
        <v>0</v>
      </c>
      <c r="J3102" s="121"/>
      <c r="K3102" s="196">
        <f>SUMIFS(VENTAS[Cantidad],VENTAS[Código del producto Vendido],INVENTARIO[[#This Row],[Code]])</f>
        <v>0</v>
      </c>
      <c r="L3102" s="196">
        <f>INVENTARIO[[#This Row],[Entradas]]-INVENTARIO[[#This Row],[Salidas]]</f>
        <v>0</v>
      </c>
      <c r="M3102" s="197">
        <f ca="1">INVENTARIO[[#This Row],[Pricing 1]]*10%</f>
        <v>0</v>
      </c>
      <c r="N3102" s="197"/>
      <c r="O3102" s="197"/>
      <c r="P3102" s="197" t="e">
        <f t="shared" si="243"/>
        <v>#DIV/0!</v>
      </c>
      <c r="Q3102" s="196"/>
      <c r="R3102" s="197"/>
      <c r="S3102" s="199">
        <f t="shared" si="244"/>
        <v>0</v>
      </c>
      <c r="T3102" s="200">
        <f ca="1">(P3102+S3102)-INVENTARIO[[#This Row],[Comisión 10%]]</f>
        <v>0</v>
      </c>
      <c r="U3102" s="197">
        <f t="shared" ca="1" si="245"/>
        <v>0</v>
      </c>
      <c r="V3102" s="201"/>
      <c r="W3102" s="20">
        <f ca="1">INVENTARIO[[#This Row],[Precio Final]]-(INVENTARIO[[#This Row],[Comisión 10%]]+INVENTARIO[[#This Row],[Costo total]])</f>
        <v>0</v>
      </c>
      <c r="X3102" s="20">
        <f ca="1">INVENTARIO[[#This Row],[Ganancia Unitaria]]*INVENTARIO[[#This Row],[Salidas]]</f>
        <v>0</v>
      </c>
      <c r="Y3102" s="20"/>
      <c r="Z3102" s="20"/>
    </row>
    <row r="3103" spans="1:26" ht="55" hidden="1" customHeight="1" x14ac:dyDescent="0.15">
      <c r="A3103" s="23"/>
      <c r="B3103" s="171"/>
      <c r="C3103" s="22"/>
      <c r="D3103" s="120"/>
      <c r="E3103" s="194"/>
      <c r="F3103" s="195" t="s">
        <v>697</v>
      </c>
      <c r="G3103" s="196"/>
      <c r="H3103" s="197"/>
      <c r="I3103" s="198">
        <f t="shared" ca="1" si="242"/>
        <v>0</v>
      </c>
      <c r="J3103" s="121"/>
      <c r="K3103" s="196">
        <f>SUMIFS(VENTAS[Cantidad],VENTAS[Código del producto Vendido],INVENTARIO[[#This Row],[Code]])</f>
        <v>0</v>
      </c>
      <c r="L3103" s="196">
        <f>INVENTARIO[[#This Row],[Entradas]]-INVENTARIO[[#This Row],[Salidas]]</f>
        <v>0</v>
      </c>
      <c r="M3103" s="197">
        <f ca="1">INVENTARIO[[#This Row],[Pricing 1]]*10%</f>
        <v>0</v>
      </c>
      <c r="N3103" s="197"/>
      <c r="O3103" s="197"/>
      <c r="P3103" s="197" t="e">
        <f t="shared" si="243"/>
        <v>#DIV/0!</v>
      </c>
      <c r="Q3103" s="196"/>
      <c r="R3103" s="197"/>
      <c r="S3103" s="199">
        <f t="shared" si="244"/>
        <v>0</v>
      </c>
      <c r="T3103" s="200">
        <f ca="1">(P3103+S3103)-INVENTARIO[[#This Row],[Comisión 10%]]</f>
        <v>0</v>
      </c>
      <c r="U3103" s="197">
        <f t="shared" ca="1" si="245"/>
        <v>0</v>
      </c>
      <c r="V3103" s="201"/>
      <c r="W3103" s="20">
        <f ca="1">INVENTARIO[[#This Row],[Precio Final]]-(INVENTARIO[[#This Row],[Comisión 10%]]+INVENTARIO[[#This Row],[Costo total]])</f>
        <v>0</v>
      </c>
      <c r="X3103" s="20">
        <f ca="1">INVENTARIO[[#This Row],[Ganancia Unitaria]]*INVENTARIO[[#This Row],[Salidas]]</f>
        <v>0</v>
      </c>
      <c r="Y3103" s="20"/>
      <c r="Z3103" s="20"/>
    </row>
    <row r="3104" spans="1:26" ht="55" hidden="1" customHeight="1" x14ac:dyDescent="0.15">
      <c r="A3104" s="23"/>
      <c r="B3104" s="171"/>
      <c r="C3104" s="22"/>
      <c r="D3104" s="120"/>
      <c r="E3104" s="194"/>
      <c r="F3104" s="195" t="s">
        <v>698</v>
      </c>
      <c r="G3104" s="196"/>
      <c r="H3104" s="197"/>
      <c r="I3104" s="198">
        <f t="shared" ca="1" si="242"/>
        <v>0</v>
      </c>
      <c r="J3104" s="121"/>
      <c r="K3104" s="196">
        <f>SUMIFS(VENTAS[Cantidad],VENTAS[Código del producto Vendido],INVENTARIO[[#This Row],[Code]])</f>
        <v>0</v>
      </c>
      <c r="L3104" s="196">
        <f>INVENTARIO[[#This Row],[Entradas]]-INVENTARIO[[#This Row],[Salidas]]</f>
        <v>0</v>
      </c>
      <c r="M3104" s="197">
        <f ca="1">INVENTARIO[[#This Row],[Pricing 1]]*10%</f>
        <v>0</v>
      </c>
      <c r="N3104" s="197"/>
      <c r="O3104" s="197"/>
      <c r="P3104" s="197" t="e">
        <f t="shared" si="243"/>
        <v>#DIV/0!</v>
      </c>
      <c r="Q3104" s="196"/>
      <c r="R3104" s="197"/>
      <c r="S3104" s="199">
        <f t="shared" si="244"/>
        <v>0</v>
      </c>
      <c r="T3104" s="200">
        <f ca="1">(P3104+S3104)-INVENTARIO[[#This Row],[Comisión 10%]]</f>
        <v>0</v>
      </c>
      <c r="U3104" s="197">
        <f t="shared" ca="1" si="245"/>
        <v>0</v>
      </c>
      <c r="V3104" s="201"/>
      <c r="W3104" s="20">
        <f ca="1">INVENTARIO[[#This Row],[Precio Final]]-(INVENTARIO[[#This Row],[Comisión 10%]]+INVENTARIO[[#This Row],[Costo total]])</f>
        <v>0</v>
      </c>
      <c r="X3104" s="20">
        <f ca="1">INVENTARIO[[#This Row],[Ganancia Unitaria]]*INVENTARIO[[#This Row],[Salidas]]</f>
        <v>0</v>
      </c>
      <c r="Y3104" s="20"/>
      <c r="Z3104" s="20"/>
    </row>
    <row r="3105" spans="1:26" ht="55" hidden="1" customHeight="1" x14ac:dyDescent="0.15">
      <c r="A3105" s="23"/>
      <c r="B3105" s="171"/>
      <c r="C3105" s="22"/>
      <c r="D3105" s="120"/>
      <c r="E3105" s="194"/>
      <c r="F3105" s="195" t="s">
        <v>692</v>
      </c>
      <c r="G3105" s="196"/>
      <c r="H3105" s="197"/>
      <c r="I3105" s="198">
        <f t="shared" ca="1" si="242"/>
        <v>0</v>
      </c>
      <c r="J3105" s="121"/>
      <c r="K3105" s="196">
        <f>SUMIFS(VENTAS[Cantidad],VENTAS[Código del producto Vendido],INVENTARIO[[#This Row],[Code]])</f>
        <v>0</v>
      </c>
      <c r="L3105" s="196">
        <f>INVENTARIO[[#This Row],[Entradas]]-INVENTARIO[[#This Row],[Salidas]]</f>
        <v>0</v>
      </c>
      <c r="M3105" s="197">
        <f ca="1">INVENTARIO[[#This Row],[Pricing 1]]*10%</f>
        <v>0</v>
      </c>
      <c r="N3105" s="197"/>
      <c r="O3105" s="197"/>
      <c r="P3105" s="197" t="e">
        <f t="shared" si="243"/>
        <v>#DIV/0!</v>
      </c>
      <c r="Q3105" s="196"/>
      <c r="R3105" s="197"/>
      <c r="S3105" s="199">
        <f t="shared" si="244"/>
        <v>0</v>
      </c>
      <c r="T3105" s="200">
        <f ca="1">(P3105+S3105)-INVENTARIO[[#This Row],[Comisión 10%]]</f>
        <v>0</v>
      </c>
      <c r="U3105" s="197">
        <f t="shared" ca="1" si="245"/>
        <v>0</v>
      </c>
      <c r="V3105" s="201"/>
      <c r="W3105" s="20">
        <f ca="1">INVENTARIO[[#This Row],[Precio Final]]-(INVENTARIO[[#This Row],[Comisión 10%]]+INVENTARIO[[#This Row],[Costo total]])</f>
        <v>0</v>
      </c>
      <c r="X3105" s="20">
        <f ca="1">INVENTARIO[[#This Row],[Ganancia Unitaria]]*INVENTARIO[[#This Row],[Salidas]]</f>
        <v>0</v>
      </c>
      <c r="Y3105" s="20"/>
      <c r="Z3105" s="20"/>
    </row>
    <row r="3106" spans="1:26" ht="55" hidden="1" customHeight="1" x14ac:dyDescent="0.15">
      <c r="A3106" s="23"/>
      <c r="B3106" s="171"/>
      <c r="C3106" s="22"/>
      <c r="D3106" s="120"/>
      <c r="E3106" s="194"/>
      <c r="F3106" s="195" t="s">
        <v>695</v>
      </c>
      <c r="G3106" s="196"/>
      <c r="H3106" s="197"/>
      <c r="I3106" s="198">
        <f t="shared" ca="1" si="242"/>
        <v>0</v>
      </c>
      <c r="J3106" s="121"/>
      <c r="K3106" s="196">
        <f>SUMIFS(VENTAS[Cantidad],VENTAS[Código del producto Vendido],INVENTARIO[[#This Row],[Code]])</f>
        <v>0</v>
      </c>
      <c r="L3106" s="196">
        <f>INVENTARIO[[#This Row],[Entradas]]-INVENTARIO[[#This Row],[Salidas]]</f>
        <v>0</v>
      </c>
      <c r="M3106" s="197">
        <f ca="1">INVENTARIO[[#This Row],[Pricing 1]]*10%</f>
        <v>0</v>
      </c>
      <c r="N3106" s="197"/>
      <c r="O3106" s="197"/>
      <c r="P3106" s="197" t="e">
        <f t="shared" si="243"/>
        <v>#DIV/0!</v>
      </c>
      <c r="Q3106" s="196"/>
      <c r="R3106" s="197"/>
      <c r="S3106" s="199">
        <f t="shared" si="244"/>
        <v>0</v>
      </c>
      <c r="T3106" s="200">
        <f ca="1">(P3106+S3106)-INVENTARIO[[#This Row],[Comisión 10%]]</f>
        <v>0</v>
      </c>
      <c r="U3106" s="197">
        <f t="shared" ca="1" si="245"/>
        <v>0</v>
      </c>
      <c r="V3106" s="201"/>
      <c r="W3106" s="20">
        <f ca="1">INVENTARIO[[#This Row],[Precio Final]]-(INVENTARIO[[#This Row],[Comisión 10%]]+INVENTARIO[[#This Row],[Costo total]])</f>
        <v>0</v>
      </c>
      <c r="X3106" s="20">
        <f ca="1">INVENTARIO[[#This Row],[Ganancia Unitaria]]*INVENTARIO[[#This Row],[Salidas]]</f>
        <v>0</v>
      </c>
      <c r="Y3106" s="20"/>
      <c r="Z3106" s="20"/>
    </row>
    <row r="3107" spans="1:26" ht="55" hidden="1" customHeight="1" x14ac:dyDescent="0.15">
      <c r="A3107" s="23"/>
      <c r="B3107" s="171"/>
      <c r="C3107" s="22"/>
      <c r="D3107" s="120"/>
      <c r="E3107" s="194"/>
      <c r="F3107" s="195" t="s">
        <v>697</v>
      </c>
      <c r="G3107" s="196"/>
      <c r="H3107" s="197"/>
      <c r="I3107" s="198">
        <f t="shared" ca="1" si="242"/>
        <v>0</v>
      </c>
      <c r="J3107" s="121"/>
      <c r="K3107" s="196">
        <f>SUMIFS(VENTAS[Cantidad],VENTAS[Código del producto Vendido],INVENTARIO[[#This Row],[Code]])</f>
        <v>0</v>
      </c>
      <c r="L3107" s="196">
        <f>INVENTARIO[[#This Row],[Entradas]]-INVENTARIO[[#This Row],[Salidas]]</f>
        <v>0</v>
      </c>
      <c r="M3107" s="197">
        <f ca="1">INVENTARIO[[#This Row],[Pricing 1]]*10%</f>
        <v>0</v>
      </c>
      <c r="N3107" s="197"/>
      <c r="O3107" s="197"/>
      <c r="P3107" s="197" t="e">
        <f t="shared" si="243"/>
        <v>#DIV/0!</v>
      </c>
      <c r="Q3107" s="196"/>
      <c r="R3107" s="197"/>
      <c r="S3107" s="199">
        <f t="shared" si="244"/>
        <v>0</v>
      </c>
      <c r="T3107" s="200">
        <f ca="1">(P3107+S3107)-INVENTARIO[[#This Row],[Comisión 10%]]</f>
        <v>0</v>
      </c>
      <c r="U3107" s="197">
        <f t="shared" ca="1" si="245"/>
        <v>0</v>
      </c>
      <c r="V3107" s="201"/>
      <c r="W3107" s="20">
        <f ca="1">INVENTARIO[[#This Row],[Precio Final]]-(INVENTARIO[[#This Row],[Comisión 10%]]+INVENTARIO[[#This Row],[Costo total]])</f>
        <v>0</v>
      </c>
      <c r="X3107" s="20">
        <f ca="1">INVENTARIO[[#This Row],[Ganancia Unitaria]]*INVENTARIO[[#This Row],[Salidas]]</f>
        <v>0</v>
      </c>
      <c r="Y3107" s="20"/>
      <c r="Z3107" s="20"/>
    </row>
    <row r="3108" spans="1:26" ht="55" hidden="1" customHeight="1" x14ac:dyDescent="0.15">
      <c r="A3108" s="23"/>
      <c r="B3108" s="171"/>
      <c r="C3108" s="22"/>
      <c r="D3108" s="120"/>
      <c r="E3108" s="194"/>
      <c r="F3108" s="195" t="s">
        <v>695</v>
      </c>
      <c r="G3108" s="196"/>
      <c r="H3108" s="197"/>
      <c r="I3108" s="198">
        <f t="shared" ca="1" si="242"/>
        <v>0</v>
      </c>
      <c r="J3108" s="121"/>
      <c r="K3108" s="196">
        <f>SUMIFS(VENTAS[Cantidad],VENTAS[Código del producto Vendido],INVENTARIO[[#This Row],[Code]])</f>
        <v>0</v>
      </c>
      <c r="L3108" s="196">
        <f>INVENTARIO[[#This Row],[Entradas]]-INVENTARIO[[#This Row],[Salidas]]</f>
        <v>0</v>
      </c>
      <c r="M3108" s="197">
        <f ca="1">INVENTARIO[[#This Row],[Pricing 1]]*10%</f>
        <v>0</v>
      </c>
      <c r="N3108" s="197"/>
      <c r="O3108" s="197"/>
      <c r="P3108" s="197" t="e">
        <f t="shared" si="243"/>
        <v>#DIV/0!</v>
      </c>
      <c r="Q3108" s="196"/>
      <c r="R3108" s="197"/>
      <c r="S3108" s="199">
        <f t="shared" si="244"/>
        <v>0</v>
      </c>
      <c r="T3108" s="200">
        <f ca="1">(P3108+S3108)-INVENTARIO[[#This Row],[Comisión 10%]]</f>
        <v>0</v>
      </c>
      <c r="U3108" s="197">
        <f t="shared" ca="1" si="245"/>
        <v>0</v>
      </c>
      <c r="V3108" s="201"/>
      <c r="W3108" s="20">
        <f ca="1">INVENTARIO[[#This Row],[Precio Final]]-(INVENTARIO[[#This Row],[Comisión 10%]]+INVENTARIO[[#This Row],[Costo total]])</f>
        <v>0</v>
      </c>
      <c r="X3108" s="20">
        <f ca="1">INVENTARIO[[#This Row],[Ganancia Unitaria]]*INVENTARIO[[#This Row],[Salidas]]</f>
        <v>0</v>
      </c>
      <c r="Y3108" s="20"/>
      <c r="Z3108" s="20"/>
    </row>
    <row r="3109" spans="1:26" ht="55" hidden="1" customHeight="1" x14ac:dyDescent="0.15">
      <c r="A3109" s="23"/>
      <c r="B3109" s="171"/>
      <c r="C3109" s="22"/>
      <c r="D3109" s="120"/>
      <c r="E3109" s="194"/>
      <c r="F3109" s="195" t="s">
        <v>697</v>
      </c>
      <c r="G3109" s="196"/>
      <c r="H3109" s="197"/>
      <c r="I3109" s="198">
        <f t="shared" ca="1" si="242"/>
        <v>0</v>
      </c>
      <c r="J3109" s="121"/>
      <c r="K3109" s="196">
        <f>SUMIFS(VENTAS[Cantidad],VENTAS[Código del producto Vendido],INVENTARIO[[#This Row],[Code]])</f>
        <v>0</v>
      </c>
      <c r="L3109" s="196">
        <f>INVENTARIO[[#This Row],[Entradas]]-INVENTARIO[[#This Row],[Salidas]]</f>
        <v>0</v>
      </c>
      <c r="M3109" s="197">
        <f ca="1">INVENTARIO[[#This Row],[Pricing 1]]*10%</f>
        <v>0</v>
      </c>
      <c r="N3109" s="197"/>
      <c r="O3109" s="197"/>
      <c r="P3109" s="197" t="e">
        <f t="shared" si="243"/>
        <v>#DIV/0!</v>
      </c>
      <c r="Q3109" s="196"/>
      <c r="R3109" s="197"/>
      <c r="S3109" s="199">
        <f t="shared" si="244"/>
        <v>0</v>
      </c>
      <c r="T3109" s="200">
        <f ca="1">(P3109+S3109)-INVENTARIO[[#This Row],[Comisión 10%]]</f>
        <v>0</v>
      </c>
      <c r="U3109" s="197">
        <f t="shared" ca="1" si="245"/>
        <v>0</v>
      </c>
      <c r="V3109" s="201"/>
      <c r="W3109" s="20">
        <f ca="1">INVENTARIO[[#This Row],[Precio Final]]-(INVENTARIO[[#This Row],[Comisión 10%]]+INVENTARIO[[#This Row],[Costo total]])</f>
        <v>0</v>
      </c>
      <c r="X3109" s="20">
        <f ca="1">INVENTARIO[[#This Row],[Ganancia Unitaria]]*INVENTARIO[[#This Row],[Salidas]]</f>
        <v>0</v>
      </c>
      <c r="Y3109" s="20"/>
      <c r="Z3109" s="20"/>
    </row>
    <row r="3110" spans="1:26" ht="55" hidden="1" customHeight="1" x14ac:dyDescent="0.15">
      <c r="A3110" s="23"/>
      <c r="B3110" s="171"/>
      <c r="C3110" s="22"/>
      <c r="D3110" s="120"/>
      <c r="E3110" s="194"/>
      <c r="F3110" s="195" t="s">
        <v>698</v>
      </c>
      <c r="G3110" s="196"/>
      <c r="H3110" s="197"/>
      <c r="I3110" s="198">
        <f t="shared" ca="1" si="242"/>
        <v>0</v>
      </c>
      <c r="J3110" s="121"/>
      <c r="K3110" s="196">
        <f>SUMIFS(VENTAS[Cantidad],VENTAS[Código del producto Vendido],INVENTARIO[[#This Row],[Code]])</f>
        <v>0</v>
      </c>
      <c r="L3110" s="196">
        <f>INVENTARIO[[#This Row],[Entradas]]-INVENTARIO[[#This Row],[Salidas]]</f>
        <v>0</v>
      </c>
      <c r="M3110" s="197">
        <f ca="1">INVENTARIO[[#This Row],[Pricing 1]]*10%</f>
        <v>0</v>
      </c>
      <c r="N3110" s="197"/>
      <c r="O3110" s="197"/>
      <c r="P3110" s="197" t="e">
        <f t="shared" si="243"/>
        <v>#DIV/0!</v>
      </c>
      <c r="Q3110" s="196"/>
      <c r="R3110" s="197"/>
      <c r="S3110" s="199">
        <f t="shared" si="244"/>
        <v>0</v>
      </c>
      <c r="T3110" s="200">
        <f ca="1">(P3110+S3110)-INVENTARIO[[#This Row],[Comisión 10%]]</f>
        <v>0</v>
      </c>
      <c r="U3110" s="197">
        <f t="shared" ca="1" si="245"/>
        <v>0</v>
      </c>
      <c r="V3110" s="201"/>
      <c r="W3110" s="20">
        <f ca="1">INVENTARIO[[#This Row],[Precio Final]]-(INVENTARIO[[#This Row],[Comisión 10%]]+INVENTARIO[[#This Row],[Costo total]])</f>
        <v>0</v>
      </c>
      <c r="X3110" s="20">
        <f ca="1">INVENTARIO[[#This Row],[Ganancia Unitaria]]*INVENTARIO[[#This Row],[Salidas]]</f>
        <v>0</v>
      </c>
      <c r="Y3110" s="20"/>
      <c r="Z3110" s="20"/>
    </row>
    <row r="3111" spans="1:26" ht="55" hidden="1" customHeight="1" x14ac:dyDescent="0.15">
      <c r="A3111" s="23"/>
      <c r="B3111" s="171"/>
      <c r="C3111" s="22"/>
      <c r="D3111" s="120"/>
      <c r="E3111" s="194"/>
      <c r="F3111" s="195"/>
      <c r="G3111" s="196"/>
      <c r="H3111" s="197"/>
      <c r="I3111" s="198">
        <f t="shared" ca="1" si="242"/>
        <v>0</v>
      </c>
      <c r="J3111" s="121"/>
      <c r="K3111" s="196">
        <f>SUMIFS(VENTAS[Cantidad],VENTAS[Código del producto Vendido],INVENTARIO[[#This Row],[Code]])</f>
        <v>0</v>
      </c>
      <c r="L3111" s="196">
        <f>INVENTARIO[[#This Row],[Entradas]]-INVENTARIO[[#This Row],[Salidas]]</f>
        <v>0</v>
      </c>
      <c r="M3111" s="197">
        <f ca="1">INVENTARIO[[#This Row],[Pricing 1]]*10%</f>
        <v>0</v>
      </c>
      <c r="N3111" s="197"/>
      <c r="O3111" s="197"/>
      <c r="P3111" s="197" t="e">
        <f t="shared" si="243"/>
        <v>#DIV/0!</v>
      </c>
      <c r="Q3111" s="196"/>
      <c r="R3111" s="197"/>
      <c r="S3111" s="199">
        <f t="shared" si="244"/>
        <v>0</v>
      </c>
      <c r="T3111" s="200">
        <f ca="1">(P3111+S3111)-INVENTARIO[[#This Row],[Comisión 10%]]</f>
        <v>0</v>
      </c>
      <c r="U3111" s="197">
        <f t="shared" ca="1" si="245"/>
        <v>0</v>
      </c>
      <c r="V3111" s="201"/>
      <c r="W3111" s="20">
        <f ca="1">INVENTARIO[[#This Row],[Precio Final]]-(INVENTARIO[[#This Row],[Comisión 10%]]+INVENTARIO[[#This Row],[Costo total]])</f>
        <v>0</v>
      </c>
      <c r="X3111" s="20">
        <f ca="1">INVENTARIO[[#This Row],[Ganancia Unitaria]]*INVENTARIO[[#This Row],[Salidas]]</f>
        <v>0</v>
      </c>
      <c r="Y3111" s="20"/>
      <c r="Z3111" s="20"/>
    </row>
    <row r="3112" spans="1:26" ht="55" hidden="1" customHeight="1" x14ac:dyDescent="0.15">
      <c r="A3112" s="23"/>
      <c r="B3112" s="171"/>
      <c r="C3112" s="22"/>
      <c r="D3112" s="120"/>
      <c r="E3112" s="194"/>
      <c r="F3112" s="195"/>
      <c r="G3112" s="196"/>
      <c r="H3112" s="197"/>
      <c r="I3112" s="198">
        <f t="shared" ca="1" si="242"/>
        <v>0</v>
      </c>
      <c r="J3112" s="121"/>
      <c r="K3112" s="196">
        <f>SUMIFS(VENTAS[Cantidad],VENTAS[Código del producto Vendido],INVENTARIO[[#This Row],[Code]])</f>
        <v>0</v>
      </c>
      <c r="L3112" s="196">
        <f>INVENTARIO[[#This Row],[Entradas]]-INVENTARIO[[#This Row],[Salidas]]</f>
        <v>0</v>
      </c>
      <c r="M3112" s="197">
        <f ca="1">INVENTARIO[[#This Row],[Pricing 1]]*10%</f>
        <v>0</v>
      </c>
      <c r="N3112" s="197"/>
      <c r="O3112" s="197"/>
      <c r="P3112" s="197" t="e">
        <f t="shared" si="243"/>
        <v>#DIV/0!</v>
      </c>
      <c r="Q3112" s="196"/>
      <c r="R3112" s="197"/>
      <c r="S3112" s="199">
        <f t="shared" si="244"/>
        <v>0</v>
      </c>
      <c r="T3112" s="200">
        <f ca="1">(P3112+S3112)-INVENTARIO[[#This Row],[Comisión 10%]]</f>
        <v>0</v>
      </c>
      <c r="U3112" s="197">
        <f t="shared" ca="1" si="245"/>
        <v>0</v>
      </c>
      <c r="V3112" s="201"/>
      <c r="W3112" s="20">
        <f ca="1">INVENTARIO[[#This Row],[Precio Final]]-(INVENTARIO[[#This Row],[Comisión 10%]]+INVENTARIO[[#This Row],[Costo total]])</f>
        <v>0</v>
      </c>
      <c r="X3112" s="20">
        <f ca="1">INVENTARIO[[#This Row],[Ganancia Unitaria]]*INVENTARIO[[#This Row],[Salidas]]</f>
        <v>0</v>
      </c>
      <c r="Y3112" s="20"/>
      <c r="Z3112" s="20"/>
    </row>
    <row r="3113" spans="1:26" ht="55" hidden="1" customHeight="1" x14ac:dyDescent="0.15">
      <c r="A3113" s="23"/>
      <c r="B3113" s="171"/>
      <c r="C3113" s="22"/>
      <c r="D3113" s="120"/>
      <c r="E3113" s="194"/>
      <c r="F3113" s="195"/>
      <c r="G3113" s="196"/>
      <c r="H3113" s="197"/>
      <c r="I3113" s="198">
        <f t="shared" ca="1" si="242"/>
        <v>0</v>
      </c>
      <c r="J3113" s="121"/>
      <c r="K3113" s="196">
        <f>SUMIFS(VENTAS[Cantidad],VENTAS[Código del producto Vendido],INVENTARIO[[#This Row],[Code]])</f>
        <v>0</v>
      </c>
      <c r="L3113" s="196">
        <f>INVENTARIO[[#This Row],[Entradas]]-INVENTARIO[[#This Row],[Salidas]]</f>
        <v>0</v>
      </c>
      <c r="M3113" s="197">
        <f ca="1">INVENTARIO[[#This Row],[Pricing 1]]*10%</f>
        <v>0</v>
      </c>
      <c r="N3113" s="197"/>
      <c r="O3113" s="197"/>
      <c r="P3113" s="197" t="e">
        <f t="shared" si="243"/>
        <v>#DIV/0!</v>
      </c>
      <c r="Q3113" s="196"/>
      <c r="R3113" s="197"/>
      <c r="S3113" s="199">
        <f t="shared" si="244"/>
        <v>0</v>
      </c>
      <c r="T3113" s="200">
        <f ca="1">(P3113+S3113)-INVENTARIO[[#This Row],[Comisión 10%]]</f>
        <v>0</v>
      </c>
      <c r="U3113" s="197">
        <f t="shared" ca="1" si="245"/>
        <v>0</v>
      </c>
      <c r="V3113" s="201"/>
      <c r="W3113" s="20">
        <f ca="1">INVENTARIO[[#This Row],[Precio Final]]-(INVENTARIO[[#This Row],[Comisión 10%]]+INVENTARIO[[#This Row],[Costo total]])</f>
        <v>0</v>
      </c>
      <c r="X3113" s="20">
        <f ca="1">INVENTARIO[[#This Row],[Ganancia Unitaria]]*INVENTARIO[[#This Row],[Salidas]]</f>
        <v>0</v>
      </c>
      <c r="Y3113" s="20"/>
      <c r="Z3113" s="20"/>
    </row>
    <row r="3114" spans="1:26" ht="55" hidden="1" customHeight="1" x14ac:dyDescent="0.15">
      <c r="A3114" s="23"/>
      <c r="B3114" s="171"/>
      <c r="C3114" s="22"/>
      <c r="D3114" s="120"/>
      <c r="E3114" s="194"/>
      <c r="F3114" s="195" t="s">
        <v>1208</v>
      </c>
      <c r="G3114" s="196"/>
      <c r="H3114" s="197"/>
      <c r="I3114" s="198">
        <f t="shared" ca="1" si="242"/>
        <v>0</v>
      </c>
      <c r="J3114" s="121"/>
      <c r="K3114" s="196">
        <f>SUMIFS(VENTAS[Cantidad],VENTAS[Código del producto Vendido],INVENTARIO[[#This Row],[Code]])</f>
        <v>0</v>
      </c>
      <c r="L3114" s="196">
        <f>INVENTARIO[[#This Row],[Entradas]]-INVENTARIO[[#This Row],[Salidas]]</f>
        <v>0</v>
      </c>
      <c r="M3114" s="197">
        <f ca="1">INVENTARIO[[#This Row],[Pricing 1]]*10%</f>
        <v>0</v>
      </c>
      <c r="N3114" s="197"/>
      <c r="O3114" s="197"/>
      <c r="P3114" s="197" t="e">
        <f t="shared" si="243"/>
        <v>#DIV/0!</v>
      </c>
      <c r="Q3114" s="196"/>
      <c r="R3114" s="197"/>
      <c r="S3114" s="199">
        <f t="shared" si="244"/>
        <v>0</v>
      </c>
      <c r="T3114" s="200">
        <f ca="1">(P3114+S3114)-INVENTARIO[[#This Row],[Comisión 10%]]</f>
        <v>0</v>
      </c>
      <c r="U3114" s="197">
        <f t="shared" ca="1" si="245"/>
        <v>0</v>
      </c>
      <c r="V3114" s="201"/>
      <c r="W3114" s="20">
        <f ca="1">INVENTARIO[[#This Row],[Precio Final]]-(INVENTARIO[[#This Row],[Comisión 10%]]+INVENTARIO[[#This Row],[Costo total]])</f>
        <v>0</v>
      </c>
      <c r="X3114" s="20">
        <f ca="1">INVENTARIO[[#This Row],[Ganancia Unitaria]]*INVENTARIO[[#This Row],[Salidas]]</f>
        <v>0</v>
      </c>
      <c r="Y3114" s="20"/>
      <c r="Z3114" s="20"/>
    </row>
    <row r="3115" spans="1:26" ht="55" hidden="1" customHeight="1" x14ac:dyDescent="0.15">
      <c r="A3115" s="23"/>
      <c r="B3115" s="171"/>
      <c r="C3115" s="22"/>
      <c r="D3115" s="120"/>
      <c r="E3115" s="194"/>
      <c r="F3115" s="195" t="s">
        <v>692</v>
      </c>
      <c r="G3115" s="196"/>
      <c r="H3115" s="197"/>
      <c r="I3115" s="198">
        <f t="shared" ca="1" si="242"/>
        <v>0</v>
      </c>
      <c r="J3115" s="121"/>
      <c r="K3115" s="196">
        <f>SUMIFS(VENTAS[Cantidad],VENTAS[Código del producto Vendido],INVENTARIO[[#This Row],[Code]])</f>
        <v>0</v>
      </c>
      <c r="L3115" s="196">
        <f>INVENTARIO[[#This Row],[Entradas]]-INVENTARIO[[#This Row],[Salidas]]</f>
        <v>0</v>
      </c>
      <c r="M3115" s="197">
        <f ca="1">INVENTARIO[[#This Row],[Pricing 1]]*10%</f>
        <v>0</v>
      </c>
      <c r="N3115" s="197"/>
      <c r="O3115" s="197"/>
      <c r="P3115" s="197" t="e">
        <f t="shared" si="243"/>
        <v>#DIV/0!</v>
      </c>
      <c r="Q3115" s="196"/>
      <c r="R3115" s="197"/>
      <c r="S3115" s="199">
        <f t="shared" si="244"/>
        <v>0</v>
      </c>
      <c r="T3115" s="200">
        <f ca="1">(P3115+S3115)-INVENTARIO[[#This Row],[Comisión 10%]]</f>
        <v>0</v>
      </c>
      <c r="U3115" s="197">
        <f t="shared" ca="1" si="245"/>
        <v>0</v>
      </c>
      <c r="V3115" s="201"/>
      <c r="W3115" s="20">
        <f ca="1">INVENTARIO[[#This Row],[Precio Final]]-(INVENTARIO[[#This Row],[Comisión 10%]]+INVENTARIO[[#This Row],[Costo total]])</f>
        <v>0</v>
      </c>
      <c r="X3115" s="20">
        <f ca="1">INVENTARIO[[#This Row],[Ganancia Unitaria]]*INVENTARIO[[#This Row],[Salidas]]</f>
        <v>0</v>
      </c>
      <c r="Y3115" s="20"/>
      <c r="Z3115" s="20"/>
    </row>
    <row r="3116" spans="1:26" ht="55" hidden="1" customHeight="1" x14ac:dyDescent="0.15">
      <c r="A3116" s="23"/>
      <c r="B3116" s="171"/>
      <c r="C3116" s="22"/>
      <c r="D3116" s="120"/>
      <c r="E3116" s="194"/>
      <c r="F3116" s="195" t="s">
        <v>695</v>
      </c>
      <c r="G3116" s="196"/>
      <c r="H3116" s="197"/>
      <c r="I3116" s="198">
        <f t="shared" ca="1" si="242"/>
        <v>0</v>
      </c>
      <c r="J3116" s="121"/>
      <c r="K3116" s="196">
        <f>SUMIFS(VENTAS[Cantidad],VENTAS[Código del producto Vendido],INVENTARIO[[#This Row],[Code]])</f>
        <v>0</v>
      </c>
      <c r="L3116" s="196">
        <f>INVENTARIO[[#This Row],[Entradas]]-INVENTARIO[[#This Row],[Salidas]]</f>
        <v>0</v>
      </c>
      <c r="M3116" s="197">
        <f ca="1">INVENTARIO[[#This Row],[Pricing 1]]*10%</f>
        <v>0</v>
      </c>
      <c r="N3116" s="197"/>
      <c r="O3116" s="197"/>
      <c r="P3116" s="197" t="e">
        <f t="shared" si="243"/>
        <v>#DIV/0!</v>
      </c>
      <c r="Q3116" s="196"/>
      <c r="R3116" s="197"/>
      <c r="S3116" s="199">
        <f t="shared" si="244"/>
        <v>0</v>
      </c>
      <c r="T3116" s="200">
        <f ca="1">(P3116+S3116)-INVENTARIO[[#This Row],[Comisión 10%]]</f>
        <v>0</v>
      </c>
      <c r="U3116" s="197">
        <f t="shared" ca="1" si="245"/>
        <v>0</v>
      </c>
      <c r="V3116" s="201"/>
      <c r="W3116" s="20">
        <f ca="1">INVENTARIO[[#This Row],[Precio Final]]-(INVENTARIO[[#This Row],[Comisión 10%]]+INVENTARIO[[#This Row],[Costo total]])</f>
        <v>0</v>
      </c>
      <c r="X3116" s="20">
        <f ca="1">INVENTARIO[[#This Row],[Ganancia Unitaria]]*INVENTARIO[[#This Row],[Salidas]]</f>
        <v>0</v>
      </c>
      <c r="Y3116" s="20"/>
      <c r="Z3116" s="20"/>
    </row>
    <row r="3117" spans="1:26" ht="55" hidden="1" customHeight="1" x14ac:dyDescent="0.15">
      <c r="A3117" s="23"/>
      <c r="B3117" s="171"/>
      <c r="C3117" s="22"/>
      <c r="D3117" s="120"/>
      <c r="E3117" s="194"/>
      <c r="F3117" s="195" t="s">
        <v>695</v>
      </c>
      <c r="G3117" s="196"/>
      <c r="H3117" s="197"/>
      <c r="I3117" s="198">
        <f t="shared" ca="1" si="242"/>
        <v>0</v>
      </c>
      <c r="J3117" s="121"/>
      <c r="K3117" s="196">
        <f>SUMIFS(VENTAS[Cantidad],VENTAS[Código del producto Vendido],INVENTARIO[[#This Row],[Code]])</f>
        <v>0</v>
      </c>
      <c r="L3117" s="196">
        <f>INVENTARIO[[#This Row],[Entradas]]-INVENTARIO[[#This Row],[Salidas]]</f>
        <v>0</v>
      </c>
      <c r="M3117" s="197">
        <f ca="1">INVENTARIO[[#This Row],[Pricing 1]]*10%</f>
        <v>0</v>
      </c>
      <c r="N3117" s="197"/>
      <c r="O3117" s="197"/>
      <c r="P3117" s="197" t="e">
        <f t="shared" si="243"/>
        <v>#DIV/0!</v>
      </c>
      <c r="Q3117" s="196"/>
      <c r="R3117" s="197"/>
      <c r="S3117" s="199">
        <f t="shared" si="244"/>
        <v>0</v>
      </c>
      <c r="T3117" s="200">
        <f ca="1">(P3117+S3117)-INVENTARIO[[#This Row],[Comisión 10%]]</f>
        <v>0</v>
      </c>
      <c r="U3117" s="197">
        <f t="shared" ca="1" si="245"/>
        <v>0</v>
      </c>
      <c r="V3117" s="201"/>
      <c r="W3117" s="20">
        <f ca="1">INVENTARIO[[#This Row],[Precio Final]]-(INVENTARIO[[#This Row],[Comisión 10%]]+INVENTARIO[[#This Row],[Costo total]])</f>
        <v>0</v>
      </c>
      <c r="X3117" s="20">
        <f ca="1">INVENTARIO[[#This Row],[Ganancia Unitaria]]*INVENTARIO[[#This Row],[Salidas]]</f>
        <v>0</v>
      </c>
      <c r="Y3117" s="20"/>
      <c r="Z3117" s="20"/>
    </row>
    <row r="3118" spans="1:26" ht="55" hidden="1" customHeight="1" x14ac:dyDescent="0.15">
      <c r="A3118" s="23"/>
      <c r="B3118" s="171"/>
      <c r="C3118" s="22"/>
      <c r="D3118" s="120"/>
      <c r="E3118" s="194"/>
      <c r="F3118" s="195" t="s">
        <v>697</v>
      </c>
      <c r="G3118" s="196"/>
      <c r="H3118" s="197"/>
      <c r="I3118" s="198">
        <f t="shared" ca="1" si="242"/>
        <v>0</v>
      </c>
      <c r="J3118" s="121"/>
      <c r="K3118" s="196">
        <f>SUMIFS(VENTAS[Cantidad],VENTAS[Código del producto Vendido],INVENTARIO[[#This Row],[Code]])</f>
        <v>0</v>
      </c>
      <c r="L3118" s="196">
        <f>INVENTARIO[[#This Row],[Entradas]]-INVENTARIO[[#This Row],[Salidas]]</f>
        <v>0</v>
      </c>
      <c r="M3118" s="197">
        <f ca="1">INVENTARIO[[#This Row],[Pricing 1]]*10%</f>
        <v>0</v>
      </c>
      <c r="N3118" s="197"/>
      <c r="O3118" s="197"/>
      <c r="P3118" s="197" t="e">
        <f t="shared" si="243"/>
        <v>#DIV/0!</v>
      </c>
      <c r="Q3118" s="196"/>
      <c r="R3118" s="197"/>
      <c r="S3118" s="199">
        <f t="shared" si="244"/>
        <v>0</v>
      </c>
      <c r="T3118" s="200">
        <f ca="1">(P3118+S3118)-INVENTARIO[[#This Row],[Comisión 10%]]</f>
        <v>0</v>
      </c>
      <c r="U3118" s="197">
        <f t="shared" ca="1" si="245"/>
        <v>0</v>
      </c>
      <c r="V3118" s="201"/>
      <c r="W3118" s="20">
        <f ca="1">INVENTARIO[[#This Row],[Precio Final]]-(INVENTARIO[[#This Row],[Comisión 10%]]+INVENTARIO[[#This Row],[Costo total]])</f>
        <v>0</v>
      </c>
      <c r="X3118" s="20">
        <f ca="1">INVENTARIO[[#This Row],[Ganancia Unitaria]]*INVENTARIO[[#This Row],[Salidas]]</f>
        <v>0</v>
      </c>
      <c r="Y3118" s="20"/>
      <c r="Z3118" s="20"/>
    </row>
    <row r="3119" spans="1:26" ht="55" hidden="1" customHeight="1" x14ac:dyDescent="0.15">
      <c r="A3119" s="23"/>
      <c r="B3119" s="171"/>
      <c r="C3119" s="22"/>
      <c r="D3119" s="120"/>
      <c r="E3119" s="194"/>
      <c r="F3119" s="195"/>
      <c r="G3119" s="196"/>
      <c r="H3119" s="197"/>
      <c r="I3119" s="198">
        <f t="shared" ca="1" si="242"/>
        <v>0</v>
      </c>
      <c r="J3119" s="121"/>
      <c r="K3119" s="196">
        <f>SUMIFS(VENTAS[Cantidad],VENTAS[Código del producto Vendido],INVENTARIO[[#This Row],[Code]])</f>
        <v>0</v>
      </c>
      <c r="L3119" s="196">
        <f>INVENTARIO[[#This Row],[Entradas]]-INVENTARIO[[#This Row],[Salidas]]</f>
        <v>0</v>
      </c>
      <c r="M3119" s="197">
        <f ca="1">INVENTARIO[[#This Row],[Pricing 1]]*10%</f>
        <v>0</v>
      </c>
      <c r="N3119" s="197"/>
      <c r="O3119" s="197"/>
      <c r="P3119" s="197" t="e">
        <f t="shared" si="243"/>
        <v>#DIV/0!</v>
      </c>
      <c r="Q3119" s="196"/>
      <c r="R3119" s="197"/>
      <c r="S3119" s="199">
        <f t="shared" si="244"/>
        <v>0</v>
      </c>
      <c r="T3119" s="200">
        <f ca="1">(P3119+S3119)-INVENTARIO[[#This Row],[Comisión 10%]]</f>
        <v>0</v>
      </c>
      <c r="U3119" s="197">
        <f t="shared" ca="1" si="245"/>
        <v>0</v>
      </c>
      <c r="V3119" s="201"/>
      <c r="W3119" s="20">
        <f ca="1">INVENTARIO[[#This Row],[Precio Final]]-(INVENTARIO[[#This Row],[Comisión 10%]]+INVENTARIO[[#This Row],[Costo total]])</f>
        <v>0</v>
      </c>
      <c r="X3119" s="20">
        <f ca="1">INVENTARIO[[#This Row],[Ganancia Unitaria]]*INVENTARIO[[#This Row],[Salidas]]</f>
        <v>0</v>
      </c>
      <c r="Y3119" s="20"/>
      <c r="Z3119" s="20"/>
    </row>
    <row r="3120" spans="1:26" ht="55" hidden="1" customHeight="1" x14ac:dyDescent="0.15">
      <c r="A3120" s="23"/>
      <c r="B3120" s="171"/>
      <c r="C3120" s="22"/>
      <c r="D3120" s="120"/>
      <c r="E3120" s="194"/>
      <c r="F3120" s="195"/>
      <c r="G3120" s="196"/>
      <c r="H3120" s="197"/>
      <c r="I3120" s="198">
        <f t="shared" ca="1" si="242"/>
        <v>0</v>
      </c>
      <c r="J3120" s="121"/>
      <c r="K3120" s="196">
        <f>SUMIFS(VENTAS[Cantidad],VENTAS[Código del producto Vendido],INVENTARIO[[#This Row],[Code]])</f>
        <v>0</v>
      </c>
      <c r="L3120" s="196">
        <f>INVENTARIO[[#This Row],[Entradas]]-INVENTARIO[[#This Row],[Salidas]]</f>
        <v>0</v>
      </c>
      <c r="M3120" s="197">
        <f ca="1">INVENTARIO[[#This Row],[Pricing 1]]*10%</f>
        <v>0</v>
      </c>
      <c r="N3120" s="197"/>
      <c r="O3120" s="197"/>
      <c r="P3120" s="197" t="e">
        <f t="shared" si="243"/>
        <v>#DIV/0!</v>
      </c>
      <c r="Q3120" s="196"/>
      <c r="R3120" s="197"/>
      <c r="S3120" s="199">
        <f t="shared" si="244"/>
        <v>0</v>
      </c>
      <c r="T3120" s="200">
        <f ca="1">(P3120+S3120)-INVENTARIO[[#This Row],[Comisión 10%]]</f>
        <v>0</v>
      </c>
      <c r="U3120" s="197">
        <f t="shared" ca="1" si="245"/>
        <v>0</v>
      </c>
      <c r="V3120" s="201"/>
      <c r="W3120" s="20">
        <f ca="1">INVENTARIO[[#This Row],[Precio Final]]-(INVENTARIO[[#This Row],[Comisión 10%]]+INVENTARIO[[#This Row],[Costo total]])</f>
        <v>0</v>
      </c>
      <c r="X3120" s="20">
        <f ca="1">INVENTARIO[[#This Row],[Ganancia Unitaria]]*INVENTARIO[[#This Row],[Salidas]]</f>
        <v>0</v>
      </c>
      <c r="Y3120" s="20"/>
      <c r="Z3120" s="20"/>
    </row>
    <row r="3121" spans="1:26" ht="55" hidden="1" customHeight="1" x14ac:dyDescent="0.15">
      <c r="A3121" s="23"/>
      <c r="B3121" s="171"/>
      <c r="C3121" s="22"/>
      <c r="D3121" s="120"/>
      <c r="E3121" s="194"/>
      <c r="F3121" s="195" t="s">
        <v>698</v>
      </c>
      <c r="G3121" s="196"/>
      <c r="H3121" s="197"/>
      <c r="I3121" s="198">
        <f t="shared" ca="1" si="242"/>
        <v>0</v>
      </c>
      <c r="J3121" s="121"/>
      <c r="K3121" s="196">
        <f>SUMIFS(VENTAS[Cantidad],VENTAS[Código del producto Vendido],INVENTARIO[[#This Row],[Code]])</f>
        <v>0</v>
      </c>
      <c r="L3121" s="196">
        <f>INVENTARIO[[#This Row],[Entradas]]-INVENTARIO[[#This Row],[Salidas]]</f>
        <v>0</v>
      </c>
      <c r="M3121" s="197">
        <f ca="1">INVENTARIO[[#This Row],[Pricing 1]]*10%</f>
        <v>0</v>
      </c>
      <c r="N3121" s="197"/>
      <c r="O3121" s="197"/>
      <c r="P3121" s="197" t="e">
        <f t="shared" si="243"/>
        <v>#DIV/0!</v>
      </c>
      <c r="Q3121" s="196"/>
      <c r="R3121" s="197"/>
      <c r="S3121" s="199">
        <f t="shared" si="244"/>
        <v>0</v>
      </c>
      <c r="T3121" s="200">
        <f ca="1">(P3121+S3121)-INVENTARIO[[#This Row],[Comisión 10%]]</f>
        <v>0</v>
      </c>
      <c r="U3121" s="197">
        <f t="shared" ca="1" si="245"/>
        <v>0</v>
      </c>
      <c r="V3121" s="201"/>
      <c r="W3121" s="20">
        <f ca="1">INVENTARIO[[#This Row],[Precio Final]]-(INVENTARIO[[#This Row],[Comisión 10%]]+INVENTARIO[[#This Row],[Costo total]])</f>
        <v>0</v>
      </c>
      <c r="X3121" s="20">
        <f ca="1">INVENTARIO[[#This Row],[Ganancia Unitaria]]*INVENTARIO[[#This Row],[Salidas]]</f>
        <v>0</v>
      </c>
      <c r="Y3121" s="20"/>
      <c r="Z3121" s="20"/>
    </row>
    <row r="3122" spans="1:26" ht="55" hidden="1" customHeight="1" x14ac:dyDescent="0.15">
      <c r="A3122" s="23"/>
      <c r="B3122" s="171"/>
      <c r="C3122" s="22"/>
      <c r="D3122" s="120"/>
      <c r="E3122" s="194"/>
      <c r="F3122" s="195"/>
      <c r="G3122" s="196"/>
      <c r="H3122" s="197"/>
      <c r="I3122" s="198">
        <f t="shared" ca="1" si="242"/>
        <v>0</v>
      </c>
      <c r="J3122" s="121"/>
      <c r="K3122" s="196">
        <f>SUMIFS(VENTAS[Cantidad],VENTAS[Código del producto Vendido],INVENTARIO[[#This Row],[Code]])</f>
        <v>0</v>
      </c>
      <c r="L3122" s="196">
        <f>INVENTARIO[[#This Row],[Entradas]]-INVENTARIO[[#This Row],[Salidas]]</f>
        <v>0</v>
      </c>
      <c r="M3122" s="197">
        <f ca="1">INVENTARIO[[#This Row],[Pricing 1]]*10%</f>
        <v>0</v>
      </c>
      <c r="N3122" s="197"/>
      <c r="O3122" s="197"/>
      <c r="P3122" s="197" t="e">
        <f t="shared" si="243"/>
        <v>#DIV/0!</v>
      </c>
      <c r="Q3122" s="196"/>
      <c r="R3122" s="197"/>
      <c r="S3122" s="199">
        <f t="shared" si="244"/>
        <v>0</v>
      </c>
      <c r="T3122" s="200">
        <f ca="1">(P3122+S3122)-INVENTARIO[[#This Row],[Comisión 10%]]</f>
        <v>0</v>
      </c>
      <c r="U3122" s="197">
        <f t="shared" ca="1" si="245"/>
        <v>0</v>
      </c>
      <c r="V3122" s="201"/>
      <c r="W3122" s="20">
        <f ca="1">INVENTARIO[[#This Row],[Precio Final]]-(INVENTARIO[[#This Row],[Comisión 10%]]+INVENTARIO[[#This Row],[Costo total]])</f>
        <v>0</v>
      </c>
      <c r="X3122" s="20">
        <f ca="1">INVENTARIO[[#This Row],[Ganancia Unitaria]]*INVENTARIO[[#This Row],[Salidas]]</f>
        <v>0</v>
      </c>
      <c r="Y3122" s="20"/>
      <c r="Z3122" s="20"/>
    </row>
    <row r="3123" spans="1:26" ht="55" hidden="1" customHeight="1" x14ac:dyDescent="0.15">
      <c r="A3123" s="23"/>
      <c r="B3123" s="171"/>
      <c r="C3123" s="22"/>
      <c r="D3123" s="120"/>
      <c r="E3123" s="194"/>
      <c r="F3123" s="195"/>
      <c r="G3123" s="196"/>
      <c r="H3123" s="197"/>
      <c r="I3123" s="198">
        <f t="shared" ca="1" si="242"/>
        <v>0</v>
      </c>
      <c r="J3123" s="121"/>
      <c r="K3123" s="196">
        <f>SUMIFS(VENTAS[Cantidad],VENTAS[Código del producto Vendido],INVENTARIO[[#This Row],[Code]])</f>
        <v>0</v>
      </c>
      <c r="L3123" s="196">
        <f>INVENTARIO[[#This Row],[Entradas]]-INVENTARIO[[#This Row],[Salidas]]</f>
        <v>0</v>
      </c>
      <c r="M3123" s="197">
        <f ca="1">INVENTARIO[[#This Row],[Pricing 1]]*10%</f>
        <v>0</v>
      </c>
      <c r="N3123" s="197"/>
      <c r="O3123" s="197"/>
      <c r="P3123" s="197" t="e">
        <f t="shared" si="243"/>
        <v>#DIV/0!</v>
      </c>
      <c r="Q3123" s="196"/>
      <c r="R3123" s="197"/>
      <c r="S3123" s="199">
        <f t="shared" si="244"/>
        <v>0</v>
      </c>
      <c r="T3123" s="200">
        <f ca="1">(P3123+S3123)-INVENTARIO[[#This Row],[Comisión 10%]]</f>
        <v>0</v>
      </c>
      <c r="U3123" s="197">
        <f t="shared" ca="1" si="245"/>
        <v>0</v>
      </c>
      <c r="V3123" s="201"/>
      <c r="W3123" s="20">
        <f ca="1">INVENTARIO[[#This Row],[Precio Final]]-(INVENTARIO[[#This Row],[Comisión 10%]]+INVENTARIO[[#This Row],[Costo total]])</f>
        <v>0</v>
      </c>
      <c r="X3123" s="20">
        <f ca="1">INVENTARIO[[#This Row],[Ganancia Unitaria]]*INVENTARIO[[#This Row],[Salidas]]</f>
        <v>0</v>
      </c>
      <c r="Y3123" s="20"/>
      <c r="Z3123" s="20"/>
    </row>
    <row r="3124" spans="1:26" ht="55" hidden="1" customHeight="1" x14ac:dyDescent="0.15">
      <c r="A3124" s="23"/>
      <c r="B3124" s="171"/>
      <c r="C3124" s="22"/>
      <c r="D3124" s="120"/>
      <c r="E3124" s="194"/>
      <c r="F3124" s="195"/>
      <c r="G3124" s="196"/>
      <c r="H3124" s="197"/>
      <c r="I3124" s="198">
        <f t="shared" ca="1" si="242"/>
        <v>0</v>
      </c>
      <c r="J3124" s="121"/>
      <c r="K3124" s="196">
        <f>SUMIFS(VENTAS[Cantidad],VENTAS[Código del producto Vendido],INVENTARIO[[#This Row],[Code]])</f>
        <v>0</v>
      </c>
      <c r="L3124" s="196">
        <f>INVENTARIO[[#This Row],[Entradas]]-INVENTARIO[[#This Row],[Salidas]]</f>
        <v>0</v>
      </c>
      <c r="M3124" s="197">
        <f ca="1">INVENTARIO[[#This Row],[Pricing 1]]*10%</f>
        <v>0</v>
      </c>
      <c r="N3124" s="197"/>
      <c r="O3124" s="197"/>
      <c r="P3124" s="197" t="e">
        <f t="shared" si="243"/>
        <v>#DIV/0!</v>
      </c>
      <c r="Q3124" s="196"/>
      <c r="R3124" s="197"/>
      <c r="S3124" s="199">
        <f t="shared" si="244"/>
        <v>0</v>
      </c>
      <c r="T3124" s="200">
        <f ca="1">(P3124+S3124)-INVENTARIO[[#This Row],[Comisión 10%]]</f>
        <v>0</v>
      </c>
      <c r="U3124" s="197">
        <f t="shared" ca="1" si="245"/>
        <v>0</v>
      </c>
      <c r="V3124" s="201"/>
      <c r="W3124" s="20">
        <f ca="1">INVENTARIO[[#This Row],[Precio Final]]-(INVENTARIO[[#This Row],[Comisión 10%]]+INVENTARIO[[#This Row],[Costo total]])</f>
        <v>0</v>
      </c>
      <c r="X3124" s="20">
        <f ca="1">INVENTARIO[[#This Row],[Ganancia Unitaria]]*INVENTARIO[[#This Row],[Salidas]]</f>
        <v>0</v>
      </c>
      <c r="Y3124" s="20"/>
      <c r="Z3124" s="20"/>
    </row>
    <row r="3125" spans="1:26" ht="55" hidden="1" customHeight="1" x14ac:dyDescent="0.15">
      <c r="A3125" s="23"/>
      <c r="B3125" s="171"/>
      <c r="C3125" s="22"/>
      <c r="D3125" s="120"/>
      <c r="E3125" s="194"/>
      <c r="F3125" s="195"/>
      <c r="G3125" s="196"/>
      <c r="H3125" s="197"/>
      <c r="I3125" s="198">
        <f t="shared" ca="1" si="242"/>
        <v>0</v>
      </c>
      <c r="J3125" s="121"/>
      <c r="K3125" s="196">
        <f>SUMIFS(VENTAS[Cantidad],VENTAS[Código del producto Vendido],INVENTARIO[[#This Row],[Code]])</f>
        <v>0</v>
      </c>
      <c r="L3125" s="196">
        <f>INVENTARIO[[#This Row],[Entradas]]-INVENTARIO[[#This Row],[Salidas]]</f>
        <v>0</v>
      </c>
      <c r="M3125" s="197">
        <f ca="1">INVENTARIO[[#This Row],[Pricing 1]]*10%</f>
        <v>0</v>
      </c>
      <c r="N3125" s="197"/>
      <c r="O3125" s="197"/>
      <c r="P3125" s="197" t="e">
        <f t="shared" si="243"/>
        <v>#DIV/0!</v>
      </c>
      <c r="Q3125" s="196"/>
      <c r="R3125" s="197"/>
      <c r="S3125" s="199">
        <f t="shared" si="244"/>
        <v>0</v>
      </c>
      <c r="T3125" s="200">
        <f ca="1">(P3125+S3125)-INVENTARIO[[#This Row],[Comisión 10%]]</f>
        <v>0</v>
      </c>
      <c r="U3125" s="197">
        <f t="shared" ca="1" si="245"/>
        <v>0</v>
      </c>
      <c r="V3125" s="201"/>
      <c r="W3125" s="20">
        <f ca="1">INVENTARIO[[#This Row],[Precio Final]]-(INVENTARIO[[#This Row],[Comisión 10%]]+INVENTARIO[[#This Row],[Costo total]])</f>
        <v>0</v>
      </c>
      <c r="X3125" s="20">
        <f ca="1">INVENTARIO[[#This Row],[Ganancia Unitaria]]*INVENTARIO[[#This Row],[Salidas]]</f>
        <v>0</v>
      </c>
      <c r="Y3125" s="20"/>
      <c r="Z3125" s="20"/>
    </row>
    <row r="3126" spans="1:26" ht="55" hidden="1" customHeight="1" x14ac:dyDescent="0.15">
      <c r="A3126" s="23"/>
      <c r="B3126" s="171"/>
      <c r="C3126" s="22"/>
      <c r="D3126" s="120"/>
      <c r="E3126" s="194"/>
      <c r="F3126" s="195"/>
      <c r="G3126" s="196"/>
      <c r="H3126" s="197"/>
      <c r="I3126" s="198">
        <f t="shared" ref="I3126:I3189" ca="1" si="246">U3126</f>
        <v>0</v>
      </c>
      <c r="J3126" s="121"/>
      <c r="K3126" s="196">
        <f>SUMIFS(VENTAS[Cantidad],VENTAS[Código del producto Vendido],INVENTARIO[[#This Row],[Code]])</f>
        <v>0</v>
      </c>
      <c r="L3126" s="196">
        <f>INVENTARIO[[#This Row],[Entradas]]-INVENTARIO[[#This Row],[Salidas]]</f>
        <v>0</v>
      </c>
      <c r="M3126" s="197">
        <f ca="1">INVENTARIO[[#This Row],[Pricing 1]]*10%</f>
        <v>0</v>
      </c>
      <c r="N3126" s="197"/>
      <c r="O3126" s="197"/>
      <c r="P3126" s="197" t="e">
        <f t="shared" ref="P3126:P3189" si="247">N3126/O3126</f>
        <v>#DIV/0!</v>
      </c>
      <c r="Q3126" s="196"/>
      <c r="R3126" s="197"/>
      <c r="S3126" s="199">
        <f t="shared" ref="S3126:S3189" si="248">Q3126*R3126/1000</f>
        <v>0</v>
      </c>
      <c r="T3126" s="200">
        <f ca="1">(P3126+S3126)-INVENTARIO[[#This Row],[Comisión 10%]]</f>
        <v>0</v>
      </c>
      <c r="U3126" s="197">
        <f t="shared" ref="U3126:U3189" ca="1" si="249">ROUNDUP(T3126,0)</f>
        <v>0</v>
      </c>
      <c r="V3126" s="201"/>
      <c r="W3126" s="20">
        <f ca="1">INVENTARIO[[#This Row],[Precio Final]]-(INVENTARIO[[#This Row],[Comisión 10%]]+INVENTARIO[[#This Row],[Costo total]])</f>
        <v>0</v>
      </c>
      <c r="X3126" s="20">
        <f ca="1">INVENTARIO[[#This Row],[Ganancia Unitaria]]*INVENTARIO[[#This Row],[Salidas]]</f>
        <v>0</v>
      </c>
      <c r="Y3126" s="20"/>
      <c r="Z3126" s="20"/>
    </row>
    <row r="3127" spans="1:26" ht="55" hidden="1" customHeight="1" x14ac:dyDescent="0.15">
      <c r="A3127" s="23"/>
      <c r="B3127" s="171"/>
      <c r="C3127" s="22"/>
      <c r="D3127" s="120"/>
      <c r="E3127" s="194"/>
      <c r="F3127" s="195"/>
      <c r="G3127" s="196"/>
      <c r="H3127" s="197"/>
      <c r="I3127" s="198">
        <f t="shared" ca="1" si="246"/>
        <v>0</v>
      </c>
      <c r="J3127" s="121"/>
      <c r="K3127" s="196">
        <f>SUMIFS(VENTAS[Cantidad],VENTAS[Código del producto Vendido],INVENTARIO[[#This Row],[Code]])</f>
        <v>0</v>
      </c>
      <c r="L3127" s="196">
        <f>INVENTARIO[[#This Row],[Entradas]]-INVENTARIO[[#This Row],[Salidas]]</f>
        <v>0</v>
      </c>
      <c r="M3127" s="197">
        <f ca="1">INVENTARIO[[#This Row],[Pricing 1]]*10%</f>
        <v>0</v>
      </c>
      <c r="N3127" s="197"/>
      <c r="O3127" s="197"/>
      <c r="P3127" s="197" t="e">
        <f t="shared" si="247"/>
        <v>#DIV/0!</v>
      </c>
      <c r="Q3127" s="196"/>
      <c r="R3127" s="197"/>
      <c r="S3127" s="199">
        <f t="shared" si="248"/>
        <v>0</v>
      </c>
      <c r="T3127" s="200">
        <f ca="1">(P3127+S3127)-INVENTARIO[[#This Row],[Comisión 10%]]</f>
        <v>0</v>
      </c>
      <c r="U3127" s="197">
        <f t="shared" ca="1" si="249"/>
        <v>0</v>
      </c>
      <c r="V3127" s="201"/>
      <c r="W3127" s="20">
        <f ca="1">INVENTARIO[[#This Row],[Precio Final]]-(INVENTARIO[[#This Row],[Comisión 10%]]+INVENTARIO[[#This Row],[Costo total]])</f>
        <v>0</v>
      </c>
      <c r="X3127" s="20">
        <f ca="1">INVENTARIO[[#This Row],[Ganancia Unitaria]]*INVENTARIO[[#This Row],[Salidas]]</f>
        <v>0</v>
      </c>
      <c r="Y3127" s="20"/>
      <c r="Z3127" s="20"/>
    </row>
    <row r="3128" spans="1:26" ht="55" hidden="1" customHeight="1" x14ac:dyDescent="0.15">
      <c r="A3128" s="23"/>
      <c r="B3128" s="171"/>
      <c r="C3128" s="22"/>
      <c r="D3128" s="120"/>
      <c r="E3128" s="194"/>
      <c r="F3128" s="195" t="s">
        <v>695</v>
      </c>
      <c r="G3128" s="196"/>
      <c r="H3128" s="197"/>
      <c r="I3128" s="198">
        <f t="shared" ca="1" si="246"/>
        <v>0</v>
      </c>
      <c r="J3128" s="121"/>
      <c r="K3128" s="196">
        <f>SUMIFS(VENTAS[Cantidad],VENTAS[Código del producto Vendido],INVENTARIO[[#This Row],[Code]])</f>
        <v>0</v>
      </c>
      <c r="L3128" s="196">
        <f>INVENTARIO[[#This Row],[Entradas]]-INVENTARIO[[#This Row],[Salidas]]</f>
        <v>0</v>
      </c>
      <c r="M3128" s="197">
        <f ca="1">INVENTARIO[[#This Row],[Pricing 1]]*10%</f>
        <v>0</v>
      </c>
      <c r="N3128" s="197"/>
      <c r="O3128" s="197"/>
      <c r="P3128" s="197" t="e">
        <f t="shared" si="247"/>
        <v>#DIV/0!</v>
      </c>
      <c r="Q3128" s="196"/>
      <c r="R3128" s="197"/>
      <c r="S3128" s="199">
        <f t="shared" si="248"/>
        <v>0</v>
      </c>
      <c r="T3128" s="200">
        <f ca="1">(P3128+S3128)-INVENTARIO[[#This Row],[Comisión 10%]]</f>
        <v>0</v>
      </c>
      <c r="U3128" s="197">
        <f t="shared" ca="1" si="249"/>
        <v>0</v>
      </c>
      <c r="V3128" s="201"/>
      <c r="W3128" s="20">
        <f ca="1">INVENTARIO[[#This Row],[Precio Final]]-(INVENTARIO[[#This Row],[Comisión 10%]]+INVENTARIO[[#This Row],[Costo total]])</f>
        <v>0</v>
      </c>
      <c r="X3128" s="20">
        <f ca="1">INVENTARIO[[#This Row],[Ganancia Unitaria]]*INVENTARIO[[#This Row],[Salidas]]</f>
        <v>0</v>
      </c>
      <c r="Y3128" s="20"/>
      <c r="Z3128" s="20"/>
    </row>
    <row r="3129" spans="1:26" ht="55" hidden="1" customHeight="1" x14ac:dyDescent="0.15">
      <c r="A3129" s="23"/>
      <c r="B3129" s="171"/>
      <c r="C3129" s="22"/>
      <c r="D3129" s="120"/>
      <c r="E3129" s="194"/>
      <c r="F3129" s="195" t="s">
        <v>697</v>
      </c>
      <c r="G3129" s="196"/>
      <c r="H3129" s="197"/>
      <c r="I3129" s="198">
        <f t="shared" ca="1" si="246"/>
        <v>0</v>
      </c>
      <c r="J3129" s="121"/>
      <c r="K3129" s="196">
        <f>SUMIFS(VENTAS[Cantidad],VENTAS[Código del producto Vendido],INVENTARIO[[#This Row],[Code]])</f>
        <v>0</v>
      </c>
      <c r="L3129" s="196">
        <f>INVENTARIO[[#This Row],[Entradas]]-INVENTARIO[[#This Row],[Salidas]]</f>
        <v>0</v>
      </c>
      <c r="M3129" s="197">
        <f ca="1">INVENTARIO[[#This Row],[Pricing 1]]*10%</f>
        <v>0</v>
      </c>
      <c r="N3129" s="197"/>
      <c r="O3129" s="197"/>
      <c r="P3129" s="197" t="e">
        <f t="shared" si="247"/>
        <v>#DIV/0!</v>
      </c>
      <c r="Q3129" s="196"/>
      <c r="R3129" s="197"/>
      <c r="S3129" s="199">
        <f t="shared" si="248"/>
        <v>0</v>
      </c>
      <c r="T3129" s="200">
        <f ca="1">(P3129+S3129)-INVENTARIO[[#This Row],[Comisión 10%]]</f>
        <v>0</v>
      </c>
      <c r="U3129" s="197">
        <f t="shared" ca="1" si="249"/>
        <v>0</v>
      </c>
      <c r="V3129" s="201"/>
      <c r="W3129" s="20">
        <f ca="1">INVENTARIO[[#This Row],[Precio Final]]-(INVENTARIO[[#This Row],[Comisión 10%]]+INVENTARIO[[#This Row],[Costo total]])</f>
        <v>0</v>
      </c>
      <c r="X3129" s="20">
        <f ca="1">INVENTARIO[[#This Row],[Ganancia Unitaria]]*INVENTARIO[[#This Row],[Salidas]]</f>
        <v>0</v>
      </c>
      <c r="Y3129" s="20"/>
      <c r="Z3129" s="20"/>
    </row>
    <row r="3130" spans="1:26" ht="55" hidden="1" customHeight="1" x14ac:dyDescent="0.15">
      <c r="A3130" s="23"/>
      <c r="B3130" s="171"/>
      <c r="C3130" s="22"/>
      <c r="D3130" s="120"/>
      <c r="E3130" s="194"/>
      <c r="F3130" s="195" t="s">
        <v>711</v>
      </c>
      <c r="G3130" s="196"/>
      <c r="H3130" s="197"/>
      <c r="I3130" s="198">
        <f t="shared" ca="1" si="246"/>
        <v>0</v>
      </c>
      <c r="J3130" s="121"/>
      <c r="K3130" s="196">
        <f>SUMIFS(VENTAS[Cantidad],VENTAS[Código del producto Vendido],INVENTARIO[[#This Row],[Code]])</f>
        <v>0</v>
      </c>
      <c r="L3130" s="196">
        <f>INVENTARIO[[#This Row],[Entradas]]-INVENTARIO[[#This Row],[Salidas]]</f>
        <v>0</v>
      </c>
      <c r="M3130" s="197">
        <f ca="1">INVENTARIO[[#This Row],[Pricing 1]]*10%</f>
        <v>0</v>
      </c>
      <c r="N3130" s="197"/>
      <c r="O3130" s="197"/>
      <c r="P3130" s="197" t="e">
        <f t="shared" si="247"/>
        <v>#DIV/0!</v>
      </c>
      <c r="Q3130" s="196"/>
      <c r="R3130" s="197"/>
      <c r="S3130" s="199">
        <f t="shared" si="248"/>
        <v>0</v>
      </c>
      <c r="T3130" s="200">
        <f ca="1">(P3130+S3130)-INVENTARIO[[#This Row],[Comisión 10%]]</f>
        <v>0</v>
      </c>
      <c r="U3130" s="197">
        <f t="shared" ca="1" si="249"/>
        <v>0</v>
      </c>
      <c r="V3130" s="201"/>
      <c r="W3130" s="20">
        <f ca="1">INVENTARIO[[#This Row],[Precio Final]]-(INVENTARIO[[#This Row],[Comisión 10%]]+INVENTARIO[[#This Row],[Costo total]])</f>
        <v>0</v>
      </c>
      <c r="X3130" s="20">
        <f ca="1">INVENTARIO[[#This Row],[Ganancia Unitaria]]*INVENTARIO[[#This Row],[Salidas]]</f>
        <v>0</v>
      </c>
      <c r="Y3130" s="20"/>
      <c r="Z3130" s="20"/>
    </row>
    <row r="3131" spans="1:26" ht="55" hidden="1" customHeight="1" x14ac:dyDescent="0.15">
      <c r="A3131" s="23"/>
      <c r="B3131" s="171"/>
      <c r="C3131" s="22"/>
      <c r="D3131" s="120"/>
      <c r="E3131" s="194"/>
      <c r="F3131" s="195" t="s">
        <v>711</v>
      </c>
      <c r="G3131" s="196"/>
      <c r="H3131" s="197"/>
      <c r="I3131" s="198">
        <f t="shared" ca="1" si="246"/>
        <v>0</v>
      </c>
      <c r="J3131" s="121"/>
      <c r="K3131" s="196">
        <f>SUMIFS(VENTAS[Cantidad],VENTAS[Código del producto Vendido],INVENTARIO[[#This Row],[Code]])</f>
        <v>0</v>
      </c>
      <c r="L3131" s="196">
        <f>INVENTARIO[[#This Row],[Entradas]]-INVENTARIO[[#This Row],[Salidas]]</f>
        <v>0</v>
      </c>
      <c r="M3131" s="197">
        <f ca="1">INVENTARIO[[#This Row],[Pricing 1]]*10%</f>
        <v>0</v>
      </c>
      <c r="N3131" s="197"/>
      <c r="O3131" s="197"/>
      <c r="P3131" s="197" t="e">
        <f t="shared" si="247"/>
        <v>#DIV/0!</v>
      </c>
      <c r="Q3131" s="196"/>
      <c r="R3131" s="197"/>
      <c r="S3131" s="199">
        <f t="shared" si="248"/>
        <v>0</v>
      </c>
      <c r="T3131" s="200">
        <f ca="1">(P3131+S3131)-INVENTARIO[[#This Row],[Comisión 10%]]</f>
        <v>0</v>
      </c>
      <c r="U3131" s="197">
        <f t="shared" ca="1" si="249"/>
        <v>0</v>
      </c>
      <c r="V3131" s="201"/>
      <c r="W3131" s="20">
        <f ca="1">INVENTARIO[[#This Row],[Precio Final]]-(INVENTARIO[[#This Row],[Comisión 10%]]+INVENTARIO[[#This Row],[Costo total]])</f>
        <v>0</v>
      </c>
      <c r="X3131" s="20">
        <f ca="1">INVENTARIO[[#This Row],[Ganancia Unitaria]]*INVENTARIO[[#This Row],[Salidas]]</f>
        <v>0</v>
      </c>
      <c r="Y3131" s="20"/>
      <c r="Z3131" s="20"/>
    </row>
    <row r="3132" spans="1:26" ht="55" hidden="1" customHeight="1" x14ac:dyDescent="0.15">
      <c r="A3132" s="23"/>
      <c r="B3132" s="171"/>
      <c r="C3132" s="22"/>
      <c r="D3132" s="120"/>
      <c r="E3132" s="194"/>
      <c r="F3132" s="195" t="s">
        <v>711</v>
      </c>
      <c r="G3132" s="196"/>
      <c r="H3132" s="197"/>
      <c r="I3132" s="198">
        <f t="shared" ca="1" si="246"/>
        <v>0</v>
      </c>
      <c r="J3132" s="121"/>
      <c r="K3132" s="196">
        <f>SUMIFS(VENTAS[Cantidad],VENTAS[Código del producto Vendido],INVENTARIO[[#This Row],[Code]])</f>
        <v>0</v>
      </c>
      <c r="L3132" s="196">
        <f>INVENTARIO[[#This Row],[Entradas]]-INVENTARIO[[#This Row],[Salidas]]</f>
        <v>0</v>
      </c>
      <c r="M3132" s="197">
        <f ca="1">INVENTARIO[[#This Row],[Pricing 1]]*10%</f>
        <v>0</v>
      </c>
      <c r="N3132" s="197"/>
      <c r="O3132" s="197"/>
      <c r="P3132" s="197" t="e">
        <f t="shared" si="247"/>
        <v>#DIV/0!</v>
      </c>
      <c r="Q3132" s="196"/>
      <c r="R3132" s="197"/>
      <c r="S3132" s="199">
        <f t="shared" si="248"/>
        <v>0</v>
      </c>
      <c r="T3132" s="200">
        <f ca="1">(P3132+S3132)-INVENTARIO[[#This Row],[Comisión 10%]]</f>
        <v>0</v>
      </c>
      <c r="U3132" s="197">
        <f t="shared" ca="1" si="249"/>
        <v>0</v>
      </c>
      <c r="V3132" s="201"/>
      <c r="W3132" s="20">
        <f ca="1">INVENTARIO[[#This Row],[Precio Final]]-(INVENTARIO[[#This Row],[Comisión 10%]]+INVENTARIO[[#This Row],[Costo total]])</f>
        <v>0</v>
      </c>
      <c r="X3132" s="20">
        <f ca="1">INVENTARIO[[#This Row],[Ganancia Unitaria]]*INVENTARIO[[#This Row],[Salidas]]</f>
        <v>0</v>
      </c>
      <c r="Y3132" s="20"/>
      <c r="Z3132" s="20"/>
    </row>
    <row r="3133" spans="1:26" ht="55" hidden="1" customHeight="1" x14ac:dyDescent="0.15">
      <c r="A3133" s="23"/>
      <c r="B3133" s="171"/>
      <c r="C3133" s="22"/>
      <c r="D3133" s="120"/>
      <c r="E3133" s="194"/>
      <c r="F3133" s="195" t="s">
        <v>698</v>
      </c>
      <c r="G3133" s="196"/>
      <c r="H3133" s="197"/>
      <c r="I3133" s="198">
        <f t="shared" ca="1" si="246"/>
        <v>0</v>
      </c>
      <c r="J3133" s="121"/>
      <c r="K3133" s="196">
        <f>SUMIFS(VENTAS[Cantidad],VENTAS[Código del producto Vendido],INVENTARIO[[#This Row],[Code]])</f>
        <v>0</v>
      </c>
      <c r="L3133" s="196">
        <f>INVENTARIO[[#This Row],[Entradas]]-INVENTARIO[[#This Row],[Salidas]]</f>
        <v>0</v>
      </c>
      <c r="M3133" s="197">
        <f ca="1">INVENTARIO[[#This Row],[Pricing 1]]*10%</f>
        <v>0</v>
      </c>
      <c r="N3133" s="197"/>
      <c r="O3133" s="197"/>
      <c r="P3133" s="197" t="e">
        <f t="shared" si="247"/>
        <v>#DIV/0!</v>
      </c>
      <c r="Q3133" s="196"/>
      <c r="R3133" s="197"/>
      <c r="S3133" s="199">
        <f t="shared" si="248"/>
        <v>0</v>
      </c>
      <c r="T3133" s="200">
        <f ca="1">(P3133+S3133)-INVENTARIO[[#This Row],[Comisión 10%]]</f>
        <v>0</v>
      </c>
      <c r="U3133" s="197">
        <f t="shared" ca="1" si="249"/>
        <v>0</v>
      </c>
      <c r="V3133" s="201"/>
      <c r="W3133" s="20">
        <f ca="1">INVENTARIO[[#This Row],[Precio Final]]-(INVENTARIO[[#This Row],[Comisión 10%]]+INVENTARIO[[#This Row],[Costo total]])</f>
        <v>0</v>
      </c>
      <c r="X3133" s="20">
        <f ca="1">INVENTARIO[[#This Row],[Ganancia Unitaria]]*INVENTARIO[[#This Row],[Salidas]]</f>
        <v>0</v>
      </c>
      <c r="Y3133" s="20"/>
      <c r="Z3133" s="20"/>
    </row>
    <row r="3134" spans="1:26" ht="55" hidden="1" customHeight="1" x14ac:dyDescent="0.15">
      <c r="A3134" s="23"/>
      <c r="B3134" s="171"/>
      <c r="C3134" s="22"/>
      <c r="D3134" s="120"/>
      <c r="E3134" s="194"/>
      <c r="F3134" s="195"/>
      <c r="G3134" s="196"/>
      <c r="H3134" s="197"/>
      <c r="I3134" s="198">
        <f t="shared" ca="1" si="246"/>
        <v>0</v>
      </c>
      <c r="J3134" s="121"/>
      <c r="K3134" s="196">
        <f>SUMIFS(VENTAS[Cantidad],VENTAS[Código del producto Vendido],INVENTARIO[[#This Row],[Code]])</f>
        <v>0</v>
      </c>
      <c r="L3134" s="196">
        <f>INVENTARIO[[#This Row],[Entradas]]-INVENTARIO[[#This Row],[Salidas]]</f>
        <v>0</v>
      </c>
      <c r="M3134" s="197">
        <f ca="1">INVENTARIO[[#This Row],[Pricing 1]]*10%</f>
        <v>0</v>
      </c>
      <c r="N3134" s="197"/>
      <c r="O3134" s="197"/>
      <c r="P3134" s="197" t="e">
        <f t="shared" si="247"/>
        <v>#DIV/0!</v>
      </c>
      <c r="Q3134" s="196"/>
      <c r="R3134" s="197"/>
      <c r="S3134" s="199">
        <f t="shared" si="248"/>
        <v>0</v>
      </c>
      <c r="T3134" s="200">
        <f ca="1">(P3134+S3134)-INVENTARIO[[#This Row],[Comisión 10%]]</f>
        <v>0</v>
      </c>
      <c r="U3134" s="197">
        <f t="shared" ca="1" si="249"/>
        <v>0</v>
      </c>
      <c r="V3134" s="201"/>
      <c r="W3134" s="20">
        <f ca="1">INVENTARIO[[#This Row],[Precio Final]]-(INVENTARIO[[#This Row],[Comisión 10%]]+INVENTARIO[[#This Row],[Costo total]])</f>
        <v>0</v>
      </c>
      <c r="X3134" s="20">
        <f ca="1">INVENTARIO[[#This Row],[Ganancia Unitaria]]*INVENTARIO[[#This Row],[Salidas]]</f>
        <v>0</v>
      </c>
      <c r="Y3134" s="20"/>
      <c r="Z3134" s="20"/>
    </row>
    <row r="3135" spans="1:26" ht="55" hidden="1" customHeight="1" x14ac:dyDescent="0.15">
      <c r="A3135" s="23"/>
      <c r="B3135" s="171"/>
      <c r="C3135" s="22"/>
      <c r="D3135" s="120"/>
      <c r="E3135" s="194"/>
      <c r="F3135" s="195"/>
      <c r="G3135" s="196"/>
      <c r="H3135" s="197"/>
      <c r="I3135" s="198">
        <f t="shared" ca="1" si="246"/>
        <v>0</v>
      </c>
      <c r="J3135" s="121"/>
      <c r="K3135" s="196">
        <f>SUMIFS(VENTAS[Cantidad],VENTAS[Código del producto Vendido],INVENTARIO[[#This Row],[Code]])</f>
        <v>0</v>
      </c>
      <c r="L3135" s="196">
        <f>INVENTARIO[[#This Row],[Entradas]]-INVENTARIO[[#This Row],[Salidas]]</f>
        <v>0</v>
      </c>
      <c r="M3135" s="197">
        <f ca="1">INVENTARIO[[#This Row],[Pricing 1]]*10%</f>
        <v>0</v>
      </c>
      <c r="N3135" s="197"/>
      <c r="O3135" s="197"/>
      <c r="P3135" s="197" t="e">
        <f t="shared" si="247"/>
        <v>#DIV/0!</v>
      </c>
      <c r="Q3135" s="196"/>
      <c r="R3135" s="197"/>
      <c r="S3135" s="199">
        <f t="shared" si="248"/>
        <v>0</v>
      </c>
      <c r="T3135" s="200">
        <f ca="1">(P3135+S3135)-INVENTARIO[[#This Row],[Comisión 10%]]</f>
        <v>0</v>
      </c>
      <c r="U3135" s="197">
        <f t="shared" ca="1" si="249"/>
        <v>0</v>
      </c>
      <c r="V3135" s="201"/>
      <c r="W3135" s="20">
        <f ca="1">INVENTARIO[[#This Row],[Precio Final]]-(INVENTARIO[[#This Row],[Comisión 10%]]+INVENTARIO[[#This Row],[Costo total]])</f>
        <v>0</v>
      </c>
      <c r="X3135" s="20">
        <f ca="1">INVENTARIO[[#This Row],[Ganancia Unitaria]]*INVENTARIO[[#This Row],[Salidas]]</f>
        <v>0</v>
      </c>
      <c r="Y3135" s="20"/>
      <c r="Z3135" s="20"/>
    </row>
    <row r="3136" spans="1:26" ht="55" hidden="1" customHeight="1" x14ac:dyDescent="0.15">
      <c r="A3136" s="23"/>
      <c r="B3136" s="171"/>
      <c r="C3136" s="22"/>
      <c r="D3136" s="120"/>
      <c r="E3136" s="194"/>
      <c r="F3136" s="195"/>
      <c r="G3136" s="196"/>
      <c r="H3136" s="197"/>
      <c r="I3136" s="198">
        <f t="shared" ca="1" si="246"/>
        <v>0</v>
      </c>
      <c r="J3136" s="121"/>
      <c r="K3136" s="196">
        <f>SUMIFS(VENTAS[Cantidad],VENTAS[Código del producto Vendido],INVENTARIO[[#This Row],[Code]])</f>
        <v>0</v>
      </c>
      <c r="L3136" s="196">
        <f>INVENTARIO[[#This Row],[Entradas]]-INVENTARIO[[#This Row],[Salidas]]</f>
        <v>0</v>
      </c>
      <c r="M3136" s="197">
        <f ca="1">INVENTARIO[[#This Row],[Pricing 1]]*10%</f>
        <v>0</v>
      </c>
      <c r="N3136" s="197"/>
      <c r="O3136" s="197"/>
      <c r="P3136" s="197" t="e">
        <f t="shared" si="247"/>
        <v>#DIV/0!</v>
      </c>
      <c r="Q3136" s="196"/>
      <c r="R3136" s="197"/>
      <c r="S3136" s="199">
        <f t="shared" si="248"/>
        <v>0</v>
      </c>
      <c r="T3136" s="200">
        <f ca="1">(P3136+S3136)-INVENTARIO[[#This Row],[Comisión 10%]]</f>
        <v>0</v>
      </c>
      <c r="U3136" s="197">
        <f t="shared" ca="1" si="249"/>
        <v>0</v>
      </c>
      <c r="V3136" s="201"/>
      <c r="W3136" s="20">
        <f ca="1">INVENTARIO[[#This Row],[Precio Final]]-(INVENTARIO[[#This Row],[Comisión 10%]]+INVENTARIO[[#This Row],[Costo total]])</f>
        <v>0</v>
      </c>
      <c r="X3136" s="20">
        <f ca="1">INVENTARIO[[#This Row],[Ganancia Unitaria]]*INVENTARIO[[#This Row],[Salidas]]</f>
        <v>0</v>
      </c>
      <c r="Y3136" s="20"/>
      <c r="Z3136" s="20"/>
    </row>
    <row r="3137" spans="1:26" ht="55" hidden="1" customHeight="1" x14ac:dyDescent="0.15">
      <c r="A3137" s="23"/>
      <c r="B3137" s="171"/>
      <c r="C3137" s="22"/>
      <c r="D3137" s="120"/>
      <c r="E3137" s="194"/>
      <c r="F3137" s="195" t="s">
        <v>697</v>
      </c>
      <c r="G3137" s="196"/>
      <c r="H3137" s="197"/>
      <c r="I3137" s="198">
        <f t="shared" ca="1" si="246"/>
        <v>0</v>
      </c>
      <c r="J3137" s="121"/>
      <c r="K3137" s="196">
        <f>SUMIFS(VENTAS[Cantidad],VENTAS[Código del producto Vendido],INVENTARIO[[#This Row],[Code]])</f>
        <v>0</v>
      </c>
      <c r="L3137" s="196">
        <f>INVENTARIO[[#This Row],[Entradas]]-INVENTARIO[[#This Row],[Salidas]]</f>
        <v>0</v>
      </c>
      <c r="M3137" s="197">
        <f ca="1">INVENTARIO[[#This Row],[Pricing 1]]*10%</f>
        <v>0</v>
      </c>
      <c r="N3137" s="197"/>
      <c r="O3137" s="197"/>
      <c r="P3137" s="197" t="e">
        <f t="shared" si="247"/>
        <v>#DIV/0!</v>
      </c>
      <c r="Q3137" s="196"/>
      <c r="R3137" s="197"/>
      <c r="S3137" s="199">
        <f t="shared" si="248"/>
        <v>0</v>
      </c>
      <c r="T3137" s="200">
        <f ca="1">(P3137+S3137)-INVENTARIO[[#This Row],[Comisión 10%]]</f>
        <v>0</v>
      </c>
      <c r="U3137" s="197">
        <f t="shared" ca="1" si="249"/>
        <v>0</v>
      </c>
      <c r="V3137" s="201"/>
      <c r="W3137" s="20">
        <f ca="1">INVENTARIO[[#This Row],[Precio Final]]-(INVENTARIO[[#This Row],[Comisión 10%]]+INVENTARIO[[#This Row],[Costo total]])</f>
        <v>0</v>
      </c>
      <c r="X3137" s="20">
        <f ca="1">INVENTARIO[[#This Row],[Ganancia Unitaria]]*INVENTARIO[[#This Row],[Salidas]]</f>
        <v>0</v>
      </c>
      <c r="Y3137" s="20"/>
      <c r="Z3137" s="20"/>
    </row>
    <row r="3138" spans="1:26" ht="55" hidden="1" customHeight="1" x14ac:dyDescent="0.15">
      <c r="A3138" s="23"/>
      <c r="B3138" s="171"/>
      <c r="C3138" s="22"/>
      <c r="D3138" s="120"/>
      <c r="E3138" s="194"/>
      <c r="F3138" s="195" t="s">
        <v>695</v>
      </c>
      <c r="G3138" s="196"/>
      <c r="H3138" s="197"/>
      <c r="I3138" s="198">
        <f t="shared" ca="1" si="246"/>
        <v>0</v>
      </c>
      <c r="J3138" s="121"/>
      <c r="K3138" s="196">
        <f>SUMIFS(VENTAS[Cantidad],VENTAS[Código del producto Vendido],INVENTARIO[[#This Row],[Code]])</f>
        <v>0</v>
      </c>
      <c r="L3138" s="196">
        <f>INVENTARIO[[#This Row],[Entradas]]-INVENTARIO[[#This Row],[Salidas]]</f>
        <v>0</v>
      </c>
      <c r="M3138" s="197">
        <f ca="1">INVENTARIO[[#This Row],[Pricing 1]]*10%</f>
        <v>0</v>
      </c>
      <c r="N3138" s="197"/>
      <c r="O3138" s="197"/>
      <c r="P3138" s="197" t="e">
        <f t="shared" si="247"/>
        <v>#DIV/0!</v>
      </c>
      <c r="Q3138" s="196"/>
      <c r="R3138" s="197"/>
      <c r="S3138" s="199">
        <f t="shared" si="248"/>
        <v>0</v>
      </c>
      <c r="T3138" s="200">
        <f ca="1">(P3138+S3138)-INVENTARIO[[#This Row],[Comisión 10%]]</f>
        <v>0</v>
      </c>
      <c r="U3138" s="197">
        <f t="shared" ca="1" si="249"/>
        <v>0</v>
      </c>
      <c r="V3138" s="201"/>
      <c r="W3138" s="20">
        <f ca="1">INVENTARIO[[#This Row],[Precio Final]]-(INVENTARIO[[#This Row],[Comisión 10%]]+INVENTARIO[[#This Row],[Costo total]])</f>
        <v>0</v>
      </c>
      <c r="X3138" s="20">
        <f ca="1">INVENTARIO[[#This Row],[Ganancia Unitaria]]*INVENTARIO[[#This Row],[Salidas]]</f>
        <v>0</v>
      </c>
      <c r="Y3138" s="20"/>
      <c r="Z3138" s="20"/>
    </row>
    <row r="3139" spans="1:26" ht="55" hidden="1" customHeight="1" x14ac:dyDescent="0.15">
      <c r="A3139" s="23"/>
      <c r="B3139" s="171"/>
      <c r="C3139" s="22"/>
      <c r="D3139" s="120"/>
      <c r="E3139" s="194"/>
      <c r="F3139" s="195" t="s">
        <v>697</v>
      </c>
      <c r="G3139" s="196"/>
      <c r="H3139" s="197"/>
      <c r="I3139" s="198">
        <f t="shared" ca="1" si="246"/>
        <v>0</v>
      </c>
      <c r="J3139" s="121"/>
      <c r="K3139" s="196">
        <f>SUMIFS(VENTAS[Cantidad],VENTAS[Código del producto Vendido],INVENTARIO[[#This Row],[Code]])</f>
        <v>0</v>
      </c>
      <c r="L3139" s="196">
        <f>INVENTARIO[[#This Row],[Entradas]]-INVENTARIO[[#This Row],[Salidas]]</f>
        <v>0</v>
      </c>
      <c r="M3139" s="197">
        <f ca="1">INVENTARIO[[#This Row],[Pricing 1]]*10%</f>
        <v>0</v>
      </c>
      <c r="N3139" s="197"/>
      <c r="O3139" s="197"/>
      <c r="P3139" s="197" t="e">
        <f t="shared" si="247"/>
        <v>#DIV/0!</v>
      </c>
      <c r="Q3139" s="196"/>
      <c r="R3139" s="197"/>
      <c r="S3139" s="199">
        <f t="shared" si="248"/>
        <v>0</v>
      </c>
      <c r="T3139" s="200">
        <f ca="1">(P3139+S3139)-INVENTARIO[[#This Row],[Comisión 10%]]</f>
        <v>0</v>
      </c>
      <c r="U3139" s="197">
        <f t="shared" ca="1" si="249"/>
        <v>0</v>
      </c>
      <c r="V3139" s="201"/>
      <c r="W3139" s="20">
        <f ca="1">INVENTARIO[[#This Row],[Precio Final]]-(INVENTARIO[[#This Row],[Comisión 10%]]+INVENTARIO[[#This Row],[Costo total]])</f>
        <v>0</v>
      </c>
      <c r="X3139" s="20">
        <f ca="1">INVENTARIO[[#This Row],[Ganancia Unitaria]]*INVENTARIO[[#This Row],[Salidas]]</f>
        <v>0</v>
      </c>
      <c r="Y3139" s="20"/>
      <c r="Z3139" s="20"/>
    </row>
    <row r="3140" spans="1:26" ht="55" hidden="1" customHeight="1" x14ac:dyDescent="0.15">
      <c r="A3140" s="23"/>
      <c r="B3140" s="171"/>
      <c r="C3140" s="22"/>
      <c r="D3140" s="120"/>
      <c r="E3140" s="194"/>
      <c r="F3140" s="195" t="s">
        <v>698</v>
      </c>
      <c r="G3140" s="196"/>
      <c r="H3140" s="197"/>
      <c r="I3140" s="198">
        <f t="shared" ca="1" si="246"/>
        <v>0</v>
      </c>
      <c r="J3140" s="121"/>
      <c r="K3140" s="196">
        <f>SUMIFS(VENTAS[Cantidad],VENTAS[Código del producto Vendido],INVENTARIO[[#This Row],[Code]])</f>
        <v>0</v>
      </c>
      <c r="L3140" s="196">
        <f>INVENTARIO[[#This Row],[Entradas]]-INVENTARIO[[#This Row],[Salidas]]</f>
        <v>0</v>
      </c>
      <c r="M3140" s="197">
        <f ca="1">INVENTARIO[[#This Row],[Pricing 1]]*10%</f>
        <v>0</v>
      </c>
      <c r="N3140" s="197"/>
      <c r="O3140" s="197"/>
      <c r="P3140" s="197" t="e">
        <f t="shared" si="247"/>
        <v>#DIV/0!</v>
      </c>
      <c r="Q3140" s="196"/>
      <c r="R3140" s="197"/>
      <c r="S3140" s="199">
        <f t="shared" si="248"/>
        <v>0</v>
      </c>
      <c r="T3140" s="200">
        <f ca="1">(P3140+S3140)-INVENTARIO[[#This Row],[Comisión 10%]]</f>
        <v>0</v>
      </c>
      <c r="U3140" s="197">
        <f t="shared" ca="1" si="249"/>
        <v>0</v>
      </c>
      <c r="V3140" s="201"/>
      <c r="W3140" s="20">
        <f ca="1">INVENTARIO[[#This Row],[Precio Final]]-(INVENTARIO[[#This Row],[Comisión 10%]]+INVENTARIO[[#This Row],[Costo total]])</f>
        <v>0</v>
      </c>
      <c r="X3140" s="20">
        <f ca="1">INVENTARIO[[#This Row],[Ganancia Unitaria]]*INVENTARIO[[#This Row],[Salidas]]</f>
        <v>0</v>
      </c>
      <c r="Y3140" s="20"/>
      <c r="Z3140" s="20"/>
    </row>
    <row r="3141" spans="1:26" ht="55" hidden="1" customHeight="1" x14ac:dyDescent="0.15">
      <c r="A3141" s="23"/>
      <c r="B3141" s="171"/>
      <c r="C3141" s="22"/>
      <c r="D3141" s="120"/>
      <c r="E3141" s="194"/>
      <c r="F3141" s="195" t="s">
        <v>697</v>
      </c>
      <c r="G3141" s="196"/>
      <c r="H3141" s="197"/>
      <c r="I3141" s="198">
        <f t="shared" ca="1" si="246"/>
        <v>0</v>
      </c>
      <c r="J3141" s="121"/>
      <c r="K3141" s="196">
        <f>SUMIFS(VENTAS[Cantidad],VENTAS[Código del producto Vendido],INVENTARIO[[#This Row],[Code]])</f>
        <v>0</v>
      </c>
      <c r="L3141" s="196">
        <f>INVENTARIO[[#This Row],[Entradas]]-INVENTARIO[[#This Row],[Salidas]]</f>
        <v>0</v>
      </c>
      <c r="M3141" s="197">
        <f ca="1">INVENTARIO[[#This Row],[Pricing 1]]*10%</f>
        <v>0</v>
      </c>
      <c r="N3141" s="197"/>
      <c r="O3141" s="197"/>
      <c r="P3141" s="197" t="e">
        <f t="shared" si="247"/>
        <v>#DIV/0!</v>
      </c>
      <c r="Q3141" s="196"/>
      <c r="R3141" s="197"/>
      <c r="S3141" s="199">
        <f t="shared" si="248"/>
        <v>0</v>
      </c>
      <c r="T3141" s="200">
        <f ca="1">(P3141+S3141)-INVENTARIO[[#This Row],[Comisión 10%]]</f>
        <v>0</v>
      </c>
      <c r="U3141" s="197">
        <f t="shared" ca="1" si="249"/>
        <v>0</v>
      </c>
      <c r="V3141" s="201"/>
      <c r="W3141" s="20">
        <f ca="1">INVENTARIO[[#This Row],[Precio Final]]-(INVENTARIO[[#This Row],[Comisión 10%]]+INVENTARIO[[#This Row],[Costo total]])</f>
        <v>0</v>
      </c>
      <c r="X3141" s="20">
        <f ca="1">INVENTARIO[[#This Row],[Ganancia Unitaria]]*INVENTARIO[[#This Row],[Salidas]]</f>
        <v>0</v>
      </c>
      <c r="Y3141" s="20"/>
      <c r="Z3141" s="20"/>
    </row>
    <row r="3142" spans="1:26" ht="55" hidden="1" customHeight="1" x14ac:dyDescent="0.15">
      <c r="A3142" s="23"/>
      <c r="B3142" s="171"/>
      <c r="C3142" s="22"/>
      <c r="D3142" s="120"/>
      <c r="E3142" s="194"/>
      <c r="F3142" s="195" t="s">
        <v>697</v>
      </c>
      <c r="G3142" s="196"/>
      <c r="H3142" s="197"/>
      <c r="I3142" s="198">
        <f t="shared" ca="1" si="246"/>
        <v>0</v>
      </c>
      <c r="J3142" s="121"/>
      <c r="K3142" s="196">
        <f>SUMIFS(VENTAS[Cantidad],VENTAS[Código del producto Vendido],INVENTARIO[[#This Row],[Code]])</f>
        <v>0</v>
      </c>
      <c r="L3142" s="196">
        <f>INVENTARIO[[#This Row],[Entradas]]-INVENTARIO[[#This Row],[Salidas]]</f>
        <v>0</v>
      </c>
      <c r="M3142" s="197">
        <f ca="1">INVENTARIO[[#This Row],[Pricing 1]]*10%</f>
        <v>0</v>
      </c>
      <c r="N3142" s="197"/>
      <c r="O3142" s="197"/>
      <c r="P3142" s="197" t="e">
        <f t="shared" si="247"/>
        <v>#DIV/0!</v>
      </c>
      <c r="Q3142" s="196"/>
      <c r="R3142" s="197"/>
      <c r="S3142" s="199">
        <f t="shared" si="248"/>
        <v>0</v>
      </c>
      <c r="T3142" s="200">
        <f ca="1">(P3142+S3142)-INVENTARIO[[#This Row],[Comisión 10%]]</f>
        <v>0</v>
      </c>
      <c r="U3142" s="197">
        <f t="shared" ca="1" si="249"/>
        <v>0</v>
      </c>
      <c r="V3142" s="201"/>
      <c r="W3142" s="20">
        <f ca="1">INVENTARIO[[#This Row],[Precio Final]]-(INVENTARIO[[#This Row],[Comisión 10%]]+INVENTARIO[[#This Row],[Costo total]])</f>
        <v>0</v>
      </c>
      <c r="X3142" s="20">
        <f ca="1">INVENTARIO[[#This Row],[Ganancia Unitaria]]*INVENTARIO[[#This Row],[Salidas]]</f>
        <v>0</v>
      </c>
      <c r="Y3142" s="20"/>
      <c r="Z3142" s="20"/>
    </row>
    <row r="3143" spans="1:26" ht="55" hidden="1" customHeight="1" x14ac:dyDescent="0.15">
      <c r="A3143" s="23"/>
      <c r="B3143" s="171"/>
      <c r="C3143" s="22"/>
      <c r="D3143" s="120"/>
      <c r="E3143" s="194"/>
      <c r="F3143" s="195" t="s">
        <v>692</v>
      </c>
      <c r="G3143" s="196"/>
      <c r="H3143" s="197"/>
      <c r="I3143" s="198">
        <f t="shared" ca="1" si="246"/>
        <v>0</v>
      </c>
      <c r="J3143" s="121"/>
      <c r="K3143" s="196">
        <f>SUMIFS(VENTAS[Cantidad],VENTAS[Código del producto Vendido],INVENTARIO[[#This Row],[Code]])</f>
        <v>0</v>
      </c>
      <c r="L3143" s="196">
        <f>INVENTARIO[[#This Row],[Entradas]]-INVENTARIO[[#This Row],[Salidas]]</f>
        <v>0</v>
      </c>
      <c r="M3143" s="197">
        <f ca="1">INVENTARIO[[#This Row],[Pricing 1]]*10%</f>
        <v>0</v>
      </c>
      <c r="N3143" s="197"/>
      <c r="O3143" s="197"/>
      <c r="P3143" s="197" t="e">
        <f t="shared" si="247"/>
        <v>#DIV/0!</v>
      </c>
      <c r="Q3143" s="196"/>
      <c r="R3143" s="197"/>
      <c r="S3143" s="199">
        <f t="shared" si="248"/>
        <v>0</v>
      </c>
      <c r="T3143" s="200">
        <f ca="1">(P3143+S3143)-INVENTARIO[[#This Row],[Comisión 10%]]</f>
        <v>0</v>
      </c>
      <c r="U3143" s="197">
        <f t="shared" ca="1" si="249"/>
        <v>0</v>
      </c>
      <c r="V3143" s="201"/>
      <c r="W3143" s="20">
        <f ca="1">INVENTARIO[[#This Row],[Precio Final]]-(INVENTARIO[[#This Row],[Comisión 10%]]+INVENTARIO[[#This Row],[Costo total]])</f>
        <v>0</v>
      </c>
      <c r="X3143" s="20">
        <f ca="1">INVENTARIO[[#This Row],[Ganancia Unitaria]]*INVENTARIO[[#This Row],[Salidas]]</f>
        <v>0</v>
      </c>
      <c r="Y3143" s="20"/>
      <c r="Z3143" s="20"/>
    </row>
    <row r="3144" spans="1:26" ht="55" hidden="1" customHeight="1" x14ac:dyDescent="0.15">
      <c r="A3144" s="23"/>
      <c r="B3144" s="171"/>
      <c r="C3144" s="22"/>
      <c r="D3144" s="120"/>
      <c r="E3144" s="194"/>
      <c r="F3144" s="195" t="s">
        <v>698</v>
      </c>
      <c r="G3144" s="196"/>
      <c r="H3144" s="197"/>
      <c r="I3144" s="198">
        <f t="shared" ca="1" si="246"/>
        <v>0</v>
      </c>
      <c r="J3144" s="121"/>
      <c r="K3144" s="196">
        <f>SUMIFS(VENTAS[Cantidad],VENTAS[Código del producto Vendido],INVENTARIO[[#This Row],[Code]])</f>
        <v>0</v>
      </c>
      <c r="L3144" s="196">
        <f>INVENTARIO[[#This Row],[Entradas]]-INVENTARIO[[#This Row],[Salidas]]</f>
        <v>0</v>
      </c>
      <c r="M3144" s="197">
        <f ca="1">INVENTARIO[[#This Row],[Pricing 1]]*10%</f>
        <v>0</v>
      </c>
      <c r="N3144" s="197"/>
      <c r="O3144" s="197"/>
      <c r="P3144" s="197" t="e">
        <f t="shared" si="247"/>
        <v>#DIV/0!</v>
      </c>
      <c r="Q3144" s="196"/>
      <c r="R3144" s="197"/>
      <c r="S3144" s="199">
        <f t="shared" si="248"/>
        <v>0</v>
      </c>
      <c r="T3144" s="200">
        <f ca="1">(P3144+S3144)-INVENTARIO[[#This Row],[Comisión 10%]]</f>
        <v>0</v>
      </c>
      <c r="U3144" s="197">
        <f t="shared" ca="1" si="249"/>
        <v>0</v>
      </c>
      <c r="V3144" s="201"/>
      <c r="W3144" s="20">
        <f ca="1">INVENTARIO[[#This Row],[Precio Final]]-(INVENTARIO[[#This Row],[Comisión 10%]]+INVENTARIO[[#This Row],[Costo total]])</f>
        <v>0</v>
      </c>
      <c r="X3144" s="20">
        <f ca="1">INVENTARIO[[#This Row],[Ganancia Unitaria]]*INVENTARIO[[#This Row],[Salidas]]</f>
        <v>0</v>
      </c>
      <c r="Y3144" s="20"/>
      <c r="Z3144" s="20"/>
    </row>
    <row r="3145" spans="1:26" ht="55" hidden="1" customHeight="1" x14ac:dyDescent="0.15">
      <c r="A3145" s="23"/>
      <c r="B3145" s="171"/>
      <c r="C3145" s="22"/>
      <c r="D3145" s="120"/>
      <c r="E3145" s="194"/>
      <c r="F3145" s="195" t="s">
        <v>695</v>
      </c>
      <c r="G3145" s="196"/>
      <c r="H3145" s="197"/>
      <c r="I3145" s="198">
        <f t="shared" ca="1" si="246"/>
        <v>0</v>
      </c>
      <c r="J3145" s="121"/>
      <c r="K3145" s="196">
        <f>SUMIFS(VENTAS[Cantidad],VENTAS[Código del producto Vendido],INVENTARIO[[#This Row],[Code]])</f>
        <v>0</v>
      </c>
      <c r="L3145" s="196">
        <f>INVENTARIO[[#This Row],[Entradas]]-INVENTARIO[[#This Row],[Salidas]]</f>
        <v>0</v>
      </c>
      <c r="M3145" s="197">
        <f ca="1">INVENTARIO[[#This Row],[Pricing 1]]*10%</f>
        <v>0</v>
      </c>
      <c r="N3145" s="197"/>
      <c r="O3145" s="197"/>
      <c r="P3145" s="197" t="e">
        <f t="shared" si="247"/>
        <v>#DIV/0!</v>
      </c>
      <c r="Q3145" s="196"/>
      <c r="R3145" s="197"/>
      <c r="S3145" s="199">
        <f t="shared" si="248"/>
        <v>0</v>
      </c>
      <c r="T3145" s="200">
        <f ca="1">(P3145+S3145)-INVENTARIO[[#This Row],[Comisión 10%]]</f>
        <v>0</v>
      </c>
      <c r="U3145" s="197">
        <f t="shared" ca="1" si="249"/>
        <v>0</v>
      </c>
      <c r="V3145" s="201"/>
      <c r="W3145" s="20">
        <f ca="1">INVENTARIO[[#This Row],[Precio Final]]-(INVENTARIO[[#This Row],[Comisión 10%]]+INVENTARIO[[#This Row],[Costo total]])</f>
        <v>0</v>
      </c>
      <c r="X3145" s="20">
        <f ca="1">INVENTARIO[[#This Row],[Ganancia Unitaria]]*INVENTARIO[[#This Row],[Salidas]]</f>
        <v>0</v>
      </c>
      <c r="Y3145" s="20"/>
      <c r="Z3145" s="20"/>
    </row>
    <row r="3146" spans="1:26" ht="55" hidden="1" customHeight="1" x14ac:dyDescent="0.15">
      <c r="A3146" s="23"/>
      <c r="B3146" s="171"/>
      <c r="C3146" s="22"/>
      <c r="D3146" s="120"/>
      <c r="E3146" s="194"/>
      <c r="F3146" s="195" t="s">
        <v>697</v>
      </c>
      <c r="G3146" s="196"/>
      <c r="H3146" s="197"/>
      <c r="I3146" s="198">
        <f t="shared" ca="1" si="246"/>
        <v>0</v>
      </c>
      <c r="J3146" s="121"/>
      <c r="K3146" s="196">
        <f>SUMIFS(VENTAS[Cantidad],VENTAS[Código del producto Vendido],INVENTARIO[[#This Row],[Code]])</f>
        <v>0</v>
      </c>
      <c r="L3146" s="196">
        <f>INVENTARIO[[#This Row],[Entradas]]-INVENTARIO[[#This Row],[Salidas]]</f>
        <v>0</v>
      </c>
      <c r="M3146" s="197">
        <f ca="1">INVENTARIO[[#This Row],[Pricing 1]]*10%</f>
        <v>0</v>
      </c>
      <c r="N3146" s="197"/>
      <c r="O3146" s="197"/>
      <c r="P3146" s="197" t="e">
        <f t="shared" si="247"/>
        <v>#DIV/0!</v>
      </c>
      <c r="Q3146" s="196"/>
      <c r="R3146" s="197"/>
      <c r="S3146" s="199">
        <f t="shared" si="248"/>
        <v>0</v>
      </c>
      <c r="T3146" s="200">
        <f ca="1">(P3146+S3146)-INVENTARIO[[#This Row],[Comisión 10%]]</f>
        <v>0</v>
      </c>
      <c r="U3146" s="197">
        <f t="shared" ca="1" si="249"/>
        <v>0</v>
      </c>
      <c r="V3146" s="201"/>
      <c r="W3146" s="20">
        <f ca="1">INVENTARIO[[#This Row],[Precio Final]]-(INVENTARIO[[#This Row],[Comisión 10%]]+INVENTARIO[[#This Row],[Costo total]])</f>
        <v>0</v>
      </c>
      <c r="X3146" s="20">
        <f ca="1">INVENTARIO[[#This Row],[Ganancia Unitaria]]*INVENTARIO[[#This Row],[Salidas]]</f>
        <v>0</v>
      </c>
      <c r="Y3146" s="20"/>
      <c r="Z3146" s="20"/>
    </row>
    <row r="3147" spans="1:26" ht="55" hidden="1" customHeight="1" x14ac:dyDescent="0.15">
      <c r="A3147" s="23"/>
      <c r="B3147" s="171"/>
      <c r="C3147" s="22"/>
      <c r="D3147" s="120"/>
      <c r="E3147" s="194"/>
      <c r="F3147" s="195" t="s">
        <v>698</v>
      </c>
      <c r="G3147" s="196"/>
      <c r="H3147" s="197"/>
      <c r="I3147" s="198">
        <f t="shared" ca="1" si="246"/>
        <v>0</v>
      </c>
      <c r="J3147" s="121"/>
      <c r="K3147" s="196">
        <f>SUMIFS(VENTAS[Cantidad],VENTAS[Código del producto Vendido],INVENTARIO[[#This Row],[Code]])</f>
        <v>0</v>
      </c>
      <c r="L3147" s="196">
        <f>INVENTARIO[[#This Row],[Entradas]]-INVENTARIO[[#This Row],[Salidas]]</f>
        <v>0</v>
      </c>
      <c r="M3147" s="197">
        <f ca="1">INVENTARIO[[#This Row],[Pricing 1]]*10%</f>
        <v>0</v>
      </c>
      <c r="N3147" s="197"/>
      <c r="O3147" s="197"/>
      <c r="P3147" s="197" t="e">
        <f t="shared" si="247"/>
        <v>#DIV/0!</v>
      </c>
      <c r="Q3147" s="196"/>
      <c r="R3147" s="197"/>
      <c r="S3147" s="199">
        <f t="shared" si="248"/>
        <v>0</v>
      </c>
      <c r="T3147" s="200">
        <f ca="1">(P3147+S3147)-INVENTARIO[[#This Row],[Comisión 10%]]</f>
        <v>0</v>
      </c>
      <c r="U3147" s="197">
        <f t="shared" ca="1" si="249"/>
        <v>0</v>
      </c>
      <c r="V3147" s="201"/>
      <c r="W3147" s="20">
        <f ca="1">INVENTARIO[[#This Row],[Precio Final]]-(INVENTARIO[[#This Row],[Comisión 10%]]+INVENTARIO[[#This Row],[Costo total]])</f>
        <v>0</v>
      </c>
      <c r="X3147" s="20">
        <f ca="1">INVENTARIO[[#This Row],[Ganancia Unitaria]]*INVENTARIO[[#This Row],[Salidas]]</f>
        <v>0</v>
      </c>
      <c r="Y3147" s="20"/>
      <c r="Z3147" s="20"/>
    </row>
    <row r="3148" spans="1:26" ht="55" hidden="1" customHeight="1" x14ac:dyDescent="0.15">
      <c r="A3148" s="23"/>
      <c r="B3148" s="171"/>
      <c r="C3148" s="22"/>
      <c r="D3148" s="120"/>
      <c r="E3148" s="194"/>
      <c r="F3148" s="195" t="s">
        <v>697</v>
      </c>
      <c r="G3148" s="196"/>
      <c r="H3148" s="197"/>
      <c r="I3148" s="198">
        <f t="shared" ca="1" si="246"/>
        <v>0</v>
      </c>
      <c r="J3148" s="121"/>
      <c r="K3148" s="196">
        <f>SUMIFS(VENTAS[Cantidad],VENTAS[Código del producto Vendido],INVENTARIO[[#This Row],[Code]])</f>
        <v>0</v>
      </c>
      <c r="L3148" s="196">
        <f>INVENTARIO[[#This Row],[Entradas]]-INVENTARIO[[#This Row],[Salidas]]</f>
        <v>0</v>
      </c>
      <c r="M3148" s="197">
        <f ca="1">INVENTARIO[[#This Row],[Pricing 1]]*10%</f>
        <v>0</v>
      </c>
      <c r="N3148" s="197"/>
      <c r="O3148" s="197"/>
      <c r="P3148" s="197" t="e">
        <f t="shared" si="247"/>
        <v>#DIV/0!</v>
      </c>
      <c r="Q3148" s="196"/>
      <c r="R3148" s="197"/>
      <c r="S3148" s="199">
        <f t="shared" si="248"/>
        <v>0</v>
      </c>
      <c r="T3148" s="200">
        <f ca="1">(P3148+S3148)-INVENTARIO[[#This Row],[Comisión 10%]]</f>
        <v>0</v>
      </c>
      <c r="U3148" s="197">
        <f t="shared" ca="1" si="249"/>
        <v>0</v>
      </c>
      <c r="V3148" s="201"/>
      <c r="W3148" s="20">
        <f ca="1">INVENTARIO[[#This Row],[Precio Final]]-(INVENTARIO[[#This Row],[Comisión 10%]]+INVENTARIO[[#This Row],[Costo total]])</f>
        <v>0</v>
      </c>
      <c r="X3148" s="20">
        <f ca="1">INVENTARIO[[#This Row],[Ganancia Unitaria]]*INVENTARIO[[#This Row],[Salidas]]</f>
        <v>0</v>
      </c>
      <c r="Y3148" s="20"/>
      <c r="Z3148" s="20"/>
    </row>
    <row r="3149" spans="1:26" ht="55" hidden="1" customHeight="1" x14ac:dyDescent="0.15">
      <c r="A3149" s="23"/>
      <c r="B3149" s="171"/>
      <c r="C3149" s="22"/>
      <c r="D3149" s="120"/>
      <c r="E3149" s="194"/>
      <c r="F3149" s="195" t="s">
        <v>692</v>
      </c>
      <c r="G3149" s="196"/>
      <c r="H3149" s="197"/>
      <c r="I3149" s="198">
        <f t="shared" ca="1" si="246"/>
        <v>0</v>
      </c>
      <c r="J3149" s="121"/>
      <c r="K3149" s="196">
        <f>SUMIFS(VENTAS[Cantidad],VENTAS[Código del producto Vendido],INVENTARIO[[#This Row],[Code]])</f>
        <v>0</v>
      </c>
      <c r="L3149" s="196">
        <f>INVENTARIO[[#This Row],[Entradas]]-INVENTARIO[[#This Row],[Salidas]]</f>
        <v>0</v>
      </c>
      <c r="M3149" s="197">
        <f ca="1">INVENTARIO[[#This Row],[Pricing 1]]*10%</f>
        <v>0</v>
      </c>
      <c r="N3149" s="197"/>
      <c r="O3149" s="197"/>
      <c r="P3149" s="197" t="e">
        <f t="shared" si="247"/>
        <v>#DIV/0!</v>
      </c>
      <c r="Q3149" s="196"/>
      <c r="R3149" s="197"/>
      <c r="S3149" s="199">
        <f t="shared" si="248"/>
        <v>0</v>
      </c>
      <c r="T3149" s="200">
        <f ca="1">(P3149+S3149)-INVENTARIO[[#This Row],[Comisión 10%]]</f>
        <v>0</v>
      </c>
      <c r="U3149" s="197">
        <f t="shared" ca="1" si="249"/>
        <v>0</v>
      </c>
      <c r="V3149" s="201"/>
      <c r="W3149" s="20">
        <f ca="1">INVENTARIO[[#This Row],[Precio Final]]-(INVENTARIO[[#This Row],[Comisión 10%]]+INVENTARIO[[#This Row],[Costo total]])</f>
        <v>0</v>
      </c>
      <c r="X3149" s="20">
        <f ca="1">INVENTARIO[[#This Row],[Ganancia Unitaria]]*INVENTARIO[[#This Row],[Salidas]]</f>
        <v>0</v>
      </c>
      <c r="Y3149" s="20"/>
      <c r="Z3149" s="20"/>
    </row>
    <row r="3150" spans="1:26" ht="55" hidden="1" customHeight="1" x14ac:dyDescent="0.15">
      <c r="A3150" s="23"/>
      <c r="B3150" s="171"/>
      <c r="C3150" s="22"/>
      <c r="D3150" s="120"/>
      <c r="E3150" s="194"/>
      <c r="F3150" s="195" t="s">
        <v>697</v>
      </c>
      <c r="G3150" s="196"/>
      <c r="H3150" s="197"/>
      <c r="I3150" s="198">
        <f t="shared" ca="1" si="246"/>
        <v>0</v>
      </c>
      <c r="J3150" s="121"/>
      <c r="K3150" s="196">
        <f>SUMIFS(VENTAS[Cantidad],VENTAS[Código del producto Vendido],INVENTARIO[[#This Row],[Code]])</f>
        <v>0</v>
      </c>
      <c r="L3150" s="196">
        <f>INVENTARIO[[#This Row],[Entradas]]-INVENTARIO[[#This Row],[Salidas]]</f>
        <v>0</v>
      </c>
      <c r="M3150" s="197">
        <f ca="1">INVENTARIO[[#This Row],[Pricing 1]]*10%</f>
        <v>0</v>
      </c>
      <c r="N3150" s="197"/>
      <c r="O3150" s="197"/>
      <c r="P3150" s="197" t="e">
        <f t="shared" si="247"/>
        <v>#DIV/0!</v>
      </c>
      <c r="Q3150" s="196"/>
      <c r="R3150" s="197"/>
      <c r="S3150" s="199">
        <f t="shared" si="248"/>
        <v>0</v>
      </c>
      <c r="T3150" s="200">
        <f ca="1">(P3150+S3150)-INVENTARIO[[#This Row],[Comisión 10%]]</f>
        <v>0</v>
      </c>
      <c r="U3150" s="197">
        <f t="shared" ca="1" si="249"/>
        <v>0</v>
      </c>
      <c r="V3150" s="201"/>
      <c r="W3150" s="20">
        <f ca="1">INVENTARIO[[#This Row],[Precio Final]]-(INVENTARIO[[#This Row],[Comisión 10%]]+INVENTARIO[[#This Row],[Costo total]])</f>
        <v>0</v>
      </c>
      <c r="X3150" s="20">
        <f ca="1">INVENTARIO[[#This Row],[Ganancia Unitaria]]*INVENTARIO[[#This Row],[Salidas]]</f>
        <v>0</v>
      </c>
      <c r="Y3150" s="20"/>
      <c r="Z3150" s="20"/>
    </row>
    <row r="3151" spans="1:26" ht="55" hidden="1" customHeight="1" x14ac:dyDescent="0.15">
      <c r="A3151" s="23"/>
      <c r="B3151" s="171"/>
      <c r="C3151" s="22"/>
      <c r="D3151" s="120"/>
      <c r="E3151" s="194"/>
      <c r="F3151" s="195" t="s">
        <v>692</v>
      </c>
      <c r="G3151" s="196"/>
      <c r="H3151" s="197"/>
      <c r="I3151" s="198">
        <f t="shared" ca="1" si="246"/>
        <v>0</v>
      </c>
      <c r="J3151" s="121"/>
      <c r="K3151" s="196">
        <f>SUMIFS(VENTAS[Cantidad],VENTAS[Código del producto Vendido],INVENTARIO[[#This Row],[Code]])</f>
        <v>0</v>
      </c>
      <c r="L3151" s="196">
        <f>INVENTARIO[[#This Row],[Entradas]]-INVENTARIO[[#This Row],[Salidas]]</f>
        <v>0</v>
      </c>
      <c r="M3151" s="197">
        <f ca="1">INVENTARIO[[#This Row],[Pricing 1]]*10%</f>
        <v>0</v>
      </c>
      <c r="N3151" s="197"/>
      <c r="O3151" s="197"/>
      <c r="P3151" s="197" t="e">
        <f t="shared" si="247"/>
        <v>#DIV/0!</v>
      </c>
      <c r="Q3151" s="196"/>
      <c r="R3151" s="197"/>
      <c r="S3151" s="199">
        <f t="shared" si="248"/>
        <v>0</v>
      </c>
      <c r="T3151" s="200">
        <f ca="1">(P3151+S3151)-INVENTARIO[[#This Row],[Comisión 10%]]</f>
        <v>0</v>
      </c>
      <c r="U3151" s="197">
        <f t="shared" ca="1" si="249"/>
        <v>0</v>
      </c>
      <c r="V3151" s="201"/>
      <c r="W3151" s="20">
        <f ca="1">INVENTARIO[[#This Row],[Precio Final]]-(INVENTARIO[[#This Row],[Comisión 10%]]+INVENTARIO[[#This Row],[Costo total]])</f>
        <v>0</v>
      </c>
      <c r="X3151" s="20">
        <f ca="1">INVENTARIO[[#This Row],[Ganancia Unitaria]]*INVENTARIO[[#This Row],[Salidas]]</f>
        <v>0</v>
      </c>
      <c r="Y3151" s="20"/>
      <c r="Z3151" s="20"/>
    </row>
    <row r="3152" spans="1:26" ht="55" hidden="1" customHeight="1" x14ac:dyDescent="0.15">
      <c r="A3152" s="23"/>
      <c r="B3152" s="171"/>
      <c r="C3152" s="22"/>
      <c r="D3152" s="120"/>
      <c r="E3152" s="194"/>
      <c r="F3152" s="195" t="s">
        <v>698</v>
      </c>
      <c r="G3152" s="196"/>
      <c r="H3152" s="197"/>
      <c r="I3152" s="198">
        <f t="shared" ca="1" si="246"/>
        <v>0</v>
      </c>
      <c r="J3152" s="121"/>
      <c r="K3152" s="196">
        <f>SUMIFS(VENTAS[Cantidad],VENTAS[Código del producto Vendido],INVENTARIO[[#This Row],[Code]])</f>
        <v>0</v>
      </c>
      <c r="L3152" s="196">
        <f>INVENTARIO[[#This Row],[Entradas]]-INVENTARIO[[#This Row],[Salidas]]</f>
        <v>0</v>
      </c>
      <c r="M3152" s="197">
        <f ca="1">INVENTARIO[[#This Row],[Pricing 1]]*10%</f>
        <v>0</v>
      </c>
      <c r="N3152" s="197"/>
      <c r="O3152" s="197"/>
      <c r="P3152" s="197" t="e">
        <f t="shared" si="247"/>
        <v>#DIV/0!</v>
      </c>
      <c r="Q3152" s="196"/>
      <c r="R3152" s="197"/>
      <c r="S3152" s="199">
        <f t="shared" si="248"/>
        <v>0</v>
      </c>
      <c r="T3152" s="200">
        <f ca="1">(P3152+S3152)-INVENTARIO[[#This Row],[Comisión 10%]]</f>
        <v>0</v>
      </c>
      <c r="U3152" s="197">
        <f t="shared" ca="1" si="249"/>
        <v>0</v>
      </c>
      <c r="V3152" s="201"/>
      <c r="W3152" s="20">
        <f ca="1">INVENTARIO[[#This Row],[Precio Final]]-(INVENTARIO[[#This Row],[Comisión 10%]]+INVENTARIO[[#This Row],[Costo total]])</f>
        <v>0</v>
      </c>
      <c r="X3152" s="20">
        <f ca="1">INVENTARIO[[#This Row],[Ganancia Unitaria]]*INVENTARIO[[#This Row],[Salidas]]</f>
        <v>0</v>
      </c>
      <c r="Y3152" s="20"/>
      <c r="Z3152" s="20"/>
    </row>
    <row r="3153" spans="1:26" ht="55" hidden="1" customHeight="1" x14ac:dyDescent="0.15">
      <c r="A3153" s="23"/>
      <c r="B3153" s="171"/>
      <c r="C3153" s="22"/>
      <c r="D3153" s="120"/>
      <c r="E3153" s="194"/>
      <c r="F3153" s="195" t="s">
        <v>692</v>
      </c>
      <c r="G3153" s="196"/>
      <c r="H3153" s="197"/>
      <c r="I3153" s="198">
        <f t="shared" ca="1" si="246"/>
        <v>0</v>
      </c>
      <c r="J3153" s="121"/>
      <c r="K3153" s="196">
        <f>SUMIFS(VENTAS[Cantidad],VENTAS[Código del producto Vendido],INVENTARIO[[#This Row],[Code]])</f>
        <v>0</v>
      </c>
      <c r="L3153" s="196">
        <f>INVENTARIO[[#This Row],[Entradas]]-INVENTARIO[[#This Row],[Salidas]]</f>
        <v>0</v>
      </c>
      <c r="M3153" s="197">
        <f ca="1">INVENTARIO[[#This Row],[Pricing 1]]*10%</f>
        <v>0</v>
      </c>
      <c r="N3153" s="197"/>
      <c r="O3153" s="197"/>
      <c r="P3153" s="197" t="e">
        <f t="shared" si="247"/>
        <v>#DIV/0!</v>
      </c>
      <c r="Q3153" s="196"/>
      <c r="R3153" s="197"/>
      <c r="S3153" s="199">
        <f t="shared" si="248"/>
        <v>0</v>
      </c>
      <c r="T3153" s="200">
        <f ca="1">(P3153+S3153)-INVENTARIO[[#This Row],[Comisión 10%]]</f>
        <v>0</v>
      </c>
      <c r="U3153" s="197">
        <f t="shared" ca="1" si="249"/>
        <v>0</v>
      </c>
      <c r="V3153" s="201"/>
      <c r="W3153" s="20">
        <f ca="1">INVENTARIO[[#This Row],[Precio Final]]-(INVENTARIO[[#This Row],[Comisión 10%]]+INVENTARIO[[#This Row],[Costo total]])</f>
        <v>0</v>
      </c>
      <c r="X3153" s="20">
        <f ca="1">INVENTARIO[[#This Row],[Ganancia Unitaria]]*INVENTARIO[[#This Row],[Salidas]]</f>
        <v>0</v>
      </c>
      <c r="Y3153" s="20"/>
      <c r="Z3153" s="20"/>
    </row>
    <row r="3154" spans="1:26" ht="55" hidden="1" customHeight="1" x14ac:dyDescent="0.15">
      <c r="A3154" s="23"/>
      <c r="B3154" s="171"/>
      <c r="C3154" s="22"/>
      <c r="D3154" s="120"/>
      <c r="E3154" s="194"/>
      <c r="F3154" s="195" t="s">
        <v>697</v>
      </c>
      <c r="G3154" s="196"/>
      <c r="H3154" s="197"/>
      <c r="I3154" s="198">
        <f t="shared" ca="1" si="246"/>
        <v>0</v>
      </c>
      <c r="J3154" s="121"/>
      <c r="K3154" s="196">
        <f>SUMIFS(VENTAS[Cantidad],VENTAS[Código del producto Vendido],INVENTARIO[[#This Row],[Code]])</f>
        <v>0</v>
      </c>
      <c r="L3154" s="196">
        <f>INVENTARIO[[#This Row],[Entradas]]-INVENTARIO[[#This Row],[Salidas]]</f>
        <v>0</v>
      </c>
      <c r="M3154" s="197">
        <f ca="1">INVENTARIO[[#This Row],[Pricing 1]]*10%</f>
        <v>0</v>
      </c>
      <c r="N3154" s="197"/>
      <c r="O3154" s="197"/>
      <c r="P3154" s="197" t="e">
        <f t="shared" si="247"/>
        <v>#DIV/0!</v>
      </c>
      <c r="Q3154" s="196"/>
      <c r="R3154" s="197"/>
      <c r="S3154" s="199">
        <f t="shared" si="248"/>
        <v>0</v>
      </c>
      <c r="T3154" s="200">
        <f ca="1">(P3154+S3154)-INVENTARIO[[#This Row],[Comisión 10%]]</f>
        <v>0</v>
      </c>
      <c r="U3154" s="197">
        <f t="shared" ca="1" si="249"/>
        <v>0</v>
      </c>
      <c r="V3154" s="201"/>
      <c r="W3154" s="20">
        <f ca="1">INVENTARIO[[#This Row],[Precio Final]]-(INVENTARIO[[#This Row],[Comisión 10%]]+INVENTARIO[[#This Row],[Costo total]])</f>
        <v>0</v>
      </c>
      <c r="X3154" s="20">
        <f ca="1">INVENTARIO[[#This Row],[Ganancia Unitaria]]*INVENTARIO[[#This Row],[Salidas]]</f>
        <v>0</v>
      </c>
      <c r="Y3154" s="20"/>
      <c r="Z3154" s="20"/>
    </row>
    <row r="3155" spans="1:26" ht="55" hidden="1" customHeight="1" x14ac:dyDescent="0.15">
      <c r="A3155" s="23"/>
      <c r="B3155" s="171"/>
      <c r="C3155" s="22"/>
      <c r="D3155" s="120"/>
      <c r="E3155" s="194"/>
      <c r="F3155" s="195" t="s">
        <v>698</v>
      </c>
      <c r="G3155" s="196"/>
      <c r="H3155" s="197"/>
      <c r="I3155" s="198">
        <f t="shared" ca="1" si="246"/>
        <v>0</v>
      </c>
      <c r="J3155" s="121"/>
      <c r="K3155" s="196">
        <f>SUMIFS(VENTAS[Cantidad],VENTAS[Código del producto Vendido],INVENTARIO[[#This Row],[Code]])</f>
        <v>0</v>
      </c>
      <c r="L3155" s="196">
        <f>INVENTARIO[[#This Row],[Entradas]]-INVENTARIO[[#This Row],[Salidas]]</f>
        <v>0</v>
      </c>
      <c r="M3155" s="197">
        <f ca="1">INVENTARIO[[#This Row],[Pricing 1]]*10%</f>
        <v>0</v>
      </c>
      <c r="N3155" s="197"/>
      <c r="O3155" s="197"/>
      <c r="P3155" s="197" t="e">
        <f t="shared" si="247"/>
        <v>#DIV/0!</v>
      </c>
      <c r="Q3155" s="196"/>
      <c r="R3155" s="197"/>
      <c r="S3155" s="199">
        <f t="shared" si="248"/>
        <v>0</v>
      </c>
      <c r="T3155" s="200">
        <f ca="1">(P3155+S3155)-INVENTARIO[[#This Row],[Comisión 10%]]</f>
        <v>0</v>
      </c>
      <c r="U3155" s="197">
        <f t="shared" ca="1" si="249"/>
        <v>0</v>
      </c>
      <c r="V3155" s="201"/>
      <c r="W3155" s="20">
        <f ca="1">INVENTARIO[[#This Row],[Precio Final]]-(INVENTARIO[[#This Row],[Comisión 10%]]+INVENTARIO[[#This Row],[Costo total]])</f>
        <v>0</v>
      </c>
      <c r="X3155" s="20">
        <f ca="1">INVENTARIO[[#This Row],[Ganancia Unitaria]]*INVENTARIO[[#This Row],[Salidas]]</f>
        <v>0</v>
      </c>
      <c r="Y3155" s="20"/>
      <c r="Z3155" s="20"/>
    </row>
    <row r="3156" spans="1:26" ht="55" hidden="1" customHeight="1" x14ac:dyDescent="0.15">
      <c r="A3156" s="23"/>
      <c r="B3156" s="171"/>
      <c r="C3156" s="22"/>
      <c r="D3156" s="120"/>
      <c r="E3156" s="194"/>
      <c r="F3156" s="195" t="s">
        <v>695</v>
      </c>
      <c r="G3156" s="196"/>
      <c r="H3156" s="197"/>
      <c r="I3156" s="198">
        <f t="shared" ca="1" si="246"/>
        <v>0</v>
      </c>
      <c r="J3156" s="121"/>
      <c r="K3156" s="196">
        <f>SUMIFS(VENTAS[Cantidad],VENTAS[Código del producto Vendido],INVENTARIO[[#This Row],[Code]])</f>
        <v>0</v>
      </c>
      <c r="L3156" s="196">
        <f>INVENTARIO[[#This Row],[Entradas]]-INVENTARIO[[#This Row],[Salidas]]</f>
        <v>0</v>
      </c>
      <c r="M3156" s="197">
        <f ca="1">INVENTARIO[[#This Row],[Pricing 1]]*10%</f>
        <v>0</v>
      </c>
      <c r="N3156" s="197"/>
      <c r="O3156" s="197"/>
      <c r="P3156" s="197" t="e">
        <f t="shared" si="247"/>
        <v>#DIV/0!</v>
      </c>
      <c r="Q3156" s="196"/>
      <c r="R3156" s="197"/>
      <c r="S3156" s="199">
        <f t="shared" si="248"/>
        <v>0</v>
      </c>
      <c r="T3156" s="200">
        <f ca="1">(P3156+S3156)-INVENTARIO[[#This Row],[Comisión 10%]]</f>
        <v>0</v>
      </c>
      <c r="U3156" s="197">
        <f t="shared" ca="1" si="249"/>
        <v>0</v>
      </c>
      <c r="V3156" s="201"/>
      <c r="W3156" s="20">
        <f ca="1">INVENTARIO[[#This Row],[Precio Final]]-(INVENTARIO[[#This Row],[Comisión 10%]]+INVENTARIO[[#This Row],[Costo total]])</f>
        <v>0</v>
      </c>
      <c r="X3156" s="20">
        <f ca="1">INVENTARIO[[#This Row],[Ganancia Unitaria]]*INVENTARIO[[#This Row],[Salidas]]</f>
        <v>0</v>
      </c>
      <c r="Y3156" s="20"/>
      <c r="Z3156" s="20"/>
    </row>
    <row r="3157" spans="1:26" ht="55" hidden="1" customHeight="1" x14ac:dyDescent="0.15">
      <c r="A3157" s="23"/>
      <c r="B3157" s="171"/>
      <c r="C3157" s="22"/>
      <c r="D3157" s="120"/>
      <c r="E3157" s="194"/>
      <c r="F3157" s="195" t="s">
        <v>692</v>
      </c>
      <c r="G3157" s="196"/>
      <c r="H3157" s="197"/>
      <c r="I3157" s="198">
        <f t="shared" ca="1" si="246"/>
        <v>0</v>
      </c>
      <c r="J3157" s="121"/>
      <c r="K3157" s="196">
        <f>SUMIFS(VENTAS[Cantidad],VENTAS[Código del producto Vendido],INVENTARIO[[#This Row],[Code]])</f>
        <v>0</v>
      </c>
      <c r="L3157" s="196">
        <f>INVENTARIO[[#This Row],[Entradas]]-INVENTARIO[[#This Row],[Salidas]]</f>
        <v>0</v>
      </c>
      <c r="M3157" s="197">
        <f ca="1">INVENTARIO[[#This Row],[Pricing 1]]*10%</f>
        <v>0</v>
      </c>
      <c r="N3157" s="197"/>
      <c r="O3157" s="197"/>
      <c r="P3157" s="197" t="e">
        <f t="shared" si="247"/>
        <v>#DIV/0!</v>
      </c>
      <c r="Q3157" s="196"/>
      <c r="R3157" s="197"/>
      <c r="S3157" s="199">
        <f t="shared" si="248"/>
        <v>0</v>
      </c>
      <c r="T3157" s="200">
        <f ca="1">(P3157+S3157)-INVENTARIO[[#This Row],[Comisión 10%]]</f>
        <v>0</v>
      </c>
      <c r="U3157" s="197">
        <f t="shared" ca="1" si="249"/>
        <v>0</v>
      </c>
      <c r="V3157" s="201"/>
      <c r="W3157" s="20">
        <f ca="1">INVENTARIO[[#This Row],[Precio Final]]-(INVENTARIO[[#This Row],[Comisión 10%]]+INVENTARIO[[#This Row],[Costo total]])</f>
        <v>0</v>
      </c>
      <c r="X3157" s="20">
        <f ca="1">INVENTARIO[[#This Row],[Ganancia Unitaria]]*INVENTARIO[[#This Row],[Salidas]]</f>
        <v>0</v>
      </c>
      <c r="Y3157" s="20"/>
      <c r="Z3157" s="20"/>
    </row>
    <row r="3158" spans="1:26" ht="55" hidden="1" customHeight="1" x14ac:dyDescent="0.15">
      <c r="A3158" s="23"/>
      <c r="B3158" s="171"/>
      <c r="C3158" s="22"/>
      <c r="D3158" s="120"/>
      <c r="E3158" s="194"/>
      <c r="F3158" s="195" t="s">
        <v>695</v>
      </c>
      <c r="G3158" s="196"/>
      <c r="H3158" s="197"/>
      <c r="I3158" s="198">
        <f t="shared" ca="1" si="246"/>
        <v>0</v>
      </c>
      <c r="J3158" s="121"/>
      <c r="K3158" s="196">
        <f>SUMIFS(VENTAS[Cantidad],VENTAS[Código del producto Vendido],INVENTARIO[[#This Row],[Code]])</f>
        <v>0</v>
      </c>
      <c r="L3158" s="196">
        <f>INVENTARIO[[#This Row],[Entradas]]-INVENTARIO[[#This Row],[Salidas]]</f>
        <v>0</v>
      </c>
      <c r="M3158" s="197">
        <f ca="1">INVENTARIO[[#This Row],[Pricing 1]]*10%</f>
        <v>0</v>
      </c>
      <c r="N3158" s="197"/>
      <c r="O3158" s="197"/>
      <c r="P3158" s="197" t="e">
        <f t="shared" si="247"/>
        <v>#DIV/0!</v>
      </c>
      <c r="Q3158" s="196"/>
      <c r="R3158" s="197"/>
      <c r="S3158" s="199">
        <f t="shared" si="248"/>
        <v>0</v>
      </c>
      <c r="T3158" s="200">
        <f ca="1">(P3158+S3158)-INVENTARIO[[#This Row],[Comisión 10%]]</f>
        <v>0</v>
      </c>
      <c r="U3158" s="197">
        <f t="shared" ca="1" si="249"/>
        <v>0</v>
      </c>
      <c r="V3158" s="201"/>
      <c r="W3158" s="20">
        <f ca="1">INVENTARIO[[#This Row],[Precio Final]]-(INVENTARIO[[#This Row],[Comisión 10%]]+INVENTARIO[[#This Row],[Costo total]])</f>
        <v>0</v>
      </c>
      <c r="X3158" s="20">
        <f ca="1">INVENTARIO[[#This Row],[Ganancia Unitaria]]*INVENTARIO[[#This Row],[Salidas]]</f>
        <v>0</v>
      </c>
      <c r="Y3158" s="20"/>
      <c r="Z3158" s="20"/>
    </row>
    <row r="3159" spans="1:26" ht="55" hidden="1" customHeight="1" x14ac:dyDescent="0.15">
      <c r="A3159" s="23"/>
      <c r="B3159" s="171"/>
      <c r="C3159" s="22"/>
      <c r="D3159" s="120"/>
      <c r="E3159" s="194"/>
      <c r="F3159" s="195" t="s">
        <v>697</v>
      </c>
      <c r="G3159" s="196"/>
      <c r="H3159" s="197"/>
      <c r="I3159" s="198">
        <f t="shared" ca="1" si="246"/>
        <v>0</v>
      </c>
      <c r="J3159" s="121"/>
      <c r="K3159" s="196">
        <f>SUMIFS(VENTAS[Cantidad],VENTAS[Código del producto Vendido],INVENTARIO[[#This Row],[Code]])</f>
        <v>0</v>
      </c>
      <c r="L3159" s="196">
        <f>INVENTARIO[[#This Row],[Entradas]]-INVENTARIO[[#This Row],[Salidas]]</f>
        <v>0</v>
      </c>
      <c r="M3159" s="197">
        <f ca="1">INVENTARIO[[#This Row],[Pricing 1]]*10%</f>
        <v>0</v>
      </c>
      <c r="N3159" s="197"/>
      <c r="O3159" s="197"/>
      <c r="P3159" s="197" t="e">
        <f t="shared" si="247"/>
        <v>#DIV/0!</v>
      </c>
      <c r="Q3159" s="196"/>
      <c r="R3159" s="197"/>
      <c r="S3159" s="199">
        <f t="shared" si="248"/>
        <v>0</v>
      </c>
      <c r="T3159" s="200">
        <f ca="1">(P3159+S3159)-INVENTARIO[[#This Row],[Comisión 10%]]</f>
        <v>0</v>
      </c>
      <c r="U3159" s="197">
        <f t="shared" ca="1" si="249"/>
        <v>0</v>
      </c>
      <c r="V3159" s="201"/>
      <c r="W3159" s="20">
        <f ca="1">INVENTARIO[[#This Row],[Precio Final]]-(INVENTARIO[[#This Row],[Comisión 10%]]+INVENTARIO[[#This Row],[Costo total]])</f>
        <v>0</v>
      </c>
      <c r="X3159" s="20">
        <f ca="1">INVENTARIO[[#This Row],[Ganancia Unitaria]]*INVENTARIO[[#This Row],[Salidas]]</f>
        <v>0</v>
      </c>
      <c r="Y3159" s="20"/>
      <c r="Z3159" s="20"/>
    </row>
    <row r="3160" spans="1:26" ht="55" hidden="1" customHeight="1" x14ac:dyDescent="0.15">
      <c r="A3160" s="23"/>
      <c r="B3160" s="171"/>
      <c r="C3160" s="22"/>
      <c r="D3160" s="120"/>
      <c r="E3160" s="194"/>
      <c r="F3160" s="195" t="s">
        <v>692</v>
      </c>
      <c r="G3160" s="196"/>
      <c r="H3160" s="197"/>
      <c r="I3160" s="198">
        <f t="shared" ca="1" si="246"/>
        <v>0</v>
      </c>
      <c r="J3160" s="121"/>
      <c r="K3160" s="196">
        <f>SUMIFS(VENTAS[Cantidad],VENTAS[Código del producto Vendido],INVENTARIO[[#This Row],[Code]])</f>
        <v>0</v>
      </c>
      <c r="L3160" s="196">
        <f>INVENTARIO[[#This Row],[Entradas]]-INVENTARIO[[#This Row],[Salidas]]</f>
        <v>0</v>
      </c>
      <c r="M3160" s="197">
        <f ca="1">INVENTARIO[[#This Row],[Pricing 1]]*10%</f>
        <v>0</v>
      </c>
      <c r="N3160" s="197"/>
      <c r="O3160" s="197"/>
      <c r="P3160" s="197" t="e">
        <f t="shared" si="247"/>
        <v>#DIV/0!</v>
      </c>
      <c r="Q3160" s="196"/>
      <c r="R3160" s="197"/>
      <c r="S3160" s="199">
        <f t="shared" si="248"/>
        <v>0</v>
      </c>
      <c r="T3160" s="200">
        <f ca="1">(P3160+S3160)-INVENTARIO[[#This Row],[Comisión 10%]]</f>
        <v>0</v>
      </c>
      <c r="U3160" s="197">
        <f t="shared" ca="1" si="249"/>
        <v>0</v>
      </c>
      <c r="V3160" s="201"/>
      <c r="W3160" s="20">
        <f ca="1">INVENTARIO[[#This Row],[Precio Final]]-(INVENTARIO[[#This Row],[Comisión 10%]]+INVENTARIO[[#This Row],[Costo total]])</f>
        <v>0</v>
      </c>
      <c r="X3160" s="20">
        <f ca="1">INVENTARIO[[#This Row],[Ganancia Unitaria]]*INVENTARIO[[#This Row],[Salidas]]</f>
        <v>0</v>
      </c>
      <c r="Y3160" s="20"/>
      <c r="Z3160" s="20"/>
    </row>
    <row r="3161" spans="1:26" ht="55" hidden="1" customHeight="1" x14ac:dyDescent="0.15">
      <c r="A3161" s="23"/>
      <c r="B3161" s="171"/>
      <c r="C3161" s="22"/>
      <c r="D3161" s="120"/>
      <c r="E3161" s="194"/>
      <c r="F3161" s="195" t="s">
        <v>697</v>
      </c>
      <c r="G3161" s="196"/>
      <c r="H3161" s="197"/>
      <c r="I3161" s="198">
        <f t="shared" ca="1" si="246"/>
        <v>0</v>
      </c>
      <c r="J3161" s="121"/>
      <c r="K3161" s="196">
        <f>SUMIFS(VENTAS[Cantidad],VENTAS[Código del producto Vendido],INVENTARIO[[#This Row],[Code]])</f>
        <v>0</v>
      </c>
      <c r="L3161" s="196">
        <f>INVENTARIO[[#This Row],[Entradas]]-INVENTARIO[[#This Row],[Salidas]]</f>
        <v>0</v>
      </c>
      <c r="M3161" s="197">
        <f ca="1">INVENTARIO[[#This Row],[Pricing 1]]*10%</f>
        <v>0</v>
      </c>
      <c r="N3161" s="197"/>
      <c r="O3161" s="197"/>
      <c r="P3161" s="197" t="e">
        <f t="shared" si="247"/>
        <v>#DIV/0!</v>
      </c>
      <c r="Q3161" s="196"/>
      <c r="R3161" s="197"/>
      <c r="S3161" s="199">
        <f t="shared" si="248"/>
        <v>0</v>
      </c>
      <c r="T3161" s="200">
        <f ca="1">(P3161+S3161)-INVENTARIO[[#This Row],[Comisión 10%]]</f>
        <v>0</v>
      </c>
      <c r="U3161" s="197">
        <f t="shared" ca="1" si="249"/>
        <v>0</v>
      </c>
      <c r="V3161" s="201"/>
      <c r="W3161" s="20">
        <f ca="1">INVENTARIO[[#This Row],[Precio Final]]-(INVENTARIO[[#This Row],[Comisión 10%]]+INVENTARIO[[#This Row],[Costo total]])</f>
        <v>0</v>
      </c>
      <c r="X3161" s="20">
        <f ca="1">INVENTARIO[[#This Row],[Ganancia Unitaria]]*INVENTARIO[[#This Row],[Salidas]]</f>
        <v>0</v>
      </c>
      <c r="Y3161" s="20"/>
      <c r="Z3161" s="20"/>
    </row>
    <row r="3162" spans="1:26" ht="55" hidden="1" customHeight="1" x14ac:dyDescent="0.15">
      <c r="A3162" s="23"/>
      <c r="B3162" s="171"/>
      <c r="C3162" s="22"/>
      <c r="D3162" s="120"/>
      <c r="E3162" s="194"/>
      <c r="F3162" s="195" t="s">
        <v>697</v>
      </c>
      <c r="G3162" s="196"/>
      <c r="H3162" s="197"/>
      <c r="I3162" s="198">
        <f t="shared" ca="1" si="246"/>
        <v>0</v>
      </c>
      <c r="J3162" s="121"/>
      <c r="K3162" s="196">
        <f>SUMIFS(VENTAS[Cantidad],VENTAS[Código del producto Vendido],INVENTARIO[[#This Row],[Code]])</f>
        <v>0</v>
      </c>
      <c r="L3162" s="196">
        <f>INVENTARIO[[#This Row],[Entradas]]-INVENTARIO[[#This Row],[Salidas]]</f>
        <v>0</v>
      </c>
      <c r="M3162" s="197">
        <f ca="1">INVENTARIO[[#This Row],[Pricing 1]]*10%</f>
        <v>0</v>
      </c>
      <c r="N3162" s="197"/>
      <c r="O3162" s="197"/>
      <c r="P3162" s="197" t="e">
        <f t="shared" si="247"/>
        <v>#DIV/0!</v>
      </c>
      <c r="Q3162" s="196"/>
      <c r="R3162" s="197"/>
      <c r="S3162" s="199">
        <f t="shared" si="248"/>
        <v>0</v>
      </c>
      <c r="T3162" s="200">
        <f ca="1">(P3162+S3162)-INVENTARIO[[#This Row],[Comisión 10%]]</f>
        <v>0</v>
      </c>
      <c r="U3162" s="197">
        <f t="shared" ca="1" si="249"/>
        <v>0</v>
      </c>
      <c r="V3162" s="201"/>
      <c r="W3162" s="20">
        <f ca="1">INVENTARIO[[#This Row],[Precio Final]]-(INVENTARIO[[#This Row],[Comisión 10%]]+INVENTARIO[[#This Row],[Costo total]])</f>
        <v>0</v>
      </c>
      <c r="X3162" s="20">
        <f ca="1">INVENTARIO[[#This Row],[Ganancia Unitaria]]*INVENTARIO[[#This Row],[Salidas]]</f>
        <v>0</v>
      </c>
      <c r="Y3162" s="20"/>
      <c r="Z3162" s="20"/>
    </row>
    <row r="3163" spans="1:26" ht="55" hidden="1" customHeight="1" x14ac:dyDescent="0.15">
      <c r="A3163" s="23"/>
      <c r="B3163" s="171"/>
      <c r="C3163" s="22"/>
      <c r="D3163" s="120"/>
      <c r="E3163" s="194"/>
      <c r="F3163" s="195"/>
      <c r="G3163" s="196"/>
      <c r="H3163" s="197"/>
      <c r="I3163" s="198">
        <f t="shared" ca="1" si="246"/>
        <v>0</v>
      </c>
      <c r="J3163" s="121"/>
      <c r="K3163" s="196">
        <f>SUMIFS(VENTAS[Cantidad],VENTAS[Código del producto Vendido],INVENTARIO[[#This Row],[Code]])</f>
        <v>0</v>
      </c>
      <c r="L3163" s="196">
        <f>INVENTARIO[[#This Row],[Entradas]]-INVENTARIO[[#This Row],[Salidas]]</f>
        <v>0</v>
      </c>
      <c r="M3163" s="197">
        <f ca="1">INVENTARIO[[#This Row],[Pricing 1]]*10%</f>
        <v>0</v>
      </c>
      <c r="N3163" s="197"/>
      <c r="O3163" s="197"/>
      <c r="P3163" s="197" t="e">
        <f t="shared" si="247"/>
        <v>#DIV/0!</v>
      </c>
      <c r="Q3163" s="196"/>
      <c r="R3163" s="197"/>
      <c r="S3163" s="199">
        <f t="shared" si="248"/>
        <v>0</v>
      </c>
      <c r="T3163" s="200">
        <f ca="1">(P3163+S3163)-INVENTARIO[[#This Row],[Comisión 10%]]</f>
        <v>0</v>
      </c>
      <c r="U3163" s="197">
        <f t="shared" ca="1" si="249"/>
        <v>0</v>
      </c>
      <c r="V3163" s="201"/>
      <c r="W3163" s="20">
        <f ca="1">INVENTARIO[[#This Row],[Precio Final]]-(INVENTARIO[[#This Row],[Comisión 10%]]+INVENTARIO[[#This Row],[Costo total]])</f>
        <v>0</v>
      </c>
      <c r="X3163" s="20">
        <f ca="1">INVENTARIO[[#This Row],[Ganancia Unitaria]]*INVENTARIO[[#This Row],[Salidas]]</f>
        <v>0</v>
      </c>
      <c r="Y3163" s="20"/>
      <c r="Z3163" s="20"/>
    </row>
    <row r="3164" spans="1:26" ht="55" hidden="1" customHeight="1" x14ac:dyDescent="0.15">
      <c r="A3164" s="23"/>
      <c r="B3164" s="171"/>
      <c r="C3164" s="22"/>
      <c r="D3164" s="120"/>
      <c r="E3164" s="194"/>
      <c r="F3164" s="195" t="s">
        <v>697</v>
      </c>
      <c r="G3164" s="196"/>
      <c r="H3164" s="197"/>
      <c r="I3164" s="198">
        <f t="shared" ca="1" si="246"/>
        <v>0</v>
      </c>
      <c r="J3164" s="121"/>
      <c r="K3164" s="196">
        <f>SUMIFS(VENTAS[Cantidad],VENTAS[Código del producto Vendido],INVENTARIO[[#This Row],[Code]])</f>
        <v>0</v>
      </c>
      <c r="L3164" s="196">
        <f>INVENTARIO[[#This Row],[Entradas]]-INVENTARIO[[#This Row],[Salidas]]</f>
        <v>0</v>
      </c>
      <c r="M3164" s="197">
        <f ca="1">INVENTARIO[[#This Row],[Pricing 1]]*10%</f>
        <v>0</v>
      </c>
      <c r="N3164" s="197"/>
      <c r="O3164" s="197"/>
      <c r="P3164" s="197" t="e">
        <f t="shared" si="247"/>
        <v>#DIV/0!</v>
      </c>
      <c r="Q3164" s="196"/>
      <c r="R3164" s="197"/>
      <c r="S3164" s="199">
        <f t="shared" si="248"/>
        <v>0</v>
      </c>
      <c r="T3164" s="200">
        <f ca="1">(P3164+S3164)-INVENTARIO[[#This Row],[Comisión 10%]]</f>
        <v>0</v>
      </c>
      <c r="U3164" s="197">
        <f t="shared" ca="1" si="249"/>
        <v>0</v>
      </c>
      <c r="V3164" s="201"/>
      <c r="W3164" s="20">
        <f ca="1">INVENTARIO[[#This Row],[Precio Final]]-(INVENTARIO[[#This Row],[Comisión 10%]]+INVENTARIO[[#This Row],[Costo total]])</f>
        <v>0</v>
      </c>
      <c r="X3164" s="20">
        <f ca="1">INVENTARIO[[#This Row],[Ganancia Unitaria]]*INVENTARIO[[#This Row],[Salidas]]</f>
        <v>0</v>
      </c>
      <c r="Y3164" s="20"/>
      <c r="Z3164" s="20"/>
    </row>
    <row r="3165" spans="1:26" ht="55" hidden="1" customHeight="1" x14ac:dyDescent="0.15">
      <c r="A3165" s="23"/>
      <c r="B3165" s="171"/>
      <c r="C3165" s="22"/>
      <c r="D3165" s="120"/>
      <c r="E3165" s="194"/>
      <c r="F3165" s="195" t="s">
        <v>695</v>
      </c>
      <c r="G3165" s="196"/>
      <c r="H3165" s="197"/>
      <c r="I3165" s="198">
        <f t="shared" ca="1" si="246"/>
        <v>0</v>
      </c>
      <c r="J3165" s="121"/>
      <c r="K3165" s="196">
        <f>SUMIFS(VENTAS[Cantidad],VENTAS[Código del producto Vendido],INVENTARIO[[#This Row],[Code]])</f>
        <v>0</v>
      </c>
      <c r="L3165" s="196">
        <f>INVENTARIO[[#This Row],[Entradas]]-INVENTARIO[[#This Row],[Salidas]]</f>
        <v>0</v>
      </c>
      <c r="M3165" s="197">
        <f ca="1">INVENTARIO[[#This Row],[Pricing 1]]*10%</f>
        <v>0</v>
      </c>
      <c r="N3165" s="197"/>
      <c r="O3165" s="197"/>
      <c r="P3165" s="197" t="e">
        <f t="shared" si="247"/>
        <v>#DIV/0!</v>
      </c>
      <c r="Q3165" s="196"/>
      <c r="R3165" s="197"/>
      <c r="S3165" s="199">
        <f t="shared" si="248"/>
        <v>0</v>
      </c>
      <c r="T3165" s="200">
        <f ca="1">(P3165+S3165)-INVENTARIO[[#This Row],[Comisión 10%]]</f>
        <v>0</v>
      </c>
      <c r="U3165" s="197">
        <f t="shared" ca="1" si="249"/>
        <v>0</v>
      </c>
      <c r="V3165" s="201"/>
      <c r="W3165" s="20">
        <f ca="1">INVENTARIO[[#This Row],[Precio Final]]-(INVENTARIO[[#This Row],[Comisión 10%]]+INVENTARIO[[#This Row],[Costo total]])</f>
        <v>0</v>
      </c>
      <c r="X3165" s="20">
        <f ca="1">INVENTARIO[[#This Row],[Ganancia Unitaria]]*INVENTARIO[[#This Row],[Salidas]]</f>
        <v>0</v>
      </c>
      <c r="Y3165" s="20"/>
      <c r="Z3165" s="20"/>
    </row>
    <row r="3166" spans="1:26" ht="55" hidden="1" customHeight="1" x14ac:dyDescent="0.15">
      <c r="A3166" s="23"/>
      <c r="B3166" s="171"/>
      <c r="C3166" s="22"/>
      <c r="D3166" s="120"/>
      <c r="E3166" s="194"/>
      <c r="F3166" s="195" t="s">
        <v>2412</v>
      </c>
      <c r="G3166" s="196"/>
      <c r="H3166" s="197"/>
      <c r="I3166" s="198">
        <f t="shared" ca="1" si="246"/>
        <v>0</v>
      </c>
      <c r="J3166" s="121"/>
      <c r="K3166" s="196">
        <f>SUMIFS(VENTAS[Cantidad],VENTAS[Código del producto Vendido],INVENTARIO[[#This Row],[Code]])</f>
        <v>0</v>
      </c>
      <c r="L3166" s="196">
        <f>INVENTARIO[[#This Row],[Entradas]]-INVENTARIO[[#This Row],[Salidas]]</f>
        <v>0</v>
      </c>
      <c r="M3166" s="197">
        <f ca="1">INVENTARIO[[#This Row],[Pricing 1]]*10%</f>
        <v>0</v>
      </c>
      <c r="N3166" s="197"/>
      <c r="O3166" s="197"/>
      <c r="P3166" s="197" t="e">
        <f t="shared" si="247"/>
        <v>#DIV/0!</v>
      </c>
      <c r="Q3166" s="196"/>
      <c r="R3166" s="197"/>
      <c r="S3166" s="199">
        <f t="shared" si="248"/>
        <v>0</v>
      </c>
      <c r="T3166" s="200">
        <f ca="1">(P3166+S3166)-INVENTARIO[[#This Row],[Comisión 10%]]</f>
        <v>0</v>
      </c>
      <c r="U3166" s="197">
        <f t="shared" ca="1" si="249"/>
        <v>0</v>
      </c>
      <c r="V3166" s="201"/>
      <c r="W3166" s="20">
        <f ca="1">INVENTARIO[[#This Row],[Precio Final]]-(INVENTARIO[[#This Row],[Comisión 10%]]+INVENTARIO[[#This Row],[Costo total]])</f>
        <v>0</v>
      </c>
      <c r="X3166" s="20">
        <f ca="1">INVENTARIO[[#This Row],[Ganancia Unitaria]]*INVENTARIO[[#This Row],[Salidas]]</f>
        <v>0</v>
      </c>
      <c r="Y3166" s="20"/>
      <c r="Z3166" s="20"/>
    </row>
    <row r="3167" spans="1:26" ht="55" hidden="1" customHeight="1" x14ac:dyDescent="0.15">
      <c r="A3167" s="23"/>
      <c r="B3167" s="171"/>
      <c r="C3167" s="22"/>
      <c r="D3167" s="120"/>
      <c r="E3167" s="194"/>
      <c r="F3167" s="195" t="s">
        <v>697</v>
      </c>
      <c r="G3167" s="196"/>
      <c r="H3167" s="197"/>
      <c r="I3167" s="198">
        <f t="shared" ca="1" si="246"/>
        <v>0</v>
      </c>
      <c r="J3167" s="121"/>
      <c r="K3167" s="196">
        <f>SUMIFS(VENTAS[Cantidad],VENTAS[Código del producto Vendido],INVENTARIO[[#This Row],[Code]])</f>
        <v>0</v>
      </c>
      <c r="L3167" s="196">
        <f>INVENTARIO[[#This Row],[Entradas]]-INVENTARIO[[#This Row],[Salidas]]</f>
        <v>0</v>
      </c>
      <c r="M3167" s="197">
        <f ca="1">INVENTARIO[[#This Row],[Pricing 1]]*10%</f>
        <v>0</v>
      </c>
      <c r="N3167" s="197"/>
      <c r="O3167" s="197"/>
      <c r="P3167" s="197" t="e">
        <f t="shared" si="247"/>
        <v>#DIV/0!</v>
      </c>
      <c r="Q3167" s="196"/>
      <c r="R3167" s="197"/>
      <c r="S3167" s="199">
        <f t="shared" si="248"/>
        <v>0</v>
      </c>
      <c r="T3167" s="200">
        <f ca="1">(P3167+S3167)-INVENTARIO[[#This Row],[Comisión 10%]]</f>
        <v>0</v>
      </c>
      <c r="U3167" s="197">
        <f t="shared" ca="1" si="249"/>
        <v>0</v>
      </c>
      <c r="V3167" s="201"/>
      <c r="W3167" s="20">
        <f ca="1">INVENTARIO[[#This Row],[Precio Final]]-(INVENTARIO[[#This Row],[Comisión 10%]]+INVENTARIO[[#This Row],[Costo total]])</f>
        <v>0</v>
      </c>
      <c r="X3167" s="20">
        <f ca="1">INVENTARIO[[#This Row],[Ganancia Unitaria]]*INVENTARIO[[#This Row],[Salidas]]</f>
        <v>0</v>
      </c>
      <c r="Y3167" s="20"/>
      <c r="Z3167" s="20"/>
    </row>
    <row r="3168" spans="1:26" ht="55" hidden="1" customHeight="1" x14ac:dyDescent="0.15">
      <c r="A3168" s="23"/>
      <c r="B3168" s="171"/>
      <c r="C3168" s="22"/>
      <c r="D3168" s="120"/>
      <c r="E3168" s="194"/>
      <c r="F3168" s="195" t="s">
        <v>695</v>
      </c>
      <c r="G3168" s="196"/>
      <c r="H3168" s="197"/>
      <c r="I3168" s="198">
        <f t="shared" ca="1" si="246"/>
        <v>0</v>
      </c>
      <c r="J3168" s="121"/>
      <c r="K3168" s="196">
        <f>SUMIFS(VENTAS[Cantidad],VENTAS[Código del producto Vendido],INVENTARIO[[#This Row],[Code]])</f>
        <v>0</v>
      </c>
      <c r="L3168" s="196">
        <f>INVENTARIO[[#This Row],[Entradas]]-INVENTARIO[[#This Row],[Salidas]]</f>
        <v>0</v>
      </c>
      <c r="M3168" s="197">
        <f ca="1">INVENTARIO[[#This Row],[Pricing 1]]*10%</f>
        <v>0</v>
      </c>
      <c r="N3168" s="197"/>
      <c r="O3168" s="197"/>
      <c r="P3168" s="197" t="e">
        <f t="shared" si="247"/>
        <v>#DIV/0!</v>
      </c>
      <c r="Q3168" s="196"/>
      <c r="R3168" s="197"/>
      <c r="S3168" s="199">
        <f t="shared" si="248"/>
        <v>0</v>
      </c>
      <c r="T3168" s="200">
        <f ca="1">(P3168+S3168)-INVENTARIO[[#This Row],[Comisión 10%]]</f>
        <v>0</v>
      </c>
      <c r="U3168" s="197">
        <f t="shared" ca="1" si="249"/>
        <v>0</v>
      </c>
      <c r="V3168" s="201"/>
      <c r="W3168" s="20">
        <f ca="1">INVENTARIO[[#This Row],[Precio Final]]-(INVENTARIO[[#This Row],[Comisión 10%]]+INVENTARIO[[#This Row],[Costo total]])</f>
        <v>0</v>
      </c>
      <c r="X3168" s="20">
        <f ca="1">INVENTARIO[[#This Row],[Ganancia Unitaria]]*INVENTARIO[[#This Row],[Salidas]]</f>
        <v>0</v>
      </c>
      <c r="Y3168" s="20"/>
      <c r="Z3168" s="20"/>
    </row>
    <row r="3169" spans="1:26" ht="55" hidden="1" customHeight="1" x14ac:dyDescent="0.15">
      <c r="A3169" s="23"/>
      <c r="B3169" s="171"/>
      <c r="C3169" s="22"/>
      <c r="D3169" s="120"/>
      <c r="E3169" s="194"/>
      <c r="F3169" s="195" t="s">
        <v>697</v>
      </c>
      <c r="G3169" s="196"/>
      <c r="H3169" s="197"/>
      <c r="I3169" s="198">
        <f t="shared" ca="1" si="246"/>
        <v>0</v>
      </c>
      <c r="J3169" s="121"/>
      <c r="K3169" s="196">
        <f>SUMIFS(VENTAS[Cantidad],VENTAS[Código del producto Vendido],INVENTARIO[[#This Row],[Code]])</f>
        <v>0</v>
      </c>
      <c r="L3169" s="196">
        <f>INVENTARIO[[#This Row],[Entradas]]-INVENTARIO[[#This Row],[Salidas]]</f>
        <v>0</v>
      </c>
      <c r="M3169" s="197">
        <f ca="1">INVENTARIO[[#This Row],[Pricing 1]]*10%</f>
        <v>0</v>
      </c>
      <c r="N3169" s="197"/>
      <c r="O3169" s="197"/>
      <c r="P3169" s="197" t="e">
        <f t="shared" si="247"/>
        <v>#DIV/0!</v>
      </c>
      <c r="Q3169" s="196"/>
      <c r="R3169" s="197"/>
      <c r="S3169" s="199">
        <f t="shared" si="248"/>
        <v>0</v>
      </c>
      <c r="T3169" s="200">
        <f ca="1">(P3169+S3169)-INVENTARIO[[#This Row],[Comisión 10%]]</f>
        <v>0</v>
      </c>
      <c r="U3169" s="197">
        <f t="shared" ca="1" si="249"/>
        <v>0</v>
      </c>
      <c r="V3169" s="201"/>
      <c r="W3169" s="20">
        <f ca="1">INVENTARIO[[#This Row],[Precio Final]]-(INVENTARIO[[#This Row],[Comisión 10%]]+INVENTARIO[[#This Row],[Costo total]])</f>
        <v>0</v>
      </c>
      <c r="X3169" s="20">
        <f ca="1">INVENTARIO[[#This Row],[Ganancia Unitaria]]*INVENTARIO[[#This Row],[Salidas]]</f>
        <v>0</v>
      </c>
      <c r="Y3169" s="20"/>
      <c r="Z3169" s="20"/>
    </row>
    <row r="3170" spans="1:26" ht="55" hidden="1" customHeight="1" x14ac:dyDescent="0.15">
      <c r="A3170" s="23"/>
      <c r="B3170" s="171"/>
      <c r="C3170" s="22"/>
      <c r="D3170" s="120"/>
      <c r="E3170" s="194"/>
      <c r="F3170" s="195" t="s">
        <v>1345</v>
      </c>
      <c r="G3170" s="196"/>
      <c r="H3170" s="197"/>
      <c r="I3170" s="198">
        <f t="shared" ca="1" si="246"/>
        <v>0</v>
      </c>
      <c r="J3170" s="121"/>
      <c r="K3170" s="196">
        <f>SUMIFS(VENTAS[Cantidad],VENTAS[Código del producto Vendido],INVENTARIO[[#This Row],[Code]])</f>
        <v>0</v>
      </c>
      <c r="L3170" s="196">
        <f>INVENTARIO[[#This Row],[Entradas]]-INVENTARIO[[#This Row],[Salidas]]</f>
        <v>0</v>
      </c>
      <c r="M3170" s="197">
        <f ca="1">INVENTARIO[[#This Row],[Pricing 1]]*10%</f>
        <v>0</v>
      </c>
      <c r="N3170" s="197"/>
      <c r="O3170" s="197"/>
      <c r="P3170" s="197" t="e">
        <f t="shared" si="247"/>
        <v>#DIV/0!</v>
      </c>
      <c r="Q3170" s="196"/>
      <c r="R3170" s="197"/>
      <c r="S3170" s="199">
        <f t="shared" si="248"/>
        <v>0</v>
      </c>
      <c r="T3170" s="200">
        <f ca="1">(P3170+S3170)-INVENTARIO[[#This Row],[Comisión 10%]]</f>
        <v>0</v>
      </c>
      <c r="U3170" s="197">
        <f t="shared" ca="1" si="249"/>
        <v>0</v>
      </c>
      <c r="V3170" s="201"/>
      <c r="W3170" s="20">
        <f ca="1">INVENTARIO[[#This Row],[Precio Final]]-(INVENTARIO[[#This Row],[Comisión 10%]]+INVENTARIO[[#This Row],[Costo total]])</f>
        <v>0</v>
      </c>
      <c r="X3170" s="20">
        <f ca="1">INVENTARIO[[#This Row],[Ganancia Unitaria]]*INVENTARIO[[#This Row],[Salidas]]</f>
        <v>0</v>
      </c>
      <c r="Y3170" s="20"/>
      <c r="Z3170" s="20"/>
    </row>
    <row r="3171" spans="1:26" ht="55" hidden="1" customHeight="1" x14ac:dyDescent="0.15">
      <c r="A3171" s="23"/>
      <c r="B3171" s="171"/>
      <c r="C3171" s="22"/>
      <c r="D3171" s="120"/>
      <c r="E3171" s="194"/>
      <c r="F3171" s="195" t="s">
        <v>697</v>
      </c>
      <c r="G3171" s="196"/>
      <c r="H3171" s="197"/>
      <c r="I3171" s="198">
        <f t="shared" ca="1" si="246"/>
        <v>0</v>
      </c>
      <c r="J3171" s="121"/>
      <c r="K3171" s="196">
        <f>SUMIFS(VENTAS[Cantidad],VENTAS[Código del producto Vendido],INVENTARIO[[#This Row],[Code]])</f>
        <v>0</v>
      </c>
      <c r="L3171" s="196">
        <f>INVENTARIO[[#This Row],[Entradas]]-INVENTARIO[[#This Row],[Salidas]]</f>
        <v>0</v>
      </c>
      <c r="M3171" s="197">
        <f ca="1">INVENTARIO[[#This Row],[Pricing 1]]*10%</f>
        <v>0</v>
      </c>
      <c r="N3171" s="197"/>
      <c r="O3171" s="197"/>
      <c r="P3171" s="197" t="e">
        <f t="shared" si="247"/>
        <v>#DIV/0!</v>
      </c>
      <c r="Q3171" s="196"/>
      <c r="R3171" s="197"/>
      <c r="S3171" s="199">
        <f t="shared" si="248"/>
        <v>0</v>
      </c>
      <c r="T3171" s="200">
        <f ca="1">(P3171+S3171)-INVENTARIO[[#This Row],[Comisión 10%]]</f>
        <v>0</v>
      </c>
      <c r="U3171" s="197">
        <f t="shared" ca="1" si="249"/>
        <v>0</v>
      </c>
      <c r="V3171" s="201"/>
      <c r="W3171" s="20">
        <f ca="1">INVENTARIO[[#This Row],[Precio Final]]-(INVENTARIO[[#This Row],[Comisión 10%]]+INVENTARIO[[#This Row],[Costo total]])</f>
        <v>0</v>
      </c>
      <c r="X3171" s="20">
        <f ca="1">INVENTARIO[[#This Row],[Ganancia Unitaria]]*INVENTARIO[[#This Row],[Salidas]]</f>
        <v>0</v>
      </c>
      <c r="Y3171" s="20"/>
      <c r="Z3171" s="20"/>
    </row>
    <row r="3172" spans="1:26" ht="55" hidden="1" customHeight="1" x14ac:dyDescent="0.15">
      <c r="A3172" s="23"/>
      <c r="B3172" s="171"/>
      <c r="C3172" s="22"/>
      <c r="D3172" s="120"/>
      <c r="E3172" s="194"/>
      <c r="F3172" s="195"/>
      <c r="G3172" s="196"/>
      <c r="H3172" s="197"/>
      <c r="I3172" s="198">
        <f t="shared" ca="1" si="246"/>
        <v>0</v>
      </c>
      <c r="J3172" s="121"/>
      <c r="K3172" s="196">
        <f>SUMIFS(VENTAS[Cantidad],VENTAS[Código del producto Vendido],INVENTARIO[[#This Row],[Code]])</f>
        <v>0</v>
      </c>
      <c r="L3172" s="196">
        <f>INVENTARIO[[#This Row],[Entradas]]-INVENTARIO[[#This Row],[Salidas]]</f>
        <v>0</v>
      </c>
      <c r="M3172" s="197">
        <f ca="1">INVENTARIO[[#This Row],[Pricing 1]]*10%</f>
        <v>0</v>
      </c>
      <c r="N3172" s="197"/>
      <c r="O3172" s="197"/>
      <c r="P3172" s="197" t="e">
        <f t="shared" si="247"/>
        <v>#DIV/0!</v>
      </c>
      <c r="Q3172" s="196"/>
      <c r="R3172" s="197"/>
      <c r="S3172" s="199">
        <f t="shared" si="248"/>
        <v>0</v>
      </c>
      <c r="T3172" s="200">
        <f ca="1">(P3172+S3172)-INVENTARIO[[#This Row],[Comisión 10%]]</f>
        <v>0</v>
      </c>
      <c r="U3172" s="197">
        <f t="shared" ca="1" si="249"/>
        <v>0</v>
      </c>
      <c r="V3172" s="201"/>
      <c r="W3172" s="20">
        <f ca="1">INVENTARIO[[#This Row],[Precio Final]]-(INVENTARIO[[#This Row],[Comisión 10%]]+INVENTARIO[[#This Row],[Costo total]])</f>
        <v>0</v>
      </c>
      <c r="X3172" s="20">
        <f ca="1">INVENTARIO[[#This Row],[Ganancia Unitaria]]*INVENTARIO[[#This Row],[Salidas]]</f>
        <v>0</v>
      </c>
      <c r="Y3172" s="20"/>
      <c r="Z3172" s="20"/>
    </row>
    <row r="3173" spans="1:26" ht="55" hidden="1" customHeight="1" x14ac:dyDescent="0.15">
      <c r="A3173" s="23"/>
      <c r="B3173" s="171"/>
      <c r="C3173" s="22"/>
      <c r="D3173" s="120"/>
      <c r="E3173" s="194"/>
      <c r="F3173" s="195" t="s">
        <v>692</v>
      </c>
      <c r="G3173" s="196"/>
      <c r="H3173" s="197"/>
      <c r="I3173" s="198">
        <f t="shared" ca="1" si="246"/>
        <v>0</v>
      </c>
      <c r="J3173" s="121"/>
      <c r="K3173" s="196">
        <f>SUMIFS(VENTAS[Cantidad],VENTAS[Código del producto Vendido],INVENTARIO[[#This Row],[Code]])</f>
        <v>0</v>
      </c>
      <c r="L3173" s="196">
        <f>INVENTARIO[[#This Row],[Entradas]]-INVENTARIO[[#This Row],[Salidas]]</f>
        <v>0</v>
      </c>
      <c r="M3173" s="197">
        <f ca="1">INVENTARIO[[#This Row],[Pricing 1]]*10%</f>
        <v>0</v>
      </c>
      <c r="N3173" s="197"/>
      <c r="O3173" s="197"/>
      <c r="P3173" s="197" t="e">
        <f t="shared" si="247"/>
        <v>#DIV/0!</v>
      </c>
      <c r="Q3173" s="196"/>
      <c r="R3173" s="197"/>
      <c r="S3173" s="199">
        <f t="shared" si="248"/>
        <v>0</v>
      </c>
      <c r="T3173" s="200">
        <f ca="1">(P3173+S3173)-INVENTARIO[[#This Row],[Comisión 10%]]</f>
        <v>0</v>
      </c>
      <c r="U3173" s="197">
        <f t="shared" ca="1" si="249"/>
        <v>0</v>
      </c>
      <c r="V3173" s="201"/>
      <c r="W3173" s="20">
        <f ca="1">INVENTARIO[[#This Row],[Precio Final]]-(INVENTARIO[[#This Row],[Comisión 10%]]+INVENTARIO[[#This Row],[Costo total]])</f>
        <v>0</v>
      </c>
      <c r="X3173" s="20">
        <f ca="1">INVENTARIO[[#This Row],[Ganancia Unitaria]]*INVENTARIO[[#This Row],[Salidas]]</f>
        <v>0</v>
      </c>
      <c r="Y3173" s="20"/>
      <c r="Z3173" s="20"/>
    </row>
    <row r="3174" spans="1:26" ht="55" hidden="1" customHeight="1" x14ac:dyDescent="0.15">
      <c r="A3174" s="23"/>
      <c r="B3174" s="171"/>
      <c r="C3174" s="22"/>
      <c r="D3174" s="120"/>
      <c r="E3174" s="194"/>
      <c r="F3174" s="195" t="s">
        <v>695</v>
      </c>
      <c r="G3174" s="196"/>
      <c r="H3174" s="197"/>
      <c r="I3174" s="198">
        <f t="shared" ca="1" si="246"/>
        <v>0</v>
      </c>
      <c r="J3174" s="121"/>
      <c r="K3174" s="196">
        <f>SUMIFS(VENTAS[Cantidad],VENTAS[Código del producto Vendido],INVENTARIO[[#This Row],[Code]])</f>
        <v>0</v>
      </c>
      <c r="L3174" s="196">
        <f>INVENTARIO[[#This Row],[Entradas]]-INVENTARIO[[#This Row],[Salidas]]</f>
        <v>0</v>
      </c>
      <c r="M3174" s="197">
        <f ca="1">INVENTARIO[[#This Row],[Pricing 1]]*10%</f>
        <v>0</v>
      </c>
      <c r="N3174" s="197"/>
      <c r="O3174" s="197"/>
      <c r="P3174" s="197" t="e">
        <f t="shared" si="247"/>
        <v>#DIV/0!</v>
      </c>
      <c r="Q3174" s="196"/>
      <c r="R3174" s="197"/>
      <c r="S3174" s="199">
        <f t="shared" si="248"/>
        <v>0</v>
      </c>
      <c r="T3174" s="200">
        <f ca="1">(P3174+S3174)-INVENTARIO[[#This Row],[Comisión 10%]]</f>
        <v>0</v>
      </c>
      <c r="U3174" s="197">
        <f t="shared" ca="1" si="249"/>
        <v>0</v>
      </c>
      <c r="V3174" s="201"/>
      <c r="W3174" s="20">
        <f ca="1">INVENTARIO[[#This Row],[Precio Final]]-(INVENTARIO[[#This Row],[Comisión 10%]]+INVENTARIO[[#This Row],[Costo total]])</f>
        <v>0</v>
      </c>
      <c r="X3174" s="20">
        <f ca="1">INVENTARIO[[#This Row],[Ganancia Unitaria]]*INVENTARIO[[#This Row],[Salidas]]</f>
        <v>0</v>
      </c>
      <c r="Y3174" s="20"/>
      <c r="Z3174" s="20"/>
    </row>
    <row r="3175" spans="1:26" ht="55" hidden="1" customHeight="1" x14ac:dyDescent="0.15">
      <c r="A3175" s="23"/>
      <c r="B3175" s="171"/>
      <c r="C3175" s="22"/>
      <c r="D3175" s="120"/>
      <c r="E3175" s="194"/>
      <c r="F3175" s="195" t="s">
        <v>695</v>
      </c>
      <c r="G3175" s="196"/>
      <c r="H3175" s="197"/>
      <c r="I3175" s="198">
        <f t="shared" ca="1" si="246"/>
        <v>0</v>
      </c>
      <c r="J3175" s="121"/>
      <c r="K3175" s="196">
        <f>SUMIFS(VENTAS[Cantidad],VENTAS[Código del producto Vendido],INVENTARIO[[#This Row],[Code]])</f>
        <v>0</v>
      </c>
      <c r="L3175" s="196">
        <f>INVENTARIO[[#This Row],[Entradas]]-INVENTARIO[[#This Row],[Salidas]]</f>
        <v>0</v>
      </c>
      <c r="M3175" s="197">
        <f ca="1">INVENTARIO[[#This Row],[Pricing 1]]*10%</f>
        <v>0</v>
      </c>
      <c r="N3175" s="197"/>
      <c r="O3175" s="197"/>
      <c r="P3175" s="197" t="e">
        <f t="shared" si="247"/>
        <v>#DIV/0!</v>
      </c>
      <c r="Q3175" s="196"/>
      <c r="R3175" s="197"/>
      <c r="S3175" s="199">
        <f t="shared" si="248"/>
        <v>0</v>
      </c>
      <c r="T3175" s="200">
        <f ca="1">(P3175+S3175)-INVENTARIO[[#This Row],[Comisión 10%]]</f>
        <v>0</v>
      </c>
      <c r="U3175" s="197">
        <f t="shared" ca="1" si="249"/>
        <v>0</v>
      </c>
      <c r="V3175" s="201"/>
      <c r="W3175" s="20">
        <f ca="1">INVENTARIO[[#This Row],[Precio Final]]-(INVENTARIO[[#This Row],[Comisión 10%]]+INVENTARIO[[#This Row],[Costo total]])</f>
        <v>0</v>
      </c>
      <c r="X3175" s="20">
        <f ca="1">INVENTARIO[[#This Row],[Ganancia Unitaria]]*INVENTARIO[[#This Row],[Salidas]]</f>
        <v>0</v>
      </c>
      <c r="Y3175" s="20"/>
      <c r="Z3175" s="20"/>
    </row>
    <row r="3176" spans="1:26" ht="55" hidden="1" customHeight="1" x14ac:dyDescent="0.15">
      <c r="A3176" s="23"/>
      <c r="B3176" s="171"/>
      <c r="C3176" s="22"/>
      <c r="D3176" s="120"/>
      <c r="E3176" s="194"/>
      <c r="F3176" s="195" t="s">
        <v>2413</v>
      </c>
      <c r="G3176" s="196"/>
      <c r="H3176" s="197"/>
      <c r="I3176" s="198">
        <f t="shared" ca="1" si="246"/>
        <v>0</v>
      </c>
      <c r="J3176" s="121"/>
      <c r="K3176" s="196">
        <f>SUMIFS(VENTAS[Cantidad],VENTAS[Código del producto Vendido],INVENTARIO[[#This Row],[Code]])</f>
        <v>0</v>
      </c>
      <c r="L3176" s="196">
        <f>INVENTARIO[[#This Row],[Entradas]]-INVENTARIO[[#This Row],[Salidas]]</f>
        <v>0</v>
      </c>
      <c r="M3176" s="197">
        <f ca="1">INVENTARIO[[#This Row],[Pricing 1]]*10%</f>
        <v>0</v>
      </c>
      <c r="N3176" s="197"/>
      <c r="O3176" s="197"/>
      <c r="P3176" s="197" t="e">
        <f t="shared" si="247"/>
        <v>#DIV/0!</v>
      </c>
      <c r="Q3176" s="196"/>
      <c r="R3176" s="197"/>
      <c r="S3176" s="199">
        <f t="shared" si="248"/>
        <v>0</v>
      </c>
      <c r="T3176" s="200">
        <f ca="1">(P3176+S3176)-INVENTARIO[[#This Row],[Comisión 10%]]</f>
        <v>0</v>
      </c>
      <c r="U3176" s="197">
        <f t="shared" ca="1" si="249"/>
        <v>0</v>
      </c>
      <c r="V3176" s="201"/>
      <c r="W3176" s="20">
        <f ca="1">INVENTARIO[[#This Row],[Precio Final]]-(INVENTARIO[[#This Row],[Comisión 10%]]+INVENTARIO[[#This Row],[Costo total]])</f>
        <v>0</v>
      </c>
      <c r="X3176" s="20">
        <f ca="1">INVENTARIO[[#This Row],[Ganancia Unitaria]]*INVENTARIO[[#This Row],[Salidas]]</f>
        <v>0</v>
      </c>
      <c r="Y3176" s="20"/>
      <c r="Z3176" s="20"/>
    </row>
    <row r="3177" spans="1:26" ht="55" hidden="1" customHeight="1" x14ac:dyDescent="0.15">
      <c r="A3177" s="23"/>
      <c r="B3177" s="171"/>
      <c r="C3177" s="22"/>
      <c r="D3177" s="120"/>
      <c r="E3177" s="194"/>
      <c r="F3177" s="195" t="s">
        <v>2413</v>
      </c>
      <c r="G3177" s="196"/>
      <c r="H3177" s="197"/>
      <c r="I3177" s="198">
        <f t="shared" ca="1" si="246"/>
        <v>0</v>
      </c>
      <c r="J3177" s="121"/>
      <c r="K3177" s="196">
        <f>SUMIFS(VENTAS[Cantidad],VENTAS[Código del producto Vendido],INVENTARIO[[#This Row],[Code]])</f>
        <v>0</v>
      </c>
      <c r="L3177" s="196">
        <f>INVENTARIO[[#This Row],[Entradas]]-INVENTARIO[[#This Row],[Salidas]]</f>
        <v>0</v>
      </c>
      <c r="M3177" s="197">
        <f ca="1">INVENTARIO[[#This Row],[Pricing 1]]*10%</f>
        <v>0</v>
      </c>
      <c r="N3177" s="197"/>
      <c r="O3177" s="197"/>
      <c r="P3177" s="197" t="e">
        <f t="shared" si="247"/>
        <v>#DIV/0!</v>
      </c>
      <c r="Q3177" s="196"/>
      <c r="R3177" s="197"/>
      <c r="S3177" s="199">
        <f t="shared" si="248"/>
        <v>0</v>
      </c>
      <c r="T3177" s="200">
        <f ca="1">(P3177+S3177)-INVENTARIO[[#This Row],[Comisión 10%]]</f>
        <v>0</v>
      </c>
      <c r="U3177" s="197">
        <f t="shared" ca="1" si="249"/>
        <v>0</v>
      </c>
      <c r="V3177" s="201"/>
      <c r="W3177" s="20">
        <f ca="1">INVENTARIO[[#This Row],[Precio Final]]-(INVENTARIO[[#This Row],[Comisión 10%]]+INVENTARIO[[#This Row],[Costo total]])</f>
        <v>0</v>
      </c>
      <c r="X3177" s="20">
        <f ca="1">INVENTARIO[[#This Row],[Ganancia Unitaria]]*INVENTARIO[[#This Row],[Salidas]]</f>
        <v>0</v>
      </c>
      <c r="Y3177" s="20"/>
      <c r="Z3177" s="20"/>
    </row>
    <row r="3178" spans="1:26" ht="55" hidden="1" customHeight="1" x14ac:dyDescent="0.15">
      <c r="A3178" s="23"/>
      <c r="B3178" s="171"/>
      <c r="C3178" s="22"/>
      <c r="D3178" s="120"/>
      <c r="E3178" s="194"/>
      <c r="F3178" s="195" t="s">
        <v>2413</v>
      </c>
      <c r="G3178" s="196"/>
      <c r="H3178" s="197"/>
      <c r="I3178" s="198">
        <f t="shared" ca="1" si="246"/>
        <v>0</v>
      </c>
      <c r="J3178" s="121"/>
      <c r="K3178" s="196">
        <f>SUMIFS(VENTAS[Cantidad],VENTAS[Código del producto Vendido],INVENTARIO[[#This Row],[Code]])</f>
        <v>0</v>
      </c>
      <c r="L3178" s="196">
        <f>INVENTARIO[[#This Row],[Entradas]]-INVENTARIO[[#This Row],[Salidas]]</f>
        <v>0</v>
      </c>
      <c r="M3178" s="197">
        <f ca="1">INVENTARIO[[#This Row],[Pricing 1]]*10%</f>
        <v>0</v>
      </c>
      <c r="N3178" s="197"/>
      <c r="O3178" s="197"/>
      <c r="P3178" s="197" t="e">
        <f t="shared" si="247"/>
        <v>#DIV/0!</v>
      </c>
      <c r="Q3178" s="196"/>
      <c r="R3178" s="197"/>
      <c r="S3178" s="199">
        <f t="shared" si="248"/>
        <v>0</v>
      </c>
      <c r="T3178" s="200">
        <f ca="1">(P3178+S3178)-INVENTARIO[[#This Row],[Comisión 10%]]</f>
        <v>0</v>
      </c>
      <c r="U3178" s="197">
        <f t="shared" ca="1" si="249"/>
        <v>0</v>
      </c>
      <c r="V3178" s="201"/>
      <c r="W3178" s="20">
        <f ca="1">INVENTARIO[[#This Row],[Precio Final]]-(INVENTARIO[[#This Row],[Comisión 10%]]+INVENTARIO[[#This Row],[Costo total]])</f>
        <v>0</v>
      </c>
      <c r="X3178" s="20">
        <f ca="1">INVENTARIO[[#This Row],[Ganancia Unitaria]]*INVENTARIO[[#This Row],[Salidas]]</f>
        <v>0</v>
      </c>
      <c r="Y3178" s="20"/>
      <c r="Z3178" s="20"/>
    </row>
    <row r="3179" spans="1:26" ht="55" hidden="1" customHeight="1" x14ac:dyDescent="0.15">
      <c r="A3179" s="23"/>
      <c r="B3179" s="171"/>
      <c r="C3179" s="22"/>
      <c r="D3179" s="120"/>
      <c r="E3179" s="194"/>
      <c r="F3179" s="195" t="s">
        <v>2413</v>
      </c>
      <c r="G3179" s="196"/>
      <c r="H3179" s="197"/>
      <c r="I3179" s="198">
        <f t="shared" ca="1" si="246"/>
        <v>0</v>
      </c>
      <c r="J3179" s="121"/>
      <c r="K3179" s="196">
        <f>SUMIFS(VENTAS[Cantidad],VENTAS[Código del producto Vendido],INVENTARIO[[#This Row],[Code]])</f>
        <v>0</v>
      </c>
      <c r="L3179" s="196">
        <f>INVENTARIO[[#This Row],[Entradas]]-INVENTARIO[[#This Row],[Salidas]]</f>
        <v>0</v>
      </c>
      <c r="M3179" s="197">
        <f ca="1">INVENTARIO[[#This Row],[Pricing 1]]*10%</f>
        <v>0</v>
      </c>
      <c r="N3179" s="197"/>
      <c r="O3179" s="197"/>
      <c r="P3179" s="197" t="e">
        <f t="shared" si="247"/>
        <v>#DIV/0!</v>
      </c>
      <c r="Q3179" s="196"/>
      <c r="R3179" s="197"/>
      <c r="S3179" s="199">
        <f t="shared" si="248"/>
        <v>0</v>
      </c>
      <c r="T3179" s="200">
        <f ca="1">(P3179+S3179)-INVENTARIO[[#This Row],[Comisión 10%]]</f>
        <v>0</v>
      </c>
      <c r="U3179" s="197">
        <f t="shared" ca="1" si="249"/>
        <v>0</v>
      </c>
      <c r="V3179" s="201"/>
      <c r="W3179" s="20">
        <f ca="1">INVENTARIO[[#This Row],[Precio Final]]-(INVENTARIO[[#This Row],[Comisión 10%]]+INVENTARIO[[#This Row],[Costo total]])</f>
        <v>0</v>
      </c>
      <c r="X3179" s="20">
        <f ca="1">INVENTARIO[[#This Row],[Ganancia Unitaria]]*INVENTARIO[[#This Row],[Salidas]]</f>
        <v>0</v>
      </c>
      <c r="Y3179" s="20"/>
      <c r="Z3179" s="20"/>
    </row>
    <row r="3180" spans="1:26" ht="55" hidden="1" customHeight="1" x14ac:dyDescent="0.15">
      <c r="A3180" s="23"/>
      <c r="B3180" s="171"/>
      <c r="C3180" s="22"/>
      <c r="D3180" s="120"/>
      <c r="E3180" s="194"/>
      <c r="F3180" s="195" t="s">
        <v>695</v>
      </c>
      <c r="G3180" s="196"/>
      <c r="H3180" s="197"/>
      <c r="I3180" s="198">
        <f t="shared" ca="1" si="246"/>
        <v>0</v>
      </c>
      <c r="J3180" s="121"/>
      <c r="K3180" s="196">
        <f>SUMIFS(VENTAS[Cantidad],VENTAS[Código del producto Vendido],INVENTARIO[[#This Row],[Code]])</f>
        <v>0</v>
      </c>
      <c r="L3180" s="196">
        <f>INVENTARIO[[#This Row],[Entradas]]-INVENTARIO[[#This Row],[Salidas]]</f>
        <v>0</v>
      </c>
      <c r="M3180" s="197">
        <f ca="1">INVENTARIO[[#This Row],[Pricing 1]]*10%</f>
        <v>0</v>
      </c>
      <c r="N3180" s="197"/>
      <c r="O3180" s="197"/>
      <c r="P3180" s="197" t="e">
        <f t="shared" si="247"/>
        <v>#DIV/0!</v>
      </c>
      <c r="Q3180" s="196"/>
      <c r="R3180" s="197"/>
      <c r="S3180" s="199">
        <f t="shared" si="248"/>
        <v>0</v>
      </c>
      <c r="T3180" s="200">
        <f ca="1">(P3180+S3180)-INVENTARIO[[#This Row],[Comisión 10%]]</f>
        <v>0</v>
      </c>
      <c r="U3180" s="197">
        <f t="shared" ca="1" si="249"/>
        <v>0</v>
      </c>
      <c r="V3180" s="201"/>
      <c r="W3180" s="20">
        <f ca="1">INVENTARIO[[#This Row],[Precio Final]]-(INVENTARIO[[#This Row],[Comisión 10%]]+INVENTARIO[[#This Row],[Costo total]])</f>
        <v>0</v>
      </c>
      <c r="X3180" s="20">
        <f ca="1">INVENTARIO[[#This Row],[Ganancia Unitaria]]*INVENTARIO[[#This Row],[Salidas]]</f>
        <v>0</v>
      </c>
      <c r="Y3180" s="20"/>
      <c r="Z3180" s="20"/>
    </row>
    <row r="3181" spans="1:26" ht="55" hidden="1" customHeight="1" x14ac:dyDescent="0.15">
      <c r="A3181" s="23"/>
      <c r="B3181" s="171"/>
      <c r="C3181" s="22"/>
      <c r="D3181" s="120"/>
      <c r="E3181" s="194"/>
      <c r="F3181" s="195" t="s">
        <v>692</v>
      </c>
      <c r="G3181" s="196"/>
      <c r="H3181" s="197"/>
      <c r="I3181" s="198">
        <f t="shared" ca="1" si="246"/>
        <v>0</v>
      </c>
      <c r="J3181" s="121"/>
      <c r="K3181" s="196">
        <f>SUMIFS(VENTAS[Cantidad],VENTAS[Código del producto Vendido],INVENTARIO[[#This Row],[Code]])</f>
        <v>0</v>
      </c>
      <c r="L3181" s="196">
        <f>INVENTARIO[[#This Row],[Entradas]]-INVENTARIO[[#This Row],[Salidas]]</f>
        <v>0</v>
      </c>
      <c r="M3181" s="197">
        <f ca="1">INVENTARIO[[#This Row],[Pricing 1]]*10%</f>
        <v>0</v>
      </c>
      <c r="N3181" s="197"/>
      <c r="O3181" s="197"/>
      <c r="P3181" s="197" t="e">
        <f t="shared" si="247"/>
        <v>#DIV/0!</v>
      </c>
      <c r="Q3181" s="196"/>
      <c r="R3181" s="197"/>
      <c r="S3181" s="199">
        <f t="shared" si="248"/>
        <v>0</v>
      </c>
      <c r="T3181" s="200">
        <f ca="1">(P3181+S3181)-INVENTARIO[[#This Row],[Comisión 10%]]</f>
        <v>0</v>
      </c>
      <c r="U3181" s="197">
        <f t="shared" ca="1" si="249"/>
        <v>0</v>
      </c>
      <c r="V3181" s="201"/>
      <c r="W3181" s="20">
        <f ca="1">INVENTARIO[[#This Row],[Precio Final]]-(INVENTARIO[[#This Row],[Comisión 10%]]+INVENTARIO[[#This Row],[Costo total]])</f>
        <v>0</v>
      </c>
      <c r="X3181" s="20">
        <f ca="1">INVENTARIO[[#This Row],[Ganancia Unitaria]]*INVENTARIO[[#This Row],[Salidas]]</f>
        <v>0</v>
      </c>
      <c r="Y3181" s="20"/>
      <c r="Z3181" s="20"/>
    </row>
    <row r="3182" spans="1:26" ht="55" hidden="1" customHeight="1" x14ac:dyDescent="0.15">
      <c r="A3182" s="23"/>
      <c r="B3182" s="171"/>
      <c r="C3182" s="22"/>
      <c r="D3182" s="120"/>
      <c r="E3182" s="194"/>
      <c r="F3182" s="195" t="s">
        <v>697</v>
      </c>
      <c r="G3182" s="196"/>
      <c r="H3182" s="197"/>
      <c r="I3182" s="198">
        <f t="shared" ca="1" si="246"/>
        <v>0</v>
      </c>
      <c r="J3182" s="121"/>
      <c r="K3182" s="196">
        <f>SUMIFS(VENTAS[Cantidad],VENTAS[Código del producto Vendido],INVENTARIO[[#This Row],[Code]])</f>
        <v>0</v>
      </c>
      <c r="L3182" s="196">
        <f>INVENTARIO[[#This Row],[Entradas]]-INVENTARIO[[#This Row],[Salidas]]</f>
        <v>0</v>
      </c>
      <c r="M3182" s="197">
        <f ca="1">INVENTARIO[[#This Row],[Pricing 1]]*10%</f>
        <v>0</v>
      </c>
      <c r="N3182" s="197"/>
      <c r="O3182" s="197"/>
      <c r="P3182" s="197" t="e">
        <f t="shared" si="247"/>
        <v>#DIV/0!</v>
      </c>
      <c r="Q3182" s="196"/>
      <c r="R3182" s="197"/>
      <c r="S3182" s="199">
        <f t="shared" si="248"/>
        <v>0</v>
      </c>
      <c r="T3182" s="200">
        <f ca="1">(P3182+S3182)-INVENTARIO[[#This Row],[Comisión 10%]]</f>
        <v>0</v>
      </c>
      <c r="U3182" s="197">
        <f t="shared" ca="1" si="249"/>
        <v>0</v>
      </c>
      <c r="V3182" s="201"/>
      <c r="W3182" s="20">
        <f ca="1">INVENTARIO[[#This Row],[Precio Final]]-(INVENTARIO[[#This Row],[Comisión 10%]]+INVENTARIO[[#This Row],[Costo total]])</f>
        <v>0</v>
      </c>
      <c r="X3182" s="20">
        <f ca="1">INVENTARIO[[#This Row],[Ganancia Unitaria]]*INVENTARIO[[#This Row],[Salidas]]</f>
        <v>0</v>
      </c>
      <c r="Y3182" s="20"/>
      <c r="Z3182" s="20"/>
    </row>
    <row r="3183" spans="1:26" ht="55" hidden="1" customHeight="1" x14ac:dyDescent="0.15">
      <c r="A3183" s="23"/>
      <c r="B3183" s="171"/>
      <c r="C3183" s="22"/>
      <c r="D3183" s="120"/>
      <c r="E3183" s="194"/>
      <c r="F3183" s="195" t="s">
        <v>692</v>
      </c>
      <c r="G3183" s="196"/>
      <c r="H3183" s="197"/>
      <c r="I3183" s="198">
        <f t="shared" ca="1" si="246"/>
        <v>0</v>
      </c>
      <c r="J3183" s="121"/>
      <c r="K3183" s="196">
        <f>SUMIFS(VENTAS[Cantidad],VENTAS[Código del producto Vendido],INVENTARIO[[#This Row],[Code]])</f>
        <v>0</v>
      </c>
      <c r="L3183" s="196">
        <f>INVENTARIO[[#This Row],[Entradas]]-INVENTARIO[[#This Row],[Salidas]]</f>
        <v>0</v>
      </c>
      <c r="M3183" s="197">
        <f ca="1">INVENTARIO[[#This Row],[Pricing 1]]*10%</f>
        <v>0</v>
      </c>
      <c r="N3183" s="197"/>
      <c r="O3183" s="197"/>
      <c r="P3183" s="197" t="e">
        <f t="shared" si="247"/>
        <v>#DIV/0!</v>
      </c>
      <c r="Q3183" s="196"/>
      <c r="R3183" s="197"/>
      <c r="S3183" s="199">
        <f t="shared" si="248"/>
        <v>0</v>
      </c>
      <c r="T3183" s="200">
        <f ca="1">(P3183+S3183)-INVENTARIO[[#This Row],[Comisión 10%]]</f>
        <v>0</v>
      </c>
      <c r="U3183" s="197">
        <f t="shared" ca="1" si="249"/>
        <v>0</v>
      </c>
      <c r="V3183" s="201"/>
      <c r="W3183" s="20">
        <f ca="1">INVENTARIO[[#This Row],[Precio Final]]-(INVENTARIO[[#This Row],[Comisión 10%]]+INVENTARIO[[#This Row],[Costo total]])</f>
        <v>0</v>
      </c>
      <c r="X3183" s="20">
        <f ca="1">INVENTARIO[[#This Row],[Ganancia Unitaria]]*INVENTARIO[[#This Row],[Salidas]]</f>
        <v>0</v>
      </c>
      <c r="Y3183" s="20"/>
      <c r="Z3183" s="20"/>
    </row>
    <row r="3184" spans="1:26" ht="55" hidden="1" customHeight="1" x14ac:dyDescent="0.15">
      <c r="A3184" s="23"/>
      <c r="B3184" s="171"/>
      <c r="C3184" s="22"/>
      <c r="D3184" s="120"/>
      <c r="E3184" s="194"/>
      <c r="F3184" s="195" t="s">
        <v>697</v>
      </c>
      <c r="G3184" s="196"/>
      <c r="H3184" s="197"/>
      <c r="I3184" s="198">
        <f t="shared" ca="1" si="246"/>
        <v>0</v>
      </c>
      <c r="J3184" s="121"/>
      <c r="K3184" s="196">
        <f>SUMIFS(VENTAS[Cantidad],VENTAS[Código del producto Vendido],INVENTARIO[[#This Row],[Code]])</f>
        <v>0</v>
      </c>
      <c r="L3184" s="196">
        <f>INVENTARIO[[#This Row],[Entradas]]-INVENTARIO[[#This Row],[Salidas]]</f>
        <v>0</v>
      </c>
      <c r="M3184" s="197">
        <f ca="1">INVENTARIO[[#This Row],[Pricing 1]]*10%</f>
        <v>0</v>
      </c>
      <c r="N3184" s="197"/>
      <c r="O3184" s="197"/>
      <c r="P3184" s="197" t="e">
        <f t="shared" si="247"/>
        <v>#DIV/0!</v>
      </c>
      <c r="Q3184" s="196"/>
      <c r="R3184" s="197"/>
      <c r="S3184" s="199">
        <f t="shared" si="248"/>
        <v>0</v>
      </c>
      <c r="T3184" s="200">
        <f ca="1">(P3184+S3184)-INVENTARIO[[#This Row],[Comisión 10%]]</f>
        <v>0</v>
      </c>
      <c r="U3184" s="197">
        <f t="shared" ca="1" si="249"/>
        <v>0</v>
      </c>
      <c r="V3184" s="201"/>
      <c r="W3184" s="20">
        <f ca="1">INVENTARIO[[#This Row],[Precio Final]]-(INVENTARIO[[#This Row],[Comisión 10%]]+INVENTARIO[[#This Row],[Costo total]])</f>
        <v>0</v>
      </c>
      <c r="X3184" s="20">
        <f ca="1">INVENTARIO[[#This Row],[Ganancia Unitaria]]*INVENTARIO[[#This Row],[Salidas]]</f>
        <v>0</v>
      </c>
      <c r="Y3184" s="20"/>
      <c r="Z3184" s="20"/>
    </row>
    <row r="3185" spans="1:26" ht="55" hidden="1" customHeight="1" x14ac:dyDescent="0.15">
      <c r="A3185" s="23"/>
      <c r="B3185" s="171"/>
      <c r="C3185" s="22"/>
      <c r="D3185" s="120"/>
      <c r="E3185" s="194"/>
      <c r="F3185" s="195" t="s">
        <v>695</v>
      </c>
      <c r="G3185" s="196"/>
      <c r="H3185" s="197"/>
      <c r="I3185" s="198">
        <f t="shared" ca="1" si="246"/>
        <v>0</v>
      </c>
      <c r="J3185" s="121"/>
      <c r="K3185" s="196">
        <f>SUMIFS(VENTAS[Cantidad],VENTAS[Código del producto Vendido],INVENTARIO[[#This Row],[Code]])</f>
        <v>0</v>
      </c>
      <c r="L3185" s="196">
        <f>INVENTARIO[[#This Row],[Entradas]]-INVENTARIO[[#This Row],[Salidas]]</f>
        <v>0</v>
      </c>
      <c r="M3185" s="197">
        <f ca="1">INVENTARIO[[#This Row],[Pricing 1]]*10%</f>
        <v>0</v>
      </c>
      <c r="N3185" s="197"/>
      <c r="O3185" s="197"/>
      <c r="P3185" s="197" t="e">
        <f t="shared" si="247"/>
        <v>#DIV/0!</v>
      </c>
      <c r="Q3185" s="196"/>
      <c r="R3185" s="197"/>
      <c r="S3185" s="199">
        <f t="shared" si="248"/>
        <v>0</v>
      </c>
      <c r="T3185" s="200">
        <f ca="1">(P3185+S3185)-INVENTARIO[[#This Row],[Comisión 10%]]</f>
        <v>0</v>
      </c>
      <c r="U3185" s="197">
        <f t="shared" ca="1" si="249"/>
        <v>0</v>
      </c>
      <c r="V3185" s="201"/>
      <c r="W3185" s="20">
        <f ca="1">INVENTARIO[[#This Row],[Precio Final]]-(INVENTARIO[[#This Row],[Comisión 10%]]+INVENTARIO[[#This Row],[Costo total]])</f>
        <v>0</v>
      </c>
      <c r="X3185" s="20">
        <f ca="1">INVENTARIO[[#This Row],[Ganancia Unitaria]]*INVENTARIO[[#This Row],[Salidas]]</f>
        <v>0</v>
      </c>
      <c r="Y3185" s="20"/>
      <c r="Z3185" s="20"/>
    </row>
    <row r="3186" spans="1:26" ht="55" hidden="1" customHeight="1" x14ac:dyDescent="0.15">
      <c r="A3186" s="23"/>
      <c r="B3186" s="171"/>
      <c r="C3186" s="22"/>
      <c r="D3186" s="120"/>
      <c r="E3186" s="194"/>
      <c r="F3186" s="195" t="s">
        <v>698</v>
      </c>
      <c r="G3186" s="196"/>
      <c r="H3186" s="197"/>
      <c r="I3186" s="198">
        <f t="shared" ca="1" si="246"/>
        <v>0</v>
      </c>
      <c r="J3186" s="121"/>
      <c r="K3186" s="196">
        <f>SUMIFS(VENTAS[Cantidad],VENTAS[Código del producto Vendido],INVENTARIO[[#This Row],[Code]])</f>
        <v>0</v>
      </c>
      <c r="L3186" s="196">
        <f>INVENTARIO[[#This Row],[Entradas]]-INVENTARIO[[#This Row],[Salidas]]</f>
        <v>0</v>
      </c>
      <c r="M3186" s="197">
        <f ca="1">INVENTARIO[[#This Row],[Pricing 1]]*10%</f>
        <v>0</v>
      </c>
      <c r="N3186" s="197"/>
      <c r="O3186" s="197"/>
      <c r="P3186" s="197" t="e">
        <f t="shared" si="247"/>
        <v>#DIV/0!</v>
      </c>
      <c r="Q3186" s="196"/>
      <c r="R3186" s="197"/>
      <c r="S3186" s="199">
        <f t="shared" si="248"/>
        <v>0</v>
      </c>
      <c r="T3186" s="200">
        <f ca="1">(P3186+S3186)-INVENTARIO[[#This Row],[Comisión 10%]]</f>
        <v>0</v>
      </c>
      <c r="U3186" s="197">
        <f t="shared" ca="1" si="249"/>
        <v>0</v>
      </c>
      <c r="V3186" s="201"/>
      <c r="W3186" s="20">
        <f ca="1">INVENTARIO[[#This Row],[Precio Final]]-(INVENTARIO[[#This Row],[Comisión 10%]]+INVENTARIO[[#This Row],[Costo total]])</f>
        <v>0</v>
      </c>
      <c r="X3186" s="20">
        <f ca="1">INVENTARIO[[#This Row],[Ganancia Unitaria]]*INVENTARIO[[#This Row],[Salidas]]</f>
        <v>0</v>
      </c>
      <c r="Y3186" s="20"/>
      <c r="Z3186" s="20"/>
    </row>
    <row r="3187" spans="1:26" ht="55" hidden="1" customHeight="1" x14ac:dyDescent="0.15">
      <c r="A3187" s="23"/>
      <c r="B3187" s="171"/>
      <c r="C3187" s="22"/>
      <c r="D3187" s="120"/>
      <c r="E3187" s="194"/>
      <c r="F3187" s="195" t="s">
        <v>695</v>
      </c>
      <c r="G3187" s="196"/>
      <c r="H3187" s="197"/>
      <c r="I3187" s="198">
        <f t="shared" ca="1" si="246"/>
        <v>0</v>
      </c>
      <c r="J3187" s="121"/>
      <c r="K3187" s="196">
        <f>SUMIFS(VENTAS[Cantidad],VENTAS[Código del producto Vendido],INVENTARIO[[#This Row],[Code]])</f>
        <v>0</v>
      </c>
      <c r="L3187" s="196">
        <f>INVENTARIO[[#This Row],[Entradas]]-INVENTARIO[[#This Row],[Salidas]]</f>
        <v>0</v>
      </c>
      <c r="M3187" s="197">
        <f ca="1">INVENTARIO[[#This Row],[Pricing 1]]*10%</f>
        <v>0</v>
      </c>
      <c r="N3187" s="197"/>
      <c r="O3187" s="197"/>
      <c r="P3187" s="197" t="e">
        <f t="shared" si="247"/>
        <v>#DIV/0!</v>
      </c>
      <c r="Q3187" s="196"/>
      <c r="R3187" s="197"/>
      <c r="S3187" s="199">
        <f t="shared" si="248"/>
        <v>0</v>
      </c>
      <c r="T3187" s="200">
        <f ca="1">(P3187+S3187)-INVENTARIO[[#This Row],[Comisión 10%]]</f>
        <v>0</v>
      </c>
      <c r="U3187" s="197">
        <f t="shared" ca="1" si="249"/>
        <v>0</v>
      </c>
      <c r="V3187" s="201"/>
      <c r="W3187" s="20">
        <f ca="1">INVENTARIO[[#This Row],[Precio Final]]-(INVENTARIO[[#This Row],[Comisión 10%]]+INVENTARIO[[#This Row],[Costo total]])</f>
        <v>0</v>
      </c>
      <c r="X3187" s="20">
        <f ca="1">INVENTARIO[[#This Row],[Ganancia Unitaria]]*INVENTARIO[[#This Row],[Salidas]]</f>
        <v>0</v>
      </c>
      <c r="Y3187" s="20"/>
      <c r="Z3187" s="20"/>
    </row>
    <row r="3188" spans="1:26" ht="55" hidden="1" customHeight="1" x14ac:dyDescent="0.15">
      <c r="A3188" s="23"/>
      <c r="B3188" s="171"/>
      <c r="C3188" s="22"/>
      <c r="D3188" s="120"/>
      <c r="E3188" s="194"/>
      <c r="F3188" s="195" t="s">
        <v>697</v>
      </c>
      <c r="G3188" s="196"/>
      <c r="H3188" s="197"/>
      <c r="I3188" s="198">
        <f t="shared" ca="1" si="246"/>
        <v>0</v>
      </c>
      <c r="J3188" s="121"/>
      <c r="K3188" s="196">
        <f>SUMIFS(VENTAS[Cantidad],VENTAS[Código del producto Vendido],INVENTARIO[[#This Row],[Code]])</f>
        <v>0</v>
      </c>
      <c r="L3188" s="196">
        <f>INVENTARIO[[#This Row],[Entradas]]-INVENTARIO[[#This Row],[Salidas]]</f>
        <v>0</v>
      </c>
      <c r="M3188" s="197">
        <f ca="1">INVENTARIO[[#This Row],[Pricing 1]]*10%</f>
        <v>0</v>
      </c>
      <c r="N3188" s="197"/>
      <c r="O3188" s="197"/>
      <c r="P3188" s="197" t="e">
        <f t="shared" si="247"/>
        <v>#DIV/0!</v>
      </c>
      <c r="Q3188" s="196"/>
      <c r="R3188" s="197"/>
      <c r="S3188" s="199">
        <f t="shared" si="248"/>
        <v>0</v>
      </c>
      <c r="T3188" s="200">
        <f ca="1">(P3188+S3188)-INVENTARIO[[#This Row],[Comisión 10%]]</f>
        <v>0</v>
      </c>
      <c r="U3188" s="197">
        <f t="shared" ca="1" si="249"/>
        <v>0</v>
      </c>
      <c r="V3188" s="201"/>
      <c r="W3188" s="20">
        <f ca="1">INVENTARIO[[#This Row],[Precio Final]]-(INVENTARIO[[#This Row],[Comisión 10%]]+INVENTARIO[[#This Row],[Costo total]])</f>
        <v>0</v>
      </c>
      <c r="X3188" s="20">
        <f ca="1">INVENTARIO[[#This Row],[Ganancia Unitaria]]*INVENTARIO[[#This Row],[Salidas]]</f>
        <v>0</v>
      </c>
      <c r="Y3188" s="20"/>
      <c r="Z3188" s="20"/>
    </row>
    <row r="3189" spans="1:26" ht="55" hidden="1" customHeight="1" x14ac:dyDescent="0.15">
      <c r="A3189" s="23"/>
      <c r="B3189" s="171"/>
      <c r="C3189" s="22"/>
      <c r="D3189" s="120"/>
      <c r="E3189" s="194"/>
      <c r="F3189" s="195" t="s">
        <v>692</v>
      </c>
      <c r="G3189" s="196"/>
      <c r="H3189" s="197"/>
      <c r="I3189" s="198">
        <f t="shared" ca="1" si="246"/>
        <v>0</v>
      </c>
      <c r="J3189" s="121"/>
      <c r="K3189" s="196">
        <f>SUMIFS(VENTAS[Cantidad],VENTAS[Código del producto Vendido],INVENTARIO[[#This Row],[Code]])</f>
        <v>0</v>
      </c>
      <c r="L3189" s="196">
        <f>INVENTARIO[[#This Row],[Entradas]]-INVENTARIO[[#This Row],[Salidas]]</f>
        <v>0</v>
      </c>
      <c r="M3189" s="197">
        <f ca="1">INVENTARIO[[#This Row],[Pricing 1]]*10%</f>
        <v>0</v>
      </c>
      <c r="N3189" s="197"/>
      <c r="O3189" s="197"/>
      <c r="P3189" s="197" t="e">
        <f t="shared" si="247"/>
        <v>#DIV/0!</v>
      </c>
      <c r="Q3189" s="196"/>
      <c r="R3189" s="197"/>
      <c r="S3189" s="199">
        <f t="shared" si="248"/>
        <v>0</v>
      </c>
      <c r="T3189" s="200">
        <f ca="1">(P3189+S3189)-INVENTARIO[[#This Row],[Comisión 10%]]</f>
        <v>0</v>
      </c>
      <c r="U3189" s="197">
        <f t="shared" ca="1" si="249"/>
        <v>0</v>
      </c>
      <c r="V3189" s="201"/>
      <c r="W3189" s="20">
        <f ca="1">INVENTARIO[[#This Row],[Precio Final]]-(INVENTARIO[[#This Row],[Comisión 10%]]+INVENTARIO[[#This Row],[Costo total]])</f>
        <v>0</v>
      </c>
      <c r="X3189" s="20">
        <f ca="1">INVENTARIO[[#This Row],[Ganancia Unitaria]]*INVENTARIO[[#This Row],[Salidas]]</f>
        <v>0</v>
      </c>
      <c r="Y3189" s="20"/>
      <c r="Z3189" s="20"/>
    </row>
    <row r="3190" spans="1:26" ht="55" hidden="1" customHeight="1" x14ac:dyDescent="0.15">
      <c r="A3190" s="23"/>
      <c r="B3190" s="171"/>
      <c r="C3190" s="22"/>
      <c r="D3190" s="120"/>
      <c r="E3190" s="194"/>
      <c r="F3190" s="195" t="s">
        <v>692</v>
      </c>
      <c r="G3190" s="196"/>
      <c r="H3190" s="197"/>
      <c r="I3190" s="198">
        <f t="shared" ref="I3190:I3253" ca="1" si="250">U3190</f>
        <v>0</v>
      </c>
      <c r="J3190" s="121"/>
      <c r="K3190" s="196">
        <f>SUMIFS(VENTAS[Cantidad],VENTAS[Código del producto Vendido],INVENTARIO[[#This Row],[Code]])</f>
        <v>0</v>
      </c>
      <c r="L3190" s="196">
        <f>INVENTARIO[[#This Row],[Entradas]]-INVENTARIO[[#This Row],[Salidas]]</f>
        <v>0</v>
      </c>
      <c r="M3190" s="197">
        <f ca="1">INVENTARIO[[#This Row],[Pricing 1]]*10%</f>
        <v>0</v>
      </c>
      <c r="N3190" s="197"/>
      <c r="O3190" s="197"/>
      <c r="P3190" s="197" t="e">
        <f t="shared" ref="P3190:P3253" si="251">N3190/O3190</f>
        <v>#DIV/0!</v>
      </c>
      <c r="Q3190" s="196"/>
      <c r="R3190" s="197"/>
      <c r="S3190" s="199">
        <f t="shared" ref="S3190:S3253" si="252">Q3190*R3190/1000</f>
        <v>0</v>
      </c>
      <c r="T3190" s="200">
        <f ca="1">(P3190+S3190)-INVENTARIO[[#This Row],[Comisión 10%]]</f>
        <v>0</v>
      </c>
      <c r="U3190" s="197">
        <f t="shared" ref="U3190:U3253" ca="1" si="253">ROUNDUP(T3190,0)</f>
        <v>0</v>
      </c>
      <c r="V3190" s="201"/>
      <c r="W3190" s="20">
        <f ca="1">INVENTARIO[[#This Row],[Precio Final]]-(INVENTARIO[[#This Row],[Comisión 10%]]+INVENTARIO[[#This Row],[Costo total]])</f>
        <v>0</v>
      </c>
      <c r="X3190" s="20">
        <f ca="1">INVENTARIO[[#This Row],[Ganancia Unitaria]]*INVENTARIO[[#This Row],[Salidas]]</f>
        <v>0</v>
      </c>
      <c r="Y3190" s="20"/>
      <c r="Z3190" s="20"/>
    </row>
    <row r="3191" spans="1:26" ht="55" hidden="1" customHeight="1" x14ac:dyDescent="0.15">
      <c r="A3191" s="23"/>
      <c r="B3191" s="171"/>
      <c r="C3191" s="22"/>
      <c r="D3191" s="120"/>
      <c r="E3191" s="194"/>
      <c r="F3191" s="195" t="s">
        <v>695</v>
      </c>
      <c r="G3191" s="196"/>
      <c r="H3191" s="197"/>
      <c r="I3191" s="198">
        <f t="shared" ca="1" si="250"/>
        <v>0</v>
      </c>
      <c r="J3191" s="121"/>
      <c r="K3191" s="196">
        <f>SUMIFS(VENTAS[Cantidad],VENTAS[Código del producto Vendido],INVENTARIO[[#This Row],[Code]])</f>
        <v>0</v>
      </c>
      <c r="L3191" s="196">
        <f>INVENTARIO[[#This Row],[Entradas]]-INVENTARIO[[#This Row],[Salidas]]</f>
        <v>0</v>
      </c>
      <c r="M3191" s="197">
        <f ca="1">INVENTARIO[[#This Row],[Pricing 1]]*10%</f>
        <v>0</v>
      </c>
      <c r="N3191" s="197"/>
      <c r="O3191" s="197"/>
      <c r="P3191" s="197" t="e">
        <f t="shared" si="251"/>
        <v>#DIV/0!</v>
      </c>
      <c r="Q3191" s="196"/>
      <c r="R3191" s="197"/>
      <c r="S3191" s="199">
        <f t="shared" si="252"/>
        <v>0</v>
      </c>
      <c r="T3191" s="200">
        <f ca="1">(P3191+S3191)-INVENTARIO[[#This Row],[Comisión 10%]]</f>
        <v>0</v>
      </c>
      <c r="U3191" s="197">
        <f t="shared" ca="1" si="253"/>
        <v>0</v>
      </c>
      <c r="V3191" s="201"/>
      <c r="W3191" s="20">
        <f ca="1">INVENTARIO[[#This Row],[Precio Final]]-(INVENTARIO[[#This Row],[Comisión 10%]]+INVENTARIO[[#This Row],[Costo total]])</f>
        <v>0</v>
      </c>
      <c r="X3191" s="20">
        <f ca="1">INVENTARIO[[#This Row],[Ganancia Unitaria]]*INVENTARIO[[#This Row],[Salidas]]</f>
        <v>0</v>
      </c>
      <c r="Y3191" s="20"/>
      <c r="Z3191" s="20"/>
    </row>
    <row r="3192" spans="1:26" ht="55" hidden="1" customHeight="1" x14ac:dyDescent="0.15">
      <c r="A3192" s="23"/>
      <c r="B3192" s="171"/>
      <c r="C3192" s="22"/>
      <c r="D3192" s="120"/>
      <c r="E3192" s="194"/>
      <c r="F3192" s="195" t="s">
        <v>695</v>
      </c>
      <c r="G3192" s="196"/>
      <c r="H3192" s="197"/>
      <c r="I3192" s="198">
        <f t="shared" ca="1" si="250"/>
        <v>0</v>
      </c>
      <c r="J3192" s="121"/>
      <c r="K3192" s="196">
        <f>SUMIFS(VENTAS[Cantidad],VENTAS[Código del producto Vendido],INVENTARIO[[#This Row],[Code]])</f>
        <v>0</v>
      </c>
      <c r="L3192" s="196">
        <f>INVENTARIO[[#This Row],[Entradas]]-INVENTARIO[[#This Row],[Salidas]]</f>
        <v>0</v>
      </c>
      <c r="M3192" s="197">
        <f ca="1">INVENTARIO[[#This Row],[Pricing 1]]*10%</f>
        <v>0</v>
      </c>
      <c r="N3192" s="197"/>
      <c r="O3192" s="197"/>
      <c r="P3192" s="197" t="e">
        <f t="shared" si="251"/>
        <v>#DIV/0!</v>
      </c>
      <c r="Q3192" s="196"/>
      <c r="R3192" s="197"/>
      <c r="S3192" s="199">
        <f t="shared" si="252"/>
        <v>0</v>
      </c>
      <c r="T3192" s="200">
        <f ca="1">(P3192+S3192)-INVENTARIO[[#This Row],[Comisión 10%]]</f>
        <v>0</v>
      </c>
      <c r="U3192" s="197">
        <f t="shared" ca="1" si="253"/>
        <v>0</v>
      </c>
      <c r="V3192" s="201"/>
      <c r="W3192" s="20">
        <f ca="1">INVENTARIO[[#This Row],[Precio Final]]-(INVENTARIO[[#This Row],[Comisión 10%]]+INVENTARIO[[#This Row],[Costo total]])</f>
        <v>0</v>
      </c>
      <c r="X3192" s="20">
        <f ca="1">INVENTARIO[[#This Row],[Ganancia Unitaria]]*INVENTARIO[[#This Row],[Salidas]]</f>
        <v>0</v>
      </c>
      <c r="Y3192" s="20"/>
      <c r="Z3192" s="20"/>
    </row>
    <row r="3193" spans="1:26" ht="55" hidden="1" customHeight="1" x14ac:dyDescent="0.15">
      <c r="A3193" s="23"/>
      <c r="B3193" s="171"/>
      <c r="C3193" s="22"/>
      <c r="D3193" s="120"/>
      <c r="E3193" s="194"/>
      <c r="F3193" s="195" t="s">
        <v>692</v>
      </c>
      <c r="G3193" s="196"/>
      <c r="H3193" s="197"/>
      <c r="I3193" s="198">
        <f t="shared" ca="1" si="250"/>
        <v>0</v>
      </c>
      <c r="J3193" s="121"/>
      <c r="K3193" s="196">
        <f>SUMIFS(VENTAS[Cantidad],VENTAS[Código del producto Vendido],INVENTARIO[[#This Row],[Code]])</f>
        <v>0</v>
      </c>
      <c r="L3193" s="196">
        <f>INVENTARIO[[#This Row],[Entradas]]-INVENTARIO[[#This Row],[Salidas]]</f>
        <v>0</v>
      </c>
      <c r="M3193" s="197">
        <f ca="1">INVENTARIO[[#This Row],[Pricing 1]]*10%</f>
        <v>0</v>
      </c>
      <c r="N3193" s="197"/>
      <c r="O3193" s="197"/>
      <c r="P3193" s="197" t="e">
        <f t="shared" si="251"/>
        <v>#DIV/0!</v>
      </c>
      <c r="Q3193" s="196"/>
      <c r="R3193" s="197"/>
      <c r="S3193" s="199">
        <f t="shared" si="252"/>
        <v>0</v>
      </c>
      <c r="T3193" s="200">
        <f ca="1">(P3193+S3193)-INVENTARIO[[#This Row],[Comisión 10%]]</f>
        <v>0</v>
      </c>
      <c r="U3193" s="197">
        <f t="shared" ca="1" si="253"/>
        <v>0</v>
      </c>
      <c r="V3193" s="201"/>
      <c r="W3193" s="20">
        <f ca="1">INVENTARIO[[#This Row],[Precio Final]]-(INVENTARIO[[#This Row],[Comisión 10%]]+INVENTARIO[[#This Row],[Costo total]])</f>
        <v>0</v>
      </c>
      <c r="X3193" s="20">
        <f ca="1">INVENTARIO[[#This Row],[Ganancia Unitaria]]*INVENTARIO[[#This Row],[Salidas]]</f>
        <v>0</v>
      </c>
      <c r="Y3193" s="20"/>
      <c r="Z3193" s="20"/>
    </row>
    <row r="3194" spans="1:26" ht="55" hidden="1" customHeight="1" x14ac:dyDescent="0.15">
      <c r="A3194" s="23"/>
      <c r="B3194" s="171"/>
      <c r="C3194" s="22"/>
      <c r="D3194" s="120"/>
      <c r="E3194" s="194"/>
      <c r="F3194" s="195" t="s">
        <v>695</v>
      </c>
      <c r="G3194" s="196"/>
      <c r="H3194" s="197"/>
      <c r="I3194" s="198">
        <f t="shared" ca="1" si="250"/>
        <v>0</v>
      </c>
      <c r="J3194" s="121"/>
      <c r="K3194" s="196">
        <f>SUMIFS(VENTAS[Cantidad],VENTAS[Código del producto Vendido],INVENTARIO[[#This Row],[Code]])</f>
        <v>0</v>
      </c>
      <c r="L3194" s="196">
        <f>INVENTARIO[[#This Row],[Entradas]]-INVENTARIO[[#This Row],[Salidas]]</f>
        <v>0</v>
      </c>
      <c r="M3194" s="197">
        <f ca="1">INVENTARIO[[#This Row],[Pricing 1]]*10%</f>
        <v>0</v>
      </c>
      <c r="N3194" s="197"/>
      <c r="O3194" s="197"/>
      <c r="P3194" s="197" t="e">
        <f t="shared" si="251"/>
        <v>#DIV/0!</v>
      </c>
      <c r="Q3194" s="196"/>
      <c r="R3194" s="197"/>
      <c r="S3194" s="199">
        <f t="shared" si="252"/>
        <v>0</v>
      </c>
      <c r="T3194" s="200">
        <f ca="1">(P3194+S3194)-INVENTARIO[[#This Row],[Comisión 10%]]</f>
        <v>0</v>
      </c>
      <c r="U3194" s="197">
        <f t="shared" ca="1" si="253"/>
        <v>0</v>
      </c>
      <c r="V3194" s="201"/>
      <c r="W3194" s="20">
        <f ca="1">INVENTARIO[[#This Row],[Precio Final]]-(INVENTARIO[[#This Row],[Comisión 10%]]+INVENTARIO[[#This Row],[Costo total]])</f>
        <v>0</v>
      </c>
      <c r="X3194" s="20">
        <f ca="1">INVENTARIO[[#This Row],[Ganancia Unitaria]]*INVENTARIO[[#This Row],[Salidas]]</f>
        <v>0</v>
      </c>
      <c r="Y3194" s="20"/>
      <c r="Z3194" s="20"/>
    </row>
    <row r="3195" spans="1:26" ht="55" hidden="1" customHeight="1" x14ac:dyDescent="0.15">
      <c r="A3195" s="23"/>
      <c r="B3195" s="171"/>
      <c r="C3195" s="22"/>
      <c r="D3195" s="120"/>
      <c r="E3195" s="194"/>
      <c r="F3195" s="195" t="s">
        <v>692</v>
      </c>
      <c r="G3195" s="196"/>
      <c r="H3195" s="197"/>
      <c r="I3195" s="198">
        <f t="shared" ca="1" si="250"/>
        <v>0</v>
      </c>
      <c r="J3195" s="121"/>
      <c r="K3195" s="196">
        <f>SUMIFS(VENTAS[Cantidad],VENTAS[Código del producto Vendido],INVENTARIO[[#This Row],[Code]])</f>
        <v>0</v>
      </c>
      <c r="L3195" s="196">
        <f>INVENTARIO[[#This Row],[Entradas]]-INVENTARIO[[#This Row],[Salidas]]</f>
        <v>0</v>
      </c>
      <c r="M3195" s="197">
        <f ca="1">INVENTARIO[[#This Row],[Pricing 1]]*10%</f>
        <v>0</v>
      </c>
      <c r="N3195" s="197"/>
      <c r="O3195" s="197"/>
      <c r="P3195" s="197" t="e">
        <f t="shared" si="251"/>
        <v>#DIV/0!</v>
      </c>
      <c r="Q3195" s="196"/>
      <c r="R3195" s="197"/>
      <c r="S3195" s="199">
        <f t="shared" si="252"/>
        <v>0</v>
      </c>
      <c r="T3195" s="200">
        <f ca="1">(P3195+S3195)-INVENTARIO[[#This Row],[Comisión 10%]]</f>
        <v>0</v>
      </c>
      <c r="U3195" s="197">
        <f t="shared" ca="1" si="253"/>
        <v>0</v>
      </c>
      <c r="V3195" s="201"/>
      <c r="W3195" s="20">
        <f ca="1">INVENTARIO[[#This Row],[Precio Final]]-(INVENTARIO[[#This Row],[Comisión 10%]]+INVENTARIO[[#This Row],[Costo total]])</f>
        <v>0</v>
      </c>
      <c r="X3195" s="20">
        <f ca="1">INVENTARIO[[#This Row],[Ganancia Unitaria]]*INVENTARIO[[#This Row],[Salidas]]</f>
        <v>0</v>
      </c>
      <c r="Y3195" s="20"/>
      <c r="Z3195" s="20"/>
    </row>
    <row r="3196" spans="1:26" ht="55" hidden="1" customHeight="1" x14ac:dyDescent="0.15">
      <c r="A3196" s="23"/>
      <c r="B3196" s="171"/>
      <c r="C3196" s="22"/>
      <c r="D3196" s="120"/>
      <c r="E3196" s="194"/>
      <c r="F3196" s="195" t="s">
        <v>695</v>
      </c>
      <c r="G3196" s="196"/>
      <c r="H3196" s="197"/>
      <c r="I3196" s="198">
        <f t="shared" ca="1" si="250"/>
        <v>0</v>
      </c>
      <c r="J3196" s="121"/>
      <c r="K3196" s="196">
        <f>SUMIFS(VENTAS[Cantidad],VENTAS[Código del producto Vendido],INVENTARIO[[#This Row],[Code]])</f>
        <v>0</v>
      </c>
      <c r="L3196" s="196">
        <f>INVENTARIO[[#This Row],[Entradas]]-INVENTARIO[[#This Row],[Salidas]]</f>
        <v>0</v>
      </c>
      <c r="M3196" s="197">
        <f ca="1">INVENTARIO[[#This Row],[Pricing 1]]*10%</f>
        <v>0</v>
      </c>
      <c r="N3196" s="197"/>
      <c r="O3196" s="197"/>
      <c r="P3196" s="197" t="e">
        <f t="shared" si="251"/>
        <v>#DIV/0!</v>
      </c>
      <c r="Q3196" s="196"/>
      <c r="R3196" s="197"/>
      <c r="S3196" s="199">
        <f t="shared" si="252"/>
        <v>0</v>
      </c>
      <c r="T3196" s="200">
        <f ca="1">(P3196+S3196)-INVENTARIO[[#This Row],[Comisión 10%]]</f>
        <v>0</v>
      </c>
      <c r="U3196" s="197">
        <f t="shared" ca="1" si="253"/>
        <v>0</v>
      </c>
      <c r="V3196" s="201"/>
      <c r="W3196" s="20">
        <f ca="1">INVENTARIO[[#This Row],[Precio Final]]-(INVENTARIO[[#This Row],[Comisión 10%]]+INVENTARIO[[#This Row],[Costo total]])</f>
        <v>0</v>
      </c>
      <c r="X3196" s="20">
        <f ca="1">INVENTARIO[[#This Row],[Ganancia Unitaria]]*INVENTARIO[[#This Row],[Salidas]]</f>
        <v>0</v>
      </c>
      <c r="Y3196" s="20"/>
      <c r="Z3196" s="20"/>
    </row>
    <row r="3197" spans="1:26" ht="55" hidden="1" customHeight="1" x14ac:dyDescent="0.15">
      <c r="A3197" s="23"/>
      <c r="B3197" s="171"/>
      <c r="C3197" s="22"/>
      <c r="D3197" s="120"/>
      <c r="E3197" s="194"/>
      <c r="F3197" s="195" t="s">
        <v>697</v>
      </c>
      <c r="G3197" s="196"/>
      <c r="H3197" s="197"/>
      <c r="I3197" s="198">
        <f t="shared" ca="1" si="250"/>
        <v>0</v>
      </c>
      <c r="J3197" s="121"/>
      <c r="K3197" s="196">
        <f>SUMIFS(VENTAS[Cantidad],VENTAS[Código del producto Vendido],INVENTARIO[[#This Row],[Code]])</f>
        <v>0</v>
      </c>
      <c r="L3197" s="196">
        <f>INVENTARIO[[#This Row],[Entradas]]-INVENTARIO[[#This Row],[Salidas]]</f>
        <v>0</v>
      </c>
      <c r="M3197" s="197">
        <f ca="1">INVENTARIO[[#This Row],[Pricing 1]]*10%</f>
        <v>0</v>
      </c>
      <c r="N3197" s="197"/>
      <c r="O3197" s="197"/>
      <c r="P3197" s="197" t="e">
        <f t="shared" si="251"/>
        <v>#DIV/0!</v>
      </c>
      <c r="Q3197" s="196"/>
      <c r="R3197" s="197"/>
      <c r="S3197" s="199">
        <f t="shared" si="252"/>
        <v>0</v>
      </c>
      <c r="T3197" s="200">
        <f ca="1">(P3197+S3197)-INVENTARIO[[#This Row],[Comisión 10%]]</f>
        <v>0</v>
      </c>
      <c r="U3197" s="197">
        <f t="shared" ca="1" si="253"/>
        <v>0</v>
      </c>
      <c r="V3197" s="201"/>
      <c r="W3197" s="20">
        <f ca="1">INVENTARIO[[#This Row],[Precio Final]]-(INVENTARIO[[#This Row],[Comisión 10%]]+INVENTARIO[[#This Row],[Costo total]])</f>
        <v>0</v>
      </c>
      <c r="X3197" s="20">
        <f ca="1">INVENTARIO[[#This Row],[Ganancia Unitaria]]*INVENTARIO[[#This Row],[Salidas]]</f>
        <v>0</v>
      </c>
      <c r="Y3197" s="20"/>
      <c r="Z3197" s="20"/>
    </row>
    <row r="3198" spans="1:26" ht="55" hidden="1" customHeight="1" x14ac:dyDescent="0.15">
      <c r="A3198" s="23"/>
      <c r="B3198" s="171"/>
      <c r="C3198" s="22"/>
      <c r="D3198" s="120"/>
      <c r="E3198" s="194"/>
      <c r="F3198" s="195" t="s">
        <v>698</v>
      </c>
      <c r="G3198" s="196"/>
      <c r="H3198" s="197"/>
      <c r="I3198" s="198">
        <f t="shared" ca="1" si="250"/>
        <v>0</v>
      </c>
      <c r="J3198" s="121"/>
      <c r="K3198" s="196">
        <f>SUMIFS(VENTAS[Cantidad],VENTAS[Código del producto Vendido],INVENTARIO[[#This Row],[Code]])</f>
        <v>0</v>
      </c>
      <c r="L3198" s="196">
        <f>INVENTARIO[[#This Row],[Entradas]]-INVENTARIO[[#This Row],[Salidas]]</f>
        <v>0</v>
      </c>
      <c r="M3198" s="197">
        <f ca="1">INVENTARIO[[#This Row],[Pricing 1]]*10%</f>
        <v>0</v>
      </c>
      <c r="N3198" s="197"/>
      <c r="O3198" s="197"/>
      <c r="P3198" s="197" t="e">
        <f t="shared" si="251"/>
        <v>#DIV/0!</v>
      </c>
      <c r="Q3198" s="196"/>
      <c r="R3198" s="197"/>
      <c r="S3198" s="199">
        <f t="shared" si="252"/>
        <v>0</v>
      </c>
      <c r="T3198" s="200">
        <f ca="1">(P3198+S3198)-INVENTARIO[[#This Row],[Comisión 10%]]</f>
        <v>0</v>
      </c>
      <c r="U3198" s="197">
        <f t="shared" ca="1" si="253"/>
        <v>0</v>
      </c>
      <c r="V3198" s="201"/>
      <c r="W3198" s="20">
        <f ca="1">INVENTARIO[[#This Row],[Precio Final]]-(INVENTARIO[[#This Row],[Comisión 10%]]+INVENTARIO[[#This Row],[Costo total]])</f>
        <v>0</v>
      </c>
      <c r="X3198" s="20">
        <f ca="1">INVENTARIO[[#This Row],[Ganancia Unitaria]]*INVENTARIO[[#This Row],[Salidas]]</f>
        <v>0</v>
      </c>
      <c r="Y3198" s="20"/>
      <c r="Z3198" s="20"/>
    </row>
    <row r="3199" spans="1:26" ht="55" hidden="1" customHeight="1" x14ac:dyDescent="0.15">
      <c r="A3199" s="23"/>
      <c r="B3199" s="171"/>
      <c r="C3199" s="22"/>
      <c r="D3199" s="120"/>
      <c r="E3199" s="194"/>
      <c r="F3199" s="195" t="s">
        <v>695</v>
      </c>
      <c r="G3199" s="196"/>
      <c r="H3199" s="197"/>
      <c r="I3199" s="198">
        <f t="shared" ca="1" si="250"/>
        <v>0</v>
      </c>
      <c r="J3199" s="121"/>
      <c r="K3199" s="196">
        <f>SUMIFS(VENTAS[Cantidad],VENTAS[Código del producto Vendido],INVENTARIO[[#This Row],[Code]])</f>
        <v>0</v>
      </c>
      <c r="L3199" s="196">
        <f>INVENTARIO[[#This Row],[Entradas]]-INVENTARIO[[#This Row],[Salidas]]</f>
        <v>0</v>
      </c>
      <c r="M3199" s="197">
        <f ca="1">INVENTARIO[[#This Row],[Pricing 1]]*10%</f>
        <v>0</v>
      </c>
      <c r="N3199" s="197"/>
      <c r="O3199" s="197"/>
      <c r="P3199" s="197" t="e">
        <f t="shared" si="251"/>
        <v>#DIV/0!</v>
      </c>
      <c r="Q3199" s="196"/>
      <c r="R3199" s="197"/>
      <c r="S3199" s="199">
        <f t="shared" si="252"/>
        <v>0</v>
      </c>
      <c r="T3199" s="200">
        <f ca="1">(P3199+S3199)-INVENTARIO[[#This Row],[Comisión 10%]]</f>
        <v>0</v>
      </c>
      <c r="U3199" s="197">
        <f t="shared" ca="1" si="253"/>
        <v>0</v>
      </c>
      <c r="V3199" s="201"/>
      <c r="W3199" s="20">
        <f ca="1">INVENTARIO[[#This Row],[Precio Final]]-(INVENTARIO[[#This Row],[Comisión 10%]]+INVENTARIO[[#This Row],[Costo total]])</f>
        <v>0</v>
      </c>
      <c r="X3199" s="20">
        <f ca="1">INVENTARIO[[#This Row],[Ganancia Unitaria]]*INVENTARIO[[#This Row],[Salidas]]</f>
        <v>0</v>
      </c>
      <c r="Y3199" s="20"/>
      <c r="Z3199" s="20"/>
    </row>
    <row r="3200" spans="1:26" ht="55" hidden="1" customHeight="1" x14ac:dyDescent="0.15">
      <c r="A3200" s="23"/>
      <c r="B3200" s="171"/>
      <c r="C3200" s="22"/>
      <c r="D3200" s="120"/>
      <c r="E3200" s="194"/>
      <c r="F3200" s="195" t="s">
        <v>697</v>
      </c>
      <c r="G3200" s="196"/>
      <c r="H3200" s="197"/>
      <c r="I3200" s="198">
        <f t="shared" ca="1" si="250"/>
        <v>0</v>
      </c>
      <c r="J3200" s="121"/>
      <c r="K3200" s="196">
        <f>SUMIFS(VENTAS[Cantidad],VENTAS[Código del producto Vendido],INVENTARIO[[#This Row],[Code]])</f>
        <v>0</v>
      </c>
      <c r="L3200" s="196">
        <f>INVENTARIO[[#This Row],[Entradas]]-INVENTARIO[[#This Row],[Salidas]]</f>
        <v>0</v>
      </c>
      <c r="M3200" s="197">
        <f ca="1">INVENTARIO[[#This Row],[Pricing 1]]*10%</f>
        <v>0</v>
      </c>
      <c r="N3200" s="197"/>
      <c r="O3200" s="197"/>
      <c r="P3200" s="197" t="e">
        <f t="shared" si="251"/>
        <v>#DIV/0!</v>
      </c>
      <c r="Q3200" s="196"/>
      <c r="R3200" s="197"/>
      <c r="S3200" s="199">
        <f t="shared" si="252"/>
        <v>0</v>
      </c>
      <c r="T3200" s="200">
        <f ca="1">(P3200+S3200)-INVENTARIO[[#This Row],[Comisión 10%]]</f>
        <v>0</v>
      </c>
      <c r="U3200" s="197">
        <f t="shared" ca="1" si="253"/>
        <v>0</v>
      </c>
      <c r="V3200" s="201"/>
      <c r="W3200" s="20">
        <f ca="1">INVENTARIO[[#This Row],[Precio Final]]-(INVENTARIO[[#This Row],[Comisión 10%]]+INVENTARIO[[#This Row],[Costo total]])</f>
        <v>0</v>
      </c>
      <c r="X3200" s="20">
        <f ca="1">INVENTARIO[[#This Row],[Ganancia Unitaria]]*INVENTARIO[[#This Row],[Salidas]]</f>
        <v>0</v>
      </c>
      <c r="Y3200" s="20"/>
      <c r="Z3200" s="20"/>
    </row>
    <row r="3201" spans="1:26" ht="55" hidden="1" customHeight="1" x14ac:dyDescent="0.15">
      <c r="A3201" s="23"/>
      <c r="B3201" s="171"/>
      <c r="C3201" s="22"/>
      <c r="D3201" s="120"/>
      <c r="E3201" s="194"/>
      <c r="F3201" s="195" t="s">
        <v>695</v>
      </c>
      <c r="G3201" s="196"/>
      <c r="H3201" s="197"/>
      <c r="I3201" s="198">
        <f t="shared" ca="1" si="250"/>
        <v>0</v>
      </c>
      <c r="J3201" s="121"/>
      <c r="K3201" s="196">
        <f>SUMIFS(VENTAS[Cantidad],VENTAS[Código del producto Vendido],INVENTARIO[[#This Row],[Code]])</f>
        <v>0</v>
      </c>
      <c r="L3201" s="196">
        <f>INVENTARIO[[#This Row],[Entradas]]-INVENTARIO[[#This Row],[Salidas]]</f>
        <v>0</v>
      </c>
      <c r="M3201" s="197">
        <f ca="1">INVENTARIO[[#This Row],[Pricing 1]]*10%</f>
        <v>0</v>
      </c>
      <c r="N3201" s="197"/>
      <c r="O3201" s="197"/>
      <c r="P3201" s="197" t="e">
        <f t="shared" si="251"/>
        <v>#DIV/0!</v>
      </c>
      <c r="Q3201" s="196"/>
      <c r="R3201" s="197"/>
      <c r="S3201" s="199">
        <f t="shared" si="252"/>
        <v>0</v>
      </c>
      <c r="T3201" s="200">
        <f ca="1">(P3201+S3201)-INVENTARIO[[#This Row],[Comisión 10%]]</f>
        <v>0</v>
      </c>
      <c r="U3201" s="197">
        <f t="shared" ca="1" si="253"/>
        <v>0</v>
      </c>
      <c r="V3201" s="201"/>
      <c r="W3201" s="20">
        <f ca="1">INVENTARIO[[#This Row],[Precio Final]]-(INVENTARIO[[#This Row],[Comisión 10%]]+INVENTARIO[[#This Row],[Costo total]])</f>
        <v>0</v>
      </c>
      <c r="X3201" s="20">
        <f ca="1">INVENTARIO[[#This Row],[Ganancia Unitaria]]*INVENTARIO[[#This Row],[Salidas]]</f>
        <v>0</v>
      </c>
      <c r="Y3201" s="20"/>
      <c r="Z3201" s="20"/>
    </row>
    <row r="3202" spans="1:26" ht="55" hidden="1" customHeight="1" x14ac:dyDescent="0.15">
      <c r="A3202" s="23"/>
      <c r="B3202" s="171"/>
      <c r="C3202" s="22"/>
      <c r="D3202" s="120"/>
      <c r="E3202" s="194"/>
      <c r="F3202" s="195" t="s">
        <v>697</v>
      </c>
      <c r="G3202" s="196"/>
      <c r="H3202" s="197"/>
      <c r="I3202" s="198">
        <f t="shared" ca="1" si="250"/>
        <v>0</v>
      </c>
      <c r="J3202" s="121"/>
      <c r="K3202" s="196">
        <f>SUMIFS(VENTAS[Cantidad],VENTAS[Código del producto Vendido],INVENTARIO[[#This Row],[Code]])</f>
        <v>0</v>
      </c>
      <c r="L3202" s="196">
        <f>INVENTARIO[[#This Row],[Entradas]]-INVENTARIO[[#This Row],[Salidas]]</f>
        <v>0</v>
      </c>
      <c r="M3202" s="197">
        <f ca="1">INVENTARIO[[#This Row],[Pricing 1]]*10%</f>
        <v>0</v>
      </c>
      <c r="N3202" s="197"/>
      <c r="O3202" s="197"/>
      <c r="P3202" s="197" t="e">
        <f t="shared" si="251"/>
        <v>#DIV/0!</v>
      </c>
      <c r="Q3202" s="196"/>
      <c r="R3202" s="197"/>
      <c r="S3202" s="199">
        <f t="shared" si="252"/>
        <v>0</v>
      </c>
      <c r="T3202" s="200">
        <f ca="1">(P3202+S3202)-INVENTARIO[[#This Row],[Comisión 10%]]</f>
        <v>0</v>
      </c>
      <c r="U3202" s="197">
        <f t="shared" ca="1" si="253"/>
        <v>0</v>
      </c>
      <c r="V3202" s="201"/>
      <c r="W3202" s="20">
        <f ca="1">INVENTARIO[[#This Row],[Precio Final]]-(INVENTARIO[[#This Row],[Comisión 10%]]+INVENTARIO[[#This Row],[Costo total]])</f>
        <v>0</v>
      </c>
      <c r="X3202" s="20">
        <f ca="1">INVENTARIO[[#This Row],[Ganancia Unitaria]]*INVENTARIO[[#This Row],[Salidas]]</f>
        <v>0</v>
      </c>
      <c r="Y3202" s="20"/>
      <c r="Z3202" s="20"/>
    </row>
    <row r="3203" spans="1:26" ht="55" hidden="1" customHeight="1" x14ac:dyDescent="0.15">
      <c r="A3203" s="23"/>
      <c r="B3203" s="171"/>
      <c r="C3203" s="22"/>
      <c r="D3203" s="120"/>
      <c r="E3203" s="194"/>
      <c r="F3203" s="195" t="s">
        <v>711</v>
      </c>
      <c r="G3203" s="196"/>
      <c r="H3203" s="197"/>
      <c r="I3203" s="198">
        <f t="shared" ca="1" si="250"/>
        <v>0</v>
      </c>
      <c r="J3203" s="121"/>
      <c r="K3203" s="196">
        <f>SUMIFS(VENTAS[Cantidad],VENTAS[Código del producto Vendido],INVENTARIO[[#This Row],[Code]])</f>
        <v>0</v>
      </c>
      <c r="L3203" s="196">
        <f>INVENTARIO[[#This Row],[Entradas]]-INVENTARIO[[#This Row],[Salidas]]</f>
        <v>0</v>
      </c>
      <c r="M3203" s="197">
        <f ca="1">INVENTARIO[[#This Row],[Pricing 1]]*10%</f>
        <v>0</v>
      </c>
      <c r="N3203" s="197"/>
      <c r="O3203" s="197"/>
      <c r="P3203" s="197" t="e">
        <f t="shared" si="251"/>
        <v>#DIV/0!</v>
      </c>
      <c r="Q3203" s="196"/>
      <c r="R3203" s="197"/>
      <c r="S3203" s="199">
        <f t="shared" si="252"/>
        <v>0</v>
      </c>
      <c r="T3203" s="200">
        <f ca="1">(P3203+S3203)-INVENTARIO[[#This Row],[Comisión 10%]]</f>
        <v>0</v>
      </c>
      <c r="U3203" s="197">
        <f t="shared" ca="1" si="253"/>
        <v>0</v>
      </c>
      <c r="V3203" s="201"/>
      <c r="W3203" s="20">
        <f ca="1">INVENTARIO[[#This Row],[Precio Final]]-(INVENTARIO[[#This Row],[Comisión 10%]]+INVENTARIO[[#This Row],[Costo total]])</f>
        <v>0</v>
      </c>
      <c r="X3203" s="20">
        <f ca="1">INVENTARIO[[#This Row],[Ganancia Unitaria]]*INVENTARIO[[#This Row],[Salidas]]</f>
        <v>0</v>
      </c>
      <c r="Y3203" s="20"/>
      <c r="Z3203" s="20"/>
    </row>
    <row r="3204" spans="1:26" ht="55" hidden="1" customHeight="1" x14ac:dyDescent="0.15">
      <c r="A3204" s="23"/>
      <c r="B3204" s="171"/>
      <c r="C3204" s="22"/>
      <c r="D3204" s="120"/>
      <c r="E3204" s="194"/>
      <c r="F3204" s="195" t="s">
        <v>711</v>
      </c>
      <c r="G3204" s="196"/>
      <c r="H3204" s="197"/>
      <c r="I3204" s="198">
        <f t="shared" ca="1" si="250"/>
        <v>0</v>
      </c>
      <c r="J3204" s="121"/>
      <c r="K3204" s="196">
        <f>SUMIFS(VENTAS[Cantidad],VENTAS[Código del producto Vendido],INVENTARIO[[#This Row],[Code]])</f>
        <v>0</v>
      </c>
      <c r="L3204" s="196">
        <f>INVENTARIO[[#This Row],[Entradas]]-INVENTARIO[[#This Row],[Salidas]]</f>
        <v>0</v>
      </c>
      <c r="M3204" s="197">
        <f ca="1">INVENTARIO[[#This Row],[Pricing 1]]*10%</f>
        <v>0</v>
      </c>
      <c r="N3204" s="197"/>
      <c r="O3204" s="197"/>
      <c r="P3204" s="197" t="e">
        <f t="shared" si="251"/>
        <v>#DIV/0!</v>
      </c>
      <c r="Q3204" s="196"/>
      <c r="R3204" s="197"/>
      <c r="S3204" s="199">
        <f t="shared" si="252"/>
        <v>0</v>
      </c>
      <c r="T3204" s="200">
        <f ca="1">(P3204+S3204)-INVENTARIO[[#This Row],[Comisión 10%]]</f>
        <v>0</v>
      </c>
      <c r="U3204" s="197">
        <f t="shared" ca="1" si="253"/>
        <v>0</v>
      </c>
      <c r="V3204" s="201"/>
      <c r="W3204" s="20">
        <f ca="1">INVENTARIO[[#This Row],[Precio Final]]-(INVENTARIO[[#This Row],[Comisión 10%]]+INVENTARIO[[#This Row],[Costo total]])</f>
        <v>0</v>
      </c>
      <c r="X3204" s="20">
        <f ca="1">INVENTARIO[[#This Row],[Ganancia Unitaria]]*INVENTARIO[[#This Row],[Salidas]]</f>
        <v>0</v>
      </c>
      <c r="Y3204" s="20"/>
      <c r="Z3204" s="20"/>
    </row>
    <row r="3205" spans="1:26" ht="55" hidden="1" customHeight="1" x14ac:dyDescent="0.15">
      <c r="A3205" s="23"/>
      <c r="B3205" s="171"/>
      <c r="C3205" s="22"/>
      <c r="D3205" s="120"/>
      <c r="E3205" s="194"/>
      <c r="F3205" s="195"/>
      <c r="G3205" s="196"/>
      <c r="H3205" s="197"/>
      <c r="I3205" s="198">
        <f t="shared" ca="1" si="250"/>
        <v>0</v>
      </c>
      <c r="J3205" s="121"/>
      <c r="K3205" s="196">
        <f>SUMIFS(VENTAS[Cantidad],VENTAS[Código del producto Vendido],INVENTARIO[[#This Row],[Code]])</f>
        <v>0</v>
      </c>
      <c r="L3205" s="196">
        <f>INVENTARIO[[#This Row],[Entradas]]-INVENTARIO[[#This Row],[Salidas]]</f>
        <v>0</v>
      </c>
      <c r="M3205" s="197">
        <f ca="1">INVENTARIO[[#This Row],[Pricing 1]]*10%</f>
        <v>0</v>
      </c>
      <c r="N3205" s="197"/>
      <c r="O3205" s="197"/>
      <c r="P3205" s="197" t="e">
        <f t="shared" si="251"/>
        <v>#DIV/0!</v>
      </c>
      <c r="Q3205" s="196"/>
      <c r="R3205" s="197"/>
      <c r="S3205" s="199">
        <f t="shared" si="252"/>
        <v>0</v>
      </c>
      <c r="T3205" s="200">
        <f ca="1">(P3205+S3205)-INVENTARIO[[#This Row],[Comisión 10%]]</f>
        <v>0</v>
      </c>
      <c r="U3205" s="197">
        <f t="shared" ca="1" si="253"/>
        <v>0</v>
      </c>
      <c r="V3205" s="201"/>
      <c r="W3205" s="20">
        <f ca="1">INVENTARIO[[#This Row],[Precio Final]]-(INVENTARIO[[#This Row],[Comisión 10%]]+INVENTARIO[[#This Row],[Costo total]])</f>
        <v>0</v>
      </c>
      <c r="X3205" s="20">
        <f ca="1">INVENTARIO[[#This Row],[Ganancia Unitaria]]*INVENTARIO[[#This Row],[Salidas]]</f>
        <v>0</v>
      </c>
      <c r="Y3205" s="20"/>
      <c r="Z3205" s="20"/>
    </row>
    <row r="3206" spans="1:26" ht="55" hidden="1" customHeight="1" x14ac:dyDescent="0.15">
      <c r="A3206" s="23"/>
      <c r="B3206" s="171"/>
      <c r="C3206" s="22"/>
      <c r="D3206" s="120"/>
      <c r="E3206" s="194"/>
      <c r="F3206" s="195" t="s">
        <v>695</v>
      </c>
      <c r="G3206" s="196"/>
      <c r="H3206" s="197"/>
      <c r="I3206" s="198">
        <f t="shared" ca="1" si="250"/>
        <v>0</v>
      </c>
      <c r="J3206" s="121"/>
      <c r="K3206" s="196">
        <f>SUMIFS(VENTAS[Cantidad],VENTAS[Código del producto Vendido],INVENTARIO[[#This Row],[Code]])</f>
        <v>0</v>
      </c>
      <c r="L3206" s="196">
        <f>INVENTARIO[[#This Row],[Entradas]]-INVENTARIO[[#This Row],[Salidas]]</f>
        <v>0</v>
      </c>
      <c r="M3206" s="197">
        <f ca="1">INVENTARIO[[#This Row],[Pricing 1]]*10%</f>
        <v>0</v>
      </c>
      <c r="N3206" s="197"/>
      <c r="O3206" s="197"/>
      <c r="P3206" s="197" t="e">
        <f t="shared" si="251"/>
        <v>#DIV/0!</v>
      </c>
      <c r="Q3206" s="196"/>
      <c r="R3206" s="197"/>
      <c r="S3206" s="199">
        <f t="shared" si="252"/>
        <v>0</v>
      </c>
      <c r="T3206" s="200">
        <f ca="1">(P3206+S3206)-INVENTARIO[[#This Row],[Comisión 10%]]</f>
        <v>0</v>
      </c>
      <c r="U3206" s="197">
        <f t="shared" ca="1" si="253"/>
        <v>0</v>
      </c>
      <c r="V3206" s="201"/>
      <c r="W3206" s="20">
        <f ca="1">INVENTARIO[[#This Row],[Precio Final]]-(INVENTARIO[[#This Row],[Comisión 10%]]+INVENTARIO[[#This Row],[Costo total]])</f>
        <v>0</v>
      </c>
      <c r="X3206" s="20">
        <f ca="1">INVENTARIO[[#This Row],[Ganancia Unitaria]]*INVENTARIO[[#This Row],[Salidas]]</f>
        <v>0</v>
      </c>
      <c r="Y3206" s="20"/>
      <c r="Z3206" s="20"/>
    </row>
    <row r="3207" spans="1:26" ht="55" hidden="1" customHeight="1" x14ac:dyDescent="0.15">
      <c r="A3207" s="23"/>
      <c r="B3207" s="171"/>
      <c r="C3207" s="22"/>
      <c r="D3207" s="120"/>
      <c r="E3207" s="194"/>
      <c r="F3207" s="195" t="s">
        <v>695</v>
      </c>
      <c r="G3207" s="196"/>
      <c r="H3207" s="197"/>
      <c r="I3207" s="198">
        <f t="shared" ca="1" si="250"/>
        <v>0</v>
      </c>
      <c r="J3207" s="121"/>
      <c r="K3207" s="196">
        <f>SUMIFS(VENTAS[Cantidad],VENTAS[Código del producto Vendido],INVENTARIO[[#This Row],[Code]])</f>
        <v>0</v>
      </c>
      <c r="L3207" s="196">
        <f>INVENTARIO[[#This Row],[Entradas]]-INVENTARIO[[#This Row],[Salidas]]</f>
        <v>0</v>
      </c>
      <c r="M3207" s="197">
        <f ca="1">INVENTARIO[[#This Row],[Pricing 1]]*10%</f>
        <v>0</v>
      </c>
      <c r="N3207" s="197"/>
      <c r="O3207" s="197"/>
      <c r="P3207" s="197" t="e">
        <f t="shared" si="251"/>
        <v>#DIV/0!</v>
      </c>
      <c r="Q3207" s="196"/>
      <c r="R3207" s="197"/>
      <c r="S3207" s="199">
        <f t="shared" si="252"/>
        <v>0</v>
      </c>
      <c r="T3207" s="200">
        <f ca="1">(P3207+S3207)-INVENTARIO[[#This Row],[Comisión 10%]]</f>
        <v>0</v>
      </c>
      <c r="U3207" s="197">
        <f t="shared" ca="1" si="253"/>
        <v>0</v>
      </c>
      <c r="V3207" s="201"/>
      <c r="W3207" s="20">
        <f ca="1">INVENTARIO[[#This Row],[Precio Final]]-(INVENTARIO[[#This Row],[Comisión 10%]]+INVENTARIO[[#This Row],[Costo total]])</f>
        <v>0</v>
      </c>
      <c r="X3207" s="20">
        <f ca="1">INVENTARIO[[#This Row],[Ganancia Unitaria]]*INVENTARIO[[#This Row],[Salidas]]</f>
        <v>0</v>
      </c>
      <c r="Y3207" s="20"/>
      <c r="Z3207" s="20"/>
    </row>
    <row r="3208" spans="1:26" ht="55" hidden="1" customHeight="1" x14ac:dyDescent="0.15">
      <c r="A3208" s="23"/>
      <c r="B3208" s="171"/>
      <c r="C3208" s="22"/>
      <c r="D3208" s="120"/>
      <c r="E3208" s="194"/>
      <c r="F3208" s="195" t="s">
        <v>695</v>
      </c>
      <c r="G3208" s="196"/>
      <c r="H3208" s="197"/>
      <c r="I3208" s="198">
        <f t="shared" ca="1" si="250"/>
        <v>0</v>
      </c>
      <c r="J3208" s="121"/>
      <c r="K3208" s="196">
        <f>SUMIFS(VENTAS[Cantidad],VENTAS[Código del producto Vendido],INVENTARIO[[#This Row],[Code]])</f>
        <v>0</v>
      </c>
      <c r="L3208" s="196">
        <f>INVENTARIO[[#This Row],[Entradas]]-INVENTARIO[[#This Row],[Salidas]]</f>
        <v>0</v>
      </c>
      <c r="M3208" s="197">
        <f ca="1">INVENTARIO[[#This Row],[Pricing 1]]*10%</f>
        <v>0</v>
      </c>
      <c r="N3208" s="197"/>
      <c r="O3208" s="197"/>
      <c r="P3208" s="197" t="e">
        <f t="shared" si="251"/>
        <v>#DIV/0!</v>
      </c>
      <c r="Q3208" s="196"/>
      <c r="R3208" s="197"/>
      <c r="S3208" s="199">
        <f t="shared" si="252"/>
        <v>0</v>
      </c>
      <c r="T3208" s="200">
        <f ca="1">(P3208+S3208)-INVENTARIO[[#This Row],[Comisión 10%]]</f>
        <v>0</v>
      </c>
      <c r="U3208" s="197">
        <f t="shared" ca="1" si="253"/>
        <v>0</v>
      </c>
      <c r="V3208" s="201"/>
      <c r="W3208" s="20">
        <f ca="1">INVENTARIO[[#This Row],[Precio Final]]-(INVENTARIO[[#This Row],[Comisión 10%]]+INVENTARIO[[#This Row],[Costo total]])</f>
        <v>0</v>
      </c>
      <c r="X3208" s="20">
        <f ca="1">INVENTARIO[[#This Row],[Ganancia Unitaria]]*INVENTARIO[[#This Row],[Salidas]]</f>
        <v>0</v>
      </c>
      <c r="Y3208" s="20"/>
      <c r="Z3208" s="20"/>
    </row>
    <row r="3209" spans="1:26" ht="55" hidden="1" customHeight="1" x14ac:dyDescent="0.15">
      <c r="A3209" s="23"/>
      <c r="B3209" s="171"/>
      <c r="C3209" s="22"/>
      <c r="D3209" s="120"/>
      <c r="E3209" s="194"/>
      <c r="F3209" s="195" t="s">
        <v>711</v>
      </c>
      <c r="G3209" s="196"/>
      <c r="H3209" s="197"/>
      <c r="I3209" s="198">
        <f t="shared" ca="1" si="250"/>
        <v>0</v>
      </c>
      <c r="J3209" s="121"/>
      <c r="K3209" s="196">
        <f>SUMIFS(VENTAS[Cantidad],VENTAS[Código del producto Vendido],INVENTARIO[[#This Row],[Code]])</f>
        <v>0</v>
      </c>
      <c r="L3209" s="196">
        <f>INVENTARIO[[#This Row],[Entradas]]-INVENTARIO[[#This Row],[Salidas]]</f>
        <v>0</v>
      </c>
      <c r="M3209" s="197">
        <f ca="1">INVENTARIO[[#This Row],[Pricing 1]]*10%</f>
        <v>0</v>
      </c>
      <c r="N3209" s="197"/>
      <c r="O3209" s="197"/>
      <c r="P3209" s="197" t="e">
        <f t="shared" si="251"/>
        <v>#DIV/0!</v>
      </c>
      <c r="Q3209" s="196"/>
      <c r="R3209" s="197"/>
      <c r="S3209" s="199">
        <f t="shared" si="252"/>
        <v>0</v>
      </c>
      <c r="T3209" s="200">
        <f ca="1">(P3209+S3209)-INVENTARIO[[#This Row],[Comisión 10%]]</f>
        <v>0</v>
      </c>
      <c r="U3209" s="197">
        <f t="shared" ca="1" si="253"/>
        <v>0</v>
      </c>
      <c r="V3209" s="201"/>
      <c r="W3209" s="20">
        <f ca="1">INVENTARIO[[#This Row],[Precio Final]]-(INVENTARIO[[#This Row],[Comisión 10%]]+INVENTARIO[[#This Row],[Costo total]])</f>
        <v>0</v>
      </c>
      <c r="X3209" s="20">
        <f ca="1">INVENTARIO[[#This Row],[Ganancia Unitaria]]*INVENTARIO[[#This Row],[Salidas]]</f>
        <v>0</v>
      </c>
      <c r="Y3209" s="20"/>
      <c r="Z3209" s="20"/>
    </row>
    <row r="3210" spans="1:26" ht="55" hidden="1" customHeight="1" x14ac:dyDescent="0.15">
      <c r="A3210" s="23"/>
      <c r="B3210" s="171"/>
      <c r="C3210" s="22"/>
      <c r="D3210" s="120"/>
      <c r="E3210" s="194"/>
      <c r="F3210" s="195" t="s">
        <v>711</v>
      </c>
      <c r="G3210" s="196"/>
      <c r="H3210" s="197"/>
      <c r="I3210" s="198">
        <f t="shared" ca="1" si="250"/>
        <v>0</v>
      </c>
      <c r="J3210" s="121"/>
      <c r="K3210" s="196">
        <f>SUMIFS(VENTAS[Cantidad],VENTAS[Código del producto Vendido],INVENTARIO[[#This Row],[Code]])</f>
        <v>0</v>
      </c>
      <c r="L3210" s="196">
        <f>INVENTARIO[[#This Row],[Entradas]]-INVENTARIO[[#This Row],[Salidas]]</f>
        <v>0</v>
      </c>
      <c r="M3210" s="197">
        <f ca="1">INVENTARIO[[#This Row],[Pricing 1]]*10%</f>
        <v>0</v>
      </c>
      <c r="N3210" s="197"/>
      <c r="O3210" s="197"/>
      <c r="P3210" s="197" t="e">
        <f t="shared" si="251"/>
        <v>#DIV/0!</v>
      </c>
      <c r="Q3210" s="196"/>
      <c r="R3210" s="197"/>
      <c r="S3210" s="199">
        <f t="shared" si="252"/>
        <v>0</v>
      </c>
      <c r="T3210" s="200">
        <f ca="1">(P3210+S3210)-INVENTARIO[[#This Row],[Comisión 10%]]</f>
        <v>0</v>
      </c>
      <c r="U3210" s="197">
        <f t="shared" ca="1" si="253"/>
        <v>0</v>
      </c>
      <c r="V3210" s="201"/>
      <c r="W3210" s="20">
        <f ca="1">INVENTARIO[[#This Row],[Precio Final]]-(INVENTARIO[[#This Row],[Comisión 10%]]+INVENTARIO[[#This Row],[Costo total]])</f>
        <v>0</v>
      </c>
      <c r="X3210" s="20">
        <f ca="1">INVENTARIO[[#This Row],[Ganancia Unitaria]]*INVENTARIO[[#This Row],[Salidas]]</f>
        <v>0</v>
      </c>
      <c r="Y3210" s="20"/>
      <c r="Z3210" s="20"/>
    </row>
    <row r="3211" spans="1:26" ht="55" hidden="1" customHeight="1" x14ac:dyDescent="0.15">
      <c r="A3211" s="23"/>
      <c r="B3211" s="171"/>
      <c r="C3211" s="22"/>
      <c r="D3211" s="120"/>
      <c r="E3211" s="194"/>
      <c r="F3211" s="195" t="s">
        <v>695</v>
      </c>
      <c r="G3211" s="196"/>
      <c r="H3211" s="197"/>
      <c r="I3211" s="198">
        <f t="shared" ca="1" si="250"/>
        <v>0</v>
      </c>
      <c r="J3211" s="121"/>
      <c r="K3211" s="196">
        <f>SUMIFS(VENTAS[Cantidad],VENTAS[Código del producto Vendido],INVENTARIO[[#This Row],[Code]])</f>
        <v>0</v>
      </c>
      <c r="L3211" s="196">
        <f>INVENTARIO[[#This Row],[Entradas]]-INVENTARIO[[#This Row],[Salidas]]</f>
        <v>0</v>
      </c>
      <c r="M3211" s="197">
        <f ca="1">INVENTARIO[[#This Row],[Pricing 1]]*10%</f>
        <v>0</v>
      </c>
      <c r="N3211" s="197"/>
      <c r="O3211" s="197"/>
      <c r="P3211" s="197" t="e">
        <f t="shared" si="251"/>
        <v>#DIV/0!</v>
      </c>
      <c r="Q3211" s="196"/>
      <c r="R3211" s="197"/>
      <c r="S3211" s="199">
        <f t="shared" si="252"/>
        <v>0</v>
      </c>
      <c r="T3211" s="200">
        <f ca="1">(P3211+S3211)-INVENTARIO[[#This Row],[Comisión 10%]]</f>
        <v>0</v>
      </c>
      <c r="U3211" s="197">
        <f t="shared" ca="1" si="253"/>
        <v>0</v>
      </c>
      <c r="V3211" s="201"/>
      <c r="W3211" s="20">
        <f ca="1">INVENTARIO[[#This Row],[Precio Final]]-(INVENTARIO[[#This Row],[Comisión 10%]]+INVENTARIO[[#This Row],[Costo total]])</f>
        <v>0</v>
      </c>
      <c r="X3211" s="20">
        <f ca="1">INVENTARIO[[#This Row],[Ganancia Unitaria]]*INVENTARIO[[#This Row],[Salidas]]</f>
        <v>0</v>
      </c>
      <c r="Y3211" s="20"/>
      <c r="Z3211" s="20"/>
    </row>
    <row r="3212" spans="1:26" ht="55" hidden="1" customHeight="1" x14ac:dyDescent="0.15">
      <c r="A3212" s="23"/>
      <c r="B3212" s="171"/>
      <c r="C3212" s="22"/>
      <c r="D3212" s="120"/>
      <c r="E3212" s="194"/>
      <c r="F3212" s="195" t="s">
        <v>695</v>
      </c>
      <c r="G3212" s="196"/>
      <c r="H3212" s="197"/>
      <c r="I3212" s="198">
        <f t="shared" ca="1" si="250"/>
        <v>0</v>
      </c>
      <c r="J3212" s="121"/>
      <c r="K3212" s="196">
        <f>SUMIFS(VENTAS[Cantidad],VENTAS[Código del producto Vendido],INVENTARIO[[#This Row],[Code]])</f>
        <v>0</v>
      </c>
      <c r="L3212" s="196">
        <f>INVENTARIO[[#This Row],[Entradas]]-INVENTARIO[[#This Row],[Salidas]]</f>
        <v>0</v>
      </c>
      <c r="M3212" s="197">
        <f ca="1">INVENTARIO[[#This Row],[Pricing 1]]*10%</f>
        <v>0</v>
      </c>
      <c r="N3212" s="197"/>
      <c r="O3212" s="197"/>
      <c r="P3212" s="197" t="e">
        <f t="shared" si="251"/>
        <v>#DIV/0!</v>
      </c>
      <c r="Q3212" s="196"/>
      <c r="R3212" s="197"/>
      <c r="S3212" s="199">
        <f t="shared" si="252"/>
        <v>0</v>
      </c>
      <c r="T3212" s="200">
        <f ca="1">(P3212+S3212)-INVENTARIO[[#This Row],[Comisión 10%]]</f>
        <v>0</v>
      </c>
      <c r="U3212" s="197">
        <f t="shared" ca="1" si="253"/>
        <v>0</v>
      </c>
      <c r="V3212" s="201"/>
      <c r="W3212" s="20">
        <f ca="1">INVENTARIO[[#This Row],[Precio Final]]-(INVENTARIO[[#This Row],[Comisión 10%]]+INVENTARIO[[#This Row],[Costo total]])</f>
        <v>0</v>
      </c>
      <c r="X3212" s="20">
        <f ca="1">INVENTARIO[[#This Row],[Ganancia Unitaria]]*INVENTARIO[[#This Row],[Salidas]]</f>
        <v>0</v>
      </c>
      <c r="Y3212" s="20"/>
      <c r="Z3212" s="20"/>
    </row>
    <row r="3213" spans="1:26" ht="55" hidden="1" customHeight="1" x14ac:dyDescent="0.15">
      <c r="A3213" s="23"/>
      <c r="B3213" s="171"/>
      <c r="C3213" s="22"/>
      <c r="D3213" s="120"/>
      <c r="E3213" s="194"/>
      <c r="F3213" s="195" t="s">
        <v>695</v>
      </c>
      <c r="G3213" s="196"/>
      <c r="H3213" s="197"/>
      <c r="I3213" s="198">
        <f t="shared" ca="1" si="250"/>
        <v>0</v>
      </c>
      <c r="J3213" s="121"/>
      <c r="K3213" s="196">
        <f>SUMIFS(VENTAS[Cantidad],VENTAS[Código del producto Vendido],INVENTARIO[[#This Row],[Code]])</f>
        <v>0</v>
      </c>
      <c r="L3213" s="196">
        <f>INVENTARIO[[#This Row],[Entradas]]-INVENTARIO[[#This Row],[Salidas]]</f>
        <v>0</v>
      </c>
      <c r="M3213" s="197">
        <f ca="1">INVENTARIO[[#This Row],[Pricing 1]]*10%</f>
        <v>0</v>
      </c>
      <c r="N3213" s="197"/>
      <c r="O3213" s="197"/>
      <c r="P3213" s="197" t="e">
        <f t="shared" si="251"/>
        <v>#DIV/0!</v>
      </c>
      <c r="Q3213" s="196"/>
      <c r="R3213" s="197"/>
      <c r="S3213" s="199">
        <f t="shared" si="252"/>
        <v>0</v>
      </c>
      <c r="T3213" s="200">
        <f ca="1">(P3213+S3213)-INVENTARIO[[#This Row],[Comisión 10%]]</f>
        <v>0</v>
      </c>
      <c r="U3213" s="197">
        <f t="shared" ca="1" si="253"/>
        <v>0</v>
      </c>
      <c r="V3213" s="201"/>
      <c r="W3213" s="20">
        <f ca="1">INVENTARIO[[#This Row],[Precio Final]]-(INVENTARIO[[#This Row],[Comisión 10%]]+INVENTARIO[[#This Row],[Costo total]])</f>
        <v>0</v>
      </c>
      <c r="X3213" s="20">
        <f ca="1">INVENTARIO[[#This Row],[Ganancia Unitaria]]*INVENTARIO[[#This Row],[Salidas]]</f>
        <v>0</v>
      </c>
      <c r="Y3213" s="20"/>
      <c r="Z3213" s="20"/>
    </row>
    <row r="3214" spans="1:26" ht="55" hidden="1" customHeight="1" x14ac:dyDescent="0.15">
      <c r="A3214" s="23"/>
      <c r="B3214" s="171"/>
      <c r="C3214" s="22"/>
      <c r="D3214" s="120"/>
      <c r="E3214" s="194"/>
      <c r="F3214" s="195" t="s">
        <v>697</v>
      </c>
      <c r="G3214" s="196"/>
      <c r="H3214" s="197"/>
      <c r="I3214" s="198">
        <f t="shared" ca="1" si="250"/>
        <v>0</v>
      </c>
      <c r="J3214" s="121"/>
      <c r="K3214" s="196">
        <f>SUMIFS(VENTAS[Cantidad],VENTAS[Código del producto Vendido],INVENTARIO[[#This Row],[Code]])</f>
        <v>0</v>
      </c>
      <c r="L3214" s="196">
        <f>INVENTARIO[[#This Row],[Entradas]]-INVENTARIO[[#This Row],[Salidas]]</f>
        <v>0</v>
      </c>
      <c r="M3214" s="197">
        <f ca="1">INVENTARIO[[#This Row],[Pricing 1]]*10%</f>
        <v>0</v>
      </c>
      <c r="N3214" s="197"/>
      <c r="O3214" s="197"/>
      <c r="P3214" s="197" t="e">
        <f t="shared" si="251"/>
        <v>#DIV/0!</v>
      </c>
      <c r="Q3214" s="196"/>
      <c r="R3214" s="197"/>
      <c r="S3214" s="199">
        <f t="shared" si="252"/>
        <v>0</v>
      </c>
      <c r="T3214" s="200">
        <f ca="1">(P3214+S3214)-INVENTARIO[[#This Row],[Comisión 10%]]</f>
        <v>0</v>
      </c>
      <c r="U3214" s="197">
        <f t="shared" ca="1" si="253"/>
        <v>0</v>
      </c>
      <c r="V3214" s="201"/>
      <c r="W3214" s="20">
        <f ca="1">INVENTARIO[[#This Row],[Precio Final]]-(INVENTARIO[[#This Row],[Comisión 10%]]+INVENTARIO[[#This Row],[Costo total]])</f>
        <v>0</v>
      </c>
      <c r="X3214" s="20">
        <f ca="1">INVENTARIO[[#This Row],[Ganancia Unitaria]]*INVENTARIO[[#This Row],[Salidas]]</f>
        <v>0</v>
      </c>
      <c r="Y3214" s="20"/>
      <c r="Z3214" s="20"/>
    </row>
    <row r="3215" spans="1:26" ht="55" hidden="1" customHeight="1" x14ac:dyDescent="0.15">
      <c r="A3215" s="23"/>
      <c r="B3215" s="171"/>
      <c r="C3215" s="22"/>
      <c r="D3215" s="120"/>
      <c r="E3215" s="194"/>
      <c r="F3215" s="195" t="s">
        <v>692</v>
      </c>
      <c r="G3215" s="196"/>
      <c r="H3215" s="197"/>
      <c r="I3215" s="198">
        <f t="shared" ca="1" si="250"/>
        <v>0</v>
      </c>
      <c r="J3215" s="121"/>
      <c r="K3215" s="196">
        <f>SUMIFS(VENTAS[Cantidad],VENTAS[Código del producto Vendido],INVENTARIO[[#This Row],[Code]])</f>
        <v>0</v>
      </c>
      <c r="L3215" s="196">
        <f>INVENTARIO[[#This Row],[Entradas]]-INVENTARIO[[#This Row],[Salidas]]</f>
        <v>0</v>
      </c>
      <c r="M3215" s="197">
        <f ca="1">INVENTARIO[[#This Row],[Pricing 1]]*10%</f>
        <v>0</v>
      </c>
      <c r="N3215" s="197"/>
      <c r="O3215" s="197"/>
      <c r="P3215" s="197" t="e">
        <f t="shared" si="251"/>
        <v>#DIV/0!</v>
      </c>
      <c r="Q3215" s="196"/>
      <c r="R3215" s="197"/>
      <c r="S3215" s="199">
        <f t="shared" si="252"/>
        <v>0</v>
      </c>
      <c r="T3215" s="200">
        <f ca="1">(P3215+S3215)-INVENTARIO[[#This Row],[Comisión 10%]]</f>
        <v>0</v>
      </c>
      <c r="U3215" s="197">
        <f t="shared" ca="1" si="253"/>
        <v>0</v>
      </c>
      <c r="V3215" s="201"/>
      <c r="W3215" s="20">
        <f ca="1">INVENTARIO[[#This Row],[Precio Final]]-(INVENTARIO[[#This Row],[Comisión 10%]]+INVENTARIO[[#This Row],[Costo total]])</f>
        <v>0</v>
      </c>
      <c r="X3215" s="20">
        <f ca="1">INVENTARIO[[#This Row],[Ganancia Unitaria]]*INVENTARIO[[#This Row],[Salidas]]</f>
        <v>0</v>
      </c>
      <c r="Y3215" s="20"/>
      <c r="Z3215" s="20"/>
    </row>
    <row r="3216" spans="1:26" ht="55" hidden="1" customHeight="1" x14ac:dyDescent="0.15">
      <c r="A3216" s="23"/>
      <c r="B3216" s="171"/>
      <c r="C3216" s="22"/>
      <c r="D3216" s="120"/>
      <c r="E3216" s="194"/>
      <c r="F3216" s="195" t="s">
        <v>697</v>
      </c>
      <c r="G3216" s="196"/>
      <c r="H3216" s="197"/>
      <c r="I3216" s="198">
        <f t="shared" ca="1" si="250"/>
        <v>0</v>
      </c>
      <c r="J3216" s="121"/>
      <c r="K3216" s="196">
        <f>SUMIFS(VENTAS[Cantidad],VENTAS[Código del producto Vendido],INVENTARIO[[#This Row],[Code]])</f>
        <v>0</v>
      </c>
      <c r="L3216" s="196">
        <f>INVENTARIO[[#This Row],[Entradas]]-INVENTARIO[[#This Row],[Salidas]]</f>
        <v>0</v>
      </c>
      <c r="M3216" s="197">
        <f ca="1">INVENTARIO[[#This Row],[Pricing 1]]*10%</f>
        <v>0</v>
      </c>
      <c r="N3216" s="197"/>
      <c r="O3216" s="197"/>
      <c r="P3216" s="197" t="e">
        <f t="shared" si="251"/>
        <v>#DIV/0!</v>
      </c>
      <c r="Q3216" s="196"/>
      <c r="R3216" s="197"/>
      <c r="S3216" s="199">
        <f t="shared" si="252"/>
        <v>0</v>
      </c>
      <c r="T3216" s="200">
        <f ca="1">(P3216+S3216)-INVENTARIO[[#This Row],[Comisión 10%]]</f>
        <v>0</v>
      </c>
      <c r="U3216" s="197">
        <f t="shared" ca="1" si="253"/>
        <v>0</v>
      </c>
      <c r="V3216" s="201"/>
      <c r="W3216" s="20">
        <f ca="1">INVENTARIO[[#This Row],[Precio Final]]-(INVENTARIO[[#This Row],[Comisión 10%]]+INVENTARIO[[#This Row],[Costo total]])</f>
        <v>0</v>
      </c>
      <c r="X3216" s="20">
        <f ca="1">INVENTARIO[[#This Row],[Ganancia Unitaria]]*INVENTARIO[[#This Row],[Salidas]]</f>
        <v>0</v>
      </c>
      <c r="Y3216" s="20"/>
      <c r="Z3216" s="20"/>
    </row>
    <row r="3217" spans="1:26" ht="55" hidden="1" customHeight="1" x14ac:dyDescent="0.15">
      <c r="A3217" s="23"/>
      <c r="B3217" s="171"/>
      <c r="C3217" s="22"/>
      <c r="D3217" s="120"/>
      <c r="E3217" s="194"/>
      <c r="F3217" s="195" t="s">
        <v>695</v>
      </c>
      <c r="G3217" s="196"/>
      <c r="H3217" s="197"/>
      <c r="I3217" s="198">
        <f t="shared" ca="1" si="250"/>
        <v>0</v>
      </c>
      <c r="J3217" s="121"/>
      <c r="K3217" s="196">
        <f>SUMIFS(VENTAS[Cantidad],VENTAS[Código del producto Vendido],INVENTARIO[[#This Row],[Code]])</f>
        <v>0</v>
      </c>
      <c r="L3217" s="196">
        <f>INVENTARIO[[#This Row],[Entradas]]-INVENTARIO[[#This Row],[Salidas]]</f>
        <v>0</v>
      </c>
      <c r="M3217" s="197">
        <f ca="1">INVENTARIO[[#This Row],[Pricing 1]]*10%</f>
        <v>0</v>
      </c>
      <c r="N3217" s="197"/>
      <c r="O3217" s="197"/>
      <c r="P3217" s="197" t="e">
        <f t="shared" si="251"/>
        <v>#DIV/0!</v>
      </c>
      <c r="Q3217" s="196"/>
      <c r="R3217" s="197"/>
      <c r="S3217" s="199">
        <f t="shared" si="252"/>
        <v>0</v>
      </c>
      <c r="T3217" s="200">
        <f ca="1">(P3217+S3217)-INVENTARIO[[#This Row],[Comisión 10%]]</f>
        <v>0</v>
      </c>
      <c r="U3217" s="197">
        <f t="shared" ca="1" si="253"/>
        <v>0</v>
      </c>
      <c r="V3217" s="201"/>
      <c r="W3217" s="20">
        <f ca="1">INVENTARIO[[#This Row],[Precio Final]]-(INVENTARIO[[#This Row],[Comisión 10%]]+INVENTARIO[[#This Row],[Costo total]])</f>
        <v>0</v>
      </c>
      <c r="X3217" s="20">
        <f ca="1">INVENTARIO[[#This Row],[Ganancia Unitaria]]*INVENTARIO[[#This Row],[Salidas]]</f>
        <v>0</v>
      </c>
      <c r="Y3217" s="20"/>
      <c r="Z3217" s="20"/>
    </row>
    <row r="3218" spans="1:26" ht="55" hidden="1" customHeight="1" x14ac:dyDescent="0.15">
      <c r="A3218" s="23"/>
      <c r="B3218" s="171"/>
      <c r="C3218" s="22"/>
      <c r="D3218" s="120"/>
      <c r="E3218" s="194"/>
      <c r="F3218" s="195" t="s">
        <v>697</v>
      </c>
      <c r="G3218" s="196"/>
      <c r="H3218" s="197"/>
      <c r="I3218" s="198">
        <f t="shared" ca="1" si="250"/>
        <v>0</v>
      </c>
      <c r="J3218" s="121"/>
      <c r="K3218" s="196">
        <f>SUMIFS(VENTAS[Cantidad],VENTAS[Código del producto Vendido],INVENTARIO[[#This Row],[Code]])</f>
        <v>0</v>
      </c>
      <c r="L3218" s="196">
        <f>INVENTARIO[[#This Row],[Entradas]]-INVENTARIO[[#This Row],[Salidas]]</f>
        <v>0</v>
      </c>
      <c r="M3218" s="197">
        <f ca="1">INVENTARIO[[#This Row],[Pricing 1]]*10%</f>
        <v>0</v>
      </c>
      <c r="N3218" s="197"/>
      <c r="O3218" s="197"/>
      <c r="P3218" s="197" t="e">
        <f t="shared" si="251"/>
        <v>#DIV/0!</v>
      </c>
      <c r="Q3218" s="196"/>
      <c r="R3218" s="197"/>
      <c r="S3218" s="199">
        <f t="shared" si="252"/>
        <v>0</v>
      </c>
      <c r="T3218" s="200">
        <f ca="1">(P3218+S3218)-INVENTARIO[[#This Row],[Comisión 10%]]</f>
        <v>0</v>
      </c>
      <c r="U3218" s="197">
        <f t="shared" ca="1" si="253"/>
        <v>0</v>
      </c>
      <c r="V3218" s="201"/>
      <c r="W3218" s="20">
        <f ca="1">INVENTARIO[[#This Row],[Precio Final]]-(INVENTARIO[[#This Row],[Comisión 10%]]+INVENTARIO[[#This Row],[Costo total]])</f>
        <v>0</v>
      </c>
      <c r="X3218" s="20">
        <f ca="1">INVENTARIO[[#This Row],[Ganancia Unitaria]]*INVENTARIO[[#This Row],[Salidas]]</f>
        <v>0</v>
      </c>
      <c r="Y3218" s="20"/>
      <c r="Z3218" s="20"/>
    </row>
    <row r="3219" spans="1:26" ht="55" hidden="1" customHeight="1" x14ac:dyDescent="0.15">
      <c r="A3219" s="23"/>
      <c r="B3219" s="171"/>
      <c r="C3219" s="22"/>
      <c r="D3219" s="120"/>
      <c r="E3219" s="194"/>
      <c r="F3219" s="195" t="s">
        <v>698</v>
      </c>
      <c r="G3219" s="196"/>
      <c r="H3219" s="197"/>
      <c r="I3219" s="198">
        <f t="shared" ca="1" si="250"/>
        <v>0</v>
      </c>
      <c r="J3219" s="121"/>
      <c r="K3219" s="196">
        <f>SUMIFS(VENTAS[Cantidad],VENTAS[Código del producto Vendido],INVENTARIO[[#This Row],[Code]])</f>
        <v>0</v>
      </c>
      <c r="L3219" s="196">
        <f>INVENTARIO[[#This Row],[Entradas]]-INVENTARIO[[#This Row],[Salidas]]</f>
        <v>0</v>
      </c>
      <c r="M3219" s="197">
        <f ca="1">INVENTARIO[[#This Row],[Pricing 1]]*10%</f>
        <v>0</v>
      </c>
      <c r="N3219" s="197"/>
      <c r="O3219" s="197"/>
      <c r="P3219" s="197" t="e">
        <f t="shared" si="251"/>
        <v>#DIV/0!</v>
      </c>
      <c r="Q3219" s="196"/>
      <c r="R3219" s="197"/>
      <c r="S3219" s="199">
        <f t="shared" si="252"/>
        <v>0</v>
      </c>
      <c r="T3219" s="200">
        <f ca="1">(P3219+S3219)-INVENTARIO[[#This Row],[Comisión 10%]]</f>
        <v>0</v>
      </c>
      <c r="U3219" s="197">
        <f t="shared" ca="1" si="253"/>
        <v>0</v>
      </c>
      <c r="V3219" s="201"/>
      <c r="W3219" s="20">
        <f ca="1">INVENTARIO[[#This Row],[Precio Final]]-(INVENTARIO[[#This Row],[Comisión 10%]]+INVENTARIO[[#This Row],[Costo total]])</f>
        <v>0</v>
      </c>
      <c r="X3219" s="20">
        <f ca="1">INVENTARIO[[#This Row],[Ganancia Unitaria]]*INVENTARIO[[#This Row],[Salidas]]</f>
        <v>0</v>
      </c>
      <c r="Y3219" s="20"/>
      <c r="Z3219" s="20"/>
    </row>
    <row r="3220" spans="1:26" ht="55" hidden="1" customHeight="1" x14ac:dyDescent="0.15">
      <c r="A3220" s="23"/>
      <c r="B3220" s="171"/>
      <c r="C3220" s="22"/>
      <c r="D3220" s="120"/>
      <c r="E3220" s="194"/>
      <c r="F3220" s="195" t="s">
        <v>692</v>
      </c>
      <c r="G3220" s="196"/>
      <c r="H3220" s="197"/>
      <c r="I3220" s="198">
        <f t="shared" ca="1" si="250"/>
        <v>0</v>
      </c>
      <c r="J3220" s="121"/>
      <c r="K3220" s="196">
        <f>SUMIFS(VENTAS[Cantidad],VENTAS[Código del producto Vendido],INVENTARIO[[#This Row],[Code]])</f>
        <v>0</v>
      </c>
      <c r="L3220" s="196">
        <f>INVENTARIO[[#This Row],[Entradas]]-INVENTARIO[[#This Row],[Salidas]]</f>
        <v>0</v>
      </c>
      <c r="M3220" s="197">
        <f ca="1">INVENTARIO[[#This Row],[Pricing 1]]*10%</f>
        <v>0</v>
      </c>
      <c r="N3220" s="197"/>
      <c r="O3220" s="197"/>
      <c r="P3220" s="197" t="e">
        <f t="shared" si="251"/>
        <v>#DIV/0!</v>
      </c>
      <c r="Q3220" s="196"/>
      <c r="R3220" s="197"/>
      <c r="S3220" s="199">
        <f t="shared" si="252"/>
        <v>0</v>
      </c>
      <c r="T3220" s="200">
        <f ca="1">(P3220+S3220)-INVENTARIO[[#This Row],[Comisión 10%]]</f>
        <v>0</v>
      </c>
      <c r="U3220" s="197">
        <f t="shared" ca="1" si="253"/>
        <v>0</v>
      </c>
      <c r="V3220" s="201"/>
      <c r="W3220" s="20">
        <f ca="1">INVENTARIO[[#This Row],[Precio Final]]-(INVENTARIO[[#This Row],[Comisión 10%]]+INVENTARIO[[#This Row],[Costo total]])</f>
        <v>0</v>
      </c>
      <c r="X3220" s="20">
        <f ca="1">INVENTARIO[[#This Row],[Ganancia Unitaria]]*INVENTARIO[[#This Row],[Salidas]]</f>
        <v>0</v>
      </c>
      <c r="Y3220" s="20"/>
      <c r="Z3220" s="20"/>
    </row>
    <row r="3221" spans="1:26" ht="55" hidden="1" customHeight="1" x14ac:dyDescent="0.15">
      <c r="A3221" s="23"/>
      <c r="B3221" s="171"/>
      <c r="C3221" s="22"/>
      <c r="D3221" s="120"/>
      <c r="E3221" s="194"/>
      <c r="F3221" s="195" t="s">
        <v>695</v>
      </c>
      <c r="G3221" s="196"/>
      <c r="H3221" s="197"/>
      <c r="I3221" s="198">
        <f t="shared" ca="1" si="250"/>
        <v>0</v>
      </c>
      <c r="J3221" s="121"/>
      <c r="K3221" s="196">
        <f>SUMIFS(VENTAS[Cantidad],VENTAS[Código del producto Vendido],INVENTARIO[[#This Row],[Code]])</f>
        <v>0</v>
      </c>
      <c r="L3221" s="196">
        <f>INVENTARIO[[#This Row],[Entradas]]-INVENTARIO[[#This Row],[Salidas]]</f>
        <v>0</v>
      </c>
      <c r="M3221" s="197">
        <f ca="1">INVENTARIO[[#This Row],[Pricing 1]]*10%</f>
        <v>0</v>
      </c>
      <c r="N3221" s="197"/>
      <c r="O3221" s="197"/>
      <c r="P3221" s="197" t="e">
        <f t="shared" si="251"/>
        <v>#DIV/0!</v>
      </c>
      <c r="Q3221" s="196"/>
      <c r="R3221" s="197"/>
      <c r="S3221" s="199">
        <f t="shared" si="252"/>
        <v>0</v>
      </c>
      <c r="T3221" s="200">
        <f ca="1">(P3221+S3221)-INVENTARIO[[#This Row],[Comisión 10%]]</f>
        <v>0</v>
      </c>
      <c r="U3221" s="197">
        <f t="shared" ca="1" si="253"/>
        <v>0</v>
      </c>
      <c r="V3221" s="201"/>
      <c r="W3221" s="20">
        <f ca="1">INVENTARIO[[#This Row],[Precio Final]]-(INVENTARIO[[#This Row],[Comisión 10%]]+INVENTARIO[[#This Row],[Costo total]])</f>
        <v>0</v>
      </c>
      <c r="X3221" s="20">
        <f ca="1">INVENTARIO[[#This Row],[Ganancia Unitaria]]*INVENTARIO[[#This Row],[Salidas]]</f>
        <v>0</v>
      </c>
      <c r="Y3221" s="20"/>
      <c r="Z3221" s="20"/>
    </row>
    <row r="3222" spans="1:26" ht="55" hidden="1" customHeight="1" x14ac:dyDescent="0.15">
      <c r="A3222" s="23"/>
      <c r="B3222" s="171"/>
      <c r="C3222" s="22"/>
      <c r="D3222" s="120"/>
      <c r="E3222" s="194"/>
      <c r="F3222" s="195" t="s">
        <v>695</v>
      </c>
      <c r="G3222" s="196"/>
      <c r="H3222" s="197"/>
      <c r="I3222" s="198">
        <f t="shared" ca="1" si="250"/>
        <v>0</v>
      </c>
      <c r="J3222" s="121"/>
      <c r="K3222" s="196">
        <f>SUMIFS(VENTAS[Cantidad],VENTAS[Código del producto Vendido],INVENTARIO[[#This Row],[Code]])</f>
        <v>0</v>
      </c>
      <c r="L3222" s="196">
        <f>INVENTARIO[[#This Row],[Entradas]]-INVENTARIO[[#This Row],[Salidas]]</f>
        <v>0</v>
      </c>
      <c r="M3222" s="197">
        <f ca="1">INVENTARIO[[#This Row],[Pricing 1]]*10%</f>
        <v>0</v>
      </c>
      <c r="N3222" s="197"/>
      <c r="O3222" s="197"/>
      <c r="P3222" s="197" t="e">
        <f t="shared" si="251"/>
        <v>#DIV/0!</v>
      </c>
      <c r="Q3222" s="196"/>
      <c r="R3222" s="197"/>
      <c r="S3222" s="199">
        <f t="shared" si="252"/>
        <v>0</v>
      </c>
      <c r="T3222" s="200">
        <f ca="1">(P3222+S3222)-INVENTARIO[[#This Row],[Comisión 10%]]</f>
        <v>0</v>
      </c>
      <c r="U3222" s="197">
        <f t="shared" ca="1" si="253"/>
        <v>0</v>
      </c>
      <c r="V3222" s="201"/>
      <c r="W3222" s="20">
        <f ca="1">INVENTARIO[[#This Row],[Precio Final]]-(INVENTARIO[[#This Row],[Comisión 10%]]+INVENTARIO[[#This Row],[Costo total]])</f>
        <v>0</v>
      </c>
      <c r="X3222" s="20">
        <f ca="1">INVENTARIO[[#This Row],[Ganancia Unitaria]]*INVENTARIO[[#This Row],[Salidas]]</f>
        <v>0</v>
      </c>
      <c r="Y3222" s="20"/>
      <c r="Z3222" s="20"/>
    </row>
    <row r="3223" spans="1:26" ht="55" hidden="1" customHeight="1" x14ac:dyDescent="0.15">
      <c r="A3223" s="23"/>
      <c r="B3223" s="171"/>
      <c r="C3223" s="22"/>
      <c r="D3223" s="120"/>
      <c r="E3223" s="194"/>
      <c r="F3223" s="195" t="s">
        <v>697</v>
      </c>
      <c r="G3223" s="196"/>
      <c r="H3223" s="197"/>
      <c r="I3223" s="198">
        <f t="shared" ca="1" si="250"/>
        <v>0</v>
      </c>
      <c r="J3223" s="121"/>
      <c r="K3223" s="196">
        <f>SUMIFS(VENTAS[Cantidad],VENTAS[Código del producto Vendido],INVENTARIO[[#This Row],[Code]])</f>
        <v>0</v>
      </c>
      <c r="L3223" s="196">
        <f>INVENTARIO[[#This Row],[Entradas]]-INVENTARIO[[#This Row],[Salidas]]</f>
        <v>0</v>
      </c>
      <c r="M3223" s="197">
        <f ca="1">INVENTARIO[[#This Row],[Pricing 1]]*10%</f>
        <v>0</v>
      </c>
      <c r="N3223" s="197"/>
      <c r="O3223" s="197"/>
      <c r="P3223" s="197" t="e">
        <f t="shared" si="251"/>
        <v>#DIV/0!</v>
      </c>
      <c r="Q3223" s="196"/>
      <c r="R3223" s="197"/>
      <c r="S3223" s="199">
        <f t="shared" si="252"/>
        <v>0</v>
      </c>
      <c r="T3223" s="200">
        <f ca="1">(P3223+S3223)-INVENTARIO[[#This Row],[Comisión 10%]]</f>
        <v>0</v>
      </c>
      <c r="U3223" s="197">
        <f t="shared" ca="1" si="253"/>
        <v>0</v>
      </c>
      <c r="V3223" s="201"/>
      <c r="W3223" s="20">
        <f ca="1">INVENTARIO[[#This Row],[Precio Final]]-(INVENTARIO[[#This Row],[Comisión 10%]]+INVENTARIO[[#This Row],[Costo total]])</f>
        <v>0</v>
      </c>
      <c r="X3223" s="20">
        <f ca="1">INVENTARIO[[#This Row],[Ganancia Unitaria]]*INVENTARIO[[#This Row],[Salidas]]</f>
        <v>0</v>
      </c>
      <c r="Y3223" s="20"/>
      <c r="Z3223" s="20"/>
    </row>
    <row r="3224" spans="1:26" ht="55" hidden="1" customHeight="1" x14ac:dyDescent="0.15">
      <c r="A3224" s="23"/>
      <c r="B3224" s="171"/>
      <c r="C3224" s="22"/>
      <c r="D3224" s="120"/>
      <c r="E3224" s="194"/>
      <c r="F3224" s="195" t="s">
        <v>695</v>
      </c>
      <c r="G3224" s="196"/>
      <c r="H3224" s="197"/>
      <c r="I3224" s="198">
        <f t="shared" ca="1" si="250"/>
        <v>0</v>
      </c>
      <c r="J3224" s="121"/>
      <c r="K3224" s="196">
        <f>SUMIFS(VENTAS[Cantidad],VENTAS[Código del producto Vendido],INVENTARIO[[#This Row],[Code]])</f>
        <v>0</v>
      </c>
      <c r="L3224" s="196">
        <f>INVENTARIO[[#This Row],[Entradas]]-INVENTARIO[[#This Row],[Salidas]]</f>
        <v>0</v>
      </c>
      <c r="M3224" s="197">
        <f ca="1">INVENTARIO[[#This Row],[Pricing 1]]*10%</f>
        <v>0</v>
      </c>
      <c r="N3224" s="197"/>
      <c r="O3224" s="197"/>
      <c r="P3224" s="197" t="e">
        <f t="shared" si="251"/>
        <v>#DIV/0!</v>
      </c>
      <c r="Q3224" s="196"/>
      <c r="R3224" s="197"/>
      <c r="S3224" s="199">
        <f t="shared" si="252"/>
        <v>0</v>
      </c>
      <c r="T3224" s="200">
        <f ca="1">(P3224+S3224)-INVENTARIO[[#This Row],[Comisión 10%]]</f>
        <v>0</v>
      </c>
      <c r="U3224" s="197">
        <f t="shared" ca="1" si="253"/>
        <v>0</v>
      </c>
      <c r="V3224" s="201"/>
      <c r="W3224" s="20">
        <f ca="1">INVENTARIO[[#This Row],[Precio Final]]-(INVENTARIO[[#This Row],[Comisión 10%]]+INVENTARIO[[#This Row],[Costo total]])</f>
        <v>0</v>
      </c>
      <c r="X3224" s="20">
        <f ca="1">INVENTARIO[[#This Row],[Ganancia Unitaria]]*INVENTARIO[[#This Row],[Salidas]]</f>
        <v>0</v>
      </c>
      <c r="Y3224" s="20"/>
      <c r="Z3224" s="20"/>
    </row>
    <row r="3225" spans="1:26" ht="55" hidden="1" customHeight="1" x14ac:dyDescent="0.15">
      <c r="A3225" s="23"/>
      <c r="B3225" s="171"/>
      <c r="C3225" s="22"/>
      <c r="D3225" s="120"/>
      <c r="E3225" s="194"/>
      <c r="F3225" s="195" t="s">
        <v>698</v>
      </c>
      <c r="G3225" s="196"/>
      <c r="H3225" s="197"/>
      <c r="I3225" s="198">
        <f t="shared" ca="1" si="250"/>
        <v>0</v>
      </c>
      <c r="J3225" s="121"/>
      <c r="K3225" s="196">
        <f>SUMIFS(VENTAS[Cantidad],VENTAS[Código del producto Vendido],INVENTARIO[[#This Row],[Code]])</f>
        <v>0</v>
      </c>
      <c r="L3225" s="196">
        <f>INVENTARIO[[#This Row],[Entradas]]-INVENTARIO[[#This Row],[Salidas]]</f>
        <v>0</v>
      </c>
      <c r="M3225" s="197">
        <f ca="1">INVENTARIO[[#This Row],[Pricing 1]]*10%</f>
        <v>0</v>
      </c>
      <c r="N3225" s="197"/>
      <c r="O3225" s="197"/>
      <c r="P3225" s="197" t="e">
        <f t="shared" si="251"/>
        <v>#DIV/0!</v>
      </c>
      <c r="Q3225" s="196"/>
      <c r="R3225" s="197"/>
      <c r="S3225" s="199">
        <f t="shared" si="252"/>
        <v>0</v>
      </c>
      <c r="T3225" s="200">
        <f ca="1">(P3225+S3225)-INVENTARIO[[#This Row],[Comisión 10%]]</f>
        <v>0</v>
      </c>
      <c r="U3225" s="197">
        <f t="shared" ca="1" si="253"/>
        <v>0</v>
      </c>
      <c r="V3225" s="201"/>
      <c r="W3225" s="20">
        <f ca="1">INVENTARIO[[#This Row],[Precio Final]]-(INVENTARIO[[#This Row],[Comisión 10%]]+INVENTARIO[[#This Row],[Costo total]])</f>
        <v>0</v>
      </c>
      <c r="X3225" s="20">
        <f ca="1">INVENTARIO[[#This Row],[Ganancia Unitaria]]*INVENTARIO[[#This Row],[Salidas]]</f>
        <v>0</v>
      </c>
      <c r="Y3225" s="20"/>
      <c r="Z3225" s="20"/>
    </row>
    <row r="3226" spans="1:26" ht="55" hidden="1" customHeight="1" x14ac:dyDescent="0.15">
      <c r="A3226" s="23"/>
      <c r="B3226" s="171"/>
      <c r="C3226" s="22"/>
      <c r="D3226" s="120"/>
      <c r="E3226" s="194"/>
      <c r="F3226" s="195" t="s">
        <v>695</v>
      </c>
      <c r="G3226" s="196"/>
      <c r="H3226" s="197"/>
      <c r="I3226" s="198">
        <f t="shared" ca="1" si="250"/>
        <v>0</v>
      </c>
      <c r="J3226" s="121"/>
      <c r="K3226" s="196">
        <f>SUMIFS(VENTAS[Cantidad],VENTAS[Código del producto Vendido],INVENTARIO[[#This Row],[Code]])</f>
        <v>0</v>
      </c>
      <c r="L3226" s="196">
        <f>INVENTARIO[[#This Row],[Entradas]]-INVENTARIO[[#This Row],[Salidas]]</f>
        <v>0</v>
      </c>
      <c r="M3226" s="197">
        <f ca="1">INVENTARIO[[#This Row],[Pricing 1]]*10%</f>
        <v>0</v>
      </c>
      <c r="N3226" s="197"/>
      <c r="O3226" s="197"/>
      <c r="P3226" s="197" t="e">
        <f t="shared" si="251"/>
        <v>#DIV/0!</v>
      </c>
      <c r="Q3226" s="196"/>
      <c r="R3226" s="197"/>
      <c r="S3226" s="199">
        <f t="shared" si="252"/>
        <v>0</v>
      </c>
      <c r="T3226" s="200">
        <f ca="1">(P3226+S3226)-INVENTARIO[[#This Row],[Comisión 10%]]</f>
        <v>0</v>
      </c>
      <c r="U3226" s="197">
        <f t="shared" ca="1" si="253"/>
        <v>0</v>
      </c>
      <c r="V3226" s="201"/>
      <c r="W3226" s="20">
        <f ca="1">INVENTARIO[[#This Row],[Precio Final]]-(INVENTARIO[[#This Row],[Comisión 10%]]+INVENTARIO[[#This Row],[Costo total]])</f>
        <v>0</v>
      </c>
      <c r="X3226" s="20">
        <f ca="1">INVENTARIO[[#This Row],[Ganancia Unitaria]]*INVENTARIO[[#This Row],[Salidas]]</f>
        <v>0</v>
      </c>
      <c r="Y3226" s="20"/>
      <c r="Z3226" s="20"/>
    </row>
    <row r="3227" spans="1:26" ht="55" hidden="1" customHeight="1" x14ac:dyDescent="0.15">
      <c r="A3227" s="23"/>
      <c r="B3227" s="171"/>
      <c r="C3227" s="22"/>
      <c r="D3227" s="120"/>
      <c r="E3227" s="194"/>
      <c r="F3227" s="195" t="s">
        <v>697</v>
      </c>
      <c r="G3227" s="196"/>
      <c r="H3227" s="197"/>
      <c r="I3227" s="198">
        <f t="shared" ca="1" si="250"/>
        <v>0</v>
      </c>
      <c r="J3227" s="121"/>
      <c r="K3227" s="196">
        <f>SUMIFS(VENTAS[Cantidad],VENTAS[Código del producto Vendido],INVENTARIO[[#This Row],[Code]])</f>
        <v>0</v>
      </c>
      <c r="L3227" s="196">
        <f>INVENTARIO[[#This Row],[Entradas]]-INVENTARIO[[#This Row],[Salidas]]</f>
        <v>0</v>
      </c>
      <c r="M3227" s="197">
        <f ca="1">INVENTARIO[[#This Row],[Pricing 1]]*10%</f>
        <v>0</v>
      </c>
      <c r="N3227" s="197"/>
      <c r="O3227" s="197"/>
      <c r="P3227" s="197" t="e">
        <f t="shared" si="251"/>
        <v>#DIV/0!</v>
      </c>
      <c r="Q3227" s="196"/>
      <c r="R3227" s="197"/>
      <c r="S3227" s="199">
        <f t="shared" si="252"/>
        <v>0</v>
      </c>
      <c r="T3227" s="200">
        <f ca="1">(P3227+S3227)-INVENTARIO[[#This Row],[Comisión 10%]]</f>
        <v>0</v>
      </c>
      <c r="U3227" s="197">
        <f t="shared" ca="1" si="253"/>
        <v>0</v>
      </c>
      <c r="V3227" s="201"/>
      <c r="W3227" s="20">
        <f ca="1">INVENTARIO[[#This Row],[Precio Final]]-(INVENTARIO[[#This Row],[Comisión 10%]]+INVENTARIO[[#This Row],[Costo total]])</f>
        <v>0</v>
      </c>
      <c r="X3227" s="20">
        <f ca="1">INVENTARIO[[#This Row],[Ganancia Unitaria]]*INVENTARIO[[#This Row],[Salidas]]</f>
        <v>0</v>
      </c>
      <c r="Y3227" s="20"/>
      <c r="Z3227" s="20"/>
    </row>
    <row r="3228" spans="1:26" ht="55" hidden="1" customHeight="1" x14ac:dyDescent="0.15">
      <c r="A3228" s="23"/>
      <c r="B3228" s="171"/>
      <c r="C3228" s="22"/>
      <c r="D3228" s="120"/>
      <c r="E3228" s="194"/>
      <c r="F3228" s="195" t="s">
        <v>695</v>
      </c>
      <c r="G3228" s="196"/>
      <c r="H3228" s="197"/>
      <c r="I3228" s="198">
        <f t="shared" ca="1" si="250"/>
        <v>0</v>
      </c>
      <c r="J3228" s="121"/>
      <c r="K3228" s="196">
        <f>SUMIFS(VENTAS[Cantidad],VENTAS[Código del producto Vendido],INVENTARIO[[#This Row],[Code]])</f>
        <v>0</v>
      </c>
      <c r="L3228" s="196">
        <f>INVENTARIO[[#This Row],[Entradas]]-INVENTARIO[[#This Row],[Salidas]]</f>
        <v>0</v>
      </c>
      <c r="M3228" s="197">
        <f ca="1">INVENTARIO[[#This Row],[Pricing 1]]*10%</f>
        <v>0</v>
      </c>
      <c r="N3228" s="197"/>
      <c r="O3228" s="197"/>
      <c r="P3228" s="197" t="e">
        <f t="shared" si="251"/>
        <v>#DIV/0!</v>
      </c>
      <c r="Q3228" s="196"/>
      <c r="R3228" s="197"/>
      <c r="S3228" s="199">
        <f t="shared" si="252"/>
        <v>0</v>
      </c>
      <c r="T3228" s="200">
        <f ca="1">(P3228+S3228)-INVENTARIO[[#This Row],[Comisión 10%]]</f>
        <v>0</v>
      </c>
      <c r="U3228" s="197">
        <f t="shared" ca="1" si="253"/>
        <v>0</v>
      </c>
      <c r="V3228" s="201"/>
      <c r="W3228" s="20">
        <f ca="1">INVENTARIO[[#This Row],[Precio Final]]-(INVENTARIO[[#This Row],[Comisión 10%]]+INVENTARIO[[#This Row],[Costo total]])</f>
        <v>0</v>
      </c>
      <c r="X3228" s="20">
        <f ca="1">INVENTARIO[[#This Row],[Ganancia Unitaria]]*INVENTARIO[[#This Row],[Salidas]]</f>
        <v>0</v>
      </c>
      <c r="Y3228" s="20"/>
      <c r="Z3228" s="20"/>
    </row>
    <row r="3229" spans="1:26" ht="55" hidden="1" customHeight="1" x14ac:dyDescent="0.15">
      <c r="A3229" s="23"/>
      <c r="B3229" s="171"/>
      <c r="C3229" s="22"/>
      <c r="D3229" s="120"/>
      <c r="E3229" s="194"/>
      <c r="F3229" s="195" t="s">
        <v>698</v>
      </c>
      <c r="G3229" s="196"/>
      <c r="H3229" s="197"/>
      <c r="I3229" s="198">
        <f t="shared" ca="1" si="250"/>
        <v>0</v>
      </c>
      <c r="J3229" s="121"/>
      <c r="K3229" s="196">
        <f>SUMIFS(VENTAS[Cantidad],VENTAS[Código del producto Vendido],INVENTARIO[[#This Row],[Code]])</f>
        <v>0</v>
      </c>
      <c r="L3229" s="196">
        <f>INVENTARIO[[#This Row],[Entradas]]-INVENTARIO[[#This Row],[Salidas]]</f>
        <v>0</v>
      </c>
      <c r="M3229" s="197">
        <f ca="1">INVENTARIO[[#This Row],[Pricing 1]]*10%</f>
        <v>0</v>
      </c>
      <c r="N3229" s="197"/>
      <c r="O3229" s="197"/>
      <c r="P3229" s="197" t="e">
        <f t="shared" si="251"/>
        <v>#DIV/0!</v>
      </c>
      <c r="Q3229" s="196"/>
      <c r="R3229" s="197"/>
      <c r="S3229" s="199">
        <f t="shared" si="252"/>
        <v>0</v>
      </c>
      <c r="T3229" s="200">
        <f ca="1">(P3229+S3229)-INVENTARIO[[#This Row],[Comisión 10%]]</f>
        <v>0</v>
      </c>
      <c r="U3229" s="197">
        <f t="shared" ca="1" si="253"/>
        <v>0</v>
      </c>
      <c r="V3229" s="201"/>
      <c r="W3229" s="20">
        <f ca="1">INVENTARIO[[#This Row],[Precio Final]]-(INVENTARIO[[#This Row],[Comisión 10%]]+INVENTARIO[[#This Row],[Costo total]])</f>
        <v>0</v>
      </c>
      <c r="X3229" s="20">
        <f ca="1">INVENTARIO[[#This Row],[Ganancia Unitaria]]*INVENTARIO[[#This Row],[Salidas]]</f>
        <v>0</v>
      </c>
      <c r="Y3229" s="20"/>
      <c r="Z3229" s="20"/>
    </row>
    <row r="3230" spans="1:26" ht="55" hidden="1" customHeight="1" x14ac:dyDescent="0.15">
      <c r="A3230" s="23"/>
      <c r="B3230" s="171"/>
      <c r="C3230" s="22"/>
      <c r="D3230" s="120"/>
      <c r="E3230" s="194"/>
      <c r="F3230" s="195" t="s">
        <v>697</v>
      </c>
      <c r="G3230" s="196"/>
      <c r="H3230" s="197"/>
      <c r="I3230" s="198">
        <f t="shared" ca="1" si="250"/>
        <v>0</v>
      </c>
      <c r="J3230" s="121"/>
      <c r="K3230" s="196">
        <f>SUMIFS(VENTAS[Cantidad],VENTAS[Código del producto Vendido],INVENTARIO[[#This Row],[Code]])</f>
        <v>0</v>
      </c>
      <c r="L3230" s="196">
        <f>INVENTARIO[[#This Row],[Entradas]]-INVENTARIO[[#This Row],[Salidas]]</f>
        <v>0</v>
      </c>
      <c r="M3230" s="197">
        <f ca="1">INVENTARIO[[#This Row],[Pricing 1]]*10%</f>
        <v>0</v>
      </c>
      <c r="N3230" s="197"/>
      <c r="O3230" s="197"/>
      <c r="P3230" s="197" t="e">
        <f t="shared" si="251"/>
        <v>#DIV/0!</v>
      </c>
      <c r="Q3230" s="196"/>
      <c r="R3230" s="197"/>
      <c r="S3230" s="199">
        <f t="shared" si="252"/>
        <v>0</v>
      </c>
      <c r="T3230" s="200">
        <f ca="1">(P3230+S3230)-INVENTARIO[[#This Row],[Comisión 10%]]</f>
        <v>0</v>
      </c>
      <c r="U3230" s="197">
        <f t="shared" ca="1" si="253"/>
        <v>0</v>
      </c>
      <c r="V3230" s="201"/>
      <c r="W3230" s="20">
        <f ca="1">INVENTARIO[[#This Row],[Precio Final]]-(INVENTARIO[[#This Row],[Comisión 10%]]+INVENTARIO[[#This Row],[Costo total]])</f>
        <v>0</v>
      </c>
      <c r="X3230" s="20">
        <f ca="1">INVENTARIO[[#This Row],[Ganancia Unitaria]]*INVENTARIO[[#This Row],[Salidas]]</f>
        <v>0</v>
      </c>
      <c r="Y3230" s="20"/>
      <c r="Z3230" s="20"/>
    </row>
    <row r="3231" spans="1:26" ht="55" hidden="1" customHeight="1" x14ac:dyDescent="0.15">
      <c r="A3231" s="23"/>
      <c r="B3231" s="171"/>
      <c r="C3231" s="22"/>
      <c r="D3231" s="120"/>
      <c r="E3231" s="194"/>
      <c r="F3231" s="195" t="s">
        <v>695</v>
      </c>
      <c r="G3231" s="196"/>
      <c r="H3231" s="197"/>
      <c r="I3231" s="198">
        <f t="shared" ca="1" si="250"/>
        <v>0</v>
      </c>
      <c r="J3231" s="121"/>
      <c r="K3231" s="196">
        <f>SUMIFS(VENTAS[Cantidad],VENTAS[Código del producto Vendido],INVENTARIO[[#This Row],[Code]])</f>
        <v>0</v>
      </c>
      <c r="L3231" s="196">
        <f>INVENTARIO[[#This Row],[Entradas]]-INVENTARIO[[#This Row],[Salidas]]</f>
        <v>0</v>
      </c>
      <c r="M3231" s="197">
        <f ca="1">INVENTARIO[[#This Row],[Pricing 1]]*10%</f>
        <v>0</v>
      </c>
      <c r="N3231" s="197"/>
      <c r="O3231" s="197"/>
      <c r="P3231" s="197" t="e">
        <f t="shared" si="251"/>
        <v>#DIV/0!</v>
      </c>
      <c r="Q3231" s="196"/>
      <c r="R3231" s="197"/>
      <c r="S3231" s="199">
        <f t="shared" si="252"/>
        <v>0</v>
      </c>
      <c r="T3231" s="200">
        <f ca="1">(P3231+S3231)-INVENTARIO[[#This Row],[Comisión 10%]]</f>
        <v>0</v>
      </c>
      <c r="U3231" s="197">
        <f t="shared" ca="1" si="253"/>
        <v>0</v>
      </c>
      <c r="V3231" s="201"/>
      <c r="W3231" s="20">
        <f ca="1">INVENTARIO[[#This Row],[Precio Final]]-(INVENTARIO[[#This Row],[Comisión 10%]]+INVENTARIO[[#This Row],[Costo total]])</f>
        <v>0</v>
      </c>
      <c r="X3231" s="20">
        <f ca="1">INVENTARIO[[#This Row],[Ganancia Unitaria]]*INVENTARIO[[#This Row],[Salidas]]</f>
        <v>0</v>
      </c>
      <c r="Y3231" s="20"/>
      <c r="Z3231" s="20"/>
    </row>
    <row r="3232" spans="1:26" ht="55" hidden="1" customHeight="1" x14ac:dyDescent="0.15">
      <c r="A3232" s="23"/>
      <c r="B3232" s="171"/>
      <c r="C3232" s="22"/>
      <c r="D3232" s="120"/>
      <c r="E3232" s="194"/>
      <c r="F3232" s="195" t="s">
        <v>1345</v>
      </c>
      <c r="G3232" s="196"/>
      <c r="H3232" s="197"/>
      <c r="I3232" s="198">
        <f t="shared" ca="1" si="250"/>
        <v>0</v>
      </c>
      <c r="J3232" s="121"/>
      <c r="K3232" s="196">
        <f>SUMIFS(VENTAS[Cantidad],VENTAS[Código del producto Vendido],INVENTARIO[[#This Row],[Code]])</f>
        <v>0</v>
      </c>
      <c r="L3232" s="196">
        <f>INVENTARIO[[#This Row],[Entradas]]-INVENTARIO[[#This Row],[Salidas]]</f>
        <v>0</v>
      </c>
      <c r="M3232" s="197">
        <f ca="1">INVENTARIO[[#This Row],[Pricing 1]]*10%</f>
        <v>0</v>
      </c>
      <c r="N3232" s="197"/>
      <c r="O3232" s="197"/>
      <c r="P3232" s="197" t="e">
        <f t="shared" si="251"/>
        <v>#DIV/0!</v>
      </c>
      <c r="Q3232" s="196"/>
      <c r="R3232" s="197"/>
      <c r="S3232" s="199">
        <f t="shared" si="252"/>
        <v>0</v>
      </c>
      <c r="T3232" s="200">
        <f ca="1">(P3232+S3232)-INVENTARIO[[#This Row],[Comisión 10%]]</f>
        <v>0</v>
      </c>
      <c r="U3232" s="197">
        <f t="shared" ca="1" si="253"/>
        <v>0</v>
      </c>
      <c r="V3232" s="201"/>
      <c r="W3232" s="20">
        <f ca="1">INVENTARIO[[#This Row],[Precio Final]]-(INVENTARIO[[#This Row],[Comisión 10%]]+INVENTARIO[[#This Row],[Costo total]])</f>
        <v>0</v>
      </c>
      <c r="X3232" s="20">
        <f ca="1">INVENTARIO[[#This Row],[Ganancia Unitaria]]*INVENTARIO[[#This Row],[Salidas]]</f>
        <v>0</v>
      </c>
      <c r="Y3232" s="20"/>
      <c r="Z3232" s="20"/>
    </row>
    <row r="3233" spans="1:26" ht="55" hidden="1" customHeight="1" x14ac:dyDescent="0.15">
      <c r="A3233" s="23"/>
      <c r="B3233" s="171"/>
      <c r="C3233" s="22"/>
      <c r="D3233" s="120"/>
      <c r="E3233" s="194"/>
      <c r="F3233" s="195" t="s">
        <v>713</v>
      </c>
      <c r="G3233" s="196"/>
      <c r="H3233" s="197"/>
      <c r="I3233" s="198">
        <f t="shared" ca="1" si="250"/>
        <v>0</v>
      </c>
      <c r="J3233" s="121"/>
      <c r="K3233" s="196">
        <f>SUMIFS(VENTAS[Cantidad],VENTAS[Código del producto Vendido],INVENTARIO[[#This Row],[Code]])</f>
        <v>0</v>
      </c>
      <c r="L3233" s="196">
        <f>INVENTARIO[[#This Row],[Entradas]]-INVENTARIO[[#This Row],[Salidas]]</f>
        <v>0</v>
      </c>
      <c r="M3233" s="197">
        <f ca="1">INVENTARIO[[#This Row],[Pricing 1]]*10%</f>
        <v>0</v>
      </c>
      <c r="N3233" s="197"/>
      <c r="O3233" s="197"/>
      <c r="P3233" s="197" t="e">
        <f t="shared" si="251"/>
        <v>#DIV/0!</v>
      </c>
      <c r="Q3233" s="196"/>
      <c r="R3233" s="197"/>
      <c r="S3233" s="199">
        <f t="shared" si="252"/>
        <v>0</v>
      </c>
      <c r="T3233" s="200">
        <f ca="1">(P3233+S3233)-INVENTARIO[[#This Row],[Comisión 10%]]</f>
        <v>0</v>
      </c>
      <c r="U3233" s="197">
        <f t="shared" ca="1" si="253"/>
        <v>0</v>
      </c>
      <c r="V3233" s="201"/>
      <c r="W3233" s="20">
        <f ca="1">INVENTARIO[[#This Row],[Precio Final]]-(INVENTARIO[[#This Row],[Comisión 10%]]+INVENTARIO[[#This Row],[Costo total]])</f>
        <v>0</v>
      </c>
      <c r="X3233" s="20">
        <f ca="1">INVENTARIO[[#This Row],[Ganancia Unitaria]]*INVENTARIO[[#This Row],[Salidas]]</f>
        <v>0</v>
      </c>
      <c r="Y3233" s="20"/>
      <c r="Z3233" s="20"/>
    </row>
    <row r="3234" spans="1:26" ht="55" hidden="1" customHeight="1" x14ac:dyDescent="0.15">
      <c r="A3234" s="23"/>
      <c r="B3234" s="171"/>
      <c r="C3234" s="22"/>
      <c r="D3234" s="120"/>
      <c r="E3234" s="194"/>
      <c r="F3234" s="195" t="s">
        <v>2412</v>
      </c>
      <c r="G3234" s="196"/>
      <c r="H3234" s="197"/>
      <c r="I3234" s="198">
        <f t="shared" ca="1" si="250"/>
        <v>0</v>
      </c>
      <c r="J3234" s="121"/>
      <c r="K3234" s="196">
        <f>SUMIFS(VENTAS[Cantidad],VENTAS[Código del producto Vendido],INVENTARIO[[#This Row],[Code]])</f>
        <v>0</v>
      </c>
      <c r="L3234" s="196">
        <f>INVENTARIO[[#This Row],[Entradas]]-INVENTARIO[[#This Row],[Salidas]]</f>
        <v>0</v>
      </c>
      <c r="M3234" s="197">
        <f ca="1">INVENTARIO[[#This Row],[Pricing 1]]*10%</f>
        <v>0</v>
      </c>
      <c r="N3234" s="197"/>
      <c r="O3234" s="197"/>
      <c r="P3234" s="197" t="e">
        <f t="shared" si="251"/>
        <v>#DIV/0!</v>
      </c>
      <c r="Q3234" s="196"/>
      <c r="R3234" s="197"/>
      <c r="S3234" s="199">
        <f t="shared" si="252"/>
        <v>0</v>
      </c>
      <c r="T3234" s="200">
        <f ca="1">(P3234+S3234)-INVENTARIO[[#This Row],[Comisión 10%]]</f>
        <v>0</v>
      </c>
      <c r="U3234" s="197">
        <f t="shared" ca="1" si="253"/>
        <v>0</v>
      </c>
      <c r="V3234" s="201"/>
      <c r="W3234" s="20">
        <f ca="1">INVENTARIO[[#This Row],[Precio Final]]-(INVENTARIO[[#This Row],[Comisión 10%]]+INVENTARIO[[#This Row],[Costo total]])</f>
        <v>0</v>
      </c>
      <c r="X3234" s="20">
        <f ca="1">INVENTARIO[[#This Row],[Ganancia Unitaria]]*INVENTARIO[[#This Row],[Salidas]]</f>
        <v>0</v>
      </c>
      <c r="Y3234" s="20"/>
      <c r="Z3234" s="20"/>
    </row>
    <row r="3235" spans="1:26" ht="55" hidden="1" customHeight="1" x14ac:dyDescent="0.15">
      <c r="A3235" s="23"/>
      <c r="B3235" s="171"/>
      <c r="C3235" s="22"/>
      <c r="D3235" s="120"/>
      <c r="E3235" s="194"/>
      <c r="F3235" s="195"/>
      <c r="G3235" s="196"/>
      <c r="H3235" s="197"/>
      <c r="I3235" s="198">
        <f t="shared" ca="1" si="250"/>
        <v>0</v>
      </c>
      <c r="J3235" s="121"/>
      <c r="K3235" s="196">
        <f>SUMIFS(VENTAS[Cantidad],VENTAS[Código del producto Vendido],INVENTARIO[[#This Row],[Code]])</f>
        <v>0</v>
      </c>
      <c r="L3235" s="196">
        <f>INVENTARIO[[#This Row],[Entradas]]-INVENTARIO[[#This Row],[Salidas]]</f>
        <v>0</v>
      </c>
      <c r="M3235" s="197">
        <f ca="1">INVENTARIO[[#This Row],[Pricing 1]]*10%</f>
        <v>0</v>
      </c>
      <c r="N3235" s="197"/>
      <c r="O3235" s="197"/>
      <c r="P3235" s="197" t="e">
        <f t="shared" si="251"/>
        <v>#DIV/0!</v>
      </c>
      <c r="Q3235" s="196"/>
      <c r="R3235" s="197"/>
      <c r="S3235" s="199">
        <f t="shared" si="252"/>
        <v>0</v>
      </c>
      <c r="T3235" s="200">
        <f ca="1">(P3235+S3235)-INVENTARIO[[#This Row],[Comisión 10%]]</f>
        <v>0</v>
      </c>
      <c r="U3235" s="197">
        <f t="shared" ca="1" si="253"/>
        <v>0</v>
      </c>
      <c r="V3235" s="201"/>
      <c r="W3235" s="20">
        <f ca="1">INVENTARIO[[#This Row],[Precio Final]]-(INVENTARIO[[#This Row],[Comisión 10%]]+INVENTARIO[[#This Row],[Costo total]])</f>
        <v>0</v>
      </c>
      <c r="X3235" s="20">
        <f ca="1">INVENTARIO[[#This Row],[Ganancia Unitaria]]*INVENTARIO[[#This Row],[Salidas]]</f>
        <v>0</v>
      </c>
      <c r="Y3235" s="20"/>
      <c r="Z3235" s="20"/>
    </row>
    <row r="3236" spans="1:26" ht="55" hidden="1" customHeight="1" x14ac:dyDescent="0.15">
      <c r="A3236" s="23"/>
      <c r="B3236" s="171"/>
      <c r="C3236" s="22"/>
      <c r="D3236" s="120"/>
      <c r="E3236" s="194"/>
      <c r="F3236" s="195" t="s">
        <v>712</v>
      </c>
      <c r="G3236" s="196"/>
      <c r="H3236" s="197"/>
      <c r="I3236" s="198">
        <f t="shared" ca="1" si="250"/>
        <v>0</v>
      </c>
      <c r="J3236" s="121"/>
      <c r="K3236" s="196">
        <f>SUMIFS(VENTAS[Cantidad],VENTAS[Código del producto Vendido],INVENTARIO[[#This Row],[Code]])</f>
        <v>0</v>
      </c>
      <c r="L3236" s="196">
        <f>INVENTARIO[[#This Row],[Entradas]]-INVENTARIO[[#This Row],[Salidas]]</f>
        <v>0</v>
      </c>
      <c r="M3236" s="197">
        <f ca="1">INVENTARIO[[#This Row],[Pricing 1]]*10%</f>
        <v>0</v>
      </c>
      <c r="N3236" s="197"/>
      <c r="O3236" s="197"/>
      <c r="P3236" s="197" t="e">
        <f t="shared" si="251"/>
        <v>#DIV/0!</v>
      </c>
      <c r="Q3236" s="196"/>
      <c r="R3236" s="197"/>
      <c r="S3236" s="199">
        <f t="shared" si="252"/>
        <v>0</v>
      </c>
      <c r="T3236" s="200">
        <f ca="1">(P3236+S3236)-INVENTARIO[[#This Row],[Comisión 10%]]</f>
        <v>0</v>
      </c>
      <c r="U3236" s="197">
        <f t="shared" ca="1" si="253"/>
        <v>0</v>
      </c>
      <c r="V3236" s="201"/>
      <c r="W3236" s="20">
        <f ca="1">INVENTARIO[[#This Row],[Precio Final]]-(INVENTARIO[[#This Row],[Comisión 10%]]+INVENTARIO[[#This Row],[Costo total]])</f>
        <v>0</v>
      </c>
      <c r="X3236" s="20">
        <f ca="1">INVENTARIO[[#This Row],[Ganancia Unitaria]]*INVENTARIO[[#This Row],[Salidas]]</f>
        <v>0</v>
      </c>
      <c r="Y3236" s="20"/>
      <c r="Z3236" s="20"/>
    </row>
    <row r="3237" spans="1:26" ht="55" hidden="1" customHeight="1" x14ac:dyDescent="0.15">
      <c r="A3237" s="23"/>
      <c r="B3237" s="171"/>
      <c r="C3237" s="22"/>
      <c r="D3237" s="120"/>
      <c r="E3237" s="194"/>
      <c r="F3237" s="195" t="s">
        <v>714</v>
      </c>
      <c r="G3237" s="196"/>
      <c r="H3237" s="197"/>
      <c r="I3237" s="198">
        <f t="shared" ca="1" si="250"/>
        <v>0</v>
      </c>
      <c r="J3237" s="121"/>
      <c r="K3237" s="196">
        <f>SUMIFS(VENTAS[Cantidad],VENTAS[Código del producto Vendido],INVENTARIO[[#This Row],[Code]])</f>
        <v>0</v>
      </c>
      <c r="L3237" s="196">
        <f>INVENTARIO[[#This Row],[Entradas]]-INVENTARIO[[#This Row],[Salidas]]</f>
        <v>0</v>
      </c>
      <c r="M3237" s="197">
        <f ca="1">INVENTARIO[[#This Row],[Pricing 1]]*10%</f>
        <v>0</v>
      </c>
      <c r="N3237" s="197"/>
      <c r="O3237" s="197"/>
      <c r="P3237" s="197" t="e">
        <f t="shared" si="251"/>
        <v>#DIV/0!</v>
      </c>
      <c r="Q3237" s="196"/>
      <c r="R3237" s="197"/>
      <c r="S3237" s="199">
        <f t="shared" si="252"/>
        <v>0</v>
      </c>
      <c r="T3237" s="200">
        <f ca="1">(P3237+S3237)-INVENTARIO[[#This Row],[Comisión 10%]]</f>
        <v>0</v>
      </c>
      <c r="U3237" s="197">
        <f t="shared" ca="1" si="253"/>
        <v>0</v>
      </c>
      <c r="V3237" s="201"/>
      <c r="W3237" s="20">
        <f ca="1">INVENTARIO[[#This Row],[Precio Final]]-(INVENTARIO[[#This Row],[Comisión 10%]]+INVENTARIO[[#This Row],[Costo total]])</f>
        <v>0</v>
      </c>
      <c r="X3237" s="20">
        <f ca="1">INVENTARIO[[#This Row],[Ganancia Unitaria]]*INVENTARIO[[#This Row],[Salidas]]</f>
        <v>0</v>
      </c>
      <c r="Y3237" s="20"/>
      <c r="Z3237" s="20"/>
    </row>
    <row r="3238" spans="1:26" ht="55" hidden="1" customHeight="1" x14ac:dyDescent="0.15">
      <c r="A3238" s="23"/>
      <c r="B3238" s="171"/>
      <c r="C3238" s="22"/>
      <c r="D3238" s="120"/>
      <c r="E3238" s="194"/>
      <c r="F3238" s="195" t="s">
        <v>713</v>
      </c>
      <c r="G3238" s="196"/>
      <c r="H3238" s="197"/>
      <c r="I3238" s="198">
        <f t="shared" ca="1" si="250"/>
        <v>0</v>
      </c>
      <c r="J3238" s="121"/>
      <c r="K3238" s="196">
        <f>SUMIFS(VENTAS[Cantidad],VENTAS[Código del producto Vendido],INVENTARIO[[#This Row],[Code]])</f>
        <v>0</v>
      </c>
      <c r="L3238" s="196">
        <f>INVENTARIO[[#This Row],[Entradas]]-INVENTARIO[[#This Row],[Salidas]]</f>
        <v>0</v>
      </c>
      <c r="M3238" s="197">
        <f ca="1">INVENTARIO[[#This Row],[Pricing 1]]*10%</f>
        <v>0</v>
      </c>
      <c r="N3238" s="197"/>
      <c r="O3238" s="197"/>
      <c r="P3238" s="197" t="e">
        <f t="shared" si="251"/>
        <v>#DIV/0!</v>
      </c>
      <c r="Q3238" s="196"/>
      <c r="R3238" s="197"/>
      <c r="S3238" s="199">
        <f t="shared" si="252"/>
        <v>0</v>
      </c>
      <c r="T3238" s="200">
        <f ca="1">(P3238+S3238)-INVENTARIO[[#This Row],[Comisión 10%]]</f>
        <v>0</v>
      </c>
      <c r="U3238" s="197">
        <f t="shared" ca="1" si="253"/>
        <v>0</v>
      </c>
      <c r="V3238" s="201"/>
      <c r="W3238" s="20">
        <f ca="1">INVENTARIO[[#This Row],[Precio Final]]-(INVENTARIO[[#This Row],[Comisión 10%]]+INVENTARIO[[#This Row],[Costo total]])</f>
        <v>0</v>
      </c>
      <c r="X3238" s="20">
        <f ca="1">INVENTARIO[[#This Row],[Ganancia Unitaria]]*INVENTARIO[[#This Row],[Salidas]]</f>
        <v>0</v>
      </c>
      <c r="Y3238" s="20"/>
      <c r="Z3238" s="20"/>
    </row>
    <row r="3239" spans="1:26" ht="55" hidden="1" customHeight="1" x14ac:dyDescent="0.15">
      <c r="A3239" s="23"/>
      <c r="B3239" s="171"/>
      <c r="C3239" s="22"/>
      <c r="D3239" s="120"/>
      <c r="E3239" s="194"/>
      <c r="F3239" s="195" t="s">
        <v>714</v>
      </c>
      <c r="G3239" s="196"/>
      <c r="H3239" s="197"/>
      <c r="I3239" s="198">
        <f t="shared" ca="1" si="250"/>
        <v>0</v>
      </c>
      <c r="J3239" s="121"/>
      <c r="K3239" s="196">
        <f>SUMIFS(VENTAS[Cantidad],VENTAS[Código del producto Vendido],INVENTARIO[[#This Row],[Code]])</f>
        <v>0</v>
      </c>
      <c r="L3239" s="196">
        <f>INVENTARIO[[#This Row],[Entradas]]-INVENTARIO[[#This Row],[Salidas]]</f>
        <v>0</v>
      </c>
      <c r="M3239" s="197">
        <f ca="1">INVENTARIO[[#This Row],[Pricing 1]]*10%</f>
        <v>0</v>
      </c>
      <c r="N3239" s="197"/>
      <c r="O3239" s="197"/>
      <c r="P3239" s="197" t="e">
        <f t="shared" si="251"/>
        <v>#DIV/0!</v>
      </c>
      <c r="Q3239" s="196"/>
      <c r="R3239" s="197"/>
      <c r="S3239" s="199">
        <f t="shared" si="252"/>
        <v>0</v>
      </c>
      <c r="T3239" s="200">
        <f ca="1">(P3239+S3239)-INVENTARIO[[#This Row],[Comisión 10%]]</f>
        <v>0</v>
      </c>
      <c r="U3239" s="197">
        <f t="shared" ca="1" si="253"/>
        <v>0</v>
      </c>
      <c r="V3239" s="201"/>
      <c r="W3239" s="20">
        <f ca="1">INVENTARIO[[#This Row],[Precio Final]]-(INVENTARIO[[#This Row],[Comisión 10%]]+INVENTARIO[[#This Row],[Costo total]])</f>
        <v>0</v>
      </c>
      <c r="X3239" s="20">
        <f ca="1">INVENTARIO[[#This Row],[Ganancia Unitaria]]*INVENTARIO[[#This Row],[Salidas]]</f>
        <v>0</v>
      </c>
      <c r="Y3239" s="20"/>
      <c r="Z3239" s="20"/>
    </row>
    <row r="3240" spans="1:26" ht="55" hidden="1" customHeight="1" x14ac:dyDescent="0.15">
      <c r="A3240" s="23"/>
      <c r="B3240" s="171"/>
      <c r="C3240" s="22"/>
      <c r="D3240" s="120"/>
      <c r="E3240" s="194"/>
      <c r="F3240" s="195" t="s">
        <v>1345</v>
      </c>
      <c r="G3240" s="196"/>
      <c r="H3240" s="197"/>
      <c r="I3240" s="198">
        <f t="shared" ca="1" si="250"/>
        <v>0</v>
      </c>
      <c r="J3240" s="121"/>
      <c r="K3240" s="196">
        <f>SUMIFS(VENTAS[Cantidad],VENTAS[Código del producto Vendido],INVENTARIO[[#This Row],[Code]])</f>
        <v>0</v>
      </c>
      <c r="L3240" s="196">
        <f>INVENTARIO[[#This Row],[Entradas]]-INVENTARIO[[#This Row],[Salidas]]</f>
        <v>0</v>
      </c>
      <c r="M3240" s="197">
        <f ca="1">INVENTARIO[[#This Row],[Pricing 1]]*10%</f>
        <v>0</v>
      </c>
      <c r="N3240" s="197"/>
      <c r="O3240" s="197"/>
      <c r="P3240" s="197" t="e">
        <f t="shared" si="251"/>
        <v>#DIV/0!</v>
      </c>
      <c r="Q3240" s="196"/>
      <c r="R3240" s="197"/>
      <c r="S3240" s="199">
        <f t="shared" si="252"/>
        <v>0</v>
      </c>
      <c r="T3240" s="200">
        <f ca="1">(P3240+S3240)-INVENTARIO[[#This Row],[Comisión 10%]]</f>
        <v>0</v>
      </c>
      <c r="U3240" s="197">
        <f t="shared" ca="1" si="253"/>
        <v>0</v>
      </c>
      <c r="V3240" s="201"/>
      <c r="W3240" s="20">
        <f ca="1">INVENTARIO[[#This Row],[Precio Final]]-(INVENTARIO[[#This Row],[Comisión 10%]]+INVENTARIO[[#This Row],[Costo total]])</f>
        <v>0</v>
      </c>
      <c r="X3240" s="20">
        <f ca="1">INVENTARIO[[#This Row],[Ganancia Unitaria]]*INVENTARIO[[#This Row],[Salidas]]</f>
        <v>0</v>
      </c>
      <c r="Y3240" s="20"/>
      <c r="Z3240" s="20"/>
    </row>
    <row r="3241" spans="1:26" ht="55" hidden="1" customHeight="1" x14ac:dyDescent="0.15">
      <c r="A3241" s="23"/>
      <c r="B3241" s="171"/>
      <c r="C3241" s="22"/>
      <c r="D3241" s="120"/>
      <c r="E3241" s="194"/>
      <c r="F3241" s="195" t="s">
        <v>713</v>
      </c>
      <c r="G3241" s="196"/>
      <c r="H3241" s="197"/>
      <c r="I3241" s="198">
        <f t="shared" ca="1" si="250"/>
        <v>0</v>
      </c>
      <c r="J3241" s="121"/>
      <c r="K3241" s="196">
        <f>SUMIFS(VENTAS[Cantidad],VENTAS[Código del producto Vendido],INVENTARIO[[#This Row],[Code]])</f>
        <v>0</v>
      </c>
      <c r="L3241" s="196">
        <f>INVENTARIO[[#This Row],[Entradas]]-INVENTARIO[[#This Row],[Salidas]]</f>
        <v>0</v>
      </c>
      <c r="M3241" s="197">
        <f ca="1">INVENTARIO[[#This Row],[Pricing 1]]*10%</f>
        <v>0</v>
      </c>
      <c r="N3241" s="197"/>
      <c r="O3241" s="197"/>
      <c r="P3241" s="197" t="e">
        <f t="shared" si="251"/>
        <v>#DIV/0!</v>
      </c>
      <c r="Q3241" s="196"/>
      <c r="R3241" s="197"/>
      <c r="S3241" s="199">
        <f t="shared" si="252"/>
        <v>0</v>
      </c>
      <c r="T3241" s="200">
        <f ca="1">(P3241+S3241)-INVENTARIO[[#This Row],[Comisión 10%]]</f>
        <v>0</v>
      </c>
      <c r="U3241" s="197">
        <f t="shared" ca="1" si="253"/>
        <v>0</v>
      </c>
      <c r="V3241" s="201"/>
      <c r="W3241" s="20">
        <f ca="1">INVENTARIO[[#This Row],[Precio Final]]-(INVENTARIO[[#This Row],[Comisión 10%]]+INVENTARIO[[#This Row],[Costo total]])</f>
        <v>0</v>
      </c>
      <c r="X3241" s="20">
        <f ca="1">INVENTARIO[[#This Row],[Ganancia Unitaria]]*INVENTARIO[[#This Row],[Salidas]]</f>
        <v>0</v>
      </c>
      <c r="Y3241" s="20"/>
      <c r="Z3241" s="20"/>
    </row>
    <row r="3242" spans="1:26" ht="55" hidden="1" customHeight="1" x14ac:dyDescent="0.15">
      <c r="A3242" s="23"/>
      <c r="B3242" s="171"/>
      <c r="C3242" s="22"/>
      <c r="D3242" s="120"/>
      <c r="E3242" s="194"/>
      <c r="F3242" s="195" t="s">
        <v>1345</v>
      </c>
      <c r="G3242" s="196"/>
      <c r="H3242" s="197"/>
      <c r="I3242" s="198">
        <f t="shared" ca="1" si="250"/>
        <v>0</v>
      </c>
      <c r="J3242" s="121"/>
      <c r="K3242" s="196">
        <f>SUMIFS(VENTAS[Cantidad],VENTAS[Código del producto Vendido],INVENTARIO[[#This Row],[Code]])</f>
        <v>0</v>
      </c>
      <c r="L3242" s="196">
        <f>INVENTARIO[[#This Row],[Entradas]]-INVENTARIO[[#This Row],[Salidas]]</f>
        <v>0</v>
      </c>
      <c r="M3242" s="197">
        <f ca="1">INVENTARIO[[#This Row],[Pricing 1]]*10%</f>
        <v>0</v>
      </c>
      <c r="N3242" s="197"/>
      <c r="O3242" s="197"/>
      <c r="P3242" s="197" t="e">
        <f t="shared" si="251"/>
        <v>#DIV/0!</v>
      </c>
      <c r="Q3242" s="196"/>
      <c r="R3242" s="197"/>
      <c r="S3242" s="199">
        <f t="shared" si="252"/>
        <v>0</v>
      </c>
      <c r="T3242" s="200">
        <f ca="1">(P3242+S3242)-INVENTARIO[[#This Row],[Comisión 10%]]</f>
        <v>0</v>
      </c>
      <c r="U3242" s="197">
        <f t="shared" ca="1" si="253"/>
        <v>0</v>
      </c>
      <c r="V3242" s="201"/>
      <c r="W3242" s="20">
        <f ca="1">INVENTARIO[[#This Row],[Precio Final]]-(INVENTARIO[[#This Row],[Comisión 10%]]+INVENTARIO[[#This Row],[Costo total]])</f>
        <v>0</v>
      </c>
      <c r="X3242" s="20">
        <f ca="1">INVENTARIO[[#This Row],[Ganancia Unitaria]]*INVENTARIO[[#This Row],[Salidas]]</f>
        <v>0</v>
      </c>
      <c r="Y3242" s="20"/>
      <c r="Z3242" s="20"/>
    </row>
    <row r="3243" spans="1:26" ht="55" hidden="1" customHeight="1" x14ac:dyDescent="0.15">
      <c r="A3243" s="23"/>
      <c r="B3243" s="171"/>
      <c r="C3243" s="22"/>
      <c r="D3243" s="120"/>
      <c r="E3243" s="194"/>
      <c r="F3243" s="195" t="s">
        <v>714</v>
      </c>
      <c r="G3243" s="196"/>
      <c r="H3243" s="197"/>
      <c r="I3243" s="198">
        <f t="shared" ca="1" si="250"/>
        <v>0</v>
      </c>
      <c r="J3243" s="121"/>
      <c r="K3243" s="196">
        <f>SUMIFS(VENTAS[Cantidad],VENTAS[Código del producto Vendido],INVENTARIO[[#This Row],[Code]])</f>
        <v>0</v>
      </c>
      <c r="L3243" s="196">
        <f>INVENTARIO[[#This Row],[Entradas]]-INVENTARIO[[#This Row],[Salidas]]</f>
        <v>0</v>
      </c>
      <c r="M3243" s="197">
        <f ca="1">INVENTARIO[[#This Row],[Pricing 1]]*10%</f>
        <v>0</v>
      </c>
      <c r="N3243" s="197"/>
      <c r="O3243" s="197"/>
      <c r="P3243" s="197" t="e">
        <f t="shared" si="251"/>
        <v>#DIV/0!</v>
      </c>
      <c r="Q3243" s="196"/>
      <c r="R3243" s="197"/>
      <c r="S3243" s="199">
        <f t="shared" si="252"/>
        <v>0</v>
      </c>
      <c r="T3243" s="200">
        <f ca="1">(P3243+S3243)-INVENTARIO[[#This Row],[Comisión 10%]]</f>
        <v>0</v>
      </c>
      <c r="U3243" s="197">
        <f t="shared" ca="1" si="253"/>
        <v>0</v>
      </c>
      <c r="V3243" s="201"/>
      <c r="W3243" s="20">
        <f ca="1">INVENTARIO[[#This Row],[Precio Final]]-(INVENTARIO[[#This Row],[Comisión 10%]]+INVENTARIO[[#This Row],[Costo total]])</f>
        <v>0</v>
      </c>
      <c r="X3243" s="20">
        <f ca="1">INVENTARIO[[#This Row],[Ganancia Unitaria]]*INVENTARIO[[#This Row],[Salidas]]</f>
        <v>0</v>
      </c>
      <c r="Y3243" s="20"/>
      <c r="Z3243" s="20"/>
    </row>
    <row r="3244" spans="1:26" ht="55" hidden="1" customHeight="1" x14ac:dyDescent="0.15">
      <c r="A3244" s="23"/>
      <c r="B3244" s="171"/>
      <c r="C3244" s="22"/>
      <c r="D3244" s="120"/>
      <c r="E3244" s="194"/>
      <c r="F3244" s="195" t="s">
        <v>2412</v>
      </c>
      <c r="G3244" s="196"/>
      <c r="H3244" s="197"/>
      <c r="I3244" s="198">
        <f t="shared" ca="1" si="250"/>
        <v>0</v>
      </c>
      <c r="J3244" s="121"/>
      <c r="K3244" s="196">
        <f>SUMIFS(VENTAS[Cantidad],VENTAS[Código del producto Vendido],INVENTARIO[[#This Row],[Code]])</f>
        <v>0</v>
      </c>
      <c r="L3244" s="196">
        <f>INVENTARIO[[#This Row],[Entradas]]-INVENTARIO[[#This Row],[Salidas]]</f>
        <v>0</v>
      </c>
      <c r="M3244" s="197">
        <f ca="1">INVENTARIO[[#This Row],[Pricing 1]]*10%</f>
        <v>0</v>
      </c>
      <c r="N3244" s="197"/>
      <c r="O3244" s="197"/>
      <c r="P3244" s="197" t="e">
        <f t="shared" si="251"/>
        <v>#DIV/0!</v>
      </c>
      <c r="Q3244" s="196"/>
      <c r="R3244" s="197"/>
      <c r="S3244" s="199">
        <f t="shared" si="252"/>
        <v>0</v>
      </c>
      <c r="T3244" s="200">
        <f ca="1">(P3244+S3244)-INVENTARIO[[#This Row],[Comisión 10%]]</f>
        <v>0</v>
      </c>
      <c r="U3244" s="197">
        <f t="shared" ca="1" si="253"/>
        <v>0</v>
      </c>
      <c r="V3244" s="201"/>
      <c r="W3244" s="20">
        <f ca="1">INVENTARIO[[#This Row],[Precio Final]]-(INVENTARIO[[#This Row],[Comisión 10%]]+INVENTARIO[[#This Row],[Costo total]])</f>
        <v>0</v>
      </c>
      <c r="X3244" s="20">
        <f ca="1">INVENTARIO[[#This Row],[Ganancia Unitaria]]*INVENTARIO[[#This Row],[Salidas]]</f>
        <v>0</v>
      </c>
      <c r="Y3244" s="20"/>
      <c r="Z3244" s="20"/>
    </row>
    <row r="3245" spans="1:26" ht="55" hidden="1" customHeight="1" x14ac:dyDescent="0.15">
      <c r="A3245" s="23"/>
      <c r="B3245" s="171"/>
      <c r="C3245" s="22"/>
      <c r="D3245" s="120"/>
      <c r="E3245" s="194"/>
      <c r="F3245" s="195" t="s">
        <v>714</v>
      </c>
      <c r="G3245" s="196"/>
      <c r="H3245" s="197"/>
      <c r="I3245" s="198">
        <f t="shared" ca="1" si="250"/>
        <v>0</v>
      </c>
      <c r="J3245" s="121"/>
      <c r="K3245" s="196">
        <f>SUMIFS(VENTAS[Cantidad],VENTAS[Código del producto Vendido],INVENTARIO[[#This Row],[Code]])</f>
        <v>0</v>
      </c>
      <c r="L3245" s="196">
        <f>INVENTARIO[[#This Row],[Entradas]]-INVENTARIO[[#This Row],[Salidas]]</f>
        <v>0</v>
      </c>
      <c r="M3245" s="197">
        <f ca="1">INVENTARIO[[#This Row],[Pricing 1]]*10%</f>
        <v>0</v>
      </c>
      <c r="N3245" s="197"/>
      <c r="O3245" s="197"/>
      <c r="P3245" s="197" t="e">
        <f t="shared" si="251"/>
        <v>#DIV/0!</v>
      </c>
      <c r="Q3245" s="196"/>
      <c r="R3245" s="197"/>
      <c r="S3245" s="199">
        <f t="shared" si="252"/>
        <v>0</v>
      </c>
      <c r="T3245" s="200">
        <f ca="1">(P3245+S3245)-INVENTARIO[[#This Row],[Comisión 10%]]</f>
        <v>0</v>
      </c>
      <c r="U3245" s="197">
        <f t="shared" ca="1" si="253"/>
        <v>0</v>
      </c>
      <c r="V3245" s="201"/>
      <c r="W3245" s="20">
        <f ca="1">INVENTARIO[[#This Row],[Precio Final]]-(INVENTARIO[[#This Row],[Comisión 10%]]+INVENTARIO[[#This Row],[Costo total]])</f>
        <v>0</v>
      </c>
      <c r="X3245" s="20">
        <f ca="1">INVENTARIO[[#This Row],[Ganancia Unitaria]]*INVENTARIO[[#This Row],[Salidas]]</f>
        <v>0</v>
      </c>
      <c r="Y3245" s="20"/>
      <c r="Z3245" s="20"/>
    </row>
    <row r="3246" spans="1:26" ht="55" hidden="1" customHeight="1" x14ac:dyDescent="0.15">
      <c r="A3246" s="23"/>
      <c r="B3246" s="171"/>
      <c r="C3246" s="22"/>
      <c r="D3246" s="120"/>
      <c r="E3246" s="194"/>
      <c r="F3246" s="195" t="s">
        <v>2412</v>
      </c>
      <c r="G3246" s="196"/>
      <c r="H3246" s="197"/>
      <c r="I3246" s="198">
        <f t="shared" ca="1" si="250"/>
        <v>0</v>
      </c>
      <c r="J3246" s="121"/>
      <c r="K3246" s="196">
        <f>SUMIFS(VENTAS[Cantidad],VENTAS[Código del producto Vendido],INVENTARIO[[#This Row],[Code]])</f>
        <v>0</v>
      </c>
      <c r="L3246" s="196">
        <f>INVENTARIO[[#This Row],[Entradas]]-INVENTARIO[[#This Row],[Salidas]]</f>
        <v>0</v>
      </c>
      <c r="M3246" s="197">
        <f ca="1">INVENTARIO[[#This Row],[Pricing 1]]*10%</f>
        <v>0</v>
      </c>
      <c r="N3246" s="197"/>
      <c r="O3246" s="197"/>
      <c r="P3246" s="197" t="e">
        <f t="shared" si="251"/>
        <v>#DIV/0!</v>
      </c>
      <c r="Q3246" s="196"/>
      <c r="R3246" s="197"/>
      <c r="S3246" s="199">
        <f t="shared" si="252"/>
        <v>0</v>
      </c>
      <c r="T3246" s="200">
        <f ca="1">(P3246+S3246)-INVENTARIO[[#This Row],[Comisión 10%]]</f>
        <v>0</v>
      </c>
      <c r="U3246" s="197">
        <f t="shared" ca="1" si="253"/>
        <v>0</v>
      </c>
      <c r="V3246" s="201"/>
      <c r="W3246" s="20">
        <f ca="1">INVENTARIO[[#This Row],[Precio Final]]-(INVENTARIO[[#This Row],[Comisión 10%]]+INVENTARIO[[#This Row],[Costo total]])</f>
        <v>0</v>
      </c>
      <c r="X3246" s="20">
        <f ca="1">INVENTARIO[[#This Row],[Ganancia Unitaria]]*INVENTARIO[[#This Row],[Salidas]]</f>
        <v>0</v>
      </c>
      <c r="Y3246" s="20"/>
      <c r="Z3246" s="20"/>
    </row>
    <row r="3247" spans="1:26" ht="55" hidden="1" customHeight="1" x14ac:dyDescent="0.15">
      <c r="A3247" s="23"/>
      <c r="B3247" s="171"/>
      <c r="C3247" s="22"/>
      <c r="D3247" s="120"/>
      <c r="E3247" s="194"/>
      <c r="F3247" s="195" t="s">
        <v>713</v>
      </c>
      <c r="G3247" s="196"/>
      <c r="H3247" s="197"/>
      <c r="I3247" s="198">
        <f t="shared" ca="1" si="250"/>
        <v>0</v>
      </c>
      <c r="J3247" s="121"/>
      <c r="K3247" s="196">
        <f>SUMIFS(VENTAS[Cantidad],VENTAS[Código del producto Vendido],INVENTARIO[[#This Row],[Code]])</f>
        <v>0</v>
      </c>
      <c r="L3247" s="196">
        <f>INVENTARIO[[#This Row],[Entradas]]-INVENTARIO[[#This Row],[Salidas]]</f>
        <v>0</v>
      </c>
      <c r="M3247" s="197">
        <f ca="1">INVENTARIO[[#This Row],[Pricing 1]]*10%</f>
        <v>0</v>
      </c>
      <c r="N3247" s="197"/>
      <c r="O3247" s="197"/>
      <c r="P3247" s="197" t="e">
        <f t="shared" si="251"/>
        <v>#DIV/0!</v>
      </c>
      <c r="Q3247" s="196"/>
      <c r="R3247" s="197"/>
      <c r="S3247" s="199">
        <f t="shared" si="252"/>
        <v>0</v>
      </c>
      <c r="T3247" s="200">
        <f ca="1">(P3247+S3247)-INVENTARIO[[#This Row],[Comisión 10%]]</f>
        <v>0</v>
      </c>
      <c r="U3247" s="197">
        <f t="shared" ca="1" si="253"/>
        <v>0</v>
      </c>
      <c r="V3247" s="201"/>
      <c r="W3247" s="20">
        <f ca="1">INVENTARIO[[#This Row],[Precio Final]]-(INVENTARIO[[#This Row],[Comisión 10%]]+INVENTARIO[[#This Row],[Costo total]])</f>
        <v>0</v>
      </c>
      <c r="X3247" s="20">
        <f ca="1">INVENTARIO[[#This Row],[Ganancia Unitaria]]*INVENTARIO[[#This Row],[Salidas]]</f>
        <v>0</v>
      </c>
      <c r="Y3247" s="20"/>
      <c r="Z3247" s="20"/>
    </row>
    <row r="3248" spans="1:26" ht="55" hidden="1" customHeight="1" x14ac:dyDescent="0.15">
      <c r="A3248" s="23"/>
      <c r="B3248" s="171"/>
      <c r="C3248" s="22"/>
      <c r="D3248" s="120"/>
      <c r="E3248" s="194"/>
      <c r="F3248" s="195" t="s">
        <v>692</v>
      </c>
      <c r="G3248" s="196"/>
      <c r="H3248" s="197"/>
      <c r="I3248" s="198">
        <f t="shared" ca="1" si="250"/>
        <v>0</v>
      </c>
      <c r="J3248" s="121"/>
      <c r="K3248" s="196">
        <f>SUMIFS(VENTAS[Cantidad],VENTAS[Código del producto Vendido],INVENTARIO[[#This Row],[Code]])</f>
        <v>0</v>
      </c>
      <c r="L3248" s="196">
        <f>INVENTARIO[[#This Row],[Entradas]]-INVENTARIO[[#This Row],[Salidas]]</f>
        <v>0</v>
      </c>
      <c r="M3248" s="197">
        <f ca="1">INVENTARIO[[#This Row],[Pricing 1]]*10%</f>
        <v>0</v>
      </c>
      <c r="N3248" s="197"/>
      <c r="O3248" s="197"/>
      <c r="P3248" s="197" t="e">
        <f t="shared" si="251"/>
        <v>#DIV/0!</v>
      </c>
      <c r="Q3248" s="196"/>
      <c r="R3248" s="197"/>
      <c r="S3248" s="199">
        <f t="shared" si="252"/>
        <v>0</v>
      </c>
      <c r="T3248" s="200">
        <f ca="1">(P3248+S3248)-INVENTARIO[[#This Row],[Comisión 10%]]</f>
        <v>0</v>
      </c>
      <c r="U3248" s="197">
        <f t="shared" ca="1" si="253"/>
        <v>0</v>
      </c>
      <c r="V3248" s="201"/>
      <c r="W3248" s="20">
        <f ca="1">INVENTARIO[[#This Row],[Precio Final]]-(INVENTARIO[[#This Row],[Comisión 10%]]+INVENTARIO[[#This Row],[Costo total]])</f>
        <v>0</v>
      </c>
      <c r="X3248" s="20">
        <f ca="1">INVENTARIO[[#This Row],[Ganancia Unitaria]]*INVENTARIO[[#This Row],[Salidas]]</f>
        <v>0</v>
      </c>
      <c r="Y3248" s="20"/>
      <c r="Z3248" s="20"/>
    </row>
    <row r="3249" spans="1:26" ht="55" hidden="1" customHeight="1" x14ac:dyDescent="0.15">
      <c r="A3249" s="23"/>
      <c r="B3249" s="171"/>
      <c r="C3249" s="22"/>
      <c r="D3249" s="120"/>
      <c r="E3249" s="194"/>
      <c r="F3249" s="195" t="s">
        <v>695</v>
      </c>
      <c r="G3249" s="196"/>
      <c r="H3249" s="197"/>
      <c r="I3249" s="198">
        <f t="shared" ca="1" si="250"/>
        <v>0</v>
      </c>
      <c r="J3249" s="121"/>
      <c r="K3249" s="196">
        <f>SUMIFS(VENTAS[Cantidad],VENTAS[Código del producto Vendido],INVENTARIO[[#This Row],[Code]])</f>
        <v>0</v>
      </c>
      <c r="L3249" s="196">
        <f>INVENTARIO[[#This Row],[Entradas]]-INVENTARIO[[#This Row],[Salidas]]</f>
        <v>0</v>
      </c>
      <c r="M3249" s="197">
        <f ca="1">INVENTARIO[[#This Row],[Pricing 1]]*10%</f>
        <v>0</v>
      </c>
      <c r="N3249" s="197"/>
      <c r="O3249" s="197"/>
      <c r="P3249" s="197" t="e">
        <f t="shared" si="251"/>
        <v>#DIV/0!</v>
      </c>
      <c r="Q3249" s="196"/>
      <c r="R3249" s="197"/>
      <c r="S3249" s="199">
        <f t="shared" si="252"/>
        <v>0</v>
      </c>
      <c r="T3249" s="200">
        <f ca="1">(P3249+S3249)-INVENTARIO[[#This Row],[Comisión 10%]]</f>
        <v>0</v>
      </c>
      <c r="U3249" s="197">
        <f t="shared" ca="1" si="253"/>
        <v>0</v>
      </c>
      <c r="V3249" s="201"/>
      <c r="W3249" s="20">
        <f ca="1">INVENTARIO[[#This Row],[Precio Final]]-(INVENTARIO[[#This Row],[Comisión 10%]]+INVENTARIO[[#This Row],[Costo total]])</f>
        <v>0</v>
      </c>
      <c r="X3249" s="20">
        <f ca="1">INVENTARIO[[#This Row],[Ganancia Unitaria]]*INVENTARIO[[#This Row],[Salidas]]</f>
        <v>0</v>
      </c>
      <c r="Y3249" s="20"/>
      <c r="Z3249" s="20"/>
    </row>
    <row r="3250" spans="1:26" ht="55" hidden="1" customHeight="1" x14ac:dyDescent="0.15">
      <c r="A3250" s="23"/>
      <c r="B3250" s="171"/>
      <c r="C3250" s="22"/>
      <c r="D3250" s="120"/>
      <c r="E3250" s="194"/>
      <c r="F3250" s="195" t="s">
        <v>698</v>
      </c>
      <c r="G3250" s="196"/>
      <c r="H3250" s="197"/>
      <c r="I3250" s="198">
        <f t="shared" ca="1" si="250"/>
        <v>0</v>
      </c>
      <c r="J3250" s="121"/>
      <c r="K3250" s="196">
        <f>SUMIFS(VENTAS[Cantidad],VENTAS[Código del producto Vendido],INVENTARIO[[#This Row],[Code]])</f>
        <v>0</v>
      </c>
      <c r="L3250" s="196">
        <f>INVENTARIO[[#This Row],[Entradas]]-INVENTARIO[[#This Row],[Salidas]]</f>
        <v>0</v>
      </c>
      <c r="M3250" s="197">
        <f ca="1">INVENTARIO[[#This Row],[Pricing 1]]*10%</f>
        <v>0</v>
      </c>
      <c r="N3250" s="197"/>
      <c r="O3250" s="197"/>
      <c r="P3250" s="197" t="e">
        <f t="shared" si="251"/>
        <v>#DIV/0!</v>
      </c>
      <c r="Q3250" s="196"/>
      <c r="R3250" s="197"/>
      <c r="S3250" s="199">
        <f t="shared" si="252"/>
        <v>0</v>
      </c>
      <c r="T3250" s="200">
        <f ca="1">(P3250+S3250)-INVENTARIO[[#This Row],[Comisión 10%]]</f>
        <v>0</v>
      </c>
      <c r="U3250" s="197">
        <f t="shared" ca="1" si="253"/>
        <v>0</v>
      </c>
      <c r="V3250" s="201"/>
      <c r="W3250" s="20">
        <f ca="1">INVENTARIO[[#This Row],[Precio Final]]-(INVENTARIO[[#This Row],[Comisión 10%]]+INVENTARIO[[#This Row],[Costo total]])</f>
        <v>0</v>
      </c>
      <c r="X3250" s="20">
        <f ca="1">INVENTARIO[[#This Row],[Ganancia Unitaria]]*INVENTARIO[[#This Row],[Salidas]]</f>
        <v>0</v>
      </c>
      <c r="Y3250" s="20"/>
      <c r="Z3250" s="20"/>
    </row>
    <row r="3251" spans="1:26" ht="55" hidden="1" customHeight="1" x14ac:dyDescent="0.15">
      <c r="A3251" s="23"/>
      <c r="B3251" s="171"/>
      <c r="C3251" s="22"/>
      <c r="D3251" s="120"/>
      <c r="E3251" s="194"/>
      <c r="F3251" s="195" t="s">
        <v>692</v>
      </c>
      <c r="G3251" s="196"/>
      <c r="H3251" s="197"/>
      <c r="I3251" s="198">
        <f t="shared" ca="1" si="250"/>
        <v>0</v>
      </c>
      <c r="J3251" s="121"/>
      <c r="K3251" s="196">
        <f>SUMIFS(VENTAS[Cantidad],VENTAS[Código del producto Vendido],INVENTARIO[[#This Row],[Code]])</f>
        <v>0</v>
      </c>
      <c r="L3251" s="196">
        <f>INVENTARIO[[#This Row],[Entradas]]-INVENTARIO[[#This Row],[Salidas]]</f>
        <v>0</v>
      </c>
      <c r="M3251" s="197">
        <f ca="1">INVENTARIO[[#This Row],[Pricing 1]]*10%</f>
        <v>0</v>
      </c>
      <c r="N3251" s="197"/>
      <c r="O3251" s="197"/>
      <c r="P3251" s="197" t="e">
        <f t="shared" si="251"/>
        <v>#DIV/0!</v>
      </c>
      <c r="Q3251" s="196"/>
      <c r="R3251" s="197"/>
      <c r="S3251" s="199">
        <f t="shared" si="252"/>
        <v>0</v>
      </c>
      <c r="T3251" s="200">
        <f ca="1">(P3251+S3251)-INVENTARIO[[#This Row],[Comisión 10%]]</f>
        <v>0</v>
      </c>
      <c r="U3251" s="197">
        <f t="shared" ca="1" si="253"/>
        <v>0</v>
      </c>
      <c r="V3251" s="201"/>
      <c r="W3251" s="20">
        <f ca="1">INVENTARIO[[#This Row],[Precio Final]]-(INVENTARIO[[#This Row],[Comisión 10%]]+INVENTARIO[[#This Row],[Costo total]])</f>
        <v>0</v>
      </c>
      <c r="X3251" s="20">
        <f ca="1">INVENTARIO[[#This Row],[Ganancia Unitaria]]*INVENTARIO[[#This Row],[Salidas]]</f>
        <v>0</v>
      </c>
      <c r="Y3251" s="20"/>
      <c r="Z3251" s="20"/>
    </row>
    <row r="3252" spans="1:26" ht="55" hidden="1" customHeight="1" x14ac:dyDescent="0.15">
      <c r="A3252" s="23"/>
      <c r="B3252" s="171"/>
      <c r="C3252" s="22"/>
      <c r="D3252" s="120"/>
      <c r="E3252" s="194"/>
      <c r="F3252" s="195" t="s">
        <v>697</v>
      </c>
      <c r="G3252" s="196"/>
      <c r="H3252" s="197"/>
      <c r="I3252" s="198">
        <f t="shared" ca="1" si="250"/>
        <v>0</v>
      </c>
      <c r="J3252" s="121"/>
      <c r="K3252" s="196">
        <f>SUMIFS(VENTAS[Cantidad],VENTAS[Código del producto Vendido],INVENTARIO[[#This Row],[Code]])</f>
        <v>0</v>
      </c>
      <c r="L3252" s="196">
        <f>INVENTARIO[[#This Row],[Entradas]]-INVENTARIO[[#This Row],[Salidas]]</f>
        <v>0</v>
      </c>
      <c r="M3252" s="197">
        <f ca="1">INVENTARIO[[#This Row],[Pricing 1]]*10%</f>
        <v>0</v>
      </c>
      <c r="N3252" s="197"/>
      <c r="O3252" s="197"/>
      <c r="P3252" s="197" t="e">
        <f t="shared" si="251"/>
        <v>#DIV/0!</v>
      </c>
      <c r="Q3252" s="196"/>
      <c r="R3252" s="197"/>
      <c r="S3252" s="199">
        <f t="shared" si="252"/>
        <v>0</v>
      </c>
      <c r="T3252" s="200">
        <f ca="1">(P3252+S3252)-INVENTARIO[[#This Row],[Comisión 10%]]</f>
        <v>0</v>
      </c>
      <c r="U3252" s="197">
        <f t="shared" ca="1" si="253"/>
        <v>0</v>
      </c>
      <c r="V3252" s="201"/>
      <c r="W3252" s="20">
        <f ca="1">INVENTARIO[[#This Row],[Precio Final]]-(INVENTARIO[[#This Row],[Comisión 10%]]+INVENTARIO[[#This Row],[Costo total]])</f>
        <v>0</v>
      </c>
      <c r="X3252" s="20">
        <f ca="1">INVENTARIO[[#This Row],[Ganancia Unitaria]]*INVENTARIO[[#This Row],[Salidas]]</f>
        <v>0</v>
      </c>
      <c r="Y3252" s="20"/>
      <c r="Z3252" s="20"/>
    </row>
    <row r="3253" spans="1:26" ht="55" hidden="1" customHeight="1" x14ac:dyDescent="0.15">
      <c r="A3253" s="23"/>
      <c r="B3253" s="171"/>
      <c r="C3253" s="22"/>
      <c r="D3253" s="120"/>
      <c r="E3253" s="194"/>
      <c r="F3253" s="195" t="s">
        <v>698</v>
      </c>
      <c r="G3253" s="196"/>
      <c r="H3253" s="197"/>
      <c r="I3253" s="198">
        <f t="shared" ca="1" si="250"/>
        <v>0</v>
      </c>
      <c r="J3253" s="121"/>
      <c r="K3253" s="196">
        <f>SUMIFS(VENTAS[Cantidad],VENTAS[Código del producto Vendido],INVENTARIO[[#This Row],[Code]])</f>
        <v>0</v>
      </c>
      <c r="L3253" s="196">
        <f>INVENTARIO[[#This Row],[Entradas]]-INVENTARIO[[#This Row],[Salidas]]</f>
        <v>0</v>
      </c>
      <c r="M3253" s="197">
        <f ca="1">INVENTARIO[[#This Row],[Pricing 1]]*10%</f>
        <v>0</v>
      </c>
      <c r="N3253" s="197"/>
      <c r="O3253" s="197"/>
      <c r="P3253" s="197" t="e">
        <f t="shared" si="251"/>
        <v>#DIV/0!</v>
      </c>
      <c r="Q3253" s="196"/>
      <c r="R3253" s="197"/>
      <c r="S3253" s="199">
        <f t="shared" si="252"/>
        <v>0</v>
      </c>
      <c r="T3253" s="200">
        <f ca="1">(P3253+S3253)-INVENTARIO[[#This Row],[Comisión 10%]]</f>
        <v>0</v>
      </c>
      <c r="U3253" s="197">
        <f t="shared" ca="1" si="253"/>
        <v>0</v>
      </c>
      <c r="V3253" s="201"/>
      <c r="W3253" s="20">
        <f ca="1">INVENTARIO[[#This Row],[Precio Final]]-(INVENTARIO[[#This Row],[Comisión 10%]]+INVENTARIO[[#This Row],[Costo total]])</f>
        <v>0</v>
      </c>
      <c r="X3253" s="20">
        <f ca="1">INVENTARIO[[#This Row],[Ganancia Unitaria]]*INVENTARIO[[#This Row],[Salidas]]</f>
        <v>0</v>
      </c>
      <c r="Y3253" s="20"/>
      <c r="Z3253" s="20"/>
    </row>
    <row r="3254" spans="1:26" ht="55" hidden="1" customHeight="1" x14ac:dyDescent="0.15">
      <c r="A3254" s="23"/>
      <c r="B3254" s="171"/>
      <c r="C3254" s="22"/>
      <c r="D3254" s="120"/>
      <c r="E3254" s="194"/>
      <c r="F3254" s="195" t="s">
        <v>693</v>
      </c>
      <c r="G3254" s="196"/>
      <c r="H3254" s="197"/>
      <c r="I3254" s="198">
        <f t="shared" ref="I3254:I3317" ca="1" si="254">U3254</f>
        <v>0</v>
      </c>
      <c r="J3254" s="121"/>
      <c r="K3254" s="196">
        <f>SUMIFS(VENTAS[Cantidad],VENTAS[Código del producto Vendido],INVENTARIO[[#This Row],[Code]])</f>
        <v>0</v>
      </c>
      <c r="L3254" s="196">
        <f>INVENTARIO[[#This Row],[Entradas]]-INVENTARIO[[#This Row],[Salidas]]</f>
        <v>0</v>
      </c>
      <c r="M3254" s="197">
        <f ca="1">INVENTARIO[[#This Row],[Pricing 1]]*10%</f>
        <v>0</v>
      </c>
      <c r="N3254" s="197"/>
      <c r="O3254" s="197"/>
      <c r="P3254" s="197" t="e">
        <f t="shared" ref="P3254:P3317" si="255">N3254/O3254</f>
        <v>#DIV/0!</v>
      </c>
      <c r="Q3254" s="196"/>
      <c r="R3254" s="197"/>
      <c r="S3254" s="199">
        <f t="shared" ref="S3254:S3317" si="256">Q3254*R3254/1000</f>
        <v>0</v>
      </c>
      <c r="T3254" s="200">
        <f ca="1">(P3254+S3254)-INVENTARIO[[#This Row],[Comisión 10%]]</f>
        <v>0</v>
      </c>
      <c r="U3254" s="197">
        <f t="shared" ref="U3254:U3317" ca="1" si="257">ROUNDUP(T3254,0)</f>
        <v>0</v>
      </c>
      <c r="V3254" s="201"/>
      <c r="W3254" s="20">
        <f ca="1">INVENTARIO[[#This Row],[Precio Final]]-(INVENTARIO[[#This Row],[Comisión 10%]]+INVENTARIO[[#This Row],[Costo total]])</f>
        <v>0</v>
      </c>
      <c r="X3254" s="20">
        <f ca="1">INVENTARIO[[#This Row],[Ganancia Unitaria]]*INVENTARIO[[#This Row],[Salidas]]</f>
        <v>0</v>
      </c>
      <c r="Y3254" s="20"/>
      <c r="Z3254" s="20"/>
    </row>
    <row r="3255" spans="1:26" ht="55" hidden="1" customHeight="1" x14ac:dyDescent="0.15">
      <c r="A3255" s="23"/>
      <c r="B3255" s="171"/>
      <c r="C3255" s="22"/>
      <c r="D3255" s="120"/>
      <c r="E3255" s="194"/>
      <c r="F3255" s="195" t="s">
        <v>695</v>
      </c>
      <c r="G3255" s="196"/>
      <c r="H3255" s="197"/>
      <c r="I3255" s="198">
        <f t="shared" ca="1" si="254"/>
        <v>0</v>
      </c>
      <c r="J3255" s="121"/>
      <c r="K3255" s="196">
        <f>SUMIFS(VENTAS[Cantidad],VENTAS[Código del producto Vendido],INVENTARIO[[#This Row],[Code]])</f>
        <v>0</v>
      </c>
      <c r="L3255" s="196">
        <f>INVENTARIO[[#This Row],[Entradas]]-INVENTARIO[[#This Row],[Salidas]]</f>
        <v>0</v>
      </c>
      <c r="M3255" s="197">
        <f ca="1">INVENTARIO[[#This Row],[Pricing 1]]*10%</f>
        <v>0</v>
      </c>
      <c r="N3255" s="197"/>
      <c r="O3255" s="197"/>
      <c r="P3255" s="197" t="e">
        <f t="shared" si="255"/>
        <v>#DIV/0!</v>
      </c>
      <c r="Q3255" s="196"/>
      <c r="R3255" s="197"/>
      <c r="S3255" s="199">
        <f t="shared" si="256"/>
        <v>0</v>
      </c>
      <c r="T3255" s="200">
        <f ca="1">(P3255+S3255)-INVENTARIO[[#This Row],[Comisión 10%]]</f>
        <v>0</v>
      </c>
      <c r="U3255" s="197">
        <f t="shared" ca="1" si="257"/>
        <v>0</v>
      </c>
      <c r="V3255" s="201"/>
      <c r="W3255" s="20">
        <f ca="1">INVENTARIO[[#This Row],[Precio Final]]-(INVENTARIO[[#This Row],[Comisión 10%]]+INVENTARIO[[#This Row],[Costo total]])</f>
        <v>0</v>
      </c>
      <c r="X3255" s="20">
        <f ca="1">INVENTARIO[[#This Row],[Ganancia Unitaria]]*INVENTARIO[[#This Row],[Salidas]]</f>
        <v>0</v>
      </c>
      <c r="Y3255" s="20"/>
      <c r="Z3255" s="20"/>
    </row>
    <row r="3256" spans="1:26" ht="55" hidden="1" customHeight="1" x14ac:dyDescent="0.15">
      <c r="A3256" s="23"/>
      <c r="B3256" s="171"/>
      <c r="C3256" s="22"/>
      <c r="D3256" s="120"/>
      <c r="E3256" s="194"/>
      <c r="F3256" s="195" t="s">
        <v>698</v>
      </c>
      <c r="G3256" s="196"/>
      <c r="H3256" s="197"/>
      <c r="I3256" s="198">
        <f t="shared" ca="1" si="254"/>
        <v>0</v>
      </c>
      <c r="J3256" s="121"/>
      <c r="K3256" s="196">
        <f>SUMIFS(VENTAS[Cantidad],VENTAS[Código del producto Vendido],INVENTARIO[[#This Row],[Code]])</f>
        <v>0</v>
      </c>
      <c r="L3256" s="196">
        <f>INVENTARIO[[#This Row],[Entradas]]-INVENTARIO[[#This Row],[Salidas]]</f>
        <v>0</v>
      </c>
      <c r="M3256" s="197">
        <f ca="1">INVENTARIO[[#This Row],[Pricing 1]]*10%</f>
        <v>0</v>
      </c>
      <c r="N3256" s="197"/>
      <c r="O3256" s="197"/>
      <c r="P3256" s="197" t="e">
        <f t="shared" si="255"/>
        <v>#DIV/0!</v>
      </c>
      <c r="Q3256" s="196"/>
      <c r="R3256" s="197"/>
      <c r="S3256" s="199">
        <f t="shared" si="256"/>
        <v>0</v>
      </c>
      <c r="T3256" s="200">
        <f ca="1">(P3256+S3256)-INVENTARIO[[#This Row],[Comisión 10%]]</f>
        <v>0</v>
      </c>
      <c r="U3256" s="197">
        <f t="shared" ca="1" si="257"/>
        <v>0</v>
      </c>
      <c r="V3256" s="201"/>
      <c r="W3256" s="20">
        <f ca="1">INVENTARIO[[#This Row],[Precio Final]]-(INVENTARIO[[#This Row],[Comisión 10%]]+INVENTARIO[[#This Row],[Costo total]])</f>
        <v>0</v>
      </c>
      <c r="X3256" s="20">
        <f ca="1">INVENTARIO[[#This Row],[Ganancia Unitaria]]*INVENTARIO[[#This Row],[Salidas]]</f>
        <v>0</v>
      </c>
      <c r="Y3256" s="20"/>
      <c r="Z3256" s="20"/>
    </row>
    <row r="3257" spans="1:26" ht="55" hidden="1" customHeight="1" x14ac:dyDescent="0.15">
      <c r="A3257" s="23"/>
      <c r="B3257" s="171"/>
      <c r="C3257" s="22"/>
      <c r="D3257" s="120"/>
      <c r="E3257" s="194"/>
      <c r="F3257" s="195" t="s">
        <v>695</v>
      </c>
      <c r="G3257" s="196"/>
      <c r="H3257" s="197"/>
      <c r="I3257" s="198">
        <f t="shared" ca="1" si="254"/>
        <v>0</v>
      </c>
      <c r="J3257" s="121"/>
      <c r="K3257" s="196">
        <f>SUMIFS(VENTAS[Cantidad],VENTAS[Código del producto Vendido],INVENTARIO[[#This Row],[Code]])</f>
        <v>0</v>
      </c>
      <c r="L3257" s="196">
        <f>INVENTARIO[[#This Row],[Entradas]]-INVENTARIO[[#This Row],[Salidas]]</f>
        <v>0</v>
      </c>
      <c r="M3257" s="197">
        <f ca="1">INVENTARIO[[#This Row],[Pricing 1]]*10%</f>
        <v>0</v>
      </c>
      <c r="N3257" s="197"/>
      <c r="O3257" s="197"/>
      <c r="P3257" s="197" t="e">
        <f t="shared" si="255"/>
        <v>#DIV/0!</v>
      </c>
      <c r="Q3257" s="196"/>
      <c r="R3257" s="197"/>
      <c r="S3257" s="199">
        <f t="shared" si="256"/>
        <v>0</v>
      </c>
      <c r="T3257" s="200">
        <f ca="1">(P3257+S3257)-INVENTARIO[[#This Row],[Comisión 10%]]</f>
        <v>0</v>
      </c>
      <c r="U3257" s="197">
        <f t="shared" ca="1" si="257"/>
        <v>0</v>
      </c>
      <c r="V3257" s="201"/>
      <c r="W3257" s="20">
        <f ca="1">INVENTARIO[[#This Row],[Precio Final]]-(INVENTARIO[[#This Row],[Comisión 10%]]+INVENTARIO[[#This Row],[Costo total]])</f>
        <v>0</v>
      </c>
      <c r="X3257" s="20">
        <f ca="1">INVENTARIO[[#This Row],[Ganancia Unitaria]]*INVENTARIO[[#This Row],[Salidas]]</f>
        <v>0</v>
      </c>
      <c r="Y3257" s="20"/>
      <c r="Z3257" s="20"/>
    </row>
    <row r="3258" spans="1:26" ht="55" hidden="1" customHeight="1" x14ac:dyDescent="0.15">
      <c r="A3258" s="23"/>
      <c r="B3258" s="171"/>
      <c r="C3258" s="22"/>
      <c r="D3258" s="120"/>
      <c r="E3258" s="194"/>
      <c r="F3258" s="195" t="s">
        <v>697</v>
      </c>
      <c r="G3258" s="196"/>
      <c r="H3258" s="197"/>
      <c r="I3258" s="198">
        <f t="shared" ca="1" si="254"/>
        <v>0</v>
      </c>
      <c r="J3258" s="121"/>
      <c r="K3258" s="196">
        <f>SUMIFS(VENTAS[Cantidad],VENTAS[Código del producto Vendido],INVENTARIO[[#This Row],[Code]])</f>
        <v>0</v>
      </c>
      <c r="L3258" s="196">
        <f>INVENTARIO[[#This Row],[Entradas]]-INVENTARIO[[#This Row],[Salidas]]</f>
        <v>0</v>
      </c>
      <c r="M3258" s="197">
        <f ca="1">INVENTARIO[[#This Row],[Pricing 1]]*10%</f>
        <v>0</v>
      </c>
      <c r="N3258" s="197"/>
      <c r="O3258" s="197"/>
      <c r="P3258" s="197" t="e">
        <f t="shared" si="255"/>
        <v>#DIV/0!</v>
      </c>
      <c r="Q3258" s="196"/>
      <c r="R3258" s="197"/>
      <c r="S3258" s="199">
        <f t="shared" si="256"/>
        <v>0</v>
      </c>
      <c r="T3258" s="200">
        <f ca="1">(P3258+S3258)-INVENTARIO[[#This Row],[Comisión 10%]]</f>
        <v>0</v>
      </c>
      <c r="U3258" s="197">
        <f t="shared" ca="1" si="257"/>
        <v>0</v>
      </c>
      <c r="V3258" s="201"/>
      <c r="W3258" s="20">
        <f ca="1">INVENTARIO[[#This Row],[Precio Final]]-(INVENTARIO[[#This Row],[Comisión 10%]]+INVENTARIO[[#This Row],[Costo total]])</f>
        <v>0</v>
      </c>
      <c r="X3258" s="20">
        <f ca="1">INVENTARIO[[#This Row],[Ganancia Unitaria]]*INVENTARIO[[#This Row],[Salidas]]</f>
        <v>0</v>
      </c>
      <c r="Y3258" s="20"/>
      <c r="Z3258" s="20"/>
    </row>
    <row r="3259" spans="1:26" ht="55" hidden="1" customHeight="1" x14ac:dyDescent="0.15">
      <c r="A3259" s="23"/>
      <c r="B3259" s="171"/>
      <c r="C3259" s="22"/>
      <c r="D3259" s="120"/>
      <c r="E3259" s="194"/>
      <c r="F3259" s="195" t="s">
        <v>2412</v>
      </c>
      <c r="G3259" s="196"/>
      <c r="H3259" s="197"/>
      <c r="I3259" s="198">
        <f t="shared" ca="1" si="254"/>
        <v>0</v>
      </c>
      <c r="J3259" s="121"/>
      <c r="K3259" s="196">
        <f>SUMIFS(VENTAS[Cantidad],VENTAS[Código del producto Vendido],INVENTARIO[[#This Row],[Code]])</f>
        <v>0</v>
      </c>
      <c r="L3259" s="196">
        <f>INVENTARIO[[#This Row],[Entradas]]-INVENTARIO[[#This Row],[Salidas]]</f>
        <v>0</v>
      </c>
      <c r="M3259" s="197">
        <f ca="1">INVENTARIO[[#This Row],[Pricing 1]]*10%</f>
        <v>0</v>
      </c>
      <c r="N3259" s="197"/>
      <c r="O3259" s="197"/>
      <c r="P3259" s="197" t="e">
        <f t="shared" si="255"/>
        <v>#DIV/0!</v>
      </c>
      <c r="Q3259" s="196"/>
      <c r="R3259" s="197"/>
      <c r="S3259" s="199">
        <f t="shared" si="256"/>
        <v>0</v>
      </c>
      <c r="T3259" s="200">
        <f ca="1">(P3259+S3259)-INVENTARIO[[#This Row],[Comisión 10%]]</f>
        <v>0</v>
      </c>
      <c r="U3259" s="197">
        <f t="shared" ca="1" si="257"/>
        <v>0</v>
      </c>
      <c r="V3259" s="201"/>
      <c r="W3259" s="20">
        <f ca="1">INVENTARIO[[#This Row],[Precio Final]]-(INVENTARIO[[#This Row],[Comisión 10%]]+INVENTARIO[[#This Row],[Costo total]])</f>
        <v>0</v>
      </c>
      <c r="X3259" s="20">
        <f ca="1">INVENTARIO[[#This Row],[Ganancia Unitaria]]*INVENTARIO[[#This Row],[Salidas]]</f>
        <v>0</v>
      </c>
      <c r="Y3259" s="20"/>
      <c r="Z3259" s="20"/>
    </row>
    <row r="3260" spans="1:26" ht="55" hidden="1" customHeight="1" x14ac:dyDescent="0.15">
      <c r="A3260" s="23"/>
      <c r="B3260" s="171"/>
      <c r="C3260" s="22"/>
      <c r="D3260" s="120"/>
      <c r="E3260" s="194"/>
      <c r="F3260" s="195" t="s">
        <v>695</v>
      </c>
      <c r="G3260" s="196"/>
      <c r="H3260" s="197"/>
      <c r="I3260" s="198">
        <f t="shared" ca="1" si="254"/>
        <v>0</v>
      </c>
      <c r="J3260" s="121"/>
      <c r="K3260" s="196">
        <f>SUMIFS(VENTAS[Cantidad],VENTAS[Código del producto Vendido],INVENTARIO[[#This Row],[Code]])</f>
        <v>0</v>
      </c>
      <c r="L3260" s="196">
        <f>INVENTARIO[[#This Row],[Entradas]]-INVENTARIO[[#This Row],[Salidas]]</f>
        <v>0</v>
      </c>
      <c r="M3260" s="197">
        <f ca="1">INVENTARIO[[#This Row],[Pricing 1]]*10%</f>
        <v>0</v>
      </c>
      <c r="N3260" s="197"/>
      <c r="O3260" s="197"/>
      <c r="P3260" s="197" t="e">
        <f t="shared" si="255"/>
        <v>#DIV/0!</v>
      </c>
      <c r="Q3260" s="196"/>
      <c r="R3260" s="197"/>
      <c r="S3260" s="199">
        <f t="shared" si="256"/>
        <v>0</v>
      </c>
      <c r="T3260" s="200">
        <f ca="1">(P3260+S3260)-INVENTARIO[[#This Row],[Comisión 10%]]</f>
        <v>0</v>
      </c>
      <c r="U3260" s="197">
        <f t="shared" ca="1" si="257"/>
        <v>0</v>
      </c>
      <c r="V3260" s="201"/>
      <c r="W3260" s="20">
        <f ca="1">INVENTARIO[[#This Row],[Precio Final]]-(INVENTARIO[[#This Row],[Comisión 10%]]+INVENTARIO[[#This Row],[Costo total]])</f>
        <v>0</v>
      </c>
      <c r="X3260" s="20">
        <f ca="1">INVENTARIO[[#This Row],[Ganancia Unitaria]]*INVENTARIO[[#This Row],[Salidas]]</f>
        <v>0</v>
      </c>
      <c r="Y3260" s="20"/>
      <c r="Z3260" s="20"/>
    </row>
    <row r="3261" spans="1:26" ht="55" hidden="1" customHeight="1" x14ac:dyDescent="0.15">
      <c r="A3261" s="23"/>
      <c r="B3261" s="171"/>
      <c r="C3261" s="22"/>
      <c r="D3261" s="120"/>
      <c r="E3261" s="194"/>
      <c r="F3261" s="195" t="s">
        <v>695</v>
      </c>
      <c r="G3261" s="196"/>
      <c r="H3261" s="197"/>
      <c r="I3261" s="198">
        <f t="shared" ca="1" si="254"/>
        <v>0</v>
      </c>
      <c r="J3261" s="121"/>
      <c r="K3261" s="196">
        <f>SUMIFS(VENTAS[Cantidad],VENTAS[Código del producto Vendido],INVENTARIO[[#This Row],[Code]])</f>
        <v>0</v>
      </c>
      <c r="L3261" s="196">
        <f>INVENTARIO[[#This Row],[Entradas]]-INVENTARIO[[#This Row],[Salidas]]</f>
        <v>0</v>
      </c>
      <c r="M3261" s="197">
        <f ca="1">INVENTARIO[[#This Row],[Pricing 1]]*10%</f>
        <v>0</v>
      </c>
      <c r="N3261" s="197"/>
      <c r="O3261" s="197"/>
      <c r="P3261" s="197" t="e">
        <f t="shared" si="255"/>
        <v>#DIV/0!</v>
      </c>
      <c r="Q3261" s="196"/>
      <c r="R3261" s="197"/>
      <c r="S3261" s="199">
        <f t="shared" si="256"/>
        <v>0</v>
      </c>
      <c r="T3261" s="200">
        <f ca="1">(P3261+S3261)-INVENTARIO[[#This Row],[Comisión 10%]]</f>
        <v>0</v>
      </c>
      <c r="U3261" s="197">
        <f t="shared" ca="1" si="257"/>
        <v>0</v>
      </c>
      <c r="V3261" s="201"/>
      <c r="W3261" s="20">
        <f ca="1">INVENTARIO[[#This Row],[Precio Final]]-(INVENTARIO[[#This Row],[Comisión 10%]]+INVENTARIO[[#This Row],[Costo total]])</f>
        <v>0</v>
      </c>
      <c r="X3261" s="20">
        <f ca="1">INVENTARIO[[#This Row],[Ganancia Unitaria]]*INVENTARIO[[#This Row],[Salidas]]</f>
        <v>0</v>
      </c>
      <c r="Y3261" s="20"/>
      <c r="Z3261" s="20"/>
    </row>
    <row r="3262" spans="1:26" ht="55" hidden="1" customHeight="1" x14ac:dyDescent="0.15">
      <c r="A3262" s="23"/>
      <c r="B3262" s="171"/>
      <c r="C3262" s="22"/>
      <c r="D3262" s="120"/>
      <c r="E3262" s="194"/>
      <c r="F3262" s="195" t="s">
        <v>695</v>
      </c>
      <c r="G3262" s="196"/>
      <c r="H3262" s="197"/>
      <c r="I3262" s="198">
        <f t="shared" ca="1" si="254"/>
        <v>0</v>
      </c>
      <c r="J3262" s="121"/>
      <c r="K3262" s="196">
        <f>SUMIFS(VENTAS[Cantidad],VENTAS[Código del producto Vendido],INVENTARIO[[#This Row],[Code]])</f>
        <v>0</v>
      </c>
      <c r="L3262" s="196">
        <f>INVENTARIO[[#This Row],[Entradas]]-INVENTARIO[[#This Row],[Salidas]]</f>
        <v>0</v>
      </c>
      <c r="M3262" s="197">
        <f ca="1">INVENTARIO[[#This Row],[Pricing 1]]*10%</f>
        <v>0</v>
      </c>
      <c r="N3262" s="197"/>
      <c r="O3262" s="197"/>
      <c r="P3262" s="197" t="e">
        <f t="shared" si="255"/>
        <v>#DIV/0!</v>
      </c>
      <c r="Q3262" s="196"/>
      <c r="R3262" s="197"/>
      <c r="S3262" s="199">
        <f t="shared" si="256"/>
        <v>0</v>
      </c>
      <c r="T3262" s="200">
        <f ca="1">(P3262+S3262)-INVENTARIO[[#This Row],[Comisión 10%]]</f>
        <v>0</v>
      </c>
      <c r="U3262" s="197">
        <f t="shared" ca="1" si="257"/>
        <v>0</v>
      </c>
      <c r="V3262" s="201"/>
      <c r="W3262" s="20">
        <f ca="1">INVENTARIO[[#This Row],[Precio Final]]-(INVENTARIO[[#This Row],[Comisión 10%]]+INVENTARIO[[#This Row],[Costo total]])</f>
        <v>0</v>
      </c>
      <c r="X3262" s="20">
        <f ca="1">INVENTARIO[[#This Row],[Ganancia Unitaria]]*INVENTARIO[[#This Row],[Salidas]]</f>
        <v>0</v>
      </c>
      <c r="Y3262" s="20"/>
      <c r="Z3262" s="20"/>
    </row>
    <row r="3263" spans="1:26" ht="55" hidden="1" customHeight="1" x14ac:dyDescent="0.15">
      <c r="A3263" s="23"/>
      <c r="B3263" s="171"/>
      <c r="C3263" s="22"/>
      <c r="D3263" s="120"/>
      <c r="E3263" s="194"/>
      <c r="F3263" s="195" t="s">
        <v>695</v>
      </c>
      <c r="G3263" s="196"/>
      <c r="H3263" s="197"/>
      <c r="I3263" s="198">
        <f t="shared" ca="1" si="254"/>
        <v>0</v>
      </c>
      <c r="J3263" s="121"/>
      <c r="K3263" s="196">
        <f>SUMIFS(VENTAS[Cantidad],VENTAS[Código del producto Vendido],INVENTARIO[[#This Row],[Code]])</f>
        <v>0</v>
      </c>
      <c r="L3263" s="196">
        <f>INVENTARIO[[#This Row],[Entradas]]-INVENTARIO[[#This Row],[Salidas]]</f>
        <v>0</v>
      </c>
      <c r="M3263" s="197">
        <f ca="1">INVENTARIO[[#This Row],[Pricing 1]]*10%</f>
        <v>0</v>
      </c>
      <c r="N3263" s="197"/>
      <c r="O3263" s="197"/>
      <c r="P3263" s="197" t="e">
        <f t="shared" si="255"/>
        <v>#DIV/0!</v>
      </c>
      <c r="Q3263" s="196"/>
      <c r="R3263" s="197"/>
      <c r="S3263" s="199">
        <f t="shared" si="256"/>
        <v>0</v>
      </c>
      <c r="T3263" s="200">
        <f ca="1">(P3263+S3263)-INVENTARIO[[#This Row],[Comisión 10%]]</f>
        <v>0</v>
      </c>
      <c r="U3263" s="197">
        <f t="shared" ca="1" si="257"/>
        <v>0</v>
      </c>
      <c r="V3263" s="201"/>
      <c r="W3263" s="20">
        <f ca="1">INVENTARIO[[#This Row],[Precio Final]]-(INVENTARIO[[#This Row],[Comisión 10%]]+INVENTARIO[[#This Row],[Costo total]])</f>
        <v>0</v>
      </c>
      <c r="X3263" s="20">
        <f ca="1">INVENTARIO[[#This Row],[Ganancia Unitaria]]*INVENTARIO[[#This Row],[Salidas]]</f>
        <v>0</v>
      </c>
      <c r="Y3263" s="20"/>
      <c r="Z3263" s="20"/>
    </row>
    <row r="3264" spans="1:26" ht="55" hidden="1" customHeight="1" x14ac:dyDescent="0.15">
      <c r="A3264" s="23"/>
      <c r="B3264" s="171"/>
      <c r="C3264" s="22"/>
      <c r="D3264" s="120"/>
      <c r="E3264" s="194"/>
      <c r="F3264" s="195" t="s">
        <v>2416</v>
      </c>
      <c r="G3264" s="196"/>
      <c r="H3264" s="197"/>
      <c r="I3264" s="198">
        <f t="shared" ca="1" si="254"/>
        <v>0</v>
      </c>
      <c r="J3264" s="121"/>
      <c r="K3264" s="196">
        <f>SUMIFS(VENTAS[Cantidad],VENTAS[Código del producto Vendido],INVENTARIO[[#This Row],[Code]])</f>
        <v>0</v>
      </c>
      <c r="L3264" s="196">
        <f>INVENTARIO[[#This Row],[Entradas]]-INVENTARIO[[#This Row],[Salidas]]</f>
        <v>0</v>
      </c>
      <c r="M3264" s="197">
        <f ca="1">INVENTARIO[[#This Row],[Pricing 1]]*10%</f>
        <v>0</v>
      </c>
      <c r="N3264" s="197"/>
      <c r="O3264" s="197"/>
      <c r="P3264" s="197" t="e">
        <f t="shared" si="255"/>
        <v>#DIV/0!</v>
      </c>
      <c r="Q3264" s="196"/>
      <c r="R3264" s="197"/>
      <c r="S3264" s="199">
        <f t="shared" si="256"/>
        <v>0</v>
      </c>
      <c r="T3264" s="200">
        <f ca="1">(P3264+S3264)-INVENTARIO[[#This Row],[Comisión 10%]]</f>
        <v>0</v>
      </c>
      <c r="U3264" s="197">
        <f t="shared" ca="1" si="257"/>
        <v>0</v>
      </c>
      <c r="V3264" s="201"/>
      <c r="W3264" s="20">
        <f ca="1">INVENTARIO[[#This Row],[Precio Final]]-(INVENTARIO[[#This Row],[Comisión 10%]]+INVENTARIO[[#This Row],[Costo total]])</f>
        <v>0</v>
      </c>
      <c r="X3264" s="20">
        <f ca="1">INVENTARIO[[#This Row],[Ganancia Unitaria]]*INVENTARIO[[#This Row],[Salidas]]</f>
        <v>0</v>
      </c>
      <c r="Y3264" s="20"/>
      <c r="Z3264" s="20"/>
    </row>
    <row r="3265" spans="1:26" ht="55" hidden="1" customHeight="1" x14ac:dyDescent="0.15">
      <c r="A3265" s="23"/>
      <c r="B3265" s="171"/>
      <c r="C3265" s="22"/>
      <c r="D3265" s="120"/>
      <c r="E3265" s="194"/>
      <c r="F3265" s="195" t="s">
        <v>714</v>
      </c>
      <c r="G3265" s="196"/>
      <c r="H3265" s="197"/>
      <c r="I3265" s="198">
        <f t="shared" ca="1" si="254"/>
        <v>0</v>
      </c>
      <c r="J3265" s="121"/>
      <c r="K3265" s="196">
        <f>SUMIFS(VENTAS[Cantidad],VENTAS[Código del producto Vendido],INVENTARIO[[#This Row],[Code]])</f>
        <v>0</v>
      </c>
      <c r="L3265" s="196">
        <f>INVENTARIO[[#This Row],[Entradas]]-INVENTARIO[[#This Row],[Salidas]]</f>
        <v>0</v>
      </c>
      <c r="M3265" s="197">
        <f ca="1">INVENTARIO[[#This Row],[Pricing 1]]*10%</f>
        <v>0</v>
      </c>
      <c r="N3265" s="197"/>
      <c r="O3265" s="197"/>
      <c r="P3265" s="197" t="e">
        <f t="shared" si="255"/>
        <v>#DIV/0!</v>
      </c>
      <c r="Q3265" s="196"/>
      <c r="R3265" s="197"/>
      <c r="S3265" s="199">
        <f t="shared" si="256"/>
        <v>0</v>
      </c>
      <c r="T3265" s="200">
        <f ca="1">(P3265+S3265)-INVENTARIO[[#This Row],[Comisión 10%]]</f>
        <v>0</v>
      </c>
      <c r="U3265" s="197">
        <f t="shared" ca="1" si="257"/>
        <v>0</v>
      </c>
      <c r="V3265" s="201"/>
      <c r="W3265" s="20">
        <f ca="1">INVENTARIO[[#This Row],[Precio Final]]-(INVENTARIO[[#This Row],[Comisión 10%]]+INVENTARIO[[#This Row],[Costo total]])</f>
        <v>0</v>
      </c>
      <c r="X3265" s="20">
        <f ca="1">INVENTARIO[[#This Row],[Ganancia Unitaria]]*INVENTARIO[[#This Row],[Salidas]]</f>
        <v>0</v>
      </c>
      <c r="Y3265" s="20"/>
      <c r="Z3265" s="20"/>
    </row>
    <row r="3266" spans="1:26" ht="55" hidden="1" customHeight="1" x14ac:dyDescent="0.15">
      <c r="A3266" s="23"/>
      <c r="B3266" s="171"/>
      <c r="C3266" s="22"/>
      <c r="D3266" s="120"/>
      <c r="E3266" s="194"/>
      <c r="F3266" s="195" t="s">
        <v>695</v>
      </c>
      <c r="G3266" s="196"/>
      <c r="H3266" s="197"/>
      <c r="I3266" s="198">
        <f t="shared" ca="1" si="254"/>
        <v>0</v>
      </c>
      <c r="J3266" s="121"/>
      <c r="K3266" s="196">
        <f>SUMIFS(VENTAS[Cantidad],VENTAS[Código del producto Vendido],INVENTARIO[[#This Row],[Code]])</f>
        <v>0</v>
      </c>
      <c r="L3266" s="196">
        <f>INVENTARIO[[#This Row],[Entradas]]-INVENTARIO[[#This Row],[Salidas]]</f>
        <v>0</v>
      </c>
      <c r="M3266" s="197">
        <f ca="1">INVENTARIO[[#This Row],[Pricing 1]]*10%</f>
        <v>0</v>
      </c>
      <c r="N3266" s="197"/>
      <c r="O3266" s="197"/>
      <c r="P3266" s="197" t="e">
        <f t="shared" si="255"/>
        <v>#DIV/0!</v>
      </c>
      <c r="Q3266" s="196"/>
      <c r="R3266" s="197"/>
      <c r="S3266" s="199">
        <f t="shared" si="256"/>
        <v>0</v>
      </c>
      <c r="T3266" s="200">
        <f ca="1">(P3266+S3266)-INVENTARIO[[#This Row],[Comisión 10%]]</f>
        <v>0</v>
      </c>
      <c r="U3266" s="197">
        <f t="shared" ca="1" si="257"/>
        <v>0</v>
      </c>
      <c r="V3266" s="201"/>
      <c r="W3266" s="20">
        <f ca="1">INVENTARIO[[#This Row],[Precio Final]]-(INVENTARIO[[#This Row],[Comisión 10%]]+INVENTARIO[[#This Row],[Costo total]])</f>
        <v>0</v>
      </c>
      <c r="X3266" s="20">
        <f ca="1">INVENTARIO[[#This Row],[Ganancia Unitaria]]*INVENTARIO[[#This Row],[Salidas]]</f>
        <v>0</v>
      </c>
      <c r="Y3266" s="20"/>
      <c r="Z3266" s="20"/>
    </row>
    <row r="3267" spans="1:26" ht="55" hidden="1" customHeight="1" x14ac:dyDescent="0.15">
      <c r="A3267" s="23"/>
      <c r="B3267" s="171"/>
      <c r="C3267" s="22"/>
      <c r="D3267" s="120"/>
      <c r="E3267" s="194"/>
      <c r="F3267" s="195" t="s">
        <v>692</v>
      </c>
      <c r="G3267" s="196"/>
      <c r="H3267" s="197"/>
      <c r="I3267" s="198">
        <f t="shared" ca="1" si="254"/>
        <v>0</v>
      </c>
      <c r="J3267" s="121"/>
      <c r="K3267" s="196">
        <f>SUMIFS(VENTAS[Cantidad],VENTAS[Código del producto Vendido],INVENTARIO[[#This Row],[Code]])</f>
        <v>0</v>
      </c>
      <c r="L3267" s="196">
        <f>INVENTARIO[[#This Row],[Entradas]]-INVENTARIO[[#This Row],[Salidas]]</f>
        <v>0</v>
      </c>
      <c r="M3267" s="197">
        <f ca="1">INVENTARIO[[#This Row],[Pricing 1]]*10%</f>
        <v>0</v>
      </c>
      <c r="N3267" s="197"/>
      <c r="O3267" s="197"/>
      <c r="P3267" s="197" t="e">
        <f t="shared" si="255"/>
        <v>#DIV/0!</v>
      </c>
      <c r="Q3267" s="196"/>
      <c r="R3267" s="197"/>
      <c r="S3267" s="199">
        <f t="shared" si="256"/>
        <v>0</v>
      </c>
      <c r="T3267" s="200">
        <f ca="1">(P3267+S3267)-INVENTARIO[[#This Row],[Comisión 10%]]</f>
        <v>0</v>
      </c>
      <c r="U3267" s="197">
        <f t="shared" ca="1" si="257"/>
        <v>0</v>
      </c>
      <c r="V3267" s="201"/>
      <c r="W3267" s="20">
        <f ca="1">INVENTARIO[[#This Row],[Precio Final]]-(INVENTARIO[[#This Row],[Comisión 10%]]+INVENTARIO[[#This Row],[Costo total]])</f>
        <v>0</v>
      </c>
      <c r="X3267" s="20">
        <f ca="1">INVENTARIO[[#This Row],[Ganancia Unitaria]]*INVENTARIO[[#This Row],[Salidas]]</f>
        <v>0</v>
      </c>
      <c r="Y3267" s="20"/>
      <c r="Z3267" s="20"/>
    </row>
    <row r="3268" spans="1:26" ht="55" hidden="1" customHeight="1" x14ac:dyDescent="0.15">
      <c r="A3268" s="23"/>
      <c r="B3268" s="171"/>
      <c r="C3268" s="22"/>
      <c r="D3268" s="120"/>
      <c r="E3268" s="194"/>
      <c r="F3268" s="195" t="s">
        <v>698</v>
      </c>
      <c r="G3268" s="196"/>
      <c r="H3268" s="197"/>
      <c r="I3268" s="198">
        <f t="shared" ca="1" si="254"/>
        <v>0</v>
      </c>
      <c r="J3268" s="121"/>
      <c r="K3268" s="196">
        <f>SUMIFS(VENTAS[Cantidad],VENTAS[Código del producto Vendido],INVENTARIO[[#This Row],[Code]])</f>
        <v>0</v>
      </c>
      <c r="L3268" s="196">
        <f>INVENTARIO[[#This Row],[Entradas]]-INVENTARIO[[#This Row],[Salidas]]</f>
        <v>0</v>
      </c>
      <c r="M3268" s="197">
        <f ca="1">INVENTARIO[[#This Row],[Pricing 1]]*10%</f>
        <v>0</v>
      </c>
      <c r="N3268" s="197"/>
      <c r="O3268" s="197"/>
      <c r="P3268" s="197" t="e">
        <f t="shared" si="255"/>
        <v>#DIV/0!</v>
      </c>
      <c r="Q3268" s="196"/>
      <c r="R3268" s="197"/>
      <c r="S3268" s="199">
        <f t="shared" si="256"/>
        <v>0</v>
      </c>
      <c r="T3268" s="200">
        <f ca="1">(P3268+S3268)-INVENTARIO[[#This Row],[Comisión 10%]]</f>
        <v>0</v>
      </c>
      <c r="U3268" s="197">
        <f t="shared" ca="1" si="257"/>
        <v>0</v>
      </c>
      <c r="V3268" s="201"/>
      <c r="W3268" s="20">
        <f ca="1">INVENTARIO[[#This Row],[Precio Final]]-(INVENTARIO[[#This Row],[Comisión 10%]]+INVENTARIO[[#This Row],[Costo total]])</f>
        <v>0</v>
      </c>
      <c r="X3268" s="20">
        <f ca="1">INVENTARIO[[#This Row],[Ganancia Unitaria]]*INVENTARIO[[#This Row],[Salidas]]</f>
        <v>0</v>
      </c>
      <c r="Y3268" s="20"/>
      <c r="Z3268" s="20"/>
    </row>
    <row r="3269" spans="1:26" ht="55" hidden="1" customHeight="1" x14ac:dyDescent="0.15">
      <c r="A3269" s="23"/>
      <c r="B3269" s="171"/>
      <c r="C3269" s="22"/>
      <c r="D3269" s="120"/>
      <c r="E3269" s="194"/>
      <c r="F3269" s="195" t="s">
        <v>695</v>
      </c>
      <c r="G3269" s="196"/>
      <c r="H3269" s="197"/>
      <c r="I3269" s="198">
        <f t="shared" ca="1" si="254"/>
        <v>0</v>
      </c>
      <c r="J3269" s="121"/>
      <c r="K3269" s="196">
        <f>SUMIFS(VENTAS[Cantidad],VENTAS[Código del producto Vendido],INVENTARIO[[#This Row],[Code]])</f>
        <v>0</v>
      </c>
      <c r="L3269" s="196">
        <f>INVENTARIO[[#This Row],[Entradas]]-INVENTARIO[[#This Row],[Salidas]]</f>
        <v>0</v>
      </c>
      <c r="M3269" s="197">
        <f ca="1">INVENTARIO[[#This Row],[Pricing 1]]*10%</f>
        <v>0</v>
      </c>
      <c r="N3269" s="197"/>
      <c r="O3269" s="197"/>
      <c r="P3269" s="197" t="e">
        <f t="shared" si="255"/>
        <v>#DIV/0!</v>
      </c>
      <c r="Q3269" s="196"/>
      <c r="R3269" s="197"/>
      <c r="S3269" s="199">
        <f t="shared" si="256"/>
        <v>0</v>
      </c>
      <c r="T3269" s="200">
        <f ca="1">(P3269+S3269)-INVENTARIO[[#This Row],[Comisión 10%]]</f>
        <v>0</v>
      </c>
      <c r="U3269" s="197">
        <f t="shared" ca="1" si="257"/>
        <v>0</v>
      </c>
      <c r="V3269" s="201"/>
      <c r="W3269" s="20">
        <f ca="1">INVENTARIO[[#This Row],[Precio Final]]-(INVENTARIO[[#This Row],[Comisión 10%]]+INVENTARIO[[#This Row],[Costo total]])</f>
        <v>0</v>
      </c>
      <c r="X3269" s="20">
        <f ca="1">INVENTARIO[[#This Row],[Ganancia Unitaria]]*INVENTARIO[[#This Row],[Salidas]]</f>
        <v>0</v>
      </c>
      <c r="Y3269" s="20"/>
      <c r="Z3269" s="20"/>
    </row>
    <row r="3270" spans="1:26" ht="55" hidden="1" customHeight="1" x14ac:dyDescent="0.15">
      <c r="A3270" s="23"/>
      <c r="B3270" s="171"/>
      <c r="C3270" s="22"/>
      <c r="D3270" s="120"/>
      <c r="E3270" s="194"/>
      <c r="F3270" s="195" t="s">
        <v>713</v>
      </c>
      <c r="G3270" s="196"/>
      <c r="H3270" s="197"/>
      <c r="I3270" s="198">
        <f t="shared" ca="1" si="254"/>
        <v>0</v>
      </c>
      <c r="J3270" s="121"/>
      <c r="K3270" s="196">
        <f>SUMIFS(VENTAS[Cantidad],VENTAS[Código del producto Vendido],INVENTARIO[[#This Row],[Code]])</f>
        <v>0</v>
      </c>
      <c r="L3270" s="196">
        <f>INVENTARIO[[#This Row],[Entradas]]-INVENTARIO[[#This Row],[Salidas]]</f>
        <v>0</v>
      </c>
      <c r="M3270" s="197">
        <f ca="1">INVENTARIO[[#This Row],[Pricing 1]]*10%</f>
        <v>0</v>
      </c>
      <c r="N3270" s="197"/>
      <c r="O3270" s="197"/>
      <c r="P3270" s="197" t="e">
        <f t="shared" si="255"/>
        <v>#DIV/0!</v>
      </c>
      <c r="Q3270" s="196"/>
      <c r="R3270" s="197"/>
      <c r="S3270" s="199">
        <f t="shared" si="256"/>
        <v>0</v>
      </c>
      <c r="T3270" s="200">
        <f ca="1">(P3270+S3270)-INVENTARIO[[#This Row],[Comisión 10%]]</f>
        <v>0</v>
      </c>
      <c r="U3270" s="197">
        <f t="shared" ca="1" si="257"/>
        <v>0</v>
      </c>
      <c r="V3270" s="201"/>
      <c r="W3270" s="20">
        <f ca="1">INVENTARIO[[#This Row],[Precio Final]]-(INVENTARIO[[#This Row],[Comisión 10%]]+INVENTARIO[[#This Row],[Costo total]])</f>
        <v>0</v>
      </c>
      <c r="X3270" s="20">
        <f ca="1">INVENTARIO[[#This Row],[Ganancia Unitaria]]*INVENTARIO[[#This Row],[Salidas]]</f>
        <v>0</v>
      </c>
      <c r="Y3270" s="20"/>
      <c r="Z3270" s="20"/>
    </row>
    <row r="3271" spans="1:26" ht="55" hidden="1" customHeight="1" x14ac:dyDescent="0.15">
      <c r="A3271" s="23"/>
      <c r="B3271" s="171"/>
      <c r="C3271" s="22"/>
      <c r="D3271" s="120"/>
      <c r="E3271" s="194"/>
      <c r="F3271" s="195" t="s">
        <v>714</v>
      </c>
      <c r="G3271" s="196"/>
      <c r="H3271" s="197"/>
      <c r="I3271" s="198">
        <f t="shared" ca="1" si="254"/>
        <v>0</v>
      </c>
      <c r="J3271" s="121"/>
      <c r="K3271" s="196">
        <f>SUMIFS(VENTAS[Cantidad],VENTAS[Código del producto Vendido],INVENTARIO[[#This Row],[Code]])</f>
        <v>0</v>
      </c>
      <c r="L3271" s="196">
        <f>INVENTARIO[[#This Row],[Entradas]]-INVENTARIO[[#This Row],[Salidas]]</f>
        <v>0</v>
      </c>
      <c r="M3271" s="197">
        <f ca="1">INVENTARIO[[#This Row],[Pricing 1]]*10%</f>
        <v>0</v>
      </c>
      <c r="N3271" s="197"/>
      <c r="O3271" s="197"/>
      <c r="P3271" s="197" t="e">
        <f t="shared" si="255"/>
        <v>#DIV/0!</v>
      </c>
      <c r="Q3271" s="196"/>
      <c r="R3271" s="197"/>
      <c r="S3271" s="199">
        <f t="shared" si="256"/>
        <v>0</v>
      </c>
      <c r="T3271" s="200">
        <f ca="1">(P3271+S3271)-INVENTARIO[[#This Row],[Comisión 10%]]</f>
        <v>0</v>
      </c>
      <c r="U3271" s="197">
        <f t="shared" ca="1" si="257"/>
        <v>0</v>
      </c>
      <c r="V3271" s="201"/>
      <c r="W3271" s="20">
        <f ca="1">INVENTARIO[[#This Row],[Precio Final]]-(INVENTARIO[[#This Row],[Comisión 10%]]+INVENTARIO[[#This Row],[Costo total]])</f>
        <v>0</v>
      </c>
      <c r="X3271" s="20">
        <f ca="1">INVENTARIO[[#This Row],[Ganancia Unitaria]]*INVENTARIO[[#This Row],[Salidas]]</f>
        <v>0</v>
      </c>
      <c r="Y3271" s="20"/>
      <c r="Z3271" s="20"/>
    </row>
    <row r="3272" spans="1:26" ht="55" hidden="1" customHeight="1" x14ac:dyDescent="0.15">
      <c r="A3272" s="23"/>
      <c r="B3272" s="171"/>
      <c r="C3272" s="22"/>
      <c r="D3272" s="120"/>
      <c r="E3272" s="194"/>
      <c r="F3272" s="195" t="s">
        <v>693</v>
      </c>
      <c r="G3272" s="196"/>
      <c r="H3272" s="197"/>
      <c r="I3272" s="198">
        <f t="shared" ca="1" si="254"/>
        <v>0</v>
      </c>
      <c r="J3272" s="121"/>
      <c r="K3272" s="196">
        <f>SUMIFS(VENTAS[Cantidad],VENTAS[Código del producto Vendido],INVENTARIO[[#This Row],[Code]])</f>
        <v>0</v>
      </c>
      <c r="L3272" s="196">
        <f>INVENTARIO[[#This Row],[Entradas]]-INVENTARIO[[#This Row],[Salidas]]</f>
        <v>0</v>
      </c>
      <c r="M3272" s="197">
        <f ca="1">INVENTARIO[[#This Row],[Pricing 1]]*10%</f>
        <v>0</v>
      </c>
      <c r="N3272" s="197"/>
      <c r="O3272" s="197"/>
      <c r="P3272" s="197" t="e">
        <f t="shared" si="255"/>
        <v>#DIV/0!</v>
      </c>
      <c r="Q3272" s="196"/>
      <c r="R3272" s="197"/>
      <c r="S3272" s="199">
        <f t="shared" si="256"/>
        <v>0</v>
      </c>
      <c r="T3272" s="200">
        <f ca="1">(P3272+S3272)-INVENTARIO[[#This Row],[Comisión 10%]]</f>
        <v>0</v>
      </c>
      <c r="U3272" s="197">
        <f t="shared" ca="1" si="257"/>
        <v>0</v>
      </c>
      <c r="V3272" s="201"/>
      <c r="W3272" s="20">
        <f ca="1">INVENTARIO[[#This Row],[Precio Final]]-(INVENTARIO[[#This Row],[Comisión 10%]]+INVENTARIO[[#This Row],[Costo total]])</f>
        <v>0</v>
      </c>
      <c r="X3272" s="20">
        <f ca="1">INVENTARIO[[#This Row],[Ganancia Unitaria]]*INVENTARIO[[#This Row],[Salidas]]</f>
        <v>0</v>
      </c>
      <c r="Y3272" s="20"/>
      <c r="Z3272" s="20"/>
    </row>
    <row r="3273" spans="1:26" ht="55" hidden="1" customHeight="1" x14ac:dyDescent="0.15">
      <c r="A3273" s="23"/>
      <c r="B3273" s="171"/>
      <c r="C3273" s="22"/>
      <c r="D3273" s="120"/>
      <c r="E3273" s="194"/>
      <c r="F3273" s="195" t="s">
        <v>693</v>
      </c>
      <c r="G3273" s="196"/>
      <c r="H3273" s="197"/>
      <c r="I3273" s="198">
        <f t="shared" ca="1" si="254"/>
        <v>0</v>
      </c>
      <c r="J3273" s="121"/>
      <c r="K3273" s="196">
        <f>SUMIFS(VENTAS[Cantidad],VENTAS[Código del producto Vendido],INVENTARIO[[#This Row],[Code]])</f>
        <v>0</v>
      </c>
      <c r="L3273" s="196">
        <f>INVENTARIO[[#This Row],[Entradas]]-INVENTARIO[[#This Row],[Salidas]]</f>
        <v>0</v>
      </c>
      <c r="M3273" s="197">
        <f ca="1">INVENTARIO[[#This Row],[Pricing 1]]*10%</f>
        <v>0</v>
      </c>
      <c r="N3273" s="197"/>
      <c r="O3273" s="197"/>
      <c r="P3273" s="197" t="e">
        <f t="shared" si="255"/>
        <v>#DIV/0!</v>
      </c>
      <c r="Q3273" s="196"/>
      <c r="R3273" s="197"/>
      <c r="S3273" s="199">
        <f t="shared" si="256"/>
        <v>0</v>
      </c>
      <c r="T3273" s="200">
        <f ca="1">(P3273+S3273)-INVENTARIO[[#This Row],[Comisión 10%]]</f>
        <v>0</v>
      </c>
      <c r="U3273" s="197">
        <f t="shared" ca="1" si="257"/>
        <v>0</v>
      </c>
      <c r="V3273" s="201"/>
      <c r="W3273" s="20">
        <f ca="1">INVENTARIO[[#This Row],[Precio Final]]-(INVENTARIO[[#This Row],[Comisión 10%]]+INVENTARIO[[#This Row],[Costo total]])</f>
        <v>0</v>
      </c>
      <c r="X3273" s="20">
        <f ca="1">INVENTARIO[[#This Row],[Ganancia Unitaria]]*INVENTARIO[[#This Row],[Salidas]]</f>
        <v>0</v>
      </c>
      <c r="Y3273" s="20"/>
      <c r="Z3273" s="20"/>
    </row>
    <row r="3274" spans="1:26" ht="55" hidden="1" customHeight="1" x14ac:dyDescent="0.15">
      <c r="A3274" s="23"/>
      <c r="B3274" s="171"/>
      <c r="C3274" s="22"/>
      <c r="D3274" s="120"/>
      <c r="E3274" s="194"/>
      <c r="F3274" s="195" t="s">
        <v>698</v>
      </c>
      <c r="G3274" s="196"/>
      <c r="H3274" s="197"/>
      <c r="I3274" s="198">
        <f t="shared" ca="1" si="254"/>
        <v>0</v>
      </c>
      <c r="J3274" s="121"/>
      <c r="K3274" s="196">
        <f>SUMIFS(VENTAS[Cantidad],VENTAS[Código del producto Vendido],INVENTARIO[[#This Row],[Code]])</f>
        <v>0</v>
      </c>
      <c r="L3274" s="196">
        <f>INVENTARIO[[#This Row],[Entradas]]-INVENTARIO[[#This Row],[Salidas]]</f>
        <v>0</v>
      </c>
      <c r="M3274" s="197">
        <f ca="1">INVENTARIO[[#This Row],[Pricing 1]]*10%</f>
        <v>0</v>
      </c>
      <c r="N3274" s="197"/>
      <c r="O3274" s="197"/>
      <c r="P3274" s="197" t="e">
        <f t="shared" si="255"/>
        <v>#DIV/0!</v>
      </c>
      <c r="Q3274" s="196"/>
      <c r="R3274" s="197"/>
      <c r="S3274" s="199">
        <f t="shared" si="256"/>
        <v>0</v>
      </c>
      <c r="T3274" s="200">
        <f ca="1">(P3274+S3274)-INVENTARIO[[#This Row],[Comisión 10%]]</f>
        <v>0</v>
      </c>
      <c r="U3274" s="197">
        <f t="shared" ca="1" si="257"/>
        <v>0</v>
      </c>
      <c r="V3274" s="201"/>
      <c r="W3274" s="20">
        <f ca="1">INVENTARIO[[#This Row],[Precio Final]]-(INVENTARIO[[#This Row],[Comisión 10%]]+INVENTARIO[[#This Row],[Costo total]])</f>
        <v>0</v>
      </c>
      <c r="X3274" s="20">
        <f ca="1">INVENTARIO[[#This Row],[Ganancia Unitaria]]*INVENTARIO[[#This Row],[Salidas]]</f>
        <v>0</v>
      </c>
      <c r="Y3274" s="20"/>
      <c r="Z3274" s="20"/>
    </row>
    <row r="3275" spans="1:26" ht="55" hidden="1" customHeight="1" x14ac:dyDescent="0.15">
      <c r="A3275" s="23"/>
      <c r="B3275" s="171"/>
      <c r="C3275" s="22"/>
      <c r="D3275" s="120"/>
      <c r="E3275" s="194"/>
      <c r="F3275" s="195" t="s">
        <v>697</v>
      </c>
      <c r="G3275" s="196"/>
      <c r="H3275" s="197"/>
      <c r="I3275" s="198">
        <f t="shared" ca="1" si="254"/>
        <v>0</v>
      </c>
      <c r="J3275" s="121"/>
      <c r="K3275" s="196">
        <f>SUMIFS(VENTAS[Cantidad],VENTAS[Código del producto Vendido],INVENTARIO[[#This Row],[Code]])</f>
        <v>0</v>
      </c>
      <c r="L3275" s="196">
        <f>INVENTARIO[[#This Row],[Entradas]]-INVENTARIO[[#This Row],[Salidas]]</f>
        <v>0</v>
      </c>
      <c r="M3275" s="197">
        <f ca="1">INVENTARIO[[#This Row],[Pricing 1]]*10%</f>
        <v>0</v>
      </c>
      <c r="N3275" s="197"/>
      <c r="O3275" s="197"/>
      <c r="P3275" s="197" t="e">
        <f t="shared" si="255"/>
        <v>#DIV/0!</v>
      </c>
      <c r="Q3275" s="196"/>
      <c r="R3275" s="197"/>
      <c r="S3275" s="199">
        <f t="shared" si="256"/>
        <v>0</v>
      </c>
      <c r="T3275" s="200">
        <f ca="1">(P3275+S3275)-INVENTARIO[[#This Row],[Comisión 10%]]</f>
        <v>0</v>
      </c>
      <c r="U3275" s="197">
        <f t="shared" ca="1" si="257"/>
        <v>0</v>
      </c>
      <c r="V3275" s="201"/>
      <c r="W3275" s="20">
        <f ca="1">INVENTARIO[[#This Row],[Precio Final]]-(INVENTARIO[[#This Row],[Comisión 10%]]+INVENTARIO[[#This Row],[Costo total]])</f>
        <v>0</v>
      </c>
      <c r="X3275" s="20">
        <f ca="1">INVENTARIO[[#This Row],[Ganancia Unitaria]]*INVENTARIO[[#This Row],[Salidas]]</f>
        <v>0</v>
      </c>
      <c r="Y3275" s="20"/>
      <c r="Z3275" s="20"/>
    </row>
    <row r="3276" spans="1:26" ht="55" hidden="1" customHeight="1" x14ac:dyDescent="0.15">
      <c r="A3276" s="23"/>
      <c r="B3276" s="171"/>
      <c r="C3276" s="22"/>
      <c r="D3276" s="120"/>
      <c r="E3276" s="194"/>
      <c r="F3276" s="195" t="s">
        <v>714</v>
      </c>
      <c r="G3276" s="196"/>
      <c r="H3276" s="197"/>
      <c r="I3276" s="198">
        <f t="shared" ca="1" si="254"/>
        <v>0</v>
      </c>
      <c r="J3276" s="121"/>
      <c r="K3276" s="196">
        <f>SUMIFS(VENTAS[Cantidad],VENTAS[Código del producto Vendido],INVENTARIO[[#This Row],[Code]])</f>
        <v>0</v>
      </c>
      <c r="L3276" s="196">
        <f>INVENTARIO[[#This Row],[Entradas]]-INVENTARIO[[#This Row],[Salidas]]</f>
        <v>0</v>
      </c>
      <c r="M3276" s="197">
        <f ca="1">INVENTARIO[[#This Row],[Pricing 1]]*10%</f>
        <v>0</v>
      </c>
      <c r="N3276" s="197"/>
      <c r="O3276" s="197"/>
      <c r="P3276" s="197" t="e">
        <f t="shared" si="255"/>
        <v>#DIV/0!</v>
      </c>
      <c r="Q3276" s="196"/>
      <c r="R3276" s="197"/>
      <c r="S3276" s="199">
        <f t="shared" si="256"/>
        <v>0</v>
      </c>
      <c r="T3276" s="200">
        <f ca="1">(P3276+S3276)-INVENTARIO[[#This Row],[Comisión 10%]]</f>
        <v>0</v>
      </c>
      <c r="U3276" s="197">
        <f t="shared" ca="1" si="257"/>
        <v>0</v>
      </c>
      <c r="V3276" s="201"/>
      <c r="W3276" s="20">
        <f ca="1">INVENTARIO[[#This Row],[Precio Final]]-(INVENTARIO[[#This Row],[Comisión 10%]]+INVENTARIO[[#This Row],[Costo total]])</f>
        <v>0</v>
      </c>
      <c r="X3276" s="20">
        <f ca="1">INVENTARIO[[#This Row],[Ganancia Unitaria]]*INVENTARIO[[#This Row],[Salidas]]</f>
        <v>0</v>
      </c>
      <c r="Y3276" s="20"/>
      <c r="Z3276" s="20"/>
    </row>
    <row r="3277" spans="1:26" ht="55" hidden="1" customHeight="1" x14ac:dyDescent="0.15">
      <c r="A3277" s="23"/>
      <c r="B3277" s="171"/>
      <c r="C3277" s="22"/>
      <c r="D3277" s="120"/>
      <c r="E3277" s="194"/>
      <c r="F3277" s="195" t="s">
        <v>697</v>
      </c>
      <c r="G3277" s="196"/>
      <c r="H3277" s="197"/>
      <c r="I3277" s="198">
        <f t="shared" ca="1" si="254"/>
        <v>0</v>
      </c>
      <c r="J3277" s="121"/>
      <c r="K3277" s="196">
        <f>SUMIFS(VENTAS[Cantidad],VENTAS[Código del producto Vendido],INVENTARIO[[#This Row],[Code]])</f>
        <v>0</v>
      </c>
      <c r="L3277" s="196">
        <f>INVENTARIO[[#This Row],[Entradas]]-INVENTARIO[[#This Row],[Salidas]]</f>
        <v>0</v>
      </c>
      <c r="M3277" s="197">
        <f ca="1">INVENTARIO[[#This Row],[Pricing 1]]*10%</f>
        <v>0</v>
      </c>
      <c r="N3277" s="197"/>
      <c r="O3277" s="197"/>
      <c r="P3277" s="197" t="e">
        <f t="shared" si="255"/>
        <v>#DIV/0!</v>
      </c>
      <c r="Q3277" s="196"/>
      <c r="R3277" s="197"/>
      <c r="S3277" s="199">
        <f t="shared" si="256"/>
        <v>0</v>
      </c>
      <c r="T3277" s="200">
        <f ca="1">(P3277+S3277)-INVENTARIO[[#This Row],[Comisión 10%]]</f>
        <v>0</v>
      </c>
      <c r="U3277" s="197">
        <f t="shared" ca="1" si="257"/>
        <v>0</v>
      </c>
      <c r="V3277" s="201"/>
      <c r="W3277" s="20">
        <f ca="1">INVENTARIO[[#This Row],[Precio Final]]-(INVENTARIO[[#This Row],[Comisión 10%]]+INVENTARIO[[#This Row],[Costo total]])</f>
        <v>0</v>
      </c>
      <c r="X3277" s="20">
        <f ca="1">INVENTARIO[[#This Row],[Ganancia Unitaria]]*INVENTARIO[[#This Row],[Salidas]]</f>
        <v>0</v>
      </c>
      <c r="Y3277" s="20"/>
      <c r="Z3277" s="20"/>
    </row>
    <row r="3278" spans="1:26" ht="55" hidden="1" customHeight="1" x14ac:dyDescent="0.15">
      <c r="A3278" s="23"/>
      <c r="B3278" s="171"/>
      <c r="C3278" s="22"/>
      <c r="D3278" s="120"/>
      <c r="E3278" s="194"/>
      <c r="F3278" s="195" t="s">
        <v>692</v>
      </c>
      <c r="G3278" s="196"/>
      <c r="H3278" s="197"/>
      <c r="I3278" s="198">
        <f t="shared" ca="1" si="254"/>
        <v>0</v>
      </c>
      <c r="J3278" s="121"/>
      <c r="K3278" s="196">
        <f>SUMIFS(VENTAS[Cantidad],VENTAS[Código del producto Vendido],INVENTARIO[[#This Row],[Code]])</f>
        <v>0</v>
      </c>
      <c r="L3278" s="196">
        <f>INVENTARIO[[#This Row],[Entradas]]-INVENTARIO[[#This Row],[Salidas]]</f>
        <v>0</v>
      </c>
      <c r="M3278" s="197">
        <f ca="1">INVENTARIO[[#This Row],[Pricing 1]]*10%</f>
        <v>0</v>
      </c>
      <c r="N3278" s="197"/>
      <c r="O3278" s="197"/>
      <c r="P3278" s="197" t="e">
        <f t="shared" si="255"/>
        <v>#DIV/0!</v>
      </c>
      <c r="Q3278" s="196"/>
      <c r="R3278" s="197"/>
      <c r="S3278" s="199">
        <f t="shared" si="256"/>
        <v>0</v>
      </c>
      <c r="T3278" s="200">
        <f ca="1">(P3278+S3278)-INVENTARIO[[#This Row],[Comisión 10%]]</f>
        <v>0</v>
      </c>
      <c r="U3278" s="197">
        <f t="shared" ca="1" si="257"/>
        <v>0</v>
      </c>
      <c r="V3278" s="201"/>
      <c r="W3278" s="20">
        <f ca="1">INVENTARIO[[#This Row],[Precio Final]]-(INVENTARIO[[#This Row],[Comisión 10%]]+INVENTARIO[[#This Row],[Costo total]])</f>
        <v>0</v>
      </c>
      <c r="X3278" s="20">
        <f ca="1">INVENTARIO[[#This Row],[Ganancia Unitaria]]*INVENTARIO[[#This Row],[Salidas]]</f>
        <v>0</v>
      </c>
      <c r="Y3278" s="20"/>
      <c r="Z3278" s="20"/>
    </row>
    <row r="3279" spans="1:26" ht="55" hidden="1" customHeight="1" x14ac:dyDescent="0.15">
      <c r="A3279" s="23"/>
      <c r="B3279" s="171"/>
      <c r="C3279" s="22"/>
      <c r="D3279" s="120"/>
      <c r="E3279" s="194"/>
      <c r="F3279" s="195" t="s">
        <v>695</v>
      </c>
      <c r="G3279" s="196"/>
      <c r="H3279" s="197"/>
      <c r="I3279" s="198">
        <f t="shared" ca="1" si="254"/>
        <v>0</v>
      </c>
      <c r="J3279" s="121"/>
      <c r="K3279" s="196">
        <f>SUMIFS(VENTAS[Cantidad],VENTAS[Código del producto Vendido],INVENTARIO[[#This Row],[Code]])</f>
        <v>0</v>
      </c>
      <c r="L3279" s="196">
        <f>INVENTARIO[[#This Row],[Entradas]]-INVENTARIO[[#This Row],[Salidas]]</f>
        <v>0</v>
      </c>
      <c r="M3279" s="197">
        <f ca="1">INVENTARIO[[#This Row],[Pricing 1]]*10%</f>
        <v>0</v>
      </c>
      <c r="N3279" s="197"/>
      <c r="O3279" s="197"/>
      <c r="P3279" s="197" t="e">
        <f t="shared" si="255"/>
        <v>#DIV/0!</v>
      </c>
      <c r="Q3279" s="196"/>
      <c r="R3279" s="197"/>
      <c r="S3279" s="199">
        <f t="shared" si="256"/>
        <v>0</v>
      </c>
      <c r="T3279" s="200">
        <f ca="1">(P3279+S3279)-INVENTARIO[[#This Row],[Comisión 10%]]</f>
        <v>0</v>
      </c>
      <c r="U3279" s="197">
        <f t="shared" ca="1" si="257"/>
        <v>0</v>
      </c>
      <c r="V3279" s="201"/>
      <c r="W3279" s="20">
        <f ca="1">INVENTARIO[[#This Row],[Precio Final]]-(INVENTARIO[[#This Row],[Comisión 10%]]+INVENTARIO[[#This Row],[Costo total]])</f>
        <v>0</v>
      </c>
      <c r="X3279" s="20">
        <f ca="1">INVENTARIO[[#This Row],[Ganancia Unitaria]]*INVENTARIO[[#This Row],[Salidas]]</f>
        <v>0</v>
      </c>
      <c r="Y3279" s="20"/>
      <c r="Z3279" s="20"/>
    </row>
    <row r="3280" spans="1:26" ht="55" hidden="1" customHeight="1" x14ac:dyDescent="0.15">
      <c r="A3280" s="23"/>
      <c r="B3280" s="171"/>
      <c r="C3280" s="22"/>
      <c r="D3280" s="120"/>
      <c r="E3280" s="194"/>
      <c r="F3280" s="195" t="s">
        <v>698</v>
      </c>
      <c r="G3280" s="196"/>
      <c r="H3280" s="197"/>
      <c r="I3280" s="198">
        <f t="shared" ca="1" si="254"/>
        <v>0</v>
      </c>
      <c r="J3280" s="121"/>
      <c r="K3280" s="196">
        <f>SUMIFS(VENTAS[Cantidad],VENTAS[Código del producto Vendido],INVENTARIO[[#This Row],[Code]])</f>
        <v>0</v>
      </c>
      <c r="L3280" s="196">
        <f>INVENTARIO[[#This Row],[Entradas]]-INVENTARIO[[#This Row],[Salidas]]</f>
        <v>0</v>
      </c>
      <c r="M3280" s="197">
        <f ca="1">INVENTARIO[[#This Row],[Pricing 1]]*10%</f>
        <v>0</v>
      </c>
      <c r="N3280" s="197"/>
      <c r="O3280" s="197"/>
      <c r="P3280" s="197" t="e">
        <f t="shared" si="255"/>
        <v>#DIV/0!</v>
      </c>
      <c r="Q3280" s="196"/>
      <c r="R3280" s="197"/>
      <c r="S3280" s="199">
        <f t="shared" si="256"/>
        <v>0</v>
      </c>
      <c r="T3280" s="200">
        <f ca="1">(P3280+S3280)-INVENTARIO[[#This Row],[Comisión 10%]]</f>
        <v>0</v>
      </c>
      <c r="U3280" s="197">
        <f t="shared" ca="1" si="257"/>
        <v>0</v>
      </c>
      <c r="V3280" s="201"/>
      <c r="W3280" s="20">
        <f ca="1">INVENTARIO[[#This Row],[Precio Final]]-(INVENTARIO[[#This Row],[Comisión 10%]]+INVENTARIO[[#This Row],[Costo total]])</f>
        <v>0</v>
      </c>
      <c r="X3280" s="20">
        <f ca="1">INVENTARIO[[#This Row],[Ganancia Unitaria]]*INVENTARIO[[#This Row],[Salidas]]</f>
        <v>0</v>
      </c>
      <c r="Y3280" s="20"/>
      <c r="Z3280" s="20"/>
    </row>
    <row r="3281" spans="1:26" ht="55" hidden="1" customHeight="1" x14ac:dyDescent="0.15">
      <c r="A3281" s="23"/>
      <c r="B3281" s="171"/>
      <c r="C3281" s="22"/>
      <c r="D3281" s="120"/>
      <c r="E3281" s="194"/>
      <c r="F3281" s="195" t="s">
        <v>692</v>
      </c>
      <c r="G3281" s="196"/>
      <c r="H3281" s="197"/>
      <c r="I3281" s="198">
        <f t="shared" ca="1" si="254"/>
        <v>0</v>
      </c>
      <c r="J3281" s="121"/>
      <c r="K3281" s="196">
        <f>SUMIFS(VENTAS[Cantidad],VENTAS[Código del producto Vendido],INVENTARIO[[#This Row],[Code]])</f>
        <v>0</v>
      </c>
      <c r="L3281" s="196">
        <f>INVENTARIO[[#This Row],[Entradas]]-INVENTARIO[[#This Row],[Salidas]]</f>
        <v>0</v>
      </c>
      <c r="M3281" s="197">
        <f ca="1">INVENTARIO[[#This Row],[Pricing 1]]*10%</f>
        <v>0</v>
      </c>
      <c r="N3281" s="197"/>
      <c r="O3281" s="197"/>
      <c r="P3281" s="197" t="e">
        <f t="shared" si="255"/>
        <v>#DIV/0!</v>
      </c>
      <c r="Q3281" s="196"/>
      <c r="R3281" s="197"/>
      <c r="S3281" s="199">
        <f t="shared" si="256"/>
        <v>0</v>
      </c>
      <c r="T3281" s="200">
        <f ca="1">(P3281+S3281)-INVENTARIO[[#This Row],[Comisión 10%]]</f>
        <v>0</v>
      </c>
      <c r="U3281" s="197">
        <f t="shared" ca="1" si="257"/>
        <v>0</v>
      </c>
      <c r="V3281" s="201"/>
      <c r="W3281" s="20">
        <f ca="1">INVENTARIO[[#This Row],[Precio Final]]-(INVENTARIO[[#This Row],[Comisión 10%]]+INVENTARIO[[#This Row],[Costo total]])</f>
        <v>0</v>
      </c>
      <c r="X3281" s="20">
        <f ca="1">INVENTARIO[[#This Row],[Ganancia Unitaria]]*INVENTARIO[[#This Row],[Salidas]]</f>
        <v>0</v>
      </c>
      <c r="Y3281" s="20"/>
      <c r="Z3281" s="20"/>
    </row>
    <row r="3282" spans="1:26" ht="55" hidden="1" customHeight="1" x14ac:dyDescent="0.15">
      <c r="A3282" s="23"/>
      <c r="B3282" s="171"/>
      <c r="C3282" s="22"/>
      <c r="D3282" s="120"/>
      <c r="E3282" s="194"/>
      <c r="F3282" s="195" t="s">
        <v>697</v>
      </c>
      <c r="G3282" s="196"/>
      <c r="H3282" s="197"/>
      <c r="I3282" s="198">
        <f t="shared" ca="1" si="254"/>
        <v>0</v>
      </c>
      <c r="J3282" s="121"/>
      <c r="K3282" s="196">
        <f>SUMIFS(VENTAS[Cantidad],VENTAS[Código del producto Vendido],INVENTARIO[[#This Row],[Code]])</f>
        <v>0</v>
      </c>
      <c r="L3282" s="196">
        <f>INVENTARIO[[#This Row],[Entradas]]-INVENTARIO[[#This Row],[Salidas]]</f>
        <v>0</v>
      </c>
      <c r="M3282" s="197">
        <f ca="1">INVENTARIO[[#This Row],[Pricing 1]]*10%</f>
        <v>0</v>
      </c>
      <c r="N3282" s="197"/>
      <c r="O3282" s="197"/>
      <c r="P3282" s="197" t="e">
        <f t="shared" si="255"/>
        <v>#DIV/0!</v>
      </c>
      <c r="Q3282" s="196"/>
      <c r="R3282" s="197"/>
      <c r="S3282" s="199">
        <f t="shared" si="256"/>
        <v>0</v>
      </c>
      <c r="T3282" s="200">
        <f ca="1">(P3282+S3282)-INVENTARIO[[#This Row],[Comisión 10%]]</f>
        <v>0</v>
      </c>
      <c r="U3282" s="197">
        <f t="shared" ca="1" si="257"/>
        <v>0</v>
      </c>
      <c r="V3282" s="201"/>
      <c r="W3282" s="20">
        <f ca="1">INVENTARIO[[#This Row],[Precio Final]]-(INVENTARIO[[#This Row],[Comisión 10%]]+INVENTARIO[[#This Row],[Costo total]])</f>
        <v>0</v>
      </c>
      <c r="X3282" s="20">
        <f ca="1">INVENTARIO[[#This Row],[Ganancia Unitaria]]*INVENTARIO[[#This Row],[Salidas]]</f>
        <v>0</v>
      </c>
      <c r="Y3282" s="20"/>
      <c r="Z3282" s="20"/>
    </row>
    <row r="3283" spans="1:26" ht="55" hidden="1" customHeight="1" x14ac:dyDescent="0.15">
      <c r="A3283" s="23"/>
      <c r="B3283" s="171"/>
      <c r="C3283" s="22"/>
      <c r="D3283" s="120"/>
      <c r="E3283" s="194"/>
      <c r="F3283" s="195" t="s">
        <v>697</v>
      </c>
      <c r="G3283" s="196"/>
      <c r="H3283" s="197"/>
      <c r="I3283" s="198">
        <f t="shared" ca="1" si="254"/>
        <v>0</v>
      </c>
      <c r="J3283" s="121"/>
      <c r="K3283" s="196">
        <f>SUMIFS(VENTAS[Cantidad],VENTAS[Código del producto Vendido],INVENTARIO[[#This Row],[Code]])</f>
        <v>0</v>
      </c>
      <c r="L3283" s="196">
        <f>INVENTARIO[[#This Row],[Entradas]]-INVENTARIO[[#This Row],[Salidas]]</f>
        <v>0</v>
      </c>
      <c r="M3283" s="197">
        <f ca="1">INVENTARIO[[#This Row],[Pricing 1]]*10%</f>
        <v>0</v>
      </c>
      <c r="N3283" s="197"/>
      <c r="O3283" s="197"/>
      <c r="P3283" s="197" t="e">
        <f t="shared" si="255"/>
        <v>#DIV/0!</v>
      </c>
      <c r="Q3283" s="196"/>
      <c r="R3283" s="197"/>
      <c r="S3283" s="199">
        <f t="shared" si="256"/>
        <v>0</v>
      </c>
      <c r="T3283" s="200">
        <f ca="1">(P3283+S3283)-INVENTARIO[[#This Row],[Comisión 10%]]</f>
        <v>0</v>
      </c>
      <c r="U3283" s="197">
        <f t="shared" ca="1" si="257"/>
        <v>0</v>
      </c>
      <c r="V3283" s="201"/>
      <c r="W3283" s="20">
        <f ca="1">INVENTARIO[[#This Row],[Precio Final]]-(INVENTARIO[[#This Row],[Comisión 10%]]+INVENTARIO[[#This Row],[Costo total]])</f>
        <v>0</v>
      </c>
      <c r="X3283" s="20">
        <f ca="1">INVENTARIO[[#This Row],[Ganancia Unitaria]]*INVENTARIO[[#This Row],[Salidas]]</f>
        <v>0</v>
      </c>
      <c r="Y3283" s="20"/>
      <c r="Z3283" s="20"/>
    </row>
    <row r="3284" spans="1:26" ht="55" hidden="1" customHeight="1" x14ac:dyDescent="0.15">
      <c r="A3284" s="23"/>
      <c r="B3284" s="171"/>
      <c r="C3284" s="22"/>
      <c r="D3284" s="120"/>
      <c r="E3284" s="194"/>
      <c r="F3284" s="195" t="s">
        <v>695</v>
      </c>
      <c r="G3284" s="196"/>
      <c r="H3284" s="197"/>
      <c r="I3284" s="198">
        <f t="shared" ca="1" si="254"/>
        <v>0</v>
      </c>
      <c r="J3284" s="121"/>
      <c r="K3284" s="196">
        <f>SUMIFS(VENTAS[Cantidad],VENTAS[Código del producto Vendido],INVENTARIO[[#This Row],[Code]])</f>
        <v>0</v>
      </c>
      <c r="L3284" s="196">
        <f>INVENTARIO[[#This Row],[Entradas]]-INVENTARIO[[#This Row],[Salidas]]</f>
        <v>0</v>
      </c>
      <c r="M3284" s="197">
        <f ca="1">INVENTARIO[[#This Row],[Pricing 1]]*10%</f>
        <v>0</v>
      </c>
      <c r="N3284" s="197"/>
      <c r="O3284" s="197"/>
      <c r="P3284" s="197" t="e">
        <f t="shared" si="255"/>
        <v>#DIV/0!</v>
      </c>
      <c r="Q3284" s="196"/>
      <c r="R3284" s="197"/>
      <c r="S3284" s="199">
        <f t="shared" si="256"/>
        <v>0</v>
      </c>
      <c r="T3284" s="200">
        <f ca="1">(P3284+S3284)-INVENTARIO[[#This Row],[Comisión 10%]]</f>
        <v>0</v>
      </c>
      <c r="U3284" s="197">
        <f t="shared" ca="1" si="257"/>
        <v>0</v>
      </c>
      <c r="V3284" s="201"/>
      <c r="W3284" s="20">
        <f ca="1">INVENTARIO[[#This Row],[Precio Final]]-(INVENTARIO[[#This Row],[Comisión 10%]]+INVENTARIO[[#This Row],[Costo total]])</f>
        <v>0</v>
      </c>
      <c r="X3284" s="20">
        <f ca="1">INVENTARIO[[#This Row],[Ganancia Unitaria]]*INVENTARIO[[#This Row],[Salidas]]</f>
        <v>0</v>
      </c>
      <c r="Y3284" s="20"/>
      <c r="Z3284" s="20"/>
    </row>
    <row r="3285" spans="1:26" ht="55" hidden="1" customHeight="1" x14ac:dyDescent="0.15">
      <c r="A3285" s="23"/>
      <c r="B3285" s="171"/>
      <c r="C3285" s="22"/>
      <c r="D3285" s="120"/>
      <c r="E3285" s="194"/>
      <c r="F3285" s="195" t="s">
        <v>697</v>
      </c>
      <c r="G3285" s="196"/>
      <c r="H3285" s="197"/>
      <c r="I3285" s="198">
        <f t="shared" ca="1" si="254"/>
        <v>0</v>
      </c>
      <c r="J3285" s="121"/>
      <c r="K3285" s="196">
        <f>SUMIFS(VENTAS[Cantidad],VENTAS[Código del producto Vendido],INVENTARIO[[#This Row],[Code]])</f>
        <v>0</v>
      </c>
      <c r="L3285" s="196">
        <f>INVENTARIO[[#This Row],[Entradas]]-INVENTARIO[[#This Row],[Salidas]]</f>
        <v>0</v>
      </c>
      <c r="M3285" s="197">
        <f ca="1">INVENTARIO[[#This Row],[Pricing 1]]*10%</f>
        <v>0</v>
      </c>
      <c r="N3285" s="197"/>
      <c r="O3285" s="197"/>
      <c r="P3285" s="197" t="e">
        <f t="shared" si="255"/>
        <v>#DIV/0!</v>
      </c>
      <c r="Q3285" s="196"/>
      <c r="R3285" s="197"/>
      <c r="S3285" s="199">
        <f t="shared" si="256"/>
        <v>0</v>
      </c>
      <c r="T3285" s="200">
        <f ca="1">(P3285+S3285)-INVENTARIO[[#This Row],[Comisión 10%]]</f>
        <v>0</v>
      </c>
      <c r="U3285" s="197">
        <f t="shared" ca="1" si="257"/>
        <v>0</v>
      </c>
      <c r="V3285" s="201"/>
      <c r="W3285" s="20">
        <f ca="1">INVENTARIO[[#This Row],[Precio Final]]-(INVENTARIO[[#This Row],[Comisión 10%]]+INVENTARIO[[#This Row],[Costo total]])</f>
        <v>0</v>
      </c>
      <c r="X3285" s="20">
        <f ca="1">INVENTARIO[[#This Row],[Ganancia Unitaria]]*INVENTARIO[[#This Row],[Salidas]]</f>
        <v>0</v>
      </c>
      <c r="Y3285" s="20"/>
      <c r="Z3285" s="20"/>
    </row>
    <row r="3286" spans="1:26" ht="55" hidden="1" customHeight="1" x14ac:dyDescent="0.15">
      <c r="A3286" s="23"/>
      <c r="B3286" s="171"/>
      <c r="C3286" s="22"/>
      <c r="D3286" s="120"/>
      <c r="E3286" s="194"/>
      <c r="F3286" s="195" t="s">
        <v>695</v>
      </c>
      <c r="G3286" s="196"/>
      <c r="H3286" s="197"/>
      <c r="I3286" s="198">
        <f t="shared" ca="1" si="254"/>
        <v>0</v>
      </c>
      <c r="J3286" s="121"/>
      <c r="K3286" s="196">
        <f>SUMIFS(VENTAS[Cantidad],VENTAS[Código del producto Vendido],INVENTARIO[[#This Row],[Code]])</f>
        <v>0</v>
      </c>
      <c r="L3286" s="196">
        <f>INVENTARIO[[#This Row],[Entradas]]-INVENTARIO[[#This Row],[Salidas]]</f>
        <v>0</v>
      </c>
      <c r="M3286" s="197">
        <f ca="1">INVENTARIO[[#This Row],[Pricing 1]]*10%</f>
        <v>0</v>
      </c>
      <c r="N3286" s="197"/>
      <c r="O3286" s="197"/>
      <c r="P3286" s="197" t="e">
        <f t="shared" si="255"/>
        <v>#DIV/0!</v>
      </c>
      <c r="Q3286" s="196"/>
      <c r="R3286" s="197"/>
      <c r="S3286" s="199">
        <f t="shared" si="256"/>
        <v>0</v>
      </c>
      <c r="T3286" s="200">
        <f ca="1">(P3286+S3286)-INVENTARIO[[#This Row],[Comisión 10%]]</f>
        <v>0</v>
      </c>
      <c r="U3286" s="197">
        <f t="shared" ca="1" si="257"/>
        <v>0</v>
      </c>
      <c r="V3286" s="201"/>
      <c r="W3286" s="20">
        <f ca="1">INVENTARIO[[#This Row],[Precio Final]]-(INVENTARIO[[#This Row],[Comisión 10%]]+INVENTARIO[[#This Row],[Costo total]])</f>
        <v>0</v>
      </c>
      <c r="X3286" s="20">
        <f ca="1">INVENTARIO[[#This Row],[Ganancia Unitaria]]*INVENTARIO[[#This Row],[Salidas]]</f>
        <v>0</v>
      </c>
      <c r="Y3286" s="20"/>
      <c r="Z3286" s="20"/>
    </row>
    <row r="3287" spans="1:26" ht="55" hidden="1" customHeight="1" x14ac:dyDescent="0.15">
      <c r="A3287" s="23"/>
      <c r="B3287" s="171"/>
      <c r="C3287" s="22"/>
      <c r="D3287" s="120"/>
      <c r="E3287" s="194"/>
      <c r="F3287" s="195" t="s">
        <v>697</v>
      </c>
      <c r="G3287" s="196"/>
      <c r="H3287" s="197"/>
      <c r="I3287" s="198">
        <f t="shared" ca="1" si="254"/>
        <v>0</v>
      </c>
      <c r="J3287" s="121"/>
      <c r="K3287" s="196">
        <f>SUMIFS(VENTAS[Cantidad],VENTAS[Código del producto Vendido],INVENTARIO[[#This Row],[Code]])</f>
        <v>0</v>
      </c>
      <c r="L3287" s="196">
        <f>INVENTARIO[[#This Row],[Entradas]]-INVENTARIO[[#This Row],[Salidas]]</f>
        <v>0</v>
      </c>
      <c r="M3287" s="197">
        <f ca="1">INVENTARIO[[#This Row],[Pricing 1]]*10%</f>
        <v>0</v>
      </c>
      <c r="N3287" s="197"/>
      <c r="O3287" s="197"/>
      <c r="P3287" s="197" t="e">
        <f t="shared" si="255"/>
        <v>#DIV/0!</v>
      </c>
      <c r="Q3287" s="196"/>
      <c r="R3287" s="197"/>
      <c r="S3287" s="199">
        <f t="shared" si="256"/>
        <v>0</v>
      </c>
      <c r="T3287" s="200">
        <f ca="1">(P3287+S3287)-INVENTARIO[[#This Row],[Comisión 10%]]</f>
        <v>0</v>
      </c>
      <c r="U3287" s="197">
        <f t="shared" ca="1" si="257"/>
        <v>0</v>
      </c>
      <c r="V3287" s="201"/>
      <c r="W3287" s="20">
        <f ca="1">INVENTARIO[[#This Row],[Precio Final]]-(INVENTARIO[[#This Row],[Comisión 10%]]+INVENTARIO[[#This Row],[Costo total]])</f>
        <v>0</v>
      </c>
      <c r="X3287" s="20">
        <f ca="1">INVENTARIO[[#This Row],[Ganancia Unitaria]]*INVENTARIO[[#This Row],[Salidas]]</f>
        <v>0</v>
      </c>
      <c r="Y3287" s="20"/>
      <c r="Z3287" s="20"/>
    </row>
    <row r="3288" spans="1:26" ht="55" hidden="1" customHeight="1" x14ac:dyDescent="0.15">
      <c r="A3288" s="23"/>
      <c r="B3288" s="171"/>
      <c r="C3288" s="22"/>
      <c r="D3288" s="120"/>
      <c r="E3288" s="194"/>
      <c r="F3288" s="195" t="s">
        <v>697</v>
      </c>
      <c r="G3288" s="196"/>
      <c r="H3288" s="197"/>
      <c r="I3288" s="198">
        <f t="shared" ca="1" si="254"/>
        <v>0</v>
      </c>
      <c r="J3288" s="121"/>
      <c r="K3288" s="196">
        <f>SUMIFS(VENTAS[Cantidad],VENTAS[Código del producto Vendido],INVENTARIO[[#This Row],[Code]])</f>
        <v>0</v>
      </c>
      <c r="L3288" s="196">
        <f>INVENTARIO[[#This Row],[Entradas]]-INVENTARIO[[#This Row],[Salidas]]</f>
        <v>0</v>
      </c>
      <c r="M3288" s="197">
        <f ca="1">INVENTARIO[[#This Row],[Pricing 1]]*10%</f>
        <v>0</v>
      </c>
      <c r="N3288" s="197"/>
      <c r="O3288" s="197"/>
      <c r="P3288" s="197" t="e">
        <f t="shared" si="255"/>
        <v>#DIV/0!</v>
      </c>
      <c r="Q3288" s="196"/>
      <c r="R3288" s="197"/>
      <c r="S3288" s="199">
        <f t="shared" si="256"/>
        <v>0</v>
      </c>
      <c r="T3288" s="200">
        <f ca="1">(P3288+S3288)-INVENTARIO[[#This Row],[Comisión 10%]]</f>
        <v>0</v>
      </c>
      <c r="U3288" s="197">
        <f t="shared" ca="1" si="257"/>
        <v>0</v>
      </c>
      <c r="V3288" s="201"/>
      <c r="W3288" s="20">
        <f ca="1">INVENTARIO[[#This Row],[Precio Final]]-(INVENTARIO[[#This Row],[Comisión 10%]]+INVENTARIO[[#This Row],[Costo total]])</f>
        <v>0</v>
      </c>
      <c r="X3288" s="20">
        <f ca="1">INVENTARIO[[#This Row],[Ganancia Unitaria]]*INVENTARIO[[#This Row],[Salidas]]</f>
        <v>0</v>
      </c>
      <c r="Y3288" s="20"/>
      <c r="Z3288" s="20"/>
    </row>
    <row r="3289" spans="1:26" ht="55" hidden="1" customHeight="1" x14ac:dyDescent="0.15">
      <c r="A3289" s="23"/>
      <c r="B3289" s="171"/>
      <c r="C3289" s="22"/>
      <c r="D3289" s="120"/>
      <c r="E3289" s="194"/>
      <c r="F3289" s="195" t="s">
        <v>697</v>
      </c>
      <c r="G3289" s="196"/>
      <c r="H3289" s="197"/>
      <c r="I3289" s="198">
        <f t="shared" ca="1" si="254"/>
        <v>0</v>
      </c>
      <c r="J3289" s="121"/>
      <c r="K3289" s="196">
        <f>SUMIFS(VENTAS[Cantidad],VENTAS[Código del producto Vendido],INVENTARIO[[#This Row],[Code]])</f>
        <v>0</v>
      </c>
      <c r="L3289" s="196">
        <f>INVENTARIO[[#This Row],[Entradas]]-INVENTARIO[[#This Row],[Salidas]]</f>
        <v>0</v>
      </c>
      <c r="M3289" s="197">
        <f ca="1">INVENTARIO[[#This Row],[Pricing 1]]*10%</f>
        <v>0</v>
      </c>
      <c r="N3289" s="197"/>
      <c r="O3289" s="197"/>
      <c r="P3289" s="197" t="e">
        <f t="shared" si="255"/>
        <v>#DIV/0!</v>
      </c>
      <c r="Q3289" s="196"/>
      <c r="R3289" s="197"/>
      <c r="S3289" s="199">
        <f t="shared" si="256"/>
        <v>0</v>
      </c>
      <c r="T3289" s="200">
        <f ca="1">(P3289+S3289)-INVENTARIO[[#This Row],[Comisión 10%]]</f>
        <v>0</v>
      </c>
      <c r="U3289" s="197">
        <f t="shared" ca="1" si="257"/>
        <v>0</v>
      </c>
      <c r="V3289" s="201"/>
      <c r="W3289" s="20">
        <f ca="1">INVENTARIO[[#This Row],[Precio Final]]-(INVENTARIO[[#This Row],[Comisión 10%]]+INVENTARIO[[#This Row],[Costo total]])</f>
        <v>0</v>
      </c>
      <c r="X3289" s="20">
        <f ca="1">INVENTARIO[[#This Row],[Ganancia Unitaria]]*INVENTARIO[[#This Row],[Salidas]]</f>
        <v>0</v>
      </c>
      <c r="Y3289" s="20"/>
      <c r="Z3289" s="20"/>
    </row>
    <row r="3290" spans="1:26" ht="55" hidden="1" customHeight="1" x14ac:dyDescent="0.15">
      <c r="A3290" s="23"/>
      <c r="B3290" s="171"/>
      <c r="C3290" s="22"/>
      <c r="D3290" s="120"/>
      <c r="E3290" s="194"/>
      <c r="F3290" s="195" t="s">
        <v>695</v>
      </c>
      <c r="G3290" s="196"/>
      <c r="H3290" s="197"/>
      <c r="I3290" s="198">
        <f t="shared" ca="1" si="254"/>
        <v>0</v>
      </c>
      <c r="J3290" s="121"/>
      <c r="K3290" s="196">
        <f>SUMIFS(VENTAS[Cantidad],VENTAS[Código del producto Vendido],INVENTARIO[[#This Row],[Code]])</f>
        <v>0</v>
      </c>
      <c r="L3290" s="196">
        <f>INVENTARIO[[#This Row],[Entradas]]-INVENTARIO[[#This Row],[Salidas]]</f>
        <v>0</v>
      </c>
      <c r="M3290" s="197">
        <f ca="1">INVENTARIO[[#This Row],[Pricing 1]]*10%</f>
        <v>0</v>
      </c>
      <c r="N3290" s="197"/>
      <c r="O3290" s="197"/>
      <c r="P3290" s="197" t="e">
        <f t="shared" si="255"/>
        <v>#DIV/0!</v>
      </c>
      <c r="Q3290" s="196"/>
      <c r="R3290" s="197"/>
      <c r="S3290" s="199">
        <f t="shared" si="256"/>
        <v>0</v>
      </c>
      <c r="T3290" s="200">
        <f ca="1">(P3290+S3290)-INVENTARIO[[#This Row],[Comisión 10%]]</f>
        <v>0</v>
      </c>
      <c r="U3290" s="197">
        <f t="shared" ca="1" si="257"/>
        <v>0</v>
      </c>
      <c r="V3290" s="201"/>
      <c r="W3290" s="20">
        <f ca="1">INVENTARIO[[#This Row],[Precio Final]]-(INVENTARIO[[#This Row],[Comisión 10%]]+INVENTARIO[[#This Row],[Costo total]])</f>
        <v>0</v>
      </c>
      <c r="X3290" s="20">
        <f ca="1">INVENTARIO[[#This Row],[Ganancia Unitaria]]*INVENTARIO[[#This Row],[Salidas]]</f>
        <v>0</v>
      </c>
      <c r="Y3290" s="20"/>
      <c r="Z3290" s="20"/>
    </row>
    <row r="3291" spans="1:26" ht="55" hidden="1" customHeight="1" x14ac:dyDescent="0.15">
      <c r="A3291" s="23"/>
      <c r="B3291" s="171"/>
      <c r="C3291" s="22"/>
      <c r="D3291" s="120"/>
      <c r="E3291" s="194"/>
      <c r="F3291" s="195" t="s">
        <v>695</v>
      </c>
      <c r="G3291" s="196"/>
      <c r="H3291" s="197"/>
      <c r="I3291" s="198">
        <f t="shared" ca="1" si="254"/>
        <v>0</v>
      </c>
      <c r="J3291" s="121"/>
      <c r="K3291" s="196">
        <f>SUMIFS(VENTAS[Cantidad],VENTAS[Código del producto Vendido],INVENTARIO[[#This Row],[Code]])</f>
        <v>0</v>
      </c>
      <c r="L3291" s="196">
        <f>INVENTARIO[[#This Row],[Entradas]]-INVENTARIO[[#This Row],[Salidas]]</f>
        <v>0</v>
      </c>
      <c r="M3291" s="197">
        <f ca="1">INVENTARIO[[#This Row],[Pricing 1]]*10%</f>
        <v>0</v>
      </c>
      <c r="N3291" s="197"/>
      <c r="O3291" s="197"/>
      <c r="P3291" s="197" t="e">
        <f t="shared" si="255"/>
        <v>#DIV/0!</v>
      </c>
      <c r="Q3291" s="196"/>
      <c r="R3291" s="197"/>
      <c r="S3291" s="199">
        <f t="shared" si="256"/>
        <v>0</v>
      </c>
      <c r="T3291" s="200">
        <f ca="1">(P3291+S3291)-INVENTARIO[[#This Row],[Comisión 10%]]</f>
        <v>0</v>
      </c>
      <c r="U3291" s="197">
        <f t="shared" ca="1" si="257"/>
        <v>0</v>
      </c>
      <c r="V3291" s="201"/>
      <c r="W3291" s="20">
        <f ca="1">INVENTARIO[[#This Row],[Precio Final]]-(INVENTARIO[[#This Row],[Comisión 10%]]+INVENTARIO[[#This Row],[Costo total]])</f>
        <v>0</v>
      </c>
      <c r="X3291" s="20">
        <f ca="1">INVENTARIO[[#This Row],[Ganancia Unitaria]]*INVENTARIO[[#This Row],[Salidas]]</f>
        <v>0</v>
      </c>
      <c r="Y3291" s="20"/>
      <c r="Z3291" s="20"/>
    </row>
    <row r="3292" spans="1:26" ht="55" hidden="1" customHeight="1" x14ac:dyDescent="0.15">
      <c r="A3292" s="23"/>
      <c r="B3292" s="171"/>
      <c r="C3292" s="22"/>
      <c r="D3292" s="120"/>
      <c r="E3292" s="194"/>
      <c r="F3292" s="195" t="s">
        <v>692</v>
      </c>
      <c r="G3292" s="196"/>
      <c r="H3292" s="197"/>
      <c r="I3292" s="198">
        <f t="shared" ca="1" si="254"/>
        <v>0</v>
      </c>
      <c r="J3292" s="121"/>
      <c r="K3292" s="196">
        <f>SUMIFS(VENTAS[Cantidad],VENTAS[Código del producto Vendido],INVENTARIO[[#This Row],[Code]])</f>
        <v>0</v>
      </c>
      <c r="L3292" s="196">
        <f>INVENTARIO[[#This Row],[Entradas]]-INVENTARIO[[#This Row],[Salidas]]</f>
        <v>0</v>
      </c>
      <c r="M3292" s="197">
        <f ca="1">INVENTARIO[[#This Row],[Pricing 1]]*10%</f>
        <v>0</v>
      </c>
      <c r="N3292" s="197"/>
      <c r="O3292" s="197"/>
      <c r="P3292" s="197" t="e">
        <f t="shared" si="255"/>
        <v>#DIV/0!</v>
      </c>
      <c r="Q3292" s="196"/>
      <c r="R3292" s="197"/>
      <c r="S3292" s="199">
        <f t="shared" si="256"/>
        <v>0</v>
      </c>
      <c r="T3292" s="200">
        <f ca="1">(P3292+S3292)-INVENTARIO[[#This Row],[Comisión 10%]]</f>
        <v>0</v>
      </c>
      <c r="U3292" s="197">
        <f t="shared" ca="1" si="257"/>
        <v>0</v>
      </c>
      <c r="V3292" s="201"/>
      <c r="W3292" s="20">
        <f ca="1">INVENTARIO[[#This Row],[Precio Final]]-(INVENTARIO[[#This Row],[Comisión 10%]]+INVENTARIO[[#This Row],[Costo total]])</f>
        <v>0</v>
      </c>
      <c r="X3292" s="20">
        <f ca="1">INVENTARIO[[#This Row],[Ganancia Unitaria]]*INVENTARIO[[#This Row],[Salidas]]</f>
        <v>0</v>
      </c>
      <c r="Y3292" s="20"/>
      <c r="Z3292" s="20"/>
    </row>
    <row r="3293" spans="1:26" ht="55" hidden="1" customHeight="1" x14ac:dyDescent="0.15">
      <c r="A3293" s="23"/>
      <c r="B3293" s="171"/>
      <c r="C3293" s="22"/>
      <c r="D3293" s="120"/>
      <c r="E3293" s="194"/>
      <c r="F3293" s="195" t="s">
        <v>2412</v>
      </c>
      <c r="G3293" s="196"/>
      <c r="H3293" s="197"/>
      <c r="I3293" s="198">
        <f t="shared" ca="1" si="254"/>
        <v>0</v>
      </c>
      <c r="J3293" s="121"/>
      <c r="K3293" s="196">
        <f>SUMIFS(VENTAS[Cantidad],VENTAS[Código del producto Vendido],INVENTARIO[[#This Row],[Code]])</f>
        <v>0</v>
      </c>
      <c r="L3293" s="196">
        <f>INVENTARIO[[#This Row],[Entradas]]-INVENTARIO[[#This Row],[Salidas]]</f>
        <v>0</v>
      </c>
      <c r="M3293" s="197">
        <f ca="1">INVENTARIO[[#This Row],[Pricing 1]]*10%</f>
        <v>0</v>
      </c>
      <c r="N3293" s="197"/>
      <c r="O3293" s="197"/>
      <c r="P3293" s="197" t="e">
        <f t="shared" si="255"/>
        <v>#DIV/0!</v>
      </c>
      <c r="Q3293" s="196"/>
      <c r="R3293" s="197"/>
      <c r="S3293" s="199">
        <f t="shared" si="256"/>
        <v>0</v>
      </c>
      <c r="T3293" s="200">
        <f ca="1">(P3293+S3293)-INVENTARIO[[#This Row],[Comisión 10%]]</f>
        <v>0</v>
      </c>
      <c r="U3293" s="197">
        <f t="shared" ca="1" si="257"/>
        <v>0</v>
      </c>
      <c r="V3293" s="201"/>
      <c r="W3293" s="20">
        <f ca="1">INVENTARIO[[#This Row],[Precio Final]]-(INVENTARIO[[#This Row],[Comisión 10%]]+INVENTARIO[[#This Row],[Costo total]])</f>
        <v>0</v>
      </c>
      <c r="X3293" s="20">
        <f ca="1">INVENTARIO[[#This Row],[Ganancia Unitaria]]*INVENTARIO[[#This Row],[Salidas]]</f>
        <v>0</v>
      </c>
      <c r="Y3293" s="20"/>
      <c r="Z3293" s="20"/>
    </row>
    <row r="3294" spans="1:26" ht="55" hidden="1" customHeight="1" x14ac:dyDescent="0.15">
      <c r="A3294" s="23"/>
      <c r="B3294" s="171"/>
      <c r="C3294" s="22"/>
      <c r="D3294" s="120"/>
      <c r="E3294" s="194"/>
      <c r="F3294" s="195" t="s">
        <v>2412</v>
      </c>
      <c r="G3294" s="196"/>
      <c r="H3294" s="197"/>
      <c r="I3294" s="198">
        <f t="shared" ca="1" si="254"/>
        <v>0</v>
      </c>
      <c r="J3294" s="121"/>
      <c r="K3294" s="196">
        <f>SUMIFS(VENTAS[Cantidad],VENTAS[Código del producto Vendido],INVENTARIO[[#This Row],[Code]])</f>
        <v>0</v>
      </c>
      <c r="L3294" s="196">
        <f>INVENTARIO[[#This Row],[Entradas]]-INVENTARIO[[#This Row],[Salidas]]</f>
        <v>0</v>
      </c>
      <c r="M3294" s="197">
        <f ca="1">INVENTARIO[[#This Row],[Pricing 1]]*10%</f>
        <v>0</v>
      </c>
      <c r="N3294" s="197"/>
      <c r="O3294" s="197"/>
      <c r="P3294" s="197" t="e">
        <f t="shared" si="255"/>
        <v>#DIV/0!</v>
      </c>
      <c r="Q3294" s="196"/>
      <c r="R3294" s="197"/>
      <c r="S3294" s="199">
        <f t="shared" si="256"/>
        <v>0</v>
      </c>
      <c r="T3294" s="200">
        <f ca="1">(P3294+S3294)-INVENTARIO[[#This Row],[Comisión 10%]]</f>
        <v>0</v>
      </c>
      <c r="U3294" s="197">
        <f t="shared" ca="1" si="257"/>
        <v>0</v>
      </c>
      <c r="V3294" s="201"/>
      <c r="W3294" s="20">
        <f ca="1">INVENTARIO[[#This Row],[Precio Final]]-(INVENTARIO[[#This Row],[Comisión 10%]]+INVENTARIO[[#This Row],[Costo total]])</f>
        <v>0</v>
      </c>
      <c r="X3294" s="20">
        <f ca="1">INVENTARIO[[#This Row],[Ganancia Unitaria]]*INVENTARIO[[#This Row],[Salidas]]</f>
        <v>0</v>
      </c>
      <c r="Y3294" s="20"/>
      <c r="Z3294" s="20"/>
    </row>
    <row r="3295" spans="1:26" ht="55" hidden="1" customHeight="1" x14ac:dyDescent="0.15">
      <c r="A3295" s="23"/>
      <c r="B3295" s="171"/>
      <c r="C3295" s="22"/>
      <c r="D3295" s="120"/>
      <c r="E3295" s="194"/>
      <c r="F3295" s="195" t="s">
        <v>697</v>
      </c>
      <c r="G3295" s="196"/>
      <c r="H3295" s="197"/>
      <c r="I3295" s="198">
        <f t="shared" ca="1" si="254"/>
        <v>0</v>
      </c>
      <c r="J3295" s="121"/>
      <c r="K3295" s="196">
        <f>SUMIFS(VENTAS[Cantidad],VENTAS[Código del producto Vendido],INVENTARIO[[#This Row],[Code]])</f>
        <v>0</v>
      </c>
      <c r="L3295" s="196">
        <f>INVENTARIO[[#This Row],[Entradas]]-INVENTARIO[[#This Row],[Salidas]]</f>
        <v>0</v>
      </c>
      <c r="M3295" s="197">
        <f ca="1">INVENTARIO[[#This Row],[Pricing 1]]*10%</f>
        <v>0</v>
      </c>
      <c r="N3295" s="197"/>
      <c r="O3295" s="197"/>
      <c r="P3295" s="197" t="e">
        <f t="shared" si="255"/>
        <v>#DIV/0!</v>
      </c>
      <c r="Q3295" s="196"/>
      <c r="R3295" s="197"/>
      <c r="S3295" s="199">
        <f t="shared" si="256"/>
        <v>0</v>
      </c>
      <c r="T3295" s="200">
        <f ca="1">(P3295+S3295)-INVENTARIO[[#This Row],[Comisión 10%]]</f>
        <v>0</v>
      </c>
      <c r="U3295" s="197">
        <f t="shared" ca="1" si="257"/>
        <v>0</v>
      </c>
      <c r="V3295" s="201"/>
      <c r="W3295" s="20">
        <f ca="1">INVENTARIO[[#This Row],[Precio Final]]-(INVENTARIO[[#This Row],[Comisión 10%]]+INVENTARIO[[#This Row],[Costo total]])</f>
        <v>0</v>
      </c>
      <c r="X3295" s="20">
        <f ca="1">INVENTARIO[[#This Row],[Ganancia Unitaria]]*INVENTARIO[[#This Row],[Salidas]]</f>
        <v>0</v>
      </c>
      <c r="Y3295" s="20"/>
      <c r="Z3295" s="20"/>
    </row>
    <row r="3296" spans="1:26" ht="55" hidden="1" customHeight="1" x14ac:dyDescent="0.15">
      <c r="A3296" s="23"/>
      <c r="B3296" s="171"/>
      <c r="C3296" s="22"/>
      <c r="D3296" s="120"/>
      <c r="E3296" s="194"/>
      <c r="F3296" s="195" t="s">
        <v>697</v>
      </c>
      <c r="G3296" s="196"/>
      <c r="H3296" s="197"/>
      <c r="I3296" s="198">
        <f t="shared" ca="1" si="254"/>
        <v>0</v>
      </c>
      <c r="J3296" s="121"/>
      <c r="K3296" s="196">
        <f>SUMIFS(VENTAS[Cantidad],VENTAS[Código del producto Vendido],INVENTARIO[[#This Row],[Code]])</f>
        <v>0</v>
      </c>
      <c r="L3296" s="196">
        <f>INVENTARIO[[#This Row],[Entradas]]-INVENTARIO[[#This Row],[Salidas]]</f>
        <v>0</v>
      </c>
      <c r="M3296" s="197">
        <f ca="1">INVENTARIO[[#This Row],[Pricing 1]]*10%</f>
        <v>0</v>
      </c>
      <c r="N3296" s="197"/>
      <c r="O3296" s="197"/>
      <c r="P3296" s="197" t="e">
        <f t="shared" si="255"/>
        <v>#DIV/0!</v>
      </c>
      <c r="Q3296" s="196"/>
      <c r="R3296" s="197"/>
      <c r="S3296" s="199">
        <f t="shared" si="256"/>
        <v>0</v>
      </c>
      <c r="T3296" s="200">
        <f ca="1">(P3296+S3296)-INVENTARIO[[#This Row],[Comisión 10%]]</f>
        <v>0</v>
      </c>
      <c r="U3296" s="197">
        <f t="shared" ca="1" si="257"/>
        <v>0</v>
      </c>
      <c r="V3296" s="201"/>
      <c r="W3296" s="20">
        <f ca="1">INVENTARIO[[#This Row],[Precio Final]]-(INVENTARIO[[#This Row],[Comisión 10%]]+INVENTARIO[[#This Row],[Costo total]])</f>
        <v>0</v>
      </c>
      <c r="X3296" s="20">
        <f ca="1">INVENTARIO[[#This Row],[Ganancia Unitaria]]*INVENTARIO[[#This Row],[Salidas]]</f>
        <v>0</v>
      </c>
      <c r="Y3296" s="20"/>
      <c r="Z3296" s="20"/>
    </row>
    <row r="3297" spans="1:26" ht="55" hidden="1" customHeight="1" x14ac:dyDescent="0.15">
      <c r="A3297" s="23"/>
      <c r="B3297" s="171"/>
      <c r="C3297" s="22"/>
      <c r="D3297" s="120"/>
      <c r="E3297" s="194"/>
      <c r="F3297" s="195" t="s">
        <v>1345</v>
      </c>
      <c r="G3297" s="196"/>
      <c r="H3297" s="197"/>
      <c r="I3297" s="198">
        <f t="shared" ca="1" si="254"/>
        <v>0</v>
      </c>
      <c r="J3297" s="121"/>
      <c r="K3297" s="196">
        <f>SUMIFS(VENTAS[Cantidad],VENTAS[Código del producto Vendido],INVENTARIO[[#This Row],[Code]])</f>
        <v>0</v>
      </c>
      <c r="L3297" s="196">
        <f>INVENTARIO[[#This Row],[Entradas]]-INVENTARIO[[#This Row],[Salidas]]</f>
        <v>0</v>
      </c>
      <c r="M3297" s="197">
        <f ca="1">INVENTARIO[[#This Row],[Pricing 1]]*10%</f>
        <v>0</v>
      </c>
      <c r="N3297" s="197"/>
      <c r="O3297" s="197"/>
      <c r="P3297" s="197" t="e">
        <f t="shared" si="255"/>
        <v>#DIV/0!</v>
      </c>
      <c r="Q3297" s="196"/>
      <c r="R3297" s="197"/>
      <c r="S3297" s="199">
        <f t="shared" si="256"/>
        <v>0</v>
      </c>
      <c r="T3297" s="200">
        <f ca="1">(P3297+S3297)-INVENTARIO[[#This Row],[Comisión 10%]]</f>
        <v>0</v>
      </c>
      <c r="U3297" s="197">
        <f t="shared" ca="1" si="257"/>
        <v>0</v>
      </c>
      <c r="V3297" s="201"/>
      <c r="W3297" s="20">
        <f ca="1">INVENTARIO[[#This Row],[Precio Final]]-(INVENTARIO[[#This Row],[Comisión 10%]]+INVENTARIO[[#This Row],[Costo total]])</f>
        <v>0</v>
      </c>
      <c r="X3297" s="20">
        <f ca="1">INVENTARIO[[#This Row],[Ganancia Unitaria]]*INVENTARIO[[#This Row],[Salidas]]</f>
        <v>0</v>
      </c>
      <c r="Y3297" s="20"/>
      <c r="Z3297" s="20"/>
    </row>
    <row r="3298" spans="1:26" ht="55" hidden="1" customHeight="1" x14ac:dyDescent="0.15">
      <c r="A3298" s="23"/>
      <c r="B3298" s="171"/>
      <c r="C3298" s="22"/>
      <c r="D3298" s="120"/>
      <c r="E3298" s="194"/>
      <c r="F3298" s="195" t="s">
        <v>697</v>
      </c>
      <c r="G3298" s="196"/>
      <c r="H3298" s="197"/>
      <c r="I3298" s="198">
        <f t="shared" ca="1" si="254"/>
        <v>0</v>
      </c>
      <c r="J3298" s="121"/>
      <c r="K3298" s="196">
        <f>SUMIFS(VENTAS[Cantidad],VENTAS[Código del producto Vendido],INVENTARIO[[#This Row],[Code]])</f>
        <v>0</v>
      </c>
      <c r="L3298" s="196">
        <f>INVENTARIO[[#This Row],[Entradas]]-INVENTARIO[[#This Row],[Salidas]]</f>
        <v>0</v>
      </c>
      <c r="M3298" s="197">
        <f ca="1">INVENTARIO[[#This Row],[Pricing 1]]*10%</f>
        <v>0</v>
      </c>
      <c r="N3298" s="197"/>
      <c r="O3298" s="197"/>
      <c r="P3298" s="197" t="e">
        <f t="shared" si="255"/>
        <v>#DIV/0!</v>
      </c>
      <c r="Q3298" s="196"/>
      <c r="R3298" s="197"/>
      <c r="S3298" s="199">
        <f t="shared" si="256"/>
        <v>0</v>
      </c>
      <c r="T3298" s="200">
        <f ca="1">(P3298+S3298)-INVENTARIO[[#This Row],[Comisión 10%]]</f>
        <v>0</v>
      </c>
      <c r="U3298" s="197">
        <f t="shared" ca="1" si="257"/>
        <v>0</v>
      </c>
      <c r="V3298" s="201"/>
      <c r="W3298" s="20">
        <f ca="1">INVENTARIO[[#This Row],[Precio Final]]-(INVENTARIO[[#This Row],[Comisión 10%]]+INVENTARIO[[#This Row],[Costo total]])</f>
        <v>0</v>
      </c>
      <c r="X3298" s="20">
        <f ca="1">INVENTARIO[[#This Row],[Ganancia Unitaria]]*INVENTARIO[[#This Row],[Salidas]]</f>
        <v>0</v>
      </c>
      <c r="Y3298" s="20"/>
      <c r="Z3298" s="20"/>
    </row>
    <row r="3299" spans="1:26" ht="55" hidden="1" customHeight="1" x14ac:dyDescent="0.15">
      <c r="A3299" s="23"/>
      <c r="B3299" s="171"/>
      <c r="C3299" s="22"/>
      <c r="D3299" s="120"/>
      <c r="E3299" s="194"/>
      <c r="F3299" s="195" t="s">
        <v>2414</v>
      </c>
      <c r="G3299" s="196"/>
      <c r="H3299" s="197"/>
      <c r="I3299" s="198">
        <f t="shared" ca="1" si="254"/>
        <v>0</v>
      </c>
      <c r="J3299" s="121"/>
      <c r="K3299" s="196">
        <f>SUMIFS(VENTAS[Cantidad],VENTAS[Código del producto Vendido],INVENTARIO[[#This Row],[Code]])</f>
        <v>0</v>
      </c>
      <c r="L3299" s="196">
        <f>INVENTARIO[[#This Row],[Entradas]]-INVENTARIO[[#This Row],[Salidas]]</f>
        <v>0</v>
      </c>
      <c r="M3299" s="197">
        <f ca="1">INVENTARIO[[#This Row],[Pricing 1]]*10%</f>
        <v>0</v>
      </c>
      <c r="N3299" s="197"/>
      <c r="O3299" s="197"/>
      <c r="P3299" s="197" t="e">
        <f t="shared" si="255"/>
        <v>#DIV/0!</v>
      </c>
      <c r="Q3299" s="196"/>
      <c r="R3299" s="197"/>
      <c r="S3299" s="199">
        <f t="shared" si="256"/>
        <v>0</v>
      </c>
      <c r="T3299" s="200">
        <f ca="1">(P3299+S3299)-INVENTARIO[[#This Row],[Comisión 10%]]</f>
        <v>0</v>
      </c>
      <c r="U3299" s="197">
        <f t="shared" ca="1" si="257"/>
        <v>0</v>
      </c>
      <c r="V3299" s="201"/>
      <c r="W3299" s="20">
        <f ca="1">INVENTARIO[[#This Row],[Precio Final]]-(INVENTARIO[[#This Row],[Comisión 10%]]+INVENTARIO[[#This Row],[Costo total]])</f>
        <v>0</v>
      </c>
      <c r="X3299" s="20">
        <f ca="1">INVENTARIO[[#This Row],[Ganancia Unitaria]]*INVENTARIO[[#This Row],[Salidas]]</f>
        <v>0</v>
      </c>
      <c r="Y3299" s="20"/>
      <c r="Z3299" s="20"/>
    </row>
    <row r="3300" spans="1:26" ht="55" hidden="1" customHeight="1" x14ac:dyDescent="0.15">
      <c r="A3300" s="23"/>
      <c r="B3300" s="171"/>
      <c r="C3300" s="22"/>
      <c r="D3300" s="120"/>
      <c r="E3300" s="194"/>
      <c r="F3300" s="195" t="s">
        <v>692</v>
      </c>
      <c r="G3300" s="196"/>
      <c r="H3300" s="197"/>
      <c r="I3300" s="198">
        <f t="shared" ca="1" si="254"/>
        <v>0</v>
      </c>
      <c r="J3300" s="121"/>
      <c r="K3300" s="196">
        <f>SUMIFS(VENTAS[Cantidad],VENTAS[Código del producto Vendido],INVENTARIO[[#This Row],[Code]])</f>
        <v>0</v>
      </c>
      <c r="L3300" s="196">
        <f>INVENTARIO[[#This Row],[Entradas]]-INVENTARIO[[#This Row],[Salidas]]</f>
        <v>0</v>
      </c>
      <c r="M3300" s="197">
        <f ca="1">INVENTARIO[[#This Row],[Pricing 1]]*10%</f>
        <v>0</v>
      </c>
      <c r="N3300" s="197"/>
      <c r="O3300" s="197"/>
      <c r="P3300" s="197" t="e">
        <f t="shared" si="255"/>
        <v>#DIV/0!</v>
      </c>
      <c r="Q3300" s="196"/>
      <c r="R3300" s="197"/>
      <c r="S3300" s="199">
        <f t="shared" si="256"/>
        <v>0</v>
      </c>
      <c r="T3300" s="200">
        <f ca="1">(P3300+S3300)-INVENTARIO[[#This Row],[Comisión 10%]]</f>
        <v>0</v>
      </c>
      <c r="U3300" s="197">
        <f t="shared" ca="1" si="257"/>
        <v>0</v>
      </c>
      <c r="V3300" s="201"/>
      <c r="W3300" s="20">
        <f ca="1">INVENTARIO[[#This Row],[Precio Final]]-(INVENTARIO[[#This Row],[Comisión 10%]]+INVENTARIO[[#This Row],[Costo total]])</f>
        <v>0</v>
      </c>
      <c r="X3300" s="20">
        <f ca="1">INVENTARIO[[#This Row],[Ganancia Unitaria]]*INVENTARIO[[#This Row],[Salidas]]</f>
        <v>0</v>
      </c>
      <c r="Y3300" s="20"/>
      <c r="Z3300" s="20"/>
    </row>
    <row r="3301" spans="1:26" ht="55" hidden="1" customHeight="1" x14ac:dyDescent="0.15">
      <c r="A3301" s="23"/>
      <c r="B3301" s="171"/>
      <c r="C3301" s="22"/>
      <c r="D3301" s="120"/>
      <c r="E3301" s="194"/>
      <c r="F3301" s="195" t="s">
        <v>2412</v>
      </c>
      <c r="G3301" s="196"/>
      <c r="H3301" s="197"/>
      <c r="I3301" s="198">
        <f t="shared" ca="1" si="254"/>
        <v>0</v>
      </c>
      <c r="J3301" s="121"/>
      <c r="K3301" s="196">
        <f>SUMIFS(VENTAS[Cantidad],VENTAS[Código del producto Vendido],INVENTARIO[[#This Row],[Code]])</f>
        <v>0</v>
      </c>
      <c r="L3301" s="196">
        <f>INVENTARIO[[#This Row],[Entradas]]-INVENTARIO[[#This Row],[Salidas]]</f>
        <v>0</v>
      </c>
      <c r="M3301" s="197">
        <f ca="1">INVENTARIO[[#This Row],[Pricing 1]]*10%</f>
        <v>0</v>
      </c>
      <c r="N3301" s="197"/>
      <c r="O3301" s="197"/>
      <c r="P3301" s="197" t="e">
        <f t="shared" si="255"/>
        <v>#DIV/0!</v>
      </c>
      <c r="Q3301" s="196"/>
      <c r="R3301" s="197"/>
      <c r="S3301" s="199">
        <f t="shared" si="256"/>
        <v>0</v>
      </c>
      <c r="T3301" s="200">
        <f ca="1">(P3301+S3301)-INVENTARIO[[#This Row],[Comisión 10%]]</f>
        <v>0</v>
      </c>
      <c r="U3301" s="197">
        <f t="shared" ca="1" si="257"/>
        <v>0</v>
      </c>
      <c r="V3301" s="201"/>
      <c r="W3301" s="20">
        <f ca="1">INVENTARIO[[#This Row],[Precio Final]]-(INVENTARIO[[#This Row],[Comisión 10%]]+INVENTARIO[[#This Row],[Costo total]])</f>
        <v>0</v>
      </c>
      <c r="X3301" s="20">
        <f ca="1">INVENTARIO[[#This Row],[Ganancia Unitaria]]*INVENTARIO[[#This Row],[Salidas]]</f>
        <v>0</v>
      </c>
      <c r="Y3301" s="20"/>
      <c r="Z3301" s="20"/>
    </row>
    <row r="3302" spans="1:26" ht="55" hidden="1" customHeight="1" x14ac:dyDescent="0.15">
      <c r="A3302" s="23"/>
      <c r="B3302" s="171"/>
      <c r="C3302" s="22"/>
      <c r="D3302" s="120"/>
      <c r="E3302" s="194"/>
      <c r="F3302" s="195" t="s">
        <v>698</v>
      </c>
      <c r="G3302" s="196"/>
      <c r="H3302" s="197"/>
      <c r="I3302" s="198">
        <f t="shared" ca="1" si="254"/>
        <v>0</v>
      </c>
      <c r="J3302" s="121"/>
      <c r="K3302" s="196">
        <f>SUMIFS(VENTAS[Cantidad],VENTAS[Código del producto Vendido],INVENTARIO[[#This Row],[Code]])</f>
        <v>0</v>
      </c>
      <c r="L3302" s="196">
        <f>INVENTARIO[[#This Row],[Entradas]]-INVENTARIO[[#This Row],[Salidas]]</f>
        <v>0</v>
      </c>
      <c r="M3302" s="197">
        <f ca="1">INVENTARIO[[#This Row],[Pricing 1]]*10%</f>
        <v>0</v>
      </c>
      <c r="N3302" s="197"/>
      <c r="O3302" s="197"/>
      <c r="P3302" s="197" t="e">
        <f t="shared" si="255"/>
        <v>#DIV/0!</v>
      </c>
      <c r="Q3302" s="196"/>
      <c r="R3302" s="197"/>
      <c r="S3302" s="199">
        <f t="shared" si="256"/>
        <v>0</v>
      </c>
      <c r="T3302" s="200">
        <f ca="1">(P3302+S3302)-INVENTARIO[[#This Row],[Comisión 10%]]</f>
        <v>0</v>
      </c>
      <c r="U3302" s="197">
        <f t="shared" ca="1" si="257"/>
        <v>0</v>
      </c>
      <c r="V3302" s="201"/>
      <c r="W3302" s="20">
        <f ca="1">INVENTARIO[[#This Row],[Precio Final]]-(INVENTARIO[[#This Row],[Comisión 10%]]+INVENTARIO[[#This Row],[Costo total]])</f>
        <v>0</v>
      </c>
      <c r="X3302" s="20">
        <f ca="1">INVENTARIO[[#This Row],[Ganancia Unitaria]]*INVENTARIO[[#This Row],[Salidas]]</f>
        <v>0</v>
      </c>
      <c r="Y3302" s="20"/>
      <c r="Z3302" s="20"/>
    </row>
    <row r="3303" spans="1:26" ht="55" hidden="1" customHeight="1" x14ac:dyDescent="0.15">
      <c r="A3303" s="23"/>
      <c r="B3303" s="171"/>
      <c r="C3303" s="22"/>
      <c r="D3303" s="120"/>
      <c r="E3303" s="194"/>
      <c r="F3303" s="195" t="s">
        <v>692</v>
      </c>
      <c r="G3303" s="196"/>
      <c r="H3303" s="197"/>
      <c r="I3303" s="198">
        <f t="shared" ca="1" si="254"/>
        <v>0</v>
      </c>
      <c r="J3303" s="121"/>
      <c r="K3303" s="196">
        <f>SUMIFS(VENTAS[Cantidad],VENTAS[Código del producto Vendido],INVENTARIO[[#This Row],[Code]])</f>
        <v>0</v>
      </c>
      <c r="L3303" s="196">
        <f>INVENTARIO[[#This Row],[Entradas]]-INVENTARIO[[#This Row],[Salidas]]</f>
        <v>0</v>
      </c>
      <c r="M3303" s="197">
        <f ca="1">INVENTARIO[[#This Row],[Pricing 1]]*10%</f>
        <v>0</v>
      </c>
      <c r="N3303" s="197"/>
      <c r="O3303" s="197"/>
      <c r="P3303" s="197" t="e">
        <f t="shared" si="255"/>
        <v>#DIV/0!</v>
      </c>
      <c r="Q3303" s="196"/>
      <c r="R3303" s="197"/>
      <c r="S3303" s="199">
        <f t="shared" si="256"/>
        <v>0</v>
      </c>
      <c r="T3303" s="200">
        <f ca="1">(P3303+S3303)-INVENTARIO[[#This Row],[Comisión 10%]]</f>
        <v>0</v>
      </c>
      <c r="U3303" s="197">
        <f t="shared" ca="1" si="257"/>
        <v>0</v>
      </c>
      <c r="V3303" s="201"/>
      <c r="W3303" s="20">
        <f ca="1">INVENTARIO[[#This Row],[Precio Final]]-(INVENTARIO[[#This Row],[Comisión 10%]]+INVENTARIO[[#This Row],[Costo total]])</f>
        <v>0</v>
      </c>
      <c r="X3303" s="20">
        <f ca="1">INVENTARIO[[#This Row],[Ganancia Unitaria]]*INVENTARIO[[#This Row],[Salidas]]</f>
        <v>0</v>
      </c>
      <c r="Y3303" s="20"/>
      <c r="Z3303" s="20"/>
    </row>
    <row r="3304" spans="1:26" ht="55" hidden="1" customHeight="1" x14ac:dyDescent="0.15">
      <c r="A3304" s="23"/>
      <c r="B3304" s="171"/>
      <c r="C3304" s="22"/>
      <c r="D3304" s="120"/>
      <c r="E3304" s="194"/>
      <c r="F3304" s="195" t="s">
        <v>711</v>
      </c>
      <c r="G3304" s="196"/>
      <c r="H3304" s="197"/>
      <c r="I3304" s="198">
        <f t="shared" ca="1" si="254"/>
        <v>0</v>
      </c>
      <c r="J3304" s="121"/>
      <c r="K3304" s="196">
        <f>SUMIFS(VENTAS[Cantidad],VENTAS[Código del producto Vendido],INVENTARIO[[#This Row],[Code]])</f>
        <v>0</v>
      </c>
      <c r="L3304" s="196">
        <f>INVENTARIO[[#This Row],[Entradas]]-INVENTARIO[[#This Row],[Salidas]]</f>
        <v>0</v>
      </c>
      <c r="M3304" s="197">
        <f ca="1">INVENTARIO[[#This Row],[Pricing 1]]*10%</f>
        <v>0</v>
      </c>
      <c r="N3304" s="197"/>
      <c r="O3304" s="197"/>
      <c r="P3304" s="197" t="e">
        <f t="shared" si="255"/>
        <v>#DIV/0!</v>
      </c>
      <c r="Q3304" s="196"/>
      <c r="R3304" s="197"/>
      <c r="S3304" s="199">
        <f t="shared" si="256"/>
        <v>0</v>
      </c>
      <c r="T3304" s="200">
        <f ca="1">(P3304+S3304)-INVENTARIO[[#This Row],[Comisión 10%]]</f>
        <v>0</v>
      </c>
      <c r="U3304" s="197">
        <f t="shared" ca="1" si="257"/>
        <v>0</v>
      </c>
      <c r="V3304" s="201"/>
      <c r="W3304" s="20">
        <f ca="1">INVENTARIO[[#This Row],[Precio Final]]-(INVENTARIO[[#This Row],[Comisión 10%]]+INVENTARIO[[#This Row],[Costo total]])</f>
        <v>0</v>
      </c>
      <c r="X3304" s="20">
        <f ca="1">INVENTARIO[[#This Row],[Ganancia Unitaria]]*INVENTARIO[[#This Row],[Salidas]]</f>
        <v>0</v>
      </c>
      <c r="Y3304" s="20"/>
      <c r="Z3304" s="20"/>
    </row>
    <row r="3305" spans="1:26" ht="55" hidden="1" customHeight="1" x14ac:dyDescent="0.15">
      <c r="A3305" s="23"/>
      <c r="B3305" s="171"/>
      <c r="C3305" s="22"/>
      <c r="D3305" s="120"/>
      <c r="E3305" s="194"/>
      <c r="F3305" s="195" t="s">
        <v>711</v>
      </c>
      <c r="G3305" s="196"/>
      <c r="H3305" s="197"/>
      <c r="I3305" s="198">
        <f t="shared" ca="1" si="254"/>
        <v>0</v>
      </c>
      <c r="J3305" s="121"/>
      <c r="K3305" s="196">
        <f>SUMIFS(VENTAS[Cantidad],VENTAS[Código del producto Vendido],INVENTARIO[[#This Row],[Code]])</f>
        <v>0</v>
      </c>
      <c r="L3305" s="196">
        <f>INVENTARIO[[#This Row],[Entradas]]-INVENTARIO[[#This Row],[Salidas]]</f>
        <v>0</v>
      </c>
      <c r="M3305" s="197">
        <f ca="1">INVENTARIO[[#This Row],[Pricing 1]]*10%</f>
        <v>0</v>
      </c>
      <c r="N3305" s="197"/>
      <c r="O3305" s="197"/>
      <c r="P3305" s="197" t="e">
        <f t="shared" si="255"/>
        <v>#DIV/0!</v>
      </c>
      <c r="Q3305" s="196"/>
      <c r="R3305" s="197"/>
      <c r="S3305" s="199">
        <f t="shared" si="256"/>
        <v>0</v>
      </c>
      <c r="T3305" s="200">
        <f ca="1">(P3305+S3305)-INVENTARIO[[#This Row],[Comisión 10%]]</f>
        <v>0</v>
      </c>
      <c r="U3305" s="197">
        <f t="shared" ca="1" si="257"/>
        <v>0</v>
      </c>
      <c r="V3305" s="201"/>
      <c r="W3305" s="20">
        <f ca="1">INVENTARIO[[#This Row],[Precio Final]]-(INVENTARIO[[#This Row],[Comisión 10%]]+INVENTARIO[[#This Row],[Costo total]])</f>
        <v>0</v>
      </c>
      <c r="X3305" s="20">
        <f ca="1">INVENTARIO[[#This Row],[Ganancia Unitaria]]*INVENTARIO[[#This Row],[Salidas]]</f>
        <v>0</v>
      </c>
      <c r="Y3305" s="20"/>
      <c r="Z3305" s="20"/>
    </row>
    <row r="3306" spans="1:26" ht="55" hidden="1" customHeight="1" x14ac:dyDescent="0.15">
      <c r="A3306" s="23"/>
      <c r="B3306" s="171"/>
      <c r="C3306" s="22"/>
      <c r="D3306" s="120"/>
      <c r="E3306" s="194"/>
      <c r="F3306" s="195" t="s">
        <v>711</v>
      </c>
      <c r="G3306" s="196"/>
      <c r="H3306" s="197"/>
      <c r="I3306" s="198">
        <f t="shared" ca="1" si="254"/>
        <v>0</v>
      </c>
      <c r="J3306" s="121"/>
      <c r="K3306" s="196">
        <f>SUMIFS(VENTAS[Cantidad],VENTAS[Código del producto Vendido],INVENTARIO[[#This Row],[Code]])</f>
        <v>0</v>
      </c>
      <c r="L3306" s="196">
        <f>INVENTARIO[[#This Row],[Entradas]]-INVENTARIO[[#This Row],[Salidas]]</f>
        <v>0</v>
      </c>
      <c r="M3306" s="197">
        <f ca="1">INVENTARIO[[#This Row],[Pricing 1]]*10%</f>
        <v>0</v>
      </c>
      <c r="N3306" s="197"/>
      <c r="O3306" s="197"/>
      <c r="P3306" s="197" t="e">
        <f t="shared" si="255"/>
        <v>#DIV/0!</v>
      </c>
      <c r="Q3306" s="196"/>
      <c r="R3306" s="197"/>
      <c r="S3306" s="199">
        <f t="shared" si="256"/>
        <v>0</v>
      </c>
      <c r="T3306" s="200">
        <f ca="1">(P3306+S3306)-INVENTARIO[[#This Row],[Comisión 10%]]</f>
        <v>0</v>
      </c>
      <c r="U3306" s="197">
        <f t="shared" ca="1" si="257"/>
        <v>0</v>
      </c>
      <c r="V3306" s="201"/>
      <c r="W3306" s="20">
        <f ca="1">INVENTARIO[[#This Row],[Precio Final]]-(INVENTARIO[[#This Row],[Comisión 10%]]+INVENTARIO[[#This Row],[Costo total]])</f>
        <v>0</v>
      </c>
      <c r="X3306" s="20">
        <f ca="1">INVENTARIO[[#This Row],[Ganancia Unitaria]]*INVENTARIO[[#This Row],[Salidas]]</f>
        <v>0</v>
      </c>
      <c r="Y3306" s="20"/>
      <c r="Z3306" s="20"/>
    </row>
    <row r="3307" spans="1:26" ht="55" hidden="1" customHeight="1" x14ac:dyDescent="0.15">
      <c r="A3307" s="23"/>
      <c r="B3307" s="171"/>
      <c r="C3307" s="22"/>
      <c r="D3307" s="120"/>
      <c r="E3307" s="194"/>
      <c r="F3307" s="195" t="s">
        <v>711</v>
      </c>
      <c r="G3307" s="196"/>
      <c r="H3307" s="197"/>
      <c r="I3307" s="198">
        <f t="shared" ca="1" si="254"/>
        <v>0</v>
      </c>
      <c r="J3307" s="121"/>
      <c r="K3307" s="196">
        <f>SUMIFS(VENTAS[Cantidad],VENTAS[Código del producto Vendido],INVENTARIO[[#This Row],[Code]])</f>
        <v>0</v>
      </c>
      <c r="L3307" s="196">
        <f>INVENTARIO[[#This Row],[Entradas]]-INVENTARIO[[#This Row],[Salidas]]</f>
        <v>0</v>
      </c>
      <c r="M3307" s="197">
        <f ca="1">INVENTARIO[[#This Row],[Pricing 1]]*10%</f>
        <v>0</v>
      </c>
      <c r="N3307" s="197"/>
      <c r="O3307" s="197"/>
      <c r="P3307" s="197" t="e">
        <f t="shared" si="255"/>
        <v>#DIV/0!</v>
      </c>
      <c r="Q3307" s="196"/>
      <c r="R3307" s="197"/>
      <c r="S3307" s="199">
        <f t="shared" si="256"/>
        <v>0</v>
      </c>
      <c r="T3307" s="200">
        <f ca="1">(P3307+S3307)-INVENTARIO[[#This Row],[Comisión 10%]]</f>
        <v>0</v>
      </c>
      <c r="U3307" s="197">
        <f t="shared" ca="1" si="257"/>
        <v>0</v>
      </c>
      <c r="V3307" s="201"/>
      <c r="W3307" s="20">
        <f ca="1">INVENTARIO[[#This Row],[Precio Final]]-(INVENTARIO[[#This Row],[Comisión 10%]]+INVENTARIO[[#This Row],[Costo total]])</f>
        <v>0</v>
      </c>
      <c r="X3307" s="20">
        <f ca="1">INVENTARIO[[#This Row],[Ganancia Unitaria]]*INVENTARIO[[#This Row],[Salidas]]</f>
        <v>0</v>
      </c>
      <c r="Y3307" s="20"/>
      <c r="Z3307" s="20"/>
    </row>
    <row r="3308" spans="1:26" ht="55" hidden="1" customHeight="1" x14ac:dyDescent="0.15">
      <c r="A3308" s="23"/>
      <c r="B3308" s="171"/>
      <c r="C3308" s="22"/>
      <c r="D3308" s="120"/>
      <c r="E3308" s="194"/>
      <c r="F3308" s="195" t="s">
        <v>711</v>
      </c>
      <c r="G3308" s="196"/>
      <c r="H3308" s="197"/>
      <c r="I3308" s="198">
        <f t="shared" ca="1" si="254"/>
        <v>0</v>
      </c>
      <c r="J3308" s="121"/>
      <c r="K3308" s="196">
        <f>SUMIFS(VENTAS[Cantidad],VENTAS[Código del producto Vendido],INVENTARIO[[#This Row],[Code]])</f>
        <v>0</v>
      </c>
      <c r="L3308" s="196">
        <f>INVENTARIO[[#This Row],[Entradas]]-INVENTARIO[[#This Row],[Salidas]]</f>
        <v>0</v>
      </c>
      <c r="M3308" s="197">
        <f ca="1">INVENTARIO[[#This Row],[Pricing 1]]*10%</f>
        <v>0</v>
      </c>
      <c r="N3308" s="197"/>
      <c r="O3308" s="197"/>
      <c r="P3308" s="197" t="e">
        <f t="shared" si="255"/>
        <v>#DIV/0!</v>
      </c>
      <c r="Q3308" s="196"/>
      <c r="R3308" s="197"/>
      <c r="S3308" s="199">
        <f t="shared" si="256"/>
        <v>0</v>
      </c>
      <c r="T3308" s="200">
        <f ca="1">(P3308+S3308)-INVENTARIO[[#This Row],[Comisión 10%]]</f>
        <v>0</v>
      </c>
      <c r="U3308" s="197">
        <f t="shared" ca="1" si="257"/>
        <v>0</v>
      </c>
      <c r="V3308" s="201"/>
      <c r="W3308" s="20">
        <f ca="1">INVENTARIO[[#This Row],[Precio Final]]-(INVENTARIO[[#This Row],[Comisión 10%]]+INVENTARIO[[#This Row],[Costo total]])</f>
        <v>0</v>
      </c>
      <c r="X3308" s="20">
        <f ca="1">INVENTARIO[[#This Row],[Ganancia Unitaria]]*INVENTARIO[[#This Row],[Salidas]]</f>
        <v>0</v>
      </c>
      <c r="Y3308" s="20"/>
      <c r="Z3308" s="20"/>
    </row>
    <row r="3309" spans="1:26" ht="55" hidden="1" customHeight="1" x14ac:dyDescent="0.15">
      <c r="A3309" s="23"/>
      <c r="B3309" s="171"/>
      <c r="C3309" s="22"/>
      <c r="D3309" s="120"/>
      <c r="E3309" s="194"/>
      <c r="F3309" s="195" t="s">
        <v>711</v>
      </c>
      <c r="G3309" s="196"/>
      <c r="H3309" s="197"/>
      <c r="I3309" s="198">
        <f t="shared" ca="1" si="254"/>
        <v>0</v>
      </c>
      <c r="J3309" s="121"/>
      <c r="K3309" s="196">
        <f>SUMIFS(VENTAS[Cantidad],VENTAS[Código del producto Vendido],INVENTARIO[[#This Row],[Code]])</f>
        <v>0</v>
      </c>
      <c r="L3309" s="196">
        <f>INVENTARIO[[#This Row],[Entradas]]-INVENTARIO[[#This Row],[Salidas]]</f>
        <v>0</v>
      </c>
      <c r="M3309" s="197">
        <f ca="1">INVENTARIO[[#This Row],[Pricing 1]]*10%</f>
        <v>0</v>
      </c>
      <c r="N3309" s="197"/>
      <c r="O3309" s="197"/>
      <c r="P3309" s="197" t="e">
        <f t="shared" si="255"/>
        <v>#DIV/0!</v>
      </c>
      <c r="Q3309" s="196"/>
      <c r="R3309" s="197"/>
      <c r="S3309" s="199">
        <f t="shared" si="256"/>
        <v>0</v>
      </c>
      <c r="T3309" s="200">
        <f ca="1">(P3309+S3309)-INVENTARIO[[#This Row],[Comisión 10%]]</f>
        <v>0</v>
      </c>
      <c r="U3309" s="197">
        <f t="shared" ca="1" si="257"/>
        <v>0</v>
      </c>
      <c r="V3309" s="201"/>
      <c r="W3309" s="20">
        <f ca="1">INVENTARIO[[#This Row],[Precio Final]]-(INVENTARIO[[#This Row],[Comisión 10%]]+INVENTARIO[[#This Row],[Costo total]])</f>
        <v>0</v>
      </c>
      <c r="X3309" s="20">
        <f ca="1">INVENTARIO[[#This Row],[Ganancia Unitaria]]*INVENTARIO[[#This Row],[Salidas]]</f>
        <v>0</v>
      </c>
      <c r="Y3309" s="20"/>
      <c r="Z3309" s="20"/>
    </row>
    <row r="3310" spans="1:26" ht="55" hidden="1" customHeight="1" x14ac:dyDescent="0.15">
      <c r="A3310" s="23"/>
      <c r="B3310" s="171"/>
      <c r="C3310" s="22"/>
      <c r="D3310" s="120"/>
      <c r="E3310" s="194"/>
      <c r="F3310" s="195" t="s">
        <v>1345</v>
      </c>
      <c r="G3310" s="196"/>
      <c r="H3310" s="197"/>
      <c r="I3310" s="198">
        <f t="shared" ca="1" si="254"/>
        <v>0</v>
      </c>
      <c r="J3310" s="121"/>
      <c r="K3310" s="196">
        <f>SUMIFS(VENTAS[Cantidad],VENTAS[Código del producto Vendido],INVENTARIO[[#This Row],[Code]])</f>
        <v>0</v>
      </c>
      <c r="L3310" s="196">
        <f>INVENTARIO[[#This Row],[Entradas]]-INVENTARIO[[#This Row],[Salidas]]</f>
        <v>0</v>
      </c>
      <c r="M3310" s="197">
        <f ca="1">INVENTARIO[[#This Row],[Pricing 1]]*10%</f>
        <v>0</v>
      </c>
      <c r="N3310" s="197"/>
      <c r="O3310" s="197"/>
      <c r="P3310" s="197" t="e">
        <f t="shared" si="255"/>
        <v>#DIV/0!</v>
      </c>
      <c r="Q3310" s="196"/>
      <c r="R3310" s="197"/>
      <c r="S3310" s="199">
        <f t="shared" si="256"/>
        <v>0</v>
      </c>
      <c r="T3310" s="200">
        <f ca="1">(P3310+S3310)-INVENTARIO[[#This Row],[Comisión 10%]]</f>
        <v>0</v>
      </c>
      <c r="U3310" s="197">
        <f t="shared" ca="1" si="257"/>
        <v>0</v>
      </c>
      <c r="V3310" s="201"/>
      <c r="W3310" s="20">
        <f ca="1">INVENTARIO[[#This Row],[Precio Final]]-(INVENTARIO[[#This Row],[Comisión 10%]]+INVENTARIO[[#This Row],[Costo total]])</f>
        <v>0</v>
      </c>
      <c r="X3310" s="20">
        <f ca="1">INVENTARIO[[#This Row],[Ganancia Unitaria]]*INVENTARIO[[#This Row],[Salidas]]</f>
        <v>0</v>
      </c>
      <c r="Y3310" s="20"/>
      <c r="Z3310" s="20"/>
    </row>
    <row r="3311" spans="1:26" ht="55" hidden="1" customHeight="1" x14ac:dyDescent="0.15">
      <c r="A3311" s="23"/>
      <c r="B3311" s="171"/>
      <c r="C3311" s="22"/>
      <c r="D3311" s="120"/>
      <c r="E3311" s="194"/>
      <c r="F3311" s="195" t="s">
        <v>714</v>
      </c>
      <c r="G3311" s="196"/>
      <c r="H3311" s="197"/>
      <c r="I3311" s="198">
        <f t="shared" ca="1" si="254"/>
        <v>0</v>
      </c>
      <c r="J3311" s="121"/>
      <c r="K3311" s="196">
        <f>SUMIFS(VENTAS[Cantidad],VENTAS[Código del producto Vendido],INVENTARIO[[#This Row],[Code]])</f>
        <v>0</v>
      </c>
      <c r="L3311" s="196">
        <f>INVENTARIO[[#This Row],[Entradas]]-INVENTARIO[[#This Row],[Salidas]]</f>
        <v>0</v>
      </c>
      <c r="M3311" s="197">
        <f ca="1">INVENTARIO[[#This Row],[Pricing 1]]*10%</f>
        <v>0</v>
      </c>
      <c r="N3311" s="197"/>
      <c r="O3311" s="197"/>
      <c r="P3311" s="197" t="e">
        <f t="shared" si="255"/>
        <v>#DIV/0!</v>
      </c>
      <c r="Q3311" s="196"/>
      <c r="R3311" s="197"/>
      <c r="S3311" s="199">
        <f t="shared" si="256"/>
        <v>0</v>
      </c>
      <c r="T3311" s="200">
        <f ca="1">(P3311+S3311)-INVENTARIO[[#This Row],[Comisión 10%]]</f>
        <v>0</v>
      </c>
      <c r="U3311" s="197">
        <f t="shared" ca="1" si="257"/>
        <v>0</v>
      </c>
      <c r="V3311" s="201"/>
      <c r="W3311" s="20">
        <f ca="1">INVENTARIO[[#This Row],[Precio Final]]-(INVENTARIO[[#This Row],[Comisión 10%]]+INVENTARIO[[#This Row],[Costo total]])</f>
        <v>0</v>
      </c>
      <c r="X3311" s="20">
        <f ca="1">INVENTARIO[[#This Row],[Ganancia Unitaria]]*INVENTARIO[[#This Row],[Salidas]]</f>
        <v>0</v>
      </c>
      <c r="Y3311" s="20"/>
      <c r="Z3311" s="20"/>
    </row>
    <row r="3312" spans="1:26" ht="55" hidden="1" customHeight="1" x14ac:dyDescent="0.15">
      <c r="A3312" s="23"/>
      <c r="B3312" s="171"/>
      <c r="C3312" s="22"/>
      <c r="D3312" s="120"/>
      <c r="E3312" s="194"/>
      <c r="F3312" s="195" t="s">
        <v>695</v>
      </c>
      <c r="G3312" s="196"/>
      <c r="H3312" s="197"/>
      <c r="I3312" s="198">
        <f t="shared" ca="1" si="254"/>
        <v>0</v>
      </c>
      <c r="J3312" s="121"/>
      <c r="K3312" s="196">
        <f>SUMIFS(VENTAS[Cantidad],VENTAS[Código del producto Vendido],INVENTARIO[[#This Row],[Code]])</f>
        <v>0</v>
      </c>
      <c r="L3312" s="196">
        <f>INVENTARIO[[#This Row],[Entradas]]-INVENTARIO[[#This Row],[Salidas]]</f>
        <v>0</v>
      </c>
      <c r="M3312" s="197">
        <f ca="1">INVENTARIO[[#This Row],[Pricing 1]]*10%</f>
        <v>0</v>
      </c>
      <c r="N3312" s="197"/>
      <c r="O3312" s="197"/>
      <c r="P3312" s="197" t="e">
        <f t="shared" si="255"/>
        <v>#DIV/0!</v>
      </c>
      <c r="Q3312" s="196"/>
      <c r="R3312" s="197"/>
      <c r="S3312" s="199">
        <f t="shared" si="256"/>
        <v>0</v>
      </c>
      <c r="T3312" s="200">
        <f ca="1">(P3312+S3312)-INVENTARIO[[#This Row],[Comisión 10%]]</f>
        <v>0</v>
      </c>
      <c r="U3312" s="197">
        <f t="shared" ca="1" si="257"/>
        <v>0</v>
      </c>
      <c r="V3312" s="201"/>
      <c r="W3312" s="20">
        <f ca="1">INVENTARIO[[#This Row],[Precio Final]]-(INVENTARIO[[#This Row],[Comisión 10%]]+INVENTARIO[[#This Row],[Costo total]])</f>
        <v>0</v>
      </c>
      <c r="X3312" s="20">
        <f ca="1">INVENTARIO[[#This Row],[Ganancia Unitaria]]*INVENTARIO[[#This Row],[Salidas]]</f>
        <v>0</v>
      </c>
      <c r="Y3312" s="20"/>
      <c r="Z3312" s="20"/>
    </row>
    <row r="3313" spans="1:26" ht="55" hidden="1" customHeight="1" x14ac:dyDescent="0.15">
      <c r="A3313" s="23"/>
      <c r="B3313" s="171"/>
      <c r="C3313" s="22"/>
      <c r="D3313" s="120"/>
      <c r="E3313" s="194"/>
      <c r="F3313" s="195" t="s">
        <v>692</v>
      </c>
      <c r="G3313" s="196"/>
      <c r="H3313" s="197"/>
      <c r="I3313" s="198">
        <f t="shared" ca="1" si="254"/>
        <v>0</v>
      </c>
      <c r="J3313" s="121"/>
      <c r="K3313" s="196">
        <f>SUMIFS(VENTAS[Cantidad],VENTAS[Código del producto Vendido],INVENTARIO[[#This Row],[Code]])</f>
        <v>0</v>
      </c>
      <c r="L3313" s="196">
        <f>INVENTARIO[[#This Row],[Entradas]]-INVENTARIO[[#This Row],[Salidas]]</f>
        <v>0</v>
      </c>
      <c r="M3313" s="197">
        <f ca="1">INVENTARIO[[#This Row],[Pricing 1]]*10%</f>
        <v>0</v>
      </c>
      <c r="N3313" s="197"/>
      <c r="O3313" s="197"/>
      <c r="P3313" s="197" t="e">
        <f t="shared" si="255"/>
        <v>#DIV/0!</v>
      </c>
      <c r="Q3313" s="196"/>
      <c r="R3313" s="197"/>
      <c r="S3313" s="199">
        <f t="shared" si="256"/>
        <v>0</v>
      </c>
      <c r="T3313" s="200">
        <f ca="1">(P3313+S3313)-INVENTARIO[[#This Row],[Comisión 10%]]</f>
        <v>0</v>
      </c>
      <c r="U3313" s="197">
        <f t="shared" ca="1" si="257"/>
        <v>0</v>
      </c>
      <c r="V3313" s="201"/>
      <c r="W3313" s="20">
        <f ca="1">INVENTARIO[[#This Row],[Precio Final]]-(INVENTARIO[[#This Row],[Comisión 10%]]+INVENTARIO[[#This Row],[Costo total]])</f>
        <v>0</v>
      </c>
      <c r="X3313" s="20">
        <f ca="1">INVENTARIO[[#This Row],[Ganancia Unitaria]]*INVENTARIO[[#This Row],[Salidas]]</f>
        <v>0</v>
      </c>
      <c r="Y3313" s="20"/>
      <c r="Z3313" s="20"/>
    </row>
    <row r="3314" spans="1:26" ht="55" hidden="1" customHeight="1" x14ac:dyDescent="0.15">
      <c r="A3314" s="23"/>
      <c r="B3314" s="171"/>
      <c r="C3314" s="22"/>
      <c r="D3314" s="120"/>
      <c r="E3314" s="194"/>
      <c r="F3314" s="195" t="s">
        <v>692</v>
      </c>
      <c r="G3314" s="196"/>
      <c r="H3314" s="197"/>
      <c r="I3314" s="198">
        <f t="shared" ca="1" si="254"/>
        <v>0</v>
      </c>
      <c r="J3314" s="121"/>
      <c r="K3314" s="196">
        <f>SUMIFS(VENTAS[Cantidad],VENTAS[Código del producto Vendido],INVENTARIO[[#This Row],[Code]])</f>
        <v>0</v>
      </c>
      <c r="L3314" s="196">
        <f>INVENTARIO[[#This Row],[Entradas]]-INVENTARIO[[#This Row],[Salidas]]</f>
        <v>0</v>
      </c>
      <c r="M3314" s="197">
        <f ca="1">INVENTARIO[[#This Row],[Pricing 1]]*10%</f>
        <v>0</v>
      </c>
      <c r="N3314" s="197"/>
      <c r="O3314" s="197"/>
      <c r="P3314" s="197" t="e">
        <f t="shared" si="255"/>
        <v>#DIV/0!</v>
      </c>
      <c r="Q3314" s="196"/>
      <c r="R3314" s="197"/>
      <c r="S3314" s="199">
        <f t="shared" si="256"/>
        <v>0</v>
      </c>
      <c r="T3314" s="200">
        <f ca="1">(P3314+S3314)-INVENTARIO[[#This Row],[Comisión 10%]]</f>
        <v>0</v>
      </c>
      <c r="U3314" s="197">
        <f t="shared" ca="1" si="257"/>
        <v>0</v>
      </c>
      <c r="V3314" s="201"/>
      <c r="W3314" s="20">
        <f ca="1">INVENTARIO[[#This Row],[Precio Final]]-(INVENTARIO[[#This Row],[Comisión 10%]]+INVENTARIO[[#This Row],[Costo total]])</f>
        <v>0</v>
      </c>
      <c r="X3314" s="20">
        <f ca="1">INVENTARIO[[#This Row],[Ganancia Unitaria]]*INVENTARIO[[#This Row],[Salidas]]</f>
        <v>0</v>
      </c>
      <c r="Y3314" s="20"/>
      <c r="Z3314" s="20"/>
    </row>
    <row r="3315" spans="1:26" ht="55" hidden="1" customHeight="1" x14ac:dyDescent="0.15">
      <c r="A3315" s="23"/>
      <c r="B3315" s="171"/>
      <c r="C3315" s="22"/>
      <c r="D3315" s="120"/>
      <c r="E3315" s="194"/>
      <c r="F3315" s="195" t="s">
        <v>692</v>
      </c>
      <c r="G3315" s="196"/>
      <c r="H3315" s="197"/>
      <c r="I3315" s="198">
        <f t="shared" ca="1" si="254"/>
        <v>0</v>
      </c>
      <c r="J3315" s="121"/>
      <c r="K3315" s="196">
        <f>SUMIFS(VENTAS[Cantidad],VENTAS[Código del producto Vendido],INVENTARIO[[#This Row],[Code]])</f>
        <v>0</v>
      </c>
      <c r="L3315" s="196">
        <f>INVENTARIO[[#This Row],[Entradas]]-INVENTARIO[[#This Row],[Salidas]]</f>
        <v>0</v>
      </c>
      <c r="M3315" s="197">
        <f ca="1">INVENTARIO[[#This Row],[Pricing 1]]*10%</f>
        <v>0</v>
      </c>
      <c r="N3315" s="197"/>
      <c r="O3315" s="197"/>
      <c r="P3315" s="197" t="e">
        <f t="shared" si="255"/>
        <v>#DIV/0!</v>
      </c>
      <c r="Q3315" s="196"/>
      <c r="R3315" s="197"/>
      <c r="S3315" s="199">
        <f t="shared" si="256"/>
        <v>0</v>
      </c>
      <c r="T3315" s="200">
        <f ca="1">(P3315+S3315)-INVENTARIO[[#This Row],[Comisión 10%]]</f>
        <v>0</v>
      </c>
      <c r="U3315" s="197">
        <f t="shared" ca="1" si="257"/>
        <v>0</v>
      </c>
      <c r="V3315" s="201"/>
      <c r="W3315" s="20">
        <f ca="1">INVENTARIO[[#This Row],[Precio Final]]-(INVENTARIO[[#This Row],[Comisión 10%]]+INVENTARIO[[#This Row],[Costo total]])</f>
        <v>0</v>
      </c>
      <c r="X3315" s="20">
        <f ca="1">INVENTARIO[[#This Row],[Ganancia Unitaria]]*INVENTARIO[[#This Row],[Salidas]]</f>
        <v>0</v>
      </c>
      <c r="Y3315" s="20"/>
      <c r="Z3315" s="20"/>
    </row>
    <row r="3316" spans="1:26" ht="55" hidden="1" customHeight="1" x14ac:dyDescent="0.15">
      <c r="A3316" s="23"/>
      <c r="B3316" s="171"/>
      <c r="C3316" s="22"/>
      <c r="D3316" s="120"/>
      <c r="E3316" s="194"/>
      <c r="F3316" s="195" t="s">
        <v>692</v>
      </c>
      <c r="G3316" s="196"/>
      <c r="H3316" s="197"/>
      <c r="I3316" s="198">
        <f t="shared" ca="1" si="254"/>
        <v>0</v>
      </c>
      <c r="J3316" s="121"/>
      <c r="K3316" s="196">
        <f>SUMIFS(VENTAS[Cantidad],VENTAS[Código del producto Vendido],INVENTARIO[[#This Row],[Code]])</f>
        <v>0</v>
      </c>
      <c r="L3316" s="196">
        <f>INVENTARIO[[#This Row],[Entradas]]-INVENTARIO[[#This Row],[Salidas]]</f>
        <v>0</v>
      </c>
      <c r="M3316" s="197">
        <f ca="1">INVENTARIO[[#This Row],[Pricing 1]]*10%</f>
        <v>0</v>
      </c>
      <c r="N3316" s="197"/>
      <c r="O3316" s="197"/>
      <c r="P3316" s="197" t="e">
        <f t="shared" si="255"/>
        <v>#DIV/0!</v>
      </c>
      <c r="Q3316" s="196"/>
      <c r="R3316" s="197"/>
      <c r="S3316" s="199">
        <f t="shared" si="256"/>
        <v>0</v>
      </c>
      <c r="T3316" s="200">
        <f ca="1">(P3316+S3316)-INVENTARIO[[#This Row],[Comisión 10%]]</f>
        <v>0</v>
      </c>
      <c r="U3316" s="197">
        <f t="shared" ca="1" si="257"/>
        <v>0</v>
      </c>
      <c r="V3316" s="201"/>
      <c r="W3316" s="20">
        <f ca="1">INVENTARIO[[#This Row],[Precio Final]]-(INVENTARIO[[#This Row],[Comisión 10%]]+INVENTARIO[[#This Row],[Costo total]])</f>
        <v>0</v>
      </c>
      <c r="X3316" s="20">
        <f ca="1">INVENTARIO[[#This Row],[Ganancia Unitaria]]*INVENTARIO[[#This Row],[Salidas]]</f>
        <v>0</v>
      </c>
      <c r="Y3316" s="20"/>
      <c r="Z3316" s="20"/>
    </row>
    <row r="3317" spans="1:26" ht="55" hidden="1" customHeight="1" x14ac:dyDescent="0.15">
      <c r="A3317" s="23"/>
      <c r="B3317" s="171"/>
      <c r="C3317" s="22"/>
      <c r="D3317" s="120"/>
      <c r="E3317" s="194"/>
      <c r="F3317" s="195" t="s">
        <v>695</v>
      </c>
      <c r="G3317" s="196"/>
      <c r="H3317" s="197"/>
      <c r="I3317" s="198">
        <f t="shared" ca="1" si="254"/>
        <v>0</v>
      </c>
      <c r="J3317" s="121"/>
      <c r="K3317" s="196">
        <f>SUMIFS(VENTAS[Cantidad],VENTAS[Código del producto Vendido],INVENTARIO[[#This Row],[Code]])</f>
        <v>0</v>
      </c>
      <c r="L3317" s="196">
        <f>INVENTARIO[[#This Row],[Entradas]]-INVENTARIO[[#This Row],[Salidas]]</f>
        <v>0</v>
      </c>
      <c r="M3317" s="197">
        <f ca="1">INVENTARIO[[#This Row],[Pricing 1]]*10%</f>
        <v>0</v>
      </c>
      <c r="N3317" s="197"/>
      <c r="O3317" s="197"/>
      <c r="P3317" s="197" t="e">
        <f t="shared" si="255"/>
        <v>#DIV/0!</v>
      </c>
      <c r="Q3317" s="196"/>
      <c r="R3317" s="197"/>
      <c r="S3317" s="199">
        <f t="shared" si="256"/>
        <v>0</v>
      </c>
      <c r="T3317" s="200">
        <f ca="1">(P3317+S3317)-INVENTARIO[[#This Row],[Comisión 10%]]</f>
        <v>0</v>
      </c>
      <c r="U3317" s="197">
        <f t="shared" ca="1" si="257"/>
        <v>0</v>
      </c>
      <c r="V3317" s="201"/>
      <c r="W3317" s="20">
        <f ca="1">INVENTARIO[[#This Row],[Precio Final]]-(INVENTARIO[[#This Row],[Comisión 10%]]+INVENTARIO[[#This Row],[Costo total]])</f>
        <v>0</v>
      </c>
      <c r="X3317" s="20">
        <f ca="1">INVENTARIO[[#This Row],[Ganancia Unitaria]]*INVENTARIO[[#This Row],[Salidas]]</f>
        <v>0</v>
      </c>
      <c r="Y3317" s="20"/>
      <c r="Z3317" s="20"/>
    </row>
    <row r="3318" spans="1:26" ht="55" hidden="1" customHeight="1" x14ac:dyDescent="0.15">
      <c r="A3318" s="23"/>
      <c r="B3318" s="171"/>
      <c r="C3318" s="22"/>
      <c r="D3318" s="120"/>
      <c r="E3318" s="194"/>
      <c r="F3318" s="195" t="s">
        <v>1345</v>
      </c>
      <c r="G3318" s="196"/>
      <c r="H3318" s="197"/>
      <c r="I3318" s="198">
        <f t="shared" ref="I3318:I3381" ca="1" si="258">U3318</f>
        <v>0</v>
      </c>
      <c r="J3318" s="121"/>
      <c r="K3318" s="196">
        <f>SUMIFS(VENTAS[Cantidad],VENTAS[Código del producto Vendido],INVENTARIO[[#This Row],[Code]])</f>
        <v>0</v>
      </c>
      <c r="L3318" s="196">
        <f>INVENTARIO[[#This Row],[Entradas]]-INVENTARIO[[#This Row],[Salidas]]</f>
        <v>0</v>
      </c>
      <c r="M3318" s="197">
        <f ca="1">INVENTARIO[[#This Row],[Pricing 1]]*10%</f>
        <v>0</v>
      </c>
      <c r="N3318" s="197"/>
      <c r="O3318" s="197"/>
      <c r="P3318" s="197" t="e">
        <f t="shared" ref="P3318:P3381" si="259">N3318/O3318</f>
        <v>#DIV/0!</v>
      </c>
      <c r="Q3318" s="196"/>
      <c r="R3318" s="197"/>
      <c r="S3318" s="199">
        <f t="shared" ref="S3318:S3381" si="260">Q3318*R3318/1000</f>
        <v>0</v>
      </c>
      <c r="T3318" s="200">
        <f ca="1">(P3318+S3318)-INVENTARIO[[#This Row],[Comisión 10%]]</f>
        <v>0</v>
      </c>
      <c r="U3318" s="197">
        <f t="shared" ref="U3318:U3381" ca="1" si="261">ROUNDUP(T3318,0)</f>
        <v>0</v>
      </c>
      <c r="V3318" s="201"/>
      <c r="W3318" s="20">
        <f ca="1">INVENTARIO[[#This Row],[Precio Final]]-(INVENTARIO[[#This Row],[Comisión 10%]]+INVENTARIO[[#This Row],[Costo total]])</f>
        <v>0</v>
      </c>
      <c r="X3318" s="20">
        <f ca="1">INVENTARIO[[#This Row],[Ganancia Unitaria]]*INVENTARIO[[#This Row],[Salidas]]</f>
        <v>0</v>
      </c>
      <c r="Y3318" s="20"/>
      <c r="Z3318" s="20"/>
    </row>
    <row r="3319" spans="1:26" ht="55" hidden="1" customHeight="1" x14ac:dyDescent="0.15">
      <c r="A3319" s="23"/>
      <c r="B3319" s="171"/>
      <c r="C3319" s="22"/>
      <c r="D3319" s="120"/>
      <c r="E3319" s="194"/>
      <c r="F3319" s="195" t="s">
        <v>714</v>
      </c>
      <c r="G3319" s="196"/>
      <c r="H3319" s="197"/>
      <c r="I3319" s="198">
        <f t="shared" ca="1" si="258"/>
        <v>0</v>
      </c>
      <c r="J3319" s="121"/>
      <c r="K3319" s="196">
        <f>SUMIFS(VENTAS[Cantidad],VENTAS[Código del producto Vendido],INVENTARIO[[#This Row],[Code]])</f>
        <v>0</v>
      </c>
      <c r="L3319" s="196">
        <f>INVENTARIO[[#This Row],[Entradas]]-INVENTARIO[[#This Row],[Salidas]]</f>
        <v>0</v>
      </c>
      <c r="M3319" s="197">
        <f ca="1">INVENTARIO[[#This Row],[Pricing 1]]*10%</f>
        <v>0</v>
      </c>
      <c r="N3319" s="197"/>
      <c r="O3319" s="197"/>
      <c r="P3319" s="197" t="e">
        <f t="shared" si="259"/>
        <v>#DIV/0!</v>
      </c>
      <c r="Q3319" s="196"/>
      <c r="R3319" s="197"/>
      <c r="S3319" s="199">
        <f t="shared" si="260"/>
        <v>0</v>
      </c>
      <c r="T3319" s="200">
        <f ca="1">(P3319+S3319)-INVENTARIO[[#This Row],[Comisión 10%]]</f>
        <v>0</v>
      </c>
      <c r="U3319" s="197">
        <f t="shared" ca="1" si="261"/>
        <v>0</v>
      </c>
      <c r="V3319" s="201"/>
      <c r="W3319" s="20">
        <f ca="1">INVENTARIO[[#This Row],[Precio Final]]-(INVENTARIO[[#This Row],[Comisión 10%]]+INVENTARIO[[#This Row],[Costo total]])</f>
        <v>0</v>
      </c>
      <c r="X3319" s="20">
        <f ca="1">INVENTARIO[[#This Row],[Ganancia Unitaria]]*INVENTARIO[[#This Row],[Salidas]]</f>
        <v>0</v>
      </c>
      <c r="Y3319" s="20"/>
      <c r="Z3319" s="20"/>
    </row>
    <row r="3320" spans="1:26" ht="55" hidden="1" customHeight="1" x14ac:dyDescent="0.15">
      <c r="A3320" s="23"/>
      <c r="B3320" s="171"/>
      <c r="C3320" s="22"/>
      <c r="D3320" s="120"/>
      <c r="E3320" s="194"/>
      <c r="F3320" s="195" t="s">
        <v>714</v>
      </c>
      <c r="G3320" s="196"/>
      <c r="H3320" s="197"/>
      <c r="I3320" s="198">
        <f t="shared" ca="1" si="258"/>
        <v>0</v>
      </c>
      <c r="J3320" s="121"/>
      <c r="K3320" s="196">
        <f>SUMIFS(VENTAS[Cantidad],VENTAS[Código del producto Vendido],INVENTARIO[[#This Row],[Code]])</f>
        <v>0</v>
      </c>
      <c r="L3320" s="196">
        <f>INVENTARIO[[#This Row],[Entradas]]-INVENTARIO[[#This Row],[Salidas]]</f>
        <v>0</v>
      </c>
      <c r="M3320" s="197">
        <f ca="1">INVENTARIO[[#This Row],[Pricing 1]]*10%</f>
        <v>0</v>
      </c>
      <c r="N3320" s="197"/>
      <c r="O3320" s="197"/>
      <c r="P3320" s="197" t="e">
        <f t="shared" si="259"/>
        <v>#DIV/0!</v>
      </c>
      <c r="Q3320" s="196"/>
      <c r="R3320" s="197"/>
      <c r="S3320" s="199">
        <f t="shared" si="260"/>
        <v>0</v>
      </c>
      <c r="T3320" s="200">
        <f ca="1">(P3320+S3320)-INVENTARIO[[#This Row],[Comisión 10%]]</f>
        <v>0</v>
      </c>
      <c r="U3320" s="197">
        <f t="shared" ca="1" si="261"/>
        <v>0</v>
      </c>
      <c r="V3320" s="201"/>
      <c r="W3320" s="20">
        <f ca="1">INVENTARIO[[#This Row],[Precio Final]]-(INVENTARIO[[#This Row],[Comisión 10%]]+INVENTARIO[[#This Row],[Costo total]])</f>
        <v>0</v>
      </c>
      <c r="X3320" s="20">
        <f ca="1">INVENTARIO[[#This Row],[Ganancia Unitaria]]*INVENTARIO[[#This Row],[Salidas]]</f>
        <v>0</v>
      </c>
      <c r="Y3320" s="20"/>
      <c r="Z3320" s="20"/>
    </row>
    <row r="3321" spans="1:26" ht="55" hidden="1" customHeight="1" x14ac:dyDescent="0.15">
      <c r="A3321" s="23"/>
      <c r="B3321" s="171"/>
      <c r="C3321" s="22"/>
      <c r="D3321" s="120"/>
      <c r="E3321" s="194"/>
      <c r="F3321" s="195" t="s">
        <v>2412</v>
      </c>
      <c r="G3321" s="196"/>
      <c r="H3321" s="197"/>
      <c r="I3321" s="198">
        <f t="shared" ca="1" si="258"/>
        <v>0</v>
      </c>
      <c r="J3321" s="121"/>
      <c r="K3321" s="196">
        <f>SUMIFS(VENTAS[Cantidad],VENTAS[Código del producto Vendido],INVENTARIO[[#This Row],[Code]])</f>
        <v>0</v>
      </c>
      <c r="L3321" s="196">
        <f>INVENTARIO[[#This Row],[Entradas]]-INVENTARIO[[#This Row],[Salidas]]</f>
        <v>0</v>
      </c>
      <c r="M3321" s="197">
        <f ca="1">INVENTARIO[[#This Row],[Pricing 1]]*10%</f>
        <v>0</v>
      </c>
      <c r="N3321" s="197"/>
      <c r="O3321" s="197"/>
      <c r="P3321" s="197" t="e">
        <f t="shared" si="259"/>
        <v>#DIV/0!</v>
      </c>
      <c r="Q3321" s="196"/>
      <c r="R3321" s="197"/>
      <c r="S3321" s="199">
        <f t="shared" si="260"/>
        <v>0</v>
      </c>
      <c r="T3321" s="200">
        <f ca="1">(P3321+S3321)-INVENTARIO[[#This Row],[Comisión 10%]]</f>
        <v>0</v>
      </c>
      <c r="U3321" s="197">
        <f t="shared" ca="1" si="261"/>
        <v>0</v>
      </c>
      <c r="V3321" s="201"/>
      <c r="W3321" s="20">
        <f ca="1">INVENTARIO[[#This Row],[Precio Final]]-(INVENTARIO[[#This Row],[Comisión 10%]]+INVENTARIO[[#This Row],[Costo total]])</f>
        <v>0</v>
      </c>
      <c r="X3321" s="20">
        <f ca="1">INVENTARIO[[#This Row],[Ganancia Unitaria]]*INVENTARIO[[#This Row],[Salidas]]</f>
        <v>0</v>
      </c>
      <c r="Y3321" s="20"/>
      <c r="Z3321" s="20"/>
    </row>
    <row r="3322" spans="1:26" ht="55" hidden="1" customHeight="1" x14ac:dyDescent="0.15">
      <c r="A3322" s="23"/>
      <c r="B3322" s="171"/>
      <c r="C3322" s="22"/>
      <c r="D3322" s="120"/>
      <c r="E3322" s="194"/>
      <c r="F3322" s="195" t="s">
        <v>2412</v>
      </c>
      <c r="G3322" s="196"/>
      <c r="H3322" s="197"/>
      <c r="I3322" s="198">
        <f t="shared" ca="1" si="258"/>
        <v>0</v>
      </c>
      <c r="J3322" s="121"/>
      <c r="K3322" s="196">
        <f>SUMIFS(VENTAS[Cantidad],VENTAS[Código del producto Vendido],INVENTARIO[[#This Row],[Code]])</f>
        <v>0</v>
      </c>
      <c r="L3322" s="196">
        <f>INVENTARIO[[#This Row],[Entradas]]-INVENTARIO[[#This Row],[Salidas]]</f>
        <v>0</v>
      </c>
      <c r="M3322" s="197">
        <f ca="1">INVENTARIO[[#This Row],[Pricing 1]]*10%</f>
        <v>0</v>
      </c>
      <c r="N3322" s="197"/>
      <c r="O3322" s="197"/>
      <c r="P3322" s="197" t="e">
        <f t="shared" si="259"/>
        <v>#DIV/0!</v>
      </c>
      <c r="Q3322" s="196"/>
      <c r="R3322" s="197"/>
      <c r="S3322" s="199">
        <f t="shared" si="260"/>
        <v>0</v>
      </c>
      <c r="T3322" s="200">
        <f ca="1">(P3322+S3322)-INVENTARIO[[#This Row],[Comisión 10%]]</f>
        <v>0</v>
      </c>
      <c r="U3322" s="197">
        <f t="shared" ca="1" si="261"/>
        <v>0</v>
      </c>
      <c r="V3322" s="201"/>
      <c r="W3322" s="20">
        <f ca="1">INVENTARIO[[#This Row],[Precio Final]]-(INVENTARIO[[#This Row],[Comisión 10%]]+INVENTARIO[[#This Row],[Costo total]])</f>
        <v>0</v>
      </c>
      <c r="X3322" s="20">
        <f ca="1">INVENTARIO[[#This Row],[Ganancia Unitaria]]*INVENTARIO[[#This Row],[Salidas]]</f>
        <v>0</v>
      </c>
      <c r="Y3322" s="20"/>
      <c r="Z3322" s="20"/>
    </row>
    <row r="3323" spans="1:26" ht="55" hidden="1" customHeight="1" x14ac:dyDescent="0.15">
      <c r="A3323" s="23"/>
      <c r="B3323" s="171"/>
      <c r="C3323" s="22"/>
      <c r="D3323" s="120"/>
      <c r="E3323" s="194"/>
      <c r="F3323" s="195" t="s">
        <v>714</v>
      </c>
      <c r="G3323" s="196"/>
      <c r="H3323" s="197"/>
      <c r="I3323" s="198">
        <f t="shared" ca="1" si="258"/>
        <v>0</v>
      </c>
      <c r="J3323" s="121"/>
      <c r="K3323" s="196">
        <f>SUMIFS(VENTAS[Cantidad],VENTAS[Código del producto Vendido],INVENTARIO[[#This Row],[Code]])</f>
        <v>0</v>
      </c>
      <c r="L3323" s="196">
        <f>INVENTARIO[[#This Row],[Entradas]]-INVENTARIO[[#This Row],[Salidas]]</f>
        <v>0</v>
      </c>
      <c r="M3323" s="197">
        <f ca="1">INVENTARIO[[#This Row],[Pricing 1]]*10%</f>
        <v>0</v>
      </c>
      <c r="N3323" s="197"/>
      <c r="O3323" s="197"/>
      <c r="P3323" s="197" t="e">
        <f t="shared" si="259"/>
        <v>#DIV/0!</v>
      </c>
      <c r="Q3323" s="196"/>
      <c r="R3323" s="197"/>
      <c r="S3323" s="199">
        <f t="shared" si="260"/>
        <v>0</v>
      </c>
      <c r="T3323" s="200">
        <f ca="1">(P3323+S3323)-INVENTARIO[[#This Row],[Comisión 10%]]</f>
        <v>0</v>
      </c>
      <c r="U3323" s="197">
        <f t="shared" ca="1" si="261"/>
        <v>0</v>
      </c>
      <c r="V3323" s="201"/>
      <c r="W3323" s="20">
        <f ca="1">INVENTARIO[[#This Row],[Precio Final]]-(INVENTARIO[[#This Row],[Comisión 10%]]+INVENTARIO[[#This Row],[Costo total]])</f>
        <v>0</v>
      </c>
      <c r="X3323" s="20">
        <f ca="1">INVENTARIO[[#This Row],[Ganancia Unitaria]]*INVENTARIO[[#This Row],[Salidas]]</f>
        <v>0</v>
      </c>
      <c r="Y3323" s="20"/>
      <c r="Z3323" s="20"/>
    </row>
    <row r="3324" spans="1:26" ht="55" hidden="1" customHeight="1" x14ac:dyDescent="0.15">
      <c r="A3324" s="23"/>
      <c r="B3324" s="171"/>
      <c r="C3324" s="22"/>
      <c r="D3324" s="120"/>
      <c r="E3324" s="194"/>
      <c r="F3324" s="195" t="s">
        <v>2412</v>
      </c>
      <c r="G3324" s="196"/>
      <c r="H3324" s="197"/>
      <c r="I3324" s="198">
        <f t="shared" ca="1" si="258"/>
        <v>0</v>
      </c>
      <c r="J3324" s="121"/>
      <c r="K3324" s="196">
        <f>SUMIFS(VENTAS[Cantidad],VENTAS[Código del producto Vendido],INVENTARIO[[#This Row],[Code]])</f>
        <v>0</v>
      </c>
      <c r="L3324" s="196">
        <f>INVENTARIO[[#This Row],[Entradas]]-INVENTARIO[[#This Row],[Salidas]]</f>
        <v>0</v>
      </c>
      <c r="M3324" s="197">
        <f ca="1">INVENTARIO[[#This Row],[Pricing 1]]*10%</f>
        <v>0</v>
      </c>
      <c r="N3324" s="197"/>
      <c r="O3324" s="197"/>
      <c r="P3324" s="197" t="e">
        <f t="shared" si="259"/>
        <v>#DIV/0!</v>
      </c>
      <c r="Q3324" s="196"/>
      <c r="R3324" s="197"/>
      <c r="S3324" s="199">
        <f t="shared" si="260"/>
        <v>0</v>
      </c>
      <c r="T3324" s="200">
        <f ca="1">(P3324+S3324)-INVENTARIO[[#This Row],[Comisión 10%]]</f>
        <v>0</v>
      </c>
      <c r="U3324" s="197">
        <f t="shared" ca="1" si="261"/>
        <v>0</v>
      </c>
      <c r="V3324" s="201"/>
      <c r="W3324" s="20">
        <f ca="1">INVENTARIO[[#This Row],[Precio Final]]-(INVENTARIO[[#This Row],[Comisión 10%]]+INVENTARIO[[#This Row],[Costo total]])</f>
        <v>0</v>
      </c>
      <c r="X3324" s="20">
        <f ca="1">INVENTARIO[[#This Row],[Ganancia Unitaria]]*INVENTARIO[[#This Row],[Salidas]]</f>
        <v>0</v>
      </c>
      <c r="Y3324" s="20"/>
      <c r="Z3324" s="20"/>
    </row>
    <row r="3325" spans="1:26" ht="55" hidden="1" customHeight="1" x14ac:dyDescent="0.15">
      <c r="A3325" s="23"/>
      <c r="B3325" s="171"/>
      <c r="C3325" s="22"/>
      <c r="D3325" s="120"/>
      <c r="E3325" s="194"/>
      <c r="F3325" s="195" t="s">
        <v>714</v>
      </c>
      <c r="G3325" s="196"/>
      <c r="H3325" s="197"/>
      <c r="I3325" s="198">
        <f t="shared" ca="1" si="258"/>
        <v>0</v>
      </c>
      <c r="J3325" s="121"/>
      <c r="K3325" s="196">
        <f>SUMIFS(VENTAS[Cantidad],VENTAS[Código del producto Vendido],INVENTARIO[[#This Row],[Code]])</f>
        <v>0</v>
      </c>
      <c r="L3325" s="196">
        <f>INVENTARIO[[#This Row],[Entradas]]-INVENTARIO[[#This Row],[Salidas]]</f>
        <v>0</v>
      </c>
      <c r="M3325" s="197">
        <f ca="1">INVENTARIO[[#This Row],[Pricing 1]]*10%</f>
        <v>0</v>
      </c>
      <c r="N3325" s="197"/>
      <c r="O3325" s="197"/>
      <c r="P3325" s="197" t="e">
        <f t="shared" si="259"/>
        <v>#DIV/0!</v>
      </c>
      <c r="Q3325" s="196"/>
      <c r="R3325" s="197"/>
      <c r="S3325" s="199">
        <f t="shared" si="260"/>
        <v>0</v>
      </c>
      <c r="T3325" s="200">
        <f ca="1">(P3325+S3325)-INVENTARIO[[#This Row],[Comisión 10%]]</f>
        <v>0</v>
      </c>
      <c r="U3325" s="197">
        <f t="shared" ca="1" si="261"/>
        <v>0</v>
      </c>
      <c r="V3325" s="201"/>
      <c r="W3325" s="20">
        <f ca="1">INVENTARIO[[#This Row],[Precio Final]]-(INVENTARIO[[#This Row],[Comisión 10%]]+INVENTARIO[[#This Row],[Costo total]])</f>
        <v>0</v>
      </c>
      <c r="X3325" s="20">
        <f ca="1">INVENTARIO[[#This Row],[Ganancia Unitaria]]*INVENTARIO[[#This Row],[Salidas]]</f>
        <v>0</v>
      </c>
      <c r="Y3325" s="20"/>
      <c r="Z3325" s="20"/>
    </row>
    <row r="3326" spans="1:26" ht="55" hidden="1" customHeight="1" x14ac:dyDescent="0.15">
      <c r="A3326" s="23"/>
      <c r="B3326" s="171"/>
      <c r="C3326" s="22"/>
      <c r="D3326" s="120"/>
      <c r="E3326" s="194"/>
      <c r="F3326" s="195" t="s">
        <v>714</v>
      </c>
      <c r="G3326" s="196"/>
      <c r="H3326" s="197"/>
      <c r="I3326" s="198">
        <f t="shared" ca="1" si="258"/>
        <v>0</v>
      </c>
      <c r="J3326" s="121"/>
      <c r="K3326" s="196">
        <f>SUMIFS(VENTAS[Cantidad],VENTAS[Código del producto Vendido],INVENTARIO[[#This Row],[Code]])</f>
        <v>0</v>
      </c>
      <c r="L3326" s="196">
        <f>INVENTARIO[[#This Row],[Entradas]]-INVENTARIO[[#This Row],[Salidas]]</f>
        <v>0</v>
      </c>
      <c r="M3326" s="197">
        <f ca="1">INVENTARIO[[#This Row],[Pricing 1]]*10%</f>
        <v>0</v>
      </c>
      <c r="N3326" s="197"/>
      <c r="O3326" s="197"/>
      <c r="P3326" s="197" t="e">
        <f t="shared" si="259"/>
        <v>#DIV/0!</v>
      </c>
      <c r="Q3326" s="196"/>
      <c r="R3326" s="197"/>
      <c r="S3326" s="199">
        <f t="shared" si="260"/>
        <v>0</v>
      </c>
      <c r="T3326" s="200">
        <f ca="1">(P3326+S3326)-INVENTARIO[[#This Row],[Comisión 10%]]</f>
        <v>0</v>
      </c>
      <c r="U3326" s="197">
        <f t="shared" ca="1" si="261"/>
        <v>0</v>
      </c>
      <c r="V3326" s="201"/>
      <c r="W3326" s="20">
        <f ca="1">INVENTARIO[[#This Row],[Precio Final]]-(INVENTARIO[[#This Row],[Comisión 10%]]+INVENTARIO[[#This Row],[Costo total]])</f>
        <v>0</v>
      </c>
      <c r="X3326" s="20">
        <f ca="1">INVENTARIO[[#This Row],[Ganancia Unitaria]]*INVENTARIO[[#This Row],[Salidas]]</f>
        <v>0</v>
      </c>
      <c r="Y3326" s="20"/>
      <c r="Z3326" s="20"/>
    </row>
    <row r="3327" spans="1:26" ht="55" hidden="1" customHeight="1" x14ac:dyDescent="0.15">
      <c r="A3327" s="23"/>
      <c r="B3327" s="171"/>
      <c r="C3327" s="22"/>
      <c r="D3327" s="120"/>
      <c r="E3327" s="194"/>
      <c r="F3327" s="195" t="s">
        <v>2412</v>
      </c>
      <c r="G3327" s="196"/>
      <c r="H3327" s="197"/>
      <c r="I3327" s="198">
        <f t="shared" ca="1" si="258"/>
        <v>0</v>
      </c>
      <c r="J3327" s="121"/>
      <c r="K3327" s="196">
        <f>SUMIFS(VENTAS[Cantidad],VENTAS[Código del producto Vendido],INVENTARIO[[#This Row],[Code]])</f>
        <v>0</v>
      </c>
      <c r="L3327" s="196">
        <f>INVENTARIO[[#This Row],[Entradas]]-INVENTARIO[[#This Row],[Salidas]]</f>
        <v>0</v>
      </c>
      <c r="M3327" s="197">
        <f ca="1">INVENTARIO[[#This Row],[Pricing 1]]*10%</f>
        <v>0</v>
      </c>
      <c r="N3327" s="197"/>
      <c r="O3327" s="197"/>
      <c r="P3327" s="197" t="e">
        <f t="shared" si="259"/>
        <v>#DIV/0!</v>
      </c>
      <c r="Q3327" s="196"/>
      <c r="R3327" s="197"/>
      <c r="S3327" s="199">
        <f t="shared" si="260"/>
        <v>0</v>
      </c>
      <c r="T3327" s="200">
        <f ca="1">(P3327+S3327)-INVENTARIO[[#This Row],[Comisión 10%]]</f>
        <v>0</v>
      </c>
      <c r="U3327" s="197">
        <f t="shared" ca="1" si="261"/>
        <v>0</v>
      </c>
      <c r="V3327" s="201"/>
      <c r="W3327" s="20">
        <f ca="1">INVENTARIO[[#This Row],[Precio Final]]-(INVENTARIO[[#This Row],[Comisión 10%]]+INVENTARIO[[#This Row],[Costo total]])</f>
        <v>0</v>
      </c>
      <c r="X3327" s="20">
        <f ca="1">INVENTARIO[[#This Row],[Ganancia Unitaria]]*INVENTARIO[[#This Row],[Salidas]]</f>
        <v>0</v>
      </c>
      <c r="Y3327" s="20"/>
      <c r="Z3327" s="20"/>
    </row>
    <row r="3328" spans="1:26" ht="55" hidden="1" customHeight="1" x14ac:dyDescent="0.15">
      <c r="A3328" s="23"/>
      <c r="B3328" s="171"/>
      <c r="C3328" s="22"/>
      <c r="D3328" s="120"/>
      <c r="E3328" s="194"/>
      <c r="F3328" s="195" t="s">
        <v>1345</v>
      </c>
      <c r="G3328" s="196"/>
      <c r="H3328" s="197"/>
      <c r="I3328" s="198">
        <f t="shared" ca="1" si="258"/>
        <v>0</v>
      </c>
      <c r="J3328" s="121"/>
      <c r="K3328" s="196">
        <f>SUMIFS(VENTAS[Cantidad],VENTAS[Código del producto Vendido],INVENTARIO[[#This Row],[Code]])</f>
        <v>0</v>
      </c>
      <c r="L3328" s="196">
        <f>INVENTARIO[[#This Row],[Entradas]]-INVENTARIO[[#This Row],[Salidas]]</f>
        <v>0</v>
      </c>
      <c r="M3328" s="197">
        <f ca="1">INVENTARIO[[#This Row],[Pricing 1]]*10%</f>
        <v>0</v>
      </c>
      <c r="N3328" s="197"/>
      <c r="O3328" s="197"/>
      <c r="P3328" s="197" t="e">
        <f t="shared" si="259"/>
        <v>#DIV/0!</v>
      </c>
      <c r="Q3328" s="196"/>
      <c r="R3328" s="197"/>
      <c r="S3328" s="199">
        <f t="shared" si="260"/>
        <v>0</v>
      </c>
      <c r="T3328" s="200">
        <f ca="1">(P3328+S3328)-INVENTARIO[[#This Row],[Comisión 10%]]</f>
        <v>0</v>
      </c>
      <c r="U3328" s="197">
        <f t="shared" ca="1" si="261"/>
        <v>0</v>
      </c>
      <c r="V3328" s="201"/>
      <c r="W3328" s="20">
        <f ca="1">INVENTARIO[[#This Row],[Precio Final]]-(INVENTARIO[[#This Row],[Comisión 10%]]+INVENTARIO[[#This Row],[Costo total]])</f>
        <v>0</v>
      </c>
      <c r="X3328" s="20">
        <f ca="1">INVENTARIO[[#This Row],[Ganancia Unitaria]]*INVENTARIO[[#This Row],[Salidas]]</f>
        <v>0</v>
      </c>
      <c r="Y3328" s="20"/>
      <c r="Z3328" s="20"/>
    </row>
    <row r="3329" spans="1:26" ht="55" hidden="1" customHeight="1" x14ac:dyDescent="0.15">
      <c r="A3329" s="23"/>
      <c r="B3329" s="171"/>
      <c r="C3329" s="22"/>
      <c r="D3329" s="120"/>
      <c r="E3329" s="194"/>
      <c r="F3329" s="195" t="s">
        <v>1345</v>
      </c>
      <c r="G3329" s="196"/>
      <c r="H3329" s="197"/>
      <c r="I3329" s="198">
        <f t="shared" ca="1" si="258"/>
        <v>0</v>
      </c>
      <c r="J3329" s="121"/>
      <c r="K3329" s="196">
        <f>SUMIFS(VENTAS[Cantidad],VENTAS[Código del producto Vendido],INVENTARIO[[#This Row],[Code]])</f>
        <v>0</v>
      </c>
      <c r="L3329" s="196">
        <f>INVENTARIO[[#This Row],[Entradas]]-INVENTARIO[[#This Row],[Salidas]]</f>
        <v>0</v>
      </c>
      <c r="M3329" s="197">
        <f ca="1">INVENTARIO[[#This Row],[Pricing 1]]*10%</f>
        <v>0</v>
      </c>
      <c r="N3329" s="197"/>
      <c r="O3329" s="197"/>
      <c r="P3329" s="197" t="e">
        <f t="shared" si="259"/>
        <v>#DIV/0!</v>
      </c>
      <c r="Q3329" s="196"/>
      <c r="R3329" s="197"/>
      <c r="S3329" s="199">
        <f t="shared" si="260"/>
        <v>0</v>
      </c>
      <c r="T3329" s="200">
        <f ca="1">(P3329+S3329)-INVENTARIO[[#This Row],[Comisión 10%]]</f>
        <v>0</v>
      </c>
      <c r="U3329" s="197">
        <f t="shared" ca="1" si="261"/>
        <v>0</v>
      </c>
      <c r="V3329" s="201"/>
      <c r="W3329" s="20">
        <f ca="1">INVENTARIO[[#This Row],[Precio Final]]-(INVENTARIO[[#This Row],[Comisión 10%]]+INVENTARIO[[#This Row],[Costo total]])</f>
        <v>0</v>
      </c>
      <c r="X3329" s="20">
        <f ca="1">INVENTARIO[[#This Row],[Ganancia Unitaria]]*INVENTARIO[[#This Row],[Salidas]]</f>
        <v>0</v>
      </c>
      <c r="Y3329" s="20"/>
      <c r="Z3329" s="20"/>
    </row>
    <row r="3330" spans="1:26" ht="55" hidden="1" customHeight="1" x14ac:dyDescent="0.15">
      <c r="A3330" s="23"/>
      <c r="B3330" s="171"/>
      <c r="C3330" s="22"/>
      <c r="D3330" s="120"/>
      <c r="E3330" s="194"/>
      <c r="F3330" s="195" t="s">
        <v>714</v>
      </c>
      <c r="G3330" s="196"/>
      <c r="H3330" s="197"/>
      <c r="I3330" s="198">
        <f t="shared" ca="1" si="258"/>
        <v>0</v>
      </c>
      <c r="J3330" s="121"/>
      <c r="K3330" s="196">
        <f>SUMIFS(VENTAS[Cantidad],VENTAS[Código del producto Vendido],INVENTARIO[[#This Row],[Code]])</f>
        <v>0</v>
      </c>
      <c r="L3330" s="196">
        <f>INVENTARIO[[#This Row],[Entradas]]-INVENTARIO[[#This Row],[Salidas]]</f>
        <v>0</v>
      </c>
      <c r="M3330" s="197">
        <f ca="1">INVENTARIO[[#This Row],[Pricing 1]]*10%</f>
        <v>0</v>
      </c>
      <c r="N3330" s="197"/>
      <c r="O3330" s="197"/>
      <c r="P3330" s="197" t="e">
        <f t="shared" si="259"/>
        <v>#DIV/0!</v>
      </c>
      <c r="Q3330" s="196"/>
      <c r="R3330" s="197"/>
      <c r="S3330" s="199">
        <f t="shared" si="260"/>
        <v>0</v>
      </c>
      <c r="T3330" s="200">
        <f ca="1">(P3330+S3330)-INVENTARIO[[#This Row],[Comisión 10%]]</f>
        <v>0</v>
      </c>
      <c r="U3330" s="197">
        <f t="shared" ca="1" si="261"/>
        <v>0</v>
      </c>
      <c r="V3330" s="201"/>
      <c r="W3330" s="20">
        <f ca="1">INVENTARIO[[#This Row],[Precio Final]]-(INVENTARIO[[#This Row],[Comisión 10%]]+INVENTARIO[[#This Row],[Costo total]])</f>
        <v>0</v>
      </c>
      <c r="X3330" s="20">
        <f ca="1">INVENTARIO[[#This Row],[Ganancia Unitaria]]*INVENTARIO[[#This Row],[Salidas]]</f>
        <v>0</v>
      </c>
      <c r="Y3330" s="20"/>
      <c r="Z3330" s="20"/>
    </row>
    <row r="3331" spans="1:26" ht="55" hidden="1" customHeight="1" x14ac:dyDescent="0.15">
      <c r="A3331" s="23"/>
      <c r="B3331" s="171"/>
      <c r="C3331" s="22"/>
      <c r="D3331" s="120"/>
      <c r="E3331" s="194"/>
      <c r="F3331" s="195" t="s">
        <v>693</v>
      </c>
      <c r="G3331" s="196"/>
      <c r="H3331" s="197"/>
      <c r="I3331" s="198">
        <f t="shared" ca="1" si="258"/>
        <v>0</v>
      </c>
      <c r="J3331" s="121"/>
      <c r="K3331" s="196">
        <f>SUMIFS(VENTAS[Cantidad],VENTAS[Código del producto Vendido],INVENTARIO[[#This Row],[Code]])</f>
        <v>0</v>
      </c>
      <c r="L3331" s="196">
        <f>INVENTARIO[[#This Row],[Entradas]]-INVENTARIO[[#This Row],[Salidas]]</f>
        <v>0</v>
      </c>
      <c r="M3331" s="197">
        <f ca="1">INVENTARIO[[#This Row],[Pricing 1]]*10%</f>
        <v>0</v>
      </c>
      <c r="N3331" s="197"/>
      <c r="O3331" s="197"/>
      <c r="P3331" s="197" t="e">
        <f t="shared" si="259"/>
        <v>#DIV/0!</v>
      </c>
      <c r="Q3331" s="196"/>
      <c r="R3331" s="197"/>
      <c r="S3331" s="199">
        <f t="shared" si="260"/>
        <v>0</v>
      </c>
      <c r="T3331" s="200">
        <f ca="1">(P3331+S3331)-INVENTARIO[[#This Row],[Comisión 10%]]</f>
        <v>0</v>
      </c>
      <c r="U3331" s="197">
        <f t="shared" ca="1" si="261"/>
        <v>0</v>
      </c>
      <c r="V3331" s="201"/>
      <c r="W3331" s="20">
        <f ca="1">INVENTARIO[[#This Row],[Precio Final]]-(INVENTARIO[[#This Row],[Comisión 10%]]+INVENTARIO[[#This Row],[Costo total]])</f>
        <v>0</v>
      </c>
      <c r="X3331" s="20">
        <f ca="1">INVENTARIO[[#This Row],[Ganancia Unitaria]]*INVENTARIO[[#This Row],[Salidas]]</f>
        <v>0</v>
      </c>
      <c r="Y3331" s="20"/>
      <c r="Z3331" s="20"/>
    </row>
    <row r="3332" spans="1:26" ht="55" hidden="1" customHeight="1" x14ac:dyDescent="0.15">
      <c r="A3332" s="23"/>
      <c r="B3332" s="171"/>
      <c r="C3332" s="22"/>
      <c r="D3332" s="120"/>
      <c r="E3332" s="194"/>
      <c r="F3332" s="195" t="s">
        <v>2415</v>
      </c>
      <c r="G3332" s="196"/>
      <c r="H3332" s="197"/>
      <c r="I3332" s="198">
        <f t="shared" ca="1" si="258"/>
        <v>0</v>
      </c>
      <c r="J3332" s="121"/>
      <c r="K3332" s="196">
        <f>SUMIFS(VENTAS[Cantidad],VENTAS[Código del producto Vendido],INVENTARIO[[#This Row],[Code]])</f>
        <v>0</v>
      </c>
      <c r="L3332" s="196">
        <f>INVENTARIO[[#This Row],[Entradas]]-INVENTARIO[[#This Row],[Salidas]]</f>
        <v>0</v>
      </c>
      <c r="M3332" s="197">
        <f ca="1">INVENTARIO[[#This Row],[Pricing 1]]*10%</f>
        <v>0</v>
      </c>
      <c r="N3332" s="197"/>
      <c r="O3332" s="197"/>
      <c r="P3332" s="197" t="e">
        <f t="shared" si="259"/>
        <v>#DIV/0!</v>
      </c>
      <c r="Q3332" s="196"/>
      <c r="R3332" s="197"/>
      <c r="S3332" s="199">
        <f t="shared" si="260"/>
        <v>0</v>
      </c>
      <c r="T3332" s="200">
        <f ca="1">(P3332+S3332)-INVENTARIO[[#This Row],[Comisión 10%]]</f>
        <v>0</v>
      </c>
      <c r="U3332" s="197">
        <f t="shared" ca="1" si="261"/>
        <v>0</v>
      </c>
      <c r="V3332" s="201"/>
      <c r="W3332" s="20">
        <f ca="1">INVENTARIO[[#This Row],[Precio Final]]-(INVENTARIO[[#This Row],[Comisión 10%]]+INVENTARIO[[#This Row],[Costo total]])</f>
        <v>0</v>
      </c>
      <c r="X3332" s="20">
        <f ca="1">INVENTARIO[[#This Row],[Ganancia Unitaria]]*INVENTARIO[[#This Row],[Salidas]]</f>
        <v>0</v>
      </c>
      <c r="Y3332" s="20"/>
      <c r="Z3332" s="20"/>
    </row>
    <row r="3333" spans="1:26" ht="55" hidden="1" customHeight="1" x14ac:dyDescent="0.15">
      <c r="A3333" s="23"/>
      <c r="B3333" s="171"/>
      <c r="C3333" s="22"/>
      <c r="D3333" s="120"/>
      <c r="E3333" s="194"/>
      <c r="F3333" s="195" t="s">
        <v>693</v>
      </c>
      <c r="G3333" s="196"/>
      <c r="H3333" s="197"/>
      <c r="I3333" s="198">
        <f t="shared" ca="1" si="258"/>
        <v>0</v>
      </c>
      <c r="J3333" s="121"/>
      <c r="K3333" s="196">
        <f>SUMIFS(VENTAS[Cantidad],VENTAS[Código del producto Vendido],INVENTARIO[[#This Row],[Code]])</f>
        <v>0</v>
      </c>
      <c r="L3333" s="196">
        <f>INVENTARIO[[#This Row],[Entradas]]-INVENTARIO[[#This Row],[Salidas]]</f>
        <v>0</v>
      </c>
      <c r="M3333" s="197">
        <f ca="1">INVENTARIO[[#This Row],[Pricing 1]]*10%</f>
        <v>0</v>
      </c>
      <c r="N3333" s="197"/>
      <c r="O3333" s="197"/>
      <c r="P3333" s="197" t="e">
        <f t="shared" si="259"/>
        <v>#DIV/0!</v>
      </c>
      <c r="Q3333" s="196"/>
      <c r="R3333" s="197"/>
      <c r="S3333" s="199">
        <f t="shared" si="260"/>
        <v>0</v>
      </c>
      <c r="T3333" s="200">
        <f ca="1">(P3333+S3333)-INVENTARIO[[#This Row],[Comisión 10%]]</f>
        <v>0</v>
      </c>
      <c r="U3333" s="197">
        <f t="shared" ca="1" si="261"/>
        <v>0</v>
      </c>
      <c r="V3333" s="201"/>
      <c r="W3333" s="20">
        <f ca="1">INVENTARIO[[#This Row],[Precio Final]]-(INVENTARIO[[#This Row],[Comisión 10%]]+INVENTARIO[[#This Row],[Costo total]])</f>
        <v>0</v>
      </c>
      <c r="X3333" s="20">
        <f ca="1">INVENTARIO[[#This Row],[Ganancia Unitaria]]*INVENTARIO[[#This Row],[Salidas]]</f>
        <v>0</v>
      </c>
      <c r="Y3333" s="20"/>
      <c r="Z3333" s="20"/>
    </row>
    <row r="3334" spans="1:26" ht="55" hidden="1" customHeight="1" x14ac:dyDescent="0.15">
      <c r="A3334" s="23"/>
      <c r="B3334" s="171"/>
      <c r="C3334" s="22"/>
      <c r="D3334" s="120"/>
      <c r="E3334" s="194"/>
      <c r="F3334" s="195" t="s">
        <v>698</v>
      </c>
      <c r="G3334" s="196"/>
      <c r="H3334" s="197"/>
      <c r="I3334" s="198">
        <f t="shared" ca="1" si="258"/>
        <v>0</v>
      </c>
      <c r="J3334" s="121"/>
      <c r="K3334" s="196">
        <f>SUMIFS(VENTAS[Cantidad],VENTAS[Código del producto Vendido],INVENTARIO[[#This Row],[Code]])</f>
        <v>0</v>
      </c>
      <c r="L3334" s="196">
        <f>INVENTARIO[[#This Row],[Entradas]]-INVENTARIO[[#This Row],[Salidas]]</f>
        <v>0</v>
      </c>
      <c r="M3334" s="197">
        <f ca="1">INVENTARIO[[#This Row],[Pricing 1]]*10%</f>
        <v>0</v>
      </c>
      <c r="N3334" s="197"/>
      <c r="O3334" s="197"/>
      <c r="P3334" s="197" t="e">
        <f t="shared" si="259"/>
        <v>#DIV/0!</v>
      </c>
      <c r="Q3334" s="196"/>
      <c r="R3334" s="197"/>
      <c r="S3334" s="199">
        <f t="shared" si="260"/>
        <v>0</v>
      </c>
      <c r="T3334" s="200">
        <f ca="1">(P3334+S3334)-INVENTARIO[[#This Row],[Comisión 10%]]</f>
        <v>0</v>
      </c>
      <c r="U3334" s="197">
        <f t="shared" ca="1" si="261"/>
        <v>0</v>
      </c>
      <c r="V3334" s="201"/>
      <c r="W3334" s="20">
        <f ca="1">INVENTARIO[[#This Row],[Precio Final]]-(INVENTARIO[[#This Row],[Comisión 10%]]+INVENTARIO[[#This Row],[Costo total]])</f>
        <v>0</v>
      </c>
      <c r="X3334" s="20">
        <f ca="1">INVENTARIO[[#This Row],[Ganancia Unitaria]]*INVENTARIO[[#This Row],[Salidas]]</f>
        <v>0</v>
      </c>
      <c r="Y3334" s="20"/>
      <c r="Z3334" s="20"/>
    </row>
    <row r="3335" spans="1:26" ht="55" hidden="1" customHeight="1" x14ac:dyDescent="0.15">
      <c r="A3335" s="23"/>
      <c r="B3335" s="171"/>
      <c r="C3335" s="22"/>
      <c r="D3335" s="120"/>
      <c r="E3335" s="194"/>
      <c r="F3335" s="195" t="s">
        <v>697</v>
      </c>
      <c r="G3335" s="196"/>
      <c r="H3335" s="197"/>
      <c r="I3335" s="198">
        <f t="shared" ca="1" si="258"/>
        <v>0</v>
      </c>
      <c r="J3335" s="121"/>
      <c r="K3335" s="196">
        <f>SUMIFS(VENTAS[Cantidad],VENTAS[Código del producto Vendido],INVENTARIO[[#This Row],[Code]])</f>
        <v>0</v>
      </c>
      <c r="L3335" s="196">
        <f>INVENTARIO[[#This Row],[Entradas]]-INVENTARIO[[#This Row],[Salidas]]</f>
        <v>0</v>
      </c>
      <c r="M3335" s="197">
        <f ca="1">INVENTARIO[[#This Row],[Pricing 1]]*10%</f>
        <v>0</v>
      </c>
      <c r="N3335" s="197"/>
      <c r="O3335" s="197"/>
      <c r="P3335" s="197" t="e">
        <f t="shared" si="259"/>
        <v>#DIV/0!</v>
      </c>
      <c r="Q3335" s="196"/>
      <c r="R3335" s="197"/>
      <c r="S3335" s="199">
        <f t="shared" si="260"/>
        <v>0</v>
      </c>
      <c r="T3335" s="200">
        <f ca="1">(P3335+S3335)-INVENTARIO[[#This Row],[Comisión 10%]]</f>
        <v>0</v>
      </c>
      <c r="U3335" s="197">
        <f t="shared" ca="1" si="261"/>
        <v>0</v>
      </c>
      <c r="V3335" s="201"/>
      <c r="W3335" s="20">
        <f ca="1">INVENTARIO[[#This Row],[Precio Final]]-(INVENTARIO[[#This Row],[Comisión 10%]]+INVENTARIO[[#This Row],[Costo total]])</f>
        <v>0</v>
      </c>
      <c r="X3335" s="20">
        <f ca="1">INVENTARIO[[#This Row],[Ganancia Unitaria]]*INVENTARIO[[#This Row],[Salidas]]</f>
        <v>0</v>
      </c>
      <c r="Y3335" s="20"/>
      <c r="Z3335" s="20"/>
    </row>
    <row r="3336" spans="1:26" ht="55" hidden="1" customHeight="1" x14ac:dyDescent="0.15">
      <c r="A3336" s="23"/>
      <c r="B3336" s="171"/>
      <c r="C3336" s="22"/>
      <c r="D3336" s="120"/>
      <c r="E3336" s="194"/>
      <c r="F3336" s="195" t="s">
        <v>695</v>
      </c>
      <c r="G3336" s="196"/>
      <c r="H3336" s="197"/>
      <c r="I3336" s="198">
        <f t="shared" ca="1" si="258"/>
        <v>0</v>
      </c>
      <c r="J3336" s="121"/>
      <c r="K3336" s="196">
        <f>SUMIFS(VENTAS[Cantidad],VENTAS[Código del producto Vendido],INVENTARIO[[#This Row],[Code]])</f>
        <v>0</v>
      </c>
      <c r="L3336" s="196">
        <f>INVENTARIO[[#This Row],[Entradas]]-INVENTARIO[[#This Row],[Salidas]]</f>
        <v>0</v>
      </c>
      <c r="M3336" s="197">
        <f ca="1">INVENTARIO[[#This Row],[Pricing 1]]*10%</f>
        <v>0</v>
      </c>
      <c r="N3336" s="197"/>
      <c r="O3336" s="197"/>
      <c r="P3336" s="197" t="e">
        <f t="shared" si="259"/>
        <v>#DIV/0!</v>
      </c>
      <c r="Q3336" s="196"/>
      <c r="R3336" s="197"/>
      <c r="S3336" s="199">
        <f t="shared" si="260"/>
        <v>0</v>
      </c>
      <c r="T3336" s="200">
        <f ca="1">(P3336+S3336)-INVENTARIO[[#This Row],[Comisión 10%]]</f>
        <v>0</v>
      </c>
      <c r="U3336" s="197">
        <f t="shared" ca="1" si="261"/>
        <v>0</v>
      </c>
      <c r="V3336" s="201"/>
      <c r="W3336" s="20">
        <f ca="1">INVENTARIO[[#This Row],[Precio Final]]-(INVENTARIO[[#This Row],[Comisión 10%]]+INVENTARIO[[#This Row],[Costo total]])</f>
        <v>0</v>
      </c>
      <c r="X3336" s="20">
        <f ca="1">INVENTARIO[[#This Row],[Ganancia Unitaria]]*INVENTARIO[[#This Row],[Salidas]]</f>
        <v>0</v>
      </c>
      <c r="Y3336" s="20"/>
      <c r="Z3336" s="20"/>
    </row>
    <row r="3337" spans="1:26" ht="55" hidden="1" customHeight="1" x14ac:dyDescent="0.15">
      <c r="A3337" s="23"/>
      <c r="B3337" s="171"/>
      <c r="C3337" s="22"/>
      <c r="D3337" s="120"/>
      <c r="E3337" s="194"/>
      <c r="F3337" s="195" t="s">
        <v>697</v>
      </c>
      <c r="G3337" s="196"/>
      <c r="H3337" s="197"/>
      <c r="I3337" s="198">
        <f t="shared" ca="1" si="258"/>
        <v>0</v>
      </c>
      <c r="J3337" s="121"/>
      <c r="K3337" s="196">
        <f>SUMIFS(VENTAS[Cantidad],VENTAS[Código del producto Vendido],INVENTARIO[[#This Row],[Code]])</f>
        <v>0</v>
      </c>
      <c r="L3337" s="196">
        <f>INVENTARIO[[#This Row],[Entradas]]-INVENTARIO[[#This Row],[Salidas]]</f>
        <v>0</v>
      </c>
      <c r="M3337" s="197">
        <f ca="1">INVENTARIO[[#This Row],[Pricing 1]]*10%</f>
        <v>0</v>
      </c>
      <c r="N3337" s="197"/>
      <c r="O3337" s="197"/>
      <c r="P3337" s="197" t="e">
        <f t="shared" si="259"/>
        <v>#DIV/0!</v>
      </c>
      <c r="Q3337" s="196"/>
      <c r="R3337" s="197"/>
      <c r="S3337" s="199">
        <f t="shared" si="260"/>
        <v>0</v>
      </c>
      <c r="T3337" s="200">
        <f ca="1">(P3337+S3337)-INVENTARIO[[#This Row],[Comisión 10%]]</f>
        <v>0</v>
      </c>
      <c r="U3337" s="197">
        <f t="shared" ca="1" si="261"/>
        <v>0</v>
      </c>
      <c r="V3337" s="201"/>
      <c r="W3337" s="20">
        <f ca="1">INVENTARIO[[#This Row],[Precio Final]]-(INVENTARIO[[#This Row],[Comisión 10%]]+INVENTARIO[[#This Row],[Costo total]])</f>
        <v>0</v>
      </c>
      <c r="X3337" s="20">
        <f ca="1">INVENTARIO[[#This Row],[Ganancia Unitaria]]*INVENTARIO[[#This Row],[Salidas]]</f>
        <v>0</v>
      </c>
      <c r="Y3337" s="20"/>
      <c r="Z3337" s="20"/>
    </row>
    <row r="3338" spans="1:26" ht="55" hidden="1" customHeight="1" x14ac:dyDescent="0.15">
      <c r="A3338" s="23"/>
      <c r="B3338" s="171"/>
      <c r="C3338" s="22"/>
      <c r="D3338" s="120"/>
      <c r="E3338" s="194"/>
      <c r="F3338" s="195" t="s">
        <v>698</v>
      </c>
      <c r="G3338" s="196"/>
      <c r="H3338" s="197"/>
      <c r="I3338" s="198">
        <f t="shared" ca="1" si="258"/>
        <v>0</v>
      </c>
      <c r="J3338" s="121"/>
      <c r="K3338" s="196">
        <f>SUMIFS(VENTAS[Cantidad],VENTAS[Código del producto Vendido],INVENTARIO[[#This Row],[Code]])</f>
        <v>0</v>
      </c>
      <c r="L3338" s="196">
        <f>INVENTARIO[[#This Row],[Entradas]]-INVENTARIO[[#This Row],[Salidas]]</f>
        <v>0</v>
      </c>
      <c r="M3338" s="197">
        <f ca="1">INVENTARIO[[#This Row],[Pricing 1]]*10%</f>
        <v>0</v>
      </c>
      <c r="N3338" s="197"/>
      <c r="O3338" s="197"/>
      <c r="P3338" s="197" t="e">
        <f t="shared" si="259"/>
        <v>#DIV/0!</v>
      </c>
      <c r="Q3338" s="196"/>
      <c r="R3338" s="197"/>
      <c r="S3338" s="199">
        <f t="shared" si="260"/>
        <v>0</v>
      </c>
      <c r="T3338" s="200">
        <f ca="1">(P3338+S3338)-INVENTARIO[[#This Row],[Comisión 10%]]</f>
        <v>0</v>
      </c>
      <c r="U3338" s="197">
        <f t="shared" ca="1" si="261"/>
        <v>0</v>
      </c>
      <c r="V3338" s="201"/>
      <c r="W3338" s="20">
        <f ca="1">INVENTARIO[[#This Row],[Precio Final]]-(INVENTARIO[[#This Row],[Comisión 10%]]+INVENTARIO[[#This Row],[Costo total]])</f>
        <v>0</v>
      </c>
      <c r="X3338" s="20">
        <f ca="1">INVENTARIO[[#This Row],[Ganancia Unitaria]]*INVENTARIO[[#This Row],[Salidas]]</f>
        <v>0</v>
      </c>
      <c r="Y3338" s="20"/>
      <c r="Z3338" s="20"/>
    </row>
    <row r="3339" spans="1:26" ht="55" hidden="1" customHeight="1" x14ac:dyDescent="0.15">
      <c r="A3339" s="23"/>
      <c r="B3339" s="171"/>
      <c r="C3339" s="22"/>
      <c r="D3339" s="120"/>
      <c r="E3339" s="194"/>
      <c r="F3339" s="195" t="s">
        <v>697</v>
      </c>
      <c r="G3339" s="196"/>
      <c r="H3339" s="197"/>
      <c r="I3339" s="198">
        <f t="shared" ca="1" si="258"/>
        <v>0</v>
      </c>
      <c r="J3339" s="121"/>
      <c r="K3339" s="196">
        <f>SUMIFS(VENTAS[Cantidad],VENTAS[Código del producto Vendido],INVENTARIO[[#This Row],[Code]])</f>
        <v>0</v>
      </c>
      <c r="L3339" s="196">
        <f>INVENTARIO[[#This Row],[Entradas]]-INVENTARIO[[#This Row],[Salidas]]</f>
        <v>0</v>
      </c>
      <c r="M3339" s="197">
        <f ca="1">INVENTARIO[[#This Row],[Pricing 1]]*10%</f>
        <v>0</v>
      </c>
      <c r="N3339" s="197"/>
      <c r="O3339" s="197"/>
      <c r="P3339" s="197" t="e">
        <f t="shared" si="259"/>
        <v>#DIV/0!</v>
      </c>
      <c r="Q3339" s="196"/>
      <c r="R3339" s="197"/>
      <c r="S3339" s="199">
        <f t="shared" si="260"/>
        <v>0</v>
      </c>
      <c r="T3339" s="200">
        <f ca="1">(P3339+S3339)-INVENTARIO[[#This Row],[Comisión 10%]]</f>
        <v>0</v>
      </c>
      <c r="U3339" s="197">
        <f t="shared" ca="1" si="261"/>
        <v>0</v>
      </c>
      <c r="V3339" s="201"/>
      <c r="W3339" s="20">
        <f ca="1">INVENTARIO[[#This Row],[Precio Final]]-(INVENTARIO[[#This Row],[Comisión 10%]]+INVENTARIO[[#This Row],[Costo total]])</f>
        <v>0</v>
      </c>
      <c r="X3339" s="20">
        <f ca="1">INVENTARIO[[#This Row],[Ganancia Unitaria]]*INVENTARIO[[#This Row],[Salidas]]</f>
        <v>0</v>
      </c>
      <c r="Y3339" s="20"/>
      <c r="Z3339" s="20"/>
    </row>
    <row r="3340" spans="1:26" ht="55" hidden="1" customHeight="1" x14ac:dyDescent="0.15">
      <c r="A3340" s="23"/>
      <c r="B3340" s="171"/>
      <c r="C3340" s="22"/>
      <c r="D3340" s="120"/>
      <c r="E3340" s="194"/>
      <c r="F3340" s="195" t="s">
        <v>695</v>
      </c>
      <c r="G3340" s="196"/>
      <c r="H3340" s="197"/>
      <c r="I3340" s="198">
        <f t="shared" ca="1" si="258"/>
        <v>0</v>
      </c>
      <c r="J3340" s="121"/>
      <c r="K3340" s="196">
        <f>SUMIFS(VENTAS[Cantidad],VENTAS[Código del producto Vendido],INVENTARIO[[#This Row],[Code]])</f>
        <v>0</v>
      </c>
      <c r="L3340" s="196">
        <f>INVENTARIO[[#This Row],[Entradas]]-INVENTARIO[[#This Row],[Salidas]]</f>
        <v>0</v>
      </c>
      <c r="M3340" s="197">
        <f ca="1">INVENTARIO[[#This Row],[Pricing 1]]*10%</f>
        <v>0</v>
      </c>
      <c r="N3340" s="197"/>
      <c r="O3340" s="197"/>
      <c r="P3340" s="197" t="e">
        <f t="shared" si="259"/>
        <v>#DIV/0!</v>
      </c>
      <c r="Q3340" s="196"/>
      <c r="R3340" s="197"/>
      <c r="S3340" s="199">
        <f t="shared" si="260"/>
        <v>0</v>
      </c>
      <c r="T3340" s="200">
        <f ca="1">(P3340+S3340)-INVENTARIO[[#This Row],[Comisión 10%]]</f>
        <v>0</v>
      </c>
      <c r="U3340" s="197">
        <f t="shared" ca="1" si="261"/>
        <v>0</v>
      </c>
      <c r="V3340" s="201"/>
      <c r="W3340" s="20">
        <f ca="1">INVENTARIO[[#This Row],[Precio Final]]-(INVENTARIO[[#This Row],[Comisión 10%]]+INVENTARIO[[#This Row],[Costo total]])</f>
        <v>0</v>
      </c>
      <c r="X3340" s="20">
        <f ca="1">INVENTARIO[[#This Row],[Ganancia Unitaria]]*INVENTARIO[[#This Row],[Salidas]]</f>
        <v>0</v>
      </c>
      <c r="Y3340" s="20"/>
      <c r="Z3340" s="20"/>
    </row>
    <row r="3341" spans="1:26" ht="55" hidden="1" customHeight="1" x14ac:dyDescent="0.15">
      <c r="A3341" s="23"/>
      <c r="B3341" s="171"/>
      <c r="C3341" s="22"/>
      <c r="D3341" s="120"/>
      <c r="E3341" s="194"/>
      <c r="F3341" s="195" t="s">
        <v>698</v>
      </c>
      <c r="G3341" s="196"/>
      <c r="H3341" s="197"/>
      <c r="I3341" s="198">
        <f t="shared" ca="1" si="258"/>
        <v>0</v>
      </c>
      <c r="J3341" s="121"/>
      <c r="K3341" s="196">
        <f>SUMIFS(VENTAS[Cantidad],VENTAS[Código del producto Vendido],INVENTARIO[[#This Row],[Code]])</f>
        <v>0</v>
      </c>
      <c r="L3341" s="196">
        <f>INVENTARIO[[#This Row],[Entradas]]-INVENTARIO[[#This Row],[Salidas]]</f>
        <v>0</v>
      </c>
      <c r="M3341" s="197">
        <f ca="1">INVENTARIO[[#This Row],[Pricing 1]]*10%</f>
        <v>0</v>
      </c>
      <c r="N3341" s="197"/>
      <c r="O3341" s="197"/>
      <c r="P3341" s="197" t="e">
        <f t="shared" si="259"/>
        <v>#DIV/0!</v>
      </c>
      <c r="Q3341" s="196"/>
      <c r="R3341" s="197"/>
      <c r="S3341" s="199">
        <f t="shared" si="260"/>
        <v>0</v>
      </c>
      <c r="T3341" s="200">
        <f ca="1">(P3341+S3341)-INVENTARIO[[#This Row],[Comisión 10%]]</f>
        <v>0</v>
      </c>
      <c r="U3341" s="197">
        <f t="shared" ca="1" si="261"/>
        <v>0</v>
      </c>
      <c r="V3341" s="201"/>
      <c r="W3341" s="20">
        <f ca="1">INVENTARIO[[#This Row],[Precio Final]]-(INVENTARIO[[#This Row],[Comisión 10%]]+INVENTARIO[[#This Row],[Costo total]])</f>
        <v>0</v>
      </c>
      <c r="X3341" s="20">
        <f ca="1">INVENTARIO[[#This Row],[Ganancia Unitaria]]*INVENTARIO[[#This Row],[Salidas]]</f>
        <v>0</v>
      </c>
      <c r="Y3341" s="20"/>
      <c r="Z3341" s="20"/>
    </row>
    <row r="3342" spans="1:26" ht="55" hidden="1" customHeight="1" x14ac:dyDescent="0.15">
      <c r="A3342" s="23"/>
      <c r="B3342" s="171"/>
      <c r="C3342" s="22"/>
      <c r="D3342" s="120"/>
      <c r="E3342" s="194"/>
      <c r="F3342" s="195" t="s">
        <v>695</v>
      </c>
      <c r="G3342" s="196"/>
      <c r="H3342" s="197"/>
      <c r="I3342" s="198">
        <f t="shared" ca="1" si="258"/>
        <v>0</v>
      </c>
      <c r="J3342" s="121"/>
      <c r="K3342" s="196">
        <f>SUMIFS(VENTAS[Cantidad],VENTAS[Código del producto Vendido],INVENTARIO[[#This Row],[Code]])</f>
        <v>0</v>
      </c>
      <c r="L3342" s="196">
        <f>INVENTARIO[[#This Row],[Entradas]]-INVENTARIO[[#This Row],[Salidas]]</f>
        <v>0</v>
      </c>
      <c r="M3342" s="197">
        <f ca="1">INVENTARIO[[#This Row],[Pricing 1]]*10%</f>
        <v>0</v>
      </c>
      <c r="N3342" s="197"/>
      <c r="O3342" s="197"/>
      <c r="P3342" s="197" t="e">
        <f t="shared" si="259"/>
        <v>#DIV/0!</v>
      </c>
      <c r="Q3342" s="196"/>
      <c r="R3342" s="197"/>
      <c r="S3342" s="199">
        <f t="shared" si="260"/>
        <v>0</v>
      </c>
      <c r="T3342" s="200">
        <f ca="1">(P3342+S3342)-INVENTARIO[[#This Row],[Comisión 10%]]</f>
        <v>0</v>
      </c>
      <c r="U3342" s="197">
        <f t="shared" ca="1" si="261"/>
        <v>0</v>
      </c>
      <c r="V3342" s="201"/>
      <c r="W3342" s="20">
        <f ca="1">INVENTARIO[[#This Row],[Precio Final]]-(INVENTARIO[[#This Row],[Comisión 10%]]+INVENTARIO[[#This Row],[Costo total]])</f>
        <v>0</v>
      </c>
      <c r="X3342" s="20">
        <f ca="1">INVENTARIO[[#This Row],[Ganancia Unitaria]]*INVENTARIO[[#This Row],[Salidas]]</f>
        <v>0</v>
      </c>
      <c r="Y3342" s="20"/>
      <c r="Z3342" s="20"/>
    </row>
    <row r="3343" spans="1:26" ht="55" hidden="1" customHeight="1" x14ac:dyDescent="0.15">
      <c r="A3343" s="23"/>
      <c r="B3343" s="171"/>
      <c r="C3343" s="22"/>
      <c r="D3343" s="120"/>
      <c r="E3343" s="194"/>
      <c r="F3343" s="195" t="s">
        <v>697</v>
      </c>
      <c r="G3343" s="196"/>
      <c r="H3343" s="197"/>
      <c r="I3343" s="198">
        <f t="shared" ca="1" si="258"/>
        <v>0</v>
      </c>
      <c r="J3343" s="121"/>
      <c r="K3343" s="196">
        <f>SUMIFS(VENTAS[Cantidad],VENTAS[Código del producto Vendido],INVENTARIO[[#This Row],[Code]])</f>
        <v>0</v>
      </c>
      <c r="L3343" s="196">
        <f>INVENTARIO[[#This Row],[Entradas]]-INVENTARIO[[#This Row],[Salidas]]</f>
        <v>0</v>
      </c>
      <c r="M3343" s="197">
        <f ca="1">INVENTARIO[[#This Row],[Pricing 1]]*10%</f>
        <v>0</v>
      </c>
      <c r="N3343" s="197"/>
      <c r="O3343" s="197"/>
      <c r="P3343" s="197" t="e">
        <f t="shared" si="259"/>
        <v>#DIV/0!</v>
      </c>
      <c r="Q3343" s="196"/>
      <c r="R3343" s="197"/>
      <c r="S3343" s="199">
        <f t="shared" si="260"/>
        <v>0</v>
      </c>
      <c r="T3343" s="200">
        <f ca="1">(P3343+S3343)-INVENTARIO[[#This Row],[Comisión 10%]]</f>
        <v>0</v>
      </c>
      <c r="U3343" s="197">
        <f t="shared" ca="1" si="261"/>
        <v>0</v>
      </c>
      <c r="V3343" s="201"/>
      <c r="W3343" s="20">
        <f ca="1">INVENTARIO[[#This Row],[Precio Final]]-(INVENTARIO[[#This Row],[Comisión 10%]]+INVENTARIO[[#This Row],[Costo total]])</f>
        <v>0</v>
      </c>
      <c r="X3343" s="20">
        <f ca="1">INVENTARIO[[#This Row],[Ganancia Unitaria]]*INVENTARIO[[#This Row],[Salidas]]</f>
        <v>0</v>
      </c>
      <c r="Y3343" s="20"/>
      <c r="Z3343" s="20"/>
    </row>
    <row r="3344" spans="1:26" ht="55" hidden="1" customHeight="1" x14ac:dyDescent="0.15">
      <c r="A3344" s="23"/>
      <c r="B3344" s="171"/>
      <c r="C3344" s="22"/>
      <c r="D3344" s="120"/>
      <c r="E3344" s="194"/>
      <c r="F3344" s="195" t="s">
        <v>714</v>
      </c>
      <c r="G3344" s="196"/>
      <c r="H3344" s="197"/>
      <c r="I3344" s="198">
        <f t="shared" ca="1" si="258"/>
        <v>0</v>
      </c>
      <c r="J3344" s="121"/>
      <c r="K3344" s="196">
        <f>SUMIFS(VENTAS[Cantidad],VENTAS[Código del producto Vendido],INVENTARIO[[#This Row],[Code]])</f>
        <v>0</v>
      </c>
      <c r="L3344" s="196">
        <f>INVENTARIO[[#This Row],[Entradas]]-INVENTARIO[[#This Row],[Salidas]]</f>
        <v>0</v>
      </c>
      <c r="M3344" s="197">
        <f ca="1">INVENTARIO[[#This Row],[Pricing 1]]*10%</f>
        <v>0</v>
      </c>
      <c r="N3344" s="197"/>
      <c r="O3344" s="197"/>
      <c r="P3344" s="197" t="e">
        <f t="shared" si="259"/>
        <v>#DIV/0!</v>
      </c>
      <c r="Q3344" s="196"/>
      <c r="R3344" s="197"/>
      <c r="S3344" s="199">
        <f t="shared" si="260"/>
        <v>0</v>
      </c>
      <c r="T3344" s="200">
        <f ca="1">(P3344+S3344)-INVENTARIO[[#This Row],[Comisión 10%]]</f>
        <v>0</v>
      </c>
      <c r="U3344" s="197">
        <f t="shared" ca="1" si="261"/>
        <v>0</v>
      </c>
      <c r="V3344" s="201"/>
      <c r="W3344" s="20">
        <f ca="1">INVENTARIO[[#This Row],[Precio Final]]-(INVENTARIO[[#This Row],[Comisión 10%]]+INVENTARIO[[#This Row],[Costo total]])</f>
        <v>0</v>
      </c>
      <c r="X3344" s="20">
        <f ca="1">INVENTARIO[[#This Row],[Ganancia Unitaria]]*INVENTARIO[[#This Row],[Salidas]]</f>
        <v>0</v>
      </c>
      <c r="Y3344" s="20"/>
      <c r="Z3344" s="20"/>
    </row>
    <row r="3345" spans="1:26" ht="55" hidden="1" customHeight="1" x14ac:dyDescent="0.15">
      <c r="A3345" s="23"/>
      <c r="B3345" s="171"/>
      <c r="C3345" s="22"/>
      <c r="D3345" s="120"/>
      <c r="E3345" s="194"/>
      <c r="F3345" s="195" t="s">
        <v>698</v>
      </c>
      <c r="G3345" s="196"/>
      <c r="H3345" s="197"/>
      <c r="I3345" s="198">
        <f t="shared" ca="1" si="258"/>
        <v>0</v>
      </c>
      <c r="J3345" s="121"/>
      <c r="K3345" s="196">
        <f>SUMIFS(VENTAS[Cantidad],VENTAS[Código del producto Vendido],INVENTARIO[[#This Row],[Code]])</f>
        <v>0</v>
      </c>
      <c r="L3345" s="196">
        <f>INVENTARIO[[#This Row],[Entradas]]-INVENTARIO[[#This Row],[Salidas]]</f>
        <v>0</v>
      </c>
      <c r="M3345" s="197">
        <f ca="1">INVENTARIO[[#This Row],[Pricing 1]]*10%</f>
        <v>0</v>
      </c>
      <c r="N3345" s="197"/>
      <c r="O3345" s="197"/>
      <c r="P3345" s="197" t="e">
        <f t="shared" si="259"/>
        <v>#DIV/0!</v>
      </c>
      <c r="Q3345" s="196"/>
      <c r="R3345" s="197"/>
      <c r="S3345" s="199">
        <f t="shared" si="260"/>
        <v>0</v>
      </c>
      <c r="T3345" s="200">
        <f ca="1">(P3345+S3345)-INVENTARIO[[#This Row],[Comisión 10%]]</f>
        <v>0</v>
      </c>
      <c r="U3345" s="197">
        <f t="shared" ca="1" si="261"/>
        <v>0</v>
      </c>
      <c r="V3345" s="201"/>
      <c r="W3345" s="20">
        <f ca="1">INVENTARIO[[#This Row],[Precio Final]]-(INVENTARIO[[#This Row],[Comisión 10%]]+INVENTARIO[[#This Row],[Costo total]])</f>
        <v>0</v>
      </c>
      <c r="X3345" s="20">
        <f ca="1">INVENTARIO[[#This Row],[Ganancia Unitaria]]*INVENTARIO[[#This Row],[Salidas]]</f>
        <v>0</v>
      </c>
      <c r="Y3345" s="20"/>
      <c r="Z3345" s="20"/>
    </row>
    <row r="3346" spans="1:26" ht="55" hidden="1" customHeight="1" x14ac:dyDescent="0.15">
      <c r="A3346" s="23"/>
      <c r="B3346" s="171"/>
      <c r="C3346" s="22"/>
      <c r="D3346" s="120"/>
      <c r="E3346" s="194"/>
      <c r="F3346" s="195" t="s">
        <v>697</v>
      </c>
      <c r="G3346" s="196"/>
      <c r="H3346" s="197"/>
      <c r="I3346" s="198">
        <f t="shared" ca="1" si="258"/>
        <v>0</v>
      </c>
      <c r="J3346" s="121"/>
      <c r="K3346" s="196">
        <f>SUMIFS(VENTAS[Cantidad],VENTAS[Código del producto Vendido],INVENTARIO[[#This Row],[Code]])</f>
        <v>0</v>
      </c>
      <c r="L3346" s="196">
        <f>INVENTARIO[[#This Row],[Entradas]]-INVENTARIO[[#This Row],[Salidas]]</f>
        <v>0</v>
      </c>
      <c r="M3346" s="197">
        <f ca="1">INVENTARIO[[#This Row],[Pricing 1]]*10%</f>
        <v>0</v>
      </c>
      <c r="N3346" s="197"/>
      <c r="O3346" s="197"/>
      <c r="P3346" s="197" t="e">
        <f t="shared" si="259"/>
        <v>#DIV/0!</v>
      </c>
      <c r="Q3346" s="196"/>
      <c r="R3346" s="197"/>
      <c r="S3346" s="199">
        <f t="shared" si="260"/>
        <v>0</v>
      </c>
      <c r="T3346" s="200">
        <f ca="1">(P3346+S3346)-INVENTARIO[[#This Row],[Comisión 10%]]</f>
        <v>0</v>
      </c>
      <c r="U3346" s="197">
        <f t="shared" ca="1" si="261"/>
        <v>0</v>
      </c>
      <c r="V3346" s="201"/>
      <c r="W3346" s="20">
        <f ca="1">INVENTARIO[[#This Row],[Precio Final]]-(INVENTARIO[[#This Row],[Comisión 10%]]+INVENTARIO[[#This Row],[Costo total]])</f>
        <v>0</v>
      </c>
      <c r="X3346" s="20">
        <f ca="1">INVENTARIO[[#This Row],[Ganancia Unitaria]]*INVENTARIO[[#This Row],[Salidas]]</f>
        <v>0</v>
      </c>
      <c r="Y3346" s="20"/>
      <c r="Z3346" s="20"/>
    </row>
    <row r="3347" spans="1:26" ht="55" hidden="1" customHeight="1" x14ac:dyDescent="0.15">
      <c r="A3347" s="23"/>
      <c r="B3347" s="171"/>
      <c r="C3347" s="22"/>
      <c r="D3347" s="120"/>
      <c r="E3347" s="194"/>
      <c r="F3347" s="195" t="s">
        <v>695</v>
      </c>
      <c r="G3347" s="196"/>
      <c r="H3347" s="197"/>
      <c r="I3347" s="198">
        <f t="shared" ca="1" si="258"/>
        <v>0</v>
      </c>
      <c r="J3347" s="121"/>
      <c r="K3347" s="196">
        <f>SUMIFS(VENTAS[Cantidad],VENTAS[Código del producto Vendido],INVENTARIO[[#This Row],[Code]])</f>
        <v>0</v>
      </c>
      <c r="L3347" s="196">
        <f>INVENTARIO[[#This Row],[Entradas]]-INVENTARIO[[#This Row],[Salidas]]</f>
        <v>0</v>
      </c>
      <c r="M3347" s="197">
        <f ca="1">INVENTARIO[[#This Row],[Pricing 1]]*10%</f>
        <v>0</v>
      </c>
      <c r="N3347" s="197"/>
      <c r="O3347" s="197"/>
      <c r="P3347" s="197" t="e">
        <f t="shared" si="259"/>
        <v>#DIV/0!</v>
      </c>
      <c r="Q3347" s="196"/>
      <c r="R3347" s="197"/>
      <c r="S3347" s="199">
        <f t="shared" si="260"/>
        <v>0</v>
      </c>
      <c r="T3347" s="200">
        <f ca="1">(P3347+S3347)-INVENTARIO[[#This Row],[Comisión 10%]]</f>
        <v>0</v>
      </c>
      <c r="U3347" s="197">
        <f t="shared" ca="1" si="261"/>
        <v>0</v>
      </c>
      <c r="V3347" s="201"/>
      <c r="W3347" s="20">
        <f ca="1">INVENTARIO[[#This Row],[Precio Final]]-(INVENTARIO[[#This Row],[Comisión 10%]]+INVENTARIO[[#This Row],[Costo total]])</f>
        <v>0</v>
      </c>
      <c r="X3347" s="20">
        <f ca="1">INVENTARIO[[#This Row],[Ganancia Unitaria]]*INVENTARIO[[#This Row],[Salidas]]</f>
        <v>0</v>
      </c>
      <c r="Y3347" s="20"/>
      <c r="Z3347" s="20"/>
    </row>
    <row r="3348" spans="1:26" ht="55" hidden="1" customHeight="1" x14ac:dyDescent="0.15">
      <c r="A3348" s="23"/>
      <c r="B3348" s="171"/>
      <c r="C3348" s="22"/>
      <c r="D3348" s="120"/>
      <c r="E3348" s="194"/>
      <c r="F3348" s="195" t="s">
        <v>697</v>
      </c>
      <c r="G3348" s="196"/>
      <c r="H3348" s="197"/>
      <c r="I3348" s="198">
        <f t="shared" ca="1" si="258"/>
        <v>0</v>
      </c>
      <c r="J3348" s="121"/>
      <c r="K3348" s="196">
        <f>SUMIFS(VENTAS[Cantidad],VENTAS[Código del producto Vendido],INVENTARIO[[#This Row],[Code]])</f>
        <v>0</v>
      </c>
      <c r="L3348" s="196">
        <f>INVENTARIO[[#This Row],[Entradas]]-INVENTARIO[[#This Row],[Salidas]]</f>
        <v>0</v>
      </c>
      <c r="M3348" s="197">
        <f ca="1">INVENTARIO[[#This Row],[Pricing 1]]*10%</f>
        <v>0</v>
      </c>
      <c r="N3348" s="197"/>
      <c r="O3348" s="197"/>
      <c r="P3348" s="197" t="e">
        <f t="shared" si="259"/>
        <v>#DIV/0!</v>
      </c>
      <c r="Q3348" s="196"/>
      <c r="R3348" s="197"/>
      <c r="S3348" s="199">
        <f t="shared" si="260"/>
        <v>0</v>
      </c>
      <c r="T3348" s="200">
        <f ca="1">(P3348+S3348)-INVENTARIO[[#This Row],[Comisión 10%]]</f>
        <v>0</v>
      </c>
      <c r="U3348" s="197">
        <f t="shared" ca="1" si="261"/>
        <v>0</v>
      </c>
      <c r="V3348" s="201"/>
      <c r="W3348" s="20">
        <f ca="1">INVENTARIO[[#This Row],[Precio Final]]-(INVENTARIO[[#This Row],[Comisión 10%]]+INVENTARIO[[#This Row],[Costo total]])</f>
        <v>0</v>
      </c>
      <c r="X3348" s="20">
        <f ca="1">INVENTARIO[[#This Row],[Ganancia Unitaria]]*INVENTARIO[[#This Row],[Salidas]]</f>
        <v>0</v>
      </c>
      <c r="Y3348" s="20"/>
      <c r="Z3348" s="20"/>
    </row>
    <row r="3349" spans="1:26" ht="55" hidden="1" customHeight="1" x14ac:dyDescent="0.15">
      <c r="A3349" s="23"/>
      <c r="B3349" s="171"/>
      <c r="C3349" s="22"/>
      <c r="D3349" s="120"/>
      <c r="E3349" s="194"/>
      <c r="F3349" s="195" t="s">
        <v>692</v>
      </c>
      <c r="G3349" s="196"/>
      <c r="H3349" s="197"/>
      <c r="I3349" s="198">
        <f t="shared" ca="1" si="258"/>
        <v>0</v>
      </c>
      <c r="J3349" s="121"/>
      <c r="K3349" s="196">
        <f>SUMIFS(VENTAS[Cantidad],VENTAS[Código del producto Vendido],INVENTARIO[[#This Row],[Code]])</f>
        <v>0</v>
      </c>
      <c r="L3349" s="196">
        <f>INVENTARIO[[#This Row],[Entradas]]-INVENTARIO[[#This Row],[Salidas]]</f>
        <v>0</v>
      </c>
      <c r="M3349" s="197">
        <f ca="1">INVENTARIO[[#This Row],[Pricing 1]]*10%</f>
        <v>0</v>
      </c>
      <c r="N3349" s="197"/>
      <c r="O3349" s="197"/>
      <c r="P3349" s="197" t="e">
        <f t="shared" si="259"/>
        <v>#DIV/0!</v>
      </c>
      <c r="Q3349" s="196"/>
      <c r="R3349" s="197"/>
      <c r="S3349" s="199">
        <f t="shared" si="260"/>
        <v>0</v>
      </c>
      <c r="T3349" s="200">
        <f ca="1">(P3349+S3349)-INVENTARIO[[#This Row],[Comisión 10%]]</f>
        <v>0</v>
      </c>
      <c r="U3349" s="197">
        <f t="shared" ca="1" si="261"/>
        <v>0</v>
      </c>
      <c r="V3349" s="201"/>
      <c r="W3349" s="20">
        <f ca="1">INVENTARIO[[#This Row],[Precio Final]]-(INVENTARIO[[#This Row],[Comisión 10%]]+INVENTARIO[[#This Row],[Costo total]])</f>
        <v>0</v>
      </c>
      <c r="X3349" s="20">
        <f ca="1">INVENTARIO[[#This Row],[Ganancia Unitaria]]*INVENTARIO[[#This Row],[Salidas]]</f>
        <v>0</v>
      </c>
      <c r="Y3349" s="20"/>
      <c r="Z3349" s="20"/>
    </row>
    <row r="3350" spans="1:26" ht="55" hidden="1" customHeight="1" x14ac:dyDescent="0.15">
      <c r="A3350" s="23"/>
      <c r="B3350" s="171"/>
      <c r="C3350" s="22"/>
      <c r="D3350" s="120"/>
      <c r="E3350" s="194"/>
      <c r="F3350" s="195" t="s">
        <v>692</v>
      </c>
      <c r="G3350" s="196"/>
      <c r="H3350" s="197"/>
      <c r="I3350" s="198">
        <f t="shared" ca="1" si="258"/>
        <v>0</v>
      </c>
      <c r="J3350" s="121"/>
      <c r="K3350" s="196">
        <f>SUMIFS(VENTAS[Cantidad],VENTAS[Código del producto Vendido],INVENTARIO[[#This Row],[Code]])</f>
        <v>0</v>
      </c>
      <c r="L3350" s="196">
        <f>INVENTARIO[[#This Row],[Entradas]]-INVENTARIO[[#This Row],[Salidas]]</f>
        <v>0</v>
      </c>
      <c r="M3350" s="197">
        <f ca="1">INVENTARIO[[#This Row],[Pricing 1]]*10%</f>
        <v>0</v>
      </c>
      <c r="N3350" s="197"/>
      <c r="O3350" s="197"/>
      <c r="P3350" s="197" t="e">
        <f t="shared" si="259"/>
        <v>#DIV/0!</v>
      </c>
      <c r="Q3350" s="196"/>
      <c r="R3350" s="197"/>
      <c r="S3350" s="199">
        <f t="shared" si="260"/>
        <v>0</v>
      </c>
      <c r="T3350" s="200">
        <f ca="1">(P3350+S3350)-INVENTARIO[[#This Row],[Comisión 10%]]</f>
        <v>0</v>
      </c>
      <c r="U3350" s="197">
        <f t="shared" ca="1" si="261"/>
        <v>0</v>
      </c>
      <c r="V3350" s="201"/>
      <c r="W3350" s="20">
        <f ca="1">INVENTARIO[[#This Row],[Precio Final]]-(INVENTARIO[[#This Row],[Comisión 10%]]+INVENTARIO[[#This Row],[Costo total]])</f>
        <v>0</v>
      </c>
      <c r="X3350" s="20">
        <f ca="1">INVENTARIO[[#This Row],[Ganancia Unitaria]]*INVENTARIO[[#This Row],[Salidas]]</f>
        <v>0</v>
      </c>
      <c r="Y3350" s="20"/>
      <c r="Z3350" s="20"/>
    </row>
    <row r="3351" spans="1:26" ht="55" hidden="1" customHeight="1" x14ac:dyDescent="0.15">
      <c r="A3351" s="23"/>
      <c r="B3351" s="171"/>
      <c r="C3351" s="22"/>
      <c r="D3351" s="120"/>
      <c r="E3351" s="194"/>
      <c r="F3351" s="195" t="s">
        <v>695</v>
      </c>
      <c r="G3351" s="196"/>
      <c r="H3351" s="197"/>
      <c r="I3351" s="198">
        <f t="shared" ca="1" si="258"/>
        <v>0</v>
      </c>
      <c r="J3351" s="121"/>
      <c r="K3351" s="196">
        <f>SUMIFS(VENTAS[Cantidad],VENTAS[Código del producto Vendido],INVENTARIO[[#This Row],[Code]])</f>
        <v>0</v>
      </c>
      <c r="L3351" s="196">
        <f>INVENTARIO[[#This Row],[Entradas]]-INVENTARIO[[#This Row],[Salidas]]</f>
        <v>0</v>
      </c>
      <c r="M3351" s="197">
        <f ca="1">INVENTARIO[[#This Row],[Pricing 1]]*10%</f>
        <v>0</v>
      </c>
      <c r="N3351" s="197"/>
      <c r="O3351" s="197"/>
      <c r="P3351" s="197" t="e">
        <f t="shared" si="259"/>
        <v>#DIV/0!</v>
      </c>
      <c r="Q3351" s="196"/>
      <c r="R3351" s="197"/>
      <c r="S3351" s="199">
        <f t="shared" si="260"/>
        <v>0</v>
      </c>
      <c r="T3351" s="200">
        <f ca="1">(P3351+S3351)-INVENTARIO[[#This Row],[Comisión 10%]]</f>
        <v>0</v>
      </c>
      <c r="U3351" s="197">
        <f t="shared" ca="1" si="261"/>
        <v>0</v>
      </c>
      <c r="V3351" s="201"/>
      <c r="W3351" s="20">
        <f ca="1">INVENTARIO[[#This Row],[Precio Final]]-(INVENTARIO[[#This Row],[Comisión 10%]]+INVENTARIO[[#This Row],[Costo total]])</f>
        <v>0</v>
      </c>
      <c r="X3351" s="20">
        <f ca="1">INVENTARIO[[#This Row],[Ganancia Unitaria]]*INVENTARIO[[#This Row],[Salidas]]</f>
        <v>0</v>
      </c>
      <c r="Y3351" s="20"/>
      <c r="Z3351" s="20"/>
    </row>
    <row r="3352" spans="1:26" ht="55" hidden="1" customHeight="1" x14ac:dyDescent="0.15">
      <c r="A3352" s="23"/>
      <c r="B3352" s="171"/>
      <c r="C3352" s="22"/>
      <c r="D3352" s="120"/>
      <c r="E3352" s="194"/>
      <c r="F3352" s="195" t="s">
        <v>697</v>
      </c>
      <c r="G3352" s="196"/>
      <c r="H3352" s="197"/>
      <c r="I3352" s="198">
        <f t="shared" ca="1" si="258"/>
        <v>0</v>
      </c>
      <c r="J3352" s="121"/>
      <c r="K3352" s="196">
        <f>SUMIFS(VENTAS[Cantidad],VENTAS[Código del producto Vendido],INVENTARIO[[#This Row],[Code]])</f>
        <v>0</v>
      </c>
      <c r="L3352" s="196">
        <f>INVENTARIO[[#This Row],[Entradas]]-INVENTARIO[[#This Row],[Salidas]]</f>
        <v>0</v>
      </c>
      <c r="M3352" s="197">
        <f ca="1">INVENTARIO[[#This Row],[Pricing 1]]*10%</f>
        <v>0</v>
      </c>
      <c r="N3352" s="197"/>
      <c r="O3352" s="197"/>
      <c r="P3352" s="197" t="e">
        <f t="shared" si="259"/>
        <v>#DIV/0!</v>
      </c>
      <c r="Q3352" s="196"/>
      <c r="R3352" s="197"/>
      <c r="S3352" s="199">
        <f t="shared" si="260"/>
        <v>0</v>
      </c>
      <c r="T3352" s="200">
        <f ca="1">(P3352+S3352)-INVENTARIO[[#This Row],[Comisión 10%]]</f>
        <v>0</v>
      </c>
      <c r="U3352" s="197">
        <f t="shared" ca="1" si="261"/>
        <v>0</v>
      </c>
      <c r="V3352" s="201"/>
      <c r="W3352" s="20">
        <f ca="1">INVENTARIO[[#This Row],[Precio Final]]-(INVENTARIO[[#This Row],[Comisión 10%]]+INVENTARIO[[#This Row],[Costo total]])</f>
        <v>0</v>
      </c>
      <c r="X3352" s="20">
        <f ca="1">INVENTARIO[[#This Row],[Ganancia Unitaria]]*INVENTARIO[[#This Row],[Salidas]]</f>
        <v>0</v>
      </c>
      <c r="Y3352" s="20"/>
      <c r="Z3352" s="20"/>
    </row>
    <row r="3353" spans="1:26" ht="55" hidden="1" customHeight="1" x14ac:dyDescent="0.15">
      <c r="A3353" s="23"/>
      <c r="B3353" s="171"/>
      <c r="C3353" s="22"/>
      <c r="D3353" s="120"/>
      <c r="E3353" s="194"/>
      <c r="F3353" s="195" t="s">
        <v>698</v>
      </c>
      <c r="G3353" s="196"/>
      <c r="H3353" s="197"/>
      <c r="I3353" s="198">
        <f t="shared" ca="1" si="258"/>
        <v>0</v>
      </c>
      <c r="J3353" s="121"/>
      <c r="K3353" s="196">
        <f>SUMIFS(VENTAS[Cantidad],VENTAS[Código del producto Vendido],INVENTARIO[[#This Row],[Code]])</f>
        <v>0</v>
      </c>
      <c r="L3353" s="196">
        <f>INVENTARIO[[#This Row],[Entradas]]-INVENTARIO[[#This Row],[Salidas]]</f>
        <v>0</v>
      </c>
      <c r="M3353" s="197">
        <f ca="1">INVENTARIO[[#This Row],[Pricing 1]]*10%</f>
        <v>0</v>
      </c>
      <c r="N3353" s="197"/>
      <c r="O3353" s="197"/>
      <c r="P3353" s="197" t="e">
        <f t="shared" si="259"/>
        <v>#DIV/0!</v>
      </c>
      <c r="Q3353" s="196"/>
      <c r="R3353" s="197"/>
      <c r="S3353" s="199">
        <f t="shared" si="260"/>
        <v>0</v>
      </c>
      <c r="T3353" s="200">
        <f ca="1">(P3353+S3353)-INVENTARIO[[#This Row],[Comisión 10%]]</f>
        <v>0</v>
      </c>
      <c r="U3353" s="197">
        <f t="shared" ca="1" si="261"/>
        <v>0</v>
      </c>
      <c r="V3353" s="201"/>
      <c r="W3353" s="20">
        <f ca="1">INVENTARIO[[#This Row],[Precio Final]]-(INVENTARIO[[#This Row],[Comisión 10%]]+INVENTARIO[[#This Row],[Costo total]])</f>
        <v>0</v>
      </c>
      <c r="X3353" s="20">
        <f ca="1">INVENTARIO[[#This Row],[Ganancia Unitaria]]*INVENTARIO[[#This Row],[Salidas]]</f>
        <v>0</v>
      </c>
      <c r="Y3353" s="20"/>
      <c r="Z3353" s="20"/>
    </row>
    <row r="3354" spans="1:26" ht="55" hidden="1" customHeight="1" x14ac:dyDescent="0.15">
      <c r="A3354" s="23"/>
      <c r="B3354" s="171"/>
      <c r="C3354" s="22"/>
      <c r="D3354" s="120"/>
      <c r="E3354" s="194"/>
      <c r="F3354" s="195" t="s">
        <v>697</v>
      </c>
      <c r="G3354" s="196"/>
      <c r="H3354" s="197"/>
      <c r="I3354" s="198">
        <f t="shared" ca="1" si="258"/>
        <v>0</v>
      </c>
      <c r="J3354" s="121"/>
      <c r="K3354" s="196">
        <f>SUMIFS(VENTAS[Cantidad],VENTAS[Código del producto Vendido],INVENTARIO[[#This Row],[Code]])</f>
        <v>0</v>
      </c>
      <c r="L3354" s="196">
        <f>INVENTARIO[[#This Row],[Entradas]]-INVENTARIO[[#This Row],[Salidas]]</f>
        <v>0</v>
      </c>
      <c r="M3354" s="197">
        <f ca="1">INVENTARIO[[#This Row],[Pricing 1]]*10%</f>
        <v>0</v>
      </c>
      <c r="N3354" s="197"/>
      <c r="O3354" s="197"/>
      <c r="P3354" s="197" t="e">
        <f t="shared" si="259"/>
        <v>#DIV/0!</v>
      </c>
      <c r="Q3354" s="196"/>
      <c r="R3354" s="197"/>
      <c r="S3354" s="199">
        <f t="shared" si="260"/>
        <v>0</v>
      </c>
      <c r="T3354" s="200">
        <f ca="1">(P3354+S3354)-INVENTARIO[[#This Row],[Comisión 10%]]</f>
        <v>0</v>
      </c>
      <c r="U3354" s="197">
        <f t="shared" ca="1" si="261"/>
        <v>0</v>
      </c>
      <c r="V3354" s="201"/>
      <c r="W3354" s="20">
        <f ca="1">INVENTARIO[[#This Row],[Precio Final]]-(INVENTARIO[[#This Row],[Comisión 10%]]+INVENTARIO[[#This Row],[Costo total]])</f>
        <v>0</v>
      </c>
      <c r="X3354" s="20">
        <f ca="1">INVENTARIO[[#This Row],[Ganancia Unitaria]]*INVENTARIO[[#This Row],[Salidas]]</f>
        <v>0</v>
      </c>
      <c r="Y3354" s="20"/>
      <c r="Z3354" s="20"/>
    </row>
    <row r="3355" spans="1:26" ht="55" hidden="1" customHeight="1" x14ac:dyDescent="0.15">
      <c r="A3355" s="23"/>
      <c r="B3355" s="171"/>
      <c r="C3355" s="22"/>
      <c r="D3355" s="120"/>
      <c r="E3355" s="194"/>
      <c r="F3355" s="195" t="s">
        <v>695</v>
      </c>
      <c r="G3355" s="196"/>
      <c r="H3355" s="197"/>
      <c r="I3355" s="198">
        <f t="shared" ca="1" si="258"/>
        <v>0</v>
      </c>
      <c r="J3355" s="121"/>
      <c r="K3355" s="196">
        <f>SUMIFS(VENTAS[Cantidad],VENTAS[Código del producto Vendido],INVENTARIO[[#This Row],[Code]])</f>
        <v>0</v>
      </c>
      <c r="L3355" s="196">
        <f>INVENTARIO[[#This Row],[Entradas]]-INVENTARIO[[#This Row],[Salidas]]</f>
        <v>0</v>
      </c>
      <c r="M3355" s="197">
        <f ca="1">INVENTARIO[[#This Row],[Pricing 1]]*10%</f>
        <v>0</v>
      </c>
      <c r="N3355" s="197"/>
      <c r="O3355" s="197"/>
      <c r="P3355" s="197" t="e">
        <f t="shared" si="259"/>
        <v>#DIV/0!</v>
      </c>
      <c r="Q3355" s="196"/>
      <c r="R3355" s="197"/>
      <c r="S3355" s="199">
        <f t="shared" si="260"/>
        <v>0</v>
      </c>
      <c r="T3355" s="200">
        <f ca="1">(P3355+S3355)-INVENTARIO[[#This Row],[Comisión 10%]]</f>
        <v>0</v>
      </c>
      <c r="U3355" s="197">
        <f t="shared" ca="1" si="261"/>
        <v>0</v>
      </c>
      <c r="V3355" s="201"/>
      <c r="W3355" s="20">
        <f ca="1">INVENTARIO[[#This Row],[Precio Final]]-(INVENTARIO[[#This Row],[Comisión 10%]]+INVENTARIO[[#This Row],[Costo total]])</f>
        <v>0</v>
      </c>
      <c r="X3355" s="20">
        <f ca="1">INVENTARIO[[#This Row],[Ganancia Unitaria]]*INVENTARIO[[#This Row],[Salidas]]</f>
        <v>0</v>
      </c>
      <c r="Y3355" s="20"/>
      <c r="Z3355" s="20"/>
    </row>
    <row r="3356" spans="1:26" ht="55" hidden="1" customHeight="1" x14ac:dyDescent="0.15">
      <c r="A3356" s="23"/>
      <c r="B3356" s="171"/>
      <c r="C3356" s="22"/>
      <c r="D3356" s="120"/>
      <c r="E3356" s="194"/>
      <c r="F3356" s="195" t="s">
        <v>698</v>
      </c>
      <c r="G3356" s="196"/>
      <c r="H3356" s="197"/>
      <c r="I3356" s="198">
        <f t="shared" ca="1" si="258"/>
        <v>0</v>
      </c>
      <c r="J3356" s="121"/>
      <c r="K3356" s="196">
        <f>SUMIFS(VENTAS[Cantidad],VENTAS[Código del producto Vendido],INVENTARIO[[#This Row],[Code]])</f>
        <v>0</v>
      </c>
      <c r="L3356" s="196">
        <f>INVENTARIO[[#This Row],[Entradas]]-INVENTARIO[[#This Row],[Salidas]]</f>
        <v>0</v>
      </c>
      <c r="M3356" s="197">
        <f ca="1">INVENTARIO[[#This Row],[Pricing 1]]*10%</f>
        <v>0</v>
      </c>
      <c r="N3356" s="197"/>
      <c r="O3356" s="197"/>
      <c r="P3356" s="197" t="e">
        <f t="shared" si="259"/>
        <v>#DIV/0!</v>
      </c>
      <c r="Q3356" s="196"/>
      <c r="R3356" s="197"/>
      <c r="S3356" s="199">
        <f t="shared" si="260"/>
        <v>0</v>
      </c>
      <c r="T3356" s="200">
        <f ca="1">(P3356+S3356)-INVENTARIO[[#This Row],[Comisión 10%]]</f>
        <v>0</v>
      </c>
      <c r="U3356" s="197">
        <f t="shared" ca="1" si="261"/>
        <v>0</v>
      </c>
      <c r="V3356" s="201"/>
      <c r="W3356" s="20">
        <f ca="1">INVENTARIO[[#This Row],[Precio Final]]-(INVENTARIO[[#This Row],[Comisión 10%]]+INVENTARIO[[#This Row],[Costo total]])</f>
        <v>0</v>
      </c>
      <c r="X3356" s="20">
        <f ca="1">INVENTARIO[[#This Row],[Ganancia Unitaria]]*INVENTARIO[[#This Row],[Salidas]]</f>
        <v>0</v>
      </c>
      <c r="Y3356" s="20"/>
      <c r="Z3356" s="20"/>
    </row>
    <row r="3357" spans="1:26" ht="55" hidden="1" customHeight="1" x14ac:dyDescent="0.15">
      <c r="A3357" s="23"/>
      <c r="B3357" s="171"/>
      <c r="C3357" s="22"/>
      <c r="D3357" s="120"/>
      <c r="E3357" s="194"/>
      <c r="F3357" s="195" t="s">
        <v>695</v>
      </c>
      <c r="G3357" s="196"/>
      <c r="H3357" s="197"/>
      <c r="I3357" s="198">
        <f t="shared" ca="1" si="258"/>
        <v>0</v>
      </c>
      <c r="J3357" s="121"/>
      <c r="K3357" s="196">
        <f>SUMIFS(VENTAS[Cantidad],VENTAS[Código del producto Vendido],INVENTARIO[[#This Row],[Code]])</f>
        <v>0</v>
      </c>
      <c r="L3357" s="196">
        <f>INVENTARIO[[#This Row],[Entradas]]-INVENTARIO[[#This Row],[Salidas]]</f>
        <v>0</v>
      </c>
      <c r="M3357" s="197">
        <f ca="1">INVENTARIO[[#This Row],[Pricing 1]]*10%</f>
        <v>0</v>
      </c>
      <c r="N3357" s="197"/>
      <c r="O3357" s="197"/>
      <c r="P3357" s="197" t="e">
        <f t="shared" si="259"/>
        <v>#DIV/0!</v>
      </c>
      <c r="Q3357" s="196"/>
      <c r="R3357" s="197"/>
      <c r="S3357" s="199">
        <f t="shared" si="260"/>
        <v>0</v>
      </c>
      <c r="T3357" s="200">
        <f ca="1">(P3357+S3357)-INVENTARIO[[#This Row],[Comisión 10%]]</f>
        <v>0</v>
      </c>
      <c r="U3357" s="197">
        <f t="shared" ca="1" si="261"/>
        <v>0</v>
      </c>
      <c r="V3357" s="201"/>
      <c r="W3357" s="20">
        <f ca="1">INVENTARIO[[#This Row],[Precio Final]]-(INVENTARIO[[#This Row],[Comisión 10%]]+INVENTARIO[[#This Row],[Costo total]])</f>
        <v>0</v>
      </c>
      <c r="X3357" s="20">
        <f ca="1">INVENTARIO[[#This Row],[Ganancia Unitaria]]*INVENTARIO[[#This Row],[Salidas]]</f>
        <v>0</v>
      </c>
      <c r="Y3357" s="20"/>
      <c r="Z3357" s="20"/>
    </row>
    <row r="3358" spans="1:26" ht="55" hidden="1" customHeight="1" x14ac:dyDescent="0.15">
      <c r="A3358" s="23"/>
      <c r="B3358" s="171"/>
      <c r="C3358" s="22"/>
      <c r="D3358" s="120"/>
      <c r="E3358" s="194"/>
      <c r="F3358" s="195" t="s">
        <v>697</v>
      </c>
      <c r="G3358" s="196"/>
      <c r="H3358" s="197"/>
      <c r="I3358" s="198">
        <f t="shared" ca="1" si="258"/>
        <v>0</v>
      </c>
      <c r="J3358" s="121"/>
      <c r="K3358" s="196">
        <f>SUMIFS(VENTAS[Cantidad],VENTAS[Código del producto Vendido],INVENTARIO[[#This Row],[Code]])</f>
        <v>0</v>
      </c>
      <c r="L3358" s="196">
        <f>INVENTARIO[[#This Row],[Entradas]]-INVENTARIO[[#This Row],[Salidas]]</f>
        <v>0</v>
      </c>
      <c r="M3358" s="197">
        <f ca="1">INVENTARIO[[#This Row],[Pricing 1]]*10%</f>
        <v>0</v>
      </c>
      <c r="N3358" s="197"/>
      <c r="O3358" s="197"/>
      <c r="P3358" s="197" t="e">
        <f t="shared" si="259"/>
        <v>#DIV/0!</v>
      </c>
      <c r="Q3358" s="196"/>
      <c r="R3358" s="197"/>
      <c r="S3358" s="199">
        <f t="shared" si="260"/>
        <v>0</v>
      </c>
      <c r="T3358" s="200">
        <f ca="1">(P3358+S3358)-INVENTARIO[[#This Row],[Comisión 10%]]</f>
        <v>0</v>
      </c>
      <c r="U3358" s="197">
        <f t="shared" ca="1" si="261"/>
        <v>0</v>
      </c>
      <c r="V3358" s="201"/>
      <c r="W3358" s="20">
        <f ca="1">INVENTARIO[[#This Row],[Precio Final]]-(INVENTARIO[[#This Row],[Comisión 10%]]+INVENTARIO[[#This Row],[Costo total]])</f>
        <v>0</v>
      </c>
      <c r="X3358" s="20">
        <f ca="1">INVENTARIO[[#This Row],[Ganancia Unitaria]]*INVENTARIO[[#This Row],[Salidas]]</f>
        <v>0</v>
      </c>
      <c r="Y3358" s="20"/>
      <c r="Z3358" s="20"/>
    </row>
    <row r="3359" spans="1:26" ht="55" hidden="1" customHeight="1" x14ac:dyDescent="0.15">
      <c r="A3359" s="23"/>
      <c r="B3359" s="171"/>
      <c r="C3359" s="22"/>
      <c r="D3359" s="120"/>
      <c r="E3359" s="194"/>
      <c r="F3359" s="195" t="s">
        <v>695</v>
      </c>
      <c r="G3359" s="196"/>
      <c r="H3359" s="197"/>
      <c r="I3359" s="198">
        <f t="shared" ca="1" si="258"/>
        <v>0</v>
      </c>
      <c r="J3359" s="121"/>
      <c r="K3359" s="196">
        <f>SUMIFS(VENTAS[Cantidad],VENTAS[Código del producto Vendido],INVENTARIO[[#This Row],[Code]])</f>
        <v>0</v>
      </c>
      <c r="L3359" s="196">
        <f>INVENTARIO[[#This Row],[Entradas]]-INVENTARIO[[#This Row],[Salidas]]</f>
        <v>0</v>
      </c>
      <c r="M3359" s="197">
        <f ca="1">INVENTARIO[[#This Row],[Pricing 1]]*10%</f>
        <v>0</v>
      </c>
      <c r="N3359" s="197"/>
      <c r="O3359" s="197"/>
      <c r="P3359" s="197" t="e">
        <f t="shared" si="259"/>
        <v>#DIV/0!</v>
      </c>
      <c r="Q3359" s="196"/>
      <c r="R3359" s="197"/>
      <c r="S3359" s="199">
        <f t="shared" si="260"/>
        <v>0</v>
      </c>
      <c r="T3359" s="200">
        <f ca="1">(P3359+S3359)-INVENTARIO[[#This Row],[Comisión 10%]]</f>
        <v>0</v>
      </c>
      <c r="U3359" s="197">
        <f t="shared" ca="1" si="261"/>
        <v>0</v>
      </c>
      <c r="V3359" s="201"/>
      <c r="W3359" s="20">
        <f ca="1">INVENTARIO[[#This Row],[Precio Final]]-(INVENTARIO[[#This Row],[Comisión 10%]]+INVENTARIO[[#This Row],[Costo total]])</f>
        <v>0</v>
      </c>
      <c r="X3359" s="20">
        <f ca="1">INVENTARIO[[#This Row],[Ganancia Unitaria]]*INVENTARIO[[#This Row],[Salidas]]</f>
        <v>0</v>
      </c>
      <c r="Y3359" s="20"/>
      <c r="Z3359" s="20"/>
    </row>
    <row r="3360" spans="1:26" ht="55" hidden="1" customHeight="1" x14ac:dyDescent="0.15">
      <c r="A3360" s="23"/>
      <c r="B3360" s="171"/>
      <c r="C3360" s="22"/>
      <c r="D3360" s="120"/>
      <c r="E3360" s="194"/>
      <c r="F3360" s="195" t="s">
        <v>697</v>
      </c>
      <c r="G3360" s="196"/>
      <c r="H3360" s="197"/>
      <c r="I3360" s="198">
        <f t="shared" ca="1" si="258"/>
        <v>0</v>
      </c>
      <c r="J3360" s="121"/>
      <c r="K3360" s="196">
        <f>SUMIFS(VENTAS[Cantidad],VENTAS[Código del producto Vendido],INVENTARIO[[#This Row],[Code]])</f>
        <v>0</v>
      </c>
      <c r="L3360" s="196">
        <f>INVENTARIO[[#This Row],[Entradas]]-INVENTARIO[[#This Row],[Salidas]]</f>
        <v>0</v>
      </c>
      <c r="M3360" s="197">
        <f ca="1">INVENTARIO[[#This Row],[Pricing 1]]*10%</f>
        <v>0</v>
      </c>
      <c r="N3360" s="197"/>
      <c r="O3360" s="197"/>
      <c r="P3360" s="197" t="e">
        <f t="shared" si="259"/>
        <v>#DIV/0!</v>
      </c>
      <c r="Q3360" s="196"/>
      <c r="R3360" s="197"/>
      <c r="S3360" s="199">
        <f t="shared" si="260"/>
        <v>0</v>
      </c>
      <c r="T3360" s="200">
        <f ca="1">(P3360+S3360)-INVENTARIO[[#This Row],[Comisión 10%]]</f>
        <v>0</v>
      </c>
      <c r="U3360" s="197">
        <f t="shared" ca="1" si="261"/>
        <v>0</v>
      </c>
      <c r="V3360" s="201"/>
      <c r="W3360" s="20">
        <f ca="1">INVENTARIO[[#This Row],[Precio Final]]-(INVENTARIO[[#This Row],[Comisión 10%]]+INVENTARIO[[#This Row],[Costo total]])</f>
        <v>0</v>
      </c>
      <c r="X3360" s="20">
        <f ca="1">INVENTARIO[[#This Row],[Ganancia Unitaria]]*INVENTARIO[[#This Row],[Salidas]]</f>
        <v>0</v>
      </c>
      <c r="Y3360" s="20"/>
      <c r="Z3360" s="20"/>
    </row>
    <row r="3361" spans="1:26" ht="55" hidden="1" customHeight="1" x14ac:dyDescent="0.15">
      <c r="A3361" s="23"/>
      <c r="B3361" s="171"/>
      <c r="C3361" s="22"/>
      <c r="D3361" s="120"/>
      <c r="E3361" s="194"/>
      <c r="F3361" s="195" t="s">
        <v>695</v>
      </c>
      <c r="G3361" s="196"/>
      <c r="H3361" s="197"/>
      <c r="I3361" s="198">
        <f t="shared" ca="1" si="258"/>
        <v>0</v>
      </c>
      <c r="J3361" s="121"/>
      <c r="K3361" s="196">
        <f>SUMIFS(VENTAS[Cantidad],VENTAS[Código del producto Vendido],INVENTARIO[[#This Row],[Code]])</f>
        <v>0</v>
      </c>
      <c r="L3361" s="196">
        <f>INVENTARIO[[#This Row],[Entradas]]-INVENTARIO[[#This Row],[Salidas]]</f>
        <v>0</v>
      </c>
      <c r="M3361" s="197">
        <f ca="1">INVENTARIO[[#This Row],[Pricing 1]]*10%</f>
        <v>0</v>
      </c>
      <c r="N3361" s="197"/>
      <c r="O3361" s="197"/>
      <c r="P3361" s="197" t="e">
        <f t="shared" si="259"/>
        <v>#DIV/0!</v>
      </c>
      <c r="Q3361" s="196"/>
      <c r="R3361" s="197"/>
      <c r="S3361" s="199">
        <f t="shared" si="260"/>
        <v>0</v>
      </c>
      <c r="T3361" s="200">
        <f ca="1">(P3361+S3361)-INVENTARIO[[#This Row],[Comisión 10%]]</f>
        <v>0</v>
      </c>
      <c r="U3361" s="197">
        <f t="shared" ca="1" si="261"/>
        <v>0</v>
      </c>
      <c r="V3361" s="201"/>
      <c r="W3361" s="20">
        <f ca="1">INVENTARIO[[#This Row],[Precio Final]]-(INVENTARIO[[#This Row],[Comisión 10%]]+INVENTARIO[[#This Row],[Costo total]])</f>
        <v>0</v>
      </c>
      <c r="X3361" s="20">
        <f ca="1">INVENTARIO[[#This Row],[Ganancia Unitaria]]*INVENTARIO[[#This Row],[Salidas]]</f>
        <v>0</v>
      </c>
      <c r="Y3361" s="20"/>
      <c r="Z3361" s="20"/>
    </row>
    <row r="3362" spans="1:26" ht="55" hidden="1" customHeight="1" x14ac:dyDescent="0.15">
      <c r="A3362" s="23"/>
      <c r="B3362" s="171"/>
      <c r="C3362" s="22"/>
      <c r="D3362" s="120"/>
      <c r="E3362" s="194"/>
      <c r="F3362" s="195" t="s">
        <v>695</v>
      </c>
      <c r="G3362" s="196"/>
      <c r="H3362" s="197"/>
      <c r="I3362" s="198">
        <f t="shared" ca="1" si="258"/>
        <v>0</v>
      </c>
      <c r="J3362" s="121"/>
      <c r="K3362" s="196">
        <f>SUMIFS(VENTAS[Cantidad],VENTAS[Código del producto Vendido],INVENTARIO[[#This Row],[Code]])</f>
        <v>0</v>
      </c>
      <c r="L3362" s="196">
        <f>INVENTARIO[[#This Row],[Entradas]]-INVENTARIO[[#This Row],[Salidas]]</f>
        <v>0</v>
      </c>
      <c r="M3362" s="197">
        <f ca="1">INVENTARIO[[#This Row],[Pricing 1]]*10%</f>
        <v>0</v>
      </c>
      <c r="N3362" s="197"/>
      <c r="O3362" s="197"/>
      <c r="P3362" s="197" t="e">
        <f t="shared" si="259"/>
        <v>#DIV/0!</v>
      </c>
      <c r="Q3362" s="196"/>
      <c r="R3362" s="197"/>
      <c r="S3362" s="199">
        <f t="shared" si="260"/>
        <v>0</v>
      </c>
      <c r="T3362" s="200">
        <f ca="1">(P3362+S3362)-INVENTARIO[[#This Row],[Comisión 10%]]</f>
        <v>0</v>
      </c>
      <c r="U3362" s="197">
        <f t="shared" ca="1" si="261"/>
        <v>0</v>
      </c>
      <c r="V3362" s="201"/>
      <c r="W3362" s="20">
        <f ca="1">INVENTARIO[[#This Row],[Precio Final]]-(INVENTARIO[[#This Row],[Comisión 10%]]+INVENTARIO[[#This Row],[Costo total]])</f>
        <v>0</v>
      </c>
      <c r="X3362" s="20">
        <f ca="1">INVENTARIO[[#This Row],[Ganancia Unitaria]]*INVENTARIO[[#This Row],[Salidas]]</f>
        <v>0</v>
      </c>
      <c r="Y3362" s="20"/>
      <c r="Z3362" s="20"/>
    </row>
    <row r="3363" spans="1:26" ht="55" hidden="1" customHeight="1" x14ac:dyDescent="0.15">
      <c r="A3363" s="23"/>
      <c r="B3363" s="171"/>
      <c r="C3363" s="22"/>
      <c r="D3363" s="120"/>
      <c r="E3363" s="194"/>
      <c r="F3363" s="195" t="s">
        <v>697</v>
      </c>
      <c r="G3363" s="196"/>
      <c r="H3363" s="197"/>
      <c r="I3363" s="198">
        <f t="shared" ca="1" si="258"/>
        <v>0</v>
      </c>
      <c r="J3363" s="121"/>
      <c r="K3363" s="196">
        <f>SUMIFS(VENTAS[Cantidad],VENTAS[Código del producto Vendido],INVENTARIO[[#This Row],[Code]])</f>
        <v>0</v>
      </c>
      <c r="L3363" s="196">
        <f>INVENTARIO[[#This Row],[Entradas]]-INVENTARIO[[#This Row],[Salidas]]</f>
        <v>0</v>
      </c>
      <c r="M3363" s="197">
        <f ca="1">INVENTARIO[[#This Row],[Pricing 1]]*10%</f>
        <v>0</v>
      </c>
      <c r="N3363" s="197"/>
      <c r="O3363" s="197"/>
      <c r="P3363" s="197" t="e">
        <f t="shared" si="259"/>
        <v>#DIV/0!</v>
      </c>
      <c r="Q3363" s="196"/>
      <c r="R3363" s="197"/>
      <c r="S3363" s="199">
        <f t="shared" si="260"/>
        <v>0</v>
      </c>
      <c r="T3363" s="200">
        <f ca="1">(P3363+S3363)-INVENTARIO[[#This Row],[Comisión 10%]]</f>
        <v>0</v>
      </c>
      <c r="U3363" s="197">
        <f t="shared" ca="1" si="261"/>
        <v>0</v>
      </c>
      <c r="V3363" s="201"/>
      <c r="W3363" s="20">
        <f ca="1">INVENTARIO[[#This Row],[Precio Final]]-(INVENTARIO[[#This Row],[Comisión 10%]]+INVENTARIO[[#This Row],[Costo total]])</f>
        <v>0</v>
      </c>
      <c r="X3363" s="20">
        <f ca="1">INVENTARIO[[#This Row],[Ganancia Unitaria]]*INVENTARIO[[#This Row],[Salidas]]</f>
        <v>0</v>
      </c>
      <c r="Y3363" s="20"/>
      <c r="Z3363" s="20"/>
    </row>
    <row r="3364" spans="1:26" ht="55" hidden="1" customHeight="1" x14ac:dyDescent="0.15">
      <c r="A3364" s="23"/>
      <c r="B3364" s="171"/>
      <c r="C3364" s="22"/>
      <c r="D3364" s="120"/>
      <c r="E3364" s="194"/>
      <c r="F3364" s="195" t="s">
        <v>695</v>
      </c>
      <c r="G3364" s="196"/>
      <c r="H3364" s="197"/>
      <c r="I3364" s="198">
        <f t="shared" ca="1" si="258"/>
        <v>0</v>
      </c>
      <c r="J3364" s="121"/>
      <c r="K3364" s="196">
        <f>SUMIFS(VENTAS[Cantidad],VENTAS[Código del producto Vendido],INVENTARIO[[#This Row],[Code]])</f>
        <v>0</v>
      </c>
      <c r="L3364" s="196">
        <f>INVENTARIO[[#This Row],[Entradas]]-INVENTARIO[[#This Row],[Salidas]]</f>
        <v>0</v>
      </c>
      <c r="M3364" s="197">
        <f ca="1">INVENTARIO[[#This Row],[Pricing 1]]*10%</f>
        <v>0</v>
      </c>
      <c r="N3364" s="197"/>
      <c r="O3364" s="197"/>
      <c r="P3364" s="197" t="e">
        <f t="shared" si="259"/>
        <v>#DIV/0!</v>
      </c>
      <c r="Q3364" s="196"/>
      <c r="R3364" s="197"/>
      <c r="S3364" s="199">
        <f t="shared" si="260"/>
        <v>0</v>
      </c>
      <c r="T3364" s="200">
        <f ca="1">(P3364+S3364)-INVENTARIO[[#This Row],[Comisión 10%]]</f>
        <v>0</v>
      </c>
      <c r="U3364" s="197">
        <f t="shared" ca="1" si="261"/>
        <v>0</v>
      </c>
      <c r="V3364" s="201"/>
      <c r="W3364" s="20">
        <f ca="1">INVENTARIO[[#This Row],[Precio Final]]-(INVENTARIO[[#This Row],[Comisión 10%]]+INVENTARIO[[#This Row],[Costo total]])</f>
        <v>0</v>
      </c>
      <c r="X3364" s="20">
        <f ca="1">INVENTARIO[[#This Row],[Ganancia Unitaria]]*INVENTARIO[[#This Row],[Salidas]]</f>
        <v>0</v>
      </c>
      <c r="Y3364" s="20"/>
      <c r="Z3364" s="20"/>
    </row>
    <row r="3365" spans="1:26" ht="55" hidden="1" customHeight="1" x14ac:dyDescent="0.15">
      <c r="A3365" s="23"/>
      <c r="B3365" s="171"/>
      <c r="C3365" s="22"/>
      <c r="D3365" s="120"/>
      <c r="E3365" s="194"/>
      <c r="F3365" s="195" t="s">
        <v>692</v>
      </c>
      <c r="G3365" s="196"/>
      <c r="H3365" s="197"/>
      <c r="I3365" s="198">
        <f t="shared" ca="1" si="258"/>
        <v>0</v>
      </c>
      <c r="J3365" s="121"/>
      <c r="K3365" s="196">
        <f>SUMIFS(VENTAS[Cantidad],VENTAS[Código del producto Vendido],INVENTARIO[[#This Row],[Code]])</f>
        <v>0</v>
      </c>
      <c r="L3365" s="196">
        <f>INVENTARIO[[#This Row],[Entradas]]-INVENTARIO[[#This Row],[Salidas]]</f>
        <v>0</v>
      </c>
      <c r="M3365" s="197">
        <f ca="1">INVENTARIO[[#This Row],[Pricing 1]]*10%</f>
        <v>0</v>
      </c>
      <c r="N3365" s="197"/>
      <c r="O3365" s="197"/>
      <c r="P3365" s="197" t="e">
        <f t="shared" si="259"/>
        <v>#DIV/0!</v>
      </c>
      <c r="Q3365" s="196"/>
      <c r="R3365" s="197"/>
      <c r="S3365" s="199">
        <f t="shared" si="260"/>
        <v>0</v>
      </c>
      <c r="T3365" s="200">
        <f ca="1">(P3365+S3365)-INVENTARIO[[#This Row],[Comisión 10%]]</f>
        <v>0</v>
      </c>
      <c r="U3365" s="197">
        <f t="shared" ca="1" si="261"/>
        <v>0</v>
      </c>
      <c r="V3365" s="201"/>
      <c r="W3365" s="20">
        <f ca="1">INVENTARIO[[#This Row],[Precio Final]]-(INVENTARIO[[#This Row],[Comisión 10%]]+INVENTARIO[[#This Row],[Costo total]])</f>
        <v>0</v>
      </c>
      <c r="X3365" s="20">
        <f ca="1">INVENTARIO[[#This Row],[Ganancia Unitaria]]*INVENTARIO[[#This Row],[Salidas]]</f>
        <v>0</v>
      </c>
      <c r="Y3365" s="20"/>
      <c r="Z3365" s="20"/>
    </row>
    <row r="3366" spans="1:26" ht="55" hidden="1" customHeight="1" x14ac:dyDescent="0.15">
      <c r="A3366" s="23"/>
      <c r="B3366" s="171"/>
      <c r="C3366" s="22"/>
      <c r="D3366" s="120"/>
      <c r="E3366" s="194"/>
      <c r="F3366" s="195" t="s">
        <v>695</v>
      </c>
      <c r="G3366" s="196"/>
      <c r="H3366" s="197"/>
      <c r="I3366" s="198">
        <f t="shared" ca="1" si="258"/>
        <v>0</v>
      </c>
      <c r="J3366" s="121"/>
      <c r="K3366" s="196">
        <f>SUMIFS(VENTAS[Cantidad],VENTAS[Código del producto Vendido],INVENTARIO[[#This Row],[Code]])</f>
        <v>0</v>
      </c>
      <c r="L3366" s="196">
        <f>INVENTARIO[[#This Row],[Entradas]]-INVENTARIO[[#This Row],[Salidas]]</f>
        <v>0</v>
      </c>
      <c r="M3366" s="197">
        <f ca="1">INVENTARIO[[#This Row],[Pricing 1]]*10%</f>
        <v>0</v>
      </c>
      <c r="N3366" s="197"/>
      <c r="O3366" s="197"/>
      <c r="P3366" s="197" t="e">
        <f t="shared" si="259"/>
        <v>#DIV/0!</v>
      </c>
      <c r="Q3366" s="196"/>
      <c r="R3366" s="197"/>
      <c r="S3366" s="199">
        <f t="shared" si="260"/>
        <v>0</v>
      </c>
      <c r="T3366" s="200">
        <f ca="1">(P3366+S3366)-INVENTARIO[[#This Row],[Comisión 10%]]</f>
        <v>0</v>
      </c>
      <c r="U3366" s="197">
        <f t="shared" ca="1" si="261"/>
        <v>0</v>
      </c>
      <c r="V3366" s="201"/>
      <c r="W3366" s="20">
        <f ca="1">INVENTARIO[[#This Row],[Precio Final]]-(INVENTARIO[[#This Row],[Comisión 10%]]+INVENTARIO[[#This Row],[Costo total]])</f>
        <v>0</v>
      </c>
      <c r="X3366" s="20">
        <f ca="1">INVENTARIO[[#This Row],[Ganancia Unitaria]]*INVENTARIO[[#This Row],[Salidas]]</f>
        <v>0</v>
      </c>
      <c r="Y3366" s="20"/>
      <c r="Z3366" s="20"/>
    </row>
    <row r="3367" spans="1:26" ht="55" hidden="1" customHeight="1" x14ac:dyDescent="0.15">
      <c r="A3367" s="23"/>
      <c r="B3367" s="171"/>
      <c r="C3367" s="22"/>
      <c r="D3367" s="120"/>
      <c r="E3367" s="194"/>
      <c r="F3367" s="195" t="s">
        <v>697</v>
      </c>
      <c r="G3367" s="196"/>
      <c r="H3367" s="197"/>
      <c r="I3367" s="198">
        <f t="shared" ca="1" si="258"/>
        <v>0</v>
      </c>
      <c r="J3367" s="121"/>
      <c r="K3367" s="196">
        <f>SUMIFS(VENTAS[Cantidad],VENTAS[Código del producto Vendido],INVENTARIO[[#This Row],[Code]])</f>
        <v>0</v>
      </c>
      <c r="L3367" s="196">
        <f>INVENTARIO[[#This Row],[Entradas]]-INVENTARIO[[#This Row],[Salidas]]</f>
        <v>0</v>
      </c>
      <c r="M3367" s="197">
        <f ca="1">INVENTARIO[[#This Row],[Pricing 1]]*10%</f>
        <v>0</v>
      </c>
      <c r="N3367" s="197"/>
      <c r="O3367" s="197"/>
      <c r="P3367" s="197" t="e">
        <f t="shared" si="259"/>
        <v>#DIV/0!</v>
      </c>
      <c r="Q3367" s="196"/>
      <c r="R3367" s="197"/>
      <c r="S3367" s="199">
        <f t="shared" si="260"/>
        <v>0</v>
      </c>
      <c r="T3367" s="200">
        <f ca="1">(P3367+S3367)-INVENTARIO[[#This Row],[Comisión 10%]]</f>
        <v>0</v>
      </c>
      <c r="U3367" s="197">
        <f t="shared" ca="1" si="261"/>
        <v>0</v>
      </c>
      <c r="V3367" s="201"/>
      <c r="W3367" s="20">
        <f ca="1">INVENTARIO[[#This Row],[Precio Final]]-(INVENTARIO[[#This Row],[Comisión 10%]]+INVENTARIO[[#This Row],[Costo total]])</f>
        <v>0</v>
      </c>
      <c r="X3367" s="20">
        <f ca="1">INVENTARIO[[#This Row],[Ganancia Unitaria]]*INVENTARIO[[#This Row],[Salidas]]</f>
        <v>0</v>
      </c>
      <c r="Y3367" s="20"/>
      <c r="Z3367" s="20"/>
    </row>
    <row r="3368" spans="1:26" ht="55" hidden="1" customHeight="1" x14ac:dyDescent="0.15">
      <c r="A3368" s="23"/>
      <c r="B3368" s="171"/>
      <c r="C3368" s="22"/>
      <c r="D3368" s="120"/>
      <c r="E3368" s="194"/>
      <c r="F3368" s="195" t="s">
        <v>697</v>
      </c>
      <c r="G3368" s="196"/>
      <c r="H3368" s="197"/>
      <c r="I3368" s="198">
        <f t="shared" ca="1" si="258"/>
        <v>0</v>
      </c>
      <c r="J3368" s="121"/>
      <c r="K3368" s="196">
        <f>SUMIFS(VENTAS[Cantidad],VENTAS[Código del producto Vendido],INVENTARIO[[#This Row],[Code]])</f>
        <v>0</v>
      </c>
      <c r="L3368" s="196">
        <f>INVENTARIO[[#This Row],[Entradas]]-INVENTARIO[[#This Row],[Salidas]]</f>
        <v>0</v>
      </c>
      <c r="M3368" s="197">
        <f ca="1">INVENTARIO[[#This Row],[Pricing 1]]*10%</f>
        <v>0</v>
      </c>
      <c r="N3368" s="197"/>
      <c r="O3368" s="197"/>
      <c r="P3368" s="197" t="e">
        <f t="shared" si="259"/>
        <v>#DIV/0!</v>
      </c>
      <c r="Q3368" s="196"/>
      <c r="R3368" s="197"/>
      <c r="S3368" s="199">
        <f t="shared" si="260"/>
        <v>0</v>
      </c>
      <c r="T3368" s="200">
        <f ca="1">(P3368+S3368)-INVENTARIO[[#This Row],[Comisión 10%]]</f>
        <v>0</v>
      </c>
      <c r="U3368" s="197">
        <f t="shared" ca="1" si="261"/>
        <v>0</v>
      </c>
      <c r="V3368" s="201"/>
      <c r="W3368" s="20">
        <f ca="1">INVENTARIO[[#This Row],[Precio Final]]-(INVENTARIO[[#This Row],[Comisión 10%]]+INVENTARIO[[#This Row],[Costo total]])</f>
        <v>0</v>
      </c>
      <c r="X3368" s="20">
        <f ca="1">INVENTARIO[[#This Row],[Ganancia Unitaria]]*INVENTARIO[[#This Row],[Salidas]]</f>
        <v>0</v>
      </c>
      <c r="Y3368" s="20"/>
      <c r="Z3368" s="20"/>
    </row>
    <row r="3369" spans="1:26" ht="55" hidden="1" customHeight="1" x14ac:dyDescent="0.15">
      <c r="A3369" s="23"/>
      <c r="B3369" s="171"/>
      <c r="C3369" s="22"/>
      <c r="D3369" s="120"/>
      <c r="E3369" s="194"/>
      <c r="F3369" s="195" t="s">
        <v>695</v>
      </c>
      <c r="G3369" s="196"/>
      <c r="H3369" s="197"/>
      <c r="I3369" s="198">
        <f t="shared" ca="1" si="258"/>
        <v>0</v>
      </c>
      <c r="J3369" s="121"/>
      <c r="K3369" s="196">
        <f>SUMIFS(VENTAS[Cantidad],VENTAS[Código del producto Vendido],INVENTARIO[[#This Row],[Code]])</f>
        <v>0</v>
      </c>
      <c r="L3369" s="196">
        <f>INVENTARIO[[#This Row],[Entradas]]-INVENTARIO[[#This Row],[Salidas]]</f>
        <v>0</v>
      </c>
      <c r="M3369" s="197">
        <f ca="1">INVENTARIO[[#This Row],[Pricing 1]]*10%</f>
        <v>0</v>
      </c>
      <c r="N3369" s="197"/>
      <c r="O3369" s="197"/>
      <c r="P3369" s="197" t="e">
        <f t="shared" si="259"/>
        <v>#DIV/0!</v>
      </c>
      <c r="Q3369" s="196"/>
      <c r="R3369" s="197"/>
      <c r="S3369" s="199">
        <f t="shared" si="260"/>
        <v>0</v>
      </c>
      <c r="T3369" s="200">
        <f ca="1">(P3369+S3369)-INVENTARIO[[#This Row],[Comisión 10%]]</f>
        <v>0</v>
      </c>
      <c r="U3369" s="197">
        <f t="shared" ca="1" si="261"/>
        <v>0</v>
      </c>
      <c r="V3369" s="201"/>
      <c r="W3369" s="20">
        <f ca="1">INVENTARIO[[#This Row],[Precio Final]]-(INVENTARIO[[#This Row],[Comisión 10%]]+INVENTARIO[[#This Row],[Costo total]])</f>
        <v>0</v>
      </c>
      <c r="X3369" s="20">
        <f ca="1">INVENTARIO[[#This Row],[Ganancia Unitaria]]*INVENTARIO[[#This Row],[Salidas]]</f>
        <v>0</v>
      </c>
      <c r="Y3369" s="20"/>
      <c r="Z3369" s="20"/>
    </row>
    <row r="3370" spans="1:26" ht="55" hidden="1" customHeight="1" x14ac:dyDescent="0.15">
      <c r="A3370" s="23"/>
      <c r="B3370" s="171"/>
      <c r="C3370" s="22"/>
      <c r="D3370" s="120"/>
      <c r="E3370" s="194"/>
      <c r="F3370" s="195" t="s">
        <v>692</v>
      </c>
      <c r="G3370" s="196"/>
      <c r="H3370" s="197"/>
      <c r="I3370" s="198">
        <f t="shared" ca="1" si="258"/>
        <v>0</v>
      </c>
      <c r="J3370" s="121"/>
      <c r="K3370" s="196">
        <f>SUMIFS(VENTAS[Cantidad],VENTAS[Código del producto Vendido],INVENTARIO[[#This Row],[Code]])</f>
        <v>0</v>
      </c>
      <c r="L3370" s="196">
        <f>INVENTARIO[[#This Row],[Entradas]]-INVENTARIO[[#This Row],[Salidas]]</f>
        <v>0</v>
      </c>
      <c r="M3370" s="197">
        <f ca="1">INVENTARIO[[#This Row],[Pricing 1]]*10%</f>
        <v>0</v>
      </c>
      <c r="N3370" s="197"/>
      <c r="O3370" s="197"/>
      <c r="P3370" s="197" t="e">
        <f t="shared" si="259"/>
        <v>#DIV/0!</v>
      </c>
      <c r="Q3370" s="196"/>
      <c r="R3370" s="197"/>
      <c r="S3370" s="199">
        <f t="shared" si="260"/>
        <v>0</v>
      </c>
      <c r="T3370" s="200">
        <f ca="1">(P3370+S3370)-INVENTARIO[[#This Row],[Comisión 10%]]</f>
        <v>0</v>
      </c>
      <c r="U3370" s="197">
        <f t="shared" ca="1" si="261"/>
        <v>0</v>
      </c>
      <c r="V3370" s="201"/>
      <c r="W3370" s="20">
        <f ca="1">INVENTARIO[[#This Row],[Precio Final]]-(INVENTARIO[[#This Row],[Comisión 10%]]+INVENTARIO[[#This Row],[Costo total]])</f>
        <v>0</v>
      </c>
      <c r="X3370" s="20">
        <f ca="1">INVENTARIO[[#This Row],[Ganancia Unitaria]]*INVENTARIO[[#This Row],[Salidas]]</f>
        <v>0</v>
      </c>
      <c r="Y3370" s="20"/>
      <c r="Z3370" s="20"/>
    </row>
    <row r="3371" spans="1:26" ht="55" hidden="1" customHeight="1" x14ac:dyDescent="0.15">
      <c r="A3371" s="23"/>
      <c r="B3371" s="171"/>
      <c r="C3371" s="22"/>
      <c r="D3371" s="120"/>
      <c r="E3371" s="194"/>
      <c r="F3371" s="195" t="s">
        <v>693</v>
      </c>
      <c r="G3371" s="196"/>
      <c r="H3371" s="197"/>
      <c r="I3371" s="198">
        <f t="shared" ca="1" si="258"/>
        <v>0</v>
      </c>
      <c r="J3371" s="121"/>
      <c r="K3371" s="196">
        <f>SUMIFS(VENTAS[Cantidad],VENTAS[Código del producto Vendido],INVENTARIO[[#This Row],[Code]])</f>
        <v>0</v>
      </c>
      <c r="L3371" s="196">
        <f>INVENTARIO[[#This Row],[Entradas]]-INVENTARIO[[#This Row],[Salidas]]</f>
        <v>0</v>
      </c>
      <c r="M3371" s="197">
        <f ca="1">INVENTARIO[[#This Row],[Pricing 1]]*10%</f>
        <v>0</v>
      </c>
      <c r="N3371" s="197"/>
      <c r="O3371" s="197"/>
      <c r="P3371" s="197" t="e">
        <f t="shared" si="259"/>
        <v>#DIV/0!</v>
      </c>
      <c r="Q3371" s="196"/>
      <c r="R3371" s="197"/>
      <c r="S3371" s="199">
        <f t="shared" si="260"/>
        <v>0</v>
      </c>
      <c r="T3371" s="200">
        <f ca="1">(P3371+S3371)-INVENTARIO[[#This Row],[Comisión 10%]]</f>
        <v>0</v>
      </c>
      <c r="U3371" s="197">
        <f t="shared" ca="1" si="261"/>
        <v>0</v>
      </c>
      <c r="V3371" s="201"/>
      <c r="W3371" s="20">
        <f ca="1">INVENTARIO[[#This Row],[Precio Final]]-(INVENTARIO[[#This Row],[Comisión 10%]]+INVENTARIO[[#This Row],[Costo total]])</f>
        <v>0</v>
      </c>
      <c r="X3371" s="20">
        <f ca="1">INVENTARIO[[#This Row],[Ganancia Unitaria]]*INVENTARIO[[#This Row],[Salidas]]</f>
        <v>0</v>
      </c>
      <c r="Y3371" s="20"/>
      <c r="Z3371" s="20"/>
    </row>
    <row r="3372" spans="1:26" ht="55" hidden="1" customHeight="1" x14ac:dyDescent="0.15">
      <c r="A3372" s="23"/>
      <c r="B3372" s="171"/>
      <c r="C3372" s="22"/>
      <c r="D3372" s="120"/>
      <c r="E3372" s="194"/>
      <c r="F3372" s="195" t="s">
        <v>697</v>
      </c>
      <c r="G3372" s="196"/>
      <c r="H3372" s="197"/>
      <c r="I3372" s="198">
        <f t="shared" ca="1" si="258"/>
        <v>0</v>
      </c>
      <c r="J3372" s="121"/>
      <c r="K3372" s="196">
        <f>SUMIFS(VENTAS[Cantidad],VENTAS[Código del producto Vendido],INVENTARIO[[#This Row],[Code]])</f>
        <v>0</v>
      </c>
      <c r="L3372" s="196">
        <f>INVENTARIO[[#This Row],[Entradas]]-INVENTARIO[[#This Row],[Salidas]]</f>
        <v>0</v>
      </c>
      <c r="M3372" s="197">
        <f ca="1">INVENTARIO[[#This Row],[Pricing 1]]*10%</f>
        <v>0</v>
      </c>
      <c r="N3372" s="197"/>
      <c r="O3372" s="197"/>
      <c r="P3372" s="197" t="e">
        <f t="shared" si="259"/>
        <v>#DIV/0!</v>
      </c>
      <c r="Q3372" s="196"/>
      <c r="R3372" s="197"/>
      <c r="S3372" s="199">
        <f t="shared" si="260"/>
        <v>0</v>
      </c>
      <c r="T3372" s="200">
        <f ca="1">(P3372+S3372)-INVENTARIO[[#This Row],[Comisión 10%]]</f>
        <v>0</v>
      </c>
      <c r="U3372" s="197">
        <f t="shared" ca="1" si="261"/>
        <v>0</v>
      </c>
      <c r="V3372" s="201"/>
      <c r="W3372" s="20">
        <f ca="1">INVENTARIO[[#This Row],[Precio Final]]-(INVENTARIO[[#This Row],[Comisión 10%]]+INVENTARIO[[#This Row],[Costo total]])</f>
        <v>0</v>
      </c>
      <c r="X3372" s="20">
        <f ca="1">INVENTARIO[[#This Row],[Ganancia Unitaria]]*INVENTARIO[[#This Row],[Salidas]]</f>
        <v>0</v>
      </c>
      <c r="Y3372" s="20"/>
      <c r="Z3372" s="20"/>
    </row>
    <row r="3373" spans="1:26" ht="55" hidden="1" customHeight="1" x14ac:dyDescent="0.15">
      <c r="A3373" s="23"/>
      <c r="B3373" s="171"/>
      <c r="C3373" s="22"/>
      <c r="D3373" s="120"/>
      <c r="E3373" s="194"/>
      <c r="F3373" s="195" t="s">
        <v>692</v>
      </c>
      <c r="G3373" s="196"/>
      <c r="H3373" s="197"/>
      <c r="I3373" s="198">
        <f t="shared" ca="1" si="258"/>
        <v>0</v>
      </c>
      <c r="J3373" s="121"/>
      <c r="K3373" s="196">
        <f>SUMIFS(VENTAS[Cantidad],VENTAS[Código del producto Vendido],INVENTARIO[[#This Row],[Code]])</f>
        <v>0</v>
      </c>
      <c r="L3373" s="196">
        <f>INVENTARIO[[#This Row],[Entradas]]-INVENTARIO[[#This Row],[Salidas]]</f>
        <v>0</v>
      </c>
      <c r="M3373" s="197">
        <f ca="1">INVENTARIO[[#This Row],[Pricing 1]]*10%</f>
        <v>0</v>
      </c>
      <c r="N3373" s="197"/>
      <c r="O3373" s="197"/>
      <c r="P3373" s="197" t="e">
        <f t="shared" si="259"/>
        <v>#DIV/0!</v>
      </c>
      <c r="Q3373" s="196"/>
      <c r="R3373" s="197"/>
      <c r="S3373" s="199">
        <f t="shared" si="260"/>
        <v>0</v>
      </c>
      <c r="T3373" s="200">
        <f ca="1">(P3373+S3373)-INVENTARIO[[#This Row],[Comisión 10%]]</f>
        <v>0</v>
      </c>
      <c r="U3373" s="197">
        <f t="shared" ca="1" si="261"/>
        <v>0</v>
      </c>
      <c r="V3373" s="201"/>
      <c r="W3373" s="20">
        <f ca="1">INVENTARIO[[#This Row],[Precio Final]]-(INVENTARIO[[#This Row],[Comisión 10%]]+INVENTARIO[[#This Row],[Costo total]])</f>
        <v>0</v>
      </c>
      <c r="X3373" s="20">
        <f ca="1">INVENTARIO[[#This Row],[Ganancia Unitaria]]*INVENTARIO[[#This Row],[Salidas]]</f>
        <v>0</v>
      </c>
      <c r="Y3373" s="20"/>
      <c r="Z3373" s="20"/>
    </row>
    <row r="3374" spans="1:26" ht="55" hidden="1" customHeight="1" x14ac:dyDescent="0.15">
      <c r="A3374" s="23"/>
      <c r="B3374" s="171"/>
      <c r="C3374" s="22"/>
      <c r="D3374" s="120"/>
      <c r="E3374" s="194"/>
      <c r="F3374" s="195" t="s">
        <v>692</v>
      </c>
      <c r="G3374" s="196"/>
      <c r="H3374" s="197"/>
      <c r="I3374" s="198">
        <f t="shared" ca="1" si="258"/>
        <v>0</v>
      </c>
      <c r="J3374" s="121"/>
      <c r="K3374" s="196">
        <f>SUMIFS(VENTAS[Cantidad],VENTAS[Código del producto Vendido],INVENTARIO[[#This Row],[Code]])</f>
        <v>0</v>
      </c>
      <c r="L3374" s="196">
        <f>INVENTARIO[[#This Row],[Entradas]]-INVENTARIO[[#This Row],[Salidas]]</f>
        <v>0</v>
      </c>
      <c r="M3374" s="197">
        <f ca="1">INVENTARIO[[#This Row],[Pricing 1]]*10%</f>
        <v>0</v>
      </c>
      <c r="N3374" s="197"/>
      <c r="O3374" s="197"/>
      <c r="P3374" s="197" t="e">
        <f t="shared" si="259"/>
        <v>#DIV/0!</v>
      </c>
      <c r="Q3374" s="196"/>
      <c r="R3374" s="197"/>
      <c r="S3374" s="199">
        <f t="shared" si="260"/>
        <v>0</v>
      </c>
      <c r="T3374" s="200">
        <f ca="1">(P3374+S3374)-INVENTARIO[[#This Row],[Comisión 10%]]</f>
        <v>0</v>
      </c>
      <c r="U3374" s="197">
        <f t="shared" ca="1" si="261"/>
        <v>0</v>
      </c>
      <c r="V3374" s="201"/>
      <c r="W3374" s="20">
        <f ca="1">INVENTARIO[[#This Row],[Precio Final]]-(INVENTARIO[[#This Row],[Comisión 10%]]+INVENTARIO[[#This Row],[Costo total]])</f>
        <v>0</v>
      </c>
      <c r="X3374" s="20">
        <f ca="1">INVENTARIO[[#This Row],[Ganancia Unitaria]]*INVENTARIO[[#This Row],[Salidas]]</f>
        <v>0</v>
      </c>
      <c r="Y3374" s="20"/>
      <c r="Z3374" s="20"/>
    </row>
    <row r="3375" spans="1:26" ht="55" hidden="1" customHeight="1" x14ac:dyDescent="0.15">
      <c r="A3375" s="23"/>
      <c r="B3375" s="171"/>
      <c r="C3375" s="22"/>
      <c r="D3375" s="120"/>
      <c r="E3375" s="194"/>
      <c r="F3375" s="195" t="s">
        <v>697</v>
      </c>
      <c r="G3375" s="196"/>
      <c r="H3375" s="197"/>
      <c r="I3375" s="198">
        <f t="shared" ca="1" si="258"/>
        <v>0</v>
      </c>
      <c r="J3375" s="121"/>
      <c r="K3375" s="196">
        <f>SUMIFS(VENTAS[Cantidad],VENTAS[Código del producto Vendido],INVENTARIO[[#This Row],[Code]])</f>
        <v>0</v>
      </c>
      <c r="L3375" s="196">
        <f>INVENTARIO[[#This Row],[Entradas]]-INVENTARIO[[#This Row],[Salidas]]</f>
        <v>0</v>
      </c>
      <c r="M3375" s="197">
        <f ca="1">INVENTARIO[[#This Row],[Pricing 1]]*10%</f>
        <v>0</v>
      </c>
      <c r="N3375" s="197"/>
      <c r="O3375" s="197"/>
      <c r="P3375" s="197" t="e">
        <f t="shared" si="259"/>
        <v>#DIV/0!</v>
      </c>
      <c r="Q3375" s="196"/>
      <c r="R3375" s="197"/>
      <c r="S3375" s="199">
        <f t="shared" si="260"/>
        <v>0</v>
      </c>
      <c r="T3375" s="200">
        <f ca="1">(P3375+S3375)-INVENTARIO[[#This Row],[Comisión 10%]]</f>
        <v>0</v>
      </c>
      <c r="U3375" s="197">
        <f t="shared" ca="1" si="261"/>
        <v>0</v>
      </c>
      <c r="V3375" s="201"/>
      <c r="W3375" s="20">
        <f ca="1">INVENTARIO[[#This Row],[Precio Final]]-(INVENTARIO[[#This Row],[Comisión 10%]]+INVENTARIO[[#This Row],[Costo total]])</f>
        <v>0</v>
      </c>
      <c r="X3375" s="20">
        <f ca="1">INVENTARIO[[#This Row],[Ganancia Unitaria]]*INVENTARIO[[#This Row],[Salidas]]</f>
        <v>0</v>
      </c>
      <c r="Y3375" s="20"/>
      <c r="Z3375" s="20"/>
    </row>
    <row r="3376" spans="1:26" ht="55" hidden="1" customHeight="1" x14ac:dyDescent="0.15">
      <c r="A3376" s="23"/>
      <c r="B3376" s="171"/>
      <c r="C3376" s="22"/>
      <c r="D3376" s="120"/>
      <c r="E3376" s="194"/>
      <c r="F3376" s="195" t="s">
        <v>714</v>
      </c>
      <c r="G3376" s="196"/>
      <c r="H3376" s="197"/>
      <c r="I3376" s="198">
        <f t="shared" ca="1" si="258"/>
        <v>0</v>
      </c>
      <c r="J3376" s="121"/>
      <c r="K3376" s="196">
        <f>SUMIFS(VENTAS[Cantidad],VENTAS[Código del producto Vendido],INVENTARIO[[#This Row],[Code]])</f>
        <v>0</v>
      </c>
      <c r="L3376" s="196">
        <f>INVENTARIO[[#This Row],[Entradas]]-INVENTARIO[[#This Row],[Salidas]]</f>
        <v>0</v>
      </c>
      <c r="M3376" s="197">
        <f ca="1">INVENTARIO[[#This Row],[Pricing 1]]*10%</f>
        <v>0</v>
      </c>
      <c r="N3376" s="197"/>
      <c r="O3376" s="197"/>
      <c r="P3376" s="197" t="e">
        <f t="shared" si="259"/>
        <v>#DIV/0!</v>
      </c>
      <c r="Q3376" s="196"/>
      <c r="R3376" s="197"/>
      <c r="S3376" s="199">
        <f t="shared" si="260"/>
        <v>0</v>
      </c>
      <c r="T3376" s="200">
        <f ca="1">(P3376+S3376)-INVENTARIO[[#This Row],[Comisión 10%]]</f>
        <v>0</v>
      </c>
      <c r="U3376" s="197">
        <f t="shared" ca="1" si="261"/>
        <v>0</v>
      </c>
      <c r="V3376" s="201"/>
      <c r="W3376" s="20">
        <f ca="1">INVENTARIO[[#This Row],[Precio Final]]-(INVENTARIO[[#This Row],[Comisión 10%]]+INVENTARIO[[#This Row],[Costo total]])</f>
        <v>0</v>
      </c>
      <c r="X3376" s="20">
        <f ca="1">INVENTARIO[[#This Row],[Ganancia Unitaria]]*INVENTARIO[[#This Row],[Salidas]]</f>
        <v>0</v>
      </c>
      <c r="Y3376" s="20"/>
      <c r="Z3376" s="20"/>
    </row>
    <row r="3377" spans="1:26" ht="55" hidden="1" customHeight="1" x14ac:dyDescent="0.15">
      <c r="A3377" s="23"/>
      <c r="B3377" s="171"/>
      <c r="C3377" s="22"/>
      <c r="D3377" s="120"/>
      <c r="E3377" s="194"/>
      <c r="F3377" s="195" t="s">
        <v>2412</v>
      </c>
      <c r="G3377" s="196"/>
      <c r="H3377" s="197"/>
      <c r="I3377" s="198">
        <f t="shared" ca="1" si="258"/>
        <v>0</v>
      </c>
      <c r="J3377" s="121"/>
      <c r="K3377" s="196">
        <f>SUMIFS(VENTAS[Cantidad],VENTAS[Código del producto Vendido],INVENTARIO[[#This Row],[Code]])</f>
        <v>0</v>
      </c>
      <c r="L3377" s="196">
        <f>INVENTARIO[[#This Row],[Entradas]]-INVENTARIO[[#This Row],[Salidas]]</f>
        <v>0</v>
      </c>
      <c r="M3377" s="197">
        <f ca="1">INVENTARIO[[#This Row],[Pricing 1]]*10%</f>
        <v>0</v>
      </c>
      <c r="N3377" s="197"/>
      <c r="O3377" s="197"/>
      <c r="P3377" s="197" t="e">
        <f t="shared" si="259"/>
        <v>#DIV/0!</v>
      </c>
      <c r="Q3377" s="196"/>
      <c r="R3377" s="197"/>
      <c r="S3377" s="199">
        <f t="shared" si="260"/>
        <v>0</v>
      </c>
      <c r="T3377" s="200">
        <f ca="1">(P3377+S3377)-INVENTARIO[[#This Row],[Comisión 10%]]</f>
        <v>0</v>
      </c>
      <c r="U3377" s="197">
        <f t="shared" ca="1" si="261"/>
        <v>0</v>
      </c>
      <c r="V3377" s="201"/>
      <c r="W3377" s="20">
        <f ca="1">INVENTARIO[[#This Row],[Precio Final]]-(INVENTARIO[[#This Row],[Comisión 10%]]+INVENTARIO[[#This Row],[Costo total]])</f>
        <v>0</v>
      </c>
      <c r="X3377" s="20">
        <f ca="1">INVENTARIO[[#This Row],[Ganancia Unitaria]]*INVENTARIO[[#This Row],[Salidas]]</f>
        <v>0</v>
      </c>
      <c r="Y3377" s="20"/>
      <c r="Z3377" s="20"/>
    </row>
    <row r="3378" spans="1:26" ht="55" hidden="1" customHeight="1" x14ac:dyDescent="0.15">
      <c r="A3378" s="23"/>
      <c r="B3378" s="171"/>
      <c r="C3378" s="22"/>
      <c r="D3378" s="120"/>
      <c r="E3378" s="194"/>
      <c r="F3378" s="195" t="s">
        <v>695</v>
      </c>
      <c r="G3378" s="196"/>
      <c r="H3378" s="197"/>
      <c r="I3378" s="198">
        <f t="shared" ca="1" si="258"/>
        <v>0</v>
      </c>
      <c r="J3378" s="121"/>
      <c r="K3378" s="196">
        <f>SUMIFS(VENTAS[Cantidad],VENTAS[Código del producto Vendido],INVENTARIO[[#This Row],[Code]])</f>
        <v>0</v>
      </c>
      <c r="L3378" s="196">
        <f>INVENTARIO[[#This Row],[Entradas]]-INVENTARIO[[#This Row],[Salidas]]</f>
        <v>0</v>
      </c>
      <c r="M3378" s="197">
        <f ca="1">INVENTARIO[[#This Row],[Pricing 1]]*10%</f>
        <v>0</v>
      </c>
      <c r="N3378" s="197"/>
      <c r="O3378" s="197"/>
      <c r="P3378" s="197" t="e">
        <f t="shared" si="259"/>
        <v>#DIV/0!</v>
      </c>
      <c r="Q3378" s="196"/>
      <c r="R3378" s="197"/>
      <c r="S3378" s="199">
        <f t="shared" si="260"/>
        <v>0</v>
      </c>
      <c r="T3378" s="200">
        <f ca="1">(P3378+S3378)-INVENTARIO[[#This Row],[Comisión 10%]]</f>
        <v>0</v>
      </c>
      <c r="U3378" s="197">
        <f t="shared" ca="1" si="261"/>
        <v>0</v>
      </c>
      <c r="V3378" s="201"/>
      <c r="W3378" s="20">
        <f ca="1">INVENTARIO[[#This Row],[Precio Final]]-(INVENTARIO[[#This Row],[Comisión 10%]]+INVENTARIO[[#This Row],[Costo total]])</f>
        <v>0</v>
      </c>
      <c r="X3378" s="20">
        <f ca="1">INVENTARIO[[#This Row],[Ganancia Unitaria]]*INVENTARIO[[#This Row],[Salidas]]</f>
        <v>0</v>
      </c>
      <c r="Y3378" s="20"/>
      <c r="Z3378" s="20"/>
    </row>
    <row r="3379" spans="1:26" ht="55" hidden="1" customHeight="1" x14ac:dyDescent="0.15">
      <c r="A3379" s="23"/>
      <c r="B3379" s="171"/>
      <c r="C3379" s="22"/>
      <c r="D3379" s="120"/>
      <c r="E3379" s="194"/>
      <c r="F3379" s="195" t="s">
        <v>697</v>
      </c>
      <c r="G3379" s="196"/>
      <c r="H3379" s="197"/>
      <c r="I3379" s="198">
        <f t="shared" ca="1" si="258"/>
        <v>0</v>
      </c>
      <c r="J3379" s="121"/>
      <c r="K3379" s="196">
        <f>SUMIFS(VENTAS[Cantidad],VENTAS[Código del producto Vendido],INVENTARIO[[#This Row],[Code]])</f>
        <v>0</v>
      </c>
      <c r="L3379" s="196">
        <f>INVENTARIO[[#This Row],[Entradas]]-INVENTARIO[[#This Row],[Salidas]]</f>
        <v>0</v>
      </c>
      <c r="M3379" s="197">
        <f ca="1">INVENTARIO[[#This Row],[Pricing 1]]*10%</f>
        <v>0</v>
      </c>
      <c r="N3379" s="197"/>
      <c r="O3379" s="197"/>
      <c r="P3379" s="197" t="e">
        <f t="shared" si="259"/>
        <v>#DIV/0!</v>
      </c>
      <c r="Q3379" s="196"/>
      <c r="R3379" s="197"/>
      <c r="S3379" s="199">
        <f t="shared" si="260"/>
        <v>0</v>
      </c>
      <c r="T3379" s="200">
        <f ca="1">(P3379+S3379)-INVENTARIO[[#This Row],[Comisión 10%]]</f>
        <v>0</v>
      </c>
      <c r="U3379" s="197">
        <f t="shared" ca="1" si="261"/>
        <v>0</v>
      </c>
      <c r="V3379" s="201"/>
      <c r="W3379" s="20">
        <f ca="1">INVENTARIO[[#This Row],[Precio Final]]-(INVENTARIO[[#This Row],[Comisión 10%]]+INVENTARIO[[#This Row],[Costo total]])</f>
        <v>0</v>
      </c>
      <c r="X3379" s="20">
        <f ca="1">INVENTARIO[[#This Row],[Ganancia Unitaria]]*INVENTARIO[[#This Row],[Salidas]]</f>
        <v>0</v>
      </c>
      <c r="Y3379" s="20"/>
      <c r="Z3379" s="20"/>
    </row>
    <row r="3380" spans="1:26" ht="55" hidden="1" customHeight="1" x14ac:dyDescent="0.15">
      <c r="A3380" s="23"/>
      <c r="B3380" s="171"/>
      <c r="C3380" s="22"/>
      <c r="D3380" s="120"/>
      <c r="E3380" s="194"/>
      <c r="F3380" s="195" t="s">
        <v>1044</v>
      </c>
      <c r="G3380" s="196"/>
      <c r="H3380" s="197"/>
      <c r="I3380" s="198">
        <f t="shared" ca="1" si="258"/>
        <v>0</v>
      </c>
      <c r="J3380" s="121"/>
      <c r="K3380" s="196">
        <f>SUMIFS(VENTAS[Cantidad],VENTAS[Código del producto Vendido],INVENTARIO[[#This Row],[Code]])</f>
        <v>0</v>
      </c>
      <c r="L3380" s="196">
        <f>INVENTARIO[[#This Row],[Entradas]]-INVENTARIO[[#This Row],[Salidas]]</f>
        <v>0</v>
      </c>
      <c r="M3380" s="197">
        <f ca="1">INVENTARIO[[#This Row],[Pricing 1]]*10%</f>
        <v>0</v>
      </c>
      <c r="N3380" s="197"/>
      <c r="O3380" s="197"/>
      <c r="P3380" s="197" t="e">
        <f t="shared" si="259"/>
        <v>#DIV/0!</v>
      </c>
      <c r="Q3380" s="196"/>
      <c r="R3380" s="197"/>
      <c r="S3380" s="199">
        <f t="shared" si="260"/>
        <v>0</v>
      </c>
      <c r="T3380" s="200">
        <f ca="1">(P3380+S3380)-INVENTARIO[[#This Row],[Comisión 10%]]</f>
        <v>0</v>
      </c>
      <c r="U3380" s="197">
        <f t="shared" ca="1" si="261"/>
        <v>0</v>
      </c>
      <c r="V3380" s="201"/>
      <c r="W3380" s="20">
        <f ca="1">INVENTARIO[[#This Row],[Precio Final]]-(INVENTARIO[[#This Row],[Comisión 10%]]+INVENTARIO[[#This Row],[Costo total]])</f>
        <v>0</v>
      </c>
      <c r="X3380" s="20">
        <f ca="1">INVENTARIO[[#This Row],[Ganancia Unitaria]]*INVENTARIO[[#This Row],[Salidas]]</f>
        <v>0</v>
      </c>
      <c r="Y3380" s="20"/>
      <c r="Z3380" s="20"/>
    </row>
    <row r="3381" spans="1:26" ht="55" hidden="1" customHeight="1" x14ac:dyDescent="0.15">
      <c r="A3381" s="23"/>
      <c r="B3381" s="171"/>
      <c r="C3381" s="22"/>
      <c r="D3381" s="120"/>
      <c r="E3381" s="194"/>
      <c r="F3381" s="195" t="s">
        <v>697</v>
      </c>
      <c r="G3381" s="196"/>
      <c r="H3381" s="197"/>
      <c r="I3381" s="198">
        <f t="shared" ca="1" si="258"/>
        <v>0</v>
      </c>
      <c r="J3381" s="121"/>
      <c r="K3381" s="196">
        <f>SUMIFS(VENTAS[Cantidad],VENTAS[Código del producto Vendido],INVENTARIO[[#This Row],[Code]])</f>
        <v>0</v>
      </c>
      <c r="L3381" s="196">
        <f>INVENTARIO[[#This Row],[Entradas]]-INVENTARIO[[#This Row],[Salidas]]</f>
        <v>0</v>
      </c>
      <c r="M3381" s="197">
        <f ca="1">INVENTARIO[[#This Row],[Pricing 1]]*10%</f>
        <v>0</v>
      </c>
      <c r="N3381" s="197"/>
      <c r="O3381" s="197"/>
      <c r="P3381" s="197" t="e">
        <f t="shared" si="259"/>
        <v>#DIV/0!</v>
      </c>
      <c r="Q3381" s="196"/>
      <c r="R3381" s="197"/>
      <c r="S3381" s="199">
        <f t="shared" si="260"/>
        <v>0</v>
      </c>
      <c r="T3381" s="200">
        <f ca="1">(P3381+S3381)-INVENTARIO[[#This Row],[Comisión 10%]]</f>
        <v>0</v>
      </c>
      <c r="U3381" s="197">
        <f t="shared" ca="1" si="261"/>
        <v>0</v>
      </c>
      <c r="V3381" s="201"/>
      <c r="W3381" s="20">
        <f ca="1">INVENTARIO[[#This Row],[Precio Final]]-(INVENTARIO[[#This Row],[Comisión 10%]]+INVENTARIO[[#This Row],[Costo total]])</f>
        <v>0</v>
      </c>
      <c r="X3381" s="20">
        <f ca="1">INVENTARIO[[#This Row],[Ganancia Unitaria]]*INVENTARIO[[#This Row],[Salidas]]</f>
        <v>0</v>
      </c>
      <c r="Y3381" s="20"/>
      <c r="Z3381" s="20"/>
    </row>
    <row r="3382" spans="1:26" ht="55" hidden="1" customHeight="1" x14ac:dyDescent="0.15">
      <c r="A3382" s="23"/>
      <c r="B3382" s="171"/>
      <c r="C3382" s="22"/>
      <c r="D3382" s="120"/>
      <c r="E3382" s="194"/>
      <c r="F3382" s="195" t="s">
        <v>698</v>
      </c>
      <c r="G3382" s="196"/>
      <c r="H3382" s="197"/>
      <c r="I3382" s="198">
        <f t="shared" ref="I3382:I3445" ca="1" si="262">U3382</f>
        <v>0</v>
      </c>
      <c r="J3382" s="121"/>
      <c r="K3382" s="196">
        <f>SUMIFS(VENTAS[Cantidad],VENTAS[Código del producto Vendido],INVENTARIO[[#This Row],[Code]])</f>
        <v>0</v>
      </c>
      <c r="L3382" s="196">
        <f>INVENTARIO[[#This Row],[Entradas]]-INVENTARIO[[#This Row],[Salidas]]</f>
        <v>0</v>
      </c>
      <c r="M3382" s="197">
        <f ca="1">INVENTARIO[[#This Row],[Pricing 1]]*10%</f>
        <v>0</v>
      </c>
      <c r="N3382" s="197"/>
      <c r="O3382" s="197"/>
      <c r="P3382" s="197" t="e">
        <f t="shared" ref="P3382:P3445" si="263">N3382/O3382</f>
        <v>#DIV/0!</v>
      </c>
      <c r="Q3382" s="196"/>
      <c r="R3382" s="197"/>
      <c r="S3382" s="199">
        <f t="shared" ref="S3382:S3445" si="264">Q3382*R3382/1000</f>
        <v>0</v>
      </c>
      <c r="T3382" s="200">
        <f ca="1">(P3382+S3382)-INVENTARIO[[#This Row],[Comisión 10%]]</f>
        <v>0</v>
      </c>
      <c r="U3382" s="197">
        <f t="shared" ref="U3382:U3445" ca="1" si="265">ROUNDUP(T3382,0)</f>
        <v>0</v>
      </c>
      <c r="V3382" s="201"/>
      <c r="W3382" s="20">
        <f ca="1">INVENTARIO[[#This Row],[Precio Final]]-(INVENTARIO[[#This Row],[Comisión 10%]]+INVENTARIO[[#This Row],[Costo total]])</f>
        <v>0</v>
      </c>
      <c r="X3382" s="20">
        <f ca="1">INVENTARIO[[#This Row],[Ganancia Unitaria]]*INVENTARIO[[#This Row],[Salidas]]</f>
        <v>0</v>
      </c>
      <c r="Y3382" s="20"/>
      <c r="Z3382" s="20"/>
    </row>
    <row r="3383" spans="1:26" ht="55" hidden="1" customHeight="1" x14ac:dyDescent="0.15">
      <c r="A3383" s="23"/>
      <c r="B3383" s="171"/>
      <c r="C3383" s="22"/>
      <c r="D3383" s="120"/>
      <c r="E3383" s="194"/>
      <c r="F3383" s="195" t="s">
        <v>692</v>
      </c>
      <c r="G3383" s="196"/>
      <c r="H3383" s="197"/>
      <c r="I3383" s="198">
        <f t="shared" ca="1" si="262"/>
        <v>0</v>
      </c>
      <c r="J3383" s="121"/>
      <c r="K3383" s="196">
        <f>SUMIFS(VENTAS[Cantidad],VENTAS[Código del producto Vendido],INVENTARIO[[#This Row],[Code]])</f>
        <v>0</v>
      </c>
      <c r="L3383" s="196">
        <f>INVENTARIO[[#This Row],[Entradas]]-INVENTARIO[[#This Row],[Salidas]]</f>
        <v>0</v>
      </c>
      <c r="M3383" s="197">
        <f ca="1">INVENTARIO[[#This Row],[Pricing 1]]*10%</f>
        <v>0</v>
      </c>
      <c r="N3383" s="197"/>
      <c r="O3383" s="197"/>
      <c r="P3383" s="197" t="e">
        <f t="shared" si="263"/>
        <v>#DIV/0!</v>
      </c>
      <c r="Q3383" s="196"/>
      <c r="R3383" s="197"/>
      <c r="S3383" s="199">
        <f t="shared" si="264"/>
        <v>0</v>
      </c>
      <c r="T3383" s="200">
        <f ca="1">(P3383+S3383)-INVENTARIO[[#This Row],[Comisión 10%]]</f>
        <v>0</v>
      </c>
      <c r="U3383" s="197">
        <f t="shared" ca="1" si="265"/>
        <v>0</v>
      </c>
      <c r="V3383" s="201"/>
      <c r="W3383" s="20">
        <f ca="1">INVENTARIO[[#This Row],[Precio Final]]-(INVENTARIO[[#This Row],[Comisión 10%]]+INVENTARIO[[#This Row],[Costo total]])</f>
        <v>0</v>
      </c>
      <c r="X3383" s="20">
        <f ca="1">INVENTARIO[[#This Row],[Ganancia Unitaria]]*INVENTARIO[[#This Row],[Salidas]]</f>
        <v>0</v>
      </c>
      <c r="Y3383" s="20"/>
      <c r="Z3383" s="20"/>
    </row>
    <row r="3384" spans="1:26" ht="55" hidden="1" customHeight="1" x14ac:dyDescent="0.15">
      <c r="A3384" s="23"/>
      <c r="B3384" s="171"/>
      <c r="C3384" s="22"/>
      <c r="D3384" s="120"/>
      <c r="E3384" s="194"/>
      <c r="F3384" s="195" t="s">
        <v>695</v>
      </c>
      <c r="G3384" s="196"/>
      <c r="H3384" s="197"/>
      <c r="I3384" s="198">
        <f t="shared" ca="1" si="262"/>
        <v>0</v>
      </c>
      <c r="J3384" s="121"/>
      <c r="K3384" s="196">
        <f>SUMIFS(VENTAS[Cantidad],VENTAS[Código del producto Vendido],INVENTARIO[[#This Row],[Code]])</f>
        <v>0</v>
      </c>
      <c r="L3384" s="196">
        <f>INVENTARIO[[#This Row],[Entradas]]-INVENTARIO[[#This Row],[Salidas]]</f>
        <v>0</v>
      </c>
      <c r="M3384" s="197">
        <f ca="1">INVENTARIO[[#This Row],[Pricing 1]]*10%</f>
        <v>0</v>
      </c>
      <c r="N3384" s="197"/>
      <c r="O3384" s="197"/>
      <c r="P3384" s="197" t="e">
        <f t="shared" si="263"/>
        <v>#DIV/0!</v>
      </c>
      <c r="Q3384" s="196"/>
      <c r="R3384" s="197"/>
      <c r="S3384" s="199">
        <f t="shared" si="264"/>
        <v>0</v>
      </c>
      <c r="T3384" s="200">
        <f ca="1">(P3384+S3384)-INVENTARIO[[#This Row],[Comisión 10%]]</f>
        <v>0</v>
      </c>
      <c r="U3384" s="197">
        <f t="shared" ca="1" si="265"/>
        <v>0</v>
      </c>
      <c r="V3384" s="201"/>
      <c r="W3384" s="20">
        <f ca="1">INVENTARIO[[#This Row],[Precio Final]]-(INVENTARIO[[#This Row],[Comisión 10%]]+INVENTARIO[[#This Row],[Costo total]])</f>
        <v>0</v>
      </c>
      <c r="X3384" s="20">
        <f ca="1">INVENTARIO[[#This Row],[Ganancia Unitaria]]*INVENTARIO[[#This Row],[Salidas]]</f>
        <v>0</v>
      </c>
      <c r="Y3384" s="20"/>
      <c r="Z3384" s="20"/>
    </row>
    <row r="3385" spans="1:26" ht="55" hidden="1" customHeight="1" x14ac:dyDescent="0.15">
      <c r="A3385" s="23"/>
      <c r="B3385" s="171"/>
      <c r="C3385" s="22"/>
      <c r="D3385" s="120"/>
      <c r="E3385" s="194"/>
      <c r="F3385" s="195" t="s">
        <v>697</v>
      </c>
      <c r="G3385" s="196"/>
      <c r="H3385" s="197"/>
      <c r="I3385" s="198">
        <f t="shared" ca="1" si="262"/>
        <v>0</v>
      </c>
      <c r="J3385" s="121"/>
      <c r="K3385" s="196">
        <f>SUMIFS(VENTAS[Cantidad],VENTAS[Código del producto Vendido],INVENTARIO[[#This Row],[Code]])</f>
        <v>0</v>
      </c>
      <c r="L3385" s="196">
        <f>INVENTARIO[[#This Row],[Entradas]]-INVENTARIO[[#This Row],[Salidas]]</f>
        <v>0</v>
      </c>
      <c r="M3385" s="197">
        <f ca="1">INVENTARIO[[#This Row],[Pricing 1]]*10%</f>
        <v>0</v>
      </c>
      <c r="N3385" s="197"/>
      <c r="O3385" s="197"/>
      <c r="P3385" s="197" t="e">
        <f t="shared" si="263"/>
        <v>#DIV/0!</v>
      </c>
      <c r="Q3385" s="196"/>
      <c r="R3385" s="197"/>
      <c r="S3385" s="199">
        <f t="shared" si="264"/>
        <v>0</v>
      </c>
      <c r="T3385" s="200">
        <f ca="1">(P3385+S3385)-INVENTARIO[[#This Row],[Comisión 10%]]</f>
        <v>0</v>
      </c>
      <c r="U3385" s="197">
        <f t="shared" ca="1" si="265"/>
        <v>0</v>
      </c>
      <c r="V3385" s="201"/>
      <c r="W3385" s="20">
        <f ca="1">INVENTARIO[[#This Row],[Precio Final]]-(INVENTARIO[[#This Row],[Comisión 10%]]+INVENTARIO[[#This Row],[Costo total]])</f>
        <v>0</v>
      </c>
      <c r="X3385" s="20">
        <f ca="1">INVENTARIO[[#This Row],[Ganancia Unitaria]]*INVENTARIO[[#This Row],[Salidas]]</f>
        <v>0</v>
      </c>
      <c r="Y3385" s="20"/>
      <c r="Z3385" s="20"/>
    </row>
    <row r="3386" spans="1:26" ht="55" hidden="1" customHeight="1" x14ac:dyDescent="0.15">
      <c r="A3386" s="23"/>
      <c r="B3386" s="171"/>
      <c r="C3386" s="22"/>
      <c r="D3386" s="120"/>
      <c r="E3386" s="194"/>
      <c r="F3386" s="195" t="s">
        <v>695</v>
      </c>
      <c r="G3386" s="196"/>
      <c r="H3386" s="197"/>
      <c r="I3386" s="198">
        <f t="shared" ca="1" si="262"/>
        <v>0</v>
      </c>
      <c r="J3386" s="121"/>
      <c r="K3386" s="196">
        <f>SUMIFS(VENTAS[Cantidad],VENTAS[Código del producto Vendido],INVENTARIO[[#This Row],[Code]])</f>
        <v>0</v>
      </c>
      <c r="L3386" s="196">
        <f>INVENTARIO[[#This Row],[Entradas]]-INVENTARIO[[#This Row],[Salidas]]</f>
        <v>0</v>
      </c>
      <c r="M3386" s="197">
        <f ca="1">INVENTARIO[[#This Row],[Pricing 1]]*10%</f>
        <v>0</v>
      </c>
      <c r="N3386" s="197"/>
      <c r="O3386" s="197"/>
      <c r="P3386" s="197" t="e">
        <f t="shared" si="263"/>
        <v>#DIV/0!</v>
      </c>
      <c r="Q3386" s="196"/>
      <c r="R3386" s="197"/>
      <c r="S3386" s="199">
        <f t="shared" si="264"/>
        <v>0</v>
      </c>
      <c r="T3386" s="200">
        <f ca="1">(P3386+S3386)-INVENTARIO[[#This Row],[Comisión 10%]]</f>
        <v>0</v>
      </c>
      <c r="U3386" s="197">
        <f t="shared" ca="1" si="265"/>
        <v>0</v>
      </c>
      <c r="V3386" s="201"/>
      <c r="W3386" s="20">
        <f ca="1">INVENTARIO[[#This Row],[Precio Final]]-(INVENTARIO[[#This Row],[Comisión 10%]]+INVENTARIO[[#This Row],[Costo total]])</f>
        <v>0</v>
      </c>
      <c r="X3386" s="20">
        <f ca="1">INVENTARIO[[#This Row],[Ganancia Unitaria]]*INVENTARIO[[#This Row],[Salidas]]</f>
        <v>0</v>
      </c>
      <c r="Y3386" s="20"/>
      <c r="Z3386" s="20"/>
    </row>
    <row r="3387" spans="1:26" ht="55" hidden="1" customHeight="1" x14ac:dyDescent="0.15">
      <c r="A3387" s="23"/>
      <c r="B3387" s="171"/>
      <c r="C3387" s="22"/>
      <c r="D3387" s="120"/>
      <c r="E3387" s="194"/>
      <c r="F3387" s="195" t="s">
        <v>697</v>
      </c>
      <c r="G3387" s="196"/>
      <c r="H3387" s="197"/>
      <c r="I3387" s="198">
        <f t="shared" ca="1" si="262"/>
        <v>0</v>
      </c>
      <c r="J3387" s="121"/>
      <c r="K3387" s="196">
        <f>SUMIFS(VENTAS[Cantidad],VENTAS[Código del producto Vendido],INVENTARIO[[#This Row],[Code]])</f>
        <v>0</v>
      </c>
      <c r="L3387" s="196">
        <f>INVENTARIO[[#This Row],[Entradas]]-INVENTARIO[[#This Row],[Salidas]]</f>
        <v>0</v>
      </c>
      <c r="M3387" s="197">
        <f ca="1">INVENTARIO[[#This Row],[Pricing 1]]*10%</f>
        <v>0</v>
      </c>
      <c r="N3387" s="197"/>
      <c r="O3387" s="197"/>
      <c r="P3387" s="197" t="e">
        <f t="shared" si="263"/>
        <v>#DIV/0!</v>
      </c>
      <c r="Q3387" s="196"/>
      <c r="R3387" s="197"/>
      <c r="S3387" s="199">
        <f t="shared" si="264"/>
        <v>0</v>
      </c>
      <c r="T3387" s="200">
        <f ca="1">(P3387+S3387)-INVENTARIO[[#This Row],[Comisión 10%]]</f>
        <v>0</v>
      </c>
      <c r="U3387" s="197">
        <f t="shared" ca="1" si="265"/>
        <v>0</v>
      </c>
      <c r="V3387" s="201"/>
      <c r="W3387" s="20">
        <f ca="1">INVENTARIO[[#This Row],[Precio Final]]-(INVENTARIO[[#This Row],[Comisión 10%]]+INVENTARIO[[#This Row],[Costo total]])</f>
        <v>0</v>
      </c>
      <c r="X3387" s="20">
        <f ca="1">INVENTARIO[[#This Row],[Ganancia Unitaria]]*INVENTARIO[[#This Row],[Salidas]]</f>
        <v>0</v>
      </c>
      <c r="Y3387" s="20"/>
      <c r="Z3387" s="20"/>
    </row>
    <row r="3388" spans="1:26" ht="55" hidden="1" customHeight="1" x14ac:dyDescent="0.15">
      <c r="A3388" s="23"/>
      <c r="B3388" s="171"/>
      <c r="C3388" s="22"/>
      <c r="D3388" s="120"/>
      <c r="E3388" s="194"/>
      <c r="F3388" s="195" t="s">
        <v>695</v>
      </c>
      <c r="G3388" s="196"/>
      <c r="H3388" s="197"/>
      <c r="I3388" s="198">
        <f t="shared" ca="1" si="262"/>
        <v>0</v>
      </c>
      <c r="J3388" s="121"/>
      <c r="K3388" s="196">
        <f>SUMIFS(VENTAS[Cantidad],VENTAS[Código del producto Vendido],INVENTARIO[[#This Row],[Code]])</f>
        <v>0</v>
      </c>
      <c r="L3388" s="196">
        <f>INVENTARIO[[#This Row],[Entradas]]-INVENTARIO[[#This Row],[Salidas]]</f>
        <v>0</v>
      </c>
      <c r="M3388" s="197">
        <f ca="1">INVENTARIO[[#This Row],[Pricing 1]]*10%</f>
        <v>0</v>
      </c>
      <c r="N3388" s="197"/>
      <c r="O3388" s="197"/>
      <c r="P3388" s="197" t="e">
        <f t="shared" si="263"/>
        <v>#DIV/0!</v>
      </c>
      <c r="Q3388" s="196"/>
      <c r="R3388" s="197"/>
      <c r="S3388" s="199">
        <f t="shared" si="264"/>
        <v>0</v>
      </c>
      <c r="T3388" s="200">
        <f ca="1">(P3388+S3388)-INVENTARIO[[#This Row],[Comisión 10%]]</f>
        <v>0</v>
      </c>
      <c r="U3388" s="197">
        <f t="shared" ca="1" si="265"/>
        <v>0</v>
      </c>
      <c r="V3388" s="201"/>
      <c r="W3388" s="20">
        <f ca="1">INVENTARIO[[#This Row],[Precio Final]]-(INVENTARIO[[#This Row],[Comisión 10%]]+INVENTARIO[[#This Row],[Costo total]])</f>
        <v>0</v>
      </c>
      <c r="X3388" s="20">
        <f ca="1">INVENTARIO[[#This Row],[Ganancia Unitaria]]*INVENTARIO[[#This Row],[Salidas]]</f>
        <v>0</v>
      </c>
      <c r="Y3388" s="20"/>
      <c r="Z3388" s="20"/>
    </row>
    <row r="3389" spans="1:26" ht="55" hidden="1" customHeight="1" x14ac:dyDescent="0.15">
      <c r="A3389" s="23"/>
      <c r="B3389" s="171"/>
      <c r="C3389" s="22"/>
      <c r="D3389" s="120"/>
      <c r="E3389" s="194"/>
      <c r="F3389" s="195" t="s">
        <v>697</v>
      </c>
      <c r="G3389" s="196"/>
      <c r="H3389" s="197"/>
      <c r="I3389" s="198">
        <f t="shared" ca="1" si="262"/>
        <v>0</v>
      </c>
      <c r="J3389" s="121"/>
      <c r="K3389" s="196">
        <f>SUMIFS(VENTAS[Cantidad],VENTAS[Código del producto Vendido],INVENTARIO[[#This Row],[Code]])</f>
        <v>0</v>
      </c>
      <c r="L3389" s="196">
        <f>INVENTARIO[[#This Row],[Entradas]]-INVENTARIO[[#This Row],[Salidas]]</f>
        <v>0</v>
      </c>
      <c r="M3389" s="197">
        <f ca="1">INVENTARIO[[#This Row],[Pricing 1]]*10%</f>
        <v>0</v>
      </c>
      <c r="N3389" s="197"/>
      <c r="O3389" s="197"/>
      <c r="P3389" s="197" t="e">
        <f t="shared" si="263"/>
        <v>#DIV/0!</v>
      </c>
      <c r="Q3389" s="196"/>
      <c r="R3389" s="197"/>
      <c r="S3389" s="199">
        <f t="shared" si="264"/>
        <v>0</v>
      </c>
      <c r="T3389" s="200">
        <f ca="1">(P3389+S3389)-INVENTARIO[[#This Row],[Comisión 10%]]</f>
        <v>0</v>
      </c>
      <c r="U3389" s="197">
        <f t="shared" ca="1" si="265"/>
        <v>0</v>
      </c>
      <c r="V3389" s="201"/>
      <c r="W3389" s="20">
        <f ca="1">INVENTARIO[[#This Row],[Precio Final]]-(INVENTARIO[[#This Row],[Comisión 10%]]+INVENTARIO[[#This Row],[Costo total]])</f>
        <v>0</v>
      </c>
      <c r="X3389" s="20">
        <f ca="1">INVENTARIO[[#This Row],[Ganancia Unitaria]]*INVENTARIO[[#This Row],[Salidas]]</f>
        <v>0</v>
      </c>
      <c r="Y3389" s="20"/>
      <c r="Z3389" s="20"/>
    </row>
    <row r="3390" spans="1:26" ht="55" hidden="1" customHeight="1" x14ac:dyDescent="0.15">
      <c r="A3390" s="23"/>
      <c r="B3390" s="171"/>
      <c r="C3390" s="22"/>
      <c r="D3390" s="120"/>
      <c r="E3390" s="194"/>
      <c r="F3390" s="195" t="s">
        <v>698</v>
      </c>
      <c r="G3390" s="196"/>
      <c r="H3390" s="197"/>
      <c r="I3390" s="198">
        <f t="shared" ca="1" si="262"/>
        <v>0</v>
      </c>
      <c r="J3390" s="121"/>
      <c r="K3390" s="196">
        <f>SUMIFS(VENTAS[Cantidad],VENTAS[Código del producto Vendido],INVENTARIO[[#This Row],[Code]])</f>
        <v>0</v>
      </c>
      <c r="L3390" s="196">
        <f>INVENTARIO[[#This Row],[Entradas]]-INVENTARIO[[#This Row],[Salidas]]</f>
        <v>0</v>
      </c>
      <c r="M3390" s="197">
        <f ca="1">INVENTARIO[[#This Row],[Pricing 1]]*10%</f>
        <v>0</v>
      </c>
      <c r="N3390" s="197"/>
      <c r="O3390" s="197"/>
      <c r="P3390" s="197" t="e">
        <f t="shared" si="263"/>
        <v>#DIV/0!</v>
      </c>
      <c r="Q3390" s="196"/>
      <c r="R3390" s="197"/>
      <c r="S3390" s="199">
        <f t="shared" si="264"/>
        <v>0</v>
      </c>
      <c r="T3390" s="200">
        <f ca="1">(P3390+S3390)-INVENTARIO[[#This Row],[Comisión 10%]]</f>
        <v>0</v>
      </c>
      <c r="U3390" s="197">
        <f t="shared" ca="1" si="265"/>
        <v>0</v>
      </c>
      <c r="V3390" s="201"/>
      <c r="W3390" s="20">
        <f ca="1">INVENTARIO[[#This Row],[Precio Final]]-(INVENTARIO[[#This Row],[Comisión 10%]]+INVENTARIO[[#This Row],[Costo total]])</f>
        <v>0</v>
      </c>
      <c r="X3390" s="20">
        <f ca="1">INVENTARIO[[#This Row],[Ganancia Unitaria]]*INVENTARIO[[#This Row],[Salidas]]</f>
        <v>0</v>
      </c>
      <c r="Y3390" s="20"/>
      <c r="Z3390" s="20"/>
    </row>
    <row r="3391" spans="1:26" ht="55" hidden="1" customHeight="1" x14ac:dyDescent="0.15">
      <c r="A3391" s="23"/>
      <c r="B3391" s="171"/>
      <c r="C3391" s="22"/>
      <c r="D3391" s="120"/>
      <c r="E3391" s="194"/>
      <c r="F3391" s="195"/>
      <c r="G3391" s="196"/>
      <c r="H3391" s="197"/>
      <c r="I3391" s="198">
        <f t="shared" ca="1" si="262"/>
        <v>0</v>
      </c>
      <c r="J3391" s="121"/>
      <c r="K3391" s="196">
        <f>SUMIFS(VENTAS[Cantidad],VENTAS[Código del producto Vendido],INVENTARIO[[#This Row],[Code]])</f>
        <v>0</v>
      </c>
      <c r="L3391" s="196">
        <f>INVENTARIO[[#This Row],[Entradas]]-INVENTARIO[[#This Row],[Salidas]]</f>
        <v>0</v>
      </c>
      <c r="M3391" s="197">
        <f ca="1">INVENTARIO[[#This Row],[Pricing 1]]*10%</f>
        <v>0</v>
      </c>
      <c r="N3391" s="197"/>
      <c r="O3391" s="197"/>
      <c r="P3391" s="197" t="e">
        <f t="shared" si="263"/>
        <v>#DIV/0!</v>
      </c>
      <c r="Q3391" s="196"/>
      <c r="R3391" s="197"/>
      <c r="S3391" s="199">
        <f t="shared" si="264"/>
        <v>0</v>
      </c>
      <c r="T3391" s="200">
        <f ca="1">(P3391+S3391)-INVENTARIO[[#This Row],[Comisión 10%]]</f>
        <v>0</v>
      </c>
      <c r="U3391" s="197">
        <f t="shared" ca="1" si="265"/>
        <v>0</v>
      </c>
      <c r="V3391" s="201"/>
      <c r="W3391" s="20">
        <f ca="1">INVENTARIO[[#This Row],[Precio Final]]-(INVENTARIO[[#This Row],[Comisión 10%]]+INVENTARIO[[#This Row],[Costo total]])</f>
        <v>0</v>
      </c>
      <c r="X3391" s="20">
        <f ca="1">INVENTARIO[[#This Row],[Ganancia Unitaria]]*INVENTARIO[[#This Row],[Salidas]]</f>
        <v>0</v>
      </c>
      <c r="Y3391" s="20"/>
      <c r="Z3391" s="20"/>
    </row>
    <row r="3392" spans="1:26" ht="55" hidden="1" customHeight="1" x14ac:dyDescent="0.15">
      <c r="A3392" s="23"/>
      <c r="B3392" s="171"/>
      <c r="C3392" s="22"/>
      <c r="D3392" s="120"/>
      <c r="E3392" s="194"/>
      <c r="F3392" s="195"/>
      <c r="G3392" s="196"/>
      <c r="H3392" s="197"/>
      <c r="I3392" s="198">
        <f t="shared" ca="1" si="262"/>
        <v>0</v>
      </c>
      <c r="J3392" s="121"/>
      <c r="K3392" s="196">
        <f>SUMIFS(VENTAS[Cantidad],VENTAS[Código del producto Vendido],INVENTARIO[[#This Row],[Code]])</f>
        <v>0</v>
      </c>
      <c r="L3392" s="196">
        <f>INVENTARIO[[#This Row],[Entradas]]-INVENTARIO[[#This Row],[Salidas]]</f>
        <v>0</v>
      </c>
      <c r="M3392" s="197">
        <f ca="1">INVENTARIO[[#This Row],[Pricing 1]]*10%</f>
        <v>0</v>
      </c>
      <c r="N3392" s="197"/>
      <c r="O3392" s="197"/>
      <c r="P3392" s="197" t="e">
        <f t="shared" si="263"/>
        <v>#DIV/0!</v>
      </c>
      <c r="Q3392" s="196"/>
      <c r="R3392" s="197"/>
      <c r="S3392" s="199">
        <f t="shared" si="264"/>
        <v>0</v>
      </c>
      <c r="T3392" s="200">
        <f ca="1">(P3392+S3392)-INVENTARIO[[#This Row],[Comisión 10%]]</f>
        <v>0</v>
      </c>
      <c r="U3392" s="197">
        <f t="shared" ca="1" si="265"/>
        <v>0</v>
      </c>
      <c r="V3392" s="201"/>
      <c r="W3392" s="20">
        <f ca="1">INVENTARIO[[#This Row],[Precio Final]]-(INVENTARIO[[#This Row],[Comisión 10%]]+INVENTARIO[[#This Row],[Costo total]])</f>
        <v>0</v>
      </c>
      <c r="X3392" s="20">
        <f ca="1">INVENTARIO[[#This Row],[Ganancia Unitaria]]*INVENTARIO[[#This Row],[Salidas]]</f>
        <v>0</v>
      </c>
      <c r="Y3392" s="20"/>
      <c r="Z3392" s="20"/>
    </row>
    <row r="3393" spans="1:26" ht="55" hidden="1" customHeight="1" x14ac:dyDescent="0.15">
      <c r="A3393" s="23"/>
      <c r="B3393" s="171"/>
      <c r="C3393" s="22"/>
      <c r="D3393" s="120"/>
      <c r="E3393" s="194"/>
      <c r="F3393" s="195"/>
      <c r="G3393" s="196"/>
      <c r="H3393" s="197"/>
      <c r="I3393" s="198">
        <f t="shared" ca="1" si="262"/>
        <v>0</v>
      </c>
      <c r="J3393" s="121"/>
      <c r="K3393" s="196">
        <f>SUMIFS(VENTAS[Cantidad],VENTAS[Código del producto Vendido],INVENTARIO[[#This Row],[Code]])</f>
        <v>0</v>
      </c>
      <c r="L3393" s="196">
        <f>INVENTARIO[[#This Row],[Entradas]]-INVENTARIO[[#This Row],[Salidas]]</f>
        <v>0</v>
      </c>
      <c r="M3393" s="197">
        <f ca="1">INVENTARIO[[#This Row],[Pricing 1]]*10%</f>
        <v>0</v>
      </c>
      <c r="N3393" s="197"/>
      <c r="O3393" s="197"/>
      <c r="P3393" s="197" t="e">
        <f t="shared" si="263"/>
        <v>#DIV/0!</v>
      </c>
      <c r="Q3393" s="196"/>
      <c r="R3393" s="197"/>
      <c r="S3393" s="199">
        <f t="shared" si="264"/>
        <v>0</v>
      </c>
      <c r="T3393" s="200">
        <f ca="1">(P3393+S3393)-INVENTARIO[[#This Row],[Comisión 10%]]</f>
        <v>0</v>
      </c>
      <c r="U3393" s="197">
        <f t="shared" ca="1" si="265"/>
        <v>0</v>
      </c>
      <c r="V3393" s="201"/>
      <c r="W3393" s="20">
        <f ca="1">INVENTARIO[[#This Row],[Precio Final]]-(INVENTARIO[[#This Row],[Comisión 10%]]+INVENTARIO[[#This Row],[Costo total]])</f>
        <v>0</v>
      </c>
      <c r="X3393" s="20">
        <f ca="1">INVENTARIO[[#This Row],[Ganancia Unitaria]]*INVENTARIO[[#This Row],[Salidas]]</f>
        <v>0</v>
      </c>
      <c r="Y3393" s="20"/>
      <c r="Z3393" s="20"/>
    </row>
    <row r="3394" spans="1:26" ht="55" hidden="1" customHeight="1" x14ac:dyDescent="0.15">
      <c r="A3394" s="23"/>
      <c r="B3394" s="171"/>
      <c r="C3394" s="22"/>
      <c r="D3394" s="120"/>
      <c r="E3394" s="194"/>
      <c r="F3394" s="195" t="s">
        <v>1208</v>
      </c>
      <c r="G3394" s="196"/>
      <c r="H3394" s="197"/>
      <c r="I3394" s="198">
        <f t="shared" ca="1" si="262"/>
        <v>0</v>
      </c>
      <c r="J3394" s="121"/>
      <c r="K3394" s="196">
        <f>SUMIFS(VENTAS[Cantidad],VENTAS[Código del producto Vendido],INVENTARIO[[#This Row],[Code]])</f>
        <v>0</v>
      </c>
      <c r="L3394" s="196">
        <f>INVENTARIO[[#This Row],[Entradas]]-INVENTARIO[[#This Row],[Salidas]]</f>
        <v>0</v>
      </c>
      <c r="M3394" s="197">
        <f ca="1">INVENTARIO[[#This Row],[Pricing 1]]*10%</f>
        <v>0</v>
      </c>
      <c r="N3394" s="197"/>
      <c r="O3394" s="197"/>
      <c r="P3394" s="197" t="e">
        <f t="shared" si="263"/>
        <v>#DIV/0!</v>
      </c>
      <c r="Q3394" s="196"/>
      <c r="R3394" s="197"/>
      <c r="S3394" s="199">
        <f t="shared" si="264"/>
        <v>0</v>
      </c>
      <c r="T3394" s="200">
        <f ca="1">(P3394+S3394)-INVENTARIO[[#This Row],[Comisión 10%]]</f>
        <v>0</v>
      </c>
      <c r="U3394" s="197">
        <f t="shared" ca="1" si="265"/>
        <v>0</v>
      </c>
      <c r="V3394" s="201"/>
      <c r="W3394" s="20">
        <f ca="1">INVENTARIO[[#This Row],[Precio Final]]-(INVENTARIO[[#This Row],[Comisión 10%]]+INVENTARIO[[#This Row],[Costo total]])</f>
        <v>0</v>
      </c>
      <c r="X3394" s="20">
        <f ca="1">INVENTARIO[[#This Row],[Ganancia Unitaria]]*INVENTARIO[[#This Row],[Salidas]]</f>
        <v>0</v>
      </c>
      <c r="Y3394" s="20"/>
      <c r="Z3394" s="20"/>
    </row>
    <row r="3395" spans="1:26" ht="55" hidden="1" customHeight="1" x14ac:dyDescent="0.15">
      <c r="A3395" s="23"/>
      <c r="B3395" s="171"/>
      <c r="C3395" s="22"/>
      <c r="D3395" s="120"/>
      <c r="E3395" s="194"/>
      <c r="F3395" s="195" t="s">
        <v>692</v>
      </c>
      <c r="G3395" s="196"/>
      <c r="H3395" s="197"/>
      <c r="I3395" s="198">
        <f t="shared" ca="1" si="262"/>
        <v>0</v>
      </c>
      <c r="J3395" s="121"/>
      <c r="K3395" s="196">
        <f>SUMIFS(VENTAS[Cantidad],VENTAS[Código del producto Vendido],INVENTARIO[[#This Row],[Code]])</f>
        <v>0</v>
      </c>
      <c r="L3395" s="196">
        <f>INVENTARIO[[#This Row],[Entradas]]-INVENTARIO[[#This Row],[Salidas]]</f>
        <v>0</v>
      </c>
      <c r="M3395" s="197">
        <f ca="1">INVENTARIO[[#This Row],[Pricing 1]]*10%</f>
        <v>0</v>
      </c>
      <c r="N3395" s="197"/>
      <c r="O3395" s="197"/>
      <c r="P3395" s="197" t="e">
        <f t="shared" si="263"/>
        <v>#DIV/0!</v>
      </c>
      <c r="Q3395" s="196"/>
      <c r="R3395" s="197"/>
      <c r="S3395" s="199">
        <f t="shared" si="264"/>
        <v>0</v>
      </c>
      <c r="T3395" s="200">
        <f ca="1">(P3395+S3395)-INVENTARIO[[#This Row],[Comisión 10%]]</f>
        <v>0</v>
      </c>
      <c r="U3395" s="197">
        <f t="shared" ca="1" si="265"/>
        <v>0</v>
      </c>
      <c r="V3395" s="201"/>
      <c r="W3395" s="20">
        <f ca="1">INVENTARIO[[#This Row],[Precio Final]]-(INVENTARIO[[#This Row],[Comisión 10%]]+INVENTARIO[[#This Row],[Costo total]])</f>
        <v>0</v>
      </c>
      <c r="X3395" s="20">
        <f ca="1">INVENTARIO[[#This Row],[Ganancia Unitaria]]*INVENTARIO[[#This Row],[Salidas]]</f>
        <v>0</v>
      </c>
      <c r="Y3395" s="20"/>
      <c r="Z3395" s="20"/>
    </row>
    <row r="3396" spans="1:26" ht="55" hidden="1" customHeight="1" x14ac:dyDescent="0.15">
      <c r="A3396" s="23"/>
      <c r="B3396" s="171"/>
      <c r="C3396" s="22"/>
      <c r="D3396" s="120"/>
      <c r="E3396" s="194"/>
      <c r="F3396" s="195" t="s">
        <v>695</v>
      </c>
      <c r="G3396" s="196"/>
      <c r="H3396" s="197"/>
      <c r="I3396" s="198">
        <f t="shared" ca="1" si="262"/>
        <v>0</v>
      </c>
      <c r="J3396" s="121"/>
      <c r="K3396" s="196">
        <f>SUMIFS(VENTAS[Cantidad],VENTAS[Código del producto Vendido],INVENTARIO[[#This Row],[Code]])</f>
        <v>0</v>
      </c>
      <c r="L3396" s="196">
        <f>INVENTARIO[[#This Row],[Entradas]]-INVENTARIO[[#This Row],[Salidas]]</f>
        <v>0</v>
      </c>
      <c r="M3396" s="197">
        <f ca="1">INVENTARIO[[#This Row],[Pricing 1]]*10%</f>
        <v>0</v>
      </c>
      <c r="N3396" s="197"/>
      <c r="O3396" s="197"/>
      <c r="P3396" s="197" t="e">
        <f t="shared" si="263"/>
        <v>#DIV/0!</v>
      </c>
      <c r="Q3396" s="196"/>
      <c r="R3396" s="197"/>
      <c r="S3396" s="199">
        <f t="shared" si="264"/>
        <v>0</v>
      </c>
      <c r="T3396" s="200">
        <f ca="1">(P3396+S3396)-INVENTARIO[[#This Row],[Comisión 10%]]</f>
        <v>0</v>
      </c>
      <c r="U3396" s="197">
        <f t="shared" ca="1" si="265"/>
        <v>0</v>
      </c>
      <c r="V3396" s="201"/>
      <c r="W3396" s="20">
        <f ca="1">INVENTARIO[[#This Row],[Precio Final]]-(INVENTARIO[[#This Row],[Comisión 10%]]+INVENTARIO[[#This Row],[Costo total]])</f>
        <v>0</v>
      </c>
      <c r="X3396" s="20">
        <f ca="1">INVENTARIO[[#This Row],[Ganancia Unitaria]]*INVENTARIO[[#This Row],[Salidas]]</f>
        <v>0</v>
      </c>
      <c r="Y3396" s="20"/>
      <c r="Z3396" s="20"/>
    </row>
    <row r="3397" spans="1:26" ht="55" hidden="1" customHeight="1" x14ac:dyDescent="0.15">
      <c r="A3397" s="23"/>
      <c r="B3397" s="171"/>
      <c r="C3397" s="22"/>
      <c r="D3397" s="120"/>
      <c r="E3397" s="194"/>
      <c r="F3397" s="195" t="s">
        <v>695</v>
      </c>
      <c r="G3397" s="196"/>
      <c r="H3397" s="197"/>
      <c r="I3397" s="198">
        <f t="shared" ca="1" si="262"/>
        <v>0</v>
      </c>
      <c r="J3397" s="121"/>
      <c r="K3397" s="196">
        <f>SUMIFS(VENTAS[Cantidad],VENTAS[Código del producto Vendido],INVENTARIO[[#This Row],[Code]])</f>
        <v>0</v>
      </c>
      <c r="L3397" s="196">
        <f>INVENTARIO[[#This Row],[Entradas]]-INVENTARIO[[#This Row],[Salidas]]</f>
        <v>0</v>
      </c>
      <c r="M3397" s="197">
        <f ca="1">INVENTARIO[[#This Row],[Pricing 1]]*10%</f>
        <v>0</v>
      </c>
      <c r="N3397" s="197"/>
      <c r="O3397" s="197"/>
      <c r="P3397" s="197" t="e">
        <f t="shared" si="263"/>
        <v>#DIV/0!</v>
      </c>
      <c r="Q3397" s="196"/>
      <c r="R3397" s="197"/>
      <c r="S3397" s="199">
        <f t="shared" si="264"/>
        <v>0</v>
      </c>
      <c r="T3397" s="200">
        <f ca="1">(P3397+S3397)-INVENTARIO[[#This Row],[Comisión 10%]]</f>
        <v>0</v>
      </c>
      <c r="U3397" s="197">
        <f t="shared" ca="1" si="265"/>
        <v>0</v>
      </c>
      <c r="V3397" s="201"/>
      <c r="W3397" s="20">
        <f ca="1">INVENTARIO[[#This Row],[Precio Final]]-(INVENTARIO[[#This Row],[Comisión 10%]]+INVENTARIO[[#This Row],[Costo total]])</f>
        <v>0</v>
      </c>
      <c r="X3397" s="20">
        <f ca="1">INVENTARIO[[#This Row],[Ganancia Unitaria]]*INVENTARIO[[#This Row],[Salidas]]</f>
        <v>0</v>
      </c>
      <c r="Y3397" s="20"/>
      <c r="Z3397" s="20"/>
    </row>
    <row r="3398" spans="1:26" ht="55" hidden="1" customHeight="1" x14ac:dyDescent="0.15">
      <c r="A3398" s="23"/>
      <c r="B3398" s="171"/>
      <c r="C3398" s="22"/>
      <c r="D3398" s="120"/>
      <c r="E3398" s="194"/>
      <c r="F3398" s="195" t="s">
        <v>697</v>
      </c>
      <c r="G3398" s="196"/>
      <c r="H3398" s="197"/>
      <c r="I3398" s="198">
        <f t="shared" ca="1" si="262"/>
        <v>0</v>
      </c>
      <c r="J3398" s="121"/>
      <c r="K3398" s="196">
        <f>SUMIFS(VENTAS[Cantidad],VENTAS[Código del producto Vendido],INVENTARIO[[#This Row],[Code]])</f>
        <v>0</v>
      </c>
      <c r="L3398" s="196">
        <f>INVENTARIO[[#This Row],[Entradas]]-INVENTARIO[[#This Row],[Salidas]]</f>
        <v>0</v>
      </c>
      <c r="M3398" s="197">
        <f ca="1">INVENTARIO[[#This Row],[Pricing 1]]*10%</f>
        <v>0</v>
      </c>
      <c r="N3398" s="197"/>
      <c r="O3398" s="197"/>
      <c r="P3398" s="197" t="e">
        <f t="shared" si="263"/>
        <v>#DIV/0!</v>
      </c>
      <c r="Q3398" s="196"/>
      <c r="R3398" s="197"/>
      <c r="S3398" s="199">
        <f t="shared" si="264"/>
        <v>0</v>
      </c>
      <c r="T3398" s="200">
        <f ca="1">(P3398+S3398)-INVENTARIO[[#This Row],[Comisión 10%]]</f>
        <v>0</v>
      </c>
      <c r="U3398" s="197">
        <f t="shared" ca="1" si="265"/>
        <v>0</v>
      </c>
      <c r="V3398" s="201"/>
      <c r="W3398" s="20">
        <f ca="1">INVENTARIO[[#This Row],[Precio Final]]-(INVENTARIO[[#This Row],[Comisión 10%]]+INVENTARIO[[#This Row],[Costo total]])</f>
        <v>0</v>
      </c>
      <c r="X3398" s="20">
        <f ca="1">INVENTARIO[[#This Row],[Ganancia Unitaria]]*INVENTARIO[[#This Row],[Salidas]]</f>
        <v>0</v>
      </c>
      <c r="Y3398" s="20"/>
      <c r="Z3398" s="20"/>
    </row>
    <row r="3399" spans="1:26" ht="55" hidden="1" customHeight="1" x14ac:dyDescent="0.15">
      <c r="A3399" s="23"/>
      <c r="B3399" s="171"/>
      <c r="C3399" s="22"/>
      <c r="D3399" s="120"/>
      <c r="E3399" s="194"/>
      <c r="F3399" s="195"/>
      <c r="G3399" s="196"/>
      <c r="H3399" s="197"/>
      <c r="I3399" s="198">
        <f t="shared" ca="1" si="262"/>
        <v>0</v>
      </c>
      <c r="J3399" s="121"/>
      <c r="K3399" s="196">
        <f>SUMIFS(VENTAS[Cantidad],VENTAS[Código del producto Vendido],INVENTARIO[[#This Row],[Code]])</f>
        <v>0</v>
      </c>
      <c r="L3399" s="196">
        <f>INVENTARIO[[#This Row],[Entradas]]-INVENTARIO[[#This Row],[Salidas]]</f>
        <v>0</v>
      </c>
      <c r="M3399" s="197">
        <f ca="1">INVENTARIO[[#This Row],[Pricing 1]]*10%</f>
        <v>0</v>
      </c>
      <c r="N3399" s="197"/>
      <c r="O3399" s="197"/>
      <c r="P3399" s="197" t="e">
        <f t="shared" si="263"/>
        <v>#DIV/0!</v>
      </c>
      <c r="Q3399" s="196"/>
      <c r="R3399" s="197"/>
      <c r="S3399" s="199">
        <f t="shared" si="264"/>
        <v>0</v>
      </c>
      <c r="T3399" s="200">
        <f ca="1">(P3399+S3399)-INVENTARIO[[#This Row],[Comisión 10%]]</f>
        <v>0</v>
      </c>
      <c r="U3399" s="197">
        <f t="shared" ca="1" si="265"/>
        <v>0</v>
      </c>
      <c r="V3399" s="201"/>
      <c r="W3399" s="20">
        <f ca="1">INVENTARIO[[#This Row],[Precio Final]]-(INVENTARIO[[#This Row],[Comisión 10%]]+INVENTARIO[[#This Row],[Costo total]])</f>
        <v>0</v>
      </c>
      <c r="X3399" s="20">
        <f ca="1">INVENTARIO[[#This Row],[Ganancia Unitaria]]*INVENTARIO[[#This Row],[Salidas]]</f>
        <v>0</v>
      </c>
      <c r="Y3399" s="20"/>
      <c r="Z3399" s="20"/>
    </row>
    <row r="3400" spans="1:26" ht="55" hidden="1" customHeight="1" x14ac:dyDescent="0.15">
      <c r="A3400" s="23"/>
      <c r="B3400" s="171"/>
      <c r="C3400" s="22"/>
      <c r="D3400" s="120"/>
      <c r="E3400" s="194"/>
      <c r="F3400" s="195"/>
      <c r="G3400" s="196"/>
      <c r="H3400" s="197"/>
      <c r="I3400" s="198">
        <f t="shared" ca="1" si="262"/>
        <v>0</v>
      </c>
      <c r="J3400" s="121"/>
      <c r="K3400" s="196">
        <f>SUMIFS(VENTAS[Cantidad],VENTAS[Código del producto Vendido],INVENTARIO[[#This Row],[Code]])</f>
        <v>0</v>
      </c>
      <c r="L3400" s="196">
        <f>INVENTARIO[[#This Row],[Entradas]]-INVENTARIO[[#This Row],[Salidas]]</f>
        <v>0</v>
      </c>
      <c r="M3400" s="197">
        <f ca="1">INVENTARIO[[#This Row],[Pricing 1]]*10%</f>
        <v>0</v>
      </c>
      <c r="N3400" s="197"/>
      <c r="O3400" s="197"/>
      <c r="P3400" s="197" t="e">
        <f t="shared" si="263"/>
        <v>#DIV/0!</v>
      </c>
      <c r="Q3400" s="196"/>
      <c r="R3400" s="197"/>
      <c r="S3400" s="199">
        <f t="shared" si="264"/>
        <v>0</v>
      </c>
      <c r="T3400" s="200">
        <f ca="1">(P3400+S3400)-INVENTARIO[[#This Row],[Comisión 10%]]</f>
        <v>0</v>
      </c>
      <c r="U3400" s="197">
        <f t="shared" ca="1" si="265"/>
        <v>0</v>
      </c>
      <c r="V3400" s="201"/>
      <c r="W3400" s="20">
        <f ca="1">INVENTARIO[[#This Row],[Precio Final]]-(INVENTARIO[[#This Row],[Comisión 10%]]+INVENTARIO[[#This Row],[Costo total]])</f>
        <v>0</v>
      </c>
      <c r="X3400" s="20">
        <f ca="1">INVENTARIO[[#This Row],[Ganancia Unitaria]]*INVENTARIO[[#This Row],[Salidas]]</f>
        <v>0</v>
      </c>
      <c r="Y3400" s="20"/>
      <c r="Z3400" s="20"/>
    </row>
    <row r="3401" spans="1:26" ht="55" hidden="1" customHeight="1" x14ac:dyDescent="0.15">
      <c r="A3401" s="23"/>
      <c r="B3401" s="171"/>
      <c r="C3401" s="22"/>
      <c r="D3401" s="120"/>
      <c r="E3401" s="194"/>
      <c r="F3401" s="195" t="s">
        <v>698</v>
      </c>
      <c r="G3401" s="196"/>
      <c r="H3401" s="197"/>
      <c r="I3401" s="198">
        <f t="shared" ca="1" si="262"/>
        <v>0</v>
      </c>
      <c r="J3401" s="121"/>
      <c r="K3401" s="196">
        <f>SUMIFS(VENTAS[Cantidad],VENTAS[Código del producto Vendido],INVENTARIO[[#This Row],[Code]])</f>
        <v>0</v>
      </c>
      <c r="L3401" s="196">
        <f>INVENTARIO[[#This Row],[Entradas]]-INVENTARIO[[#This Row],[Salidas]]</f>
        <v>0</v>
      </c>
      <c r="M3401" s="197">
        <f ca="1">INVENTARIO[[#This Row],[Pricing 1]]*10%</f>
        <v>0</v>
      </c>
      <c r="N3401" s="197"/>
      <c r="O3401" s="197"/>
      <c r="P3401" s="197" t="e">
        <f t="shared" si="263"/>
        <v>#DIV/0!</v>
      </c>
      <c r="Q3401" s="196"/>
      <c r="R3401" s="197"/>
      <c r="S3401" s="199">
        <f t="shared" si="264"/>
        <v>0</v>
      </c>
      <c r="T3401" s="200">
        <f ca="1">(P3401+S3401)-INVENTARIO[[#This Row],[Comisión 10%]]</f>
        <v>0</v>
      </c>
      <c r="U3401" s="197">
        <f t="shared" ca="1" si="265"/>
        <v>0</v>
      </c>
      <c r="V3401" s="201"/>
      <c r="W3401" s="20">
        <f ca="1">INVENTARIO[[#This Row],[Precio Final]]-(INVENTARIO[[#This Row],[Comisión 10%]]+INVENTARIO[[#This Row],[Costo total]])</f>
        <v>0</v>
      </c>
      <c r="X3401" s="20">
        <f ca="1">INVENTARIO[[#This Row],[Ganancia Unitaria]]*INVENTARIO[[#This Row],[Salidas]]</f>
        <v>0</v>
      </c>
      <c r="Y3401" s="20"/>
      <c r="Z3401" s="20"/>
    </row>
    <row r="3402" spans="1:26" ht="55" hidden="1" customHeight="1" x14ac:dyDescent="0.15">
      <c r="A3402" s="23"/>
      <c r="B3402" s="171"/>
      <c r="C3402" s="22"/>
      <c r="D3402" s="120"/>
      <c r="E3402" s="194"/>
      <c r="F3402" s="195"/>
      <c r="G3402" s="196"/>
      <c r="H3402" s="197"/>
      <c r="I3402" s="198">
        <f t="shared" ca="1" si="262"/>
        <v>0</v>
      </c>
      <c r="J3402" s="121"/>
      <c r="K3402" s="196">
        <f>SUMIFS(VENTAS[Cantidad],VENTAS[Código del producto Vendido],INVENTARIO[[#This Row],[Code]])</f>
        <v>0</v>
      </c>
      <c r="L3402" s="196">
        <f>INVENTARIO[[#This Row],[Entradas]]-INVENTARIO[[#This Row],[Salidas]]</f>
        <v>0</v>
      </c>
      <c r="M3402" s="197">
        <f ca="1">INVENTARIO[[#This Row],[Pricing 1]]*10%</f>
        <v>0</v>
      </c>
      <c r="N3402" s="197"/>
      <c r="O3402" s="197"/>
      <c r="P3402" s="197" t="e">
        <f t="shared" si="263"/>
        <v>#DIV/0!</v>
      </c>
      <c r="Q3402" s="196"/>
      <c r="R3402" s="197"/>
      <c r="S3402" s="199">
        <f t="shared" si="264"/>
        <v>0</v>
      </c>
      <c r="T3402" s="200">
        <f ca="1">(P3402+S3402)-INVENTARIO[[#This Row],[Comisión 10%]]</f>
        <v>0</v>
      </c>
      <c r="U3402" s="197">
        <f t="shared" ca="1" si="265"/>
        <v>0</v>
      </c>
      <c r="V3402" s="201"/>
      <c r="W3402" s="20">
        <f ca="1">INVENTARIO[[#This Row],[Precio Final]]-(INVENTARIO[[#This Row],[Comisión 10%]]+INVENTARIO[[#This Row],[Costo total]])</f>
        <v>0</v>
      </c>
      <c r="X3402" s="20">
        <f ca="1">INVENTARIO[[#This Row],[Ganancia Unitaria]]*INVENTARIO[[#This Row],[Salidas]]</f>
        <v>0</v>
      </c>
      <c r="Y3402" s="20"/>
      <c r="Z3402" s="20"/>
    </row>
    <row r="3403" spans="1:26" ht="55" hidden="1" customHeight="1" x14ac:dyDescent="0.15">
      <c r="A3403" s="23"/>
      <c r="B3403" s="171"/>
      <c r="C3403" s="22"/>
      <c r="D3403" s="120"/>
      <c r="E3403" s="194"/>
      <c r="F3403" s="195"/>
      <c r="G3403" s="196"/>
      <c r="H3403" s="197"/>
      <c r="I3403" s="198">
        <f t="shared" ca="1" si="262"/>
        <v>0</v>
      </c>
      <c r="J3403" s="121"/>
      <c r="K3403" s="196">
        <f>SUMIFS(VENTAS[Cantidad],VENTAS[Código del producto Vendido],INVENTARIO[[#This Row],[Code]])</f>
        <v>0</v>
      </c>
      <c r="L3403" s="196">
        <f>INVENTARIO[[#This Row],[Entradas]]-INVENTARIO[[#This Row],[Salidas]]</f>
        <v>0</v>
      </c>
      <c r="M3403" s="197">
        <f ca="1">INVENTARIO[[#This Row],[Pricing 1]]*10%</f>
        <v>0</v>
      </c>
      <c r="N3403" s="197"/>
      <c r="O3403" s="197"/>
      <c r="P3403" s="197" t="e">
        <f t="shared" si="263"/>
        <v>#DIV/0!</v>
      </c>
      <c r="Q3403" s="196"/>
      <c r="R3403" s="197"/>
      <c r="S3403" s="199">
        <f t="shared" si="264"/>
        <v>0</v>
      </c>
      <c r="T3403" s="200">
        <f ca="1">(P3403+S3403)-INVENTARIO[[#This Row],[Comisión 10%]]</f>
        <v>0</v>
      </c>
      <c r="U3403" s="197">
        <f t="shared" ca="1" si="265"/>
        <v>0</v>
      </c>
      <c r="V3403" s="201"/>
      <c r="W3403" s="20">
        <f ca="1">INVENTARIO[[#This Row],[Precio Final]]-(INVENTARIO[[#This Row],[Comisión 10%]]+INVENTARIO[[#This Row],[Costo total]])</f>
        <v>0</v>
      </c>
      <c r="X3403" s="20">
        <f ca="1">INVENTARIO[[#This Row],[Ganancia Unitaria]]*INVENTARIO[[#This Row],[Salidas]]</f>
        <v>0</v>
      </c>
      <c r="Y3403" s="20"/>
      <c r="Z3403" s="20"/>
    </row>
    <row r="3404" spans="1:26" ht="55" hidden="1" customHeight="1" x14ac:dyDescent="0.15">
      <c r="A3404" s="23"/>
      <c r="B3404" s="171"/>
      <c r="C3404" s="22"/>
      <c r="D3404" s="120"/>
      <c r="E3404" s="194"/>
      <c r="F3404" s="195"/>
      <c r="G3404" s="196"/>
      <c r="H3404" s="197"/>
      <c r="I3404" s="198">
        <f t="shared" ca="1" si="262"/>
        <v>0</v>
      </c>
      <c r="J3404" s="121"/>
      <c r="K3404" s="196">
        <f>SUMIFS(VENTAS[Cantidad],VENTAS[Código del producto Vendido],INVENTARIO[[#This Row],[Code]])</f>
        <v>0</v>
      </c>
      <c r="L3404" s="196">
        <f>INVENTARIO[[#This Row],[Entradas]]-INVENTARIO[[#This Row],[Salidas]]</f>
        <v>0</v>
      </c>
      <c r="M3404" s="197">
        <f ca="1">INVENTARIO[[#This Row],[Pricing 1]]*10%</f>
        <v>0</v>
      </c>
      <c r="N3404" s="197"/>
      <c r="O3404" s="197"/>
      <c r="P3404" s="197" t="e">
        <f t="shared" si="263"/>
        <v>#DIV/0!</v>
      </c>
      <c r="Q3404" s="196"/>
      <c r="R3404" s="197"/>
      <c r="S3404" s="199">
        <f t="shared" si="264"/>
        <v>0</v>
      </c>
      <c r="T3404" s="200">
        <f ca="1">(P3404+S3404)-INVENTARIO[[#This Row],[Comisión 10%]]</f>
        <v>0</v>
      </c>
      <c r="U3404" s="197">
        <f t="shared" ca="1" si="265"/>
        <v>0</v>
      </c>
      <c r="V3404" s="201"/>
      <c r="W3404" s="20">
        <f ca="1">INVENTARIO[[#This Row],[Precio Final]]-(INVENTARIO[[#This Row],[Comisión 10%]]+INVENTARIO[[#This Row],[Costo total]])</f>
        <v>0</v>
      </c>
      <c r="X3404" s="20">
        <f ca="1">INVENTARIO[[#This Row],[Ganancia Unitaria]]*INVENTARIO[[#This Row],[Salidas]]</f>
        <v>0</v>
      </c>
      <c r="Y3404" s="20"/>
      <c r="Z3404" s="20"/>
    </row>
    <row r="3405" spans="1:26" ht="55" hidden="1" customHeight="1" x14ac:dyDescent="0.15">
      <c r="A3405" s="23"/>
      <c r="B3405" s="171"/>
      <c r="C3405" s="22"/>
      <c r="D3405" s="120"/>
      <c r="E3405" s="194"/>
      <c r="F3405" s="195"/>
      <c r="G3405" s="196"/>
      <c r="H3405" s="197"/>
      <c r="I3405" s="198">
        <f t="shared" ca="1" si="262"/>
        <v>0</v>
      </c>
      <c r="J3405" s="121"/>
      <c r="K3405" s="196">
        <f>SUMIFS(VENTAS[Cantidad],VENTAS[Código del producto Vendido],INVENTARIO[[#This Row],[Code]])</f>
        <v>0</v>
      </c>
      <c r="L3405" s="196">
        <f>INVENTARIO[[#This Row],[Entradas]]-INVENTARIO[[#This Row],[Salidas]]</f>
        <v>0</v>
      </c>
      <c r="M3405" s="197">
        <f ca="1">INVENTARIO[[#This Row],[Pricing 1]]*10%</f>
        <v>0</v>
      </c>
      <c r="N3405" s="197"/>
      <c r="O3405" s="197"/>
      <c r="P3405" s="197" t="e">
        <f t="shared" si="263"/>
        <v>#DIV/0!</v>
      </c>
      <c r="Q3405" s="196"/>
      <c r="R3405" s="197"/>
      <c r="S3405" s="199">
        <f t="shared" si="264"/>
        <v>0</v>
      </c>
      <c r="T3405" s="200">
        <f ca="1">(P3405+S3405)-INVENTARIO[[#This Row],[Comisión 10%]]</f>
        <v>0</v>
      </c>
      <c r="U3405" s="197">
        <f t="shared" ca="1" si="265"/>
        <v>0</v>
      </c>
      <c r="V3405" s="201"/>
      <c r="W3405" s="20">
        <f ca="1">INVENTARIO[[#This Row],[Precio Final]]-(INVENTARIO[[#This Row],[Comisión 10%]]+INVENTARIO[[#This Row],[Costo total]])</f>
        <v>0</v>
      </c>
      <c r="X3405" s="20">
        <f ca="1">INVENTARIO[[#This Row],[Ganancia Unitaria]]*INVENTARIO[[#This Row],[Salidas]]</f>
        <v>0</v>
      </c>
      <c r="Y3405" s="20"/>
      <c r="Z3405" s="20"/>
    </row>
    <row r="3406" spans="1:26" ht="55" hidden="1" customHeight="1" x14ac:dyDescent="0.15">
      <c r="A3406" s="23"/>
      <c r="B3406" s="171"/>
      <c r="C3406" s="22"/>
      <c r="D3406" s="120"/>
      <c r="E3406" s="194"/>
      <c r="F3406" s="195"/>
      <c r="G3406" s="196"/>
      <c r="H3406" s="197"/>
      <c r="I3406" s="198">
        <f t="shared" ca="1" si="262"/>
        <v>0</v>
      </c>
      <c r="J3406" s="121"/>
      <c r="K3406" s="196">
        <f>SUMIFS(VENTAS[Cantidad],VENTAS[Código del producto Vendido],INVENTARIO[[#This Row],[Code]])</f>
        <v>0</v>
      </c>
      <c r="L3406" s="196">
        <f>INVENTARIO[[#This Row],[Entradas]]-INVENTARIO[[#This Row],[Salidas]]</f>
        <v>0</v>
      </c>
      <c r="M3406" s="197">
        <f ca="1">INVENTARIO[[#This Row],[Pricing 1]]*10%</f>
        <v>0</v>
      </c>
      <c r="N3406" s="197"/>
      <c r="O3406" s="197"/>
      <c r="P3406" s="197" t="e">
        <f t="shared" si="263"/>
        <v>#DIV/0!</v>
      </c>
      <c r="Q3406" s="196"/>
      <c r="R3406" s="197"/>
      <c r="S3406" s="199">
        <f t="shared" si="264"/>
        <v>0</v>
      </c>
      <c r="T3406" s="200">
        <f ca="1">(P3406+S3406)-INVENTARIO[[#This Row],[Comisión 10%]]</f>
        <v>0</v>
      </c>
      <c r="U3406" s="197">
        <f t="shared" ca="1" si="265"/>
        <v>0</v>
      </c>
      <c r="V3406" s="201"/>
      <c r="W3406" s="20">
        <f ca="1">INVENTARIO[[#This Row],[Precio Final]]-(INVENTARIO[[#This Row],[Comisión 10%]]+INVENTARIO[[#This Row],[Costo total]])</f>
        <v>0</v>
      </c>
      <c r="X3406" s="20">
        <f ca="1">INVENTARIO[[#This Row],[Ganancia Unitaria]]*INVENTARIO[[#This Row],[Salidas]]</f>
        <v>0</v>
      </c>
      <c r="Y3406" s="20"/>
      <c r="Z3406" s="20"/>
    </row>
    <row r="3407" spans="1:26" ht="55" hidden="1" customHeight="1" x14ac:dyDescent="0.15">
      <c r="A3407" s="23"/>
      <c r="B3407" s="171"/>
      <c r="C3407" s="22"/>
      <c r="D3407" s="120"/>
      <c r="E3407" s="194"/>
      <c r="F3407" s="195"/>
      <c r="G3407" s="196"/>
      <c r="H3407" s="197"/>
      <c r="I3407" s="198">
        <f t="shared" ca="1" si="262"/>
        <v>0</v>
      </c>
      <c r="J3407" s="121"/>
      <c r="K3407" s="196">
        <f>SUMIFS(VENTAS[Cantidad],VENTAS[Código del producto Vendido],INVENTARIO[[#This Row],[Code]])</f>
        <v>0</v>
      </c>
      <c r="L3407" s="196">
        <f>INVENTARIO[[#This Row],[Entradas]]-INVENTARIO[[#This Row],[Salidas]]</f>
        <v>0</v>
      </c>
      <c r="M3407" s="197">
        <f ca="1">INVENTARIO[[#This Row],[Pricing 1]]*10%</f>
        <v>0</v>
      </c>
      <c r="N3407" s="197"/>
      <c r="O3407" s="197"/>
      <c r="P3407" s="197" t="e">
        <f t="shared" si="263"/>
        <v>#DIV/0!</v>
      </c>
      <c r="Q3407" s="196"/>
      <c r="R3407" s="197"/>
      <c r="S3407" s="199">
        <f t="shared" si="264"/>
        <v>0</v>
      </c>
      <c r="T3407" s="200">
        <f ca="1">(P3407+S3407)-INVENTARIO[[#This Row],[Comisión 10%]]</f>
        <v>0</v>
      </c>
      <c r="U3407" s="197">
        <f t="shared" ca="1" si="265"/>
        <v>0</v>
      </c>
      <c r="V3407" s="201"/>
      <c r="W3407" s="20">
        <f ca="1">INVENTARIO[[#This Row],[Precio Final]]-(INVENTARIO[[#This Row],[Comisión 10%]]+INVENTARIO[[#This Row],[Costo total]])</f>
        <v>0</v>
      </c>
      <c r="X3407" s="20">
        <f ca="1">INVENTARIO[[#This Row],[Ganancia Unitaria]]*INVENTARIO[[#This Row],[Salidas]]</f>
        <v>0</v>
      </c>
      <c r="Y3407" s="20"/>
      <c r="Z3407" s="20"/>
    </row>
    <row r="3408" spans="1:26" ht="55" hidden="1" customHeight="1" x14ac:dyDescent="0.15">
      <c r="A3408" s="23"/>
      <c r="B3408" s="171"/>
      <c r="C3408" s="22"/>
      <c r="D3408" s="120"/>
      <c r="E3408" s="194"/>
      <c r="F3408" s="195" t="s">
        <v>695</v>
      </c>
      <c r="G3408" s="196"/>
      <c r="H3408" s="197"/>
      <c r="I3408" s="198">
        <f t="shared" ca="1" si="262"/>
        <v>0</v>
      </c>
      <c r="J3408" s="121"/>
      <c r="K3408" s="196">
        <f>SUMIFS(VENTAS[Cantidad],VENTAS[Código del producto Vendido],INVENTARIO[[#This Row],[Code]])</f>
        <v>0</v>
      </c>
      <c r="L3408" s="196">
        <f>INVENTARIO[[#This Row],[Entradas]]-INVENTARIO[[#This Row],[Salidas]]</f>
        <v>0</v>
      </c>
      <c r="M3408" s="197">
        <f ca="1">INVENTARIO[[#This Row],[Pricing 1]]*10%</f>
        <v>0</v>
      </c>
      <c r="N3408" s="197"/>
      <c r="O3408" s="197"/>
      <c r="P3408" s="197" t="e">
        <f t="shared" si="263"/>
        <v>#DIV/0!</v>
      </c>
      <c r="Q3408" s="196"/>
      <c r="R3408" s="197"/>
      <c r="S3408" s="199">
        <f t="shared" si="264"/>
        <v>0</v>
      </c>
      <c r="T3408" s="200">
        <f ca="1">(P3408+S3408)-INVENTARIO[[#This Row],[Comisión 10%]]</f>
        <v>0</v>
      </c>
      <c r="U3408" s="197">
        <f t="shared" ca="1" si="265"/>
        <v>0</v>
      </c>
      <c r="V3408" s="201"/>
      <c r="W3408" s="20">
        <f ca="1">INVENTARIO[[#This Row],[Precio Final]]-(INVENTARIO[[#This Row],[Comisión 10%]]+INVENTARIO[[#This Row],[Costo total]])</f>
        <v>0</v>
      </c>
      <c r="X3408" s="20">
        <f ca="1">INVENTARIO[[#This Row],[Ganancia Unitaria]]*INVENTARIO[[#This Row],[Salidas]]</f>
        <v>0</v>
      </c>
      <c r="Y3408" s="20"/>
      <c r="Z3408" s="20"/>
    </row>
    <row r="3409" spans="1:26" ht="55" hidden="1" customHeight="1" x14ac:dyDescent="0.15">
      <c r="A3409" s="23"/>
      <c r="B3409" s="171"/>
      <c r="C3409" s="22"/>
      <c r="D3409" s="120"/>
      <c r="E3409" s="194"/>
      <c r="F3409" s="195" t="s">
        <v>697</v>
      </c>
      <c r="G3409" s="196"/>
      <c r="H3409" s="197"/>
      <c r="I3409" s="198">
        <f t="shared" ca="1" si="262"/>
        <v>0</v>
      </c>
      <c r="J3409" s="121"/>
      <c r="K3409" s="196">
        <f>SUMIFS(VENTAS[Cantidad],VENTAS[Código del producto Vendido],INVENTARIO[[#This Row],[Code]])</f>
        <v>0</v>
      </c>
      <c r="L3409" s="196">
        <f>INVENTARIO[[#This Row],[Entradas]]-INVENTARIO[[#This Row],[Salidas]]</f>
        <v>0</v>
      </c>
      <c r="M3409" s="197">
        <f ca="1">INVENTARIO[[#This Row],[Pricing 1]]*10%</f>
        <v>0</v>
      </c>
      <c r="N3409" s="197"/>
      <c r="O3409" s="197"/>
      <c r="P3409" s="197" t="e">
        <f t="shared" si="263"/>
        <v>#DIV/0!</v>
      </c>
      <c r="Q3409" s="196"/>
      <c r="R3409" s="197"/>
      <c r="S3409" s="199">
        <f t="shared" si="264"/>
        <v>0</v>
      </c>
      <c r="T3409" s="200">
        <f ca="1">(P3409+S3409)-INVENTARIO[[#This Row],[Comisión 10%]]</f>
        <v>0</v>
      </c>
      <c r="U3409" s="197">
        <f t="shared" ca="1" si="265"/>
        <v>0</v>
      </c>
      <c r="V3409" s="201"/>
      <c r="W3409" s="20">
        <f ca="1">INVENTARIO[[#This Row],[Precio Final]]-(INVENTARIO[[#This Row],[Comisión 10%]]+INVENTARIO[[#This Row],[Costo total]])</f>
        <v>0</v>
      </c>
      <c r="X3409" s="20">
        <f ca="1">INVENTARIO[[#This Row],[Ganancia Unitaria]]*INVENTARIO[[#This Row],[Salidas]]</f>
        <v>0</v>
      </c>
      <c r="Y3409" s="20"/>
      <c r="Z3409" s="20"/>
    </row>
    <row r="3410" spans="1:26" ht="55" hidden="1" customHeight="1" x14ac:dyDescent="0.15">
      <c r="A3410" s="23"/>
      <c r="B3410" s="171"/>
      <c r="C3410" s="22"/>
      <c r="D3410" s="120"/>
      <c r="E3410" s="194"/>
      <c r="F3410" s="195" t="s">
        <v>711</v>
      </c>
      <c r="G3410" s="196"/>
      <c r="H3410" s="197"/>
      <c r="I3410" s="198">
        <f t="shared" ca="1" si="262"/>
        <v>0</v>
      </c>
      <c r="J3410" s="121"/>
      <c r="K3410" s="196">
        <f>SUMIFS(VENTAS[Cantidad],VENTAS[Código del producto Vendido],INVENTARIO[[#This Row],[Code]])</f>
        <v>0</v>
      </c>
      <c r="L3410" s="196">
        <f>INVENTARIO[[#This Row],[Entradas]]-INVENTARIO[[#This Row],[Salidas]]</f>
        <v>0</v>
      </c>
      <c r="M3410" s="197">
        <f ca="1">INVENTARIO[[#This Row],[Pricing 1]]*10%</f>
        <v>0</v>
      </c>
      <c r="N3410" s="197"/>
      <c r="O3410" s="197"/>
      <c r="P3410" s="197" t="e">
        <f t="shared" si="263"/>
        <v>#DIV/0!</v>
      </c>
      <c r="Q3410" s="196"/>
      <c r="R3410" s="197"/>
      <c r="S3410" s="199">
        <f t="shared" si="264"/>
        <v>0</v>
      </c>
      <c r="T3410" s="200">
        <f ca="1">(P3410+S3410)-INVENTARIO[[#This Row],[Comisión 10%]]</f>
        <v>0</v>
      </c>
      <c r="U3410" s="197">
        <f t="shared" ca="1" si="265"/>
        <v>0</v>
      </c>
      <c r="V3410" s="201"/>
      <c r="W3410" s="20">
        <f ca="1">INVENTARIO[[#This Row],[Precio Final]]-(INVENTARIO[[#This Row],[Comisión 10%]]+INVENTARIO[[#This Row],[Costo total]])</f>
        <v>0</v>
      </c>
      <c r="X3410" s="20">
        <f ca="1">INVENTARIO[[#This Row],[Ganancia Unitaria]]*INVENTARIO[[#This Row],[Salidas]]</f>
        <v>0</v>
      </c>
      <c r="Y3410" s="20"/>
      <c r="Z3410" s="20"/>
    </row>
    <row r="3411" spans="1:26" ht="55" hidden="1" customHeight="1" x14ac:dyDescent="0.15">
      <c r="A3411" s="23"/>
      <c r="B3411" s="171"/>
      <c r="C3411" s="22"/>
      <c r="D3411" s="120"/>
      <c r="E3411" s="194"/>
      <c r="F3411" s="195" t="s">
        <v>711</v>
      </c>
      <c r="G3411" s="196"/>
      <c r="H3411" s="197"/>
      <c r="I3411" s="198">
        <f t="shared" ca="1" si="262"/>
        <v>0</v>
      </c>
      <c r="J3411" s="121"/>
      <c r="K3411" s="196">
        <f>SUMIFS(VENTAS[Cantidad],VENTAS[Código del producto Vendido],INVENTARIO[[#This Row],[Code]])</f>
        <v>0</v>
      </c>
      <c r="L3411" s="196">
        <f>INVENTARIO[[#This Row],[Entradas]]-INVENTARIO[[#This Row],[Salidas]]</f>
        <v>0</v>
      </c>
      <c r="M3411" s="197">
        <f ca="1">INVENTARIO[[#This Row],[Pricing 1]]*10%</f>
        <v>0</v>
      </c>
      <c r="N3411" s="197"/>
      <c r="O3411" s="197"/>
      <c r="P3411" s="197" t="e">
        <f t="shared" si="263"/>
        <v>#DIV/0!</v>
      </c>
      <c r="Q3411" s="196"/>
      <c r="R3411" s="197"/>
      <c r="S3411" s="199">
        <f t="shared" si="264"/>
        <v>0</v>
      </c>
      <c r="T3411" s="200">
        <f ca="1">(P3411+S3411)-INVENTARIO[[#This Row],[Comisión 10%]]</f>
        <v>0</v>
      </c>
      <c r="U3411" s="197">
        <f t="shared" ca="1" si="265"/>
        <v>0</v>
      </c>
      <c r="V3411" s="201"/>
      <c r="W3411" s="20">
        <f ca="1">INVENTARIO[[#This Row],[Precio Final]]-(INVENTARIO[[#This Row],[Comisión 10%]]+INVENTARIO[[#This Row],[Costo total]])</f>
        <v>0</v>
      </c>
      <c r="X3411" s="20">
        <f ca="1">INVENTARIO[[#This Row],[Ganancia Unitaria]]*INVENTARIO[[#This Row],[Salidas]]</f>
        <v>0</v>
      </c>
      <c r="Y3411" s="20"/>
      <c r="Z3411" s="20"/>
    </row>
    <row r="3412" spans="1:26" ht="55" hidden="1" customHeight="1" x14ac:dyDescent="0.15">
      <c r="A3412" s="23"/>
      <c r="B3412" s="171"/>
      <c r="C3412" s="22"/>
      <c r="D3412" s="120"/>
      <c r="E3412" s="194"/>
      <c r="F3412" s="195" t="s">
        <v>711</v>
      </c>
      <c r="G3412" s="196"/>
      <c r="H3412" s="197"/>
      <c r="I3412" s="198">
        <f t="shared" ca="1" si="262"/>
        <v>0</v>
      </c>
      <c r="J3412" s="121"/>
      <c r="K3412" s="196">
        <f>SUMIFS(VENTAS[Cantidad],VENTAS[Código del producto Vendido],INVENTARIO[[#This Row],[Code]])</f>
        <v>0</v>
      </c>
      <c r="L3412" s="196">
        <f>INVENTARIO[[#This Row],[Entradas]]-INVENTARIO[[#This Row],[Salidas]]</f>
        <v>0</v>
      </c>
      <c r="M3412" s="197">
        <f ca="1">INVENTARIO[[#This Row],[Pricing 1]]*10%</f>
        <v>0</v>
      </c>
      <c r="N3412" s="197"/>
      <c r="O3412" s="197"/>
      <c r="P3412" s="197" t="e">
        <f t="shared" si="263"/>
        <v>#DIV/0!</v>
      </c>
      <c r="Q3412" s="196"/>
      <c r="R3412" s="197"/>
      <c r="S3412" s="199">
        <f t="shared" si="264"/>
        <v>0</v>
      </c>
      <c r="T3412" s="200">
        <f ca="1">(P3412+S3412)-INVENTARIO[[#This Row],[Comisión 10%]]</f>
        <v>0</v>
      </c>
      <c r="U3412" s="197">
        <f t="shared" ca="1" si="265"/>
        <v>0</v>
      </c>
      <c r="V3412" s="201"/>
      <c r="W3412" s="20">
        <f ca="1">INVENTARIO[[#This Row],[Precio Final]]-(INVENTARIO[[#This Row],[Comisión 10%]]+INVENTARIO[[#This Row],[Costo total]])</f>
        <v>0</v>
      </c>
      <c r="X3412" s="20">
        <f ca="1">INVENTARIO[[#This Row],[Ganancia Unitaria]]*INVENTARIO[[#This Row],[Salidas]]</f>
        <v>0</v>
      </c>
      <c r="Y3412" s="20"/>
      <c r="Z3412" s="20"/>
    </row>
    <row r="3413" spans="1:26" ht="55" hidden="1" customHeight="1" x14ac:dyDescent="0.15">
      <c r="A3413" s="23"/>
      <c r="B3413" s="171"/>
      <c r="C3413" s="22"/>
      <c r="D3413" s="120"/>
      <c r="E3413" s="194"/>
      <c r="F3413" s="195" t="s">
        <v>698</v>
      </c>
      <c r="G3413" s="196"/>
      <c r="H3413" s="197"/>
      <c r="I3413" s="198">
        <f t="shared" ca="1" si="262"/>
        <v>0</v>
      </c>
      <c r="J3413" s="121"/>
      <c r="K3413" s="196">
        <f>SUMIFS(VENTAS[Cantidad],VENTAS[Código del producto Vendido],INVENTARIO[[#This Row],[Code]])</f>
        <v>0</v>
      </c>
      <c r="L3413" s="196">
        <f>INVENTARIO[[#This Row],[Entradas]]-INVENTARIO[[#This Row],[Salidas]]</f>
        <v>0</v>
      </c>
      <c r="M3413" s="197">
        <f ca="1">INVENTARIO[[#This Row],[Pricing 1]]*10%</f>
        <v>0</v>
      </c>
      <c r="N3413" s="197"/>
      <c r="O3413" s="197"/>
      <c r="P3413" s="197" t="e">
        <f t="shared" si="263"/>
        <v>#DIV/0!</v>
      </c>
      <c r="Q3413" s="196"/>
      <c r="R3413" s="197"/>
      <c r="S3413" s="199">
        <f t="shared" si="264"/>
        <v>0</v>
      </c>
      <c r="T3413" s="200">
        <f ca="1">(P3413+S3413)-INVENTARIO[[#This Row],[Comisión 10%]]</f>
        <v>0</v>
      </c>
      <c r="U3413" s="197">
        <f t="shared" ca="1" si="265"/>
        <v>0</v>
      </c>
      <c r="V3413" s="201"/>
      <c r="W3413" s="20">
        <f ca="1">INVENTARIO[[#This Row],[Precio Final]]-(INVENTARIO[[#This Row],[Comisión 10%]]+INVENTARIO[[#This Row],[Costo total]])</f>
        <v>0</v>
      </c>
      <c r="X3413" s="20">
        <f ca="1">INVENTARIO[[#This Row],[Ganancia Unitaria]]*INVENTARIO[[#This Row],[Salidas]]</f>
        <v>0</v>
      </c>
      <c r="Y3413" s="20"/>
      <c r="Z3413" s="20"/>
    </row>
    <row r="3414" spans="1:26" ht="55" hidden="1" customHeight="1" x14ac:dyDescent="0.15">
      <c r="A3414" s="23"/>
      <c r="B3414" s="171"/>
      <c r="C3414" s="22"/>
      <c r="D3414" s="120"/>
      <c r="E3414" s="194"/>
      <c r="F3414" s="195"/>
      <c r="G3414" s="196"/>
      <c r="H3414" s="197"/>
      <c r="I3414" s="198">
        <f t="shared" ca="1" si="262"/>
        <v>0</v>
      </c>
      <c r="J3414" s="121"/>
      <c r="K3414" s="196">
        <f>SUMIFS(VENTAS[Cantidad],VENTAS[Código del producto Vendido],INVENTARIO[[#This Row],[Code]])</f>
        <v>0</v>
      </c>
      <c r="L3414" s="196">
        <f>INVENTARIO[[#This Row],[Entradas]]-INVENTARIO[[#This Row],[Salidas]]</f>
        <v>0</v>
      </c>
      <c r="M3414" s="197">
        <f ca="1">INVENTARIO[[#This Row],[Pricing 1]]*10%</f>
        <v>0</v>
      </c>
      <c r="N3414" s="197"/>
      <c r="O3414" s="197"/>
      <c r="P3414" s="197" t="e">
        <f t="shared" si="263"/>
        <v>#DIV/0!</v>
      </c>
      <c r="Q3414" s="196"/>
      <c r="R3414" s="197"/>
      <c r="S3414" s="199">
        <f t="shared" si="264"/>
        <v>0</v>
      </c>
      <c r="T3414" s="200">
        <f ca="1">(P3414+S3414)-INVENTARIO[[#This Row],[Comisión 10%]]</f>
        <v>0</v>
      </c>
      <c r="U3414" s="197">
        <f t="shared" ca="1" si="265"/>
        <v>0</v>
      </c>
      <c r="V3414" s="201"/>
      <c r="W3414" s="20">
        <f ca="1">INVENTARIO[[#This Row],[Precio Final]]-(INVENTARIO[[#This Row],[Comisión 10%]]+INVENTARIO[[#This Row],[Costo total]])</f>
        <v>0</v>
      </c>
      <c r="X3414" s="20">
        <f ca="1">INVENTARIO[[#This Row],[Ganancia Unitaria]]*INVENTARIO[[#This Row],[Salidas]]</f>
        <v>0</v>
      </c>
      <c r="Y3414" s="20"/>
      <c r="Z3414" s="20"/>
    </row>
    <row r="3415" spans="1:26" ht="55" hidden="1" customHeight="1" x14ac:dyDescent="0.15">
      <c r="A3415" s="23"/>
      <c r="B3415" s="171"/>
      <c r="C3415" s="22"/>
      <c r="D3415" s="120"/>
      <c r="E3415" s="194"/>
      <c r="F3415" s="195"/>
      <c r="G3415" s="196"/>
      <c r="H3415" s="197"/>
      <c r="I3415" s="198">
        <f t="shared" ca="1" si="262"/>
        <v>0</v>
      </c>
      <c r="J3415" s="121"/>
      <c r="K3415" s="196">
        <f>SUMIFS(VENTAS[Cantidad],VENTAS[Código del producto Vendido],INVENTARIO[[#This Row],[Code]])</f>
        <v>0</v>
      </c>
      <c r="L3415" s="196">
        <f>INVENTARIO[[#This Row],[Entradas]]-INVENTARIO[[#This Row],[Salidas]]</f>
        <v>0</v>
      </c>
      <c r="M3415" s="197">
        <f ca="1">INVENTARIO[[#This Row],[Pricing 1]]*10%</f>
        <v>0</v>
      </c>
      <c r="N3415" s="197"/>
      <c r="O3415" s="197"/>
      <c r="P3415" s="197" t="e">
        <f t="shared" si="263"/>
        <v>#DIV/0!</v>
      </c>
      <c r="Q3415" s="196"/>
      <c r="R3415" s="197"/>
      <c r="S3415" s="199">
        <f t="shared" si="264"/>
        <v>0</v>
      </c>
      <c r="T3415" s="200">
        <f ca="1">(P3415+S3415)-INVENTARIO[[#This Row],[Comisión 10%]]</f>
        <v>0</v>
      </c>
      <c r="U3415" s="197">
        <f t="shared" ca="1" si="265"/>
        <v>0</v>
      </c>
      <c r="V3415" s="201"/>
      <c r="W3415" s="20">
        <f ca="1">INVENTARIO[[#This Row],[Precio Final]]-(INVENTARIO[[#This Row],[Comisión 10%]]+INVENTARIO[[#This Row],[Costo total]])</f>
        <v>0</v>
      </c>
      <c r="X3415" s="20">
        <f ca="1">INVENTARIO[[#This Row],[Ganancia Unitaria]]*INVENTARIO[[#This Row],[Salidas]]</f>
        <v>0</v>
      </c>
      <c r="Y3415" s="20"/>
      <c r="Z3415" s="20"/>
    </row>
    <row r="3416" spans="1:26" ht="55" hidden="1" customHeight="1" x14ac:dyDescent="0.15">
      <c r="A3416" s="23"/>
      <c r="B3416" s="171"/>
      <c r="C3416" s="22"/>
      <c r="D3416" s="120"/>
      <c r="E3416" s="194"/>
      <c r="F3416" s="195"/>
      <c r="G3416" s="196"/>
      <c r="H3416" s="197"/>
      <c r="I3416" s="198">
        <f t="shared" ca="1" si="262"/>
        <v>0</v>
      </c>
      <c r="J3416" s="121"/>
      <c r="K3416" s="196">
        <f>SUMIFS(VENTAS[Cantidad],VENTAS[Código del producto Vendido],INVENTARIO[[#This Row],[Code]])</f>
        <v>0</v>
      </c>
      <c r="L3416" s="196">
        <f>INVENTARIO[[#This Row],[Entradas]]-INVENTARIO[[#This Row],[Salidas]]</f>
        <v>0</v>
      </c>
      <c r="M3416" s="197">
        <f ca="1">INVENTARIO[[#This Row],[Pricing 1]]*10%</f>
        <v>0</v>
      </c>
      <c r="N3416" s="197"/>
      <c r="O3416" s="197"/>
      <c r="P3416" s="197" t="e">
        <f t="shared" si="263"/>
        <v>#DIV/0!</v>
      </c>
      <c r="Q3416" s="196"/>
      <c r="R3416" s="197"/>
      <c r="S3416" s="199">
        <f t="shared" si="264"/>
        <v>0</v>
      </c>
      <c r="T3416" s="200">
        <f ca="1">(P3416+S3416)-INVENTARIO[[#This Row],[Comisión 10%]]</f>
        <v>0</v>
      </c>
      <c r="U3416" s="197">
        <f t="shared" ca="1" si="265"/>
        <v>0</v>
      </c>
      <c r="V3416" s="201"/>
      <c r="W3416" s="20">
        <f ca="1">INVENTARIO[[#This Row],[Precio Final]]-(INVENTARIO[[#This Row],[Comisión 10%]]+INVENTARIO[[#This Row],[Costo total]])</f>
        <v>0</v>
      </c>
      <c r="X3416" s="20">
        <f ca="1">INVENTARIO[[#This Row],[Ganancia Unitaria]]*INVENTARIO[[#This Row],[Salidas]]</f>
        <v>0</v>
      </c>
      <c r="Y3416" s="20"/>
      <c r="Z3416" s="20"/>
    </row>
    <row r="3417" spans="1:26" ht="55" hidden="1" customHeight="1" x14ac:dyDescent="0.15">
      <c r="A3417" s="23"/>
      <c r="B3417" s="171"/>
      <c r="C3417" s="22"/>
      <c r="D3417" s="120"/>
      <c r="E3417" s="194"/>
      <c r="F3417" s="195" t="s">
        <v>697</v>
      </c>
      <c r="G3417" s="196"/>
      <c r="H3417" s="197"/>
      <c r="I3417" s="198">
        <f t="shared" ca="1" si="262"/>
        <v>0</v>
      </c>
      <c r="J3417" s="121"/>
      <c r="K3417" s="196">
        <f>SUMIFS(VENTAS[Cantidad],VENTAS[Código del producto Vendido],INVENTARIO[[#This Row],[Code]])</f>
        <v>0</v>
      </c>
      <c r="L3417" s="196">
        <f>INVENTARIO[[#This Row],[Entradas]]-INVENTARIO[[#This Row],[Salidas]]</f>
        <v>0</v>
      </c>
      <c r="M3417" s="197">
        <f ca="1">INVENTARIO[[#This Row],[Pricing 1]]*10%</f>
        <v>0</v>
      </c>
      <c r="N3417" s="197"/>
      <c r="O3417" s="197"/>
      <c r="P3417" s="197" t="e">
        <f t="shared" si="263"/>
        <v>#DIV/0!</v>
      </c>
      <c r="Q3417" s="196"/>
      <c r="R3417" s="197"/>
      <c r="S3417" s="199">
        <f t="shared" si="264"/>
        <v>0</v>
      </c>
      <c r="T3417" s="200">
        <f ca="1">(P3417+S3417)-INVENTARIO[[#This Row],[Comisión 10%]]</f>
        <v>0</v>
      </c>
      <c r="U3417" s="197">
        <f t="shared" ca="1" si="265"/>
        <v>0</v>
      </c>
      <c r="V3417" s="201"/>
      <c r="W3417" s="20">
        <f ca="1">INVENTARIO[[#This Row],[Precio Final]]-(INVENTARIO[[#This Row],[Comisión 10%]]+INVENTARIO[[#This Row],[Costo total]])</f>
        <v>0</v>
      </c>
      <c r="X3417" s="20">
        <f ca="1">INVENTARIO[[#This Row],[Ganancia Unitaria]]*INVENTARIO[[#This Row],[Salidas]]</f>
        <v>0</v>
      </c>
      <c r="Y3417" s="20"/>
      <c r="Z3417" s="20"/>
    </row>
    <row r="3418" spans="1:26" ht="55" hidden="1" customHeight="1" x14ac:dyDescent="0.15">
      <c r="A3418" s="23"/>
      <c r="B3418" s="171"/>
      <c r="C3418" s="22"/>
      <c r="D3418" s="120"/>
      <c r="E3418" s="194"/>
      <c r="F3418" s="195" t="s">
        <v>695</v>
      </c>
      <c r="G3418" s="196"/>
      <c r="H3418" s="197"/>
      <c r="I3418" s="198">
        <f t="shared" ca="1" si="262"/>
        <v>0</v>
      </c>
      <c r="J3418" s="121"/>
      <c r="K3418" s="196">
        <f>SUMIFS(VENTAS[Cantidad],VENTAS[Código del producto Vendido],INVENTARIO[[#This Row],[Code]])</f>
        <v>0</v>
      </c>
      <c r="L3418" s="196">
        <f>INVENTARIO[[#This Row],[Entradas]]-INVENTARIO[[#This Row],[Salidas]]</f>
        <v>0</v>
      </c>
      <c r="M3418" s="197">
        <f ca="1">INVENTARIO[[#This Row],[Pricing 1]]*10%</f>
        <v>0</v>
      </c>
      <c r="N3418" s="197"/>
      <c r="O3418" s="197"/>
      <c r="P3418" s="197" t="e">
        <f t="shared" si="263"/>
        <v>#DIV/0!</v>
      </c>
      <c r="Q3418" s="196"/>
      <c r="R3418" s="197"/>
      <c r="S3418" s="199">
        <f t="shared" si="264"/>
        <v>0</v>
      </c>
      <c r="T3418" s="200">
        <f ca="1">(P3418+S3418)-INVENTARIO[[#This Row],[Comisión 10%]]</f>
        <v>0</v>
      </c>
      <c r="U3418" s="197">
        <f t="shared" ca="1" si="265"/>
        <v>0</v>
      </c>
      <c r="V3418" s="201"/>
      <c r="W3418" s="20">
        <f ca="1">INVENTARIO[[#This Row],[Precio Final]]-(INVENTARIO[[#This Row],[Comisión 10%]]+INVENTARIO[[#This Row],[Costo total]])</f>
        <v>0</v>
      </c>
      <c r="X3418" s="20">
        <f ca="1">INVENTARIO[[#This Row],[Ganancia Unitaria]]*INVENTARIO[[#This Row],[Salidas]]</f>
        <v>0</v>
      </c>
      <c r="Y3418" s="20"/>
      <c r="Z3418" s="20"/>
    </row>
    <row r="3419" spans="1:26" ht="55" hidden="1" customHeight="1" x14ac:dyDescent="0.15">
      <c r="A3419" s="23"/>
      <c r="B3419" s="171"/>
      <c r="C3419" s="22"/>
      <c r="D3419" s="120"/>
      <c r="E3419" s="194"/>
      <c r="F3419" s="195" t="s">
        <v>697</v>
      </c>
      <c r="G3419" s="196"/>
      <c r="H3419" s="197"/>
      <c r="I3419" s="198">
        <f t="shared" ca="1" si="262"/>
        <v>0</v>
      </c>
      <c r="J3419" s="121"/>
      <c r="K3419" s="196">
        <f>SUMIFS(VENTAS[Cantidad],VENTAS[Código del producto Vendido],INVENTARIO[[#This Row],[Code]])</f>
        <v>0</v>
      </c>
      <c r="L3419" s="196">
        <f>INVENTARIO[[#This Row],[Entradas]]-INVENTARIO[[#This Row],[Salidas]]</f>
        <v>0</v>
      </c>
      <c r="M3419" s="197">
        <f ca="1">INVENTARIO[[#This Row],[Pricing 1]]*10%</f>
        <v>0</v>
      </c>
      <c r="N3419" s="197"/>
      <c r="O3419" s="197"/>
      <c r="P3419" s="197" t="e">
        <f t="shared" si="263"/>
        <v>#DIV/0!</v>
      </c>
      <c r="Q3419" s="196"/>
      <c r="R3419" s="197"/>
      <c r="S3419" s="199">
        <f t="shared" si="264"/>
        <v>0</v>
      </c>
      <c r="T3419" s="200">
        <f ca="1">(P3419+S3419)-INVENTARIO[[#This Row],[Comisión 10%]]</f>
        <v>0</v>
      </c>
      <c r="U3419" s="197">
        <f t="shared" ca="1" si="265"/>
        <v>0</v>
      </c>
      <c r="V3419" s="201"/>
      <c r="W3419" s="20">
        <f ca="1">INVENTARIO[[#This Row],[Precio Final]]-(INVENTARIO[[#This Row],[Comisión 10%]]+INVENTARIO[[#This Row],[Costo total]])</f>
        <v>0</v>
      </c>
      <c r="X3419" s="20">
        <f ca="1">INVENTARIO[[#This Row],[Ganancia Unitaria]]*INVENTARIO[[#This Row],[Salidas]]</f>
        <v>0</v>
      </c>
      <c r="Y3419" s="20"/>
      <c r="Z3419" s="20"/>
    </row>
    <row r="3420" spans="1:26" ht="55" hidden="1" customHeight="1" x14ac:dyDescent="0.15">
      <c r="A3420" s="23"/>
      <c r="B3420" s="171"/>
      <c r="C3420" s="22"/>
      <c r="D3420" s="120"/>
      <c r="E3420" s="194"/>
      <c r="F3420" s="195" t="s">
        <v>698</v>
      </c>
      <c r="G3420" s="196"/>
      <c r="H3420" s="197"/>
      <c r="I3420" s="198">
        <f t="shared" ca="1" si="262"/>
        <v>0</v>
      </c>
      <c r="J3420" s="121"/>
      <c r="K3420" s="196">
        <f>SUMIFS(VENTAS[Cantidad],VENTAS[Código del producto Vendido],INVENTARIO[[#This Row],[Code]])</f>
        <v>0</v>
      </c>
      <c r="L3420" s="196">
        <f>INVENTARIO[[#This Row],[Entradas]]-INVENTARIO[[#This Row],[Salidas]]</f>
        <v>0</v>
      </c>
      <c r="M3420" s="197">
        <f ca="1">INVENTARIO[[#This Row],[Pricing 1]]*10%</f>
        <v>0</v>
      </c>
      <c r="N3420" s="197"/>
      <c r="O3420" s="197"/>
      <c r="P3420" s="197" t="e">
        <f t="shared" si="263"/>
        <v>#DIV/0!</v>
      </c>
      <c r="Q3420" s="196"/>
      <c r="R3420" s="197"/>
      <c r="S3420" s="199">
        <f t="shared" si="264"/>
        <v>0</v>
      </c>
      <c r="T3420" s="200">
        <f ca="1">(P3420+S3420)-INVENTARIO[[#This Row],[Comisión 10%]]</f>
        <v>0</v>
      </c>
      <c r="U3420" s="197">
        <f t="shared" ca="1" si="265"/>
        <v>0</v>
      </c>
      <c r="V3420" s="201"/>
      <c r="W3420" s="20">
        <f ca="1">INVENTARIO[[#This Row],[Precio Final]]-(INVENTARIO[[#This Row],[Comisión 10%]]+INVENTARIO[[#This Row],[Costo total]])</f>
        <v>0</v>
      </c>
      <c r="X3420" s="20">
        <f ca="1">INVENTARIO[[#This Row],[Ganancia Unitaria]]*INVENTARIO[[#This Row],[Salidas]]</f>
        <v>0</v>
      </c>
      <c r="Y3420" s="20"/>
      <c r="Z3420" s="20"/>
    </row>
    <row r="3421" spans="1:26" ht="55" hidden="1" customHeight="1" x14ac:dyDescent="0.15">
      <c r="A3421" s="23"/>
      <c r="B3421" s="171"/>
      <c r="C3421" s="22"/>
      <c r="D3421" s="120"/>
      <c r="E3421" s="194"/>
      <c r="F3421" s="195" t="s">
        <v>697</v>
      </c>
      <c r="G3421" s="196"/>
      <c r="H3421" s="197"/>
      <c r="I3421" s="198">
        <f t="shared" ca="1" si="262"/>
        <v>0</v>
      </c>
      <c r="J3421" s="121"/>
      <c r="K3421" s="196">
        <f>SUMIFS(VENTAS[Cantidad],VENTAS[Código del producto Vendido],INVENTARIO[[#This Row],[Code]])</f>
        <v>0</v>
      </c>
      <c r="L3421" s="196">
        <f>INVENTARIO[[#This Row],[Entradas]]-INVENTARIO[[#This Row],[Salidas]]</f>
        <v>0</v>
      </c>
      <c r="M3421" s="197">
        <f ca="1">INVENTARIO[[#This Row],[Pricing 1]]*10%</f>
        <v>0</v>
      </c>
      <c r="N3421" s="197"/>
      <c r="O3421" s="197"/>
      <c r="P3421" s="197" t="e">
        <f t="shared" si="263"/>
        <v>#DIV/0!</v>
      </c>
      <c r="Q3421" s="196"/>
      <c r="R3421" s="197"/>
      <c r="S3421" s="199">
        <f t="shared" si="264"/>
        <v>0</v>
      </c>
      <c r="T3421" s="200">
        <f ca="1">(P3421+S3421)-INVENTARIO[[#This Row],[Comisión 10%]]</f>
        <v>0</v>
      </c>
      <c r="U3421" s="197">
        <f t="shared" ca="1" si="265"/>
        <v>0</v>
      </c>
      <c r="V3421" s="201"/>
      <c r="W3421" s="20">
        <f ca="1">INVENTARIO[[#This Row],[Precio Final]]-(INVENTARIO[[#This Row],[Comisión 10%]]+INVENTARIO[[#This Row],[Costo total]])</f>
        <v>0</v>
      </c>
      <c r="X3421" s="20">
        <f ca="1">INVENTARIO[[#This Row],[Ganancia Unitaria]]*INVENTARIO[[#This Row],[Salidas]]</f>
        <v>0</v>
      </c>
      <c r="Y3421" s="20"/>
      <c r="Z3421" s="20"/>
    </row>
    <row r="3422" spans="1:26" ht="55" hidden="1" customHeight="1" x14ac:dyDescent="0.15">
      <c r="A3422" s="23"/>
      <c r="B3422" s="171"/>
      <c r="C3422" s="22"/>
      <c r="D3422" s="120"/>
      <c r="E3422" s="194"/>
      <c r="F3422" s="195" t="s">
        <v>697</v>
      </c>
      <c r="G3422" s="196"/>
      <c r="H3422" s="197"/>
      <c r="I3422" s="198">
        <f t="shared" ca="1" si="262"/>
        <v>0</v>
      </c>
      <c r="J3422" s="121"/>
      <c r="K3422" s="196">
        <f>SUMIFS(VENTAS[Cantidad],VENTAS[Código del producto Vendido],INVENTARIO[[#This Row],[Code]])</f>
        <v>0</v>
      </c>
      <c r="L3422" s="196">
        <f>INVENTARIO[[#This Row],[Entradas]]-INVENTARIO[[#This Row],[Salidas]]</f>
        <v>0</v>
      </c>
      <c r="M3422" s="197">
        <f ca="1">INVENTARIO[[#This Row],[Pricing 1]]*10%</f>
        <v>0</v>
      </c>
      <c r="N3422" s="197"/>
      <c r="O3422" s="197"/>
      <c r="P3422" s="197" t="e">
        <f t="shared" si="263"/>
        <v>#DIV/0!</v>
      </c>
      <c r="Q3422" s="196"/>
      <c r="R3422" s="197"/>
      <c r="S3422" s="199">
        <f t="shared" si="264"/>
        <v>0</v>
      </c>
      <c r="T3422" s="200">
        <f ca="1">(P3422+S3422)-INVENTARIO[[#This Row],[Comisión 10%]]</f>
        <v>0</v>
      </c>
      <c r="U3422" s="197">
        <f t="shared" ca="1" si="265"/>
        <v>0</v>
      </c>
      <c r="V3422" s="201"/>
      <c r="W3422" s="20">
        <f ca="1">INVENTARIO[[#This Row],[Precio Final]]-(INVENTARIO[[#This Row],[Comisión 10%]]+INVENTARIO[[#This Row],[Costo total]])</f>
        <v>0</v>
      </c>
      <c r="X3422" s="20">
        <f ca="1">INVENTARIO[[#This Row],[Ganancia Unitaria]]*INVENTARIO[[#This Row],[Salidas]]</f>
        <v>0</v>
      </c>
      <c r="Y3422" s="20"/>
      <c r="Z3422" s="20"/>
    </row>
    <row r="3423" spans="1:26" ht="55" hidden="1" customHeight="1" x14ac:dyDescent="0.15">
      <c r="A3423" s="23"/>
      <c r="B3423" s="171"/>
      <c r="C3423" s="22"/>
      <c r="D3423" s="120"/>
      <c r="E3423" s="194"/>
      <c r="F3423" s="195" t="s">
        <v>692</v>
      </c>
      <c r="G3423" s="196"/>
      <c r="H3423" s="197"/>
      <c r="I3423" s="198">
        <f t="shared" ca="1" si="262"/>
        <v>0</v>
      </c>
      <c r="J3423" s="121"/>
      <c r="K3423" s="196">
        <f>SUMIFS(VENTAS[Cantidad],VENTAS[Código del producto Vendido],INVENTARIO[[#This Row],[Code]])</f>
        <v>0</v>
      </c>
      <c r="L3423" s="196">
        <f>INVENTARIO[[#This Row],[Entradas]]-INVENTARIO[[#This Row],[Salidas]]</f>
        <v>0</v>
      </c>
      <c r="M3423" s="197">
        <f ca="1">INVENTARIO[[#This Row],[Pricing 1]]*10%</f>
        <v>0</v>
      </c>
      <c r="N3423" s="197"/>
      <c r="O3423" s="197"/>
      <c r="P3423" s="197" t="e">
        <f t="shared" si="263"/>
        <v>#DIV/0!</v>
      </c>
      <c r="Q3423" s="196"/>
      <c r="R3423" s="197"/>
      <c r="S3423" s="199">
        <f t="shared" si="264"/>
        <v>0</v>
      </c>
      <c r="T3423" s="200">
        <f ca="1">(P3423+S3423)-INVENTARIO[[#This Row],[Comisión 10%]]</f>
        <v>0</v>
      </c>
      <c r="U3423" s="197">
        <f t="shared" ca="1" si="265"/>
        <v>0</v>
      </c>
      <c r="V3423" s="201"/>
      <c r="W3423" s="20">
        <f ca="1">INVENTARIO[[#This Row],[Precio Final]]-(INVENTARIO[[#This Row],[Comisión 10%]]+INVENTARIO[[#This Row],[Costo total]])</f>
        <v>0</v>
      </c>
      <c r="X3423" s="20">
        <f ca="1">INVENTARIO[[#This Row],[Ganancia Unitaria]]*INVENTARIO[[#This Row],[Salidas]]</f>
        <v>0</v>
      </c>
      <c r="Y3423" s="20"/>
      <c r="Z3423" s="20"/>
    </row>
    <row r="3424" spans="1:26" ht="55" hidden="1" customHeight="1" x14ac:dyDescent="0.15">
      <c r="A3424" s="23"/>
      <c r="B3424" s="171"/>
      <c r="C3424" s="22"/>
      <c r="D3424" s="120"/>
      <c r="E3424" s="194"/>
      <c r="F3424" s="195" t="s">
        <v>698</v>
      </c>
      <c r="G3424" s="196"/>
      <c r="H3424" s="197"/>
      <c r="I3424" s="198">
        <f t="shared" ca="1" si="262"/>
        <v>0</v>
      </c>
      <c r="J3424" s="121"/>
      <c r="K3424" s="196">
        <f>SUMIFS(VENTAS[Cantidad],VENTAS[Código del producto Vendido],INVENTARIO[[#This Row],[Code]])</f>
        <v>0</v>
      </c>
      <c r="L3424" s="196">
        <f>INVENTARIO[[#This Row],[Entradas]]-INVENTARIO[[#This Row],[Salidas]]</f>
        <v>0</v>
      </c>
      <c r="M3424" s="197">
        <f ca="1">INVENTARIO[[#This Row],[Pricing 1]]*10%</f>
        <v>0</v>
      </c>
      <c r="N3424" s="197"/>
      <c r="O3424" s="197"/>
      <c r="P3424" s="197" t="e">
        <f t="shared" si="263"/>
        <v>#DIV/0!</v>
      </c>
      <c r="Q3424" s="196"/>
      <c r="R3424" s="197"/>
      <c r="S3424" s="199">
        <f t="shared" si="264"/>
        <v>0</v>
      </c>
      <c r="T3424" s="200">
        <f ca="1">(P3424+S3424)-INVENTARIO[[#This Row],[Comisión 10%]]</f>
        <v>0</v>
      </c>
      <c r="U3424" s="197">
        <f t="shared" ca="1" si="265"/>
        <v>0</v>
      </c>
      <c r="V3424" s="201"/>
      <c r="W3424" s="20">
        <f ca="1">INVENTARIO[[#This Row],[Precio Final]]-(INVENTARIO[[#This Row],[Comisión 10%]]+INVENTARIO[[#This Row],[Costo total]])</f>
        <v>0</v>
      </c>
      <c r="X3424" s="20">
        <f ca="1">INVENTARIO[[#This Row],[Ganancia Unitaria]]*INVENTARIO[[#This Row],[Salidas]]</f>
        <v>0</v>
      </c>
      <c r="Y3424" s="20"/>
      <c r="Z3424" s="20"/>
    </row>
    <row r="3425" spans="1:26" ht="55" hidden="1" customHeight="1" x14ac:dyDescent="0.15">
      <c r="A3425" s="23"/>
      <c r="B3425" s="171"/>
      <c r="C3425" s="22"/>
      <c r="D3425" s="120"/>
      <c r="E3425" s="194"/>
      <c r="F3425" s="195" t="s">
        <v>695</v>
      </c>
      <c r="G3425" s="196"/>
      <c r="H3425" s="197"/>
      <c r="I3425" s="198">
        <f t="shared" ca="1" si="262"/>
        <v>0</v>
      </c>
      <c r="J3425" s="121"/>
      <c r="K3425" s="196">
        <f>SUMIFS(VENTAS[Cantidad],VENTAS[Código del producto Vendido],INVENTARIO[[#This Row],[Code]])</f>
        <v>0</v>
      </c>
      <c r="L3425" s="196">
        <f>INVENTARIO[[#This Row],[Entradas]]-INVENTARIO[[#This Row],[Salidas]]</f>
        <v>0</v>
      </c>
      <c r="M3425" s="197">
        <f ca="1">INVENTARIO[[#This Row],[Pricing 1]]*10%</f>
        <v>0</v>
      </c>
      <c r="N3425" s="197"/>
      <c r="O3425" s="197"/>
      <c r="P3425" s="197" t="e">
        <f t="shared" si="263"/>
        <v>#DIV/0!</v>
      </c>
      <c r="Q3425" s="196"/>
      <c r="R3425" s="197"/>
      <c r="S3425" s="199">
        <f t="shared" si="264"/>
        <v>0</v>
      </c>
      <c r="T3425" s="200">
        <f ca="1">(P3425+S3425)-INVENTARIO[[#This Row],[Comisión 10%]]</f>
        <v>0</v>
      </c>
      <c r="U3425" s="197">
        <f t="shared" ca="1" si="265"/>
        <v>0</v>
      </c>
      <c r="V3425" s="201"/>
      <c r="W3425" s="20">
        <f ca="1">INVENTARIO[[#This Row],[Precio Final]]-(INVENTARIO[[#This Row],[Comisión 10%]]+INVENTARIO[[#This Row],[Costo total]])</f>
        <v>0</v>
      </c>
      <c r="X3425" s="20">
        <f ca="1">INVENTARIO[[#This Row],[Ganancia Unitaria]]*INVENTARIO[[#This Row],[Salidas]]</f>
        <v>0</v>
      </c>
      <c r="Y3425" s="20"/>
      <c r="Z3425" s="20"/>
    </row>
    <row r="3426" spans="1:26" ht="55" hidden="1" customHeight="1" x14ac:dyDescent="0.15">
      <c r="A3426" s="23"/>
      <c r="B3426" s="171"/>
      <c r="C3426" s="22"/>
      <c r="D3426" s="120"/>
      <c r="E3426" s="194"/>
      <c r="F3426" s="195" t="s">
        <v>697</v>
      </c>
      <c r="G3426" s="196"/>
      <c r="H3426" s="197"/>
      <c r="I3426" s="198">
        <f t="shared" ca="1" si="262"/>
        <v>0</v>
      </c>
      <c r="J3426" s="121"/>
      <c r="K3426" s="196">
        <f>SUMIFS(VENTAS[Cantidad],VENTAS[Código del producto Vendido],INVENTARIO[[#This Row],[Code]])</f>
        <v>0</v>
      </c>
      <c r="L3426" s="196">
        <f>INVENTARIO[[#This Row],[Entradas]]-INVENTARIO[[#This Row],[Salidas]]</f>
        <v>0</v>
      </c>
      <c r="M3426" s="197">
        <f ca="1">INVENTARIO[[#This Row],[Pricing 1]]*10%</f>
        <v>0</v>
      </c>
      <c r="N3426" s="197"/>
      <c r="O3426" s="197"/>
      <c r="P3426" s="197" t="e">
        <f t="shared" si="263"/>
        <v>#DIV/0!</v>
      </c>
      <c r="Q3426" s="196"/>
      <c r="R3426" s="197"/>
      <c r="S3426" s="199">
        <f t="shared" si="264"/>
        <v>0</v>
      </c>
      <c r="T3426" s="200">
        <f ca="1">(P3426+S3426)-INVENTARIO[[#This Row],[Comisión 10%]]</f>
        <v>0</v>
      </c>
      <c r="U3426" s="197">
        <f t="shared" ca="1" si="265"/>
        <v>0</v>
      </c>
      <c r="V3426" s="201"/>
      <c r="W3426" s="20">
        <f ca="1">INVENTARIO[[#This Row],[Precio Final]]-(INVENTARIO[[#This Row],[Comisión 10%]]+INVENTARIO[[#This Row],[Costo total]])</f>
        <v>0</v>
      </c>
      <c r="X3426" s="20">
        <f ca="1">INVENTARIO[[#This Row],[Ganancia Unitaria]]*INVENTARIO[[#This Row],[Salidas]]</f>
        <v>0</v>
      </c>
      <c r="Y3426" s="20"/>
      <c r="Z3426" s="20"/>
    </row>
    <row r="3427" spans="1:26" ht="55" hidden="1" customHeight="1" x14ac:dyDescent="0.15">
      <c r="A3427" s="23"/>
      <c r="B3427" s="171"/>
      <c r="C3427" s="22"/>
      <c r="D3427" s="120"/>
      <c r="E3427" s="194"/>
      <c r="F3427" s="195" t="s">
        <v>698</v>
      </c>
      <c r="G3427" s="196"/>
      <c r="H3427" s="197"/>
      <c r="I3427" s="198">
        <f t="shared" ca="1" si="262"/>
        <v>0</v>
      </c>
      <c r="J3427" s="121"/>
      <c r="K3427" s="196">
        <f>SUMIFS(VENTAS[Cantidad],VENTAS[Código del producto Vendido],INVENTARIO[[#This Row],[Code]])</f>
        <v>0</v>
      </c>
      <c r="L3427" s="196">
        <f>INVENTARIO[[#This Row],[Entradas]]-INVENTARIO[[#This Row],[Salidas]]</f>
        <v>0</v>
      </c>
      <c r="M3427" s="197">
        <f ca="1">INVENTARIO[[#This Row],[Pricing 1]]*10%</f>
        <v>0</v>
      </c>
      <c r="N3427" s="197"/>
      <c r="O3427" s="197"/>
      <c r="P3427" s="197" t="e">
        <f t="shared" si="263"/>
        <v>#DIV/0!</v>
      </c>
      <c r="Q3427" s="196"/>
      <c r="R3427" s="197"/>
      <c r="S3427" s="199">
        <f t="shared" si="264"/>
        <v>0</v>
      </c>
      <c r="T3427" s="200">
        <f ca="1">(P3427+S3427)-INVENTARIO[[#This Row],[Comisión 10%]]</f>
        <v>0</v>
      </c>
      <c r="U3427" s="197">
        <f t="shared" ca="1" si="265"/>
        <v>0</v>
      </c>
      <c r="V3427" s="201"/>
      <c r="W3427" s="20">
        <f ca="1">INVENTARIO[[#This Row],[Precio Final]]-(INVENTARIO[[#This Row],[Comisión 10%]]+INVENTARIO[[#This Row],[Costo total]])</f>
        <v>0</v>
      </c>
      <c r="X3427" s="20">
        <f ca="1">INVENTARIO[[#This Row],[Ganancia Unitaria]]*INVENTARIO[[#This Row],[Salidas]]</f>
        <v>0</v>
      </c>
      <c r="Y3427" s="20"/>
      <c r="Z3427" s="20"/>
    </row>
    <row r="3428" spans="1:26" ht="55" hidden="1" customHeight="1" x14ac:dyDescent="0.15">
      <c r="A3428" s="23"/>
      <c r="B3428" s="171"/>
      <c r="C3428" s="22"/>
      <c r="D3428" s="120"/>
      <c r="E3428" s="194"/>
      <c r="F3428" s="195" t="s">
        <v>697</v>
      </c>
      <c r="G3428" s="196"/>
      <c r="H3428" s="197"/>
      <c r="I3428" s="198">
        <f t="shared" ca="1" si="262"/>
        <v>0</v>
      </c>
      <c r="J3428" s="121"/>
      <c r="K3428" s="196">
        <f>SUMIFS(VENTAS[Cantidad],VENTAS[Código del producto Vendido],INVENTARIO[[#This Row],[Code]])</f>
        <v>0</v>
      </c>
      <c r="L3428" s="196">
        <f>INVENTARIO[[#This Row],[Entradas]]-INVENTARIO[[#This Row],[Salidas]]</f>
        <v>0</v>
      </c>
      <c r="M3428" s="197">
        <f ca="1">INVENTARIO[[#This Row],[Pricing 1]]*10%</f>
        <v>0</v>
      </c>
      <c r="N3428" s="197"/>
      <c r="O3428" s="197"/>
      <c r="P3428" s="197" t="e">
        <f t="shared" si="263"/>
        <v>#DIV/0!</v>
      </c>
      <c r="Q3428" s="196"/>
      <c r="R3428" s="197"/>
      <c r="S3428" s="199">
        <f t="shared" si="264"/>
        <v>0</v>
      </c>
      <c r="T3428" s="200">
        <f ca="1">(P3428+S3428)-INVENTARIO[[#This Row],[Comisión 10%]]</f>
        <v>0</v>
      </c>
      <c r="U3428" s="197">
        <f t="shared" ca="1" si="265"/>
        <v>0</v>
      </c>
      <c r="V3428" s="201"/>
      <c r="W3428" s="20">
        <f ca="1">INVENTARIO[[#This Row],[Precio Final]]-(INVENTARIO[[#This Row],[Comisión 10%]]+INVENTARIO[[#This Row],[Costo total]])</f>
        <v>0</v>
      </c>
      <c r="X3428" s="20">
        <f ca="1">INVENTARIO[[#This Row],[Ganancia Unitaria]]*INVENTARIO[[#This Row],[Salidas]]</f>
        <v>0</v>
      </c>
      <c r="Y3428" s="20"/>
      <c r="Z3428" s="20"/>
    </row>
    <row r="3429" spans="1:26" ht="55" hidden="1" customHeight="1" x14ac:dyDescent="0.15">
      <c r="A3429" s="23"/>
      <c r="B3429" s="171"/>
      <c r="C3429" s="22"/>
      <c r="D3429" s="120"/>
      <c r="E3429" s="194"/>
      <c r="F3429" s="195" t="s">
        <v>692</v>
      </c>
      <c r="G3429" s="196"/>
      <c r="H3429" s="197"/>
      <c r="I3429" s="198">
        <f t="shared" ca="1" si="262"/>
        <v>0</v>
      </c>
      <c r="J3429" s="121"/>
      <c r="K3429" s="196">
        <f>SUMIFS(VENTAS[Cantidad],VENTAS[Código del producto Vendido],INVENTARIO[[#This Row],[Code]])</f>
        <v>0</v>
      </c>
      <c r="L3429" s="196">
        <f>INVENTARIO[[#This Row],[Entradas]]-INVENTARIO[[#This Row],[Salidas]]</f>
        <v>0</v>
      </c>
      <c r="M3429" s="197">
        <f ca="1">INVENTARIO[[#This Row],[Pricing 1]]*10%</f>
        <v>0</v>
      </c>
      <c r="N3429" s="197"/>
      <c r="O3429" s="197"/>
      <c r="P3429" s="197" t="e">
        <f t="shared" si="263"/>
        <v>#DIV/0!</v>
      </c>
      <c r="Q3429" s="196"/>
      <c r="R3429" s="197"/>
      <c r="S3429" s="199">
        <f t="shared" si="264"/>
        <v>0</v>
      </c>
      <c r="T3429" s="200">
        <f ca="1">(P3429+S3429)-INVENTARIO[[#This Row],[Comisión 10%]]</f>
        <v>0</v>
      </c>
      <c r="U3429" s="197">
        <f t="shared" ca="1" si="265"/>
        <v>0</v>
      </c>
      <c r="V3429" s="201"/>
      <c r="W3429" s="20">
        <f ca="1">INVENTARIO[[#This Row],[Precio Final]]-(INVENTARIO[[#This Row],[Comisión 10%]]+INVENTARIO[[#This Row],[Costo total]])</f>
        <v>0</v>
      </c>
      <c r="X3429" s="20">
        <f ca="1">INVENTARIO[[#This Row],[Ganancia Unitaria]]*INVENTARIO[[#This Row],[Salidas]]</f>
        <v>0</v>
      </c>
      <c r="Y3429" s="20"/>
      <c r="Z3429" s="20"/>
    </row>
    <row r="3430" spans="1:26" ht="55" hidden="1" customHeight="1" x14ac:dyDescent="0.15">
      <c r="A3430" s="23"/>
      <c r="B3430" s="171"/>
      <c r="C3430" s="22"/>
      <c r="D3430" s="120"/>
      <c r="E3430" s="194"/>
      <c r="F3430" s="195" t="s">
        <v>697</v>
      </c>
      <c r="G3430" s="196"/>
      <c r="H3430" s="197"/>
      <c r="I3430" s="198">
        <f t="shared" ca="1" si="262"/>
        <v>0</v>
      </c>
      <c r="J3430" s="121"/>
      <c r="K3430" s="196">
        <f>SUMIFS(VENTAS[Cantidad],VENTAS[Código del producto Vendido],INVENTARIO[[#This Row],[Code]])</f>
        <v>0</v>
      </c>
      <c r="L3430" s="196">
        <f>INVENTARIO[[#This Row],[Entradas]]-INVENTARIO[[#This Row],[Salidas]]</f>
        <v>0</v>
      </c>
      <c r="M3430" s="197">
        <f ca="1">INVENTARIO[[#This Row],[Pricing 1]]*10%</f>
        <v>0</v>
      </c>
      <c r="N3430" s="197"/>
      <c r="O3430" s="197"/>
      <c r="P3430" s="197" t="e">
        <f t="shared" si="263"/>
        <v>#DIV/0!</v>
      </c>
      <c r="Q3430" s="196"/>
      <c r="R3430" s="197"/>
      <c r="S3430" s="199">
        <f t="shared" si="264"/>
        <v>0</v>
      </c>
      <c r="T3430" s="200">
        <f ca="1">(P3430+S3430)-INVENTARIO[[#This Row],[Comisión 10%]]</f>
        <v>0</v>
      </c>
      <c r="U3430" s="197">
        <f t="shared" ca="1" si="265"/>
        <v>0</v>
      </c>
      <c r="V3430" s="201"/>
      <c r="W3430" s="20">
        <f ca="1">INVENTARIO[[#This Row],[Precio Final]]-(INVENTARIO[[#This Row],[Comisión 10%]]+INVENTARIO[[#This Row],[Costo total]])</f>
        <v>0</v>
      </c>
      <c r="X3430" s="20">
        <f ca="1">INVENTARIO[[#This Row],[Ganancia Unitaria]]*INVENTARIO[[#This Row],[Salidas]]</f>
        <v>0</v>
      </c>
      <c r="Y3430" s="20"/>
      <c r="Z3430" s="20"/>
    </row>
    <row r="3431" spans="1:26" ht="55" hidden="1" customHeight="1" x14ac:dyDescent="0.15">
      <c r="A3431" s="23"/>
      <c r="B3431" s="171"/>
      <c r="C3431" s="22"/>
      <c r="D3431" s="120"/>
      <c r="E3431" s="194"/>
      <c r="F3431" s="195" t="s">
        <v>692</v>
      </c>
      <c r="G3431" s="196"/>
      <c r="H3431" s="197"/>
      <c r="I3431" s="198">
        <f t="shared" ca="1" si="262"/>
        <v>0</v>
      </c>
      <c r="J3431" s="121"/>
      <c r="K3431" s="196">
        <f>SUMIFS(VENTAS[Cantidad],VENTAS[Código del producto Vendido],INVENTARIO[[#This Row],[Code]])</f>
        <v>0</v>
      </c>
      <c r="L3431" s="196">
        <f>INVENTARIO[[#This Row],[Entradas]]-INVENTARIO[[#This Row],[Salidas]]</f>
        <v>0</v>
      </c>
      <c r="M3431" s="197">
        <f ca="1">INVENTARIO[[#This Row],[Pricing 1]]*10%</f>
        <v>0</v>
      </c>
      <c r="N3431" s="197"/>
      <c r="O3431" s="197"/>
      <c r="P3431" s="197" t="e">
        <f t="shared" si="263"/>
        <v>#DIV/0!</v>
      </c>
      <c r="Q3431" s="196"/>
      <c r="R3431" s="197"/>
      <c r="S3431" s="199">
        <f t="shared" si="264"/>
        <v>0</v>
      </c>
      <c r="T3431" s="200">
        <f ca="1">(P3431+S3431)-INVENTARIO[[#This Row],[Comisión 10%]]</f>
        <v>0</v>
      </c>
      <c r="U3431" s="197">
        <f t="shared" ca="1" si="265"/>
        <v>0</v>
      </c>
      <c r="V3431" s="201"/>
      <c r="W3431" s="20">
        <f ca="1">INVENTARIO[[#This Row],[Precio Final]]-(INVENTARIO[[#This Row],[Comisión 10%]]+INVENTARIO[[#This Row],[Costo total]])</f>
        <v>0</v>
      </c>
      <c r="X3431" s="20">
        <f ca="1">INVENTARIO[[#This Row],[Ganancia Unitaria]]*INVENTARIO[[#This Row],[Salidas]]</f>
        <v>0</v>
      </c>
      <c r="Y3431" s="20"/>
      <c r="Z3431" s="20"/>
    </row>
    <row r="3432" spans="1:26" ht="55" hidden="1" customHeight="1" x14ac:dyDescent="0.15">
      <c r="A3432" s="23"/>
      <c r="B3432" s="171"/>
      <c r="C3432" s="22"/>
      <c r="D3432" s="120"/>
      <c r="E3432" s="194"/>
      <c r="F3432" s="195" t="s">
        <v>698</v>
      </c>
      <c r="G3432" s="196"/>
      <c r="H3432" s="197"/>
      <c r="I3432" s="198">
        <f t="shared" ca="1" si="262"/>
        <v>0</v>
      </c>
      <c r="J3432" s="121"/>
      <c r="K3432" s="196">
        <f>SUMIFS(VENTAS[Cantidad],VENTAS[Código del producto Vendido],INVENTARIO[[#This Row],[Code]])</f>
        <v>0</v>
      </c>
      <c r="L3432" s="196">
        <f>INVENTARIO[[#This Row],[Entradas]]-INVENTARIO[[#This Row],[Salidas]]</f>
        <v>0</v>
      </c>
      <c r="M3432" s="197">
        <f ca="1">INVENTARIO[[#This Row],[Pricing 1]]*10%</f>
        <v>0</v>
      </c>
      <c r="N3432" s="197"/>
      <c r="O3432" s="197"/>
      <c r="P3432" s="197" t="e">
        <f t="shared" si="263"/>
        <v>#DIV/0!</v>
      </c>
      <c r="Q3432" s="196"/>
      <c r="R3432" s="197"/>
      <c r="S3432" s="199">
        <f t="shared" si="264"/>
        <v>0</v>
      </c>
      <c r="T3432" s="200">
        <f ca="1">(P3432+S3432)-INVENTARIO[[#This Row],[Comisión 10%]]</f>
        <v>0</v>
      </c>
      <c r="U3432" s="197">
        <f t="shared" ca="1" si="265"/>
        <v>0</v>
      </c>
      <c r="V3432" s="201"/>
      <c r="W3432" s="20">
        <f ca="1">INVENTARIO[[#This Row],[Precio Final]]-(INVENTARIO[[#This Row],[Comisión 10%]]+INVENTARIO[[#This Row],[Costo total]])</f>
        <v>0</v>
      </c>
      <c r="X3432" s="20">
        <f ca="1">INVENTARIO[[#This Row],[Ganancia Unitaria]]*INVENTARIO[[#This Row],[Salidas]]</f>
        <v>0</v>
      </c>
      <c r="Y3432" s="20"/>
      <c r="Z3432" s="20"/>
    </row>
    <row r="3433" spans="1:26" ht="55" hidden="1" customHeight="1" x14ac:dyDescent="0.15">
      <c r="A3433" s="23"/>
      <c r="B3433" s="171"/>
      <c r="C3433" s="22"/>
      <c r="D3433" s="120"/>
      <c r="E3433" s="194"/>
      <c r="F3433" s="195" t="s">
        <v>692</v>
      </c>
      <c r="G3433" s="196"/>
      <c r="H3433" s="197"/>
      <c r="I3433" s="198">
        <f t="shared" ca="1" si="262"/>
        <v>0</v>
      </c>
      <c r="J3433" s="121"/>
      <c r="K3433" s="196">
        <f>SUMIFS(VENTAS[Cantidad],VENTAS[Código del producto Vendido],INVENTARIO[[#This Row],[Code]])</f>
        <v>0</v>
      </c>
      <c r="L3433" s="196">
        <f>INVENTARIO[[#This Row],[Entradas]]-INVENTARIO[[#This Row],[Salidas]]</f>
        <v>0</v>
      </c>
      <c r="M3433" s="197">
        <f ca="1">INVENTARIO[[#This Row],[Pricing 1]]*10%</f>
        <v>0</v>
      </c>
      <c r="N3433" s="197"/>
      <c r="O3433" s="197"/>
      <c r="P3433" s="197" t="e">
        <f t="shared" si="263"/>
        <v>#DIV/0!</v>
      </c>
      <c r="Q3433" s="196"/>
      <c r="R3433" s="197"/>
      <c r="S3433" s="199">
        <f t="shared" si="264"/>
        <v>0</v>
      </c>
      <c r="T3433" s="200">
        <f ca="1">(P3433+S3433)-INVENTARIO[[#This Row],[Comisión 10%]]</f>
        <v>0</v>
      </c>
      <c r="U3433" s="197">
        <f t="shared" ca="1" si="265"/>
        <v>0</v>
      </c>
      <c r="V3433" s="201"/>
      <c r="W3433" s="20">
        <f ca="1">INVENTARIO[[#This Row],[Precio Final]]-(INVENTARIO[[#This Row],[Comisión 10%]]+INVENTARIO[[#This Row],[Costo total]])</f>
        <v>0</v>
      </c>
      <c r="X3433" s="20">
        <f ca="1">INVENTARIO[[#This Row],[Ganancia Unitaria]]*INVENTARIO[[#This Row],[Salidas]]</f>
        <v>0</v>
      </c>
      <c r="Y3433" s="20"/>
      <c r="Z3433" s="20"/>
    </row>
    <row r="3434" spans="1:26" ht="55" hidden="1" customHeight="1" x14ac:dyDescent="0.15">
      <c r="A3434" s="23"/>
      <c r="B3434" s="171"/>
      <c r="C3434" s="22"/>
      <c r="D3434" s="120"/>
      <c r="E3434" s="194"/>
      <c r="F3434" s="195" t="s">
        <v>697</v>
      </c>
      <c r="G3434" s="196"/>
      <c r="H3434" s="197"/>
      <c r="I3434" s="198">
        <f t="shared" ca="1" si="262"/>
        <v>0</v>
      </c>
      <c r="J3434" s="121"/>
      <c r="K3434" s="196">
        <f>SUMIFS(VENTAS[Cantidad],VENTAS[Código del producto Vendido],INVENTARIO[[#This Row],[Code]])</f>
        <v>0</v>
      </c>
      <c r="L3434" s="196">
        <f>INVENTARIO[[#This Row],[Entradas]]-INVENTARIO[[#This Row],[Salidas]]</f>
        <v>0</v>
      </c>
      <c r="M3434" s="197">
        <f ca="1">INVENTARIO[[#This Row],[Pricing 1]]*10%</f>
        <v>0</v>
      </c>
      <c r="N3434" s="197"/>
      <c r="O3434" s="197"/>
      <c r="P3434" s="197" t="e">
        <f t="shared" si="263"/>
        <v>#DIV/0!</v>
      </c>
      <c r="Q3434" s="196"/>
      <c r="R3434" s="197"/>
      <c r="S3434" s="199">
        <f t="shared" si="264"/>
        <v>0</v>
      </c>
      <c r="T3434" s="200">
        <f ca="1">(P3434+S3434)-INVENTARIO[[#This Row],[Comisión 10%]]</f>
        <v>0</v>
      </c>
      <c r="U3434" s="197">
        <f t="shared" ca="1" si="265"/>
        <v>0</v>
      </c>
      <c r="V3434" s="201"/>
      <c r="W3434" s="20">
        <f ca="1">INVENTARIO[[#This Row],[Precio Final]]-(INVENTARIO[[#This Row],[Comisión 10%]]+INVENTARIO[[#This Row],[Costo total]])</f>
        <v>0</v>
      </c>
      <c r="X3434" s="20">
        <f ca="1">INVENTARIO[[#This Row],[Ganancia Unitaria]]*INVENTARIO[[#This Row],[Salidas]]</f>
        <v>0</v>
      </c>
      <c r="Y3434" s="20"/>
      <c r="Z3434" s="20"/>
    </row>
    <row r="3435" spans="1:26" ht="55" hidden="1" customHeight="1" x14ac:dyDescent="0.15">
      <c r="A3435" s="23"/>
      <c r="B3435" s="171"/>
      <c r="C3435" s="22"/>
      <c r="D3435" s="120"/>
      <c r="E3435" s="194"/>
      <c r="F3435" s="195" t="s">
        <v>698</v>
      </c>
      <c r="G3435" s="196"/>
      <c r="H3435" s="197"/>
      <c r="I3435" s="198">
        <f t="shared" ca="1" si="262"/>
        <v>0</v>
      </c>
      <c r="J3435" s="121"/>
      <c r="K3435" s="196">
        <f>SUMIFS(VENTAS[Cantidad],VENTAS[Código del producto Vendido],INVENTARIO[[#This Row],[Code]])</f>
        <v>0</v>
      </c>
      <c r="L3435" s="196">
        <f>INVENTARIO[[#This Row],[Entradas]]-INVENTARIO[[#This Row],[Salidas]]</f>
        <v>0</v>
      </c>
      <c r="M3435" s="197">
        <f ca="1">INVENTARIO[[#This Row],[Pricing 1]]*10%</f>
        <v>0</v>
      </c>
      <c r="N3435" s="197"/>
      <c r="O3435" s="197"/>
      <c r="P3435" s="197" t="e">
        <f t="shared" si="263"/>
        <v>#DIV/0!</v>
      </c>
      <c r="Q3435" s="196"/>
      <c r="R3435" s="197"/>
      <c r="S3435" s="199">
        <f t="shared" si="264"/>
        <v>0</v>
      </c>
      <c r="T3435" s="200">
        <f ca="1">(P3435+S3435)-INVENTARIO[[#This Row],[Comisión 10%]]</f>
        <v>0</v>
      </c>
      <c r="U3435" s="197">
        <f t="shared" ca="1" si="265"/>
        <v>0</v>
      </c>
      <c r="V3435" s="201"/>
      <c r="W3435" s="20">
        <f ca="1">INVENTARIO[[#This Row],[Precio Final]]-(INVENTARIO[[#This Row],[Comisión 10%]]+INVENTARIO[[#This Row],[Costo total]])</f>
        <v>0</v>
      </c>
      <c r="X3435" s="20">
        <f ca="1">INVENTARIO[[#This Row],[Ganancia Unitaria]]*INVENTARIO[[#This Row],[Salidas]]</f>
        <v>0</v>
      </c>
      <c r="Y3435" s="20"/>
      <c r="Z3435" s="20"/>
    </row>
    <row r="3436" spans="1:26" ht="55" hidden="1" customHeight="1" x14ac:dyDescent="0.15">
      <c r="A3436" s="23"/>
      <c r="B3436" s="171"/>
      <c r="C3436" s="22"/>
      <c r="D3436" s="120"/>
      <c r="E3436" s="194"/>
      <c r="F3436" s="195" t="s">
        <v>695</v>
      </c>
      <c r="G3436" s="196"/>
      <c r="H3436" s="197"/>
      <c r="I3436" s="198">
        <f t="shared" ca="1" si="262"/>
        <v>0</v>
      </c>
      <c r="J3436" s="121"/>
      <c r="K3436" s="196">
        <f>SUMIFS(VENTAS[Cantidad],VENTAS[Código del producto Vendido],INVENTARIO[[#This Row],[Code]])</f>
        <v>0</v>
      </c>
      <c r="L3436" s="196">
        <f>INVENTARIO[[#This Row],[Entradas]]-INVENTARIO[[#This Row],[Salidas]]</f>
        <v>0</v>
      </c>
      <c r="M3436" s="197">
        <f ca="1">INVENTARIO[[#This Row],[Pricing 1]]*10%</f>
        <v>0</v>
      </c>
      <c r="N3436" s="197"/>
      <c r="O3436" s="197"/>
      <c r="P3436" s="197" t="e">
        <f t="shared" si="263"/>
        <v>#DIV/0!</v>
      </c>
      <c r="Q3436" s="196"/>
      <c r="R3436" s="197"/>
      <c r="S3436" s="199">
        <f t="shared" si="264"/>
        <v>0</v>
      </c>
      <c r="T3436" s="200">
        <f ca="1">(P3436+S3436)-INVENTARIO[[#This Row],[Comisión 10%]]</f>
        <v>0</v>
      </c>
      <c r="U3436" s="197">
        <f t="shared" ca="1" si="265"/>
        <v>0</v>
      </c>
      <c r="V3436" s="201"/>
      <c r="W3436" s="20">
        <f ca="1">INVENTARIO[[#This Row],[Precio Final]]-(INVENTARIO[[#This Row],[Comisión 10%]]+INVENTARIO[[#This Row],[Costo total]])</f>
        <v>0</v>
      </c>
      <c r="X3436" s="20">
        <f ca="1">INVENTARIO[[#This Row],[Ganancia Unitaria]]*INVENTARIO[[#This Row],[Salidas]]</f>
        <v>0</v>
      </c>
      <c r="Y3436" s="20"/>
      <c r="Z3436" s="20"/>
    </row>
    <row r="3437" spans="1:26" ht="55" hidden="1" customHeight="1" x14ac:dyDescent="0.15">
      <c r="A3437" s="23"/>
      <c r="B3437" s="171"/>
      <c r="C3437" s="22"/>
      <c r="D3437" s="120"/>
      <c r="E3437" s="194"/>
      <c r="F3437" s="195" t="s">
        <v>692</v>
      </c>
      <c r="G3437" s="196"/>
      <c r="H3437" s="197"/>
      <c r="I3437" s="198">
        <f t="shared" ca="1" si="262"/>
        <v>0</v>
      </c>
      <c r="J3437" s="121"/>
      <c r="K3437" s="196">
        <f>SUMIFS(VENTAS[Cantidad],VENTAS[Código del producto Vendido],INVENTARIO[[#This Row],[Code]])</f>
        <v>0</v>
      </c>
      <c r="L3437" s="196">
        <f>INVENTARIO[[#This Row],[Entradas]]-INVENTARIO[[#This Row],[Salidas]]</f>
        <v>0</v>
      </c>
      <c r="M3437" s="197">
        <f ca="1">INVENTARIO[[#This Row],[Pricing 1]]*10%</f>
        <v>0</v>
      </c>
      <c r="N3437" s="197"/>
      <c r="O3437" s="197"/>
      <c r="P3437" s="197" t="e">
        <f t="shared" si="263"/>
        <v>#DIV/0!</v>
      </c>
      <c r="Q3437" s="196"/>
      <c r="R3437" s="197"/>
      <c r="S3437" s="199">
        <f t="shared" si="264"/>
        <v>0</v>
      </c>
      <c r="T3437" s="200">
        <f ca="1">(P3437+S3437)-INVENTARIO[[#This Row],[Comisión 10%]]</f>
        <v>0</v>
      </c>
      <c r="U3437" s="197">
        <f t="shared" ca="1" si="265"/>
        <v>0</v>
      </c>
      <c r="V3437" s="201"/>
      <c r="W3437" s="20">
        <f ca="1">INVENTARIO[[#This Row],[Precio Final]]-(INVENTARIO[[#This Row],[Comisión 10%]]+INVENTARIO[[#This Row],[Costo total]])</f>
        <v>0</v>
      </c>
      <c r="X3437" s="20">
        <f ca="1">INVENTARIO[[#This Row],[Ganancia Unitaria]]*INVENTARIO[[#This Row],[Salidas]]</f>
        <v>0</v>
      </c>
      <c r="Y3437" s="20"/>
      <c r="Z3437" s="20"/>
    </row>
    <row r="3438" spans="1:26" ht="55" hidden="1" customHeight="1" x14ac:dyDescent="0.15">
      <c r="A3438" s="23"/>
      <c r="B3438" s="171"/>
      <c r="C3438" s="22"/>
      <c r="D3438" s="120"/>
      <c r="E3438" s="194"/>
      <c r="F3438" s="195" t="s">
        <v>695</v>
      </c>
      <c r="G3438" s="196"/>
      <c r="H3438" s="197"/>
      <c r="I3438" s="198">
        <f t="shared" ca="1" si="262"/>
        <v>0</v>
      </c>
      <c r="J3438" s="121"/>
      <c r="K3438" s="196">
        <f>SUMIFS(VENTAS[Cantidad],VENTAS[Código del producto Vendido],INVENTARIO[[#This Row],[Code]])</f>
        <v>0</v>
      </c>
      <c r="L3438" s="196">
        <f>INVENTARIO[[#This Row],[Entradas]]-INVENTARIO[[#This Row],[Salidas]]</f>
        <v>0</v>
      </c>
      <c r="M3438" s="197">
        <f ca="1">INVENTARIO[[#This Row],[Pricing 1]]*10%</f>
        <v>0</v>
      </c>
      <c r="N3438" s="197"/>
      <c r="O3438" s="197"/>
      <c r="P3438" s="197" t="e">
        <f t="shared" si="263"/>
        <v>#DIV/0!</v>
      </c>
      <c r="Q3438" s="196"/>
      <c r="R3438" s="197"/>
      <c r="S3438" s="199">
        <f t="shared" si="264"/>
        <v>0</v>
      </c>
      <c r="T3438" s="200">
        <f ca="1">(P3438+S3438)-INVENTARIO[[#This Row],[Comisión 10%]]</f>
        <v>0</v>
      </c>
      <c r="U3438" s="197">
        <f t="shared" ca="1" si="265"/>
        <v>0</v>
      </c>
      <c r="V3438" s="201"/>
      <c r="W3438" s="20">
        <f ca="1">INVENTARIO[[#This Row],[Precio Final]]-(INVENTARIO[[#This Row],[Comisión 10%]]+INVENTARIO[[#This Row],[Costo total]])</f>
        <v>0</v>
      </c>
      <c r="X3438" s="20">
        <f ca="1">INVENTARIO[[#This Row],[Ganancia Unitaria]]*INVENTARIO[[#This Row],[Salidas]]</f>
        <v>0</v>
      </c>
      <c r="Y3438" s="20"/>
      <c r="Z3438" s="20"/>
    </row>
    <row r="3439" spans="1:26" ht="55" hidden="1" customHeight="1" x14ac:dyDescent="0.15">
      <c r="A3439" s="23"/>
      <c r="B3439" s="171"/>
      <c r="C3439" s="22"/>
      <c r="D3439" s="120"/>
      <c r="E3439" s="194"/>
      <c r="F3439" s="195" t="s">
        <v>697</v>
      </c>
      <c r="G3439" s="196"/>
      <c r="H3439" s="197"/>
      <c r="I3439" s="198">
        <f t="shared" ca="1" si="262"/>
        <v>0</v>
      </c>
      <c r="J3439" s="121"/>
      <c r="K3439" s="196">
        <f>SUMIFS(VENTAS[Cantidad],VENTAS[Código del producto Vendido],INVENTARIO[[#This Row],[Code]])</f>
        <v>0</v>
      </c>
      <c r="L3439" s="196">
        <f>INVENTARIO[[#This Row],[Entradas]]-INVENTARIO[[#This Row],[Salidas]]</f>
        <v>0</v>
      </c>
      <c r="M3439" s="197">
        <f ca="1">INVENTARIO[[#This Row],[Pricing 1]]*10%</f>
        <v>0</v>
      </c>
      <c r="N3439" s="197"/>
      <c r="O3439" s="197"/>
      <c r="P3439" s="197" t="e">
        <f t="shared" si="263"/>
        <v>#DIV/0!</v>
      </c>
      <c r="Q3439" s="196"/>
      <c r="R3439" s="197"/>
      <c r="S3439" s="199">
        <f t="shared" si="264"/>
        <v>0</v>
      </c>
      <c r="T3439" s="200">
        <f ca="1">(P3439+S3439)-INVENTARIO[[#This Row],[Comisión 10%]]</f>
        <v>0</v>
      </c>
      <c r="U3439" s="197">
        <f t="shared" ca="1" si="265"/>
        <v>0</v>
      </c>
      <c r="V3439" s="201"/>
      <c r="W3439" s="20">
        <f ca="1">INVENTARIO[[#This Row],[Precio Final]]-(INVENTARIO[[#This Row],[Comisión 10%]]+INVENTARIO[[#This Row],[Costo total]])</f>
        <v>0</v>
      </c>
      <c r="X3439" s="20">
        <f ca="1">INVENTARIO[[#This Row],[Ganancia Unitaria]]*INVENTARIO[[#This Row],[Salidas]]</f>
        <v>0</v>
      </c>
      <c r="Y3439" s="20"/>
      <c r="Z3439" s="20"/>
    </row>
    <row r="3440" spans="1:26" ht="55" hidden="1" customHeight="1" x14ac:dyDescent="0.15">
      <c r="A3440" s="23"/>
      <c r="B3440" s="171"/>
      <c r="C3440" s="22"/>
      <c r="D3440" s="120"/>
      <c r="E3440" s="194"/>
      <c r="F3440" s="195" t="s">
        <v>692</v>
      </c>
      <c r="G3440" s="196"/>
      <c r="H3440" s="197"/>
      <c r="I3440" s="198">
        <f t="shared" ca="1" si="262"/>
        <v>0</v>
      </c>
      <c r="J3440" s="121"/>
      <c r="K3440" s="196">
        <f>SUMIFS(VENTAS[Cantidad],VENTAS[Código del producto Vendido],INVENTARIO[[#This Row],[Code]])</f>
        <v>0</v>
      </c>
      <c r="L3440" s="196">
        <f>INVENTARIO[[#This Row],[Entradas]]-INVENTARIO[[#This Row],[Salidas]]</f>
        <v>0</v>
      </c>
      <c r="M3440" s="197">
        <f ca="1">INVENTARIO[[#This Row],[Pricing 1]]*10%</f>
        <v>0</v>
      </c>
      <c r="N3440" s="197"/>
      <c r="O3440" s="197"/>
      <c r="P3440" s="197" t="e">
        <f t="shared" si="263"/>
        <v>#DIV/0!</v>
      </c>
      <c r="Q3440" s="196"/>
      <c r="R3440" s="197"/>
      <c r="S3440" s="199">
        <f t="shared" si="264"/>
        <v>0</v>
      </c>
      <c r="T3440" s="200">
        <f ca="1">(P3440+S3440)-INVENTARIO[[#This Row],[Comisión 10%]]</f>
        <v>0</v>
      </c>
      <c r="U3440" s="197">
        <f t="shared" ca="1" si="265"/>
        <v>0</v>
      </c>
      <c r="V3440" s="201"/>
      <c r="W3440" s="20">
        <f ca="1">INVENTARIO[[#This Row],[Precio Final]]-(INVENTARIO[[#This Row],[Comisión 10%]]+INVENTARIO[[#This Row],[Costo total]])</f>
        <v>0</v>
      </c>
      <c r="X3440" s="20">
        <f ca="1">INVENTARIO[[#This Row],[Ganancia Unitaria]]*INVENTARIO[[#This Row],[Salidas]]</f>
        <v>0</v>
      </c>
      <c r="Y3440" s="20"/>
      <c r="Z3440" s="20"/>
    </row>
    <row r="3441" spans="1:26" ht="55" hidden="1" customHeight="1" x14ac:dyDescent="0.15">
      <c r="A3441" s="23"/>
      <c r="B3441" s="171"/>
      <c r="C3441" s="22"/>
      <c r="D3441" s="120"/>
      <c r="E3441" s="194"/>
      <c r="F3441" s="195" t="s">
        <v>697</v>
      </c>
      <c r="G3441" s="196"/>
      <c r="H3441" s="197"/>
      <c r="I3441" s="198">
        <f t="shared" ca="1" si="262"/>
        <v>0</v>
      </c>
      <c r="J3441" s="121"/>
      <c r="K3441" s="196">
        <f>SUMIFS(VENTAS[Cantidad],VENTAS[Código del producto Vendido],INVENTARIO[[#This Row],[Code]])</f>
        <v>0</v>
      </c>
      <c r="L3441" s="196">
        <f>INVENTARIO[[#This Row],[Entradas]]-INVENTARIO[[#This Row],[Salidas]]</f>
        <v>0</v>
      </c>
      <c r="M3441" s="197">
        <f ca="1">INVENTARIO[[#This Row],[Pricing 1]]*10%</f>
        <v>0</v>
      </c>
      <c r="N3441" s="197"/>
      <c r="O3441" s="197"/>
      <c r="P3441" s="197" t="e">
        <f t="shared" si="263"/>
        <v>#DIV/0!</v>
      </c>
      <c r="Q3441" s="196"/>
      <c r="R3441" s="197"/>
      <c r="S3441" s="199">
        <f t="shared" si="264"/>
        <v>0</v>
      </c>
      <c r="T3441" s="200">
        <f ca="1">(P3441+S3441)-INVENTARIO[[#This Row],[Comisión 10%]]</f>
        <v>0</v>
      </c>
      <c r="U3441" s="197">
        <f t="shared" ca="1" si="265"/>
        <v>0</v>
      </c>
      <c r="V3441" s="201"/>
      <c r="W3441" s="20">
        <f ca="1">INVENTARIO[[#This Row],[Precio Final]]-(INVENTARIO[[#This Row],[Comisión 10%]]+INVENTARIO[[#This Row],[Costo total]])</f>
        <v>0</v>
      </c>
      <c r="X3441" s="20">
        <f ca="1">INVENTARIO[[#This Row],[Ganancia Unitaria]]*INVENTARIO[[#This Row],[Salidas]]</f>
        <v>0</v>
      </c>
      <c r="Y3441" s="20"/>
      <c r="Z3441" s="20"/>
    </row>
    <row r="3442" spans="1:26" ht="55" hidden="1" customHeight="1" x14ac:dyDescent="0.15">
      <c r="A3442" s="23"/>
      <c r="B3442" s="171"/>
      <c r="C3442" s="22"/>
      <c r="D3442" s="120"/>
      <c r="E3442" s="194"/>
      <c r="F3442" s="195" t="s">
        <v>697</v>
      </c>
      <c r="G3442" s="196"/>
      <c r="H3442" s="197"/>
      <c r="I3442" s="198">
        <f t="shared" ca="1" si="262"/>
        <v>0</v>
      </c>
      <c r="J3442" s="121"/>
      <c r="K3442" s="196">
        <f>SUMIFS(VENTAS[Cantidad],VENTAS[Código del producto Vendido],INVENTARIO[[#This Row],[Code]])</f>
        <v>0</v>
      </c>
      <c r="L3442" s="196">
        <f>INVENTARIO[[#This Row],[Entradas]]-INVENTARIO[[#This Row],[Salidas]]</f>
        <v>0</v>
      </c>
      <c r="M3442" s="197">
        <f ca="1">INVENTARIO[[#This Row],[Pricing 1]]*10%</f>
        <v>0</v>
      </c>
      <c r="N3442" s="197"/>
      <c r="O3442" s="197"/>
      <c r="P3442" s="197" t="e">
        <f t="shared" si="263"/>
        <v>#DIV/0!</v>
      </c>
      <c r="Q3442" s="196"/>
      <c r="R3442" s="197"/>
      <c r="S3442" s="199">
        <f t="shared" si="264"/>
        <v>0</v>
      </c>
      <c r="T3442" s="200">
        <f ca="1">(P3442+S3442)-INVENTARIO[[#This Row],[Comisión 10%]]</f>
        <v>0</v>
      </c>
      <c r="U3442" s="197">
        <f t="shared" ca="1" si="265"/>
        <v>0</v>
      </c>
      <c r="V3442" s="201"/>
      <c r="W3442" s="20">
        <f ca="1">INVENTARIO[[#This Row],[Precio Final]]-(INVENTARIO[[#This Row],[Comisión 10%]]+INVENTARIO[[#This Row],[Costo total]])</f>
        <v>0</v>
      </c>
      <c r="X3442" s="20">
        <f ca="1">INVENTARIO[[#This Row],[Ganancia Unitaria]]*INVENTARIO[[#This Row],[Salidas]]</f>
        <v>0</v>
      </c>
      <c r="Y3442" s="20"/>
      <c r="Z3442" s="20"/>
    </row>
    <row r="3443" spans="1:26" ht="55" hidden="1" customHeight="1" x14ac:dyDescent="0.15">
      <c r="A3443" s="23"/>
      <c r="B3443" s="171"/>
      <c r="C3443" s="22"/>
      <c r="D3443" s="120"/>
      <c r="E3443" s="194"/>
      <c r="F3443" s="195"/>
      <c r="G3443" s="196"/>
      <c r="H3443" s="197"/>
      <c r="I3443" s="198">
        <f t="shared" ca="1" si="262"/>
        <v>0</v>
      </c>
      <c r="J3443" s="121"/>
      <c r="K3443" s="196">
        <f>SUMIFS(VENTAS[Cantidad],VENTAS[Código del producto Vendido],INVENTARIO[[#This Row],[Code]])</f>
        <v>0</v>
      </c>
      <c r="L3443" s="196">
        <f>INVENTARIO[[#This Row],[Entradas]]-INVENTARIO[[#This Row],[Salidas]]</f>
        <v>0</v>
      </c>
      <c r="M3443" s="197">
        <f ca="1">INVENTARIO[[#This Row],[Pricing 1]]*10%</f>
        <v>0</v>
      </c>
      <c r="N3443" s="197"/>
      <c r="O3443" s="197"/>
      <c r="P3443" s="197" t="e">
        <f t="shared" si="263"/>
        <v>#DIV/0!</v>
      </c>
      <c r="Q3443" s="196"/>
      <c r="R3443" s="197"/>
      <c r="S3443" s="199">
        <f t="shared" si="264"/>
        <v>0</v>
      </c>
      <c r="T3443" s="200">
        <f ca="1">(P3443+S3443)-INVENTARIO[[#This Row],[Comisión 10%]]</f>
        <v>0</v>
      </c>
      <c r="U3443" s="197">
        <f t="shared" ca="1" si="265"/>
        <v>0</v>
      </c>
      <c r="V3443" s="201"/>
      <c r="W3443" s="20">
        <f ca="1">INVENTARIO[[#This Row],[Precio Final]]-(INVENTARIO[[#This Row],[Comisión 10%]]+INVENTARIO[[#This Row],[Costo total]])</f>
        <v>0</v>
      </c>
      <c r="X3443" s="20">
        <f ca="1">INVENTARIO[[#This Row],[Ganancia Unitaria]]*INVENTARIO[[#This Row],[Salidas]]</f>
        <v>0</v>
      </c>
      <c r="Y3443" s="20"/>
      <c r="Z3443" s="20"/>
    </row>
    <row r="3444" spans="1:26" ht="55" hidden="1" customHeight="1" x14ac:dyDescent="0.15">
      <c r="A3444" s="23"/>
      <c r="B3444" s="171"/>
      <c r="C3444" s="22"/>
      <c r="D3444" s="120"/>
      <c r="E3444" s="194"/>
      <c r="F3444" s="195" t="s">
        <v>697</v>
      </c>
      <c r="G3444" s="196"/>
      <c r="H3444" s="197"/>
      <c r="I3444" s="198">
        <f t="shared" ca="1" si="262"/>
        <v>0</v>
      </c>
      <c r="J3444" s="121"/>
      <c r="K3444" s="196">
        <f>SUMIFS(VENTAS[Cantidad],VENTAS[Código del producto Vendido],INVENTARIO[[#This Row],[Code]])</f>
        <v>0</v>
      </c>
      <c r="L3444" s="196">
        <f>INVENTARIO[[#This Row],[Entradas]]-INVENTARIO[[#This Row],[Salidas]]</f>
        <v>0</v>
      </c>
      <c r="M3444" s="197">
        <f ca="1">INVENTARIO[[#This Row],[Pricing 1]]*10%</f>
        <v>0</v>
      </c>
      <c r="N3444" s="197"/>
      <c r="O3444" s="197"/>
      <c r="P3444" s="197" t="e">
        <f t="shared" si="263"/>
        <v>#DIV/0!</v>
      </c>
      <c r="Q3444" s="196"/>
      <c r="R3444" s="197"/>
      <c r="S3444" s="199">
        <f t="shared" si="264"/>
        <v>0</v>
      </c>
      <c r="T3444" s="200">
        <f ca="1">(P3444+S3444)-INVENTARIO[[#This Row],[Comisión 10%]]</f>
        <v>0</v>
      </c>
      <c r="U3444" s="197">
        <f t="shared" ca="1" si="265"/>
        <v>0</v>
      </c>
      <c r="V3444" s="201"/>
      <c r="W3444" s="20">
        <f ca="1">INVENTARIO[[#This Row],[Precio Final]]-(INVENTARIO[[#This Row],[Comisión 10%]]+INVENTARIO[[#This Row],[Costo total]])</f>
        <v>0</v>
      </c>
      <c r="X3444" s="20">
        <f ca="1">INVENTARIO[[#This Row],[Ganancia Unitaria]]*INVENTARIO[[#This Row],[Salidas]]</f>
        <v>0</v>
      </c>
      <c r="Y3444" s="20"/>
      <c r="Z3444" s="20"/>
    </row>
    <row r="3445" spans="1:26" ht="55" hidden="1" customHeight="1" x14ac:dyDescent="0.15">
      <c r="A3445" s="23"/>
      <c r="B3445" s="171"/>
      <c r="C3445" s="22"/>
      <c r="D3445" s="120"/>
      <c r="E3445" s="194"/>
      <c r="F3445" s="195" t="s">
        <v>695</v>
      </c>
      <c r="G3445" s="196"/>
      <c r="H3445" s="197"/>
      <c r="I3445" s="198">
        <f t="shared" ca="1" si="262"/>
        <v>0</v>
      </c>
      <c r="J3445" s="121"/>
      <c r="K3445" s="196">
        <f>SUMIFS(VENTAS[Cantidad],VENTAS[Código del producto Vendido],INVENTARIO[[#This Row],[Code]])</f>
        <v>0</v>
      </c>
      <c r="L3445" s="196">
        <f>INVENTARIO[[#This Row],[Entradas]]-INVENTARIO[[#This Row],[Salidas]]</f>
        <v>0</v>
      </c>
      <c r="M3445" s="197">
        <f ca="1">INVENTARIO[[#This Row],[Pricing 1]]*10%</f>
        <v>0</v>
      </c>
      <c r="N3445" s="197"/>
      <c r="O3445" s="197"/>
      <c r="P3445" s="197" t="e">
        <f t="shared" si="263"/>
        <v>#DIV/0!</v>
      </c>
      <c r="Q3445" s="196"/>
      <c r="R3445" s="197"/>
      <c r="S3445" s="199">
        <f t="shared" si="264"/>
        <v>0</v>
      </c>
      <c r="T3445" s="200">
        <f ca="1">(P3445+S3445)-INVENTARIO[[#This Row],[Comisión 10%]]</f>
        <v>0</v>
      </c>
      <c r="U3445" s="197">
        <f t="shared" ca="1" si="265"/>
        <v>0</v>
      </c>
      <c r="V3445" s="201"/>
      <c r="W3445" s="20">
        <f ca="1">INVENTARIO[[#This Row],[Precio Final]]-(INVENTARIO[[#This Row],[Comisión 10%]]+INVENTARIO[[#This Row],[Costo total]])</f>
        <v>0</v>
      </c>
      <c r="X3445" s="20">
        <f ca="1">INVENTARIO[[#This Row],[Ganancia Unitaria]]*INVENTARIO[[#This Row],[Salidas]]</f>
        <v>0</v>
      </c>
      <c r="Y3445" s="20"/>
      <c r="Z3445" s="20"/>
    </row>
    <row r="3446" spans="1:26" ht="55" hidden="1" customHeight="1" x14ac:dyDescent="0.15">
      <c r="A3446" s="23"/>
      <c r="B3446" s="171"/>
      <c r="C3446" s="22"/>
      <c r="D3446" s="120"/>
      <c r="E3446" s="194"/>
      <c r="F3446" s="195" t="s">
        <v>2412</v>
      </c>
      <c r="G3446" s="196"/>
      <c r="H3446" s="197"/>
      <c r="I3446" s="198">
        <f t="shared" ref="I3446:I3509" ca="1" si="266">U3446</f>
        <v>0</v>
      </c>
      <c r="J3446" s="121"/>
      <c r="K3446" s="196">
        <f>SUMIFS(VENTAS[Cantidad],VENTAS[Código del producto Vendido],INVENTARIO[[#This Row],[Code]])</f>
        <v>0</v>
      </c>
      <c r="L3446" s="196">
        <f>INVENTARIO[[#This Row],[Entradas]]-INVENTARIO[[#This Row],[Salidas]]</f>
        <v>0</v>
      </c>
      <c r="M3446" s="197">
        <f ca="1">INVENTARIO[[#This Row],[Pricing 1]]*10%</f>
        <v>0</v>
      </c>
      <c r="N3446" s="197"/>
      <c r="O3446" s="197"/>
      <c r="P3446" s="197" t="e">
        <f t="shared" ref="P3446:P3509" si="267">N3446/O3446</f>
        <v>#DIV/0!</v>
      </c>
      <c r="Q3446" s="196"/>
      <c r="R3446" s="197"/>
      <c r="S3446" s="199">
        <f t="shared" ref="S3446:S3509" si="268">Q3446*R3446/1000</f>
        <v>0</v>
      </c>
      <c r="T3446" s="200">
        <f ca="1">(P3446+S3446)-INVENTARIO[[#This Row],[Comisión 10%]]</f>
        <v>0</v>
      </c>
      <c r="U3446" s="197">
        <f t="shared" ref="U3446:U3509" ca="1" si="269">ROUNDUP(T3446,0)</f>
        <v>0</v>
      </c>
      <c r="V3446" s="201"/>
      <c r="W3446" s="20">
        <f ca="1">INVENTARIO[[#This Row],[Precio Final]]-(INVENTARIO[[#This Row],[Comisión 10%]]+INVENTARIO[[#This Row],[Costo total]])</f>
        <v>0</v>
      </c>
      <c r="X3446" s="20">
        <f ca="1">INVENTARIO[[#This Row],[Ganancia Unitaria]]*INVENTARIO[[#This Row],[Salidas]]</f>
        <v>0</v>
      </c>
      <c r="Y3446" s="20"/>
      <c r="Z3446" s="20"/>
    </row>
    <row r="3447" spans="1:26" ht="55" hidden="1" customHeight="1" x14ac:dyDescent="0.15">
      <c r="A3447" s="23"/>
      <c r="B3447" s="171"/>
      <c r="C3447" s="22"/>
      <c r="D3447" s="120"/>
      <c r="E3447" s="194"/>
      <c r="F3447" s="195" t="s">
        <v>697</v>
      </c>
      <c r="G3447" s="196"/>
      <c r="H3447" s="197"/>
      <c r="I3447" s="198">
        <f t="shared" ca="1" si="266"/>
        <v>0</v>
      </c>
      <c r="J3447" s="121"/>
      <c r="K3447" s="196">
        <f>SUMIFS(VENTAS[Cantidad],VENTAS[Código del producto Vendido],INVENTARIO[[#This Row],[Code]])</f>
        <v>0</v>
      </c>
      <c r="L3447" s="196">
        <f>INVENTARIO[[#This Row],[Entradas]]-INVENTARIO[[#This Row],[Salidas]]</f>
        <v>0</v>
      </c>
      <c r="M3447" s="197">
        <f ca="1">INVENTARIO[[#This Row],[Pricing 1]]*10%</f>
        <v>0</v>
      </c>
      <c r="N3447" s="197"/>
      <c r="O3447" s="197"/>
      <c r="P3447" s="197" t="e">
        <f t="shared" si="267"/>
        <v>#DIV/0!</v>
      </c>
      <c r="Q3447" s="196"/>
      <c r="R3447" s="197"/>
      <c r="S3447" s="199">
        <f t="shared" si="268"/>
        <v>0</v>
      </c>
      <c r="T3447" s="200">
        <f ca="1">(P3447+S3447)-INVENTARIO[[#This Row],[Comisión 10%]]</f>
        <v>0</v>
      </c>
      <c r="U3447" s="197">
        <f t="shared" ca="1" si="269"/>
        <v>0</v>
      </c>
      <c r="V3447" s="201"/>
      <c r="W3447" s="20">
        <f ca="1">INVENTARIO[[#This Row],[Precio Final]]-(INVENTARIO[[#This Row],[Comisión 10%]]+INVENTARIO[[#This Row],[Costo total]])</f>
        <v>0</v>
      </c>
      <c r="X3447" s="20">
        <f ca="1">INVENTARIO[[#This Row],[Ganancia Unitaria]]*INVENTARIO[[#This Row],[Salidas]]</f>
        <v>0</v>
      </c>
      <c r="Y3447" s="20"/>
      <c r="Z3447" s="20"/>
    </row>
    <row r="3448" spans="1:26" ht="55" hidden="1" customHeight="1" x14ac:dyDescent="0.15">
      <c r="A3448" s="23"/>
      <c r="B3448" s="171"/>
      <c r="C3448" s="22"/>
      <c r="D3448" s="120"/>
      <c r="E3448" s="194"/>
      <c r="F3448" s="195" t="s">
        <v>695</v>
      </c>
      <c r="G3448" s="196"/>
      <c r="H3448" s="197"/>
      <c r="I3448" s="198">
        <f t="shared" ca="1" si="266"/>
        <v>0</v>
      </c>
      <c r="J3448" s="121"/>
      <c r="K3448" s="196">
        <f>SUMIFS(VENTAS[Cantidad],VENTAS[Código del producto Vendido],INVENTARIO[[#This Row],[Code]])</f>
        <v>0</v>
      </c>
      <c r="L3448" s="196">
        <f>INVENTARIO[[#This Row],[Entradas]]-INVENTARIO[[#This Row],[Salidas]]</f>
        <v>0</v>
      </c>
      <c r="M3448" s="197">
        <f ca="1">INVENTARIO[[#This Row],[Pricing 1]]*10%</f>
        <v>0</v>
      </c>
      <c r="N3448" s="197"/>
      <c r="O3448" s="197"/>
      <c r="P3448" s="197" t="e">
        <f t="shared" si="267"/>
        <v>#DIV/0!</v>
      </c>
      <c r="Q3448" s="196"/>
      <c r="R3448" s="197"/>
      <c r="S3448" s="199">
        <f t="shared" si="268"/>
        <v>0</v>
      </c>
      <c r="T3448" s="200">
        <f ca="1">(P3448+S3448)-INVENTARIO[[#This Row],[Comisión 10%]]</f>
        <v>0</v>
      </c>
      <c r="U3448" s="197">
        <f t="shared" ca="1" si="269"/>
        <v>0</v>
      </c>
      <c r="V3448" s="201"/>
      <c r="W3448" s="20">
        <f ca="1">INVENTARIO[[#This Row],[Precio Final]]-(INVENTARIO[[#This Row],[Comisión 10%]]+INVENTARIO[[#This Row],[Costo total]])</f>
        <v>0</v>
      </c>
      <c r="X3448" s="20">
        <f ca="1">INVENTARIO[[#This Row],[Ganancia Unitaria]]*INVENTARIO[[#This Row],[Salidas]]</f>
        <v>0</v>
      </c>
      <c r="Y3448" s="20"/>
      <c r="Z3448" s="20"/>
    </row>
    <row r="3449" spans="1:26" ht="55" hidden="1" customHeight="1" x14ac:dyDescent="0.15">
      <c r="A3449" s="23"/>
      <c r="B3449" s="171"/>
      <c r="C3449" s="22"/>
      <c r="D3449" s="120"/>
      <c r="E3449" s="194"/>
      <c r="F3449" s="195" t="s">
        <v>697</v>
      </c>
      <c r="G3449" s="196"/>
      <c r="H3449" s="197"/>
      <c r="I3449" s="198">
        <f t="shared" ca="1" si="266"/>
        <v>0</v>
      </c>
      <c r="J3449" s="121"/>
      <c r="K3449" s="196">
        <f>SUMIFS(VENTAS[Cantidad],VENTAS[Código del producto Vendido],INVENTARIO[[#This Row],[Code]])</f>
        <v>0</v>
      </c>
      <c r="L3449" s="196">
        <f>INVENTARIO[[#This Row],[Entradas]]-INVENTARIO[[#This Row],[Salidas]]</f>
        <v>0</v>
      </c>
      <c r="M3449" s="197">
        <f ca="1">INVENTARIO[[#This Row],[Pricing 1]]*10%</f>
        <v>0</v>
      </c>
      <c r="N3449" s="197"/>
      <c r="O3449" s="197"/>
      <c r="P3449" s="197" t="e">
        <f t="shared" si="267"/>
        <v>#DIV/0!</v>
      </c>
      <c r="Q3449" s="196"/>
      <c r="R3449" s="197"/>
      <c r="S3449" s="199">
        <f t="shared" si="268"/>
        <v>0</v>
      </c>
      <c r="T3449" s="200">
        <f ca="1">(P3449+S3449)-INVENTARIO[[#This Row],[Comisión 10%]]</f>
        <v>0</v>
      </c>
      <c r="U3449" s="197">
        <f t="shared" ca="1" si="269"/>
        <v>0</v>
      </c>
      <c r="V3449" s="201"/>
      <c r="W3449" s="20">
        <f ca="1">INVENTARIO[[#This Row],[Precio Final]]-(INVENTARIO[[#This Row],[Comisión 10%]]+INVENTARIO[[#This Row],[Costo total]])</f>
        <v>0</v>
      </c>
      <c r="X3449" s="20">
        <f ca="1">INVENTARIO[[#This Row],[Ganancia Unitaria]]*INVENTARIO[[#This Row],[Salidas]]</f>
        <v>0</v>
      </c>
      <c r="Y3449" s="20"/>
      <c r="Z3449" s="20"/>
    </row>
    <row r="3450" spans="1:26" ht="55" hidden="1" customHeight="1" x14ac:dyDescent="0.15">
      <c r="A3450" s="23"/>
      <c r="B3450" s="171"/>
      <c r="C3450" s="22"/>
      <c r="D3450" s="120"/>
      <c r="E3450" s="194"/>
      <c r="F3450" s="195" t="s">
        <v>1345</v>
      </c>
      <c r="G3450" s="196"/>
      <c r="H3450" s="197"/>
      <c r="I3450" s="198">
        <f t="shared" ca="1" si="266"/>
        <v>0</v>
      </c>
      <c r="J3450" s="121"/>
      <c r="K3450" s="196">
        <f>SUMIFS(VENTAS[Cantidad],VENTAS[Código del producto Vendido],INVENTARIO[[#This Row],[Code]])</f>
        <v>0</v>
      </c>
      <c r="L3450" s="196">
        <f>INVENTARIO[[#This Row],[Entradas]]-INVENTARIO[[#This Row],[Salidas]]</f>
        <v>0</v>
      </c>
      <c r="M3450" s="197">
        <f ca="1">INVENTARIO[[#This Row],[Pricing 1]]*10%</f>
        <v>0</v>
      </c>
      <c r="N3450" s="197"/>
      <c r="O3450" s="197"/>
      <c r="P3450" s="197" t="e">
        <f t="shared" si="267"/>
        <v>#DIV/0!</v>
      </c>
      <c r="Q3450" s="196"/>
      <c r="R3450" s="197"/>
      <c r="S3450" s="199">
        <f t="shared" si="268"/>
        <v>0</v>
      </c>
      <c r="T3450" s="200">
        <f ca="1">(P3450+S3450)-INVENTARIO[[#This Row],[Comisión 10%]]</f>
        <v>0</v>
      </c>
      <c r="U3450" s="197">
        <f t="shared" ca="1" si="269"/>
        <v>0</v>
      </c>
      <c r="V3450" s="201"/>
      <c r="W3450" s="20">
        <f ca="1">INVENTARIO[[#This Row],[Precio Final]]-(INVENTARIO[[#This Row],[Comisión 10%]]+INVENTARIO[[#This Row],[Costo total]])</f>
        <v>0</v>
      </c>
      <c r="X3450" s="20">
        <f ca="1">INVENTARIO[[#This Row],[Ganancia Unitaria]]*INVENTARIO[[#This Row],[Salidas]]</f>
        <v>0</v>
      </c>
      <c r="Y3450" s="20"/>
      <c r="Z3450" s="20"/>
    </row>
    <row r="3451" spans="1:26" ht="55" hidden="1" customHeight="1" x14ac:dyDescent="0.15">
      <c r="A3451" s="23"/>
      <c r="B3451" s="171"/>
      <c r="C3451" s="22"/>
      <c r="D3451" s="120"/>
      <c r="E3451" s="194"/>
      <c r="F3451" s="195" t="s">
        <v>697</v>
      </c>
      <c r="G3451" s="196"/>
      <c r="H3451" s="197"/>
      <c r="I3451" s="198">
        <f t="shared" ca="1" si="266"/>
        <v>0</v>
      </c>
      <c r="J3451" s="121"/>
      <c r="K3451" s="196">
        <f>SUMIFS(VENTAS[Cantidad],VENTAS[Código del producto Vendido],INVENTARIO[[#This Row],[Code]])</f>
        <v>0</v>
      </c>
      <c r="L3451" s="196">
        <f>INVENTARIO[[#This Row],[Entradas]]-INVENTARIO[[#This Row],[Salidas]]</f>
        <v>0</v>
      </c>
      <c r="M3451" s="197">
        <f ca="1">INVENTARIO[[#This Row],[Pricing 1]]*10%</f>
        <v>0</v>
      </c>
      <c r="N3451" s="197"/>
      <c r="O3451" s="197"/>
      <c r="P3451" s="197" t="e">
        <f t="shared" si="267"/>
        <v>#DIV/0!</v>
      </c>
      <c r="Q3451" s="196"/>
      <c r="R3451" s="197"/>
      <c r="S3451" s="199">
        <f t="shared" si="268"/>
        <v>0</v>
      </c>
      <c r="T3451" s="200">
        <f ca="1">(P3451+S3451)-INVENTARIO[[#This Row],[Comisión 10%]]</f>
        <v>0</v>
      </c>
      <c r="U3451" s="197">
        <f t="shared" ca="1" si="269"/>
        <v>0</v>
      </c>
      <c r="V3451" s="201"/>
      <c r="W3451" s="20">
        <f ca="1">INVENTARIO[[#This Row],[Precio Final]]-(INVENTARIO[[#This Row],[Comisión 10%]]+INVENTARIO[[#This Row],[Costo total]])</f>
        <v>0</v>
      </c>
      <c r="X3451" s="20">
        <f ca="1">INVENTARIO[[#This Row],[Ganancia Unitaria]]*INVENTARIO[[#This Row],[Salidas]]</f>
        <v>0</v>
      </c>
      <c r="Y3451" s="20"/>
      <c r="Z3451" s="20"/>
    </row>
    <row r="3452" spans="1:26" ht="55" hidden="1" customHeight="1" x14ac:dyDescent="0.15">
      <c r="A3452" s="23"/>
      <c r="B3452" s="171"/>
      <c r="C3452" s="22"/>
      <c r="D3452" s="120"/>
      <c r="E3452" s="194"/>
      <c r="F3452" s="195"/>
      <c r="G3452" s="196"/>
      <c r="H3452" s="197"/>
      <c r="I3452" s="198">
        <f t="shared" ca="1" si="266"/>
        <v>0</v>
      </c>
      <c r="J3452" s="121"/>
      <c r="K3452" s="196">
        <f>SUMIFS(VENTAS[Cantidad],VENTAS[Código del producto Vendido],INVENTARIO[[#This Row],[Code]])</f>
        <v>0</v>
      </c>
      <c r="L3452" s="196">
        <f>INVENTARIO[[#This Row],[Entradas]]-INVENTARIO[[#This Row],[Salidas]]</f>
        <v>0</v>
      </c>
      <c r="M3452" s="197">
        <f ca="1">INVENTARIO[[#This Row],[Pricing 1]]*10%</f>
        <v>0</v>
      </c>
      <c r="N3452" s="197"/>
      <c r="O3452" s="197"/>
      <c r="P3452" s="197" t="e">
        <f t="shared" si="267"/>
        <v>#DIV/0!</v>
      </c>
      <c r="Q3452" s="196"/>
      <c r="R3452" s="197"/>
      <c r="S3452" s="199">
        <f t="shared" si="268"/>
        <v>0</v>
      </c>
      <c r="T3452" s="200">
        <f ca="1">(P3452+S3452)-INVENTARIO[[#This Row],[Comisión 10%]]</f>
        <v>0</v>
      </c>
      <c r="U3452" s="197">
        <f t="shared" ca="1" si="269"/>
        <v>0</v>
      </c>
      <c r="V3452" s="201"/>
      <c r="W3452" s="20">
        <f ca="1">INVENTARIO[[#This Row],[Precio Final]]-(INVENTARIO[[#This Row],[Comisión 10%]]+INVENTARIO[[#This Row],[Costo total]])</f>
        <v>0</v>
      </c>
      <c r="X3452" s="20">
        <f ca="1">INVENTARIO[[#This Row],[Ganancia Unitaria]]*INVENTARIO[[#This Row],[Salidas]]</f>
        <v>0</v>
      </c>
      <c r="Y3452" s="20"/>
      <c r="Z3452" s="20"/>
    </row>
    <row r="3453" spans="1:26" ht="55" hidden="1" customHeight="1" x14ac:dyDescent="0.15">
      <c r="A3453" s="23"/>
      <c r="B3453" s="171"/>
      <c r="C3453" s="22"/>
      <c r="D3453" s="120"/>
      <c r="E3453" s="194"/>
      <c r="F3453" s="195" t="s">
        <v>692</v>
      </c>
      <c r="G3453" s="196"/>
      <c r="H3453" s="197"/>
      <c r="I3453" s="198">
        <f t="shared" ca="1" si="266"/>
        <v>0</v>
      </c>
      <c r="J3453" s="121"/>
      <c r="K3453" s="196">
        <f>SUMIFS(VENTAS[Cantidad],VENTAS[Código del producto Vendido],INVENTARIO[[#This Row],[Code]])</f>
        <v>0</v>
      </c>
      <c r="L3453" s="196">
        <f>INVENTARIO[[#This Row],[Entradas]]-INVENTARIO[[#This Row],[Salidas]]</f>
        <v>0</v>
      </c>
      <c r="M3453" s="197">
        <f ca="1">INVENTARIO[[#This Row],[Pricing 1]]*10%</f>
        <v>0</v>
      </c>
      <c r="N3453" s="197"/>
      <c r="O3453" s="197"/>
      <c r="P3453" s="197" t="e">
        <f t="shared" si="267"/>
        <v>#DIV/0!</v>
      </c>
      <c r="Q3453" s="196"/>
      <c r="R3453" s="197"/>
      <c r="S3453" s="199">
        <f t="shared" si="268"/>
        <v>0</v>
      </c>
      <c r="T3453" s="200">
        <f ca="1">(P3453+S3453)-INVENTARIO[[#This Row],[Comisión 10%]]</f>
        <v>0</v>
      </c>
      <c r="U3453" s="197">
        <f t="shared" ca="1" si="269"/>
        <v>0</v>
      </c>
      <c r="V3453" s="201"/>
      <c r="W3453" s="20">
        <f ca="1">INVENTARIO[[#This Row],[Precio Final]]-(INVENTARIO[[#This Row],[Comisión 10%]]+INVENTARIO[[#This Row],[Costo total]])</f>
        <v>0</v>
      </c>
      <c r="X3453" s="20">
        <f ca="1">INVENTARIO[[#This Row],[Ganancia Unitaria]]*INVENTARIO[[#This Row],[Salidas]]</f>
        <v>0</v>
      </c>
      <c r="Y3453" s="20"/>
      <c r="Z3453" s="20"/>
    </row>
    <row r="3454" spans="1:26" ht="55" hidden="1" customHeight="1" x14ac:dyDescent="0.15">
      <c r="A3454" s="23"/>
      <c r="B3454" s="171"/>
      <c r="C3454" s="22"/>
      <c r="D3454" s="120"/>
      <c r="E3454" s="194"/>
      <c r="F3454" s="195" t="s">
        <v>695</v>
      </c>
      <c r="G3454" s="196"/>
      <c r="H3454" s="197"/>
      <c r="I3454" s="198">
        <f t="shared" ca="1" si="266"/>
        <v>0</v>
      </c>
      <c r="J3454" s="121"/>
      <c r="K3454" s="196">
        <f>SUMIFS(VENTAS[Cantidad],VENTAS[Código del producto Vendido],INVENTARIO[[#This Row],[Code]])</f>
        <v>0</v>
      </c>
      <c r="L3454" s="196">
        <f>INVENTARIO[[#This Row],[Entradas]]-INVENTARIO[[#This Row],[Salidas]]</f>
        <v>0</v>
      </c>
      <c r="M3454" s="197">
        <f ca="1">INVENTARIO[[#This Row],[Pricing 1]]*10%</f>
        <v>0</v>
      </c>
      <c r="N3454" s="197"/>
      <c r="O3454" s="197"/>
      <c r="P3454" s="197" t="e">
        <f t="shared" si="267"/>
        <v>#DIV/0!</v>
      </c>
      <c r="Q3454" s="196"/>
      <c r="R3454" s="197"/>
      <c r="S3454" s="199">
        <f t="shared" si="268"/>
        <v>0</v>
      </c>
      <c r="T3454" s="200">
        <f ca="1">(P3454+S3454)-INVENTARIO[[#This Row],[Comisión 10%]]</f>
        <v>0</v>
      </c>
      <c r="U3454" s="197">
        <f t="shared" ca="1" si="269"/>
        <v>0</v>
      </c>
      <c r="V3454" s="201"/>
      <c r="W3454" s="20">
        <f ca="1">INVENTARIO[[#This Row],[Precio Final]]-(INVENTARIO[[#This Row],[Comisión 10%]]+INVENTARIO[[#This Row],[Costo total]])</f>
        <v>0</v>
      </c>
      <c r="X3454" s="20">
        <f ca="1">INVENTARIO[[#This Row],[Ganancia Unitaria]]*INVENTARIO[[#This Row],[Salidas]]</f>
        <v>0</v>
      </c>
      <c r="Y3454" s="20"/>
      <c r="Z3454" s="20"/>
    </row>
    <row r="3455" spans="1:26" ht="55" hidden="1" customHeight="1" x14ac:dyDescent="0.15">
      <c r="A3455" s="23"/>
      <c r="B3455" s="171"/>
      <c r="C3455" s="22"/>
      <c r="D3455" s="120"/>
      <c r="E3455" s="194"/>
      <c r="F3455" s="195" t="s">
        <v>695</v>
      </c>
      <c r="G3455" s="196"/>
      <c r="H3455" s="197"/>
      <c r="I3455" s="198">
        <f t="shared" ca="1" si="266"/>
        <v>0</v>
      </c>
      <c r="J3455" s="121"/>
      <c r="K3455" s="196">
        <f>SUMIFS(VENTAS[Cantidad],VENTAS[Código del producto Vendido],INVENTARIO[[#This Row],[Code]])</f>
        <v>0</v>
      </c>
      <c r="L3455" s="196">
        <f>INVENTARIO[[#This Row],[Entradas]]-INVENTARIO[[#This Row],[Salidas]]</f>
        <v>0</v>
      </c>
      <c r="M3455" s="197">
        <f ca="1">INVENTARIO[[#This Row],[Pricing 1]]*10%</f>
        <v>0</v>
      </c>
      <c r="N3455" s="197"/>
      <c r="O3455" s="197"/>
      <c r="P3455" s="197" t="e">
        <f t="shared" si="267"/>
        <v>#DIV/0!</v>
      </c>
      <c r="Q3455" s="196"/>
      <c r="R3455" s="197"/>
      <c r="S3455" s="199">
        <f t="shared" si="268"/>
        <v>0</v>
      </c>
      <c r="T3455" s="200">
        <f ca="1">(P3455+S3455)-INVENTARIO[[#This Row],[Comisión 10%]]</f>
        <v>0</v>
      </c>
      <c r="U3455" s="197">
        <f t="shared" ca="1" si="269"/>
        <v>0</v>
      </c>
      <c r="V3455" s="201"/>
      <c r="W3455" s="20">
        <f ca="1">INVENTARIO[[#This Row],[Precio Final]]-(INVENTARIO[[#This Row],[Comisión 10%]]+INVENTARIO[[#This Row],[Costo total]])</f>
        <v>0</v>
      </c>
      <c r="X3455" s="20">
        <f ca="1">INVENTARIO[[#This Row],[Ganancia Unitaria]]*INVENTARIO[[#This Row],[Salidas]]</f>
        <v>0</v>
      </c>
      <c r="Y3455" s="20"/>
      <c r="Z3455" s="20"/>
    </row>
    <row r="3456" spans="1:26" ht="55" hidden="1" customHeight="1" x14ac:dyDescent="0.15">
      <c r="A3456" s="23"/>
      <c r="B3456" s="171"/>
      <c r="C3456" s="22"/>
      <c r="D3456" s="120"/>
      <c r="E3456" s="194"/>
      <c r="F3456" s="195" t="s">
        <v>2413</v>
      </c>
      <c r="G3456" s="196"/>
      <c r="H3456" s="197"/>
      <c r="I3456" s="198">
        <f t="shared" ca="1" si="266"/>
        <v>0</v>
      </c>
      <c r="J3456" s="121"/>
      <c r="K3456" s="196">
        <f>SUMIFS(VENTAS[Cantidad],VENTAS[Código del producto Vendido],INVENTARIO[[#This Row],[Code]])</f>
        <v>0</v>
      </c>
      <c r="L3456" s="196">
        <f>INVENTARIO[[#This Row],[Entradas]]-INVENTARIO[[#This Row],[Salidas]]</f>
        <v>0</v>
      </c>
      <c r="M3456" s="197">
        <f ca="1">INVENTARIO[[#This Row],[Pricing 1]]*10%</f>
        <v>0</v>
      </c>
      <c r="N3456" s="197"/>
      <c r="O3456" s="197"/>
      <c r="P3456" s="197" t="e">
        <f t="shared" si="267"/>
        <v>#DIV/0!</v>
      </c>
      <c r="Q3456" s="196"/>
      <c r="R3456" s="197"/>
      <c r="S3456" s="199">
        <f t="shared" si="268"/>
        <v>0</v>
      </c>
      <c r="T3456" s="200">
        <f ca="1">(P3456+S3456)-INVENTARIO[[#This Row],[Comisión 10%]]</f>
        <v>0</v>
      </c>
      <c r="U3456" s="197">
        <f t="shared" ca="1" si="269"/>
        <v>0</v>
      </c>
      <c r="V3456" s="201"/>
      <c r="W3456" s="20">
        <f ca="1">INVENTARIO[[#This Row],[Precio Final]]-(INVENTARIO[[#This Row],[Comisión 10%]]+INVENTARIO[[#This Row],[Costo total]])</f>
        <v>0</v>
      </c>
      <c r="X3456" s="20">
        <f ca="1">INVENTARIO[[#This Row],[Ganancia Unitaria]]*INVENTARIO[[#This Row],[Salidas]]</f>
        <v>0</v>
      </c>
      <c r="Y3456" s="20"/>
      <c r="Z3456" s="20"/>
    </row>
    <row r="3457" spans="1:26" ht="55" hidden="1" customHeight="1" x14ac:dyDescent="0.15">
      <c r="A3457" s="23"/>
      <c r="B3457" s="171"/>
      <c r="C3457" s="22"/>
      <c r="D3457" s="120"/>
      <c r="E3457" s="194"/>
      <c r="F3457" s="195" t="s">
        <v>2413</v>
      </c>
      <c r="G3457" s="196"/>
      <c r="H3457" s="197"/>
      <c r="I3457" s="198">
        <f t="shared" ca="1" si="266"/>
        <v>0</v>
      </c>
      <c r="J3457" s="121"/>
      <c r="K3457" s="196">
        <f>SUMIFS(VENTAS[Cantidad],VENTAS[Código del producto Vendido],INVENTARIO[[#This Row],[Code]])</f>
        <v>0</v>
      </c>
      <c r="L3457" s="196">
        <f>INVENTARIO[[#This Row],[Entradas]]-INVENTARIO[[#This Row],[Salidas]]</f>
        <v>0</v>
      </c>
      <c r="M3457" s="197">
        <f ca="1">INVENTARIO[[#This Row],[Pricing 1]]*10%</f>
        <v>0</v>
      </c>
      <c r="N3457" s="197"/>
      <c r="O3457" s="197"/>
      <c r="P3457" s="197" t="e">
        <f t="shared" si="267"/>
        <v>#DIV/0!</v>
      </c>
      <c r="Q3457" s="196"/>
      <c r="R3457" s="197"/>
      <c r="S3457" s="199">
        <f t="shared" si="268"/>
        <v>0</v>
      </c>
      <c r="T3457" s="200">
        <f ca="1">(P3457+S3457)-INVENTARIO[[#This Row],[Comisión 10%]]</f>
        <v>0</v>
      </c>
      <c r="U3457" s="197">
        <f t="shared" ca="1" si="269"/>
        <v>0</v>
      </c>
      <c r="V3457" s="201"/>
      <c r="W3457" s="20">
        <f ca="1">INVENTARIO[[#This Row],[Precio Final]]-(INVENTARIO[[#This Row],[Comisión 10%]]+INVENTARIO[[#This Row],[Costo total]])</f>
        <v>0</v>
      </c>
      <c r="X3457" s="20">
        <f ca="1">INVENTARIO[[#This Row],[Ganancia Unitaria]]*INVENTARIO[[#This Row],[Salidas]]</f>
        <v>0</v>
      </c>
      <c r="Y3457" s="20"/>
      <c r="Z3457" s="20"/>
    </row>
    <row r="3458" spans="1:26" ht="55" hidden="1" customHeight="1" x14ac:dyDescent="0.15">
      <c r="A3458" s="23"/>
      <c r="B3458" s="171"/>
      <c r="C3458" s="22"/>
      <c r="D3458" s="120"/>
      <c r="E3458" s="194"/>
      <c r="F3458" s="195" t="s">
        <v>2413</v>
      </c>
      <c r="G3458" s="196"/>
      <c r="H3458" s="197"/>
      <c r="I3458" s="198">
        <f t="shared" ca="1" si="266"/>
        <v>0</v>
      </c>
      <c r="J3458" s="121"/>
      <c r="K3458" s="196">
        <f>SUMIFS(VENTAS[Cantidad],VENTAS[Código del producto Vendido],INVENTARIO[[#This Row],[Code]])</f>
        <v>0</v>
      </c>
      <c r="L3458" s="196">
        <f>INVENTARIO[[#This Row],[Entradas]]-INVENTARIO[[#This Row],[Salidas]]</f>
        <v>0</v>
      </c>
      <c r="M3458" s="197">
        <f ca="1">INVENTARIO[[#This Row],[Pricing 1]]*10%</f>
        <v>0</v>
      </c>
      <c r="N3458" s="197"/>
      <c r="O3458" s="197"/>
      <c r="P3458" s="197" t="e">
        <f t="shared" si="267"/>
        <v>#DIV/0!</v>
      </c>
      <c r="Q3458" s="196"/>
      <c r="R3458" s="197"/>
      <c r="S3458" s="199">
        <f t="shared" si="268"/>
        <v>0</v>
      </c>
      <c r="T3458" s="200">
        <f ca="1">(P3458+S3458)-INVENTARIO[[#This Row],[Comisión 10%]]</f>
        <v>0</v>
      </c>
      <c r="U3458" s="197">
        <f t="shared" ca="1" si="269"/>
        <v>0</v>
      </c>
      <c r="V3458" s="201"/>
      <c r="W3458" s="20">
        <f ca="1">INVENTARIO[[#This Row],[Precio Final]]-(INVENTARIO[[#This Row],[Comisión 10%]]+INVENTARIO[[#This Row],[Costo total]])</f>
        <v>0</v>
      </c>
      <c r="X3458" s="20">
        <f ca="1">INVENTARIO[[#This Row],[Ganancia Unitaria]]*INVENTARIO[[#This Row],[Salidas]]</f>
        <v>0</v>
      </c>
      <c r="Y3458" s="20"/>
      <c r="Z3458" s="20"/>
    </row>
    <row r="3459" spans="1:26" ht="55" hidden="1" customHeight="1" x14ac:dyDescent="0.15">
      <c r="A3459" s="23"/>
      <c r="B3459" s="171"/>
      <c r="C3459" s="22"/>
      <c r="D3459" s="120"/>
      <c r="E3459" s="194"/>
      <c r="F3459" s="195" t="s">
        <v>2413</v>
      </c>
      <c r="G3459" s="196"/>
      <c r="H3459" s="197"/>
      <c r="I3459" s="198">
        <f t="shared" ca="1" si="266"/>
        <v>0</v>
      </c>
      <c r="J3459" s="121"/>
      <c r="K3459" s="196">
        <f>SUMIFS(VENTAS[Cantidad],VENTAS[Código del producto Vendido],INVENTARIO[[#This Row],[Code]])</f>
        <v>0</v>
      </c>
      <c r="L3459" s="196">
        <f>INVENTARIO[[#This Row],[Entradas]]-INVENTARIO[[#This Row],[Salidas]]</f>
        <v>0</v>
      </c>
      <c r="M3459" s="197">
        <f ca="1">INVENTARIO[[#This Row],[Pricing 1]]*10%</f>
        <v>0</v>
      </c>
      <c r="N3459" s="197"/>
      <c r="O3459" s="197"/>
      <c r="P3459" s="197" t="e">
        <f t="shared" si="267"/>
        <v>#DIV/0!</v>
      </c>
      <c r="Q3459" s="196"/>
      <c r="R3459" s="197"/>
      <c r="S3459" s="199">
        <f t="shared" si="268"/>
        <v>0</v>
      </c>
      <c r="T3459" s="200">
        <f ca="1">(P3459+S3459)-INVENTARIO[[#This Row],[Comisión 10%]]</f>
        <v>0</v>
      </c>
      <c r="U3459" s="197">
        <f t="shared" ca="1" si="269"/>
        <v>0</v>
      </c>
      <c r="V3459" s="201"/>
      <c r="W3459" s="20">
        <f ca="1">INVENTARIO[[#This Row],[Precio Final]]-(INVENTARIO[[#This Row],[Comisión 10%]]+INVENTARIO[[#This Row],[Costo total]])</f>
        <v>0</v>
      </c>
      <c r="X3459" s="20">
        <f ca="1">INVENTARIO[[#This Row],[Ganancia Unitaria]]*INVENTARIO[[#This Row],[Salidas]]</f>
        <v>0</v>
      </c>
      <c r="Y3459" s="20"/>
      <c r="Z3459" s="20"/>
    </row>
    <row r="3460" spans="1:26" ht="55" hidden="1" customHeight="1" x14ac:dyDescent="0.15">
      <c r="A3460" s="23"/>
      <c r="B3460" s="171"/>
      <c r="C3460" s="22"/>
      <c r="D3460" s="120"/>
      <c r="E3460" s="194"/>
      <c r="F3460" s="195" t="s">
        <v>695</v>
      </c>
      <c r="G3460" s="196"/>
      <c r="H3460" s="197"/>
      <c r="I3460" s="198">
        <f t="shared" ca="1" si="266"/>
        <v>0</v>
      </c>
      <c r="J3460" s="121"/>
      <c r="K3460" s="196">
        <f>SUMIFS(VENTAS[Cantidad],VENTAS[Código del producto Vendido],INVENTARIO[[#This Row],[Code]])</f>
        <v>0</v>
      </c>
      <c r="L3460" s="196">
        <f>INVENTARIO[[#This Row],[Entradas]]-INVENTARIO[[#This Row],[Salidas]]</f>
        <v>0</v>
      </c>
      <c r="M3460" s="197">
        <f ca="1">INVENTARIO[[#This Row],[Pricing 1]]*10%</f>
        <v>0</v>
      </c>
      <c r="N3460" s="197"/>
      <c r="O3460" s="197"/>
      <c r="P3460" s="197" t="e">
        <f t="shared" si="267"/>
        <v>#DIV/0!</v>
      </c>
      <c r="Q3460" s="196"/>
      <c r="R3460" s="197"/>
      <c r="S3460" s="199">
        <f t="shared" si="268"/>
        <v>0</v>
      </c>
      <c r="T3460" s="200">
        <f ca="1">(P3460+S3460)-INVENTARIO[[#This Row],[Comisión 10%]]</f>
        <v>0</v>
      </c>
      <c r="U3460" s="197">
        <f t="shared" ca="1" si="269"/>
        <v>0</v>
      </c>
      <c r="V3460" s="201"/>
      <c r="W3460" s="20">
        <f ca="1">INVENTARIO[[#This Row],[Precio Final]]-(INVENTARIO[[#This Row],[Comisión 10%]]+INVENTARIO[[#This Row],[Costo total]])</f>
        <v>0</v>
      </c>
      <c r="X3460" s="20">
        <f ca="1">INVENTARIO[[#This Row],[Ganancia Unitaria]]*INVENTARIO[[#This Row],[Salidas]]</f>
        <v>0</v>
      </c>
      <c r="Y3460" s="20"/>
      <c r="Z3460" s="20"/>
    </row>
    <row r="3461" spans="1:26" ht="55" hidden="1" customHeight="1" x14ac:dyDescent="0.15">
      <c r="A3461" s="23"/>
      <c r="B3461" s="171"/>
      <c r="C3461" s="22"/>
      <c r="D3461" s="120"/>
      <c r="E3461" s="194"/>
      <c r="F3461" s="195" t="s">
        <v>692</v>
      </c>
      <c r="G3461" s="196"/>
      <c r="H3461" s="197"/>
      <c r="I3461" s="198">
        <f t="shared" ca="1" si="266"/>
        <v>0</v>
      </c>
      <c r="J3461" s="121"/>
      <c r="K3461" s="196">
        <f>SUMIFS(VENTAS[Cantidad],VENTAS[Código del producto Vendido],INVENTARIO[[#This Row],[Code]])</f>
        <v>0</v>
      </c>
      <c r="L3461" s="196">
        <f>INVENTARIO[[#This Row],[Entradas]]-INVENTARIO[[#This Row],[Salidas]]</f>
        <v>0</v>
      </c>
      <c r="M3461" s="197">
        <f ca="1">INVENTARIO[[#This Row],[Pricing 1]]*10%</f>
        <v>0</v>
      </c>
      <c r="N3461" s="197"/>
      <c r="O3461" s="197"/>
      <c r="P3461" s="197" t="e">
        <f t="shared" si="267"/>
        <v>#DIV/0!</v>
      </c>
      <c r="Q3461" s="196"/>
      <c r="R3461" s="197"/>
      <c r="S3461" s="199">
        <f t="shared" si="268"/>
        <v>0</v>
      </c>
      <c r="T3461" s="200">
        <f ca="1">(P3461+S3461)-INVENTARIO[[#This Row],[Comisión 10%]]</f>
        <v>0</v>
      </c>
      <c r="U3461" s="197">
        <f t="shared" ca="1" si="269"/>
        <v>0</v>
      </c>
      <c r="V3461" s="201"/>
      <c r="W3461" s="20">
        <f ca="1">INVENTARIO[[#This Row],[Precio Final]]-(INVENTARIO[[#This Row],[Comisión 10%]]+INVENTARIO[[#This Row],[Costo total]])</f>
        <v>0</v>
      </c>
      <c r="X3461" s="20">
        <f ca="1">INVENTARIO[[#This Row],[Ganancia Unitaria]]*INVENTARIO[[#This Row],[Salidas]]</f>
        <v>0</v>
      </c>
      <c r="Y3461" s="20"/>
      <c r="Z3461" s="20"/>
    </row>
    <row r="3462" spans="1:26" ht="55" hidden="1" customHeight="1" x14ac:dyDescent="0.15">
      <c r="A3462" s="23"/>
      <c r="B3462" s="171"/>
      <c r="C3462" s="22"/>
      <c r="D3462" s="120"/>
      <c r="E3462" s="194"/>
      <c r="F3462" s="195" t="s">
        <v>697</v>
      </c>
      <c r="G3462" s="196"/>
      <c r="H3462" s="197"/>
      <c r="I3462" s="198">
        <f t="shared" ca="1" si="266"/>
        <v>0</v>
      </c>
      <c r="J3462" s="121"/>
      <c r="K3462" s="196">
        <f>SUMIFS(VENTAS[Cantidad],VENTAS[Código del producto Vendido],INVENTARIO[[#This Row],[Code]])</f>
        <v>0</v>
      </c>
      <c r="L3462" s="196">
        <f>INVENTARIO[[#This Row],[Entradas]]-INVENTARIO[[#This Row],[Salidas]]</f>
        <v>0</v>
      </c>
      <c r="M3462" s="197">
        <f ca="1">INVENTARIO[[#This Row],[Pricing 1]]*10%</f>
        <v>0</v>
      </c>
      <c r="N3462" s="197"/>
      <c r="O3462" s="197"/>
      <c r="P3462" s="197" t="e">
        <f t="shared" si="267"/>
        <v>#DIV/0!</v>
      </c>
      <c r="Q3462" s="196"/>
      <c r="R3462" s="197"/>
      <c r="S3462" s="199">
        <f t="shared" si="268"/>
        <v>0</v>
      </c>
      <c r="T3462" s="200">
        <f ca="1">(P3462+S3462)-INVENTARIO[[#This Row],[Comisión 10%]]</f>
        <v>0</v>
      </c>
      <c r="U3462" s="197">
        <f t="shared" ca="1" si="269"/>
        <v>0</v>
      </c>
      <c r="V3462" s="201"/>
      <c r="W3462" s="20">
        <f ca="1">INVENTARIO[[#This Row],[Precio Final]]-(INVENTARIO[[#This Row],[Comisión 10%]]+INVENTARIO[[#This Row],[Costo total]])</f>
        <v>0</v>
      </c>
      <c r="X3462" s="20">
        <f ca="1">INVENTARIO[[#This Row],[Ganancia Unitaria]]*INVENTARIO[[#This Row],[Salidas]]</f>
        <v>0</v>
      </c>
      <c r="Y3462" s="20"/>
      <c r="Z3462" s="20"/>
    </row>
    <row r="3463" spans="1:26" ht="55" hidden="1" customHeight="1" x14ac:dyDescent="0.15">
      <c r="A3463" s="23"/>
      <c r="B3463" s="171"/>
      <c r="C3463" s="22"/>
      <c r="D3463" s="120"/>
      <c r="E3463" s="194"/>
      <c r="F3463" s="195" t="s">
        <v>692</v>
      </c>
      <c r="G3463" s="196"/>
      <c r="H3463" s="197"/>
      <c r="I3463" s="198">
        <f t="shared" ca="1" si="266"/>
        <v>0</v>
      </c>
      <c r="J3463" s="121"/>
      <c r="K3463" s="196">
        <f>SUMIFS(VENTAS[Cantidad],VENTAS[Código del producto Vendido],INVENTARIO[[#This Row],[Code]])</f>
        <v>0</v>
      </c>
      <c r="L3463" s="196">
        <f>INVENTARIO[[#This Row],[Entradas]]-INVENTARIO[[#This Row],[Salidas]]</f>
        <v>0</v>
      </c>
      <c r="M3463" s="197">
        <f ca="1">INVENTARIO[[#This Row],[Pricing 1]]*10%</f>
        <v>0</v>
      </c>
      <c r="N3463" s="197"/>
      <c r="O3463" s="197"/>
      <c r="P3463" s="197" t="e">
        <f t="shared" si="267"/>
        <v>#DIV/0!</v>
      </c>
      <c r="Q3463" s="196"/>
      <c r="R3463" s="197"/>
      <c r="S3463" s="199">
        <f t="shared" si="268"/>
        <v>0</v>
      </c>
      <c r="T3463" s="200">
        <f ca="1">(P3463+S3463)-INVENTARIO[[#This Row],[Comisión 10%]]</f>
        <v>0</v>
      </c>
      <c r="U3463" s="197">
        <f t="shared" ca="1" si="269"/>
        <v>0</v>
      </c>
      <c r="V3463" s="201"/>
      <c r="W3463" s="20">
        <f ca="1">INVENTARIO[[#This Row],[Precio Final]]-(INVENTARIO[[#This Row],[Comisión 10%]]+INVENTARIO[[#This Row],[Costo total]])</f>
        <v>0</v>
      </c>
      <c r="X3463" s="20">
        <f ca="1">INVENTARIO[[#This Row],[Ganancia Unitaria]]*INVENTARIO[[#This Row],[Salidas]]</f>
        <v>0</v>
      </c>
      <c r="Y3463" s="20"/>
      <c r="Z3463" s="20"/>
    </row>
    <row r="3464" spans="1:26" ht="55" hidden="1" customHeight="1" x14ac:dyDescent="0.15">
      <c r="A3464" s="23"/>
      <c r="B3464" s="171"/>
      <c r="C3464" s="22"/>
      <c r="D3464" s="120"/>
      <c r="E3464" s="194"/>
      <c r="F3464" s="195" t="s">
        <v>697</v>
      </c>
      <c r="G3464" s="196"/>
      <c r="H3464" s="197"/>
      <c r="I3464" s="198">
        <f t="shared" ca="1" si="266"/>
        <v>0</v>
      </c>
      <c r="J3464" s="121"/>
      <c r="K3464" s="196">
        <f>SUMIFS(VENTAS[Cantidad],VENTAS[Código del producto Vendido],INVENTARIO[[#This Row],[Code]])</f>
        <v>0</v>
      </c>
      <c r="L3464" s="196">
        <f>INVENTARIO[[#This Row],[Entradas]]-INVENTARIO[[#This Row],[Salidas]]</f>
        <v>0</v>
      </c>
      <c r="M3464" s="197">
        <f ca="1">INVENTARIO[[#This Row],[Pricing 1]]*10%</f>
        <v>0</v>
      </c>
      <c r="N3464" s="197"/>
      <c r="O3464" s="197"/>
      <c r="P3464" s="197" t="e">
        <f t="shared" si="267"/>
        <v>#DIV/0!</v>
      </c>
      <c r="Q3464" s="196"/>
      <c r="R3464" s="197"/>
      <c r="S3464" s="199">
        <f t="shared" si="268"/>
        <v>0</v>
      </c>
      <c r="T3464" s="200">
        <f ca="1">(P3464+S3464)-INVENTARIO[[#This Row],[Comisión 10%]]</f>
        <v>0</v>
      </c>
      <c r="U3464" s="197">
        <f t="shared" ca="1" si="269"/>
        <v>0</v>
      </c>
      <c r="V3464" s="201"/>
      <c r="W3464" s="20">
        <f ca="1">INVENTARIO[[#This Row],[Precio Final]]-(INVENTARIO[[#This Row],[Comisión 10%]]+INVENTARIO[[#This Row],[Costo total]])</f>
        <v>0</v>
      </c>
      <c r="X3464" s="20">
        <f ca="1">INVENTARIO[[#This Row],[Ganancia Unitaria]]*INVENTARIO[[#This Row],[Salidas]]</f>
        <v>0</v>
      </c>
      <c r="Y3464" s="20"/>
      <c r="Z3464" s="20"/>
    </row>
    <row r="3465" spans="1:26" ht="55" hidden="1" customHeight="1" x14ac:dyDescent="0.15">
      <c r="A3465" s="23"/>
      <c r="B3465" s="171"/>
      <c r="C3465" s="22"/>
      <c r="D3465" s="120"/>
      <c r="E3465" s="194"/>
      <c r="F3465" s="195" t="s">
        <v>695</v>
      </c>
      <c r="G3465" s="196"/>
      <c r="H3465" s="197"/>
      <c r="I3465" s="198">
        <f t="shared" ca="1" si="266"/>
        <v>0</v>
      </c>
      <c r="J3465" s="121"/>
      <c r="K3465" s="196">
        <f>SUMIFS(VENTAS[Cantidad],VENTAS[Código del producto Vendido],INVENTARIO[[#This Row],[Code]])</f>
        <v>0</v>
      </c>
      <c r="L3465" s="196">
        <f>INVENTARIO[[#This Row],[Entradas]]-INVENTARIO[[#This Row],[Salidas]]</f>
        <v>0</v>
      </c>
      <c r="M3465" s="197">
        <f ca="1">INVENTARIO[[#This Row],[Pricing 1]]*10%</f>
        <v>0</v>
      </c>
      <c r="N3465" s="197"/>
      <c r="O3465" s="197"/>
      <c r="P3465" s="197" t="e">
        <f t="shared" si="267"/>
        <v>#DIV/0!</v>
      </c>
      <c r="Q3465" s="196"/>
      <c r="R3465" s="197"/>
      <c r="S3465" s="199">
        <f t="shared" si="268"/>
        <v>0</v>
      </c>
      <c r="T3465" s="200">
        <f ca="1">(P3465+S3465)-INVENTARIO[[#This Row],[Comisión 10%]]</f>
        <v>0</v>
      </c>
      <c r="U3465" s="197">
        <f t="shared" ca="1" si="269"/>
        <v>0</v>
      </c>
      <c r="V3465" s="201"/>
      <c r="W3465" s="20">
        <f ca="1">INVENTARIO[[#This Row],[Precio Final]]-(INVENTARIO[[#This Row],[Comisión 10%]]+INVENTARIO[[#This Row],[Costo total]])</f>
        <v>0</v>
      </c>
      <c r="X3465" s="20">
        <f ca="1">INVENTARIO[[#This Row],[Ganancia Unitaria]]*INVENTARIO[[#This Row],[Salidas]]</f>
        <v>0</v>
      </c>
      <c r="Y3465" s="20"/>
      <c r="Z3465" s="20"/>
    </row>
    <row r="3466" spans="1:26" ht="55" hidden="1" customHeight="1" x14ac:dyDescent="0.15">
      <c r="A3466" s="23"/>
      <c r="B3466" s="171"/>
      <c r="C3466" s="22"/>
      <c r="D3466" s="120"/>
      <c r="E3466" s="194"/>
      <c r="F3466" s="195" t="s">
        <v>698</v>
      </c>
      <c r="G3466" s="196"/>
      <c r="H3466" s="197"/>
      <c r="I3466" s="198">
        <f t="shared" ca="1" si="266"/>
        <v>0</v>
      </c>
      <c r="J3466" s="121"/>
      <c r="K3466" s="196">
        <f>SUMIFS(VENTAS[Cantidad],VENTAS[Código del producto Vendido],INVENTARIO[[#This Row],[Code]])</f>
        <v>0</v>
      </c>
      <c r="L3466" s="196">
        <f>INVENTARIO[[#This Row],[Entradas]]-INVENTARIO[[#This Row],[Salidas]]</f>
        <v>0</v>
      </c>
      <c r="M3466" s="197">
        <f ca="1">INVENTARIO[[#This Row],[Pricing 1]]*10%</f>
        <v>0</v>
      </c>
      <c r="N3466" s="197"/>
      <c r="O3466" s="197"/>
      <c r="P3466" s="197" t="e">
        <f t="shared" si="267"/>
        <v>#DIV/0!</v>
      </c>
      <c r="Q3466" s="196"/>
      <c r="R3466" s="197"/>
      <c r="S3466" s="199">
        <f t="shared" si="268"/>
        <v>0</v>
      </c>
      <c r="T3466" s="200">
        <f ca="1">(P3466+S3466)-INVENTARIO[[#This Row],[Comisión 10%]]</f>
        <v>0</v>
      </c>
      <c r="U3466" s="197">
        <f t="shared" ca="1" si="269"/>
        <v>0</v>
      </c>
      <c r="V3466" s="201"/>
      <c r="W3466" s="20">
        <f ca="1">INVENTARIO[[#This Row],[Precio Final]]-(INVENTARIO[[#This Row],[Comisión 10%]]+INVENTARIO[[#This Row],[Costo total]])</f>
        <v>0</v>
      </c>
      <c r="X3466" s="20">
        <f ca="1">INVENTARIO[[#This Row],[Ganancia Unitaria]]*INVENTARIO[[#This Row],[Salidas]]</f>
        <v>0</v>
      </c>
      <c r="Y3466" s="20"/>
      <c r="Z3466" s="20"/>
    </row>
    <row r="3467" spans="1:26" ht="55" hidden="1" customHeight="1" x14ac:dyDescent="0.15">
      <c r="A3467" s="23"/>
      <c r="B3467" s="171"/>
      <c r="C3467" s="22"/>
      <c r="D3467" s="120"/>
      <c r="E3467" s="194"/>
      <c r="F3467" s="195" t="s">
        <v>695</v>
      </c>
      <c r="G3467" s="196"/>
      <c r="H3467" s="197"/>
      <c r="I3467" s="198">
        <f t="shared" ca="1" si="266"/>
        <v>0</v>
      </c>
      <c r="J3467" s="121"/>
      <c r="K3467" s="196">
        <f>SUMIFS(VENTAS[Cantidad],VENTAS[Código del producto Vendido],INVENTARIO[[#This Row],[Code]])</f>
        <v>0</v>
      </c>
      <c r="L3467" s="196">
        <f>INVENTARIO[[#This Row],[Entradas]]-INVENTARIO[[#This Row],[Salidas]]</f>
        <v>0</v>
      </c>
      <c r="M3467" s="197">
        <f ca="1">INVENTARIO[[#This Row],[Pricing 1]]*10%</f>
        <v>0</v>
      </c>
      <c r="N3467" s="197"/>
      <c r="O3467" s="197"/>
      <c r="P3467" s="197" t="e">
        <f t="shared" si="267"/>
        <v>#DIV/0!</v>
      </c>
      <c r="Q3467" s="196"/>
      <c r="R3467" s="197"/>
      <c r="S3467" s="199">
        <f t="shared" si="268"/>
        <v>0</v>
      </c>
      <c r="T3467" s="200">
        <f ca="1">(P3467+S3467)-INVENTARIO[[#This Row],[Comisión 10%]]</f>
        <v>0</v>
      </c>
      <c r="U3467" s="197">
        <f t="shared" ca="1" si="269"/>
        <v>0</v>
      </c>
      <c r="V3467" s="201"/>
      <c r="W3467" s="20">
        <f ca="1">INVENTARIO[[#This Row],[Precio Final]]-(INVENTARIO[[#This Row],[Comisión 10%]]+INVENTARIO[[#This Row],[Costo total]])</f>
        <v>0</v>
      </c>
      <c r="X3467" s="20">
        <f ca="1">INVENTARIO[[#This Row],[Ganancia Unitaria]]*INVENTARIO[[#This Row],[Salidas]]</f>
        <v>0</v>
      </c>
      <c r="Y3467" s="20"/>
      <c r="Z3467" s="20"/>
    </row>
    <row r="3468" spans="1:26" ht="55" hidden="1" customHeight="1" x14ac:dyDescent="0.15">
      <c r="A3468" s="23"/>
      <c r="B3468" s="171"/>
      <c r="C3468" s="22"/>
      <c r="D3468" s="120"/>
      <c r="E3468" s="194"/>
      <c r="F3468" s="195" t="s">
        <v>697</v>
      </c>
      <c r="G3468" s="196"/>
      <c r="H3468" s="197"/>
      <c r="I3468" s="198">
        <f t="shared" ca="1" si="266"/>
        <v>0</v>
      </c>
      <c r="J3468" s="121"/>
      <c r="K3468" s="196">
        <f>SUMIFS(VENTAS[Cantidad],VENTAS[Código del producto Vendido],INVENTARIO[[#This Row],[Code]])</f>
        <v>0</v>
      </c>
      <c r="L3468" s="196">
        <f>INVENTARIO[[#This Row],[Entradas]]-INVENTARIO[[#This Row],[Salidas]]</f>
        <v>0</v>
      </c>
      <c r="M3468" s="197">
        <f ca="1">INVENTARIO[[#This Row],[Pricing 1]]*10%</f>
        <v>0</v>
      </c>
      <c r="N3468" s="197"/>
      <c r="O3468" s="197"/>
      <c r="P3468" s="197" t="e">
        <f t="shared" si="267"/>
        <v>#DIV/0!</v>
      </c>
      <c r="Q3468" s="196"/>
      <c r="R3468" s="197"/>
      <c r="S3468" s="199">
        <f t="shared" si="268"/>
        <v>0</v>
      </c>
      <c r="T3468" s="200">
        <f ca="1">(P3468+S3468)-INVENTARIO[[#This Row],[Comisión 10%]]</f>
        <v>0</v>
      </c>
      <c r="U3468" s="197">
        <f t="shared" ca="1" si="269"/>
        <v>0</v>
      </c>
      <c r="V3468" s="201"/>
      <c r="W3468" s="20">
        <f ca="1">INVENTARIO[[#This Row],[Precio Final]]-(INVENTARIO[[#This Row],[Comisión 10%]]+INVENTARIO[[#This Row],[Costo total]])</f>
        <v>0</v>
      </c>
      <c r="X3468" s="20">
        <f ca="1">INVENTARIO[[#This Row],[Ganancia Unitaria]]*INVENTARIO[[#This Row],[Salidas]]</f>
        <v>0</v>
      </c>
      <c r="Y3468" s="20"/>
      <c r="Z3468" s="20"/>
    </row>
    <row r="3469" spans="1:26" ht="55" hidden="1" customHeight="1" x14ac:dyDescent="0.15">
      <c r="A3469" s="23"/>
      <c r="B3469" s="171"/>
      <c r="C3469" s="22"/>
      <c r="D3469" s="120"/>
      <c r="E3469" s="194"/>
      <c r="F3469" s="195" t="s">
        <v>692</v>
      </c>
      <c r="G3469" s="196"/>
      <c r="H3469" s="197"/>
      <c r="I3469" s="198">
        <f t="shared" ca="1" si="266"/>
        <v>0</v>
      </c>
      <c r="J3469" s="121"/>
      <c r="K3469" s="196">
        <f>SUMIFS(VENTAS[Cantidad],VENTAS[Código del producto Vendido],INVENTARIO[[#This Row],[Code]])</f>
        <v>0</v>
      </c>
      <c r="L3469" s="196">
        <f>INVENTARIO[[#This Row],[Entradas]]-INVENTARIO[[#This Row],[Salidas]]</f>
        <v>0</v>
      </c>
      <c r="M3469" s="197">
        <f ca="1">INVENTARIO[[#This Row],[Pricing 1]]*10%</f>
        <v>0</v>
      </c>
      <c r="N3469" s="197"/>
      <c r="O3469" s="197"/>
      <c r="P3469" s="197" t="e">
        <f t="shared" si="267"/>
        <v>#DIV/0!</v>
      </c>
      <c r="Q3469" s="196"/>
      <c r="R3469" s="197"/>
      <c r="S3469" s="199">
        <f t="shared" si="268"/>
        <v>0</v>
      </c>
      <c r="T3469" s="200">
        <f ca="1">(P3469+S3469)-INVENTARIO[[#This Row],[Comisión 10%]]</f>
        <v>0</v>
      </c>
      <c r="U3469" s="197">
        <f t="shared" ca="1" si="269"/>
        <v>0</v>
      </c>
      <c r="V3469" s="201"/>
      <c r="W3469" s="20">
        <f ca="1">INVENTARIO[[#This Row],[Precio Final]]-(INVENTARIO[[#This Row],[Comisión 10%]]+INVENTARIO[[#This Row],[Costo total]])</f>
        <v>0</v>
      </c>
      <c r="X3469" s="20">
        <f ca="1">INVENTARIO[[#This Row],[Ganancia Unitaria]]*INVENTARIO[[#This Row],[Salidas]]</f>
        <v>0</v>
      </c>
      <c r="Y3469" s="20"/>
      <c r="Z3469" s="20"/>
    </row>
    <row r="3470" spans="1:26" ht="55" hidden="1" customHeight="1" x14ac:dyDescent="0.15">
      <c r="A3470" s="23"/>
      <c r="B3470" s="171"/>
      <c r="C3470" s="22"/>
      <c r="D3470" s="120"/>
      <c r="E3470" s="194"/>
      <c r="F3470" s="195" t="s">
        <v>692</v>
      </c>
      <c r="G3470" s="196"/>
      <c r="H3470" s="197"/>
      <c r="I3470" s="198">
        <f t="shared" ca="1" si="266"/>
        <v>0</v>
      </c>
      <c r="J3470" s="121"/>
      <c r="K3470" s="196">
        <f>SUMIFS(VENTAS[Cantidad],VENTAS[Código del producto Vendido],INVENTARIO[[#This Row],[Code]])</f>
        <v>0</v>
      </c>
      <c r="L3470" s="196">
        <f>INVENTARIO[[#This Row],[Entradas]]-INVENTARIO[[#This Row],[Salidas]]</f>
        <v>0</v>
      </c>
      <c r="M3470" s="197">
        <f ca="1">INVENTARIO[[#This Row],[Pricing 1]]*10%</f>
        <v>0</v>
      </c>
      <c r="N3470" s="197"/>
      <c r="O3470" s="197"/>
      <c r="P3470" s="197" t="e">
        <f t="shared" si="267"/>
        <v>#DIV/0!</v>
      </c>
      <c r="Q3470" s="196"/>
      <c r="R3470" s="197"/>
      <c r="S3470" s="199">
        <f t="shared" si="268"/>
        <v>0</v>
      </c>
      <c r="T3470" s="200">
        <f ca="1">(P3470+S3470)-INVENTARIO[[#This Row],[Comisión 10%]]</f>
        <v>0</v>
      </c>
      <c r="U3470" s="197">
        <f t="shared" ca="1" si="269"/>
        <v>0</v>
      </c>
      <c r="V3470" s="201"/>
      <c r="W3470" s="20">
        <f ca="1">INVENTARIO[[#This Row],[Precio Final]]-(INVENTARIO[[#This Row],[Comisión 10%]]+INVENTARIO[[#This Row],[Costo total]])</f>
        <v>0</v>
      </c>
      <c r="X3470" s="20">
        <f ca="1">INVENTARIO[[#This Row],[Ganancia Unitaria]]*INVENTARIO[[#This Row],[Salidas]]</f>
        <v>0</v>
      </c>
      <c r="Y3470" s="20"/>
      <c r="Z3470" s="20"/>
    </row>
    <row r="3471" spans="1:26" ht="55" hidden="1" customHeight="1" x14ac:dyDescent="0.15">
      <c r="A3471" s="23"/>
      <c r="B3471" s="171"/>
      <c r="C3471" s="22"/>
      <c r="D3471" s="120"/>
      <c r="E3471" s="194"/>
      <c r="F3471" s="195" t="s">
        <v>695</v>
      </c>
      <c r="G3471" s="196"/>
      <c r="H3471" s="197"/>
      <c r="I3471" s="198">
        <f t="shared" ca="1" si="266"/>
        <v>0</v>
      </c>
      <c r="J3471" s="121"/>
      <c r="K3471" s="196">
        <f>SUMIFS(VENTAS[Cantidad],VENTAS[Código del producto Vendido],INVENTARIO[[#This Row],[Code]])</f>
        <v>0</v>
      </c>
      <c r="L3471" s="196">
        <f>INVENTARIO[[#This Row],[Entradas]]-INVENTARIO[[#This Row],[Salidas]]</f>
        <v>0</v>
      </c>
      <c r="M3471" s="197">
        <f ca="1">INVENTARIO[[#This Row],[Pricing 1]]*10%</f>
        <v>0</v>
      </c>
      <c r="N3471" s="197"/>
      <c r="O3471" s="197"/>
      <c r="P3471" s="197" t="e">
        <f t="shared" si="267"/>
        <v>#DIV/0!</v>
      </c>
      <c r="Q3471" s="196"/>
      <c r="R3471" s="197"/>
      <c r="S3471" s="199">
        <f t="shared" si="268"/>
        <v>0</v>
      </c>
      <c r="T3471" s="200">
        <f ca="1">(P3471+S3471)-INVENTARIO[[#This Row],[Comisión 10%]]</f>
        <v>0</v>
      </c>
      <c r="U3471" s="197">
        <f t="shared" ca="1" si="269"/>
        <v>0</v>
      </c>
      <c r="V3471" s="201"/>
      <c r="W3471" s="20">
        <f ca="1">INVENTARIO[[#This Row],[Precio Final]]-(INVENTARIO[[#This Row],[Comisión 10%]]+INVENTARIO[[#This Row],[Costo total]])</f>
        <v>0</v>
      </c>
      <c r="X3471" s="20">
        <f ca="1">INVENTARIO[[#This Row],[Ganancia Unitaria]]*INVENTARIO[[#This Row],[Salidas]]</f>
        <v>0</v>
      </c>
      <c r="Y3471" s="20"/>
      <c r="Z3471" s="20"/>
    </row>
    <row r="3472" spans="1:26" ht="55" hidden="1" customHeight="1" x14ac:dyDescent="0.15">
      <c r="A3472" s="23"/>
      <c r="B3472" s="171"/>
      <c r="C3472" s="22"/>
      <c r="D3472" s="120"/>
      <c r="E3472" s="194"/>
      <c r="F3472" s="195" t="s">
        <v>695</v>
      </c>
      <c r="G3472" s="196"/>
      <c r="H3472" s="197"/>
      <c r="I3472" s="198">
        <f t="shared" ca="1" si="266"/>
        <v>0</v>
      </c>
      <c r="J3472" s="121"/>
      <c r="K3472" s="196">
        <f>SUMIFS(VENTAS[Cantidad],VENTAS[Código del producto Vendido],INVENTARIO[[#This Row],[Code]])</f>
        <v>0</v>
      </c>
      <c r="L3472" s="196">
        <f>INVENTARIO[[#This Row],[Entradas]]-INVENTARIO[[#This Row],[Salidas]]</f>
        <v>0</v>
      </c>
      <c r="M3472" s="197">
        <f ca="1">INVENTARIO[[#This Row],[Pricing 1]]*10%</f>
        <v>0</v>
      </c>
      <c r="N3472" s="197"/>
      <c r="O3472" s="197"/>
      <c r="P3472" s="197" t="e">
        <f t="shared" si="267"/>
        <v>#DIV/0!</v>
      </c>
      <c r="Q3472" s="196"/>
      <c r="R3472" s="197"/>
      <c r="S3472" s="199">
        <f t="shared" si="268"/>
        <v>0</v>
      </c>
      <c r="T3472" s="200">
        <f ca="1">(P3472+S3472)-INVENTARIO[[#This Row],[Comisión 10%]]</f>
        <v>0</v>
      </c>
      <c r="U3472" s="197">
        <f t="shared" ca="1" si="269"/>
        <v>0</v>
      </c>
      <c r="V3472" s="201"/>
      <c r="W3472" s="20">
        <f ca="1">INVENTARIO[[#This Row],[Precio Final]]-(INVENTARIO[[#This Row],[Comisión 10%]]+INVENTARIO[[#This Row],[Costo total]])</f>
        <v>0</v>
      </c>
      <c r="X3472" s="20">
        <f ca="1">INVENTARIO[[#This Row],[Ganancia Unitaria]]*INVENTARIO[[#This Row],[Salidas]]</f>
        <v>0</v>
      </c>
      <c r="Y3472" s="20"/>
      <c r="Z3472" s="20"/>
    </row>
    <row r="3473" spans="1:26" ht="55" hidden="1" customHeight="1" x14ac:dyDescent="0.15">
      <c r="A3473" s="23"/>
      <c r="B3473" s="171"/>
      <c r="C3473" s="22"/>
      <c r="D3473" s="120"/>
      <c r="E3473" s="194"/>
      <c r="F3473" s="195" t="s">
        <v>692</v>
      </c>
      <c r="G3473" s="196"/>
      <c r="H3473" s="197"/>
      <c r="I3473" s="198">
        <f t="shared" ca="1" si="266"/>
        <v>0</v>
      </c>
      <c r="J3473" s="121"/>
      <c r="K3473" s="196">
        <f>SUMIFS(VENTAS[Cantidad],VENTAS[Código del producto Vendido],INVENTARIO[[#This Row],[Code]])</f>
        <v>0</v>
      </c>
      <c r="L3473" s="196">
        <f>INVENTARIO[[#This Row],[Entradas]]-INVENTARIO[[#This Row],[Salidas]]</f>
        <v>0</v>
      </c>
      <c r="M3473" s="197">
        <f ca="1">INVENTARIO[[#This Row],[Pricing 1]]*10%</f>
        <v>0</v>
      </c>
      <c r="N3473" s="197"/>
      <c r="O3473" s="197"/>
      <c r="P3473" s="197" t="e">
        <f t="shared" si="267"/>
        <v>#DIV/0!</v>
      </c>
      <c r="Q3473" s="196"/>
      <c r="R3473" s="197"/>
      <c r="S3473" s="199">
        <f t="shared" si="268"/>
        <v>0</v>
      </c>
      <c r="T3473" s="200">
        <f ca="1">(P3473+S3473)-INVENTARIO[[#This Row],[Comisión 10%]]</f>
        <v>0</v>
      </c>
      <c r="U3473" s="197">
        <f t="shared" ca="1" si="269"/>
        <v>0</v>
      </c>
      <c r="V3473" s="201"/>
      <c r="W3473" s="20">
        <f ca="1">INVENTARIO[[#This Row],[Precio Final]]-(INVENTARIO[[#This Row],[Comisión 10%]]+INVENTARIO[[#This Row],[Costo total]])</f>
        <v>0</v>
      </c>
      <c r="X3473" s="20">
        <f ca="1">INVENTARIO[[#This Row],[Ganancia Unitaria]]*INVENTARIO[[#This Row],[Salidas]]</f>
        <v>0</v>
      </c>
      <c r="Y3473" s="20"/>
      <c r="Z3473" s="20"/>
    </row>
    <row r="3474" spans="1:26" ht="55" hidden="1" customHeight="1" x14ac:dyDescent="0.15">
      <c r="A3474" s="23"/>
      <c r="B3474" s="171"/>
      <c r="C3474" s="22"/>
      <c r="D3474" s="120"/>
      <c r="E3474" s="194"/>
      <c r="F3474" s="195" t="s">
        <v>695</v>
      </c>
      <c r="G3474" s="196"/>
      <c r="H3474" s="197"/>
      <c r="I3474" s="198">
        <f t="shared" ca="1" si="266"/>
        <v>0</v>
      </c>
      <c r="J3474" s="121"/>
      <c r="K3474" s="196">
        <f>SUMIFS(VENTAS[Cantidad],VENTAS[Código del producto Vendido],INVENTARIO[[#This Row],[Code]])</f>
        <v>0</v>
      </c>
      <c r="L3474" s="196">
        <f>INVENTARIO[[#This Row],[Entradas]]-INVENTARIO[[#This Row],[Salidas]]</f>
        <v>0</v>
      </c>
      <c r="M3474" s="197">
        <f ca="1">INVENTARIO[[#This Row],[Pricing 1]]*10%</f>
        <v>0</v>
      </c>
      <c r="N3474" s="197"/>
      <c r="O3474" s="197"/>
      <c r="P3474" s="197" t="e">
        <f t="shared" si="267"/>
        <v>#DIV/0!</v>
      </c>
      <c r="Q3474" s="196"/>
      <c r="R3474" s="197"/>
      <c r="S3474" s="199">
        <f t="shared" si="268"/>
        <v>0</v>
      </c>
      <c r="T3474" s="200">
        <f ca="1">(P3474+S3474)-INVENTARIO[[#This Row],[Comisión 10%]]</f>
        <v>0</v>
      </c>
      <c r="U3474" s="197">
        <f t="shared" ca="1" si="269"/>
        <v>0</v>
      </c>
      <c r="V3474" s="201"/>
      <c r="W3474" s="20">
        <f ca="1">INVENTARIO[[#This Row],[Precio Final]]-(INVENTARIO[[#This Row],[Comisión 10%]]+INVENTARIO[[#This Row],[Costo total]])</f>
        <v>0</v>
      </c>
      <c r="X3474" s="20">
        <f ca="1">INVENTARIO[[#This Row],[Ganancia Unitaria]]*INVENTARIO[[#This Row],[Salidas]]</f>
        <v>0</v>
      </c>
      <c r="Y3474" s="20"/>
      <c r="Z3474" s="20"/>
    </row>
    <row r="3475" spans="1:26" ht="55" hidden="1" customHeight="1" x14ac:dyDescent="0.15">
      <c r="A3475" s="23"/>
      <c r="B3475" s="171"/>
      <c r="C3475" s="22"/>
      <c r="D3475" s="120"/>
      <c r="E3475" s="194"/>
      <c r="F3475" s="195" t="s">
        <v>692</v>
      </c>
      <c r="G3475" s="196"/>
      <c r="H3475" s="197"/>
      <c r="I3475" s="198">
        <f t="shared" ca="1" si="266"/>
        <v>0</v>
      </c>
      <c r="J3475" s="121"/>
      <c r="K3475" s="196">
        <f>SUMIFS(VENTAS[Cantidad],VENTAS[Código del producto Vendido],INVENTARIO[[#This Row],[Code]])</f>
        <v>0</v>
      </c>
      <c r="L3475" s="196">
        <f>INVENTARIO[[#This Row],[Entradas]]-INVENTARIO[[#This Row],[Salidas]]</f>
        <v>0</v>
      </c>
      <c r="M3475" s="197">
        <f ca="1">INVENTARIO[[#This Row],[Pricing 1]]*10%</f>
        <v>0</v>
      </c>
      <c r="N3475" s="197"/>
      <c r="O3475" s="197"/>
      <c r="P3475" s="197" t="e">
        <f t="shared" si="267"/>
        <v>#DIV/0!</v>
      </c>
      <c r="Q3475" s="196"/>
      <c r="R3475" s="197"/>
      <c r="S3475" s="199">
        <f t="shared" si="268"/>
        <v>0</v>
      </c>
      <c r="T3475" s="200">
        <f ca="1">(P3475+S3475)-INVENTARIO[[#This Row],[Comisión 10%]]</f>
        <v>0</v>
      </c>
      <c r="U3475" s="197">
        <f t="shared" ca="1" si="269"/>
        <v>0</v>
      </c>
      <c r="V3475" s="201"/>
      <c r="W3475" s="20">
        <f ca="1">INVENTARIO[[#This Row],[Precio Final]]-(INVENTARIO[[#This Row],[Comisión 10%]]+INVENTARIO[[#This Row],[Costo total]])</f>
        <v>0</v>
      </c>
      <c r="X3475" s="20">
        <f ca="1">INVENTARIO[[#This Row],[Ganancia Unitaria]]*INVENTARIO[[#This Row],[Salidas]]</f>
        <v>0</v>
      </c>
      <c r="Y3475" s="20"/>
      <c r="Z3475" s="20"/>
    </row>
    <row r="3476" spans="1:26" ht="55" hidden="1" customHeight="1" x14ac:dyDescent="0.15">
      <c r="A3476" s="23"/>
      <c r="B3476" s="171"/>
      <c r="C3476" s="22"/>
      <c r="D3476" s="120"/>
      <c r="E3476" s="194"/>
      <c r="F3476" s="195" t="s">
        <v>695</v>
      </c>
      <c r="G3476" s="196"/>
      <c r="H3476" s="197"/>
      <c r="I3476" s="198">
        <f t="shared" ca="1" si="266"/>
        <v>0</v>
      </c>
      <c r="J3476" s="121"/>
      <c r="K3476" s="196">
        <f>SUMIFS(VENTAS[Cantidad],VENTAS[Código del producto Vendido],INVENTARIO[[#This Row],[Code]])</f>
        <v>0</v>
      </c>
      <c r="L3476" s="196">
        <f>INVENTARIO[[#This Row],[Entradas]]-INVENTARIO[[#This Row],[Salidas]]</f>
        <v>0</v>
      </c>
      <c r="M3476" s="197">
        <f ca="1">INVENTARIO[[#This Row],[Pricing 1]]*10%</f>
        <v>0</v>
      </c>
      <c r="N3476" s="197"/>
      <c r="O3476" s="197"/>
      <c r="P3476" s="197" t="e">
        <f t="shared" si="267"/>
        <v>#DIV/0!</v>
      </c>
      <c r="Q3476" s="196"/>
      <c r="R3476" s="197"/>
      <c r="S3476" s="199">
        <f t="shared" si="268"/>
        <v>0</v>
      </c>
      <c r="T3476" s="200">
        <f ca="1">(P3476+S3476)-INVENTARIO[[#This Row],[Comisión 10%]]</f>
        <v>0</v>
      </c>
      <c r="U3476" s="197">
        <f t="shared" ca="1" si="269"/>
        <v>0</v>
      </c>
      <c r="V3476" s="201"/>
      <c r="W3476" s="20">
        <f ca="1">INVENTARIO[[#This Row],[Precio Final]]-(INVENTARIO[[#This Row],[Comisión 10%]]+INVENTARIO[[#This Row],[Costo total]])</f>
        <v>0</v>
      </c>
      <c r="X3476" s="20">
        <f ca="1">INVENTARIO[[#This Row],[Ganancia Unitaria]]*INVENTARIO[[#This Row],[Salidas]]</f>
        <v>0</v>
      </c>
      <c r="Y3476" s="20"/>
      <c r="Z3476" s="20"/>
    </row>
    <row r="3477" spans="1:26" ht="55" hidden="1" customHeight="1" x14ac:dyDescent="0.15">
      <c r="A3477" s="23"/>
      <c r="B3477" s="171"/>
      <c r="C3477" s="22"/>
      <c r="D3477" s="120"/>
      <c r="E3477" s="194"/>
      <c r="F3477" s="195" t="s">
        <v>697</v>
      </c>
      <c r="G3477" s="196"/>
      <c r="H3477" s="197"/>
      <c r="I3477" s="198">
        <f t="shared" ca="1" si="266"/>
        <v>0</v>
      </c>
      <c r="J3477" s="121"/>
      <c r="K3477" s="196">
        <f>SUMIFS(VENTAS[Cantidad],VENTAS[Código del producto Vendido],INVENTARIO[[#This Row],[Code]])</f>
        <v>0</v>
      </c>
      <c r="L3477" s="196">
        <f>INVENTARIO[[#This Row],[Entradas]]-INVENTARIO[[#This Row],[Salidas]]</f>
        <v>0</v>
      </c>
      <c r="M3477" s="197">
        <f ca="1">INVENTARIO[[#This Row],[Pricing 1]]*10%</f>
        <v>0</v>
      </c>
      <c r="N3477" s="197"/>
      <c r="O3477" s="197"/>
      <c r="P3477" s="197" t="e">
        <f t="shared" si="267"/>
        <v>#DIV/0!</v>
      </c>
      <c r="Q3477" s="196"/>
      <c r="R3477" s="197"/>
      <c r="S3477" s="199">
        <f t="shared" si="268"/>
        <v>0</v>
      </c>
      <c r="T3477" s="200">
        <f ca="1">(P3477+S3477)-INVENTARIO[[#This Row],[Comisión 10%]]</f>
        <v>0</v>
      </c>
      <c r="U3477" s="197">
        <f t="shared" ca="1" si="269"/>
        <v>0</v>
      </c>
      <c r="V3477" s="201"/>
      <c r="W3477" s="20">
        <f ca="1">INVENTARIO[[#This Row],[Precio Final]]-(INVENTARIO[[#This Row],[Comisión 10%]]+INVENTARIO[[#This Row],[Costo total]])</f>
        <v>0</v>
      </c>
      <c r="X3477" s="20">
        <f ca="1">INVENTARIO[[#This Row],[Ganancia Unitaria]]*INVENTARIO[[#This Row],[Salidas]]</f>
        <v>0</v>
      </c>
      <c r="Y3477" s="20"/>
      <c r="Z3477" s="20"/>
    </row>
    <row r="3478" spans="1:26" ht="55" hidden="1" customHeight="1" x14ac:dyDescent="0.15">
      <c r="A3478" s="23"/>
      <c r="B3478" s="171"/>
      <c r="C3478" s="22"/>
      <c r="D3478" s="120"/>
      <c r="E3478" s="194"/>
      <c r="F3478" s="195" t="s">
        <v>698</v>
      </c>
      <c r="G3478" s="196"/>
      <c r="H3478" s="197"/>
      <c r="I3478" s="198">
        <f t="shared" ca="1" si="266"/>
        <v>0</v>
      </c>
      <c r="J3478" s="121"/>
      <c r="K3478" s="196">
        <f>SUMIFS(VENTAS[Cantidad],VENTAS[Código del producto Vendido],INVENTARIO[[#This Row],[Code]])</f>
        <v>0</v>
      </c>
      <c r="L3478" s="196">
        <f>INVENTARIO[[#This Row],[Entradas]]-INVENTARIO[[#This Row],[Salidas]]</f>
        <v>0</v>
      </c>
      <c r="M3478" s="197">
        <f ca="1">INVENTARIO[[#This Row],[Pricing 1]]*10%</f>
        <v>0</v>
      </c>
      <c r="N3478" s="197"/>
      <c r="O3478" s="197"/>
      <c r="P3478" s="197" t="e">
        <f t="shared" si="267"/>
        <v>#DIV/0!</v>
      </c>
      <c r="Q3478" s="196"/>
      <c r="R3478" s="197"/>
      <c r="S3478" s="199">
        <f t="shared" si="268"/>
        <v>0</v>
      </c>
      <c r="T3478" s="200">
        <f ca="1">(P3478+S3478)-INVENTARIO[[#This Row],[Comisión 10%]]</f>
        <v>0</v>
      </c>
      <c r="U3478" s="197">
        <f t="shared" ca="1" si="269"/>
        <v>0</v>
      </c>
      <c r="V3478" s="201"/>
      <c r="W3478" s="20">
        <f ca="1">INVENTARIO[[#This Row],[Precio Final]]-(INVENTARIO[[#This Row],[Comisión 10%]]+INVENTARIO[[#This Row],[Costo total]])</f>
        <v>0</v>
      </c>
      <c r="X3478" s="20">
        <f ca="1">INVENTARIO[[#This Row],[Ganancia Unitaria]]*INVENTARIO[[#This Row],[Salidas]]</f>
        <v>0</v>
      </c>
      <c r="Y3478" s="20"/>
      <c r="Z3478" s="20"/>
    </row>
    <row r="3479" spans="1:26" ht="55" hidden="1" customHeight="1" x14ac:dyDescent="0.15">
      <c r="A3479" s="23"/>
      <c r="B3479" s="171"/>
      <c r="C3479" s="22"/>
      <c r="D3479" s="120"/>
      <c r="E3479" s="194"/>
      <c r="F3479" s="195" t="s">
        <v>695</v>
      </c>
      <c r="G3479" s="196"/>
      <c r="H3479" s="197"/>
      <c r="I3479" s="198">
        <f t="shared" ca="1" si="266"/>
        <v>0</v>
      </c>
      <c r="J3479" s="121"/>
      <c r="K3479" s="196">
        <f>SUMIFS(VENTAS[Cantidad],VENTAS[Código del producto Vendido],INVENTARIO[[#This Row],[Code]])</f>
        <v>0</v>
      </c>
      <c r="L3479" s="196">
        <f>INVENTARIO[[#This Row],[Entradas]]-INVENTARIO[[#This Row],[Salidas]]</f>
        <v>0</v>
      </c>
      <c r="M3479" s="197">
        <f ca="1">INVENTARIO[[#This Row],[Pricing 1]]*10%</f>
        <v>0</v>
      </c>
      <c r="N3479" s="197"/>
      <c r="O3479" s="197"/>
      <c r="P3479" s="197" t="e">
        <f t="shared" si="267"/>
        <v>#DIV/0!</v>
      </c>
      <c r="Q3479" s="196"/>
      <c r="R3479" s="197"/>
      <c r="S3479" s="199">
        <f t="shared" si="268"/>
        <v>0</v>
      </c>
      <c r="T3479" s="200">
        <f ca="1">(P3479+S3479)-INVENTARIO[[#This Row],[Comisión 10%]]</f>
        <v>0</v>
      </c>
      <c r="U3479" s="197">
        <f t="shared" ca="1" si="269"/>
        <v>0</v>
      </c>
      <c r="V3479" s="201"/>
      <c r="W3479" s="20">
        <f ca="1">INVENTARIO[[#This Row],[Precio Final]]-(INVENTARIO[[#This Row],[Comisión 10%]]+INVENTARIO[[#This Row],[Costo total]])</f>
        <v>0</v>
      </c>
      <c r="X3479" s="20">
        <f ca="1">INVENTARIO[[#This Row],[Ganancia Unitaria]]*INVENTARIO[[#This Row],[Salidas]]</f>
        <v>0</v>
      </c>
      <c r="Y3479" s="20"/>
      <c r="Z3479" s="20"/>
    </row>
    <row r="3480" spans="1:26" ht="55" hidden="1" customHeight="1" x14ac:dyDescent="0.15">
      <c r="A3480" s="23"/>
      <c r="B3480" s="171"/>
      <c r="C3480" s="22"/>
      <c r="D3480" s="120"/>
      <c r="E3480" s="194"/>
      <c r="F3480" s="195" t="s">
        <v>697</v>
      </c>
      <c r="G3480" s="196"/>
      <c r="H3480" s="197"/>
      <c r="I3480" s="198">
        <f t="shared" ca="1" si="266"/>
        <v>0</v>
      </c>
      <c r="J3480" s="121"/>
      <c r="K3480" s="196">
        <f>SUMIFS(VENTAS[Cantidad],VENTAS[Código del producto Vendido],INVENTARIO[[#This Row],[Code]])</f>
        <v>0</v>
      </c>
      <c r="L3480" s="196">
        <f>INVENTARIO[[#This Row],[Entradas]]-INVENTARIO[[#This Row],[Salidas]]</f>
        <v>0</v>
      </c>
      <c r="M3480" s="197">
        <f ca="1">INVENTARIO[[#This Row],[Pricing 1]]*10%</f>
        <v>0</v>
      </c>
      <c r="N3480" s="197"/>
      <c r="O3480" s="197"/>
      <c r="P3480" s="197" t="e">
        <f t="shared" si="267"/>
        <v>#DIV/0!</v>
      </c>
      <c r="Q3480" s="196"/>
      <c r="R3480" s="197"/>
      <c r="S3480" s="199">
        <f t="shared" si="268"/>
        <v>0</v>
      </c>
      <c r="T3480" s="200">
        <f ca="1">(P3480+S3480)-INVENTARIO[[#This Row],[Comisión 10%]]</f>
        <v>0</v>
      </c>
      <c r="U3480" s="197">
        <f t="shared" ca="1" si="269"/>
        <v>0</v>
      </c>
      <c r="V3480" s="201"/>
      <c r="W3480" s="20">
        <f ca="1">INVENTARIO[[#This Row],[Precio Final]]-(INVENTARIO[[#This Row],[Comisión 10%]]+INVENTARIO[[#This Row],[Costo total]])</f>
        <v>0</v>
      </c>
      <c r="X3480" s="20">
        <f ca="1">INVENTARIO[[#This Row],[Ganancia Unitaria]]*INVENTARIO[[#This Row],[Salidas]]</f>
        <v>0</v>
      </c>
      <c r="Y3480" s="20"/>
      <c r="Z3480" s="20"/>
    </row>
    <row r="3481" spans="1:26" ht="55" hidden="1" customHeight="1" x14ac:dyDescent="0.15">
      <c r="A3481" s="23"/>
      <c r="B3481" s="171"/>
      <c r="C3481" s="22"/>
      <c r="D3481" s="120"/>
      <c r="E3481" s="194"/>
      <c r="F3481" s="195" t="s">
        <v>695</v>
      </c>
      <c r="G3481" s="196"/>
      <c r="H3481" s="197"/>
      <c r="I3481" s="198">
        <f t="shared" ca="1" si="266"/>
        <v>0</v>
      </c>
      <c r="J3481" s="121"/>
      <c r="K3481" s="196">
        <f>SUMIFS(VENTAS[Cantidad],VENTAS[Código del producto Vendido],INVENTARIO[[#This Row],[Code]])</f>
        <v>0</v>
      </c>
      <c r="L3481" s="196">
        <f>INVENTARIO[[#This Row],[Entradas]]-INVENTARIO[[#This Row],[Salidas]]</f>
        <v>0</v>
      </c>
      <c r="M3481" s="197">
        <f ca="1">INVENTARIO[[#This Row],[Pricing 1]]*10%</f>
        <v>0</v>
      </c>
      <c r="N3481" s="197"/>
      <c r="O3481" s="197"/>
      <c r="P3481" s="197" t="e">
        <f t="shared" si="267"/>
        <v>#DIV/0!</v>
      </c>
      <c r="Q3481" s="196"/>
      <c r="R3481" s="197"/>
      <c r="S3481" s="199">
        <f t="shared" si="268"/>
        <v>0</v>
      </c>
      <c r="T3481" s="200">
        <f ca="1">(P3481+S3481)-INVENTARIO[[#This Row],[Comisión 10%]]</f>
        <v>0</v>
      </c>
      <c r="U3481" s="197">
        <f t="shared" ca="1" si="269"/>
        <v>0</v>
      </c>
      <c r="V3481" s="201"/>
      <c r="W3481" s="20">
        <f ca="1">INVENTARIO[[#This Row],[Precio Final]]-(INVENTARIO[[#This Row],[Comisión 10%]]+INVENTARIO[[#This Row],[Costo total]])</f>
        <v>0</v>
      </c>
      <c r="X3481" s="20">
        <f ca="1">INVENTARIO[[#This Row],[Ganancia Unitaria]]*INVENTARIO[[#This Row],[Salidas]]</f>
        <v>0</v>
      </c>
      <c r="Y3481" s="20"/>
      <c r="Z3481" s="20"/>
    </row>
    <row r="3482" spans="1:26" ht="55" hidden="1" customHeight="1" x14ac:dyDescent="0.15">
      <c r="A3482" s="23"/>
      <c r="B3482" s="171"/>
      <c r="C3482" s="22"/>
      <c r="D3482" s="120"/>
      <c r="E3482" s="194"/>
      <c r="F3482" s="195" t="s">
        <v>697</v>
      </c>
      <c r="G3482" s="196"/>
      <c r="H3482" s="197"/>
      <c r="I3482" s="198">
        <f t="shared" ca="1" si="266"/>
        <v>0</v>
      </c>
      <c r="J3482" s="121"/>
      <c r="K3482" s="196">
        <f>SUMIFS(VENTAS[Cantidad],VENTAS[Código del producto Vendido],INVENTARIO[[#This Row],[Code]])</f>
        <v>0</v>
      </c>
      <c r="L3482" s="196">
        <f>INVENTARIO[[#This Row],[Entradas]]-INVENTARIO[[#This Row],[Salidas]]</f>
        <v>0</v>
      </c>
      <c r="M3482" s="197">
        <f ca="1">INVENTARIO[[#This Row],[Pricing 1]]*10%</f>
        <v>0</v>
      </c>
      <c r="N3482" s="197"/>
      <c r="O3482" s="197"/>
      <c r="P3482" s="197" t="e">
        <f t="shared" si="267"/>
        <v>#DIV/0!</v>
      </c>
      <c r="Q3482" s="196"/>
      <c r="R3482" s="197"/>
      <c r="S3482" s="199">
        <f t="shared" si="268"/>
        <v>0</v>
      </c>
      <c r="T3482" s="200">
        <f ca="1">(P3482+S3482)-INVENTARIO[[#This Row],[Comisión 10%]]</f>
        <v>0</v>
      </c>
      <c r="U3482" s="197">
        <f t="shared" ca="1" si="269"/>
        <v>0</v>
      </c>
      <c r="V3482" s="201"/>
      <c r="W3482" s="20">
        <f ca="1">INVENTARIO[[#This Row],[Precio Final]]-(INVENTARIO[[#This Row],[Comisión 10%]]+INVENTARIO[[#This Row],[Costo total]])</f>
        <v>0</v>
      </c>
      <c r="X3482" s="20">
        <f ca="1">INVENTARIO[[#This Row],[Ganancia Unitaria]]*INVENTARIO[[#This Row],[Salidas]]</f>
        <v>0</v>
      </c>
      <c r="Y3482" s="20"/>
      <c r="Z3482" s="20"/>
    </row>
    <row r="3483" spans="1:26" ht="55" hidden="1" customHeight="1" x14ac:dyDescent="0.15">
      <c r="A3483" s="23"/>
      <c r="B3483" s="171"/>
      <c r="C3483" s="22"/>
      <c r="D3483" s="120"/>
      <c r="E3483" s="194"/>
      <c r="F3483" s="195" t="s">
        <v>711</v>
      </c>
      <c r="G3483" s="196"/>
      <c r="H3483" s="197"/>
      <c r="I3483" s="198">
        <f t="shared" ca="1" si="266"/>
        <v>0</v>
      </c>
      <c r="J3483" s="121"/>
      <c r="K3483" s="196">
        <f>SUMIFS(VENTAS[Cantidad],VENTAS[Código del producto Vendido],INVENTARIO[[#This Row],[Code]])</f>
        <v>0</v>
      </c>
      <c r="L3483" s="196">
        <f>INVENTARIO[[#This Row],[Entradas]]-INVENTARIO[[#This Row],[Salidas]]</f>
        <v>0</v>
      </c>
      <c r="M3483" s="197">
        <f ca="1">INVENTARIO[[#This Row],[Pricing 1]]*10%</f>
        <v>0</v>
      </c>
      <c r="N3483" s="197"/>
      <c r="O3483" s="197"/>
      <c r="P3483" s="197" t="e">
        <f t="shared" si="267"/>
        <v>#DIV/0!</v>
      </c>
      <c r="Q3483" s="196"/>
      <c r="R3483" s="197"/>
      <c r="S3483" s="199">
        <f t="shared" si="268"/>
        <v>0</v>
      </c>
      <c r="T3483" s="200">
        <f ca="1">(P3483+S3483)-INVENTARIO[[#This Row],[Comisión 10%]]</f>
        <v>0</v>
      </c>
      <c r="U3483" s="197">
        <f t="shared" ca="1" si="269"/>
        <v>0</v>
      </c>
      <c r="V3483" s="201"/>
      <c r="W3483" s="20">
        <f ca="1">INVENTARIO[[#This Row],[Precio Final]]-(INVENTARIO[[#This Row],[Comisión 10%]]+INVENTARIO[[#This Row],[Costo total]])</f>
        <v>0</v>
      </c>
      <c r="X3483" s="20">
        <f ca="1">INVENTARIO[[#This Row],[Ganancia Unitaria]]*INVENTARIO[[#This Row],[Salidas]]</f>
        <v>0</v>
      </c>
      <c r="Y3483" s="20"/>
      <c r="Z3483" s="20"/>
    </row>
    <row r="3484" spans="1:26" ht="55" hidden="1" customHeight="1" x14ac:dyDescent="0.15">
      <c r="A3484" s="23"/>
      <c r="B3484" s="171"/>
      <c r="C3484" s="22"/>
      <c r="D3484" s="120"/>
      <c r="E3484" s="194"/>
      <c r="F3484" s="195" t="s">
        <v>711</v>
      </c>
      <c r="G3484" s="196"/>
      <c r="H3484" s="197"/>
      <c r="I3484" s="198">
        <f t="shared" ca="1" si="266"/>
        <v>0</v>
      </c>
      <c r="J3484" s="121"/>
      <c r="K3484" s="196">
        <f>SUMIFS(VENTAS[Cantidad],VENTAS[Código del producto Vendido],INVENTARIO[[#This Row],[Code]])</f>
        <v>0</v>
      </c>
      <c r="L3484" s="196">
        <f>INVENTARIO[[#This Row],[Entradas]]-INVENTARIO[[#This Row],[Salidas]]</f>
        <v>0</v>
      </c>
      <c r="M3484" s="197">
        <f ca="1">INVENTARIO[[#This Row],[Pricing 1]]*10%</f>
        <v>0</v>
      </c>
      <c r="N3484" s="197"/>
      <c r="O3484" s="197"/>
      <c r="P3484" s="197" t="e">
        <f t="shared" si="267"/>
        <v>#DIV/0!</v>
      </c>
      <c r="Q3484" s="196"/>
      <c r="R3484" s="197"/>
      <c r="S3484" s="199">
        <f t="shared" si="268"/>
        <v>0</v>
      </c>
      <c r="T3484" s="200">
        <f ca="1">(P3484+S3484)-INVENTARIO[[#This Row],[Comisión 10%]]</f>
        <v>0</v>
      </c>
      <c r="U3484" s="197">
        <f t="shared" ca="1" si="269"/>
        <v>0</v>
      </c>
      <c r="V3484" s="201"/>
      <c r="W3484" s="20">
        <f ca="1">INVENTARIO[[#This Row],[Precio Final]]-(INVENTARIO[[#This Row],[Comisión 10%]]+INVENTARIO[[#This Row],[Costo total]])</f>
        <v>0</v>
      </c>
      <c r="X3484" s="20">
        <f ca="1">INVENTARIO[[#This Row],[Ganancia Unitaria]]*INVENTARIO[[#This Row],[Salidas]]</f>
        <v>0</v>
      </c>
      <c r="Y3484" s="20"/>
      <c r="Z3484" s="20"/>
    </row>
    <row r="3485" spans="1:26" ht="55" hidden="1" customHeight="1" x14ac:dyDescent="0.15">
      <c r="A3485" s="23"/>
      <c r="B3485" s="171"/>
      <c r="C3485" s="22"/>
      <c r="D3485" s="120"/>
      <c r="E3485" s="194"/>
      <c r="F3485" s="195"/>
      <c r="G3485" s="196"/>
      <c r="H3485" s="197"/>
      <c r="I3485" s="198">
        <f t="shared" ca="1" si="266"/>
        <v>0</v>
      </c>
      <c r="J3485" s="121"/>
      <c r="K3485" s="196">
        <f>SUMIFS(VENTAS[Cantidad],VENTAS[Código del producto Vendido],INVENTARIO[[#This Row],[Code]])</f>
        <v>0</v>
      </c>
      <c r="L3485" s="196">
        <f>INVENTARIO[[#This Row],[Entradas]]-INVENTARIO[[#This Row],[Salidas]]</f>
        <v>0</v>
      </c>
      <c r="M3485" s="197">
        <f ca="1">INVENTARIO[[#This Row],[Pricing 1]]*10%</f>
        <v>0</v>
      </c>
      <c r="N3485" s="197"/>
      <c r="O3485" s="197"/>
      <c r="P3485" s="197" t="e">
        <f t="shared" si="267"/>
        <v>#DIV/0!</v>
      </c>
      <c r="Q3485" s="196"/>
      <c r="R3485" s="197"/>
      <c r="S3485" s="199">
        <f t="shared" si="268"/>
        <v>0</v>
      </c>
      <c r="T3485" s="200">
        <f ca="1">(P3485+S3485)-INVENTARIO[[#This Row],[Comisión 10%]]</f>
        <v>0</v>
      </c>
      <c r="U3485" s="197">
        <f t="shared" ca="1" si="269"/>
        <v>0</v>
      </c>
      <c r="V3485" s="201"/>
      <c r="W3485" s="20">
        <f ca="1">INVENTARIO[[#This Row],[Precio Final]]-(INVENTARIO[[#This Row],[Comisión 10%]]+INVENTARIO[[#This Row],[Costo total]])</f>
        <v>0</v>
      </c>
      <c r="X3485" s="20">
        <f ca="1">INVENTARIO[[#This Row],[Ganancia Unitaria]]*INVENTARIO[[#This Row],[Salidas]]</f>
        <v>0</v>
      </c>
      <c r="Y3485" s="20"/>
      <c r="Z3485" s="20"/>
    </row>
    <row r="3486" spans="1:26" ht="55" hidden="1" customHeight="1" x14ac:dyDescent="0.15">
      <c r="A3486" s="23"/>
      <c r="B3486" s="171"/>
      <c r="C3486" s="22"/>
      <c r="D3486" s="120"/>
      <c r="E3486" s="194"/>
      <c r="F3486" s="195" t="s">
        <v>695</v>
      </c>
      <c r="G3486" s="196"/>
      <c r="H3486" s="197"/>
      <c r="I3486" s="198">
        <f t="shared" ca="1" si="266"/>
        <v>0</v>
      </c>
      <c r="J3486" s="121"/>
      <c r="K3486" s="196">
        <f>SUMIFS(VENTAS[Cantidad],VENTAS[Código del producto Vendido],INVENTARIO[[#This Row],[Code]])</f>
        <v>0</v>
      </c>
      <c r="L3486" s="196">
        <f>INVENTARIO[[#This Row],[Entradas]]-INVENTARIO[[#This Row],[Salidas]]</f>
        <v>0</v>
      </c>
      <c r="M3486" s="197">
        <f ca="1">INVENTARIO[[#This Row],[Pricing 1]]*10%</f>
        <v>0</v>
      </c>
      <c r="N3486" s="197"/>
      <c r="O3486" s="197"/>
      <c r="P3486" s="197" t="e">
        <f t="shared" si="267"/>
        <v>#DIV/0!</v>
      </c>
      <c r="Q3486" s="196"/>
      <c r="R3486" s="197"/>
      <c r="S3486" s="199">
        <f t="shared" si="268"/>
        <v>0</v>
      </c>
      <c r="T3486" s="200">
        <f ca="1">(P3486+S3486)-INVENTARIO[[#This Row],[Comisión 10%]]</f>
        <v>0</v>
      </c>
      <c r="U3486" s="197">
        <f t="shared" ca="1" si="269"/>
        <v>0</v>
      </c>
      <c r="V3486" s="201"/>
      <c r="W3486" s="20">
        <f ca="1">INVENTARIO[[#This Row],[Precio Final]]-(INVENTARIO[[#This Row],[Comisión 10%]]+INVENTARIO[[#This Row],[Costo total]])</f>
        <v>0</v>
      </c>
      <c r="X3486" s="20">
        <f ca="1">INVENTARIO[[#This Row],[Ganancia Unitaria]]*INVENTARIO[[#This Row],[Salidas]]</f>
        <v>0</v>
      </c>
      <c r="Y3486" s="20"/>
      <c r="Z3486" s="20"/>
    </row>
    <row r="3487" spans="1:26" ht="55" hidden="1" customHeight="1" x14ac:dyDescent="0.15">
      <c r="A3487" s="23"/>
      <c r="B3487" s="171"/>
      <c r="C3487" s="22"/>
      <c r="D3487" s="120"/>
      <c r="E3487" s="194"/>
      <c r="F3487" s="195" t="s">
        <v>695</v>
      </c>
      <c r="G3487" s="196"/>
      <c r="H3487" s="197"/>
      <c r="I3487" s="198">
        <f t="shared" ca="1" si="266"/>
        <v>0</v>
      </c>
      <c r="J3487" s="121"/>
      <c r="K3487" s="196">
        <f>SUMIFS(VENTAS[Cantidad],VENTAS[Código del producto Vendido],INVENTARIO[[#This Row],[Code]])</f>
        <v>0</v>
      </c>
      <c r="L3487" s="196">
        <f>INVENTARIO[[#This Row],[Entradas]]-INVENTARIO[[#This Row],[Salidas]]</f>
        <v>0</v>
      </c>
      <c r="M3487" s="197">
        <f ca="1">INVENTARIO[[#This Row],[Pricing 1]]*10%</f>
        <v>0</v>
      </c>
      <c r="N3487" s="197"/>
      <c r="O3487" s="197"/>
      <c r="P3487" s="197" t="e">
        <f t="shared" si="267"/>
        <v>#DIV/0!</v>
      </c>
      <c r="Q3487" s="196"/>
      <c r="R3487" s="197"/>
      <c r="S3487" s="199">
        <f t="shared" si="268"/>
        <v>0</v>
      </c>
      <c r="T3487" s="200">
        <f ca="1">(P3487+S3487)-INVENTARIO[[#This Row],[Comisión 10%]]</f>
        <v>0</v>
      </c>
      <c r="U3487" s="197">
        <f t="shared" ca="1" si="269"/>
        <v>0</v>
      </c>
      <c r="V3487" s="201"/>
      <c r="W3487" s="20">
        <f ca="1">INVENTARIO[[#This Row],[Precio Final]]-(INVENTARIO[[#This Row],[Comisión 10%]]+INVENTARIO[[#This Row],[Costo total]])</f>
        <v>0</v>
      </c>
      <c r="X3487" s="20">
        <f ca="1">INVENTARIO[[#This Row],[Ganancia Unitaria]]*INVENTARIO[[#This Row],[Salidas]]</f>
        <v>0</v>
      </c>
      <c r="Y3487" s="20"/>
      <c r="Z3487" s="20"/>
    </row>
    <row r="3488" spans="1:26" ht="55" hidden="1" customHeight="1" x14ac:dyDescent="0.15">
      <c r="A3488" s="23"/>
      <c r="B3488" s="171"/>
      <c r="C3488" s="22"/>
      <c r="D3488" s="120"/>
      <c r="E3488" s="194"/>
      <c r="F3488" s="195" t="s">
        <v>695</v>
      </c>
      <c r="G3488" s="196"/>
      <c r="H3488" s="197"/>
      <c r="I3488" s="198">
        <f t="shared" ca="1" si="266"/>
        <v>0</v>
      </c>
      <c r="J3488" s="121"/>
      <c r="K3488" s="196">
        <f>SUMIFS(VENTAS[Cantidad],VENTAS[Código del producto Vendido],INVENTARIO[[#This Row],[Code]])</f>
        <v>0</v>
      </c>
      <c r="L3488" s="196">
        <f>INVENTARIO[[#This Row],[Entradas]]-INVENTARIO[[#This Row],[Salidas]]</f>
        <v>0</v>
      </c>
      <c r="M3488" s="197">
        <f ca="1">INVENTARIO[[#This Row],[Pricing 1]]*10%</f>
        <v>0</v>
      </c>
      <c r="N3488" s="197"/>
      <c r="O3488" s="197"/>
      <c r="P3488" s="197" t="e">
        <f t="shared" si="267"/>
        <v>#DIV/0!</v>
      </c>
      <c r="Q3488" s="196"/>
      <c r="R3488" s="197"/>
      <c r="S3488" s="199">
        <f t="shared" si="268"/>
        <v>0</v>
      </c>
      <c r="T3488" s="200">
        <f ca="1">(P3488+S3488)-INVENTARIO[[#This Row],[Comisión 10%]]</f>
        <v>0</v>
      </c>
      <c r="U3488" s="197">
        <f t="shared" ca="1" si="269"/>
        <v>0</v>
      </c>
      <c r="V3488" s="201"/>
      <c r="W3488" s="20">
        <f ca="1">INVENTARIO[[#This Row],[Precio Final]]-(INVENTARIO[[#This Row],[Comisión 10%]]+INVENTARIO[[#This Row],[Costo total]])</f>
        <v>0</v>
      </c>
      <c r="X3488" s="20">
        <f ca="1">INVENTARIO[[#This Row],[Ganancia Unitaria]]*INVENTARIO[[#This Row],[Salidas]]</f>
        <v>0</v>
      </c>
      <c r="Y3488" s="20"/>
      <c r="Z3488" s="20"/>
    </row>
    <row r="3489" spans="1:26" ht="55" hidden="1" customHeight="1" x14ac:dyDescent="0.15">
      <c r="A3489" s="23"/>
      <c r="B3489" s="171"/>
      <c r="C3489" s="22"/>
      <c r="D3489" s="120"/>
      <c r="E3489" s="194"/>
      <c r="F3489" s="195" t="s">
        <v>711</v>
      </c>
      <c r="G3489" s="196"/>
      <c r="H3489" s="197"/>
      <c r="I3489" s="198">
        <f t="shared" ca="1" si="266"/>
        <v>0</v>
      </c>
      <c r="J3489" s="121"/>
      <c r="K3489" s="196">
        <f>SUMIFS(VENTAS[Cantidad],VENTAS[Código del producto Vendido],INVENTARIO[[#This Row],[Code]])</f>
        <v>0</v>
      </c>
      <c r="L3489" s="196">
        <f>INVENTARIO[[#This Row],[Entradas]]-INVENTARIO[[#This Row],[Salidas]]</f>
        <v>0</v>
      </c>
      <c r="M3489" s="197">
        <f ca="1">INVENTARIO[[#This Row],[Pricing 1]]*10%</f>
        <v>0</v>
      </c>
      <c r="N3489" s="197"/>
      <c r="O3489" s="197"/>
      <c r="P3489" s="197" t="e">
        <f t="shared" si="267"/>
        <v>#DIV/0!</v>
      </c>
      <c r="Q3489" s="196"/>
      <c r="R3489" s="197"/>
      <c r="S3489" s="199">
        <f t="shared" si="268"/>
        <v>0</v>
      </c>
      <c r="T3489" s="200">
        <f ca="1">(P3489+S3489)-INVENTARIO[[#This Row],[Comisión 10%]]</f>
        <v>0</v>
      </c>
      <c r="U3489" s="197">
        <f t="shared" ca="1" si="269"/>
        <v>0</v>
      </c>
      <c r="V3489" s="201"/>
      <c r="W3489" s="20">
        <f ca="1">INVENTARIO[[#This Row],[Precio Final]]-(INVENTARIO[[#This Row],[Comisión 10%]]+INVENTARIO[[#This Row],[Costo total]])</f>
        <v>0</v>
      </c>
      <c r="X3489" s="20">
        <f ca="1">INVENTARIO[[#This Row],[Ganancia Unitaria]]*INVENTARIO[[#This Row],[Salidas]]</f>
        <v>0</v>
      </c>
      <c r="Y3489" s="20"/>
      <c r="Z3489" s="20"/>
    </row>
    <row r="3490" spans="1:26" ht="55" hidden="1" customHeight="1" x14ac:dyDescent="0.15">
      <c r="A3490" s="23"/>
      <c r="B3490" s="171"/>
      <c r="C3490" s="22"/>
      <c r="D3490" s="120"/>
      <c r="E3490" s="194"/>
      <c r="F3490" s="195" t="s">
        <v>711</v>
      </c>
      <c r="G3490" s="196"/>
      <c r="H3490" s="197"/>
      <c r="I3490" s="198">
        <f t="shared" ca="1" si="266"/>
        <v>0</v>
      </c>
      <c r="J3490" s="121"/>
      <c r="K3490" s="196">
        <f>SUMIFS(VENTAS[Cantidad],VENTAS[Código del producto Vendido],INVENTARIO[[#This Row],[Code]])</f>
        <v>0</v>
      </c>
      <c r="L3490" s="196">
        <f>INVENTARIO[[#This Row],[Entradas]]-INVENTARIO[[#This Row],[Salidas]]</f>
        <v>0</v>
      </c>
      <c r="M3490" s="197">
        <f ca="1">INVENTARIO[[#This Row],[Pricing 1]]*10%</f>
        <v>0</v>
      </c>
      <c r="N3490" s="197"/>
      <c r="O3490" s="197"/>
      <c r="P3490" s="197" t="e">
        <f t="shared" si="267"/>
        <v>#DIV/0!</v>
      </c>
      <c r="Q3490" s="196"/>
      <c r="R3490" s="197"/>
      <c r="S3490" s="199">
        <f t="shared" si="268"/>
        <v>0</v>
      </c>
      <c r="T3490" s="200">
        <f ca="1">(P3490+S3490)-INVENTARIO[[#This Row],[Comisión 10%]]</f>
        <v>0</v>
      </c>
      <c r="U3490" s="197">
        <f t="shared" ca="1" si="269"/>
        <v>0</v>
      </c>
      <c r="V3490" s="201"/>
      <c r="W3490" s="20">
        <f ca="1">INVENTARIO[[#This Row],[Precio Final]]-(INVENTARIO[[#This Row],[Comisión 10%]]+INVENTARIO[[#This Row],[Costo total]])</f>
        <v>0</v>
      </c>
      <c r="X3490" s="20">
        <f ca="1">INVENTARIO[[#This Row],[Ganancia Unitaria]]*INVENTARIO[[#This Row],[Salidas]]</f>
        <v>0</v>
      </c>
      <c r="Y3490" s="20"/>
      <c r="Z3490" s="20"/>
    </row>
    <row r="3491" spans="1:26" ht="55" hidden="1" customHeight="1" x14ac:dyDescent="0.15">
      <c r="A3491" s="23"/>
      <c r="B3491" s="171"/>
      <c r="C3491" s="22"/>
      <c r="D3491" s="120"/>
      <c r="E3491" s="194"/>
      <c r="F3491" s="195" t="s">
        <v>695</v>
      </c>
      <c r="G3491" s="196"/>
      <c r="H3491" s="197"/>
      <c r="I3491" s="198">
        <f t="shared" ca="1" si="266"/>
        <v>0</v>
      </c>
      <c r="J3491" s="121"/>
      <c r="K3491" s="196">
        <f>SUMIFS(VENTAS[Cantidad],VENTAS[Código del producto Vendido],INVENTARIO[[#This Row],[Code]])</f>
        <v>0</v>
      </c>
      <c r="L3491" s="196">
        <f>INVENTARIO[[#This Row],[Entradas]]-INVENTARIO[[#This Row],[Salidas]]</f>
        <v>0</v>
      </c>
      <c r="M3491" s="197">
        <f ca="1">INVENTARIO[[#This Row],[Pricing 1]]*10%</f>
        <v>0</v>
      </c>
      <c r="N3491" s="197"/>
      <c r="O3491" s="197"/>
      <c r="P3491" s="197" t="e">
        <f t="shared" si="267"/>
        <v>#DIV/0!</v>
      </c>
      <c r="Q3491" s="196"/>
      <c r="R3491" s="197"/>
      <c r="S3491" s="199">
        <f t="shared" si="268"/>
        <v>0</v>
      </c>
      <c r="T3491" s="200">
        <f ca="1">(P3491+S3491)-INVENTARIO[[#This Row],[Comisión 10%]]</f>
        <v>0</v>
      </c>
      <c r="U3491" s="197">
        <f t="shared" ca="1" si="269"/>
        <v>0</v>
      </c>
      <c r="V3491" s="201"/>
      <c r="W3491" s="20">
        <f ca="1">INVENTARIO[[#This Row],[Precio Final]]-(INVENTARIO[[#This Row],[Comisión 10%]]+INVENTARIO[[#This Row],[Costo total]])</f>
        <v>0</v>
      </c>
      <c r="X3491" s="20">
        <f ca="1">INVENTARIO[[#This Row],[Ganancia Unitaria]]*INVENTARIO[[#This Row],[Salidas]]</f>
        <v>0</v>
      </c>
      <c r="Y3491" s="20"/>
      <c r="Z3491" s="20"/>
    </row>
    <row r="3492" spans="1:26" ht="55" hidden="1" customHeight="1" x14ac:dyDescent="0.15">
      <c r="A3492" s="23"/>
      <c r="B3492" s="171"/>
      <c r="C3492" s="22"/>
      <c r="D3492" s="120"/>
      <c r="E3492" s="194"/>
      <c r="F3492" s="195" t="s">
        <v>695</v>
      </c>
      <c r="G3492" s="196"/>
      <c r="H3492" s="197"/>
      <c r="I3492" s="198">
        <f t="shared" ca="1" si="266"/>
        <v>0</v>
      </c>
      <c r="J3492" s="121"/>
      <c r="K3492" s="196">
        <f>SUMIFS(VENTAS[Cantidad],VENTAS[Código del producto Vendido],INVENTARIO[[#This Row],[Code]])</f>
        <v>0</v>
      </c>
      <c r="L3492" s="196">
        <f>INVENTARIO[[#This Row],[Entradas]]-INVENTARIO[[#This Row],[Salidas]]</f>
        <v>0</v>
      </c>
      <c r="M3492" s="197">
        <f ca="1">INVENTARIO[[#This Row],[Pricing 1]]*10%</f>
        <v>0</v>
      </c>
      <c r="N3492" s="197"/>
      <c r="O3492" s="197"/>
      <c r="P3492" s="197" t="e">
        <f t="shared" si="267"/>
        <v>#DIV/0!</v>
      </c>
      <c r="Q3492" s="196"/>
      <c r="R3492" s="197"/>
      <c r="S3492" s="199">
        <f t="shared" si="268"/>
        <v>0</v>
      </c>
      <c r="T3492" s="200">
        <f ca="1">(P3492+S3492)-INVENTARIO[[#This Row],[Comisión 10%]]</f>
        <v>0</v>
      </c>
      <c r="U3492" s="197">
        <f t="shared" ca="1" si="269"/>
        <v>0</v>
      </c>
      <c r="V3492" s="201"/>
      <c r="W3492" s="20">
        <f ca="1">INVENTARIO[[#This Row],[Precio Final]]-(INVENTARIO[[#This Row],[Comisión 10%]]+INVENTARIO[[#This Row],[Costo total]])</f>
        <v>0</v>
      </c>
      <c r="X3492" s="20">
        <f ca="1">INVENTARIO[[#This Row],[Ganancia Unitaria]]*INVENTARIO[[#This Row],[Salidas]]</f>
        <v>0</v>
      </c>
      <c r="Y3492" s="20"/>
      <c r="Z3492" s="20"/>
    </row>
    <row r="3493" spans="1:26" ht="55" hidden="1" customHeight="1" x14ac:dyDescent="0.15">
      <c r="A3493" s="23"/>
      <c r="B3493" s="171"/>
      <c r="C3493" s="22"/>
      <c r="D3493" s="120"/>
      <c r="E3493" s="194"/>
      <c r="F3493" s="195" t="s">
        <v>695</v>
      </c>
      <c r="G3493" s="196"/>
      <c r="H3493" s="197"/>
      <c r="I3493" s="198">
        <f t="shared" ca="1" si="266"/>
        <v>0</v>
      </c>
      <c r="J3493" s="121"/>
      <c r="K3493" s="196">
        <f>SUMIFS(VENTAS[Cantidad],VENTAS[Código del producto Vendido],INVENTARIO[[#This Row],[Code]])</f>
        <v>0</v>
      </c>
      <c r="L3493" s="196">
        <f>INVENTARIO[[#This Row],[Entradas]]-INVENTARIO[[#This Row],[Salidas]]</f>
        <v>0</v>
      </c>
      <c r="M3493" s="197">
        <f ca="1">INVENTARIO[[#This Row],[Pricing 1]]*10%</f>
        <v>0</v>
      </c>
      <c r="N3493" s="197"/>
      <c r="O3493" s="197"/>
      <c r="P3493" s="197" t="e">
        <f t="shared" si="267"/>
        <v>#DIV/0!</v>
      </c>
      <c r="Q3493" s="196"/>
      <c r="R3493" s="197"/>
      <c r="S3493" s="199">
        <f t="shared" si="268"/>
        <v>0</v>
      </c>
      <c r="T3493" s="200">
        <f ca="1">(P3493+S3493)-INVENTARIO[[#This Row],[Comisión 10%]]</f>
        <v>0</v>
      </c>
      <c r="U3493" s="197">
        <f t="shared" ca="1" si="269"/>
        <v>0</v>
      </c>
      <c r="V3493" s="201"/>
      <c r="W3493" s="20">
        <f ca="1">INVENTARIO[[#This Row],[Precio Final]]-(INVENTARIO[[#This Row],[Comisión 10%]]+INVENTARIO[[#This Row],[Costo total]])</f>
        <v>0</v>
      </c>
      <c r="X3493" s="20">
        <f ca="1">INVENTARIO[[#This Row],[Ganancia Unitaria]]*INVENTARIO[[#This Row],[Salidas]]</f>
        <v>0</v>
      </c>
      <c r="Y3493" s="20"/>
      <c r="Z3493" s="20"/>
    </row>
    <row r="3494" spans="1:26" ht="55" hidden="1" customHeight="1" x14ac:dyDescent="0.15">
      <c r="A3494" s="23"/>
      <c r="B3494" s="171"/>
      <c r="C3494" s="22"/>
      <c r="D3494" s="120"/>
      <c r="E3494" s="194"/>
      <c r="F3494" s="195" t="s">
        <v>697</v>
      </c>
      <c r="G3494" s="196"/>
      <c r="H3494" s="197"/>
      <c r="I3494" s="198">
        <f t="shared" ca="1" si="266"/>
        <v>0</v>
      </c>
      <c r="J3494" s="121"/>
      <c r="K3494" s="196">
        <f>SUMIFS(VENTAS[Cantidad],VENTAS[Código del producto Vendido],INVENTARIO[[#This Row],[Code]])</f>
        <v>0</v>
      </c>
      <c r="L3494" s="196">
        <f>INVENTARIO[[#This Row],[Entradas]]-INVENTARIO[[#This Row],[Salidas]]</f>
        <v>0</v>
      </c>
      <c r="M3494" s="197">
        <f ca="1">INVENTARIO[[#This Row],[Pricing 1]]*10%</f>
        <v>0</v>
      </c>
      <c r="N3494" s="197"/>
      <c r="O3494" s="197"/>
      <c r="P3494" s="197" t="e">
        <f t="shared" si="267"/>
        <v>#DIV/0!</v>
      </c>
      <c r="Q3494" s="196"/>
      <c r="R3494" s="197"/>
      <c r="S3494" s="199">
        <f t="shared" si="268"/>
        <v>0</v>
      </c>
      <c r="T3494" s="200">
        <f ca="1">(P3494+S3494)-INVENTARIO[[#This Row],[Comisión 10%]]</f>
        <v>0</v>
      </c>
      <c r="U3494" s="197">
        <f t="shared" ca="1" si="269"/>
        <v>0</v>
      </c>
      <c r="V3494" s="201"/>
      <c r="W3494" s="20">
        <f ca="1">INVENTARIO[[#This Row],[Precio Final]]-(INVENTARIO[[#This Row],[Comisión 10%]]+INVENTARIO[[#This Row],[Costo total]])</f>
        <v>0</v>
      </c>
      <c r="X3494" s="20">
        <f ca="1">INVENTARIO[[#This Row],[Ganancia Unitaria]]*INVENTARIO[[#This Row],[Salidas]]</f>
        <v>0</v>
      </c>
      <c r="Y3494" s="20"/>
      <c r="Z3494" s="20"/>
    </row>
    <row r="3495" spans="1:26" ht="55" hidden="1" customHeight="1" x14ac:dyDescent="0.15">
      <c r="A3495" s="23"/>
      <c r="B3495" s="171"/>
      <c r="C3495" s="22"/>
      <c r="D3495" s="120"/>
      <c r="E3495" s="194"/>
      <c r="F3495" s="195" t="s">
        <v>692</v>
      </c>
      <c r="G3495" s="196"/>
      <c r="H3495" s="197"/>
      <c r="I3495" s="198">
        <f t="shared" ca="1" si="266"/>
        <v>0</v>
      </c>
      <c r="J3495" s="121"/>
      <c r="K3495" s="196">
        <f>SUMIFS(VENTAS[Cantidad],VENTAS[Código del producto Vendido],INVENTARIO[[#This Row],[Code]])</f>
        <v>0</v>
      </c>
      <c r="L3495" s="196">
        <f>INVENTARIO[[#This Row],[Entradas]]-INVENTARIO[[#This Row],[Salidas]]</f>
        <v>0</v>
      </c>
      <c r="M3495" s="197">
        <f ca="1">INVENTARIO[[#This Row],[Pricing 1]]*10%</f>
        <v>0</v>
      </c>
      <c r="N3495" s="197"/>
      <c r="O3495" s="197"/>
      <c r="P3495" s="197" t="e">
        <f t="shared" si="267"/>
        <v>#DIV/0!</v>
      </c>
      <c r="Q3495" s="196"/>
      <c r="R3495" s="197"/>
      <c r="S3495" s="199">
        <f t="shared" si="268"/>
        <v>0</v>
      </c>
      <c r="T3495" s="200">
        <f ca="1">(P3495+S3495)-INVENTARIO[[#This Row],[Comisión 10%]]</f>
        <v>0</v>
      </c>
      <c r="U3495" s="197">
        <f t="shared" ca="1" si="269"/>
        <v>0</v>
      </c>
      <c r="V3495" s="201"/>
      <c r="W3495" s="20">
        <f ca="1">INVENTARIO[[#This Row],[Precio Final]]-(INVENTARIO[[#This Row],[Comisión 10%]]+INVENTARIO[[#This Row],[Costo total]])</f>
        <v>0</v>
      </c>
      <c r="X3495" s="20">
        <f ca="1">INVENTARIO[[#This Row],[Ganancia Unitaria]]*INVENTARIO[[#This Row],[Salidas]]</f>
        <v>0</v>
      </c>
      <c r="Y3495" s="20"/>
      <c r="Z3495" s="20"/>
    </row>
    <row r="3496" spans="1:26" ht="55" hidden="1" customHeight="1" x14ac:dyDescent="0.15">
      <c r="A3496" s="23"/>
      <c r="B3496" s="171"/>
      <c r="C3496" s="22"/>
      <c r="D3496" s="120"/>
      <c r="E3496" s="194"/>
      <c r="F3496" s="195" t="s">
        <v>697</v>
      </c>
      <c r="G3496" s="196"/>
      <c r="H3496" s="197"/>
      <c r="I3496" s="198">
        <f t="shared" ca="1" si="266"/>
        <v>0</v>
      </c>
      <c r="J3496" s="121"/>
      <c r="K3496" s="196">
        <f>SUMIFS(VENTAS[Cantidad],VENTAS[Código del producto Vendido],INVENTARIO[[#This Row],[Code]])</f>
        <v>0</v>
      </c>
      <c r="L3496" s="196">
        <f>INVENTARIO[[#This Row],[Entradas]]-INVENTARIO[[#This Row],[Salidas]]</f>
        <v>0</v>
      </c>
      <c r="M3496" s="197">
        <f ca="1">INVENTARIO[[#This Row],[Pricing 1]]*10%</f>
        <v>0</v>
      </c>
      <c r="N3496" s="197"/>
      <c r="O3496" s="197"/>
      <c r="P3496" s="197" t="e">
        <f t="shared" si="267"/>
        <v>#DIV/0!</v>
      </c>
      <c r="Q3496" s="196"/>
      <c r="R3496" s="197"/>
      <c r="S3496" s="199">
        <f t="shared" si="268"/>
        <v>0</v>
      </c>
      <c r="T3496" s="200">
        <f ca="1">(P3496+S3496)-INVENTARIO[[#This Row],[Comisión 10%]]</f>
        <v>0</v>
      </c>
      <c r="U3496" s="197">
        <f t="shared" ca="1" si="269"/>
        <v>0</v>
      </c>
      <c r="V3496" s="201"/>
      <c r="W3496" s="20">
        <f ca="1">INVENTARIO[[#This Row],[Precio Final]]-(INVENTARIO[[#This Row],[Comisión 10%]]+INVENTARIO[[#This Row],[Costo total]])</f>
        <v>0</v>
      </c>
      <c r="X3496" s="20">
        <f ca="1">INVENTARIO[[#This Row],[Ganancia Unitaria]]*INVENTARIO[[#This Row],[Salidas]]</f>
        <v>0</v>
      </c>
      <c r="Y3496" s="20"/>
      <c r="Z3496" s="20"/>
    </row>
    <row r="3497" spans="1:26" ht="55" hidden="1" customHeight="1" x14ac:dyDescent="0.15">
      <c r="A3497" s="23"/>
      <c r="B3497" s="171"/>
      <c r="C3497" s="22"/>
      <c r="D3497" s="120"/>
      <c r="E3497" s="194"/>
      <c r="F3497" s="195" t="s">
        <v>695</v>
      </c>
      <c r="G3497" s="196"/>
      <c r="H3497" s="197"/>
      <c r="I3497" s="198">
        <f t="shared" ca="1" si="266"/>
        <v>0</v>
      </c>
      <c r="J3497" s="121"/>
      <c r="K3497" s="196">
        <f>SUMIFS(VENTAS[Cantidad],VENTAS[Código del producto Vendido],INVENTARIO[[#This Row],[Code]])</f>
        <v>0</v>
      </c>
      <c r="L3497" s="196">
        <f>INVENTARIO[[#This Row],[Entradas]]-INVENTARIO[[#This Row],[Salidas]]</f>
        <v>0</v>
      </c>
      <c r="M3497" s="197">
        <f ca="1">INVENTARIO[[#This Row],[Pricing 1]]*10%</f>
        <v>0</v>
      </c>
      <c r="N3497" s="197"/>
      <c r="O3497" s="197"/>
      <c r="P3497" s="197" t="e">
        <f t="shared" si="267"/>
        <v>#DIV/0!</v>
      </c>
      <c r="Q3497" s="196"/>
      <c r="R3497" s="197"/>
      <c r="S3497" s="199">
        <f t="shared" si="268"/>
        <v>0</v>
      </c>
      <c r="T3497" s="200">
        <f ca="1">(P3497+S3497)-INVENTARIO[[#This Row],[Comisión 10%]]</f>
        <v>0</v>
      </c>
      <c r="U3497" s="197">
        <f t="shared" ca="1" si="269"/>
        <v>0</v>
      </c>
      <c r="V3497" s="201"/>
      <c r="W3497" s="20">
        <f ca="1">INVENTARIO[[#This Row],[Precio Final]]-(INVENTARIO[[#This Row],[Comisión 10%]]+INVENTARIO[[#This Row],[Costo total]])</f>
        <v>0</v>
      </c>
      <c r="X3497" s="20">
        <f ca="1">INVENTARIO[[#This Row],[Ganancia Unitaria]]*INVENTARIO[[#This Row],[Salidas]]</f>
        <v>0</v>
      </c>
      <c r="Y3497" s="20"/>
      <c r="Z3497" s="20"/>
    </row>
    <row r="3498" spans="1:26" ht="55" hidden="1" customHeight="1" x14ac:dyDescent="0.15">
      <c r="A3498" s="23"/>
      <c r="B3498" s="171"/>
      <c r="C3498" s="22"/>
      <c r="D3498" s="120"/>
      <c r="E3498" s="194"/>
      <c r="F3498" s="195" t="s">
        <v>697</v>
      </c>
      <c r="G3498" s="196"/>
      <c r="H3498" s="197"/>
      <c r="I3498" s="198">
        <f t="shared" ca="1" si="266"/>
        <v>0</v>
      </c>
      <c r="J3498" s="121"/>
      <c r="K3498" s="196">
        <f>SUMIFS(VENTAS[Cantidad],VENTAS[Código del producto Vendido],INVENTARIO[[#This Row],[Code]])</f>
        <v>0</v>
      </c>
      <c r="L3498" s="196">
        <f>INVENTARIO[[#This Row],[Entradas]]-INVENTARIO[[#This Row],[Salidas]]</f>
        <v>0</v>
      </c>
      <c r="M3498" s="197">
        <f ca="1">INVENTARIO[[#This Row],[Pricing 1]]*10%</f>
        <v>0</v>
      </c>
      <c r="N3498" s="197"/>
      <c r="O3498" s="197"/>
      <c r="P3498" s="197" t="e">
        <f t="shared" si="267"/>
        <v>#DIV/0!</v>
      </c>
      <c r="Q3498" s="196"/>
      <c r="R3498" s="197"/>
      <c r="S3498" s="199">
        <f t="shared" si="268"/>
        <v>0</v>
      </c>
      <c r="T3498" s="200">
        <f ca="1">(P3498+S3498)-INVENTARIO[[#This Row],[Comisión 10%]]</f>
        <v>0</v>
      </c>
      <c r="U3498" s="197">
        <f t="shared" ca="1" si="269"/>
        <v>0</v>
      </c>
      <c r="V3498" s="201"/>
      <c r="W3498" s="20">
        <f ca="1">INVENTARIO[[#This Row],[Precio Final]]-(INVENTARIO[[#This Row],[Comisión 10%]]+INVENTARIO[[#This Row],[Costo total]])</f>
        <v>0</v>
      </c>
      <c r="X3498" s="20">
        <f ca="1">INVENTARIO[[#This Row],[Ganancia Unitaria]]*INVENTARIO[[#This Row],[Salidas]]</f>
        <v>0</v>
      </c>
      <c r="Y3498" s="20"/>
      <c r="Z3498" s="20"/>
    </row>
    <row r="3499" spans="1:26" ht="55" hidden="1" customHeight="1" x14ac:dyDescent="0.15">
      <c r="A3499" s="23"/>
      <c r="B3499" s="171"/>
      <c r="C3499" s="22"/>
      <c r="D3499" s="120"/>
      <c r="E3499" s="194"/>
      <c r="F3499" s="195" t="s">
        <v>698</v>
      </c>
      <c r="G3499" s="196"/>
      <c r="H3499" s="197"/>
      <c r="I3499" s="198">
        <f t="shared" ca="1" si="266"/>
        <v>0</v>
      </c>
      <c r="J3499" s="121"/>
      <c r="K3499" s="196">
        <f>SUMIFS(VENTAS[Cantidad],VENTAS[Código del producto Vendido],INVENTARIO[[#This Row],[Code]])</f>
        <v>0</v>
      </c>
      <c r="L3499" s="196">
        <f>INVENTARIO[[#This Row],[Entradas]]-INVENTARIO[[#This Row],[Salidas]]</f>
        <v>0</v>
      </c>
      <c r="M3499" s="197">
        <f ca="1">INVENTARIO[[#This Row],[Pricing 1]]*10%</f>
        <v>0</v>
      </c>
      <c r="N3499" s="197"/>
      <c r="O3499" s="197"/>
      <c r="P3499" s="197" t="e">
        <f t="shared" si="267"/>
        <v>#DIV/0!</v>
      </c>
      <c r="Q3499" s="196"/>
      <c r="R3499" s="197"/>
      <c r="S3499" s="199">
        <f t="shared" si="268"/>
        <v>0</v>
      </c>
      <c r="T3499" s="200">
        <f ca="1">(P3499+S3499)-INVENTARIO[[#This Row],[Comisión 10%]]</f>
        <v>0</v>
      </c>
      <c r="U3499" s="197">
        <f t="shared" ca="1" si="269"/>
        <v>0</v>
      </c>
      <c r="V3499" s="201"/>
      <c r="W3499" s="20">
        <f ca="1">INVENTARIO[[#This Row],[Precio Final]]-(INVENTARIO[[#This Row],[Comisión 10%]]+INVENTARIO[[#This Row],[Costo total]])</f>
        <v>0</v>
      </c>
      <c r="X3499" s="20">
        <f ca="1">INVENTARIO[[#This Row],[Ganancia Unitaria]]*INVENTARIO[[#This Row],[Salidas]]</f>
        <v>0</v>
      </c>
      <c r="Y3499" s="20"/>
      <c r="Z3499" s="20"/>
    </row>
    <row r="3500" spans="1:26" ht="55" hidden="1" customHeight="1" x14ac:dyDescent="0.15">
      <c r="A3500" s="23"/>
      <c r="B3500" s="171"/>
      <c r="C3500" s="22"/>
      <c r="D3500" s="120"/>
      <c r="E3500" s="194"/>
      <c r="F3500" s="195" t="s">
        <v>692</v>
      </c>
      <c r="G3500" s="196"/>
      <c r="H3500" s="197"/>
      <c r="I3500" s="198">
        <f t="shared" ca="1" si="266"/>
        <v>0</v>
      </c>
      <c r="J3500" s="121"/>
      <c r="K3500" s="196">
        <f>SUMIFS(VENTAS[Cantidad],VENTAS[Código del producto Vendido],INVENTARIO[[#This Row],[Code]])</f>
        <v>0</v>
      </c>
      <c r="L3500" s="196">
        <f>INVENTARIO[[#This Row],[Entradas]]-INVENTARIO[[#This Row],[Salidas]]</f>
        <v>0</v>
      </c>
      <c r="M3500" s="197">
        <f ca="1">INVENTARIO[[#This Row],[Pricing 1]]*10%</f>
        <v>0</v>
      </c>
      <c r="N3500" s="197"/>
      <c r="O3500" s="197"/>
      <c r="P3500" s="197" t="e">
        <f t="shared" si="267"/>
        <v>#DIV/0!</v>
      </c>
      <c r="Q3500" s="196"/>
      <c r="R3500" s="197"/>
      <c r="S3500" s="199">
        <f t="shared" si="268"/>
        <v>0</v>
      </c>
      <c r="T3500" s="200">
        <f ca="1">(P3500+S3500)-INVENTARIO[[#This Row],[Comisión 10%]]</f>
        <v>0</v>
      </c>
      <c r="U3500" s="197">
        <f t="shared" ca="1" si="269"/>
        <v>0</v>
      </c>
      <c r="V3500" s="201"/>
      <c r="W3500" s="20">
        <f ca="1">INVENTARIO[[#This Row],[Precio Final]]-(INVENTARIO[[#This Row],[Comisión 10%]]+INVENTARIO[[#This Row],[Costo total]])</f>
        <v>0</v>
      </c>
      <c r="X3500" s="20">
        <f ca="1">INVENTARIO[[#This Row],[Ganancia Unitaria]]*INVENTARIO[[#This Row],[Salidas]]</f>
        <v>0</v>
      </c>
      <c r="Y3500" s="20"/>
      <c r="Z3500" s="20"/>
    </row>
    <row r="3501" spans="1:26" ht="55" hidden="1" customHeight="1" x14ac:dyDescent="0.15">
      <c r="A3501" s="23"/>
      <c r="B3501" s="171"/>
      <c r="C3501" s="22"/>
      <c r="D3501" s="120"/>
      <c r="E3501" s="194"/>
      <c r="F3501" s="195" t="s">
        <v>695</v>
      </c>
      <c r="G3501" s="196"/>
      <c r="H3501" s="197"/>
      <c r="I3501" s="198">
        <f t="shared" ca="1" si="266"/>
        <v>0</v>
      </c>
      <c r="J3501" s="121"/>
      <c r="K3501" s="196">
        <f>SUMIFS(VENTAS[Cantidad],VENTAS[Código del producto Vendido],INVENTARIO[[#This Row],[Code]])</f>
        <v>0</v>
      </c>
      <c r="L3501" s="196">
        <f>INVENTARIO[[#This Row],[Entradas]]-INVENTARIO[[#This Row],[Salidas]]</f>
        <v>0</v>
      </c>
      <c r="M3501" s="197">
        <f ca="1">INVENTARIO[[#This Row],[Pricing 1]]*10%</f>
        <v>0</v>
      </c>
      <c r="N3501" s="197"/>
      <c r="O3501" s="197"/>
      <c r="P3501" s="197" t="e">
        <f t="shared" si="267"/>
        <v>#DIV/0!</v>
      </c>
      <c r="Q3501" s="196"/>
      <c r="R3501" s="197"/>
      <c r="S3501" s="199">
        <f t="shared" si="268"/>
        <v>0</v>
      </c>
      <c r="T3501" s="200">
        <f ca="1">(P3501+S3501)-INVENTARIO[[#This Row],[Comisión 10%]]</f>
        <v>0</v>
      </c>
      <c r="U3501" s="197">
        <f t="shared" ca="1" si="269"/>
        <v>0</v>
      </c>
      <c r="V3501" s="201"/>
      <c r="W3501" s="20">
        <f ca="1">INVENTARIO[[#This Row],[Precio Final]]-(INVENTARIO[[#This Row],[Comisión 10%]]+INVENTARIO[[#This Row],[Costo total]])</f>
        <v>0</v>
      </c>
      <c r="X3501" s="20">
        <f ca="1">INVENTARIO[[#This Row],[Ganancia Unitaria]]*INVENTARIO[[#This Row],[Salidas]]</f>
        <v>0</v>
      </c>
      <c r="Y3501" s="20"/>
      <c r="Z3501" s="20"/>
    </row>
    <row r="3502" spans="1:26" ht="55" hidden="1" customHeight="1" x14ac:dyDescent="0.15">
      <c r="A3502" s="23"/>
      <c r="B3502" s="171"/>
      <c r="C3502" s="22"/>
      <c r="D3502" s="120"/>
      <c r="E3502" s="194"/>
      <c r="F3502" s="195" t="s">
        <v>695</v>
      </c>
      <c r="G3502" s="196"/>
      <c r="H3502" s="197"/>
      <c r="I3502" s="198">
        <f t="shared" ca="1" si="266"/>
        <v>0</v>
      </c>
      <c r="J3502" s="121"/>
      <c r="K3502" s="196">
        <f>SUMIFS(VENTAS[Cantidad],VENTAS[Código del producto Vendido],INVENTARIO[[#This Row],[Code]])</f>
        <v>0</v>
      </c>
      <c r="L3502" s="196">
        <f>INVENTARIO[[#This Row],[Entradas]]-INVENTARIO[[#This Row],[Salidas]]</f>
        <v>0</v>
      </c>
      <c r="M3502" s="197">
        <f ca="1">INVENTARIO[[#This Row],[Pricing 1]]*10%</f>
        <v>0</v>
      </c>
      <c r="N3502" s="197"/>
      <c r="O3502" s="197"/>
      <c r="P3502" s="197" t="e">
        <f t="shared" si="267"/>
        <v>#DIV/0!</v>
      </c>
      <c r="Q3502" s="196"/>
      <c r="R3502" s="197"/>
      <c r="S3502" s="199">
        <f t="shared" si="268"/>
        <v>0</v>
      </c>
      <c r="T3502" s="200">
        <f ca="1">(P3502+S3502)-INVENTARIO[[#This Row],[Comisión 10%]]</f>
        <v>0</v>
      </c>
      <c r="U3502" s="197">
        <f t="shared" ca="1" si="269"/>
        <v>0</v>
      </c>
      <c r="V3502" s="201"/>
      <c r="W3502" s="20">
        <f ca="1">INVENTARIO[[#This Row],[Precio Final]]-(INVENTARIO[[#This Row],[Comisión 10%]]+INVENTARIO[[#This Row],[Costo total]])</f>
        <v>0</v>
      </c>
      <c r="X3502" s="20">
        <f ca="1">INVENTARIO[[#This Row],[Ganancia Unitaria]]*INVENTARIO[[#This Row],[Salidas]]</f>
        <v>0</v>
      </c>
      <c r="Y3502" s="20"/>
      <c r="Z3502" s="20"/>
    </row>
    <row r="3503" spans="1:26" ht="55" hidden="1" customHeight="1" x14ac:dyDescent="0.15">
      <c r="A3503" s="23"/>
      <c r="B3503" s="171"/>
      <c r="C3503" s="22"/>
      <c r="D3503" s="120"/>
      <c r="E3503" s="194"/>
      <c r="F3503" s="195" t="s">
        <v>697</v>
      </c>
      <c r="G3503" s="196"/>
      <c r="H3503" s="197"/>
      <c r="I3503" s="198">
        <f t="shared" ca="1" si="266"/>
        <v>0</v>
      </c>
      <c r="J3503" s="121"/>
      <c r="K3503" s="196">
        <f>SUMIFS(VENTAS[Cantidad],VENTAS[Código del producto Vendido],INVENTARIO[[#This Row],[Code]])</f>
        <v>0</v>
      </c>
      <c r="L3503" s="196">
        <f>INVENTARIO[[#This Row],[Entradas]]-INVENTARIO[[#This Row],[Salidas]]</f>
        <v>0</v>
      </c>
      <c r="M3503" s="197">
        <f ca="1">INVENTARIO[[#This Row],[Pricing 1]]*10%</f>
        <v>0</v>
      </c>
      <c r="N3503" s="197"/>
      <c r="O3503" s="197"/>
      <c r="P3503" s="197" t="e">
        <f t="shared" si="267"/>
        <v>#DIV/0!</v>
      </c>
      <c r="Q3503" s="196"/>
      <c r="R3503" s="197"/>
      <c r="S3503" s="199">
        <f t="shared" si="268"/>
        <v>0</v>
      </c>
      <c r="T3503" s="200">
        <f ca="1">(P3503+S3503)-INVENTARIO[[#This Row],[Comisión 10%]]</f>
        <v>0</v>
      </c>
      <c r="U3503" s="197">
        <f t="shared" ca="1" si="269"/>
        <v>0</v>
      </c>
      <c r="V3503" s="201"/>
      <c r="W3503" s="20">
        <f ca="1">INVENTARIO[[#This Row],[Precio Final]]-(INVENTARIO[[#This Row],[Comisión 10%]]+INVENTARIO[[#This Row],[Costo total]])</f>
        <v>0</v>
      </c>
      <c r="X3503" s="20">
        <f ca="1">INVENTARIO[[#This Row],[Ganancia Unitaria]]*INVENTARIO[[#This Row],[Salidas]]</f>
        <v>0</v>
      </c>
      <c r="Y3503" s="20"/>
      <c r="Z3503" s="20"/>
    </row>
    <row r="3504" spans="1:26" ht="55" hidden="1" customHeight="1" x14ac:dyDescent="0.15">
      <c r="A3504" s="23"/>
      <c r="B3504" s="171"/>
      <c r="C3504" s="22"/>
      <c r="D3504" s="120"/>
      <c r="E3504" s="194"/>
      <c r="F3504" s="195" t="s">
        <v>695</v>
      </c>
      <c r="G3504" s="196"/>
      <c r="H3504" s="197"/>
      <c r="I3504" s="198">
        <f t="shared" ca="1" si="266"/>
        <v>0</v>
      </c>
      <c r="J3504" s="121"/>
      <c r="K3504" s="196">
        <f>SUMIFS(VENTAS[Cantidad],VENTAS[Código del producto Vendido],INVENTARIO[[#This Row],[Code]])</f>
        <v>0</v>
      </c>
      <c r="L3504" s="196">
        <f>INVENTARIO[[#This Row],[Entradas]]-INVENTARIO[[#This Row],[Salidas]]</f>
        <v>0</v>
      </c>
      <c r="M3504" s="197">
        <f ca="1">INVENTARIO[[#This Row],[Pricing 1]]*10%</f>
        <v>0</v>
      </c>
      <c r="N3504" s="197"/>
      <c r="O3504" s="197"/>
      <c r="P3504" s="197" t="e">
        <f t="shared" si="267"/>
        <v>#DIV/0!</v>
      </c>
      <c r="Q3504" s="196"/>
      <c r="R3504" s="197"/>
      <c r="S3504" s="199">
        <f t="shared" si="268"/>
        <v>0</v>
      </c>
      <c r="T3504" s="200">
        <f ca="1">(P3504+S3504)-INVENTARIO[[#This Row],[Comisión 10%]]</f>
        <v>0</v>
      </c>
      <c r="U3504" s="197">
        <f t="shared" ca="1" si="269"/>
        <v>0</v>
      </c>
      <c r="V3504" s="201"/>
      <c r="W3504" s="20">
        <f ca="1">INVENTARIO[[#This Row],[Precio Final]]-(INVENTARIO[[#This Row],[Comisión 10%]]+INVENTARIO[[#This Row],[Costo total]])</f>
        <v>0</v>
      </c>
      <c r="X3504" s="20">
        <f ca="1">INVENTARIO[[#This Row],[Ganancia Unitaria]]*INVENTARIO[[#This Row],[Salidas]]</f>
        <v>0</v>
      </c>
      <c r="Y3504" s="20"/>
      <c r="Z3504" s="20"/>
    </row>
    <row r="3505" spans="1:26" ht="55" hidden="1" customHeight="1" x14ac:dyDescent="0.15">
      <c r="A3505" s="23"/>
      <c r="B3505" s="171"/>
      <c r="C3505" s="22"/>
      <c r="D3505" s="120"/>
      <c r="E3505" s="194"/>
      <c r="F3505" s="195" t="s">
        <v>698</v>
      </c>
      <c r="G3505" s="196"/>
      <c r="H3505" s="197"/>
      <c r="I3505" s="198">
        <f t="shared" ca="1" si="266"/>
        <v>0</v>
      </c>
      <c r="J3505" s="121"/>
      <c r="K3505" s="196">
        <f>SUMIFS(VENTAS[Cantidad],VENTAS[Código del producto Vendido],INVENTARIO[[#This Row],[Code]])</f>
        <v>0</v>
      </c>
      <c r="L3505" s="196">
        <f>INVENTARIO[[#This Row],[Entradas]]-INVENTARIO[[#This Row],[Salidas]]</f>
        <v>0</v>
      </c>
      <c r="M3505" s="197">
        <f ca="1">INVENTARIO[[#This Row],[Pricing 1]]*10%</f>
        <v>0</v>
      </c>
      <c r="N3505" s="197"/>
      <c r="O3505" s="197"/>
      <c r="P3505" s="197" t="e">
        <f t="shared" si="267"/>
        <v>#DIV/0!</v>
      </c>
      <c r="Q3505" s="196"/>
      <c r="R3505" s="197"/>
      <c r="S3505" s="199">
        <f t="shared" si="268"/>
        <v>0</v>
      </c>
      <c r="T3505" s="200">
        <f ca="1">(P3505+S3505)-INVENTARIO[[#This Row],[Comisión 10%]]</f>
        <v>0</v>
      </c>
      <c r="U3505" s="197">
        <f t="shared" ca="1" si="269"/>
        <v>0</v>
      </c>
      <c r="V3505" s="201"/>
      <c r="W3505" s="20">
        <f ca="1">INVENTARIO[[#This Row],[Precio Final]]-(INVENTARIO[[#This Row],[Comisión 10%]]+INVENTARIO[[#This Row],[Costo total]])</f>
        <v>0</v>
      </c>
      <c r="X3505" s="20">
        <f ca="1">INVENTARIO[[#This Row],[Ganancia Unitaria]]*INVENTARIO[[#This Row],[Salidas]]</f>
        <v>0</v>
      </c>
      <c r="Y3505" s="20"/>
      <c r="Z3505" s="20"/>
    </row>
    <row r="3506" spans="1:26" ht="55" hidden="1" customHeight="1" x14ac:dyDescent="0.15">
      <c r="A3506" s="23"/>
      <c r="B3506" s="171"/>
      <c r="C3506" s="22"/>
      <c r="D3506" s="120"/>
      <c r="E3506" s="194"/>
      <c r="F3506" s="195" t="s">
        <v>695</v>
      </c>
      <c r="G3506" s="196"/>
      <c r="H3506" s="197"/>
      <c r="I3506" s="198">
        <f t="shared" ca="1" si="266"/>
        <v>0</v>
      </c>
      <c r="J3506" s="121"/>
      <c r="K3506" s="196">
        <f>SUMIFS(VENTAS[Cantidad],VENTAS[Código del producto Vendido],INVENTARIO[[#This Row],[Code]])</f>
        <v>0</v>
      </c>
      <c r="L3506" s="196">
        <f>INVENTARIO[[#This Row],[Entradas]]-INVENTARIO[[#This Row],[Salidas]]</f>
        <v>0</v>
      </c>
      <c r="M3506" s="197">
        <f ca="1">INVENTARIO[[#This Row],[Pricing 1]]*10%</f>
        <v>0</v>
      </c>
      <c r="N3506" s="197"/>
      <c r="O3506" s="197"/>
      <c r="P3506" s="197" t="e">
        <f t="shared" si="267"/>
        <v>#DIV/0!</v>
      </c>
      <c r="Q3506" s="196"/>
      <c r="R3506" s="197"/>
      <c r="S3506" s="199">
        <f t="shared" si="268"/>
        <v>0</v>
      </c>
      <c r="T3506" s="200">
        <f ca="1">(P3506+S3506)-INVENTARIO[[#This Row],[Comisión 10%]]</f>
        <v>0</v>
      </c>
      <c r="U3506" s="197">
        <f t="shared" ca="1" si="269"/>
        <v>0</v>
      </c>
      <c r="V3506" s="201"/>
      <c r="W3506" s="20">
        <f ca="1">INVENTARIO[[#This Row],[Precio Final]]-(INVENTARIO[[#This Row],[Comisión 10%]]+INVENTARIO[[#This Row],[Costo total]])</f>
        <v>0</v>
      </c>
      <c r="X3506" s="20">
        <f ca="1">INVENTARIO[[#This Row],[Ganancia Unitaria]]*INVENTARIO[[#This Row],[Salidas]]</f>
        <v>0</v>
      </c>
      <c r="Y3506" s="20"/>
      <c r="Z3506" s="20"/>
    </row>
    <row r="3507" spans="1:26" ht="55" hidden="1" customHeight="1" x14ac:dyDescent="0.15">
      <c r="A3507" s="23"/>
      <c r="B3507" s="171"/>
      <c r="C3507" s="22"/>
      <c r="D3507" s="120"/>
      <c r="E3507" s="194"/>
      <c r="F3507" s="195" t="s">
        <v>697</v>
      </c>
      <c r="G3507" s="196"/>
      <c r="H3507" s="197"/>
      <c r="I3507" s="198">
        <f t="shared" ca="1" si="266"/>
        <v>0</v>
      </c>
      <c r="J3507" s="121"/>
      <c r="K3507" s="196">
        <f>SUMIFS(VENTAS[Cantidad],VENTAS[Código del producto Vendido],INVENTARIO[[#This Row],[Code]])</f>
        <v>0</v>
      </c>
      <c r="L3507" s="196">
        <f>INVENTARIO[[#This Row],[Entradas]]-INVENTARIO[[#This Row],[Salidas]]</f>
        <v>0</v>
      </c>
      <c r="M3507" s="197">
        <f ca="1">INVENTARIO[[#This Row],[Pricing 1]]*10%</f>
        <v>0</v>
      </c>
      <c r="N3507" s="197"/>
      <c r="O3507" s="197"/>
      <c r="P3507" s="197" t="e">
        <f t="shared" si="267"/>
        <v>#DIV/0!</v>
      </c>
      <c r="Q3507" s="196"/>
      <c r="R3507" s="197"/>
      <c r="S3507" s="199">
        <f t="shared" si="268"/>
        <v>0</v>
      </c>
      <c r="T3507" s="200">
        <f ca="1">(P3507+S3507)-INVENTARIO[[#This Row],[Comisión 10%]]</f>
        <v>0</v>
      </c>
      <c r="U3507" s="197">
        <f t="shared" ca="1" si="269"/>
        <v>0</v>
      </c>
      <c r="V3507" s="201"/>
      <c r="W3507" s="20">
        <f ca="1">INVENTARIO[[#This Row],[Precio Final]]-(INVENTARIO[[#This Row],[Comisión 10%]]+INVENTARIO[[#This Row],[Costo total]])</f>
        <v>0</v>
      </c>
      <c r="X3507" s="20">
        <f ca="1">INVENTARIO[[#This Row],[Ganancia Unitaria]]*INVENTARIO[[#This Row],[Salidas]]</f>
        <v>0</v>
      </c>
      <c r="Y3507" s="20"/>
      <c r="Z3507" s="20"/>
    </row>
    <row r="3508" spans="1:26" ht="55" hidden="1" customHeight="1" x14ac:dyDescent="0.15">
      <c r="A3508" s="23"/>
      <c r="B3508" s="171"/>
      <c r="C3508" s="22"/>
      <c r="D3508" s="120"/>
      <c r="E3508" s="194"/>
      <c r="F3508" s="195" t="s">
        <v>695</v>
      </c>
      <c r="G3508" s="196"/>
      <c r="H3508" s="197"/>
      <c r="I3508" s="198">
        <f t="shared" ca="1" si="266"/>
        <v>0</v>
      </c>
      <c r="J3508" s="121"/>
      <c r="K3508" s="196">
        <f>SUMIFS(VENTAS[Cantidad],VENTAS[Código del producto Vendido],INVENTARIO[[#This Row],[Code]])</f>
        <v>0</v>
      </c>
      <c r="L3508" s="196">
        <f>INVENTARIO[[#This Row],[Entradas]]-INVENTARIO[[#This Row],[Salidas]]</f>
        <v>0</v>
      </c>
      <c r="M3508" s="197">
        <f ca="1">INVENTARIO[[#This Row],[Pricing 1]]*10%</f>
        <v>0</v>
      </c>
      <c r="N3508" s="197"/>
      <c r="O3508" s="197"/>
      <c r="P3508" s="197" t="e">
        <f t="shared" si="267"/>
        <v>#DIV/0!</v>
      </c>
      <c r="Q3508" s="196"/>
      <c r="R3508" s="197"/>
      <c r="S3508" s="199">
        <f t="shared" si="268"/>
        <v>0</v>
      </c>
      <c r="T3508" s="200">
        <f ca="1">(P3508+S3508)-INVENTARIO[[#This Row],[Comisión 10%]]</f>
        <v>0</v>
      </c>
      <c r="U3508" s="197">
        <f t="shared" ca="1" si="269"/>
        <v>0</v>
      </c>
      <c r="V3508" s="201"/>
      <c r="W3508" s="20">
        <f ca="1">INVENTARIO[[#This Row],[Precio Final]]-(INVENTARIO[[#This Row],[Comisión 10%]]+INVENTARIO[[#This Row],[Costo total]])</f>
        <v>0</v>
      </c>
      <c r="X3508" s="20">
        <f ca="1">INVENTARIO[[#This Row],[Ganancia Unitaria]]*INVENTARIO[[#This Row],[Salidas]]</f>
        <v>0</v>
      </c>
      <c r="Y3508" s="20"/>
      <c r="Z3508" s="20"/>
    </row>
    <row r="3509" spans="1:26" ht="55" hidden="1" customHeight="1" x14ac:dyDescent="0.15">
      <c r="A3509" s="23"/>
      <c r="B3509" s="171"/>
      <c r="C3509" s="22"/>
      <c r="D3509" s="120"/>
      <c r="E3509" s="194"/>
      <c r="F3509" s="195" t="s">
        <v>698</v>
      </c>
      <c r="G3509" s="196"/>
      <c r="H3509" s="197"/>
      <c r="I3509" s="198">
        <f t="shared" ca="1" si="266"/>
        <v>0</v>
      </c>
      <c r="J3509" s="121"/>
      <c r="K3509" s="196">
        <f>SUMIFS(VENTAS[Cantidad],VENTAS[Código del producto Vendido],INVENTARIO[[#This Row],[Code]])</f>
        <v>0</v>
      </c>
      <c r="L3509" s="196">
        <f>INVENTARIO[[#This Row],[Entradas]]-INVENTARIO[[#This Row],[Salidas]]</f>
        <v>0</v>
      </c>
      <c r="M3509" s="197">
        <f ca="1">INVENTARIO[[#This Row],[Pricing 1]]*10%</f>
        <v>0</v>
      </c>
      <c r="N3509" s="197"/>
      <c r="O3509" s="197"/>
      <c r="P3509" s="197" t="e">
        <f t="shared" si="267"/>
        <v>#DIV/0!</v>
      </c>
      <c r="Q3509" s="196"/>
      <c r="R3509" s="197"/>
      <c r="S3509" s="199">
        <f t="shared" si="268"/>
        <v>0</v>
      </c>
      <c r="T3509" s="200">
        <f ca="1">(P3509+S3509)-INVENTARIO[[#This Row],[Comisión 10%]]</f>
        <v>0</v>
      </c>
      <c r="U3509" s="197">
        <f t="shared" ca="1" si="269"/>
        <v>0</v>
      </c>
      <c r="V3509" s="201"/>
      <c r="W3509" s="20">
        <f ca="1">INVENTARIO[[#This Row],[Precio Final]]-(INVENTARIO[[#This Row],[Comisión 10%]]+INVENTARIO[[#This Row],[Costo total]])</f>
        <v>0</v>
      </c>
      <c r="X3509" s="20">
        <f ca="1">INVENTARIO[[#This Row],[Ganancia Unitaria]]*INVENTARIO[[#This Row],[Salidas]]</f>
        <v>0</v>
      </c>
      <c r="Y3509" s="20"/>
      <c r="Z3509" s="20"/>
    </row>
    <row r="3510" spans="1:26" ht="55" hidden="1" customHeight="1" x14ac:dyDescent="0.15">
      <c r="A3510" s="23"/>
      <c r="B3510" s="171"/>
      <c r="C3510" s="22"/>
      <c r="D3510" s="120"/>
      <c r="E3510" s="194"/>
      <c r="F3510" s="195" t="s">
        <v>697</v>
      </c>
      <c r="G3510" s="196"/>
      <c r="H3510" s="197"/>
      <c r="I3510" s="198">
        <f t="shared" ref="I3510:I3573" ca="1" si="270">U3510</f>
        <v>0</v>
      </c>
      <c r="J3510" s="121"/>
      <c r="K3510" s="196">
        <f>SUMIFS(VENTAS[Cantidad],VENTAS[Código del producto Vendido],INVENTARIO[[#This Row],[Code]])</f>
        <v>0</v>
      </c>
      <c r="L3510" s="196">
        <f>INVENTARIO[[#This Row],[Entradas]]-INVENTARIO[[#This Row],[Salidas]]</f>
        <v>0</v>
      </c>
      <c r="M3510" s="197">
        <f ca="1">INVENTARIO[[#This Row],[Pricing 1]]*10%</f>
        <v>0</v>
      </c>
      <c r="N3510" s="197"/>
      <c r="O3510" s="197"/>
      <c r="P3510" s="197" t="e">
        <f t="shared" ref="P3510:P3573" si="271">N3510/O3510</f>
        <v>#DIV/0!</v>
      </c>
      <c r="Q3510" s="196"/>
      <c r="R3510" s="197"/>
      <c r="S3510" s="199">
        <f t="shared" ref="S3510:S3573" si="272">Q3510*R3510/1000</f>
        <v>0</v>
      </c>
      <c r="T3510" s="200">
        <f ca="1">(P3510+S3510)-INVENTARIO[[#This Row],[Comisión 10%]]</f>
        <v>0</v>
      </c>
      <c r="U3510" s="197">
        <f t="shared" ref="U3510:U3573" ca="1" si="273">ROUNDUP(T3510,0)</f>
        <v>0</v>
      </c>
      <c r="V3510" s="201"/>
      <c r="W3510" s="20">
        <f ca="1">INVENTARIO[[#This Row],[Precio Final]]-(INVENTARIO[[#This Row],[Comisión 10%]]+INVENTARIO[[#This Row],[Costo total]])</f>
        <v>0</v>
      </c>
      <c r="X3510" s="20">
        <f ca="1">INVENTARIO[[#This Row],[Ganancia Unitaria]]*INVENTARIO[[#This Row],[Salidas]]</f>
        <v>0</v>
      </c>
      <c r="Y3510" s="20"/>
      <c r="Z3510" s="20"/>
    </row>
    <row r="3511" spans="1:26" ht="55" hidden="1" customHeight="1" x14ac:dyDescent="0.15">
      <c r="A3511" s="23"/>
      <c r="B3511" s="171"/>
      <c r="C3511" s="22"/>
      <c r="D3511" s="120"/>
      <c r="E3511" s="194"/>
      <c r="F3511" s="195" t="s">
        <v>695</v>
      </c>
      <c r="G3511" s="196"/>
      <c r="H3511" s="197"/>
      <c r="I3511" s="198">
        <f t="shared" ca="1" si="270"/>
        <v>0</v>
      </c>
      <c r="J3511" s="121"/>
      <c r="K3511" s="196">
        <f>SUMIFS(VENTAS[Cantidad],VENTAS[Código del producto Vendido],INVENTARIO[[#This Row],[Code]])</f>
        <v>0</v>
      </c>
      <c r="L3511" s="196">
        <f>INVENTARIO[[#This Row],[Entradas]]-INVENTARIO[[#This Row],[Salidas]]</f>
        <v>0</v>
      </c>
      <c r="M3511" s="197">
        <f ca="1">INVENTARIO[[#This Row],[Pricing 1]]*10%</f>
        <v>0</v>
      </c>
      <c r="N3511" s="197"/>
      <c r="O3511" s="197"/>
      <c r="P3511" s="197" t="e">
        <f t="shared" si="271"/>
        <v>#DIV/0!</v>
      </c>
      <c r="Q3511" s="196"/>
      <c r="R3511" s="197"/>
      <c r="S3511" s="199">
        <f t="shared" si="272"/>
        <v>0</v>
      </c>
      <c r="T3511" s="200">
        <f ca="1">(P3511+S3511)-INVENTARIO[[#This Row],[Comisión 10%]]</f>
        <v>0</v>
      </c>
      <c r="U3511" s="197">
        <f t="shared" ca="1" si="273"/>
        <v>0</v>
      </c>
      <c r="V3511" s="201"/>
      <c r="W3511" s="20">
        <f ca="1">INVENTARIO[[#This Row],[Precio Final]]-(INVENTARIO[[#This Row],[Comisión 10%]]+INVENTARIO[[#This Row],[Costo total]])</f>
        <v>0</v>
      </c>
      <c r="X3511" s="20">
        <f ca="1">INVENTARIO[[#This Row],[Ganancia Unitaria]]*INVENTARIO[[#This Row],[Salidas]]</f>
        <v>0</v>
      </c>
      <c r="Y3511" s="20"/>
      <c r="Z3511" s="20"/>
    </row>
    <row r="3512" spans="1:26" ht="55" hidden="1" customHeight="1" x14ac:dyDescent="0.15">
      <c r="A3512" s="23"/>
      <c r="B3512" s="171"/>
      <c r="C3512" s="22"/>
      <c r="D3512" s="120"/>
      <c r="E3512" s="194"/>
      <c r="F3512" s="195" t="s">
        <v>1345</v>
      </c>
      <c r="G3512" s="196"/>
      <c r="H3512" s="197"/>
      <c r="I3512" s="198">
        <f t="shared" ca="1" si="270"/>
        <v>0</v>
      </c>
      <c r="J3512" s="121"/>
      <c r="K3512" s="196">
        <f>SUMIFS(VENTAS[Cantidad],VENTAS[Código del producto Vendido],INVENTARIO[[#This Row],[Code]])</f>
        <v>0</v>
      </c>
      <c r="L3512" s="196">
        <f>INVENTARIO[[#This Row],[Entradas]]-INVENTARIO[[#This Row],[Salidas]]</f>
        <v>0</v>
      </c>
      <c r="M3512" s="197">
        <f ca="1">INVENTARIO[[#This Row],[Pricing 1]]*10%</f>
        <v>0</v>
      </c>
      <c r="N3512" s="197"/>
      <c r="O3512" s="197"/>
      <c r="P3512" s="197" t="e">
        <f t="shared" si="271"/>
        <v>#DIV/0!</v>
      </c>
      <c r="Q3512" s="196"/>
      <c r="R3512" s="197"/>
      <c r="S3512" s="199">
        <f t="shared" si="272"/>
        <v>0</v>
      </c>
      <c r="T3512" s="200">
        <f ca="1">(P3512+S3512)-INVENTARIO[[#This Row],[Comisión 10%]]</f>
        <v>0</v>
      </c>
      <c r="U3512" s="197">
        <f t="shared" ca="1" si="273"/>
        <v>0</v>
      </c>
      <c r="V3512" s="201"/>
      <c r="W3512" s="20">
        <f ca="1">INVENTARIO[[#This Row],[Precio Final]]-(INVENTARIO[[#This Row],[Comisión 10%]]+INVENTARIO[[#This Row],[Costo total]])</f>
        <v>0</v>
      </c>
      <c r="X3512" s="20">
        <f ca="1">INVENTARIO[[#This Row],[Ganancia Unitaria]]*INVENTARIO[[#This Row],[Salidas]]</f>
        <v>0</v>
      </c>
      <c r="Y3512" s="20"/>
      <c r="Z3512" s="20"/>
    </row>
    <row r="3513" spans="1:26" ht="55" hidden="1" customHeight="1" x14ac:dyDescent="0.15">
      <c r="A3513" s="23"/>
      <c r="B3513" s="171"/>
      <c r="C3513" s="22"/>
      <c r="D3513" s="120"/>
      <c r="E3513" s="194"/>
      <c r="F3513" s="195" t="s">
        <v>713</v>
      </c>
      <c r="G3513" s="196"/>
      <c r="H3513" s="197"/>
      <c r="I3513" s="198">
        <f t="shared" ca="1" si="270"/>
        <v>0</v>
      </c>
      <c r="J3513" s="121"/>
      <c r="K3513" s="196">
        <f>SUMIFS(VENTAS[Cantidad],VENTAS[Código del producto Vendido],INVENTARIO[[#This Row],[Code]])</f>
        <v>0</v>
      </c>
      <c r="L3513" s="196">
        <f>INVENTARIO[[#This Row],[Entradas]]-INVENTARIO[[#This Row],[Salidas]]</f>
        <v>0</v>
      </c>
      <c r="M3513" s="197">
        <f ca="1">INVENTARIO[[#This Row],[Pricing 1]]*10%</f>
        <v>0</v>
      </c>
      <c r="N3513" s="197"/>
      <c r="O3513" s="197"/>
      <c r="P3513" s="197" t="e">
        <f t="shared" si="271"/>
        <v>#DIV/0!</v>
      </c>
      <c r="Q3513" s="196"/>
      <c r="R3513" s="197"/>
      <c r="S3513" s="199">
        <f t="shared" si="272"/>
        <v>0</v>
      </c>
      <c r="T3513" s="200">
        <f ca="1">(P3513+S3513)-INVENTARIO[[#This Row],[Comisión 10%]]</f>
        <v>0</v>
      </c>
      <c r="U3513" s="197">
        <f t="shared" ca="1" si="273"/>
        <v>0</v>
      </c>
      <c r="V3513" s="201"/>
      <c r="W3513" s="20">
        <f ca="1">INVENTARIO[[#This Row],[Precio Final]]-(INVENTARIO[[#This Row],[Comisión 10%]]+INVENTARIO[[#This Row],[Costo total]])</f>
        <v>0</v>
      </c>
      <c r="X3513" s="20">
        <f ca="1">INVENTARIO[[#This Row],[Ganancia Unitaria]]*INVENTARIO[[#This Row],[Salidas]]</f>
        <v>0</v>
      </c>
      <c r="Y3513" s="20"/>
      <c r="Z3513" s="20"/>
    </row>
    <row r="3514" spans="1:26" ht="55" hidden="1" customHeight="1" x14ac:dyDescent="0.15">
      <c r="A3514" s="23"/>
      <c r="B3514" s="171"/>
      <c r="C3514" s="22"/>
      <c r="D3514" s="120"/>
      <c r="E3514" s="194"/>
      <c r="F3514" s="195" t="s">
        <v>2412</v>
      </c>
      <c r="G3514" s="196"/>
      <c r="H3514" s="197"/>
      <c r="I3514" s="198">
        <f t="shared" ca="1" si="270"/>
        <v>0</v>
      </c>
      <c r="J3514" s="121"/>
      <c r="K3514" s="196">
        <f>SUMIFS(VENTAS[Cantidad],VENTAS[Código del producto Vendido],INVENTARIO[[#This Row],[Code]])</f>
        <v>0</v>
      </c>
      <c r="L3514" s="196">
        <f>INVENTARIO[[#This Row],[Entradas]]-INVENTARIO[[#This Row],[Salidas]]</f>
        <v>0</v>
      </c>
      <c r="M3514" s="197">
        <f ca="1">INVENTARIO[[#This Row],[Pricing 1]]*10%</f>
        <v>0</v>
      </c>
      <c r="N3514" s="197"/>
      <c r="O3514" s="197"/>
      <c r="P3514" s="197" t="e">
        <f t="shared" si="271"/>
        <v>#DIV/0!</v>
      </c>
      <c r="Q3514" s="196"/>
      <c r="R3514" s="197"/>
      <c r="S3514" s="199">
        <f t="shared" si="272"/>
        <v>0</v>
      </c>
      <c r="T3514" s="200">
        <f ca="1">(P3514+S3514)-INVENTARIO[[#This Row],[Comisión 10%]]</f>
        <v>0</v>
      </c>
      <c r="U3514" s="197">
        <f t="shared" ca="1" si="273"/>
        <v>0</v>
      </c>
      <c r="V3514" s="201"/>
      <c r="W3514" s="20">
        <f ca="1">INVENTARIO[[#This Row],[Precio Final]]-(INVENTARIO[[#This Row],[Comisión 10%]]+INVENTARIO[[#This Row],[Costo total]])</f>
        <v>0</v>
      </c>
      <c r="X3514" s="20">
        <f ca="1">INVENTARIO[[#This Row],[Ganancia Unitaria]]*INVENTARIO[[#This Row],[Salidas]]</f>
        <v>0</v>
      </c>
      <c r="Y3514" s="20"/>
      <c r="Z3514" s="20"/>
    </row>
    <row r="3515" spans="1:26" ht="55" hidden="1" customHeight="1" x14ac:dyDescent="0.15">
      <c r="A3515" s="23"/>
      <c r="B3515" s="171"/>
      <c r="C3515" s="22"/>
      <c r="D3515" s="120"/>
      <c r="E3515" s="194"/>
      <c r="F3515" s="195"/>
      <c r="G3515" s="196"/>
      <c r="H3515" s="197"/>
      <c r="I3515" s="198">
        <f t="shared" ca="1" si="270"/>
        <v>0</v>
      </c>
      <c r="J3515" s="121"/>
      <c r="K3515" s="196">
        <f>SUMIFS(VENTAS[Cantidad],VENTAS[Código del producto Vendido],INVENTARIO[[#This Row],[Code]])</f>
        <v>0</v>
      </c>
      <c r="L3515" s="196">
        <f>INVENTARIO[[#This Row],[Entradas]]-INVENTARIO[[#This Row],[Salidas]]</f>
        <v>0</v>
      </c>
      <c r="M3515" s="197">
        <f ca="1">INVENTARIO[[#This Row],[Pricing 1]]*10%</f>
        <v>0</v>
      </c>
      <c r="N3515" s="197"/>
      <c r="O3515" s="197"/>
      <c r="P3515" s="197" t="e">
        <f t="shared" si="271"/>
        <v>#DIV/0!</v>
      </c>
      <c r="Q3515" s="196"/>
      <c r="R3515" s="197"/>
      <c r="S3515" s="199">
        <f t="shared" si="272"/>
        <v>0</v>
      </c>
      <c r="T3515" s="200">
        <f ca="1">(P3515+S3515)-INVENTARIO[[#This Row],[Comisión 10%]]</f>
        <v>0</v>
      </c>
      <c r="U3515" s="197">
        <f t="shared" ca="1" si="273"/>
        <v>0</v>
      </c>
      <c r="V3515" s="201"/>
      <c r="W3515" s="20">
        <f ca="1">INVENTARIO[[#This Row],[Precio Final]]-(INVENTARIO[[#This Row],[Comisión 10%]]+INVENTARIO[[#This Row],[Costo total]])</f>
        <v>0</v>
      </c>
      <c r="X3515" s="20">
        <f ca="1">INVENTARIO[[#This Row],[Ganancia Unitaria]]*INVENTARIO[[#This Row],[Salidas]]</f>
        <v>0</v>
      </c>
      <c r="Y3515" s="20"/>
      <c r="Z3515" s="20"/>
    </row>
    <row r="3516" spans="1:26" ht="55" hidden="1" customHeight="1" x14ac:dyDescent="0.15">
      <c r="A3516" s="23"/>
      <c r="B3516" s="171"/>
      <c r="C3516" s="22"/>
      <c r="D3516" s="120"/>
      <c r="E3516" s="194"/>
      <c r="F3516" s="195" t="s">
        <v>712</v>
      </c>
      <c r="G3516" s="196"/>
      <c r="H3516" s="197"/>
      <c r="I3516" s="198">
        <f t="shared" ca="1" si="270"/>
        <v>0</v>
      </c>
      <c r="J3516" s="121"/>
      <c r="K3516" s="196">
        <f>SUMIFS(VENTAS[Cantidad],VENTAS[Código del producto Vendido],INVENTARIO[[#This Row],[Code]])</f>
        <v>0</v>
      </c>
      <c r="L3516" s="196">
        <f>INVENTARIO[[#This Row],[Entradas]]-INVENTARIO[[#This Row],[Salidas]]</f>
        <v>0</v>
      </c>
      <c r="M3516" s="197">
        <f ca="1">INVENTARIO[[#This Row],[Pricing 1]]*10%</f>
        <v>0</v>
      </c>
      <c r="N3516" s="197"/>
      <c r="O3516" s="197"/>
      <c r="P3516" s="197" t="e">
        <f t="shared" si="271"/>
        <v>#DIV/0!</v>
      </c>
      <c r="Q3516" s="196"/>
      <c r="R3516" s="197"/>
      <c r="S3516" s="199">
        <f t="shared" si="272"/>
        <v>0</v>
      </c>
      <c r="T3516" s="200">
        <f ca="1">(P3516+S3516)-INVENTARIO[[#This Row],[Comisión 10%]]</f>
        <v>0</v>
      </c>
      <c r="U3516" s="197">
        <f t="shared" ca="1" si="273"/>
        <v>0</v>
      </c>
      <c r="V3516" s="201"/>
      <c r="W3516" s="20">
        <f ca="1">INVENTARIO[[#This Row],[Precio Final]]-(INVENTARIO[[#This Row],[Comisión 10%]]+INVENTARIO[[#This Row],[Costo total]])</f>
        <v>0</v>
      </c>
      <c r="X3516" s="20">
        <f ca="1">INVENTARIO[[#This Row],[Ganancia Unitaria]]*INVENTARIO[[#This Row],[Salidas]]</f>
        <v>0</v>
      </c>
      <c r="Y3516" s="20"/>
      <c r="Z3516" s="20"/>
    </row>
    <row r="3517" spans="1:26" ht="55" hidden="1" customHeight="1" x14ac:dyDescent="0.15">
      <c r="A3517" s="23"/>
      <c r="B3517" s="171"/>
      <c r="C3517" s="22"/>
      <c r="D3517" s="120"/>
      <c r="E3517" s="194"/>
      <c r="F3517" s="195" t="s">
        <v>714</v>
      </c>
      <c r="G3517" s="196"/>
      <c r="H3517" s="197"/>
      <c r="I3517" s="198">
        <f t="shared" ca="1" si="270"/>
        <v>0</v>
      </c>
      <c r="J3517" s="121"/>
      <c r="K3517" s="196">
        <f>SUMIFS(VENTAS[Cantidad],VENTAS[Código del producto Vendido],INVENTARIO[[#This Row],[Code]])</f>
        <v>0</v>
      </c>
      <c r="L3517" s="196">
        <f>INVENTARIO[[#This Row],[Entradas]]-INVENTARIO[[#This Row],[Salidas]]</f>
        <v>0</v>
      </c>
      <c r="M3517" s="197">
        <f ca="1">INVENTARIO[[#This Row],[Pricing 1]]*10%</f>
        <v>0</v>
      </c>
      <c r="N3517" s="197"/>
      <c r="O3517" s="197"/>
      <c r="P3517" s="197" t="e">
        <f t="shared" si="271"/>
        <v>#DIV/0!</v>
      </c>
      <c r="Q3517" s="196"/>
      <c r="R3517" s="197"/>
      <c r="S3517" s="199">
        <f t="shared" si="272"/>
        <v>0</v>
      </c>
      <c r="T3517" s="200">
        <f ca="1">(P3517+S3517)-INVENTARIO[[#This Row],[Comisión 10%]]</f>
        <v>0</v>
      </c>
      <c r="U3517" s="197">
        <f t="shared" ca="1" si="273"/>
        <v>0</v>
      </c>
      <c r="V3517" s="201"/>
      <c r="W3517" s="20">
        <f ca="1">INVENTARIO[[#This Row],[Precio Final]]-(INVENTARIO[[#This Row],[Comisión 10%]]+INVENTARIO[[#This Row],[Costo total]])</f>
        <v>0</v>
      </c>
      <c r="X3517" s="20">
        <f ca="1">INVENTARIO[[#This Row],[Ganancia Unitaria]]*INVENTARIO[[#This Row],[Salidas]]</f>
        <v>0</v>
      </c>
      <c r="Y3517" s="20"/>
      <c r="Z3517" s="20"/>
    </row>
    <row r="3518" spans="1:26" ht="55" hidden="1" customHeight="1" x14ac:dyDescent="0.15">
      <c r="A3518" s="23"/>
      <c r="B3518" s="171"/>
      <c r="C3518" s="22"/>
      <c r="D3518" s="120"/>
      <c r="E3518" s="194"/>
      <c r="F3518" s="195" t="s">
        <v>713</v>
      </c>
      <c r="G3518" s="196"/>
      <c r="H3518" s="197"/>
      <c r="I3518" s="198">
        <f t="shared" ca="1" si="270"/>
        <v>0</v>
      </c>
      <c r="J3518" s="121"/>
      <c r="K3518" s="196">
        <f>SUMIFS(VENTAS[Cantidad],VENTAS[Código del producto Vendido],INVENTARIO[[#This Row],[Code]])</f>
        <v>0</v>
      </c>
      <c r="L3518" s="196">
        <f>INVENTARIO[[#This Row],[Entradas]]-INVENTARIO[[#This Row],[Salidas]]</f>
        <v>0</v>
      </c>
      <c r="M3518" s="197">
        <f ca="1">INVENTARIO[[#This Row],[Pricing 1]]*10%</f>
        <v>0</v>
      </c>
      <c r="N3518" s="197"/>
      <c r="O3518" s="197"/>
      <c r="P3518" s="197" t="e">
        <f t="shared" si="271"/>
        <v>#DIV/0!</v>
      </c>
      <c r="Q3518" s="196"/>
      <c r="R3518" s="197"/>
      <c r="S3518" s="199">
        <f t="shared" si="272"/>
        <v>0</v>
      </c>
      <c r="T3518" s="200">
        <f ca="1">(P3518+S3518)-INVENTARIO[[#This Row],[Comisión 10%]]</f>
        <v>0</v>
      </c>
      <c r="U3518" s="197">
        <f t="shared" ca="1" si="273"/>
        <v>0</v>
      </c>
      <c r="V3518" s="201"/>
      <c r="W3518" s="20">
        <f ca="1">INVENTARIO[[#This Row],[Precio Final]]-(INVENTARIO[[#This Row],[Comisión 10%]]+INVENTARIO[[#This Row],[Costo total]])</f>
        <v>0</v>
      </c>
      <c r="X3518" s="20">
        <f ca="1">INVENTARIO[[#This Row],[Ganancia Unitaria]]*INVENTARIO[[#This Row],[Salidas]]</f>
        <v>0</v>
      </c>
      <c r="Y3518" s="20"/>
      <c r="Z3518" s="20"/>
    </row>
    <row r="3519" spans="1:26" ht="55" hidden="1" customHeight="1" x14ac:dyDescent="0.15">
      <c r="A3519" s="23"/>
      <c r="B3519" s="171"/>
      <c r="C3519" s="22"/>
      <c r="D3519" s="120"/>
      <c r="E3519" s="194"/>
      <c r="F3519" s="195" t="s">
        <v>714</v>
      </c>
      <c r="G3519" s="196"/>
      <c r="H3519" s="197"/>
      <c r="I3519" s="198">
        <f t="shared" ca="1" si="270"/>
        <v>0</v>
      </c>
      <c r="J3519" s="121"/>
      <c r="K3519" s="196">
        <f>SUMIFS(VENTAS[Cantidad],VENTAS[Código del producto Vendido],INVENTARIO[[#This Row],[Code]])</f>
        <v>0</v>
      </c>
      <c r="L3519" s="196">
        <f>INVENTARIO[[#This Row],[Entradas]]-INVENTARIO[[#This Row],[Salidas]]</f>
        <v>0</v>
      </c>
      <c r="M3519" s="197">
        <f ca="1">INVENTARIO[[#This Row],[Pricing 1]]*10%</f>
        <v>0</v>
      </c>
      <c r="N3519" s="197"/>
      <c r="O3519" s="197"/>
      <c r="P3519" s="197" t="e">
        <f t="shared" si="271"/>
        <v>#DIV/0!</v>
      </c>
      <c r="Q3519" s="196"/>
      <c r="R3519" s="197"/>
      <c r="S3519" s="199">
        <f t="shared" si="272"/>
        <v>0</v>
      </c>
      <c r="T3519" s="200">
        <f ca="1">(P3519+S3519)-INVENTARIO[[#This Row],[Comisión 10%]]</f>
        <v>0</v>
      </c>
      <c r="U3519" s="197">
        <f t="shared" ca="1" si="273"/>
        <v>0</v>
      </c>
      <c r="V3519" s="201"/>
      <c r="W3519" s="20">
        <f ca="1">INVENTARIO[[#This Row],[Precio Final]]-(INVENTARIO[[#This Row],[Comisión 10%]]+INVENTARIO[[#This Row],[Costo total]])</f>
        <v>0</v>
      </c>
      <c r="X3519" s="20">
        <f ca="1">INVENTARIO[[#This Row],[Ganancia Unitaria]]*INVENTARIO[[#This Row],[Salidas]]</f>
        <v>0</v>
      </c>
      <c r="Y3519" s="20"/>
      <c r="Z3519" s="20"/>
    </row>
    <row r="3520" spans="1:26" ht="55" hidden="1" customHeight="1" x14ac:dyDescent="0.15">
      <c r="A3520" s="23"/>
      <c r="B3520" s="171"/>
      <c r="C3520" s="22"/>
      <c r="D3520" s="120"/>
      <c r="E3520" s="194"/>
      <c r="F3520" s="195" t="s">
        <v>1345</v>
      </c>
      <c r="G3520" s="196"/>
      <c r="H3520" s="197"/>
      <c r="I3520" s="198">
        <f t="shared" ca="1" si="270"/>
        <v>0</v>
      </c>
      <c r="J3520" s="121"/>
      <c r="K3520" s="196">
        <f>SUMIFS(VENTAS[Cantidad],VENTAS[Código del producto Vendido],INVENTARIO[[#This Row],[Code]])</f>
        <v>0</v>
      </c>
      <c r="L3520" s="196">
        <f>INVENTARIO[[#This Row],[Entradas]]-INVENTARIO[[#This Row],[Salidas]]</f>
        <v>0</v>
      </c>
      <c r="M3520" s="197">
        <f ca="1">INVENTARIO[[#This Row],[Pricing 1]]*10%</f>
        <v>0</v>
      </c>
      <c r="N3520" s="197"/>
      <c r="O3520" s="197"/>
      <c r="P3520" s="197" t="e">
        <f t="shared" si="271"/>
        <v>#DIV/0!</v>
      </c>
      <c r="Q3520" s="196"/>
      <c r="R3520" s="197"/>
      <c r="S3520" s="199">
        <f t="shared" si="272"/>
        <v>0</v>
      </c>
      <c r="T3520" s="200">
        <f ca="1">(P3520+S3520)-INVENTARIO[[#This Row],[Comisión 10%]]</f>
        <v>0</v>
      </c>
      <c r="U3520" s="197">
        <f t="shared" ca="1" si="273"/>
        <v>0</v>
      </c>
      <c r="V3520" s="201"/>
      <c r="W3520" s="20">
        <f ca="1">INVENTARIO[[#This Row],[Precio Final]]-(INVENTARIO[[#This Row],[Comisión 10%]]+INVENTARIO[[#This Row],[Costo total]])</f>
        <v>0</v>
      </c>
      <c r="X3520" s="20">
        <f ca="1">INVENTARIO[[#This Row],[Ganancia Unitaria]]*INVENTARIO[[#This Row],[Salidas]]</f>
        <v>0</v>
      </c>
      <c r="Y3520" s="20"/>
      <c r="Z3520" s="20"/>
    </row>
    <row r="3521" spans="1:26" ht="55" hidden="1" customHeight="1" x14ac:dyDescent="0.15">
      <c r="A3521" s="23"/>
      <c r="B3521" s="171"/>
      <c r="C3521" s="22"/>
      <c r="D3521" s="120"/>
      <c r="E3521" s="194"/>
      <c r="F3521" s="195" t="s">
        <v>713</v>
      </c>
      <c r="G3521" s="196"/>
      <c r="H3521" s="197"/>
      <c r="I3521" s="198">
        <f t="shared" ca="1" si="270"/>
        <v>0</v>
      </c>
      <c r="J3521" s="121"/>
      <c r="K3521" s="196">
        <f>SUMIFS(VENTAS[Cantidad],VENTAS[Código del producto Vendido],INVENTARIO[[#This Row],[Code]])</f>
        <v>0</v>
      </c>
      <c r="L3521" s="196">
        <f>INVENTARIO[[#This Row],[Entradas]]-INVENTARIO[[#This Row],[Salidas]]</f>
        <v>0</v>
      </c>
      <c r="M3521" s="197">
        <f ca="1">INVENTARIO[[#This Row],[Pricing 1]]*10%</f>
        <v>0</v>
      </c>
      <c r="N3521" s="197"/>
      <c r="O3521" s="197"/>
      <c r="P3521" s="197" t="e">
        <f t="shared" si="271"/>
        <v>#DIV/0!</v>
      </c>
      <c r="Q3521" s="196"/>
      <c r="R3521" s="197"/>
      <c r="S3521" s="199">
        <f t="shared" si="272"/>
        <v>0</v>
      </c>
      <c r="T3521" s="200">
        <f ca="1">(P3521+S3521)-INVENTARIO[[#This Row],[Comisión 10%]]</f>
        <v>0</v>
      </c>
      <c r="U3521" s="197">
        <f t="shared" ca="1" si="273"/>
        <v>0</v>
      </c>
      <c r="V3521" s="201"/>
      <c r="W3521" s="20">
        <f ca="1">INVENTARIO[[#This Row],[Precio Final]]-(INVENTARIO[[#This Row],[Comisión 10%]]+INVENTARIO[[#This Row],[Costo total]])</f>
        <v>0</v>
      </c>
      <c r="X3521" s="20">
        <f ca="1">INVENTARIO[[#This Row],[Ganancia Unitaria]]*INVENTARIO[[#This Row],[Salidas]]</f>
        <v>0</v>
      </c>
      <c r="Y3521" s="20"/>
      <c r="Z3521" s="20"/>
    </row>
    <row r="3522" spans="1:26" ht="55" hidden="1" customHeight="1" x14ac:dyDescent="0.15">
      <c r="A3522" s="23"/>
      <c r="B3522" s="171"/>
      <c r="C3522" s="22"/>
      <c r="D3522" s="120"/>
      <c r="E3522" s="194"/>
      <c r="F3522" s="195" t="s">
        <v>1345</v>
      </c>
      <c r="G3522" s="196"/>
      <c r="H3522" s="197"/>
      <c r="I3522" s="198">
        <f t="shared" ca="1" si="270"/>
        <v>0</v>
      </c>
      <c r="J3522" s="121"/>
      <c r="K3522" s="196">
        <f>SUMIFS(VENTAS[Cantidad],VENTAS[Código del producto Vendido],INVENTARIO[[#This Row],[Code]])</f>
        <v>0</v>
      </c>
      <c r="L3522" s="196">
        <f>INVENTARIO[[#This Row],[Entradas]]-INVENTARIO[[#This Row],[Salidas]]</f>
        <v>0</v>
      </c>
      <c r="M3522" s="197">
        <f ca="1">INVENTARIO[[#This Row],[Pricing 1]]*10%</f>
        <v>0</v>
      </c>
      <c r="N3522" s="197"/>
      <c r="O3522" s="197"/>
      <c r="P3522" s="197" t="e">
        <f t="shared" si="271"/>
        <v>#DIV/0!</v>
      </c>
      <c r="Q3522" s="196"/>
      <c r="R3522" s="197"/>
      <c r="S3522" s="199">
        <f t="shared" si="272"/>
        <v>0</v>
      </c>
      <c r="T3522" s="200">
        <f ca="1">(P3522+S3522)-INVENTARIO[[#This Row],[Comisión 10%]]</f>
        <v>0</v>
      </c>
      <c r="U3522" s="197">
        <f t="shared" ca="1" si="273"/>
        <v>0</v>
      </c>
      <c r="V3522" s="201"/>
      <c r="W3522" s="20">
        <f ca="1">INVENTARIO[[#This Row],[Precio Final]]-(INVENTARIO[[#This Row],[Comisión 10%]]+INVENTARIO[[#This Row],[Costo total]])</f>
        <v>0</v>
      </c>
      <c r="X3522" s="20">
        <f ca="1">INVENTARIO[[#This Row],[Ganancia Unitaria]]*INVENTARIO[[#This Row],[Salidas]]</f>
        <v>0</v>
      </c>
      <c r="Y3522" s="20"/>
      <c r="Z3522" s="20"/>
    </row>
    <row r="3523" spans="1:26" ht="55" hidden="1" customHeight="1" x14ac:dyDescent="0.15">
      <c r="A3523" s="23"/>
      <c r="B3523" s="171"/>
      <c r="C3523" s="22"/>
      <c r="D3523" s="120"/>
      <c r="E3523" s="194"/>
      <c r="F3523" s="195" t="s">
        <v>714</v>
      </c>
      <c r="G3523" s="196"/>
      <c r="H3523" s="197"/>
      <c r="I3523" s="198">
        <f t="shared" ca="1" si="270"/>
        <v>0</v>
      </c>
      <c r="J3523" s="121"/>
      <c r="K3523" s="196">
        <f>SUMIFS(VENTAS[Cantidad],VENTAS[Código del producto Vendido],INVENTARIO[[#This Row],[Code]])</f>
        <v>0</v>
      </c>
      <c r="L3523" s="196">
        <f>INVENTARIO[[#This Row],[Entradas]]-INVENTARIO[[#This Row],[Salidas]]</f>
        <v>0</v>
      </c>
      <c r="M3523" s="197">
        <f ca="1">INVENTARIO[[#This Row],[Pricing 1]]*10%</f>
        <v>0</v>
      </c>
      <c r="N3523" s="197"/>
      <c r="O3523" s="197"/>
      <c r="P3523" s="197" t="e">
        <f t="shared" si="271"/>
        <v>#DIV/0!</v>
      </c>
      <c r="Q3523" s="196"/>
      <c r="R3523" s="197"/>
      <c r="S3523" s="199">
        <f t="shared" si="272"/>
        <v>0</v>
      </c>
      <c r="T3523" s="200">
        <f ca="1">(P3523+S3523)-INVENTARIO[[#This Row],[Comisión 10%]]</f>
        <v>0</v>
      </c>
      <c r="U3523" s="197">
        <f t="shared" ca="1" si="273"/>
        <v>0</v>
      </c>
      <c r="V3523" s="201"/>
      <c r="W3523" s="20">
        <f ca="1">INVENTARIO[[#This Row],[Precio Final]]-(INVENTARIO[[#This Row],[Comisión 10%]]+INVENTARIO[[#This Row],[Costo total]])</f>
        <v>0</v>
      </c>
      <c r="X3523" s="20">
        <f ca="1">INVENTARIO[[#This Row],[Ganancia Unitaria]]*INVENTARIO[[#This Row],[Salidas]]</f>
        <v>0</v>
      </c>
      <c r="Y3523" s="20"/>
      <c r="Z3523" s="20"/>
    </row>
    <row r="3524" spans="1:26" ht="55" hidden="1" customHeight="1" x14ac:dyDescent="0.15">
      <c r="A3524" s="23"/>
      <c r="B3524" s="171"/>
      <c r="C3524" s="22"/>
      <c r="D3524" s="120"/>
      <c r="E3524" s="194"/>
      <c r="F3524" s="195" t="s">
        <v>2412</v>
      </c>
      <c r="G3524" s="196"/>
      <c r="H3524" s="197"/>
      <c r="I3524" s="198">
        <f t="shared" ca="1" si="270"/>
        <v>0</v>
      </c>
      <c r="J3524" s="121"/>
      <c r="K3524" s="196">
        <f>SUMIFS(VENTAS[Cantidad],VENTAS[Código del producto Vendido],INVENTARIO[[#This Row],[Code]])</f>
        <v>0</v>
      </c>
      <c r="L3524" s="196">
        <f>INVENTARIO[[#This Row],[Entradas]]-INVENTARIO[[#This Row],[Salidas]]</f>
        <v>0</v>
      </c>
      <c r="M3524" s="197">
        <f ca="1">INVENTARIO[[#This Row],[Pricing 1]]*10%</f>
        <v>0</v>
      </c>
      <c r="N3524" s="197"/>
      <c r="O3524" s="197"/>
      <c r="P3524" s="197" t="e">
        <f t="shared" si="271"/>
        <v>#DIV/0!</v>
      </c>
      <c r="Q3524" s="196"/>
      <c r="R3524" s="197"/>
      <c r="S3524" s="199">
        <f t="shared" si="272"/>
        <v>0</v>
      </c>
      <c r="T3524" s="200">
        <f ca="1">(P3524+S3524)-INVENTARIO[[#This Row],[Comisión 10%]]</f>
        <v>0</v>
      </c>
      <c r="U3524" s="197">
        <f t="shared" ca="1" si="273"/>
        <v>0</v>
      </c>
      <c r="V3524" s="201"/>
      <c r="W3524" s="20">
        <f ca="1">INVENTARIO[[#This Row],[Precio Final]]-(INVENTARIO[[#This Row],[Comisión 10%]]+INVENTARIO[[#This Row],[Costo total]])</f>
        <v>0</v>
      </c>
      <c r="X3524" s="20">
        <f ca="1">INVENTARIO[[#This Row],[Ganancia Unitaria]]*INVENTARIO[[#This Row],[Salidas]]</f>
        <v>0</v>
      </c>
      <c r="Y3524" s="20"/>
      <c r="Z3524" s="20"/>
    </row>
    <row r="3525" spans="1:26" ht="55" hidden="1" customHeight="1" x14ac:dyDescent="0.15">
      <c r="A3525" s="23"/>
      <c r="B3525" s="171"/>
      <c r="C3525" s="22"/>
      <c r="D3525" s="120"/>
      <c r="E3525" s="194"/>
      <c r="F3525" s="195" t="s">
        <v>714</v>
      </c>
      <c r="G3525" s="196"/>
      <c r="H3525" s="197"/>
      <c r="I3525" s="198">
        <f t="shared" ca="1" si="270"/>
        <v>0</v>
      </c>
      <c r="J3525" s="121"/>
      <c r="K3525" s="196">
        <f>SUMIFS(VENTAS[Cantidad],VENTAS[Código del producto Vendido],INVENTARIO[[#This Row],[Code]])</f>
        <v>0</v>
      </c>
      <c r="L3525" s="196">
        <f>INVENTARIO[[#This Row],[Entradas]]-INVENTARIO[[#This Row],[Salidas]]</f>
        <v>0</v>
      </c>
      <c r="M3525" s="197">
        <f ca="1">INVENTARIO[[#This Row],[Pricing 1]]*10%</f>
        <v>0</v>
      </c>
      <c r="N3525" s="197"/>
      <c r="O3525" s="197"/>
      <c r="P3525" s="197" t="e">
        <f t="shared" si="271"/>
        <v>#DIV/0!</v>
      </c>
      <c r="Q3525" s="196"/>
      <c r="R3525" s="197"/>
      <c r="S3525" s="199">
        <f t="shared" si="272"/>
        <v>0</v>
      </c>
      <c r="T3525" s="200">
        <f ca="1">(P3525+S3525)-INVENTARIO[[#This Row],[Comisión 10%]]</f>
        <v>0</v>
      </c>
      <c r="U3525" s="197">
        <f t="shared" ca="1" si="273"/>
        <v>0</v>
      </c>
      <c r="V3525" s="201"/>
      <c r="W3525" s="20">
        <f ca="1">INVENTARIO[[#This Row],[Precio Final]]-(INVENTARIO[[#This Row],[Comisión 10%]]+INVENTARIO[[#This Row],[Costo total]])</f>
        <v>0</v>
      </c>
      <c r="X3525" s="20">
        <f ca="1">INVENTARIO[[#This Row],[Ganancia Unitaria]]*INVENTARIO[[#This Row],[Salidas]]</f>
        <v>0</v>
      </c>
      <c r="Y3525" s="20"/>
      <c r="Z3525" s="20"/>
    </row>
    <row r="3526" spans="1:26" ht="55" hidden="1" customHeight="1" x14ac:dyDescent="0.15">
      <c r="A3526" s="23"/>
      <c r="B3526" s="171"/>
      <c r="C3526" s="22"/>
      <c r="D3526" s="120"/>
      <c r="E3526" s="194"/>
      <c r="F3526" s="195" t="s">
        <v>2412</v>
      </c>
      <c r="G3526" s="196"/>
      <c r="H3526" s="197"/>
      <c r="I3526" s="198">
        <f t="shared" ca="1" si="270"/>
        <v>0</v>
      </c>
      <c r="J3526" s="121"/>
      <c r="K3526" s="196">
        <f>SUMIFS(VENTAS[Cantidad],VENTAS[Código del producto Vendido],INVENTARIO[[#This Row],[Code]])</f>
        <v>0</v>
      </c>
      <c r="L3526" s="196">
        <f>INVENTARIO[[#This Row],[Entradas]]-INVENTARIO[[#This Row],[Salidas]]</f>
        <v>0</v>
      </c>
      <c r="M3526" s="197">
        <f ca="1">INVENTARIO[[#This Row],[Pricing 1]]*10%</f>
        <v>0</v>
      </c>
      <c r="N3526" s="197"/>
      <c r="O3526" s="197"/>
      <c r="P3526" s="197" t="e">
        <f t="shared" si="271"/>
        <v>#DIV/0!</v>
      </c>
      <c r="Q3526" s="196"/>
      <c r="R3526" s="197"/>
      <c r="S3526" s="199">
        <f t="shared" si="272"/>
        <v>0</v>
      </c>
      <c r="T3526" s="200">
        <f ca="1">(P3526+S3526)-INVENTARIO[[#This Row],[Comisión 10%]]</f>
        <v>0</v>
      </c>
      <c r="U3526" s="197">
        <f t="shared" ca="1" si="273"/>
        <v>0</v>
      </c>
      <c r="V3526" s="201"/>
      <c r="W3526" s="20">
        <f ca="1">INVENTARIO[[#This Row],[Precio Final]]-(INVENTARIO[[#This Row],[Comisión 10%]]+INVENTARIO[[#This Row],[Costo total]])</f>
        <v>0</v>
      </c>
      <c r="X3526" s="20">
        <f ca="1">INVENTARIO[[#This Row],[Ganancia Unitaria]]*INVENTARIO[[#This Row],[Salidas]]</f>
        <v>0</v>
      </c>
      <c r="Y3526" s="20"/>
      <c r="Z3526" s="20"/>
    </row>
    <row r="3527" spans="1:26" ht="55" hidden="1" customHeight="1" x14ac:dyDescent="0.15">
      <c r="A3527" s="23"/>
      <c r="B3527" s="171"/>
      <c r="C3527" s="22"/>
      <c r="D3527" s="120"/>
      <c r="E3527" s="194"/>
      <c r="F3527" s="195" t="s">
        <v>713</v>
      </c>
      <c r="G3527" s="196"/>
      <c r="H3527" s="197"/>
      <c r="I3527" s="198">
        <f t="shared" ca="1" si="270"/>
        <v>0</v>
      </c>
      <c r="J3527" s="121"/>
      <c r="K3527" s="196">
        <f>SUMIFS(VENTAS[Cantidad],VENTAS[Código del producto Vendido],INVENTARIO[[#This Row],[Code]])</f>
        <v>0</v>
      </c>
      <c r="L3527" s="196">
        <f>INVENTARIO[[#This Row],[Entradas]]-INVENTARIO[[#This Row],[Salidas]]</f>
        <v>0</v>
      </c>
      <c r="M3527" s="197">
        <f ca="1">INVENTARIO[[#This Row],[Pricing 1]]*10%</f>
        <v>0</v>
      </c>
      <c r="N3527" s="197"/>
      <c r="O3527" s="197"/>
      <c r="P3527" s="197" t="e">
        <f t="shared" si="271"/>
        <v>#DIV/0!</v>
      </c>
      <c r="Q3527" s="196"/>
      <c r="R3527" s="197"/>
      <c r="S3527" s="199">
        <f t="shared" si="272"/>
        <v>0</v>
      </c>
      <c r="T3527" s="200">
        <f ca="1">(P3527+S3527)-INVENTARIO[[#This Row],[Comisión 10%]]</f>
        <v>0</v>
      </c>
      <c r="U3527" s="197">
        <f t="shared" ca="1" si="273"/>
        <v>0</v>
      </c>
      <c r="V3527" s="201"/>
      <c r="W3527" s="20">
        <f ca="1">INVENTARIO[[#This Row],[Precio Final]]-(INVENTARIO[[#This Row],[Comisión 10%]]+INVENTARIO[[#This Row],[Costo total]])</f>
        <v>0</v>
      </c>
      <c r="X3527" s="20">
        <f ca="1">INVENTARIO[[#This Row],[Ganancia Unitaria]]*INVENTARIO[[#This Row],[Salidas]]</f>
        <v>0</v>
      </c>
      <c r="Y3527" s="20"/>
      <c r="Z3527" s="20"/>
    </row>
    <row r="3528" spans="1:26" ht="55" hidden="1" customHeight="1" x14ac:dyDescent="0.15">
      <c r="A3528" s="23"/>
      <c r="B3528" s="171"/>
      <c r="C3528" s="22"/>
      <c r="D3528" s="120"/>
      <c r="E3528" s="194"/>
      <c r="F3528" s="195" t="s">
        <v>692</v>
      </c>
      <c r="G3528" s="196"/>
      <c r="H3528" s="197"/>
      <c r="I3528" s="198">
        <f t="shared" ca="1" si="270"/>
        <v>0</v>
      </c>
      <c r="J3528" s="121"/>
      <c r="K3528" s="196">
        <f>SUMIFS(VENTAS[Cantidad],VENTAS[Código del producto Vendido],INVENTARIO[[#This Row],[Code]])</f>
        <v>0</v>
      </c>
      <c r="L3528" s="196">
        <f>INVENTARIO[[#This Row],[Entradas]]-INVENTARIO[[#This Row],[Salidas]]</f>
        <v>0</v>
      </c>
      <c r="M3528" s="197">
        <f ca="1">INVENTARIO[[#This Row],[Pricing 1]]*10%</f>
        <v>0</v>
      </c>
      <c r="N3528" s="197"/>
      <c r="O3528" s="197"/>
      <c r="P3528" s="197" t="e">
        <f t="shared" si="271"/>
        <v>#DIV/0!</v>
      </c>
      <c r="Q3528" s="196"/>
      <c r="R3528" s="197"/>
      <c r="S3528" s="199">
        <f t="shared" si="272"/>
        <v>0</v>
      </c>
      <c r="T3528" s="200">
        <f ca="1">(P3528+S3528)-INVENTARIO[[#This Row],[Comisión 10%]]</f>
        <v>0</v>
      </c>
      <c r="U3528" s="197">
        <f t="shared" ca="1" si="273"/>
        <v>0</v>
      </c>
      <c r="V3528" s="201"/>
      <c r="W3528" s="20">
        <f ca="1">INVENTARIO[[#This Row],[Precio Final]]-(INVENTARIO[[#This Row],[Comisión 10%]]+INVENTARIO[[#This Row],[Costo total]])</f>
        <v>0</v>
      </c>
      <c r="X3528" s="20">
        <f ca="1">INVENTARIO[[#This Row],[Ganancia Unitaria]]*INVENTARIO[[#This Row],[Salidas]]</f>
        <v>0</v>
      </c>
      <c r="Y3528" s="20"/>
      <c r="Z3528" s="20"/>
    </row>
    <row r="3529" spans="1:26" ht="55" hidden="1" customHeight="1" x14ac:dyDescent="0.15">
      <c r="A3529" s="23"/>
      <c r="B3529" s="171"/>
      <c r="C3529" s="22"/>
      <c r="D3529" s="120"/>
      <c r="E3529" s="194"/>
      <c r="F3529" s="195" t="s">
        <v>695</v>
      </c>
      <c r="G3529" s="196"/>
      <c r="H3529" s="197"/>
      <c r="I3529" s="198">
        <f t="shared" ca="1" si="270"/>
        <v>0</v>
      </c>
      <c r="J3529" s="121"/>
      <c r="K3529" s="196">
        <f>SUMIFS(VENTAS[Cantidad],VENTAS[Código del producto Vendido],INVENTARIO[[#This Row],[Code]])</f>
        <v>0</v>
      </c>
      <c r="L3529" s="196">
        <f>INVENTARIO[[#This Row],[Entradas]]-INVENTARIO[[#This Row],[Salidas]]</f>
        <v>0</v>
      </c>
      <c r="M3529" s="197">
        <f ca="1">INVENTARIO[[#This Row],[Pricing 1]]*10%</f>
        <v>0</v>
      </c>
      <c r="N3529" s="197"/>
      <c r="O3529" s="197"/>
      <c r="P3529" s="197" t="e">
        <f t="shared" si="271"/>
        <v>#DIV/0!</v>
      </c>
      <c r="Q3529" s="196"/>
      <c r="R3529" s="197"/>
      <c r="S3529" s="199">
        <f t="shared" si="272"/>
        <v>0</v>
      </c>
      <c r="T3529" s="200">
        <f ca="1">(P3529+S3529)-INVENTARIO[[#This Row],[Comisión 10%]]</f>
        <v>0</v>
      </c>
      <c r="U3529" s="197">
        <f t="shared" ca="1" si="273"/>
        <v>0</v>
      </c>
      <c r="V3529" s="201"/>
      <c r="W3529" s="20">
        <f ca="1">INVENTARIO[[#This Row],[Precio Final]]-(INVENTARIO[[#This Row],[Comisión 10%]]+INVENTARIO[[#This Row],[Costo total]])</f>
        <v>0</v>
      </c>
      <c r="X3529" s="20">
        <f ca="1">INVENTARIO[[#This Row],[Ganancia Unitaria]]*INVENTARIO[[#This Row],[Salidas]]</f>
        <v>0</v>
      </c>
      <c r="Y3529" s="20"/>
      <c r="Z3529" s="20"/>
    </row>
    <row r="3530" spans="1:26" ht="55" hidden="1" customHeight="1" x14ac:dyDescent="0.15">
      <c r="A3530" s="23"/>
      <c r="B3530" s="171"/>
      <c r="C3530" s="22"/>
      <c r="D3530" s="120"/>
      <c r="E3530" s="194"/>
      <c r="F3530" s="195" t="s">
        <v>698</v>
      </c>
      <c r="G3530" s="196"/>
      <c r="H3530" s="197"/>
      <c r="I3530" s="198">
        <f t="shared" ca="1" si="270"/>
        <v>0</v>
      </c>
      <c r="J3530" s="121"/>
      <c r="K3530" s="196">
        <f>SUMIFS(VENTAS[Cantidad],VENTAS[Código del producto Vendido],INVENTARIO[[#This Row],[Code]])</f>
        <v>0</v>
      </c>
      <c r="L3530" s="196">
        <f>INVENTARIO[[#This Row],[Entradas]]-INVENTARIO[[#This Row],[Salidas]]</f>
        <v>0</v>
      </c>
      <c r="M3530" s="197">
        <f ca="1">INVENTARIO[[#This Row],[Pricing 1]]*10%</f>
        <v>0</v>
      </c>
      <c r="N3530" s="197"/>
      <c r="O3530" s="197"/>
      <c r="P3530" s="197" t="e">
        <f t="shared" si="271"/>
        <v>#DIV/0!</v>
      </c>
      <c r="Q3530" s="196"/>
      <c r="R3530" s="197"/>
      <c r="S3530" s="199">
        <f t="shared" si="272"/>
        <v>0</v>
      </c>
      <c r="T3530" s="200">
        <f ca="1">(P3530+S3530)-INVENTARIO[[#This Row],[Comisión 10%]]</f>
        <v>0</v>
      </c>
      <c r="U3530" s="197">
        <f t="shared" ca="1" si="273"/>
        <v>0</v>
      </c>
      <c r="V3530" s="201"/>
      <c r="W3530" s="20">
        <f ca="1">INVENTARIO[[#This Row],[Precio Final]]-(INVENTARIO[[#This Row],[Comisión 10%]]+INVENTARIO[[#This Row],[Costo total]])</f>
        <v>0</v>
      </c>
      <c r="X3530" s="20">
        <f ca="1">INVENTARIO[[#This Row],[Ganancia Unitaria]]*INVENTARIO[[#This Row],[Salidas]]</f>
        <v>0</v>
      </c>
      <c r="Y3530" s="20"/>
      <c r="Z3530" s="20"/>
    </row>
    <row r="3531" spans="1:26" ht="55" hidden="1" customHeight="1" x14ac:dyDescent="0.15">
      <c r="A3531" s="23"/>
      <c r="B3531" s="171"/>
      <c r="C3531" s="22"/>
      <c r="D3531" s="120"/>
      <c r="E3531" s="194"/>
      <c r="F3531" s="195" t="s">
        <v>692</v>
      </c>
      <c r="G3531" s="196"/>
      <c r="H3531" s="197"/>
      <c r="I3531" s="198">
        <f t="shared" ca="1" si="270"/>
        <v>0</v>
      </c>
      <c r="J3531" s="121"/>
      <c r="K3531" s="196">
        <f>SUMIFS(VENTAS[Cantidad],VENTAS[Código del producto Vendido],INVENTARIO[[#This Row],[Code]])</f>
        <v>0</v>
      </c>
      <c r="L3531" s="196">
        <f>INVENTARIO[[#This Row],[Entradas]]-INVENTARIO[[#This Row],[Salidas]]</f>
        <v>0</v>
      </c>
      <c r="M3531" s="197">
        <f ca="1">INVENTARIO[[#This Row],[Pricing 1]]*10%</f>
        <v>0</v>
      </c>
      <c r="N3531" s="197"/>
      <c r="O3531" s="197"/>
      <c r="P3531" s="197" t="e">
        <f t="shared" si="271"/>
        <v>#DIV/0!</v>
      </c>
      <c r="Q3531" s="196"/>
      <c r="R3531" s="197"/>
      <c r="S3531" s="199">
        <f t="shared" si="272"/>
        <v>0</v>
      </c>
      <c r="T3531" s="200">
        <f ca="1">(P3531+S3531)-INVENTARIO[[#This Row],[Comisión 10%]]</f>
        <v>0</v>
      </c>
      <c r="U3531" s="197">
        <f t="shared" ca="1" si="273"/>
        <v>0</v>
      </c>
      <c r="V3531" s="201"/>
      <c r="W3531" s="20">
        <f ca="1">INVENTARIO[[#This Row],[Precio Final]]-(INVENTARIO[[#This Row],[Comisión 10%]]+INVENTARIO[[#This Row],[Costo total]])</f>
        <v>0</v>
      </c>
      <c r="X3531" s="20">
        <f ca="1">INVENTARIO[[#This Row],[Ganancia Unitaria]]*INVENTARIO[[#This Row],[Salidas]]</f>
        <v>0</v>
      </c>
      <c r="Y3531" s="20"/>
      <c r="Z3531" s="20"/>
    </row>
    <row r="3532" spans="1:26" ht="55" hidden="1" customHeight="1" x14ac:dyDescent="0.15">
      <c r="A3532" s="23"/>
      <c r="B3532" s="171"/>
      <c r="C3532" s="22"/>
      <c r="D3532" s="120"/>
      <c r="E3532" s="194"/>
      <c r="F3532" s="195" t="s">
        <v>697</v>
      </c>
      <c r="G3532" s="196"/>
      <c r="H3532" s="197"/>
      <c r="I3532" s="198">
        <f t="shared" ca="1" si="270"/>
        <v>0</v>
      </c>
      <c r="J3532" s="121"/>
      <c r="K3532" s="196">
        <f>SUMIFS(VENTAS[Cantidad],VENTAS[Código del producto Vendido],INVENTARIO[[#This Row],[Code]])</f>
        <v>0</v>
      </c>
      <c r="L3532" s="196">
        <f>INVENTARIO[[#This Row],[Entradas]]-INVENTARIO[[#This Row],[Salidas]]</f>
        <v>0</v>
      </c>
      <c r="M3532" s="197">
        <f ca="1">INVENTARIO[[#This Row],[Pricing 1]]*10%</f>
        <v>0</v>
      </c>
      <c r="N3532" s="197"/>
      <c r="O3532" s="197"/>
      <c r="P3532" s="197" t="e">
        <f t="shared" si="271"/>
        <v>#DIV/0!</v>
      </c>
      <c r="Q3532" s="196"/>
      <c r="R3532" s="197"/>
      <c r="S3532" s="199">
        <f t="shared" si="272"/>
        <v>0</v>
      </c>
      <c r="T3532" s="200">
        <f ca="1">(P3532+S3532)-INVENTARIO[[#This Row],[Comisión 10%]]</f>
        <v>0</v>
      </c>
      <c r="U3532" s="197">
        <f t="shared" ca="1" si="273"/>
        <v>0</v>
      </c>
      <c r="V3532" s="201"/>
      <c r="W3532" s="20">
        <f ca="1">INVENTARIO[[#This Row],[Precio Final]]-(INVENTARIO[[#This Row],[Comisión 10%]]+INVENTARIO[[#This Row],[Costo total]])</f>
        <v>0</v>
      </c>
      <c r="X3532" s="20">
        <f ca="1">INVENTARIO[[#This Row],[Ganancia Unitaria]]*INVENTARIO[[#This Row],[Salidas]]</f>
        <v>0</v>
      </c>
      <c r="Y3532" s="20"/>
      <c r="Z3532" s="20"/>
    </row>
    <row r="3533" spans="1:26" ht="55" hidden="1" customHeight="1" x14ac:dyDescent="0.15">
      <c r="A3533" s="23"/>
      <c r="B3533" s="171"/>
      <c r="C3533" s="22"/>
      <c r="D3533" s="120"/>
      <c r="E3533" s="194"/>
      <c r="F3533" s="195" t="s">
        <v>698</v>
      </c>
      <c r="G3533" s="196"/>
      <c r="H3533" s="197"/>
      <c r="I3533" s="198">
        <f t="shared" ca="1" si="270"/>
        <v>0</v>
      </c>
      <c r="J3533" s="121"/>
      <c r="K3533" s="196">
        <f>SUMIFS(VENTAS[Cantidad],VENTAS[Código del producto Vendido],INVENTARIO[[#This Row],[Code]])</f>
        <v>0</v>
      </c>
      <c r="L3533" s="196">
        <f>INVENTARIO[[#This Row],[Entradas]]-INVENTARIO[[#This Row],[Salidas]]</f>
        <v>0</v>
      </c>
      <c r="M3533" s="197">
        <f ca="1">INVENTARIO[[#This Row],[Pricing 1]]*10%</f>
        <v>0</v>
      </c>
      <c r="N3533" s="197"/>
      <c r="O3533" s="197"/>
      <c r="P3533" s="197" t="e">
        <f t="shared" si="271"/>
        <v>#DIV/0!</v>
      </c>
      <c r="Q3533" s="196"/>
      <c r="R3533" s="197"/>
      <c r="S3533" s="199">
        <f t="shared" si="272"/>
        <v>0</v>
      </c>
      <c r="T3533" s="200">
        <f ca="1">(P3533+S3533)-INVENTARIO[[#This Row],[Comisión 10%]]</f>
        <v>0</v>
      </c>
      <c r="U3533" s="197">
        <f t="shared" ca="1" si="273"/>
        <v>0</v>
      </c>
      <c r="V3533" s="201"/>
      <c r="W3533" s="20">
        <f ca="1">INVENTARIO[[#This Row],[Precio Final]]-(INVENTARIO[[#This Row],[Comisión 10%]]+INVENTARIO[[#This Row],[Costo total]])</f>
        <v>0</v>
      </c>
      <c r="X3533" s="20">
        <f ca="1">INVENTARIO[[#This Row],[Ganancia Unitaria]]*INVENTARIO[[#This Row],[Salidas]]</f>
        <v>0</v>
      </c>
      <c r="Y3533" s="20"/>
      <c r="Z3533" s="20"/>
    </row>
    <row r="3534" spans="1:26" ht="55" hidden="1" customHeight="1" x14ac:dyDescent="0.15">
      <c r="A3534" s="23"/>
      <c r="B3534" s="171"/>
      <c r="C3534" s="22"/>
      <c r="D3534" s="120"/>
      <c r="E3534" s="194"/>
      <c r="F3534" s="195" t="s">
        <v>693</v>
      </c>
      <c r="G3534" s="196"/>
      <c r="H3534" s="197"/>
      <c r="I3534" s="198">
        <f t="shared" ca="1" si="270"/>
        <v>0</v>
      </c>
      <c r="J3534" s="121"/>
      <c r="K3534" s="196">
        <f>SUMIFS(VENTAS[Cantidad],VENTAS[Código del producto Vendido],INVENTARIO[[#This Row],[Code]])</f>
        <v>0</v>
      </c>
      <c r="L3534" s="196">
        <f>INVENTARIO[[#This Row],[Entradas]]-INVENTARIO[[#This Row],[Salidas]]</f>
        <v>0</v>
      </c>
      <c r="M3534" s="197">
        <f ca="1">INVENTARIO[[#This Row],[Pricing 1]]*10%</f>
        <v>0</v>
      </c>
      <c r="N3534" s="197"/>
      <c r="O3534" s="197"/>
      <c r="P3534" s="197" t="e">
        <f t="shared" si="271"/>
        <v>#DIV/0!</v>
      </c>
      <c r="Q3534" s="196"/>
      <c r="R3534" s="197"/>
      <c r="S3534" s="199">
        <f t="shared" si="272"/>
        <v>0</v>
      </c>
      <c r="T3534" s="200">
        <f ca="1">(P3534+S3534)-INVENTARIO[[#This Row],[Comisión 10%]]</f>
        <v>0</v>
      </c>
      <c r="U3534" s="197">
        <f t="shared" ca="1" si="273"/>
        <v>0</v>
      </c>
      <c r="V3534" s="201"/>
      <c r="W3534" s="20">
        <f ca="1">INVENTARIO[[#This Row],[Precio Final]]-(INVENTARIO[[#This Row],[Comisión 10%]]+INVENTARIO[[#This Row],[Costo total]])</f>
        <v>0</v>
      </c>
      <c r="X3534" s="20">
        <f ca="1">INVENTARIO[[#This Row],[Ganancia Unitaria]]*INVENTARIO[[#This Row],[Salidas]]</f>
        <v>0</v>
      </c>
      <c r="Y3534" s="20"/>
      <c r="Z3534" s="20"/>
    </row>
    <row r="3535" spans="1:26" ht="55" hidden="1" customHeight="1" x14ac:dyDescent="0.15">
      <c r="A3535" s="23"/>
      <c r="B3535" s="171"/>
      <c r="C3535" s="22"/>
      <c r="D3535" s="120"/>
      <c r="E3535" s="194"/>
      <c r="F3535" s="195" t="s">
        <v>695</v>
      </c>
      <c r="G3535" s="196"/>
      <c r="H3535" s="197"/>
      <c r="I3535" s="198">
        <f t="shared" ca="1" si="270"/>
        <v>0</v>
      </c>
      <c r="J3535" s="121"/>
      <c r="K3535" s="196">
        <f>SUMIFS(VENTAS[Cantidad],VENTAS[Código del producto Vendido],INVENTARIO[[#This Row],[Code]])</f>
        <v>0</v>
      </c>
      <c r="L3535" s="196">
        <f>INVENTARIO[[#This Row],[Entradas]]-INVENTARIO[[#This Row],[Salidas]]</f>
        <v>0</v>
      </c>
      <c r="M3535" s="197">
        <f ca="1">INVENTARIO[[#This Row],[Pricing 1]]*10%</f>
        <v>0</v>
      </c>
      <c r="N3535" s="197"/>
      <c r="O3535" s="197"/>
      <c r="P3535" s="197" t="e">
        <f t="shared" si="271"/>
        <v>#DIV/0!</v>
      </c>
      <c r="Q3535" s="196"/>
      <c r="R3535" s="197"/>
      <c r="S3535" s="199">
        <f t="shared" si="272"/>
        <v>0</v>
      </c>
      <c r="T3535" s="200">
        <f ca="1">(P3535+S3535)-INVENTARIO[[#This Row],[Comisión 10%]]</f>
        <v>0</v>
      </c>
      <c r="U3535" s="197">
        <f t="shared" ca="1" si="273"/>
        <v>0</v>
      </c>
      <c r="V3535" s="201"/>
      <c r="W3535" s="20">
        <f ca="1">INVENTARIO[[#This Row],[Precio Final]]-(INVENTARIO[[#This Row],[Comisión 10%]]+INVENTARIO[[#This Row],[Costo total]])</f>
        <v>0</v>
      </c>
      <c r="X3535" s="20">
        <f ca="1">INVENTARIO[[#This Row],[Ganancia Unitaria]]*INVENTARIO[[#This Row],[Salidas]]</f>
        <v>0</v>
      </c>
      <c r="Y3535" s="20"/>
      <c r="Z3535" s="20"/>
    </row>
    <row r="3536" spans="1:26" ht="55" hidden="1" customHeight="1" x14ac:dyDescent="0.15">
      <c r="A3536" s="23"/>
      <c r="B3536" s="171"/>
      <c r="C3536" s="22"/>
      <c r="D3536" s="120"/>
      <c r="E3536" s="194"/>
      <c r="F3536" s="195" t="s">
        <v>698</v>
      </c>
      <c r="G3536" s="196"/>
      <c r="H3536" s="197"/>
      <c r="I3536" s="198">
        <f t="shared" ca="1" si="270"/>
        <v>0</v>
      </c>
      <c r="J3536" s="121"/>
      <c r="K3536" s="196">
        <f>SUMIFS(VENTAS[Cantidad],VENTAS[Código del producto Vendido],INVENTARIO[[#This Row],[Code]])</f>
        <v>0</v>
      </c>
      <c r="L3536" s="196">
        <f>INVENTARIO[[#This Row],[Entradas]]-INVENTARIO[[#This Row],[Salidas]]</f>
        <v>0</v>
      </c>
      <c r="M3536" s="197">
        <f ca="1">INVENTARIO[[#This Row],[Pricing 1]]*10%</f>
        <v>0</v>
      </c>
      <c r="N3536" s="197"/>
      <c r="O3536" s="197"/>
      <c r="P3536" s="197" t="e">
        <f t="shared" si="271"/>
        <v>#DIV/0!</v>
      </c>
      <c r="Q3536" s="196"/>
      <c r="R3536" s="197"/>
      <c r="S3536" s="199">
        <f t="shared" si="272"/>
        <v>0</v>
      </c>
      <c r="T3536" s="200">
        <f ca="1">(P3536+S3536)-INVENTARIO[[#This Row],[Comisión 10%]]</f>
        <v>0</v>
      </c>
      <c r="U3536" s="197">
        <f t="shared" ca="1" si="273"/>
        <v>0</v>
      </c>
      <c r="V3536" s="201"/>
      <c r="W3536" s="20">
        <f ca="1">INVENTARIO[[#This Row],[Precio Final]]-(INVENTARIO[[#This Row],[Comisión 10%]]+INVENTARIO[[#This Row],[Costo total]])</f>
        <v>0</v>
      </c>
      <c r="X3536" s="20">
        <f ca="1">INVENTARIO[[#This Row],[Ganancia Unitaria]]*INVENTARIO[[#This Row],[Salidas]]</f>
        <v>0</v>
      </c>
      <c r="Y3536" s="20"/>
      <c r="Z3536" s="20"/>
    </row>
    <row r="3537" spans="1:26" ht="55" hidden="1" customHeight="1" x14ac:dyDescent="0.15">
      <c r="A3537" s="23"/>
      <c r="B3537" s="171"/>
      <c r="C3537" s="22"/>
      <c r="D3537" s="120"/>
      <c r="E3537" s="194"/>
      <c r="F3537" s="195" t="s">
        <v>695</v>
      </c>
      <c r="G3537" s="196"/>
      <c r="H3537" s="197"/>
      <c r="I3537" s="198">
        <f t="shared" ca="1" si="270"/>
        <v>0</v>
      </c>
      <c r="J3537" s="121"/>
      <c r="K3537" s="196">
        <f>SUMIFS(VENTAS[Cantidad],VENTAS[Código del producto Vendido],INVENTARIO[[#This Row],[Code]])</f>
        <v>0</v>
      </c>
      <c r="L3537" s="196">
        <f>INVENTARIO[[#This Row],[Entradas]]-INVENTARIO[[#This Row],[Salidas]]</f>
        <v>0</v>
      </c>
      <c r="M3537" s="197">
        <f ca="1">INVENTARIO[[#This Row],[Pricing 1]]*10%</f>
        <v>0</v>
      </c>
      <c r="N3537" s="197"/>
      <c r="O3537" s="197"/>
      <c r="P3537" s="197" t="e">
        <f t="shared" si="271"/>
        <v>#DIV/0!</v>
      </c>
      <c r="Q3537" s="196"/>
      <c r="R3537" s="197"/>
      <c r="S3537" s="199">
        <f t="shared" si="272"/>
        <v>0</v>
      </c>
      <c r="T3537" s="200">
        <f ca="1">(P3537+S3537)-INVENTARIO[[#This Row],[Comisión 10%]]</f>
        <v>0</v>
      </c>
      <c r="U3537" s="197">
        <f t="shared" ca="1" si="273"/>
        <v>0</v>
      </c>
      <c r="V3537" s="201"/>
      <c r="W3537" s="20">
        <f ca="1">INVENTARIO[[#This Row],[Precio Final]]-(INVENTARIO[[#This Row],[Comisión 10%]]+INVENTARIO[[#This Row],[Costo total]])</f>
        <v>0</v>
      </c>
      <c r="X3537" s="20">
        <f ca="1">INVENTARIO[[#This Row],[Ganancia Unitaria]]*INVENTARIO[[#This Row],[Salidas]]</f>
        <v>0</v>
      </c>
      <c r="Y3537" s="20"/>
      <c r="Z3537" s="20"/>
    </row>
    <row r="3538" spans="1:26" ht="55" hidden="1" customHeight="1" x14ac:dyDescent="0.15">
      <c r="A3538" s="23"/>
      <c r="B3538" s="171"/>
      <c r="C3538" s="22"/>
      <c r="D3538" s="120"/>
      <c r="E3538" s="194"/>
      <c r="F3538" s="195" t="s">
        <v>697</v>
      </c>
      <c r="G3538" s="196"/>
      <c r="H3538" s="197"/>
      <c r="I3538" s="198">
        <f t="shared" ca="1" si="270"/>
        <v>0</v>
      </c>
      <c r="J3538" s="121"/>
      <c r="K3538" s="196">
        <f>SUMIFS(VENTAS[Cantidad],VENTAS[Código del producto Vendido],INVENTARIO[[#This Row],[Code]])</f>
        <v>0</v>
      </c>
      <c r="L3538" s="196">
        <f>INVENTARIO[[#This Row],[Entradas]]-INVENTARIO[[#This Row],[Salidas]]</f>
        <v>0</v>
      </c>
      <c r="M3538" s="197">
        <f ca="1">INVENTARIO[[#This Row],[Pricing 1]]*10%</f>
        <v>0</v>
      </c>
      <c r="N3538" s="197"/>
      <c r="O3538" s="197"/>
      <c r="P3538" s="197" t="e">
        <f t="shared" si="271"/>
        <v>#DIV/0!</v>
      </c>
      <c r="Q3538" s="196"/>
      <c r="R3538" s="197"/>
      <c r="S3538" s="199">
        <f t="shared" si="272"/>
        <v>0</v>
      </c>
      <c r="T3538" s="200">
        <f ca="1">(P3538+S3538)-INVENTARIO[[#This Row],[Comisión 10%]]</f>
        <v>0</v>
      </c>
      <c r="U3538" s="197">
        <f t="shared" ca="1" si="273"/>
        <v>0</v>
      </c>
      <c r="V3538" s="201"/>
      <c r="W3538" s="20">
        <f ca="1">INVENTARIO[[#This Row],[Precio Final]]-(INVENTARIO[[#This Row],[Comisión 10%]]+INVENTARIO[[#This Row],[Costo total]])</f>
        <v>0</v>
      </c>
      <c r="X3538" s="20">
        <f ca="1">INVENTARIO[[#This Row],[Ganancia Unitaria]]*INVENTARIO[[#This Row],[Salidas]]</f>
        <v>0</v>
      </c>
      <c r="Y3538" s="20"/>
      <c r="Z3538" s="20"/>
    </row>
    <row r="3539" spans="1:26" ht="55" hidden="1" customHeight="1" x14ac:dyDescent="0.15">
      <c r="A3539" s="23"/>
      <c r="B3539" s="171"/>
      <c r="C3539" s="22"/>
      <c r="D3539" s="120"/>
      <c r="E3539" s="194"/>
      <c r="F3539" s="195" t="s">
        <v>2412</v>
      </c>
      <c r="G3539" s="196"/>
      <c r="H3539" s="197"/>
      <c r="I3539" s="198">
        <f t="shared" ca="1" si="270"/>
        <v>0</v>
      </c>
      <c r="J3539" s="121"/>
      <c r="K3539" s="196">
        <f>SUMIFS(VENTAS[Cantidad],VENTAS[Código del producto Vendido],INVENTARIO[[#This Row],[Code]])</f>
        <v>0</v>
      </c>
      <c r="L3539" s="196">
        <f>INVENTARIO[[#This Row],[Entradas]]-INVENTARIO[[#This Row],[Salidas]]</f>
        <v>0</v>
      </c>
      <c r="M3539" s="197">
        <f ca="1">INVENTARIO[[#This Row],[Pricing 1]]*10%</f>
        <v>0</v>
      </c>
      <c r="N3539" s="197"/>
      <c r="O3539" s="197"/>
      <c r="P3539" s="197" t="e">
        <f t="shared" si="271"/>
        <v>#DIV/0!</v>
      </c>
      <c r="Q3539" s="196"/>
      <c r="R3539" s="197"/>
      <c r="S3539" s="199">
        <f t="shared" si="272"/>
        <v>0</v>
      </c>
      <c r="T3539" s="200">
        <f ca="1">(P3539+S3539)-INVENTARIO[[#This Row],[Comisión 10%]]</f>
        <v>0</v>
      </c>
      <c r="U3539" s="197">
        <f t="shared" ca="1" si="273"/>
        <v>0</v>
      </c>
      <c r="V3539" s="201"/>
      <c r="W3539" s="20">
        <f ca="1">INVENTARIO[[#This Row],[Precio Final]]-(INVENTARIO[[#This Row],[Comisión 10%]]+INVENTARIO[[#This Row],[Costo total]])</f>
        <v>0</v>
      </c>
      <c r="X3539" s="20">
        <f ca="1">INVENTARIO[[#This Row],[Ganancia Unitaria]]*INVENTARIO[[#This Row],[Salidas]]</f>
        <v>0</v>
      </c>
      <c r="Y3539" s="20"/>
      <c r="Z3539" s="20"/>
    </row>
    <row r="3540" spans="1:26" ht="55" hidden="1" customHeight="1" x14ac:dyDescent="0.15">
      <c r="A3540" s="23"/>
      <c r="B3540" s="171"/>
      <c r="C3540" s="22"/>
      <c r="D3540" s="120"/>
      <c r="E3540" s="194"/>
      <c r="F3540" s="195" t="s">
        <v>695</v>
      </c>
      <c r="G3540" s="196"/>
      <c r="H3540" s="197"/>
      <c r="I3540" s="198">
        <f t="shared" ca="1" si="270"/>
        <v>0</v>
      </c>
      <c r="J3540" s="121"/>
      <c r="K3540" s="196">
        <f>SUMIFS(VENTAS[Cantidad],VENTAS[Código del producto Vendido],INVENTARIO[[#This Row],[Code]])</f>
        <v>0</v>
      </c>
      <c r="L3540" s="196">
        <f>INVENTARIO[[#This Row],[Entradas]]-INVENTARIO[[#This Row],[Salidas]]</f>
        <v>0</v>
      </c>
      <c r="M3540" s="197">
        <f ca="1">INVENTARIO[[#This Row],[Pricing 1]]*10%</f>
        <v>0</v>
      </c>
      <c r="N3540" s="197"/>
      <c r="O3540" s="197"/>
      <c r="P3540" s="197" t="e">
        <f t="shared" si="271"/>
        <v>#DIV/0!</v>
      </c>
      <c r="Q3540" s="196"/>
      <c r="R3540" s="197"/>
      <c r="S3540" s="199">
        <f t="shared" si="272"/>
        <v>0</v>
      </c>
      <c r="T3540" s="200">
        <f ca="1">(P3540+S3540)-INVENTARIO[[#This Row],[Comisión 10%]]</f>
        <v>0</v>
      </c>
      <c r="U3540" s="197">
        <f t="shared" ca="1" si="273"/>
        <v>0</v>
      </c>
      <c r="V3540" s="201"/>
      <c r="W3540" s="20">
        <f ca="1">INVENTARIO[[#This Row],[Precio Final]]-(INVENTARIO[[#This Row],[Comisión 10%]]+INVENTARIO[[#This Row],[Costo total]])</f>
        <v>0</v>
      </c>
      <c r="X3540" s="20">
        <f ca="1">INVENTARIO[[#This Row],[Ganancia Unitaria]]*INVENTARIO[[#This Row],[Salidas]]</f>
        <v>0</v>
      </c>
      <c r="Y3540" s="20"/>
      <c r="Z3540" s="20"/>
    </row>
    <row r="3541" spans="1:26" ht="55" hidden="1" customHeight="1" x14ac:dyDescent="0.15">
      <c r="A3541" s="23"/>
      <c r="B3541" s="171"/>
      <c r="C3541" s="22"/>
      <c r="D3541" s="120"/>
      <c r="E3541" s="194"/>
      <c r="F3541" s="195" t="s">
        <v>695</v>
      </c>
      <c r="G3541" s="196"/>
      <c r="H3541" s="197"/>
      <c r="I3541" s="198">
        <f t="shared" ca="1" si="270"/>
        <v>0</v>
      </c>
      <c r="J3541" s="121"/>
      <c r="K3541" s="196">
        <f>SUMIFS(VENTAS[Cantidad],VENTAS[Código del producto Vendido],INVENTARIO[[#This Row],[Code]])</f>
        <v>0</v>
      </c>
      <c r="L3541" s="196">
        <f>INVENTARIO[[#This Row],[Entradas]]-INVENTARIO[[#This Row],[Salidas]]</f>
        <v>0</v>
      </c>
      <c r="M3541" s="197">
        <f ca="1">INVENTARIO[[#This Row],[Pricing 1]]*10%</f>
        <v>0</v>
      </c>
      <c r="N3541" s="197"/>
      <c r="O3541" s="197"/>
      <c r="P3541" s="197" t="e">
        <f t="shared" si="271"/>
        <v>#DIV/0!</v>
      </c>
      <c r="Q3541" s="196"/>
      <c r="R3541" s="197"/>
      <c r="S3541" s="199">
        <f t="shared" si="272"/>
        <v>0</v>
      </c>
      <c r="T3541" s="200">
        <f ca="1">(P3541+S3541)-INVENTARIO[[#This Row],[Comisión 10%]]</f>
        <v>0</v>
      </c>
      <c r="U3541" s="197">
        <f t="shared" ca="1" si="273"/>
        <v>0</v>
      </c>
      <c r="V3541" s="201"/>
      <c r="W3541" s="20">
        <f ca="1">INVENTARIO[[#This Row],[Precio Final]]-(INVENTARIO[[#This Row],[Comisión 10%]]+INVENTARIO[[#This Row],[Costo total]])</f>
        <v>0</v>
      </c>
      <c r="X3541" s="20">
        <f ca="1">INVENTARIO[[#This Row],[Ganancia Unitaria]]*INVENTARIO[[#This Row],[Salidas]]</f>
        <v>0</v>
      </c>
      <c r="Y3541" s="20"/>
      <c r="Z3541" s="20"/>
    </row>
    <row r="3542" spans="1:26" ht="55" hidden="1" customHeight="1" x14ac:dyDescent="0.15">
      <c r="A3542" s="23"/>
      <c r="B3542" s="171"/>
      <c r="C3542" s="22"/>
      <c r="D3542" s="120"/>
      <c r="E3542" s="194"/>
      <c r="F3542" s="195" t="s">
        <v>695</v>
      </c>
      <c r="G3542" s="196"/>
      <c r="H3542" s="197"/>
      <c r="I3542" s="198">
        <f t="shared" ca="1" si="270"/>
        <v>0</v>
      </c>
      <c r="J3542" s="121"/>
      <c r="K3542" s="196">
        <f>SUMIFS(VENTAS[Cantidad],VENTAS[Código del producto Vendido],INVENTARIO[[#This Row],[Code]])</f>
        <v>0</v>
      </c>
      <c r="L3542" s="196">
        <f>INVENTARIO[[#This Row],[Entradas]]-INVENTARIO[[#This Row],[Salidas]]</f>
        <v>0</v>
      </c>
      <c r="M3542" s="197">
        <f ca="1">INVENTARIO[[#This Row],[Pricing 1]]*10%</f>
        <v>0</v>
      </c>
      <c r="N3542" s="197"/>
      <c r="O3542" s="197"/>
      <c r="P3542" s="197" t="e">
        <f t="shared" si="271"/>
        <v>#DIV/0!</v>
      </c>
      <c r="Q3542" s="196"/>
      <c r="R3542" s="197"/>
      <c r="S3542" s="199">
        <f t="shared" si="272"/>
        <v>0</v>
      </c>
      <c r="T3542" s="200">
        <f ca="1">(P3542+S3542)-INVENTARIO[[#This Row],[Comisión 10%]]</f>
        <v>0</v>
      </c>
      <c r="U3542" s="197">
        <f t="shared" ca="1" si="273"/>
        <v>0</v>
      </c>
      <c r="V3542" s="201"/>
      <c r="W3542" s="20">
        <f ca="1">INVENTARIO[[#This Row],[Precio Final]]-(INVENTARIO[[#This Row],[Comisión 10%]]+INVENTARIO[[#This Row],[Costo total]])</f>
        <v>0</v>
      </c>
      <c r="X3542" s="20">
        <f ca="1">INVENTARIO[[#This Row],[Ganancia Unitaria]]*INVENTARIO[[#This Row],[Salidas]]</f>
        <v>0</v>
      </c>
      <c r="Y3542" s="20"/>
      <c r="Z3542" s="20"/>
    </row>
    <row r="3543" spans="1:26" ht="55" hidden="1" customHeight="1" x14ac:dyDescent="0.15">
      <c r="A3543" s="23"/>
      <c r="B3543" s="171"/>
      <c r="C3543" s="22"/>
      <c r="D3543" s="120"/>
      <c r="E3543" s="194"/>
      <c r="F3543" s="195" t="s">
        <v>695</v>
      </c>
      <c r="G3543" s="196"/>
      <c r="H3543" s="197"/>
      <c r="I3543" s="198">
        <f t="shared" ca="1" si="270"/>
        <v>0</v>
      </c>
      <c r="J3543" s="121"/>
      <c r="K3543" s="196">
        <f>SUMIFS(VENTAS[Cantidad],VENTAS[Código del producto Vendido],INVENTARIO[[#This Row],[Code]])</f>
        <v>0</v>
      </c>
      <c r="L3543" s="196">
        <f>INVENTARIO[[#This Row],[Entradas]]-INVENTARIO[[#This Row],[Salidas]]</f>
        <v>0</v>
      </c>
      <c r="M3543" s="197">
        <f ca="1">INVENTARIO[[#This Row],[Pricing 1]]*10%</f>
        <v>0</v>
      </c>
      <c r="N3543" s="197"/>
      <c r="O3543" s="197"/>
      <c r="P3543" s="197" t="e">
        <f t="shared" si="271"/>
        <v>#DIV/0!</v>
      </c>
      <c r="Q3543" s="196"/>
      <c r="R3543" s="197"/>
      <c r="S3543" s="199">
        <f t="shared" si="272"/>
        <v>0</v>
      </c>
      <c r="T3543" s="200">
        <f ca="1">(P3543+S3543)-INVENTARIO[[#This Row],[Comisión 10%]]</f>
        <v>0</v>
      </c>
      <c r="U3543" s="197">
        <f t="shared" ca="1" si="273"/>
        <v>0</v>
      </c>
      <c r="V3543" s="201"/>
      <c r="W3543" s="20">
        <f ca="1">INVENTARIO[[#This Row],[Precio Final]]-(INVENTARIO[[#This Row],[Comisión 10%]]+INVENTARIO[[#This Row],[Costo total]])</f>
        <v>0</v>
      </c>
      <c r="X3543" s="20">
        <f ca="1">INVENTARIO[[#This Row],[Ganancia Unitaria]]*INVENTARIO[[#This Row],[Salidas]]</f>
        <v>0</v>
      </c>
      <c r="Y3543" s="20"/>
      <c r="Z3543" s="20"/>
    </row>
    <row r="3544" spans="1:26" ht="55" hidden="1" customHeight="1" x14ac:dyDescent="0.15">
      <c r="A3544" s="23"/>
      <c r="B3544" s="171"/>
      <c r="C3544" s="22"/>
      <c r="D3544" s="120"/>
      <c r="E3544" s="194"/>
      <c r="F3544" s="195" t="s">
        <v>714</v>
      </c>
      <c r="G3544" s="196"/>
      <c r="H3544" s="197"/>
      <c r="I3544" s="198">
        <f t="shared" ca="1" si="270"/>
        <v>0</v>
      </c>
      <c r="J3544" s="121"/>
      <c r="K3544" s="196">
        <f>SUMIFS(VENTAS[Cantidad],VENTAS[Código del producto Vendido],INVENTARIO[[#This Row],[Code]])</f>
        <v>0</v>
      </c>
      <c r="L3544" s="196">
        <f>INVENTARIO[[#This Row],[Entradas]]-INVENTARIO[[#This Row],[Salidas]]</f>
        <v>0</v>
      </c>
      <c r="M3544" s="197">
        <f ca="1">INVENTARIO[[#This Row],[Pricing 1]]*10%</f>
        <v>0</v>
      </c>
      <c r="N3544" s="197"/>
      <c r="O3544" s="197"/>
      <c r="P3544" s="197" t="e">
        <f t="shared" si="271"/>
        <v>#DIV/0!</v>
      </c>
      <c r="Q3544" s="196"/>
      <c r="R3544" s="197"/>
      <c r="S3544" s="199">
        <f t="shared" si="272"/>
        <v>0</v>
      </c>
      <c r="T3544" s="200">
        <f ca="1">(P3544+S3544)-INVENTARIO[[#This Row],[Comisión 10%]]</f>
        <v>0</v>
      </c>
      <c r="U3544" s="197">
        <f t="shared" ca="1" si="273"/>
        <v>0</v>
      </c>
      <c r="V3544" s="201"/>
      <c r="W3544" s="20">
        <f ca="1">INVENTARIO[[#This Row],[Precio Final]]-(INVENTARIO[[#This Row],[Comisión 10%]]+INVENTARIO[[#This Row],[Costo total]])</f>
        <v>0</v>
      </c>
      <c r="X3544" s="20">
        <f ca="1">INVENTARIO[[#This Row],[Ganancia Unitaria]]*INVENTARIO[[#This Row],[Salidas]]</f>
        <v>0</v>
      </c>
      <c r="Y3544" s="20"/>
      <c r="Z3544" s="20"/>
    </row>
    <row r="3545" spans="1:26" ht="55" hidden="1" customHeight="1" x14ac:dyDescent="0.15">
      <c r="A3545" s="23"/>
      <c r="B3545" s="171"/>
      <c r="C3545" s="22"/>
      <c r="D3545" s="120"/>
      <c r="E3545" s="194"/>
      <c r="F3545" s="195" t="s">
        <v>695</v>
      </c>
      <c r="G3545" s="196"/>
      <c r="H3545" s="197"/>
      <c r="I3545" s="198">
        <f t="shared" ca="1" si="270"/>
        <v>0</v>
      </c>
      <c r="J3545" s="121"/>
      <c r="K3545" s="196">
        <f>SUMIFS(VENTAS[Cantidad],VENTAS[Código del producto Vendido],INVENTARIO[[#This Row],[Code]])</f>
        <v>0</v>
      </c>
      <c r="L3545" s="196">
        <f>INVENTARIO[[#This Row],[Entradas]]-INVENTARIO[[#This Row],[Salidas]]</f>
        <v>0</v>
      </c>
      <c r="M3545" s="197">
        <f ca="1">INVENTARIO[[#This Row],[Pricing 1]]*10%</f>
        <v>0</v>
      </c>
      <c r="N3545" s="197"/>
      <c r="O3545" s="197"/>
      <c r="P3545" s="197" t="e">
        <f t="shared" si="271"/>
        <v>#DIV/0!</v>
      </c>
      <c r="Q3545" s="196"/>
      <c r="R3545" s="197"/>
      <c r="S3545" s="199">
        <f t="shared" si="272"/>
        <v>0</v>
      </c>
      <c r="T3545" s="200">
        <f ca="1">(P3545+S3545)-INVENTARIO[[#This Row],[Comisión 10%]]</f>
        <v>0</v>
      </c>
      <c r="U3545" s="197">
        <f t="shared" ca="1" si="273"/>
        <v>0</v>
      </c>
      <c r="V3545" s="201"/>
      <c r="W3545" s="20">
        <f ca="1">INVENTARIO[[#This Row],[Precio Final]]-(INVENTARIO[[#This Row],[Comisión 10%]]+INVENTARIO[[#This Row],[Costo total]])</f>
        <v>0</v>
      </c>
      <c r="X3545" s="20">
        <f ca="1">INVENTARIO[[#This Row],[Ganancia Unitaria]]*INVENTARIO[[#This Row],[Salidas]]</f>
        <v>0</v>
      </c>
      <c r="Y3545" s="20"/>
      <c r="Z3545" s="20"/>
    </row>
    <row r="3546" spans="1:26" ht="55" hidden="1" customHeight="1" x14ac:dyDescent="0.15">
      <c r="A3546" s="23"/>
      <c r="B3546" s="171"/>
      <c r="C3546" s="22"/>
      <c r="D3546" s="120"/>
      <c r="E3546" s="194"/>
      <c r="F3546" s="195" t="s">
        <v>692</v>
      </c>
      <c r="G3546" s="196"/>
      <c r="H3546" s="197"/>
      <c r="I3546" s="198">
        <f t="shared" ca="1" si="270"/>
        <v>0</v>
      </c>
      <c r="J3546" s="121"/>
      <c r="K3546" s="196">
        <f>SUMIFS(VENTAS[Cantidad],VENTAS[Código del producto Vendido],INVENTARIO[[#This Row],[Code]])</f>
        <v>0</v>
      </c>
      <c r="L3546" s="196">
        <f>INVENTARIO[[#This Row],[Entradas]]-INVENTARIO[[#This Row],[Salidas]]</f>
        <v>0</v>
      </c>
      <c r="M3546" s="197">
        <f ca="1">INVENTARIO[[#This Row],[Pricing 1]]*10%</f>
        <v>0</v>
      </c>
      <c r="N3546" s="197"/>
      <c r="O3546" s="197"/>
      <c r="P3546" s="197" t="e">
        <f t="shared" si="271"/>
        <v>#DIV/0!</v>
      </c>
      <c r="Q3546" s="196"/>
      <c r="R3546" s="197"/>
      <c r="S3546" s="199">
        <f t="shared" si="272"/>
        <v>0</v>
      </c>
      <c r="T3546" s="200">
        <f ca="1">(P3546+S3546)-INVENTARIO[[#This Row],[Comisión 10%]]</f>
        <v>0</v>
      </c>
      <c r="U3546" s="197">
        <f t="shared" ca="1" si="273"/>
        <v>0</v>
      </c>
      <c r="V3546" s="201"/>
      <c r="W3546" s="20">
        <f ca="1">INVENTARIO[[#This Row],[Precio Final]]-(INVENTARIO[[#This Row],[Comisión 10%]]+INVENTARIO[[#This Row],[Costo total]])</f>
        <v>0</v>
      </c>
      <c r="X3546" s="20">
        <f ca="1">INVENTARIO[[#This Row],[Ganancia Unitaria]]*INVENTARIO[[#This Row],[Salidas]]</f>
        <v>0</v>
      </c>
      <c r="Y3546" s="20"/>
      <c r="Z3546" s="20"/>
    </row>
    <row r="3547" spans="1:26" ht="55" hidden="1" customHeight="1" x14ac:dyDescent="0.15">
      <c r="A3547" s="23"/>
      <c r="B3547" s="171"/>
      <c r="C3547" s="22"/>
      <c r="D3547" s="120"/>
      <c r="E3547" s="194"/>
      <c r="F3547" s="195" t="s">
        <v>698</v>
      </c>
      <c r="G3547" s="196"/>
      <c r="H3547" s="197"/>
      <c r="I3547" s="198">
        <f t="shared" ca="1" si="270"/>
        <v>0</v>
      </c>
      <c r="J3547" s="121"/>
      <c r="K3547" s="196">
        <f>SUMIFS(VENTAS[Cantidad],VENTAS[Código del producto Vendido],INVENTARIO[[#This Row],[Code]])</f>
        <v>0</v>
      </c>
      <c r="L3547" s="196">
        <f>INVENTARIO[[#This Row],[Entradas]]-INVENTARIO[[#This Row],[Salidas]]</f>
        <v>0</v>
      </c>
      <c r="M3547" s="197">
        <f ca="1">INVENTARIO[[#This Row],[Pricing 1]]*10%</f>
        <v>0</v>
      </c>
      <c r="N3547" s="197"/>
      <c r="O3547" s="197"/>
      <c r="P3547" s="197" t="e">
        <f t="shared" si="271"/>
        <v>#DIV/0!</v>
      </c>
      <c r="Q3547" s="196"/>
      <c r="R3547" s="197"/>
      <c r="S3547" s="199">
        <f t="shared" si="272"/>
        <v>0</v>
      </c>
      <c r="T3547" s="200">
        <f ca="1">(P3547+S3547)-INVENTARIO[[#This Row],[Comisión 10%]]</f>
        <v>0</v>
      </c>
      <c r="U3547" s="197">
        <f t="shared" ca="1" si="273"/>
        <v>0</v>
      </c>
      <c r="V3547" s="201"/>
      <c r="W3547" s="20">
        <f ca="1">INVENTARIO[[#This Row],[Precio Final]]-(INVENTARIO[[#This Row],[Comisión 10%]]+INVENTARIO[[#This Row],[Costo total]])</f>
        <v>0</v>
      </c>
      <c r="X3547" s="20">
        <f ca="1">INVENTARIO[[#This Row],[Ganancia Unitaria]]*INVENTARIO[[#This Row],[Salidas]]</f>
        <v>0</v>
      </c>
      <c r="Y3547" s="20"/>
      <c r="Z3547" s="20"/>
    </row>
    <row r="3548" spans="1:26" ht="55" hidden="1" customHeight="1" x14ac:dyDescent="0.15">
      <c r="A3548" s="23"/>
      <c r="B3548" s="171"/>
      <c r="C3548" s="22"/>
      <c r="D3548" s="120"/>
      <c r="E3548" s="194"/>
      <c r="F3548" s="195" t="s">
        <v>695</v>
      </c>
      <c r="G3548" s="196"/>
      <c r="H3548" s="197"/>
      <c r="I3548" s="198">
        <f t="shared" ca="1" si="270"/>
        <v>0</v>
      </c>
      <c r="J3548" s="121"/>
      <c r="K3548" s="196">
        <f>SUMIFS(VENTAS[Cantidad],VENTAS[Código del producto Vendido],INVENTARIO[[#This Row],[Code]])</f>
        <v>0</v>
      </c>
      <c r="L3548" s="196">
        <f>INVENTARIO[[#This Row],[Entradas]]-INVENTARIO[[#This Row],[Salidas]]</f>
        <v>0</v>
      </c>
      <c r="M3548" s="197">
        <f ca="1">INVENTARIO[[#This Row],[Pricing 1]]*10%</f>
        <v>0</v>
      </c>
      <c r="N3548" s="197"/>
      <c r="O3548" s="197"/>
      <c r="P3548" s="197" t="e">
        <f t="shared" si="271"/>
        <v>#DIV/0!</v>
      </c>
      <c r="Q3548" s="196"/>
      <c r="R3548" s="197"/>
      <c r="S3548" s="199">
        <f t="shared" si="272"/>
        <v>0</v>
      </c>
      <c r="T3548" s="200">
        <f ca="1">(P3548+S3548)-INVENTARIO[[#This Row],[Comisión 10%]]</f>
        <v>0</v>
      </c>
      <c r="U3548" s="197">
        <f t="shared" ca="1" si="273"/>
        <v>0</v>
      </c>
      <c r="V3548" s="201"/>
      <c r="W3548" s="20">
        <f ca="1">INVENTARIO[[#This Row],[Precio Final]]-(INVENTARIO[[#This Row],[Comisión 10%]]+INVENTARIO[[#This Row],[Costo total]])</f>
        <v>0</v>
      </c>
      <c r="X3548" s="20">
        <f ca="1">INVENTARIO[[#This Row],[Ganancia Unitaria]]*INVENTARIO[[#This Row],[Salidas]]</f>
        <v>0</v>
      </c>
      <c r="Y3548" s="20"/>
      <c r="Z3548" s="20"/>
    </row>
    <row r="3549" spans="1:26" ht="55" hidden="1" customHeight="1" x14ac:dyDescent="0.15">
      <c r="A3549" s="23"/>
      <c r="B3549" s="171"/>
      <c r="C3549" s="22"/>
      <c r="D3549" s="120"/>
      <c r="E3549" s="194"/>
      <c r="F3549" s="195" t="s">
        <v>713</v>
      </c>
      <c r="G3549" s="196"/>
      <c r="H3549" s="197"/>
      <c r="I3549" s="198">
        <f t="shared" ca="1" si="270"/>
        <v>0</v>
      </c>
      <c r="J3549" s="121"/>
      <c r="K3549" s="196">
        <f>SUMIFS(VENTAS[Cantidad],VENTAS[Código del producto Vendido],INVENTARIO[[#This Row],[Code]])</f>
        <v>0</v>
      </c>
      <c r="L3549" s="196">
        <f>INVENTARIO[[#This Row],[Entradas]]-INVENTARIO[[#This Row],[Salidas]]</f>
        <v>0</v>
      </c>
      <c r="M3549" s="197">
        <f ca="1">INVENTARIO[[#This Row],[Pricing 1]]*10%</f>
        <v>0</v>
      </c>
      <c r="N3549" s="197"/>
      <c r="O3549" s="197"/>
      <c r="P3549" s="197" t="e">
        <f t="shared" si="271"/>
        <v>#DIV/0!</v>
      </c>
      <c r="Q3549" s="196"/>
      <c r="R3549" s="197"/>
      <c r="S3549" s="199">
        <f t="shared" si="272"/>
        <v>0</v>
      </c>
      <c r="T3549" s="200">
        <f ca="1">(P3549+S3549)-INVENTARIO[[#This Row],[Comisión 10%]]</f>
        <v>0</v>
      </c>
      <c r="U3549" s="197">
        <f t="shared" ca="1" si="273"/>
        <v>0</v>
      </c>
      <c r="V3549" s="201"/>
      <c r="W3549" s="20">
        <f ca="1">INVENTARIO[[#This Row],[Precio Final]]-(INVENTARIO[[#This Row],[Comisión 10%]]+INVENTARIO[[#This Row],[Costo total]])</f>
        <v>0</v>
      </c>
      <c r="X3549" s="20">
        <f ca="1">INVENTARIO[[#This Row],[Ganancia Unitaria]]*INVENTARIO[[#This Row],[Salidas]]</f>
        <v>0</v>
      </c>
      <c r="Y3549" s="20"/>
      <c r="Z3549" s="20"/>
    </row>
    <row r="3550" spans="1:26" ht="55" hidden="1" customHeight="1" x14ac:dyDescent="0.15">
      <c r="A3550" s="23"/>
      <c r="B3550" s="171"/>
      <c r="C3550" s="22"/>
      <c r="D3550" s="120"/>
      <c r="E3550" s="194"/>
      <c r="F3550" s="195" t="s">
        <v>714</v>
      </c>
      <c r="G3550" s="196"/>
      <c r="H3550" s="197"/>
      <c r="I3550" s="198">
        <f t="shared" ca="1" si="270"/>
        <v>0</v>
      </c>
      <c r="J3550" s="121"/>
      <c r="K3550" s="196">
        <f>SUMIFS(VENTAS[Cantidad],VENTAS[Código del producto Vendido],INVENTARIO[[#This Row],[Code]])</f>
        <v>0</v>
      </c>
      <c r="L3550" s="196">
        <f>INVENTARIO[[#This Row],[Entradas]]-INVENTARIO[[#This Row],[Salidas]]</f>
        <v>0</v>
      </c>
      <c r="M3550" s="197">
        <f ca="1">INVENTARIO[[#This Row],[Pricing 1]]*10%</f>
        <v>0</v>
      </c>
      <c r="N3550" s="197"/>
      <c r="O3550" s="197"/>
      <c r="P3550" s="197" t="e">
        <f t="shared" si="271"/>
        <v>#DIV/0!</v>
      </c>
      <c r="Q3550" s="196"/>
      <c r="R3550" s="197"/>
      <c r="S3550" s="199">
        <f t="shared" si="272"/>
        <v>0</v>
      </c>
      <c r="T3550" s="200">
        <f ca="1">(P3550+S3550)-INVENTARIO[[#This Row],[Comisión 10%]]</f>
        <v>0</v>
      </c>
      <c r="U3550" s="197">
        <f t="shared" ca="1" si="273"/>
        <v>0</v>
      </c>
      <c r="V3550" s="201"/>
      <c r="W3550" s="20">
        <f ca="1">INVENTARIO[[#This Row],[Precio Final]]-(INVENTARIO[[#This Row],[Comisión 10%]]+INVENTARIO[[#This Row],[Costo total]])</f>
        <v>0</v>
      </c>
      <c r="X3550" s="20">
        <f ca="1">INVENTARIO[[#This Row],[Ganancia Unitaria]]*INVENTARIO[[#This Row],[Salidas]]</f>
        <v>0</v>
      </c>
      <c r="Y3550" s="20"/>
      <c r="Z3550" s="20"/>
    </row>
    <row r="3551" spans="1:26" ht="55" hidden="1" customHeight="1" x14ac:dyDescent="0.15">
      <c r="A3551" s="23"/>
      <c r="B3551" s="171"/>
      <c r="C3551" s="22"/>
      <c r="D3551" s="120"/>
      <c r="E3551" s="194"/>
      <c r="F3551" s="195" t="s">
        <v>693</v>
      </c>
      <c r="G3551" s="196"/>
      <c r="H3551" s="197"/>
      <c r="I3551" s="198">
        <f t="shared" ca="1" si="270"/>
        <v>0</v>
      </c>
      <c r="J3551" s="121"/>
      <c r="K3551" s="196">
        <f>SUMIFS(VENTAS[Cantidad],VENTAS[Código del producto Vendido],INVENTARIO[[#This Row],[Code]])</f>
        <v>0</v>
      </c>
      <c r="L3551" s="196">
        <f>INVENTARIO[[#This Row],[Entradas]]-INVENTARIO[[#This Row],[Salidas]]</f>
        <v>0</v>
      </c>
      <c r="M3551" s="197">
        <f ca="1">INVENTARIO[[#This Row],[Pricing 1]]*10%</f>
        <v>0</v>
      </c>
      <c r="N3551" s="197"/>
      <c r="O3551" s="197"/>
      <c r="P3551" s="197" t="e">
        <f t="shared" si="271"/>
        <v>#DIV/0!</v>
      </c>
      <c r="Q3551" s="196"/>
      <c r="R3551" s="197"/>
      <c r="S3551" s="199">
        <f t="shared" si="272"/>
        <v>0</v>
      </c>
      <c r="T3551" s="200">
        <f ca="1">(P3551+S3551)-INVENTARIO[[#This Row],[Comisión 10%]]</f>
        <v>0</v>
      </c>
      <c r="U3551" s="197">
        <f t="shared" ca="1" si="273"/>
        <v>0</v>
      </c>
      <c r="V3551" s="201"/>
      <c r="W3551" s="20">
        <f ca="1">INVENTARIO[[#This Row],[Precio Final]]-(INVENTARIO[[#This Row],[Comisión 10%]]+INVENTARIO[[#This Row],[Costo total]])</f>
        <v>0</v>
      </c>
      <c r="X3551" s="20">
        <f ca="1">INVENTARIO[[#This Row],[Ganancia Unitaria]]*INVENTARIO[[#This Row],[Salidas]]</f>
        <v>0</v>
      </c>
      <c r="Y3551" s="20"/>
      <c r="Z3551" s="20"/>
    </row>
    <row r="3552" spans="1:26" ht="55" hidden="1" customHeight="1" x14ac:dyDescent="0.15">
      <c r="A3552" s="23"/>
      <c r="B3552" s="171"/>
      <c r="C3552" s="22"/>
      <c r="D3552" s="120"/>
      <c r="E3552" s="194"/>
      <c r="F3552" s="195" t="s">
        <v>693</v>
      </c>
      <c r="G3552" s="196"/>
      <c r="H3552" s="197"/>
      <c r="I3552" s="198">
        <f t="shared" ca="1" si="270"/>
        <v>0</v>
      </c>
      <c r="J3552" s="121"/>
      <c r="K3552" s="196">
        <f>SUMIFS(VENTAS[Cantidad],VENTAS[Código del producto Vendido],INVENTARIO[[#This Row],[Code]])</f>
        <v>0</v>
      </c>
      <c r="L3552" s="196">
        <f>INVENTARIO[[#This Row],[Entradas]]-INVENTARIO[[#This Row],[Salidas]]</f>
        <v>0</v>
      </c>
      <c r="M3552" s="197">
        <f ca="1">INVENTARIO[[#This Row],[Pricing 1]]*10%</f>
        <v>0</v>
      </c>
      <c r="N3552" s="197"/>
      <c r="O3552" s="197"/>
      <c r="P3552" s="197" t="e">
        <f t="shared" si="271"/>
        <v>#DIV/0!</v>
      </c>
      <c r="Q3552" s="196"/>
      <c r="R3552" s="197"/>
      <c r="S3552" s="199">
        <f t="shared" si="272"/>
        <v>0</v>
      </c>
      <c r="T3552" s="200">
        <f ca="1">(P3552+S3552)-INVENTARIO[[#This Row],[Comisión 10%]]</f>
        <v>0</v>
      </c>
      <c r="U3552" s="197">
        <f t="shared" ca="1" si="273"/>
        <v>0</v>
      </c>
      <c r="V3552" s="201"/>
      <c r="W3552" s="20">
        <f ca="1">INVENTARIO[[#This Row],[Precio Final]]-(INVENTARIO[[#This Row],[Comisión 10%]]+INVENTARIO[[#This Row],[Costo total]])</f>
        <v>0</v>
      </c>
      <c r="X3552" s="20">
        <f ca="1">INVENTARIO[[#This Row],[Ganancia Unitaria]]*INVENTARIO[[#This Row],[Salidas]]</f>
        <v>0</v>
      </c>
      <c r="Y3552" s="20"/>
      <c r="Z3552" s="20"/>
    </row>
    <row r="3553" spans="1:26" ht="55" hidden="1" customHeight="1" x14ac:dyDescent="0.15">
      <c r="A3553" s="23"/>
      <c r="B3553" s="171"/>
      <c r="C3553" s="22"/>
      <c r="D3553" s="120"/>
      <c r="E3553" s="194"/>
      <c r="F3553" s="195" t="s">
        <v>698</v>
      </c>
      <c r="G3553" s="196"/>
      <c r="H3553" s="197"/>
      <c r="I3553" s="198">
        <f t="shared" ca="1" si="270"/>
        <v>0</v>
      </c>
      <c r="J3553" s="121"/>
      <c r="K3553" s="196">
        <f>SUMIFS(VENTAS[Cantidad],VENTAS[Código del producto Vendido],INVENTARIO[[#This Row],[Code]])</f>
        <v>0</v>
      </c>
      <c r="L3553" s="196">
        <f>INVENTARIO[[#This Row],[Entradas]]-INVENTARIO[[#This Row],[Salidas]]</f>
        <v>0</v>
      </c>
      <c r="M3553" s="197">
        <f ca="1">INVENTARIO[[#This Row],[Pricing 1]]*10%</f>
        <v>0</v>
      </c>
      <c r="N3553" s="197"/>
      <c r="O3553" s="197"/>
      <c r="P3553" s="197" t="e">
        <f t="shared" si="271"/>
        <v>#DIV/0!</v>
      </c>
      <c r="Q3553" s="196"/>
      <c r="R3553" s="197"/>
      <c r="S3553" s="199">
        <f t="shared" si="272"/>
        <v>0</v>
      </c>
      <c r="T3553" s="200">
        <f ca="1">(P3553+S3553)-INVENTARIO[[#This Row],[Comisión 10%]]</f>
        <v>0</v>
      </c>
      <c r="U3553" s="197">
        <f t="shared" ca="1" si="273"/>
        <v>0</v>
      </c>
      <c r="V3553" s="201"/>
      <c r="W3553" s="20">
        <f ca="1">INVENTARIO[[#This Row],[Precio Final]]-(INVENTARIO[[#This Row],[Comisión 10%]]+INVENTARIO[[#This Row],[Costo total]])</f>
        <v>0</v>
      </c>
      <c r="X3553" s="20">
        <f ca="1">INVENTARIO[[#This Row],[Ganancia Unitaria]]*INVENTARIO[[#This Row],[Salidas]]</f>
        <v>0</v>
      </c>
      <c r="Y3553" s="20"/>
      <c r="Z3553" s="20"/>
    </row>
    <row r="3554" spans="1:26" ht="55" hidden="1" customHeight="1" x14ac:dyDescent="0.15">
      <c r="A3554" s="23"/>
      <c r="B3554" s="171"/>
      <c r="C3554" s="22"/>
      <c r="D3554" s="120"/>
      <c r="E3554" s="194"/>
      <c r="F3554" s="195" t="s">
        <v>697</v>
      </c>
      <c r="G3554" s="196"/>
      <c r="H3554" s="197"/>
      <c r="I3554" s="198">
        <f t="shared" ca="1" si="270"/>
        <v>0</v>
      </c>
      <c r="J3554" s="121"/>
      <c r="K3554" s="196">
        <f>SUMIFS(VENTAS[Cantidad],VENTAS[Código del producto Vendido],INVENTARIO[[#This Row],[Code]])</f>
        <v>0</v>
      </c>
      <c r="L3554" s="196">
        <f>INVENTARIO[[#This Row],[Entradas]]-INVENTARIO[[#This Row],[Salidas]]</f>
        <v>0</v>
      </c>
      <c r="M3554" s="197">
        <f ca="1">INVENTARIO[[#This Row],[Pricing 1]]*10%</f>
        <v>0</v>
      </c>
      <c r="N3554" s="197"/>
      <c r="O3554" s="197"/>
      <c r="P3554" s="197" t="e">
        <f t="shared" si="271"/>
        <v>#DIV/0!</v>
      </c>
      <c r="Q3554" s="196"/>
      <c r="R3554" s="197"/>
      <c r="S3554" s="199">
        <f t="shared" si="272"/>
        <v>0</v>
      </c>
      <c r="T3554" s="200">
        <f ca="1">(P3554+S3554)-INVENTARIO[[#This Row],[Comisión 10%]]</f>
        <v>0</v>
      </c>
      <c r="U3554" s="197">
        <f t="shared" ca="1" si="273"/>
        <v>0</v>
      </c>
      <c r="V3554" s="201"/>
      <c r="W3554" s="20">
        <f ca="1">INVENTARIO[[#This Row],[Precio Final]]-(INVENTARIO[[#This Row],[Comisión 10%]]+INVENTARIO[[#This Row],[Costo total]])</f>
        <v>0</v>
      </c>
      <c r="X3554" s="20">
        <f ca="1">INVENTARIO[[#This Row],[Ganancia Unitaria]]*INVENTARIO[[#This Row],[Salidas]]</f>
        <v>0</v>
      </c>
      <c r="Y3554" s="20"/>
      <c r="Z3554" s="20"/>
    </row>
    <row r="3555" spans="1:26" ht="55" hidden="1" customHeight="1" x14ac:dyDescent="0.15">
      <c r="A3555" s="23"/>
      <c r="B3555" s="171"/>
      <c r="C3555" s="22"/>
      <c r="D3555" s="120"/>
      <c r="E3555" s="194"/>
      <c r="F3555" s="195" t="s">
        <v>714</v>
      </c>
      <c r="G3555" s="196"/>
      <c r="H3555" s="197"/>
      <c r="I3555" s="198">
        <f t="shared" ca="1" si="270"/>
        <v>0</v>
      </c>
      <c r="J3555" s="121"/>
      <c r="K3555" s="196">
        <f>SUMIFS(VENTAS[Cantidad],VENTAS[Código del producto Vendido],INVENTARIO[[#This Row],[Code]])</f>
        <v>0</v>
      </c>
      <c r="L3555" s="196">
        <f>INVENTARIO[[#This Row],[Entradas]]-INVENTARIO[[#This Row],[Salidas]]</f>
        <v>0</v>
      </c>
      <c r="M3555" s="197">
        <f ca="1">INVENTARIO[[#This Row],[Pricing 1]]*10%</f>
        <v>0</v>
      </c>
      <c r="N3555" s="197"/>
      <c r="O3555" s="197"/>
      <c r="P3555" s="197" t="e">
        <f t="shared" si="271"/>
        <v>#DIV/0!</v>
      </c>
      <c r="Q3555" s="196"/>
      <c r="R3555" s="197"/>
      <c r="S3555" s="199">
        <f t="shared" si="272"/>
        <v>0</v>
      </c>
      <c r="T3555" s="200">
        <f ca="1">(P3555+S3555)-INVENTARIO[[#This Row],[Comisión 10%]]</f>
        <v>0</v>
      </c>
      <c r="U3555" s="197">
        <f t="shared" ca="1" si="273"/>
        <v>0</v>
      </c>
      <c r="V3555" s="201"/>
      <c r="W3555" s="20">
        <f ca="1">INVENTARIO[[#This Row],[Precio Final]]-(INVENTARIO[[#This Row],[Comisión 10%]]+INVENTARIO[[#This Row],[Costo total]])</f>
        <v>0</v>
      </c>
      <c r="X3555" s="20">
        <f ca="1">INVENTARIO[[#This Row],[Ganancia Unitaria]]*INVENTARIO[[#This Row],[Salidas]]</f>
        <v>0</v>
      </c>
      <c r="Y3555" s="20"/>
      <c r="Z3555" s="20"/>
    </row>
    <row r="3556" spans="1:26" ht="55" hidden="1" customHeight="1" x14ac:dyDescent="0.15">
      <c r="A3556" s="23"/>
      <c r="B3556" s="171"/>
      <c r="C3556" s="22"/>
      <c r="D3556" s="120"/>
      <c r="E3556" s="194"/>
      <c r="F3556" s="195" t="s">
        <v>697</v>
      </c>
      <c r="G3556" s="196"/>
      <c r="H3556" s="197"/>
      <c r="I3556" s="198">
        <f t="shared" ca="1" si="270"/>
        <v>0</v>
      </c>
      <c r="J3556" s="121"/>
      <c r="K3556" s="196">
        <f>SUMIFS(VENTAS[Cantidad],VENTAS[Código del producto Vendido],INVENTARIO[[#This Row],[Code]])</f>
        <v>0</v>
      </c>
      <c r="L3556" s="196">
        <f>INVENTARIO[[#This Row],[Entradas]]-INVENTARIO[[#This Row],[Salidas]]</f>
        <v>0</v>
      </c>
      <c r="M3556" s="197">
        <f ca="1">INVENTARIO[[#This Row],[Pricing 1]]*10%</f>
        <v>0</v>
      </c>
      <c r="N3556" s="197"/>
      <c r="O3556" s="197"/>
      <c r="P3556" s="197" t="e">
        <f t="shared" si="271"/>
        <v>#DIV/0!</v>
      </c>
      <c r="Q3556" s="196"/>
      <c r="R3556" s="197"/>
      <c r="S3556" s="199">
        <f t="shared" si="272"/>
        <v>0</v>
      </c>
      <c r="T3556" s="200">
        <f ca="1">(P3556+S3556)-INVENTARIO[[#This Row],[Comisión 10%]]</f>
        <v>0</v>
      </c>
      <c r="U3556" s="197">
        <f t="shared" ca="1" si="273"/>
        <v>0</v>
      </c>
      <c r="V3556" s="201"/>
      <c r="W3556" s="20">
        <f ca="1">INVENTARIO[[#This Row],[Precio Final]]-(INVENTARIO[[#This Row],[Comisión 10%]]+INVENTARIO[[#This Row],[Costo total]])</f>
        <v>0</v>
      </c>
      <c r="X3556" s="20">
        <f ca="1">INVENTARIO[[#This Row],[Ganancia Unitaria]]*INVENTARIO[[#This Row],[Salidas]]</f>
        <v>0</v>
      </c>
      <c r="Y3556" s="20"/>
      <c r="Z3556" s="20"/>
    </row>
    <row r="3557" spans="1:26" ht="55" hidden="1" customHeight="1" x14ac:dyDescent="0.15">
      <c r="A3557" s="23"/>
      <c r="B3557" s="171"/>
      <c r="C3557" s="22"/>
      <c r="D3557" s="120"/>
      <c r="E3557" s="194"/>
      <c r="F3557" s="195" t="s">
        <v>692</v>
      </c>
      <c r="G3557" s="196"/>
      <c r="H3557" s="197"/>
      <c r="I3557" s="198">
        <f t="shared" ca="1" si="270"/>
        <v>0</v>
      </c>
      <c r="J3557" s="121"/>
      <c r="K3557" s="196">
        <f>SUMIFS(VENTAS[Cantidad],VENTAS[Código del producto Vendido],INVENTARIO[[#This Row],[Code]])</f>
        <v>0</v>
      </c>
      <c r="L3557" s="196">
        <f>INVENTARIO[[#This Row],[Entradas]]-INVENTARIO[[#This Row],[Salidas]]</f>
        <v>0</v>
      </c>
      <c r="M3557" s="197">
        <f ca="1">INVENTARIO[[#This Row],[Pricing 1]]*10%</f>
        <v>0</v>
      </c>
      <c r="N3557" s="197"/>
      <c r="O3557" s="197"/>
      <c r="P3557" s="197" t="e">
        <f t="shared" si="271"/>
        <v>#DIV/0!</v>
      </c>
      <c r="Q3557" s="196"/>
      <c r="R3557" s="197"/>
      <c r="S3557" s="199">
        <f t="shared" si="272"/>
        <v>0</v>
      </c>
      <c r="T3557" s="200">
        <f ca="1">(P3557+S3557)-INVENTARIO[[#This Row],[Comisión 10%]]</f>
        <v>0</v>
      </c>
      <c r="U3557" s="197">
        <f t="shared" ca="1" si="273"/>
        <v>0</v>
      </c>
      <c r="V3557" s="201"/>
      <c r="W3557" s="20">
        <f ca="1">INVENTARIO[[#This Row],[Precio Final]]-(INVENTARIO[[#This Row],[Comisión 10%]]+INVENTARIO[[#This Row],[Costo total]])</f>
        <v>0</v>
      </c>
      <c r="X3557" s="20">
        <f ca="1">INVENTARIO[[#This Row],[Ganancia Unitaria]]*INVENTARIO[[#This Row],[Salidas]]</f>
        <v>0</v>
      </c>
      <c r="Y3557" s="20"/>
      <c r="Z3557" s="20"/>
    </row>
    <row r="3558" spans="1:26" ht="55" hidden="1" customHeight="1" x14ac:dyDescent="0.15">
      <c r="A3558" s="23"/>
      <c r="B3558" s="171"/>
      <c r="C3558" s="22"/>
      <c r="D3558" s="120"/>
      <c r="E3558" s="194"/>
      <c r="F3558" s="195" t="s">
        <v>695</v>
      </c>
      <c r="G3558" s="196"/>
      <c r="H3558" s="197"/>
      <c r="I3558" s="198">
        <f t="shared" ca="1" si="270"/>
        <v>0</v>
      </c>
      <c r="J3558" s="121"/>
      <c r="K3558" s="196">
        <f>SUMIFS(VENTAS[Cantidad],VENTAS[Código del producto Vendido],INVENTARIO[[#This Row],[Code]])</f>
        <v>0</v>
      </c>
      <c r="L3558" s="196">
        <f>INVENTARIO[[#This Row],[Entradas]]-INVENTARIO[[#This Row],[Salidas]]</f>
        <v>0</v>
      </c>
      <c r="M3558" s="197">
        <f ca="1">INVENTARIO[[#This Row],[Pricing 1]]*10%</f>
        <v>0</v>
      </c>
      <c r="N3558" s="197"/>
      <c r="O3558" s="197"/>
      <c r="P3558" s="197" t="e">
        <f t="shared" si="271"/>
        <v>#DIV/0!</v>
      </c>
      <c r="Q3558" s="196"/>
      <c r="R3558" s="197"/>
      <c r="S3558" s="199">
        <f t="shared" si="272"/>
        <v>0</v>
      </c>
      <c r="T3558" s="200">
        <f ca="1">(P3558+S3558)-INVENTARIO[[#This Row],[Comisión 10%]]</f>
        <v>0</v>
      </c>
      <c r="U3558" s="197">
        <f t="shared" ca="1" si="273"/>
        <v>0</v>
      </c>
      <c r="V3558" s="201"/>
      <c r="W3558" s="20">
        <f ca="1">INVENTARIO[[#This Row],[Precio Final]]-(INVENTARIO[[#This Row],[Comisión 10%]]+INVENTARIO[[#This Row],[Costo total]])</f>
        <v>0</v>
      </c>
      <c r="X3558" s="20">
        <f ca="1">INVENTARIO[[#This Row],[Ganancia Unitaria]]*INVENTARIO[[#This Row],[Salidas]]</f>
        <v>0</v>
      </c>
      <c r="Y3558" s="20"/>
      <c r="Z3558" s="20"/>
    </row>
    <row r="3559" spans="1:26" ht="55" hidden="1" customHeight="1" x14ac:dyDescent="0.15">
      <c r="A3559" s="23"/>
      <c r="B3559" s="171"/>
      <c r="C3559" s="22"/>
      <c r="D3559" s="120"/>
      <c r="E3559" s="194"/>
      <c r="F3559" s="195" t="s">
        <v>698</v>
      </c>
      <c r="G3559" s="196"/>
      <c r="H3559" s="197"/>
      <c r="I3559" s="198">
        <f t="shared" ca="1" si="270"/>
        <v>0</v>
      </c>
      <c r="J3559" s="121"/>
      <c r="K3559" s="196">
        <f>SUMIFS(VENTAS[Cantidad],VENTAS[Código del producto Vendido],INVENTARIO[[#This Row],[Code]])</f>
        <v>0</v>
      </c>
      <c r="L3559" s="196">
        <f>INVENTARIO[[#This Row],[Entradas]]-INVENTARIO[[#This Row],[Salidas]]</f>
        <v>0</v>
      </c>
      <c r="M3559" s="197">
        <f ca="1">INVENTARIO[[#This Row],[Pricing 1]]*10%</f>
        <v>0</v>
      </c>
      <c r="N3559" s="197"/>
      <c r="O3559" s="197"/>
      <c r="P3559" s="197" t="e">
        <f t="shared" si="271"/>
        <v>#DIV/0!</v>
      </c>
      <c r="Q3559" s="196"/>
      <c r="R3559" s="197"/>
      <c r="S3559" s="199">
        <f t="shared" si="272"/>
        <v>0</v>
      </c>
      <c r="T3559" s="200">
        <f ca="1">(P3559+S3559)-INVENTARIO[[#This Row],[Comisión 10%]]</f>
        <v>0</v>
      </c>
      <c r="U3559" s="197">
        <f t="shared" ca="1" si="273"/>
        <v>0</v>
      </c>
      <c r="V3559" s="201"/>
      <c r="W3559" s="20">
        <f ca="1">INVENTARIO[[#This Row],[Precio Final]]-(INVENTARIO[[#This Row],[Comisión 10%]]+INVENTARIO[[#This Row],[Costo total]])</f>
        <v>0</v>
      </c>
      <c r="X3559" s="20">
        <f ca="1">INVENTARIO[[#This Row],[Ganancia Unitaria]]*INVENTARIO[[#This Row],[Salidas]]</f>
        <v>0</v>
      </c>
      <c r="Y3559" s="20"/>
      <c r="Z3559" s="20"/>
    </row>
    <row r="3560" spans="1:26" ht="55" hidden="1" customHeight="1" x14ac:dyDescent="0.15">
      <c r="A3560" s="23"/>
      <c r="B3560" s="171"/>
      <c r="C3560" s="22"/>
      <c r="D3560" s="120"/>
      <c r="E3560" s="194"/>
      <c r="F3560" s="195" t="s">
        <v>692</v>
      </c>
      <c r="G3560" s="196"/>
      <c r="H3560" s="197"/>
      <c r="I3560" s="198">
        <f t="shared" ca="1" si="270"/>
        <v>0</v>
      </c>
      <c r="J3560" s="121"/>
      <c r="K3560" s="196">
        <f>SUMIFS(VENTAS[Cantidad],VENTAS[Código del producto Vendido],INVENTARIO[[#This Row],[Code]])</f>
        <v>0</v>
      </c>
      <c r="L3560" s="196">
        <f>INVENTARIO[[#This Row],[Entradas]]-INVENTARIO[[#This Row],[Salidas]]</f>
        <v>0</v>
      </c>
      <c r="M3560" s="197">
        <f ca="1">INVENTARIO[[#This Row],[Pricing 1]]*10%</f>
        <v>0</v>
      </c>
      <c r="N3560" s="197"/>
      <c r="O3560" s="197"/>
      <c r="P3560" s="197" t="e">
        <f t="shared" si="271"/>
        <v>#DIV/0!</v>
      </c>
      <c r="Q3560" s="196"/>
      <c r="R3560" s="197"/>
      <c r="S3560" s="199">
        <f t="shared" si="272"/>
        <v>0</v>
      </c>
      <c r="T3560" s="200">
        <f ca="1">(P3560+S3560)-INVENTARIO[[#This Row],[Comisión 10%]]</f>
        <v>0</v>
      </c>
      <c r="U3560" s="197">
        <f t="shared" ca="1" si="273"/>
        <v>0</v>
      </c>
      <c r="V3560" s="201"/>
      <c r="W3560" s="20">
        <f ca="1">INVENTARIO[[#This Row],[Precio Final]]-(INVENTARIO[[#This Row],[Comisión 10%]]+INVENTARIO[[#This Row],[Costo total]])</f>
        <v>0</v>
      </c>
      <c r="X3560" s="20">
        <f ca="1">INVENTARIO[[#This Row],[Ganancia Unitaria]]*INVENTARIO[[#This Row],[Salidas]]</f>
        <v>0</v>
      </c>
      <c r="Y3560" s="20"/>
      <c r="Z3560" s="20"/>
    </row>
    <row r="3561" spans="1:26" ht="55" hidden="1" customHeight="1" x14ac:dyDescent="0.15">
      <c r="A3561" s="23"/>
      <c r="B3561" s="171"/>
      <c r="C3561" s="22"/>
      <c r="D3561" s="120"/>
      <c r="E3561" s="194"/>
      <c r="F3561" s="195" t="s">
        <v>697</v>
      </c>
      <c r="G3561" s="196"/>
      <c r="H3561" s="197"/>
      <c r="I3561" s="198">
        <f t="shared" ca="1" si="270"/>
        <v>0</v>
      </c>
      <c r="J3561" s="121"/>
      <c r="K3561" s="196">
        <f>SUMIFS(VENTAS[Cantidad],VENTAS[Código del producto Vendido],INVENTARIO[[#This Row],[Code]])</f>
        <v>0</v>
      </c>
      <c r="L3561" s="196">
        <f>INVENTARIO[[#This Row],[Entradas]]-INVENTARIO[[#This Row],[Salidas]]</f>
        <v>0</v>
      </c>
      <c r="M3561" s="197">
        <f ca="1">INVENTARIO[[#This Row],[Pricing 1]]*10%</f>
        <v>0</v>
      </c>
      <c r="N3561" s="197"/>
      <c r="O3561" s="197"/>
      <c r="P3561" s="197" t="e">
        <f t="shared" si="271"/>
        <v>#DIV/0!</v>
      </c>
      <c r="Q3561" s="196"/>
      <c r="R3561" s="197"/>
      <c r="S3561" s="199">
        <f t="shared" si="272"/>
        <v>0</v>
      </c>
      <c r="T3561" s="200">
        <f ca="1">(P3561+S3561)-INVENTARIO[[#This Row],[Comisión 10%]]</f>
        <v>0</v>
      </c>
      <c r="U3561" s="197">
        <f t="shared" ca="1" si="273"/>
        <v>0</v>
      </c>
      <c r="V3561" s="201"/>
      <c r="W3561" s="20">
        <f ca="1">INVENTARIO[[#This Row],[Precio Final]]-(INVENTARIO[[#This Row],[Comisión 10%]]+INVENTARIO[[#This Row],[Costo total]])</f>
        <v>0</v>
      </c>
      <c r="X3561" s="20">
        <f ca="1">INVENTARIO[[#This Row],[Ganancia Unitaria]]*INVENTARIO[[#This Row],[Salidas]]</f>
        <v>0</v>
      </c>
      <c r="Y3561" s="20"/>
      <c r="Z3561" s="20"/>
    </row>
    <row r="3562" spans="1:26" ht="55" hidden="1" customHeight="1" x14ac:dyDescent="0.15">
      <c r="A3562" s="23"/>
      <c r="B3562" s="171"/>
      <c r="C3562" s="22"/>
      <c r="D3562" s="120"/>
      <c r="E3562" s="194"/>
      <c r="F3562" s="195" t="s">
        <v>697</v>
      </c>
      <c r="G3562" s="196"/>
      <c r="H3562" s="197"/>
      <c r="I3562" s="198">
        <f t="shared" ca="1" si="270"/>
        <v>0</v>
      </c>
      <c r="J3562" s="121"/>
      <c r="K3562" s="196">
        <f>SUMIFS(VENTAS[Cantidad],VENTAS[Código del producto Vendido],INVENTARIO[[#This Row],[Code]])</f>
        <v>0</v>
      </c>
      <c r="L3562" s="196">
        <f>INVENTARIO[[#This Row],[Entradas]]-INVENTARIO[[#This Row],[Salidas]]</f>
        <v>0</v>
      </c>
      <c r="M3562" s="197">
        <f ca="1">INVENTARIO[[#This Row],[Pricing 1]]*10%</f>
        <v>0</v>
      </c>
      <c r="N3562" s="197"/>
      <c r="O3562" s="197"/>
      <c r="P3562" s="197" t="e">
        <f t="shared" si="271"/>
        <v>#DIV/0!</v>
      </c>
      <c r="Q3562" s="196"/>
      <c r="R3562" s="197"/>
      <c r="S3562" s="199">
        <f t="shared" si="272"/>
        <v>0</v>
      </c>
      <c r="T3562" s="200">
        <f ca="1">(P3562+S3562)-INVENTARIO[[#This Row],[Comisión 10%]]</f>
        <v>0</v>
      </c>
      <c r="U3562" s="197">
        <f t="shared" ca="1" si="273"/>
        <v>0</v>
      </c>
      <c r="V3562" s="201"/>
      <c r="W3562" s="20">
        <f ca="1">INVENTARIO[[#This Row],[Precio Final]]-(INVENTARIO[[#This Row],[Comisión 10%]]+INVENTARIO[[#This Row],[Costo total]])</f>
        <v>0</v>
      </c>
      <c r="X3562" s="20">
        <f ca="1">INVENTARIO[[#This Row],[Ganancia Unitaria]]*INVENTARIO[[#This Row],[Salidas]]</f>
        <v>0</v>
      </c>
      <c r="Y3562" s="20"/>
      <c r="Z3562" s="20"/>
    </row>
    <row r="3563" spans="1:26" ht="55" hidden="1" customHeight="1" x14ac:dyDescent="0.15">
      <c r="A3563" s="23"/>
      <c r="B3563" s="171"/>
      <c r="C3563" s="22"/>
      <c r="D3563" s="120"/>
      <c r="E3563" s="194"/>
      <c r="F3563" s="195" t="s">
        <v>695</v>
      </c>
      <c r="G3563" s="196"/>
      <c r="H3563" s="197"/>
      <c r="I3563" s="198">
        <f t="shared" ca="1" si="270"/>
        <v>0</v>
      </c>
      <c r="J3563" s="121"/>
      <c r="K3563" s="196">
        <f>SUMIFS(VENTAS[Cantidad],VENTAS[Código del producto Vendido],INVENTARIO[[#This Row],[Code]])</f>
        <v>0</v>
      </c>
      <c r="L3563" s="196">
        <f>INVENTARIO[[#This Row],[Entradas]]-INVENTARIO[[#This Row],[Salidas]]</f>
        <v>0</v>
      </c>
      <c r="M3563" s="197">
        <f ca="1">INVENTARIO[[#This Row],[Pricing 1]]*10%</f>
        <v>0</v>
      </c>
      <c r="N3563" s="197"/>
      <c r="O3563" s="197"/>
      <c r="P3563" s="197" t="e">
        <f t="shared" si="271"/>
        <v>#DIV/0!</v>
      </c>
      <c r="Q3563" s="196"/>
      <c r="R3563" s="197"/>
      <c r="S3563" s="199">
        <f t="shared" si="272"/>
        <v>0</v>
      </c>
      <c r="T3563" s="200">
        <f ca="1">(P3563+S3563)-INVENTARIO[[#This Row],[Comisión 10%]]</f>
        <v>0</v>
      </c>
      <c r="U3563" s="197">
        <f t="shared" ca="1" si="273"/>
        <v>0</v>
      </c>
      <c r="V3563" s="201"/>
      <c r="W3563" s="20">
        <f ca="1">INVENTARIO[[#This Row],[Precio Final]]-(INVENTARIO[[#This Row],[Comisión 10%]]+INVENTARIO[[#This Row],[Costo total]])</f>
        <v>0</v>
      </c>
      <c r="X3563" s="20">
        <f ca="1">INVENTARIO[[#This Row],[Ganancia Unitaria]]*INVENTARIO[[#This Row],[Salidas]]</f>
        <v>0</v>
      </c>
      <c r="Y3563" s="20"/>
      <c r="Z3563" s="20"/>
    </row>
    <row r="3564" spans="1:26" ht="55" hidden="1" customHeight="1" x14ac:dyDescent="0.15">
      <c r="A3564" s="23"/>
      <c r="B3564" s="171"/>
      <c r="C3564" s="22"/>
      <c r="D3564" s="120"/>
      <c r="E3564" s="194"/>
      <c r="F3564" s="195" t="s">
        <v>697</v>
      </c>
      <c r="G3564" s="196"/>
      <c r="H3564" s="197"/>
      <c r="I3564" s="198">
        <f t="shared" ca="1" si="270"/>
        <v>0</v>
      </c>
      <c r="J3564" s="121"/>
      <c r="K3564" s="196">
        <f>SUMIFS(VENTAS[Cantidad],VENTAS[Código del producto Vendido],INVENTARIO[[#This Row],[Code]])</f>
        <v>0</v>
      </c>
      <c r="L3564" s="196">
        <f>INVENTARIO[[#This Row],[Entradas]]-INVENTARIO[[#This Row],[Salidas]]</f>
        <v>0</v>
      </c>
      <c r="M3564" s="197">
        <f ca="1">INVENTARIO[[#This Row],[Pricing 1]]*10%</f>
        <v>0</v>
      </c>
      <c r="N3564" s="197"/>
      <c r="O3564" s="197"/>
      <c r="P3564" s="197" t="e">
        <f t="shared" si="271"/>
        <v>#DIV/0!</v>
      </c>
      <c r="Q3564" s="196"/>
      <c r="R3564" s="197"/>
      <c r="S3564" s="199">
        <f t="shared" si="272"/>
        <v>0</v>
      </c>
      <c r="T3564" s="200">
        <f ca="1">(P3564+S3564)-INVENTARIO[[#This Row],[Comisión 10%]]</f>
        <v>0</v>
      </c>
      <c r="U3564" s="197">
        <f t="shared" ca="1" si="273"/>
        <v>0</v>
      </c>
      <c r="V3564" s="201"/>
      <c r="W3564" s="20">
        <f ca="1">INVENTARIO[[#This Row],[Precio Final]]-(INVENTARIO[[#This Row],[Comisión 10%]]+INVENTARIO[[#This Row],[Costo total]])</f>
        <v>0</v>
      </c>
      <c r="X3564" s="20">
        <f ca="1">INVENTARIO[[#This Row],[Ganancia Unitaria]]*INVENTARIO[[#This Row],[Salidas]]</f>
        <v>0</v>
      </c>
      <c r="Y3564" s="20"/>
      <c r="Z3564" s="20"/>
    </row>
    <row r="3565" spans="1:26" ht="55" hidden="1" customHeight="1" x14ac:dyDescent="0.15">
      <c r="A3565" s="23"/>
      <c r="B3565" s="171"/>
      <c r="C3565" s="22"/>
      <c r="D3565" s="120"/>
      <c r="E3565" s="194"/>
      <c r="F3565" s="195" t="s">
        <v>695</v>
      </c>
      <c r="G3565" s="196"/>
      <c r="H3565" s="197"/>
      <c r="I3565" s="198">
        <f t="shared" ca="1" si="270"/>
        <v>0</v>
      </c>
      <c r="J3565" s="121"/>
      <c r="K3565" s="196">
        <f>SUMIFS(VENTAS[Cantidad],VENTAS[Código del producto Vendido],INVENTARIO[[#This Row],[Code]])</f>
        <v>0</v>
      </c>
      <c r="L3565" s="196">
        <f>INVENTARIO[[#This Row],[Entradas]]-INVENTARIO[[#This Row],[Salidas]]</f>
        <v>0</v>
      </c>
      <c r="M3565" s="197">
        <f ca="1">INVENTARIO[[#This Row],[Pricing 1]]*10%</f>
        <v>0</v>
      </c>
      <c r="N3565" s="197"/>
      <c r="O3565" s="197"/>
      <c r="P3565" s="197" t="e">
        <f t="shared" si="271"/>
        <v>#DIV/0!</v>
      </c>
      <c r="Q3565" s="196"/>
      <c r="R3565" s="197"/>
      <c r="S3565" s="199">
        <f t="shared" si="272"/>
        <v>0</v>
      </c>
      <c r="T3565" s="200">
        <f ca="1">(P3565+S3565)-INVENTARIO[[#This Row],[Comisión 10%]]</f>
        <v>0</v>
      </c>
      <c r="U3565" s="197">
        <f t="shared" ca="1" si="273"/>
        <v>0</v>
      </c>
      <c r="V3565" s="201"/>
      <c r="W3565" s="20">
        <f ca="1">INVENTARIO[[#This Row],[Precio Final]]-(INVENTARIO[[#This Row],[Comisión 10%]]+INVENTARIO[[#This Row],[Costo total]])</f>
        <v>0</v>
      </c>
      <c r="X3565" s="20">
        <f ca="1">INVENTARIO[[#This Row],[Ganancia Unitaria]]*INVENTARIO[[#This Row],[Salidas]]</f>
        <v>0</v>
      </c>
      <c r="Y3565" s="20"/>
      <c r="Z3565" s="20"/>
    </row>
    <row r="3566" spans="1:26" ht="55" hidden="1" customHeight="1" x14ac:dyDescent="0.15">
      <c r="A3566" s="23"/>
      <c r="B3566" s="171"/>
      <c r="C3566" s="22"/>
      <c r="D3566" s="120"/>
      <c r="E3566" s="194"/>
      <c r="F3566" s="195" t="s">
        <v>697</v>
      </c>
      <c r="G3566" s="196"/>
      <c r="H3566" s="197"/>
      <c r="I3566" s="198">
        <f t="shared" ca="1" si="270"/>
        <v>0</v>
      </c>
      <c r="J3566" s="121"/>
      <c r="K3566" s="196">
        <f>SUMIFS(VENTAS[Cantidad],VENTAS[Código del producto Vendido],INVENTARIO[[#This Row],[Code]])</f>
        <v>0</v>
      </c>
      <c r="L3566" s="196">
        <f>INVENTARIO[[#This Row],[Entradas]]-INVENTARIO[[#This Row],[Salidas]]</f>
        <v>0</v>
      </c>
      <c r="M3566" s="197">
        <f ca="1">INVENTARIO[[#This Row],[Pricing 1]]*10%</f>
        <v>0</v>
      </c>
      <c r="N3566" s="197"/>
      <c r="O3566" s="197"/>
      <c r="P3566" s="197" t="e">
        <f t="shared" si="271"/>
        <v>#DIV/0!</v>
      </c>
      <c r="Q3566" s="196"/>
      <c r="R3566" s="197"/>
      <c r="S3566" s="199">
        <f t="shared" si="272"/>
        <v>0</v>
      </c>
      <c r="T3566" s="200">
        <f ca="1">(P3566+S3566)-INVENTARIO[[#This Row],[Comisión 10%]]</f>
        <v>0</v>
      </c>
      <c r="U3566" s="197">
        <f t="shared" ca="1" si="273"/>
        <v>0</v>
      </c>
      <c r="V3566" s="201"/>
      <c r="W3566" s="20">
        <f ca="1">INVENTARIO[[#This Row],[Precio Final]]-(INVENTARIO[[#This Row],[Comisión 10%]]+INVENTARIO[[#This Row],[Costo total]])</f>
        <v>0</v>
      </c>
      <c r="X3566" s="20">
        <f ca="1">INVENTARIO[[#This Row],[Ganancia Unitaria]]*INVENTARIO[[#This Row],[Salidas]]</f>
        <v>0</v>
      </c>
      <c r="Y3566" s="20"/>
      <c r="Z3566" s="20"/>
    </row>
    <row r="3567" spans="1:26" ht="55" hidden="1" customHeight="1" x14ac:dyDescent="0.15">
      <c r="A3567" s="23"/>
      <c r="B3567" s="171"/>
      <c r="C3567" s="22"/>
      <c r="D3567" s="120"/>
      <c r="E3567" s="194"/>
      <c r="F3567" s="195" t="s">
        <v>697</v>
      </c>
      <c r="G3567" s="196"/>
      <c r="H3567" s="197"/>
      <c r="I3567" s="198">
        <f t="shared" ca="1" si="270"/>
        <v>0</v>
      </c>
      <c r="J3567" s="121"/>
      <c r="K3567" s="196">
        <f>SUMIFS(VENTAS[Cantidad],VENTAS[Código del producto Vendido],INVENTARIO[[#This Row],[Code]])</f>
        <v>0</v>
      </c>
      <c r="L3567" s="196">
        <f>INVENTARIO[[#This Row],[Entradas]]-INVENTARIO[[#This Row],[Salidas]]</f>
        <v>0</v>
      </c>
      <c r="M3567" s="197">
        <f ca="1">INVENTARIO[[#This Row],[Pricing 1]]*10%</f>
        <v>0</v>
      </c>
      <c r="N3567" s="197"/>
      <c r="O3567" s="197"/>
      <c r="P3567" s="197" t="e">
        <f t="shared" si="271"/>
        <v>#DIV/0!</v>
      </c>
      <c r="Q3567" s="196"/>
      <c r="R3567" s="197"/>
      <c r="S3567" s="199">
        <f t="shared" si="272"/>
        <v>0</v>
      </c>
      <c r="T3567" s="200">
        <f ca="1">(P3567+S3567)-INVENTARIO[[#This Row],[Comisión 10%]]</f>
        <v>0</v>
      </c>
      <c r="U3567" s="197">
        <f t="shared" ca="1" si="273"/>
        <v>0</v>
      </c>
      <c r="V3567" s="201"/>
      <c r="W3567" s="20">
        <f ca="1">INVENTARIO[[#This Row],[Precio Final]]-(INVENTARIO[[#This Row],[Comisión 10%]]+INVENTARIO[[#This Row],[Costo total]])</f>
        <v>0</v>
      </c>
      <c r="X3567" s="20">
        <f ca="1">INVENTARIO[[#This Row],[Ganancia Unitaria]]*INVENTARIO[[#This Row],[Salidas]]</f>
        <v>0</v>
      </c>
      <c r="Y3567" s="20"/>
      <c r="Z3567" s="20"/>
    </row>
    <row r="3568" spans="1:26" ht="55" hidden="1" customHeight="1" x14ac:dyDescent="0.15">
      <c r="A3568" s="23"/>
      <c r="B3568" s="171"/>
      <c r="C3568" s="22"/>
      <c r="D3568" s="120"/>
      <c r="E3568" s="194"/>
      <c r="F3568" s="195" t="s">
        <v>697</v>
      </c>
      <c r="G3568" s="196"/>
      <c r="H3568" s="197"/>
      <c r="I3568" s="198">
        <f t="shared" ca="1" si="270"/>
        <v>0</v>
      </c>
      <c r="J3568" s="121"/>
      <c r="K3568" s="196">
        <f>SUMIFS(VENTAS[Cantidad],VENTAS[Código del producto Vendido],INVENTARIO[[#This Row],[Code]])</f>
        <v>0</v>
      </c>
      <c r="L3568" s="196">
        <f>INVENTARIO[[#This Row],[Entradas]]-INVENTARIO[[#This Row],[Salidas]]</f>
        <v>0</v>
      </c>
      <c r="M3568" s="197">
        <f ca="1">INVENTARIO[[#This Row],[Pricing 1]]*10%</f>
        <v>0</v>
      </c>
      <c r="N3568" s="197"/>
      <c r="O3568" s="197"/>
      <c r="P3568" s="197" t="e">
        <f t="shared" si="271"/>
        <v>#DIV/0!</v>
      </c>
      <c r="Q3568" s="196"/>
      <c r="R3568" s="197"/>
      <c r="S3568" s="199">
        <f t="shared" si="272"/>
        <v>0</v>
      </c>
      <c r="T3568" s="200">
        <f ca="1">(P3568+S3568)-INVENTARIO[[#This Row],[Comisión 10%]]</f>
        <v>0</v>
      </c>
      <c r="U3568" s="197">
        <f t="shared" ca="1" si="273"/>
        <v>0</v>
      </c>
      <c r="V3568" s="201"/>
      <c r="W3568" s="20">
        <f ca="1">INVENTARIO[[#This Row],[Precio Final]]-(INVENTARIO[[#This Row],[Comisión 10%]]+INVENTARIO[[#This Row],[Costo total]])</f>
        <v>0</v>
      </c>
      <c r="X3568" s="20">
        <f ca="1">INVENTARIO[[#This Row],[Ganancia Unitaria]]*INVENTARIO[[#This Row],[Salidas]]</f>
        <v>0</v>
      </c>
      <c r="Y3568" s="20"/>
      <c r="Z3568" s="20"/>
    </row>
    <row r="3569" spans="1:26" ht="55" hidden="1" customHeight="1" x14ac:dyDescent="0.15">
      <c r="A3569" s="23"/>
      <c r="B3569" s="171"/>
      <c r="C3569" s="22"/>
      <c r="D3569" s="120"/>
      <c r="E3569" s="194"/>
      <c r="F3569" s="195" t="s">
        <v>695</v>
      </c>
      <c r="G3569" s="196"/>
      <c r="H3569" s="197"/>
      <c r="I3569" s="198">
        <f t="shared" ca="1" si="270"/>
        <v>0</v>
      </c>
      <c r="J3569" s="121"/>
      <c r="K3569" s="196">
        <f>SUMIFS(VENTAS[Cantidad],VENTAS[Código del producto Vendido],INVENTARIO[[#This Row],[Code]])</f>
        <v>0</v>
      </c>
      <c r="L3569" s="196">
        <f>INVENTARIO[[#This Row],[Entradas]]-INVENTARIO[[#This Row],[Salidas]]</f>
        <v>0</v>
      </c>
      <c r="M3569" s="197">
        <f ca="1">INVENTARIO[[#This Row],[Pricing 1]]*10%</f>
        <v>0</v>
      </c>
      <c r="N3569" s="197"/>
      <c r="O3569" s="197"/>
      <c r="P3569" s="197" t="e">
        <f t="shared" si="271"/>
        <v>#DIV/0!</v>
      </c>
      <c r="Q3569" s="196"/>
      <c r="R3569" s="197"/>
      <c r="S3569" s="199">
        <f t="shared" si="272"/>
        <v>0</v>
      </c>
      <c r="T3569" s="200">
        <f ca="1">(P3569+S3569)-INVENTARIO[[#This Row],[Comisión 10%]]</f>
        <v>0</v>
      </c>
      <c r="U3569" s="197">
        <f t="shared" ca="1" si="273"/>
        <v>0</v>
      </c>
      <c r="V3569" s="201"/>
      <c r="W3569" s="20">
        <f ca="1">INVENTARIO[[#This Row],[Precio Final]]-(INVENTARIO[[#This Row],[Comisión 10%]]+INVENTARIO[[#This Row],[Costo total]])</f>
        <v>0</v>
      </c>
      <c r="X3569" s="20">
        <f ca="1">INVENTARIO[[#This Row],[Ganancia Unitaria]]*INVENTARIO[[#This Row],[Salidas]]</f>
        <v>0</v>
      </c>
      <c r="Y3569" s="20"/>
      <c r="Z3569" s="20"/>
    </row>
    <row r="3570" spans="1:26" ht="55" hidden="1" customHeight="1" x14ac:dyDescent="0.15">
      <c r="A3570" s="23"/>
      <c r="B3570" s="171"/>
      <c r="C3570" s="22"/>
      <c r="D3570" s="120"/>
      <c r="E3570" s="194"/>
      <c r="F3570" s="195" t="s">
        <v>695</v>
      </c>
      <c r="G3570" s="196"/>
      <c r="H3570" s="197"/>
      <c r="I3570" s="198">
        <f t="shared" ca="1" si="270"/>
        <v>0</v>
      </c>
      <c r="J3570" s="121"/>
      <c r="K3570" s="196">
        <f>SUMIFS(VENTAS[Cantidad],VENTAS[Código del producto Vendido],INVENTARIO[[#This Row],[Code]])</f>
        <v>0</v>
      </c>
      <c r="L3570" s="196">
        <f>INVENTARIO[[#This Row],[Entradas]]-INVENTARIO[[#This Row],[Salidas]]</f>
        <v>0</v>
      </c>
      <c r="M3570" s="197">
        <f ca="1">INVENTARIO[[#This Row],[Pricing 1]]*10%</f>
        <v>0</v>
      </c>
      <c r="N3570" s="197"/>
      <c r="O3570" s="197"/>
      <c r="P3570" s="197" t="e">
        <f t="shared" si="271"/>
        <v>#DIV/0!</v>
      </c>
      <c r="Q3570" s="196"/>
      <c r="R3570" s="197"/>
      <c r="S3570" s="199">
        <f t="shared" si="272"/>
        <v>0</v>
      </c>
      <c r="T3570" s="200">
        <f ca="1">(P3570+S3570)-INVENTARIO[[#This Row],[Comisión 10%]]</f>
        <v>0</v>
      </c>
      <c r="U3570" s="197">
        <f t="shared" ca="1" si="273"/>
        <v>0</v>
      </c>
      <c r="V3570" s="201"/>
      <c r="W3570" s="20">
        <f ca="1">INVENTARIO[[#This Row],[Precio Final]]-(INVENTARIO[[#This Row],[Comisión 10%]]+INVENTARIO[[#This Row],[Costo total]])</f>
        <v>0</v>
      </c>
      <c r="X3570" s="20">
        <f ca="1">INVENTARIO[[#This Row],[Ganancia Unitaria]]*INVENTARIO[[#This Row],[Salidas]]</f>
        <v>0</v>
      </c>
      <c r="Y3570" s="20"/>
      <c r="Z3570" s="20"/>
    </row>
    <row r="3571" spans="1:26" ht="55" hidden="1" customHeight="1" x14ac:dyDescent="0.15">
      <c r="A3571" s="23"/>
      <c r="B3571" s="171"/>
      <c r="C3571" s="22"/>
      <c r="D3571" s="120"/>
      <c r="E3571" s="194"/>
      <c r="F3571" s="195" t="s">
        <v>692</v>
      </c>
      <c r="G3571" s="196"/>
      <c r="H3571" s="197"/>
      <c r="I3571" s="198">
        <f t="shared" ca="1" si="270"/>
        <v>0</v>
      </c>
      <c r="J3571" s="121"/>
      <c r="K3571" s="196">
        <f>SUMIFS(VENTAS[Cantidad],VENTAS[Código del producto Vendido],INVENTARIO[[#This Row],[Code]])</f>
        <v>0</v>
      </c>
      <c r="L3571" s="196">
        <f>INVENTARIO[[#This Row],[Entradas]]-INVENTARIO[[#This Row],[Salidas]]</f>
        <v>0</v>
      </c>
      <c r="M3571" s="197">
        <f ca="1">INVENTARIO[[#This Row],[Pricing 1]]*10%</f>
        <v>0</v>
      </c>
      <c r="N3571" s="197"/>
      <c r="O3571" s="197"/>
      <c r="P3571" s="197" t="e">
        <f t="shared" si="271"/>
        <v>#DIV/0!</v>
      </c>
      <c r="Q3571" s="196"/>
      <c r="R3571" s="197"/>
      <c r="S3571" s="199">
        <f t="shared" si="272"/>
        <v>0</v>
      </c>
      <c r="T3571" s="200">
        <f ca="1">(P3571+S3571)-INVENTARIO[[#This Row],[Comisión 10%]]</f>
        <v>0</v>
      </c>
      <c r="U3571" s="197">
        <f t="shared" ca="1" si="273"/>
        <v>0</v>
      </c>
      <c r="V3571" s="201"/>
      <c r="W3571" s="20">
        <f ca="1">INVENTARIO[[#This Row],[Precio Final]]-(INVENTARIO[[#This Row],[Comisión 10%]]+INVENTARIO[[#This Row],[Costo total]])</f>
        <v>0</v>
      </c>
      <c r="X3571" s="20">
        <f ca="1">INVENTARIO[[#This Row],[Ganancia Unitaria]]*INVENTARIO[[#This Row],[Salidas]]</f>
        <v>0</v>
      </c>
      <c r="Y3571" s="20"/>
      <c r="Z3571" s="20"/>
    </row>
    <row r="3572" spans="1:26" ht="55" hidden="1" customHeight="1" x14ac:dyDescent="0.15">
      <c r="A3572" s="23"/>
      <c r="B3572" s="171"/>
      <c r="C3572" s="22"/>
      <c r="D3572" s="120"/>
      <c r="E3572" s="194"/>
      <c r="F3572" s="195" t="s">
        <v>2412</v>
      </c>
      <c r="G3572" s="196"/>
      <c r="H3572" s="197"/>
      <c r="I3572" s="198">
        <f t="shared" ca="1" si="270"/>
        <v>0</v>
      </c>
      <c r="J3572" s="121"/>
      <c r="K3572" s="196">
        <f>SUMIFS(VENTAS[Cantidad],VENTAS[Código del producto Vendido],INVENTARIO[[#This Row],[Code]])</f>
        <v>0</v>
      </c>
      <c r="L3572" s="196">
        <f>INVENTARIO[[#This Row],[Entradas]]-INVENTARIO[[#This Row],[Salidas]]</f>
        <v>0</v>
      </c>
      <c r="M3572" s="197">
        <f ca="1">INVENTARIO[[#This Row],[Pricing 1]]*10%</f>
        <v>0</v>
      </c>
      <c r="N3572" s="197"/>
      <c r="O3572" s="197"/>
      <c r="P3572" s="197" t="e">
        <f t="shared" si="271"/>
        <v>#DIV/0!</v>
      </c>
      <c r="Q3572" s="196"/>
      <c r="R3572" s="197"/>
      <c r="S3572" s="199">
        <f t="shared" si="272"/>
        <v>0</v>
      </c>
      <c r="T3572" s="200">
        <f ca="1">(P3572+S3572)-INVENTARIO[[#This Row],[Comisión 10%]]</f>
        <v>0</v>
      </c>
      <c r="U3572" s="197">
        <f t="shared" ca="1" si="273"/>
        <v>0</v>
      </c>
      <c r="V3572" s="201"/>
      <c r="W3572" s="20">
        <f ca="1">INVENTARIO[[#This Row],[Precio Final]]-(INVENTARIO[[#This Row],[Comisión 10%]]+INVENTARIO[[#This Row],[Costo total]])</f>
        <v>0</v>
      </c>
      <c r="X3572" s="20">
        <f ca="1">INVENTARIO[[#This Row],[Ganancia Unitaria]]*INVENTARIO[[#This Row],[Salidas]]</f>
        <v>0</v>
      </c>
      <c r="Y3572" s="20"/>
      <c r="Z3572" s="20"/>
    </row>
    <row r="3573" spans="1:26" ht="55" hidden="1" customHeight="1" x14ac:dyDescent="0.15">
      <c r="A3573" s="23"/>
      <c r="B3573" s="171"/>
      <c r="C3573" s="22"/>
      <c r="D3573" s="120"/>
      <c r="E3573" s="194"/>
      <c r="F3573" s="195" t="s">
        <v>2412</v>
      </c>
      <c r="G3573" s="196"/>
      <c r="H3573" s="197"/>
      <c r="I3573" s="198">
        <f t="shared" ca="1" si="270"/>
        <v>0</v>
      </c>
      <c r="J3573" s="121"/>
      <c r="K3573" s="196">
        <f>SUMIFS(VENTAS[Cantidad],VENTAS[Código del producto Vendido],INVENTARIO[[#This Row],[Code]])</f>
        <v>0</v>
      </c>
      <c r="L3573" s="196">
        <f>INVENTARIO[[#This Row],[Entradas]]-INVENTARIO[[#This Row],[Salidas]]</f>
        <v>0</v>
      </c>
      <c r="M3573" s="197">
        <f ca="1">INVENTARIO[[#This Row],[Pricing 1]]*10%</f>
        <v>0</v>
      </c>
      <c r="N3573" s="197"/>
      <c r="O3573" s="197"/>
      <c r="P3573" s="197" t="e">
        <f t="shared" si="271"/>
        <v>#DIV/0!</v>
      </c>
      <c r="Q3573" s="196"/>
      <c r="R3573" s="197"/>
      <c r="S3573" s="199">
        <f t="shared" si="272"/>
        <v>0</v>
      </c>
      <c r="T3573" s="200">
        <f ca="1">(P3573+S3573)-INVENTARIO[[#This Row],[Comisión 10%]]</f>
        <v>0</v>
      </c>
      <c r="U3573" s="197">
        <f t="shared" ca="1" si="273"/>
        <v>0</v>
      </c>
      <c r="V3573" s="201"/>
      <c r="W3573" s="20">
        <f ca="1">INVENTARIO[[#This Row],[Precio Final]]-(INVENTARIO[[#This Row],[Comisión 10%]]+INVENTARIO[[#This Row],[Costo total]])</f>
        <v>0</v>
      </c>
      <c r="X3573" s="20">
        <f ca="1">INVENTARIO[[#This Row],[Ganancia Unitaria]]*INVENTARIO[[#This Row],[Salidas]]</f>
        <v>0</v>
      </c>
      <c r="Y3573" s="20"/>
      <c r="Z3573" s="20"/>
    </row>
    <row r="3574" spans="1:26" ht="55" hidden="1" customHeight="1" x14ac:dyDescent="0.15">
      <c r="A3574" s="23"/>
      <c r="B3574" s="171"/>
      <c r="C3574" s="22"/>
      <c r="D3574" s="120"/>
      <c r="E3574" s="194"/>
      <c r="F3574" s="195" t="s">
        <v>697</v>
      </c>
      <c r="G3574" s="196"/>
      <c r="H3574" s="197"/>
      <c r="I3574" s="198">
        <f t="shared" ref="I3574:I3637" ca="1" si="274">U3574</f>
        <v>0</v>
      </c>
      <c r="J3574" s="121"/>
      <c r="K3574" s="196">
        <f>SUMIFS(VENTAS[Cantidad],VENTAS[Código del producto Vendido],INVENTARIO[[#This Row],[Code]])</f>
        <v>0</v>
      </c>
      <c r="L3574" s="196">
        <f>INVENTARIO[[#This Row],[Entradas]]-INVENTARIO[[#This Row],[Salidas]]</f>
        <v>0</v>
      </c>
      <c r="M3574" s="197">
        <f ca="1">INVENTARIO[[#This Row],[Pricing 1]]*10%</f>
        <v>0</v>
      </c>
      <c r="N3574" s="197"/>
      <c r="O3574" s="197"/>
      <c r="P3574" s="197" t="e">
        <f t="shared" ref="P3574:P3637" si="275">N3574/O3574</f>
        <v>#DIV/0!</v>
      </c>
      <c r="Q3574" s="196"/>
      <c r="R3574" s="197"/>
      <c r="S3574" s="199">
        <f t="shared" ref="S3574:S3637" si="276">Q3574*R3574/1000</f>
        <v>0</v>
      </c>
      <c r="T3574" s="200">
        <f ca="1">(P3574+S3574)-INVENTARIO[[#This Row],[Comisión 10%]]</f>
        <v>0</v>
      </c>
      <c r="U3574" s="197">
        <f t="shared" ref="U3574:U3637" ca="1" si="277">ROUNDUP(T3574,0)</f>
        <v>0</v>
      </c>
      <c r="V3574" s="201"/>
      <c r="W3574" s="20">
        <f ca="1">INVENTARIO[[#This Row],[Precio Final]]-(INVENTARIO[[#This Row],[Comisión 10%]]+INVENTARIO[[#This Row],[Costo total]])</f>
        <v>0</v>
      </c>
      <c r="X3574" s="20">
        <f ca="1">INVENTARIO[[#This Row],[Ganancia Unitaria]]*INVENTARIO[[#This Row],[Salidas]]</f>
        <v>0</v>
      </c>
      <c r="Y3574" s="20"/>
      <c r="Z3574" s="20"/>
    </row>
    <row r="3575" spans="1:26" ht="55" hidden="1" customHeight="1" x14ac:dyDescent="0.15">
      <c r="A3575" s="23"/>
      <c r="B3575" s="171"/>
      <c r="C3575" s="22"/>
      <c r="D3575" s="120"/>
      <c r="E3575" s="194"/>
      <c r="F3575" s="195" t="s">
        <v>697</v>
      </c>
      <c r="G3575" s="196"/>
      <c r="H3575" s="197"/>
      <c r="I3575" s="198">
        <f t="shared" ca="1" si="274"/>
        <v>0</v>
      </c>
      <c r="J3575" s="121"/>
      <c r="K3575" s="196">
        <f>SUMIFS(VENTAS[Cantidad],VENTAS[Código del producto Vendido],INVENTARIO[[#This Row],[Code]])</f>
        <v>0</v>
      </c>
      <c r="L3575" s="196">
        <f>INVENTARIO[[#This Row],[Entradas]]-INVENTARIO[[#This Row],[Salidas]]</f>
        <v>0</v>
      </c>
      <c r="M3575" s="197">
        <f ca="1">INVENTARIO[[#This Row],[Pricing 1]]*10%</f>
        <v>0</v>
      </c>
      <c r="N3575" s="197"/>
      <c r="O3575" s="197"/>
      <c r="P3575" s="197" t="e">
        <f t="shared" si="275"/>
        <v>#DIV/0!</v>
      </c>
      <c r="Q3575" s="196"/>
      <c r="R3575" s="197"/>
      <c r="S3575" s="199">
        <f t="shared" si="276"/>
        <v>0</v>
      </c>
      <c r="T3575" s="200">
        <f ca="1">(P3575+S3575)-INVENTARIO[[#This Row],[Comisión 10%]]</f>
        <v>0</v>
      </c>
      <c r="U3575" s="197">
        <f t="shared" ca="1" si="277"/>
        <v>0</v>
      </c>
      <c r="V3575" s="201"/>
      <c r="W3575" s="20">
        <f ca="1">INVENTARIO[[#This Row],[Precio Final]]-(INVENTARIO[[#This Row],[Comisión 10%]]+INVENTARIO[[#This Row],[Costo total]])</f>
        <v>0</v>
      </c>
      <c r="X3575" s="20">
        <f ca="1">INVENTARIO[[#This Row],[Ganancia Unitaria]]*INVENTARIO[[#This Row],[Salidas]]</f>
        <v>0</v>
      </c>
      <c r="Y3575" s="20"/>
      <c r="Z3575" s="20"/>
    </row>
    <row r="3576" spans="1:26" ht="55" hidden="1" customHeight="1" x14ac:dyDescent="0.15">
      <c r="A3576" s="23"/>
      <c r="B3576" s="171"/>
      <c r="C3576" s="22"/>
      <c r="D3576" s="120"/>
      <c r="E3576" s="194"/>
      <c r="F3576" s="195" t="s">
        <v>1345</v>
      </c>
      <c r="G3576" s="196"/>
      <c r="H3576" s="197"/>
      <c r="I3576" s="198">
        <f t="shared" ca="1" si="274"/>
        <v>0</v>
      </c>
      <c r="J3576" s="121"/>
      <c r="K3576" s="196">
        <f>SUMIFS(VENTAS[Cantidad],VENTAS[Código del producto Vendido],INVENTARIO[[#This Row],[Code]])</f>
        <v>0</v>
      </c>
      <c r="L3576" s="196">
        <f>INVENTARIO[[#This Row],[Entradas]]-INVENTARIO[[#This Row],[Salidas]]</f>
        <v>0</v>
      </c>
      <c r="M3576" s="197">
        <f ca="1">INVENTARIO[[#This Row],[Pricing 1]]*10%</f>
        <v>0</v>
      </c>
      <c r="N3576" s="197"/>
      <c r="O3576" s="197"/>
      <c r="P3576" s="197" t="e">
        <f t="shared" si="275"/>
        <v>#DIV/0!</v>
      </c>
      <c r="Q3576" s="196"/>
      <c r="R3576" s="197"/>
      <c r="S3576" s="199">
        <f t="shared" si="276"/>
        <v>0</v>
      </c>
      <c r="T3576" s="200">
        <f ca="1">(P3576+S3576)-INVENTARIO[[#This Row],[Comisión 10%]]</f>
        <v>0</v>
      </c>
      <c r="U3576" s="197">
        <f t="shared" ca="1" si="277"/>
        <v>0</v>
      </c>
      <c r="V3576" s="201"/>
      <c r="W3576" s="20">
        <f ca="1">INVENTARIO[[#This Row],[Precio Final]]-(INVENTARIO[[#This Row],[Comisión 10%]]+INVENTARIO[[#This Row],[Costo total]])</f>
        <v>0</v>
      </c>
      <c r="X3576" s="20">
        <f ca="1">INVENTARIO[[#This Row],[Ganancia Unitaria]]*INVENTARIO[[#This Row],[Salidas]]</f>
        <v>0</v>
      </c>
      <c r="Y3576" s="20"/>
      <c r="Z3576" s="20"/>
    </row>
    <row r="3577" spans="1:26" ht="55" hidden="1" customHeight="1" x14ac:dyDescent="0.15">
      <c r="A3577" s="23"/>
      <c r="B3577" s="171"/>
      <c r="C3577" s="22"/>
      <c r="D3577" s="120"/>
      <c r="E3577" s="194"/>
      <c r="F3577" s="195" t="s">
        <v>697</v>
      </c>
      <c r="G3577" s="196"/>
      <c r="H3577" s="197"/>
      <c r="I3577" s="198">
        <f t="shared" ca="1" si="274"/>
        <v>0</v>
      </c>
      <c r="J3577" s="121"/>
      <c r="K3577" s="196">
        <f>SUMIFS(VENTAS[Cantidad],VENTAS[Código del producto Vendido],INVENTARIO[[#This Row],[Code]])</f>
        <v>0</v>
      </c>
      <c r="L3577" s="196">
        <f>INVENTARIO[[#This Row],[Entradas]]-INVENTARIO[[#This Row],[Salidas]]</f>
        <v>0</v>
      </c>
      <c r="M3577" s="197">
        <f ca="1">INVENTARIO[[#This Row],[Pricing 1]]*10%</f>
        <v>0</v>
      </c>
      <c r="N3577" s="197"/>
      <c r="O3577" s="197"/>
      <c r="P3577" s="197" t="e">
        <f t="shared" si="275"/>
        <v>#DIV/0!</v>
      </c>
      <c r="Q3577" s="196"/>
      <c r="R3577" s="197"/>
      <c r="S3577" s="199">
        <f t="shared" si="276"/>
        <v>0</v>
      </c>
      <c r="T3577" s="200">
        <f ca="1">(P3577+S3577)-INVENTARIO[[#This Row],[Comisión 10%]]</f>
        <v>0</v>
      </c>
      <c r="U3577" s="197">
        <f t="shared" ca="1" si="277"/>
        <v>0</v>
      </c>
      <c r="V3577" s="201"/>
      <c r="W3577" s="20">
        <f ca="1">INVENTARIO[[#This Row],[Precio Final]]-(INVENTARIO[[#This Row],[Comisión 10%]]+INVENTARIO[[#This Row],[Costo total]])</f>
        <v>0</v>
      </c>
      <c r="X3577" s="20">
        <f ca="1">INVENTARIO[[#This Row],[Ganancia Unitaria]]*INVENTARIO[[#This Row],[Salidas]]</f>
        <v>0</v>
      </c>
      <c r="Y3577" s="20"/>
      <c r="Z3577" s="20"/>
    </row>
    <row r="3578" spans="1:26" ht="55" hidden="1" customHeight="1" x14ac:dyDescent="0.15">
      <c r="A3578" s="23"/>
      <c r="B3578" s="171"/>
      <c r="C3578" s="22"/>
      <c r="D3578" s="120"/>
      <c r="E3578" s="194"/>
      <c r="F3578" s="195" t="s">
        <v>2414</v>
      </c>
      <c r="G3578" s="196"/>
      <c r="H3578" s="197"/>
      <c r="I3578" s="198">
        <f t="shared" ca="1" si="274"/>
        <v>0</v>
      </c>
      <c r="J3578" s="121"/>
      <c r="K3578" s="196">
        <f>SUMIFS(VENTAS[Cantidad],VENTAS[Código del producto Vendido],INVENTARIO[[#This Row],[Code]])</f>
        <v>0</v>
      </c>
      <c r="L3578" s="196">
        <f>INVENTARIO[[#This Row],[Entradas]]-INVENTARIO[[#This Row],[Salidas]]</f>
        <v>0</v>
      </c>
      <c r="M3578" s="197">
        <f ca="1">INVENTARIO[[#This Row],[Pricing 1]]*10%</f>
        <v>0</v>
      </c>
      <c r="N3578" s="197"/>
      <c r="O3578" s="197"/>
      <c r="P3578" s="197" t="e">
        <f t="shared" si="275"/>
        <v>#DIV/0!</v>
      </c>
      <c r="Q3578" s="196"/>
      <c r="R3578" s="197"/>
      <c r="S3578" s="199">
        <f t="shared" si="276"/>
        <v>0</v>
      </c>
      <c r="T3578" s="200">
        <f ca="1">(P3578+S3578)-INVENTARIO[[#This Row],[Comisión 10%]]</f>
        <v>0</v>
      </c>
      <c r="U3578" s="197">
        <f t="shared" ca="1" si="277"/>
        <v>0</v>
      </c>
      <c r="V3578" s="201"/>
      <c r="W3578" s="20">
        <f ca="1">INVENTARIO[[#This Row],[Precio Final]]-(INVENTARIO[[#This Row],[Comisión 10%]]+INVENTARIO[[#This Row],[Costo total]])</f>
        <v>0</v>
      </c>
      <c r="X3578" s="20">
        <f ca="1">INVENTARIO[[#This Row],[Ganancia Unitaria]]*INVENTARIO[[#This Row],[Salidas]]</f>
        <v>0</v>
      </c>
      <c r="Y3578" s="20"/>
      <c r="Z3578" s="20"/>
    </row>
    <row r="3579" spans="1:26" ht="55" hidden="1" customHeight="1" x14ac:dyDescent="0.15">
      <c r="A3579" s="23"/>
      <c r="B3579" s="171"/>
      <c r="C3579" s="22"/>
      <c r="D3579" s="120"/>
      <c r="E3579" s="194"/>
      <c r="F3579" s="195" t="s">
        <v>692</v>
      </c>
      <c r="G3579" s="196"/>
      <c r="H3579" s="197"/>
      <c r="I3579" s="198">
        <f t="shared" ca="1" si="274"/>
        <v>0</v>
      </c>
      <c r="J3579" s="121"/>
      <c r="K3579" s="196">
        <f>SUMIFS(VENTAS[Cantidad],VENTAS[Código del producto Vendido],INVENTARIO[[#This Row],[Code]])</f>
        <v>0</v>
      </c>
      <c r="L3579" s="196">
        <f>INVENTARIO[[#This Row],[Entradas]]-INVENTARIO[[#This Row],[Salidas]]</f>
        <v>0</v>
      </c>
      <c r="M3579" s="197">
        <f ca="1">INVENTARIO[[#This Row],[Pricing 1]]*10%</f>
        <v>0</v>
      </c>
      <c r="N3579" s="197"/>
      <c r="O3579" s="197"/>
      <c r="P3579" s="197" t="e">
        <f t="shared" si="275"/>
        <v>#DIV/0!</v>
      </c>
      <c r="Q3579" s="196"/>
      <c r="R3579" s="197"/>
      <c r="S3579" s="199">
        <f t="shared" si="276"/>
        <v>0</v>
      </c>
      <c r="T3579" s="200">
        <f ca="1">(P3579+S3579)-INVENTARIO[[#This Row],[Comisión 10%]]</f>
        <v>0</v>
      </c>
      <c r="U3579" s="197">
        <f t="shared" ca="1" si="277"/>
        <v>0</v>
      </c>
      <c r="V3579" s="201"/>
      <c r="W3579" s="20">
        <f ca="1">INVENTARIO[[#This Row],[Precio Final]]-(INVENTARIO[[#This Row],[Comisión 10%]]+INVENTARIO[[#This Row],[Costo total]])</f>
        <v>0</v>
      </c>
      <c r="X3579" s="20">
        <f ca="1">INVENTARIO[[#This Row],[Ganancia Unitaria]]*INVENTARIO[[#This Row],[Salidas]]</f>
        <v>0</v>
      </c>
      <c r="Y3579" s="20"/>
      <c r="Z3579" s="20"/>
    </row>
    <row r="3580" spans="1:26" ht="55" hidden="1" customHeight="1" x14ac:dyDescent="0.15">
      <c r="A3580" s="23"/>
      <c r="B3580" s="171"/>
      <c r="C3580" s="22"/>
      <c r="D3580" s="120"/>
      <c r="E3580" s="194"/>
      <c r="F3580" s="195" t="s">
        <v>2412</v>
      </c>
      <c r="G3580" s="196"/>
      <c r="H3580" s="197"/>
      <c r="I3580" s="198">
        <f t="shared" ca="1" si="274"/>
        <v>0</v>
      </c>
      <c r="J3580" s="121"/>
      <c r="K3580" s="196">
        <f>SUMIFS(VENTAS[Cantidad],VENTAS[Código del producto Vendido],INVENTARIO[[#This Row],[Code]])</f>
        <v>0</v>
      </c>
      <c r="L3580" s="196">
        <f>INVENTARIO[[#This Row],[Entradas]]-INVENTARIO[[#This Row],[Salidas]]</f>
        <v>0</v>
      </c>
      <c r="M3580" s="197">
        <f ca="1">INVENTARIO[[#This Row],[Pricing 1]]*10%</f>
        <v>0</v>
      </c>
      <c r="N3580" s="197"/>
      <c r="O3580" s="197"/>
      <c r="P3580" s="197" t="e">
        <f t="shared" si="275"/>
        <v>#DIV/0!</v>
      </c>
      <c r="Q3580" s="196"/>
      <c r="R3580" s="197"/>
      <c r="S3580" s="199">
        <f t="shared" si="276"/>
        <v>0</v>
      </c>
      <c r="T3580" s="200">
        <f ca="1">(P3580+S3580)-INVENTARIO[[#This Row],[Comisión 10%]]</f>
        <v>0</v>
      </c>
      <c r="U3580" s="197">
        <f t="shared" ca="1" si="277"/>
        <v>0</v>
      </c>
      <c r="V3580" s="201"/>
      <c r="W3580" s="20">
        <f ca="1">INVENTARIO[[#This Row],[Precio Final]]-(INVENTARIO[[#This Row],[Comisión 10%]]+INVENTARIO[[#This Row],[Costo total]])</f>
        <v>0</v>
      </c>
      <c r="X3580" s="20">
        <f ca="1">INVENTARIO[[#This Row],[Ganancia Unitaria]]*INVENTARIO[[#This Row],[Salidas]]</f>
        <v>0</v>
      </c>
      <c r="Y3580" s="20"/>
      <c r="Z3580" s="20"/>
    </row>
    <row r="3581" spans="1:26" ht="55" hidden="1" customHeight="1" x14ac:dyDescent="0.15">
      <c r="A3581" s="23"/>
      <c r="B3581" s="171"/>
      <c r="C3581" s="22"/>
      <c r="D3581" s="120"/>
      <c r="E3581" s="194"/>
      <c r="F3581" s="195" t="s">
        <v>698</v>
      </c>
      <c r="G3581" s="196"/>
      <c r="H3581" s="197"/>
      <c r="I3581" s="198">
        <f t="shared" ca="1" si="274"/>
        <v>0</v>
      </c>
      <c r="J3581" s="121"/>
      <c r="K3581" s="196">
        <f>SUMIFS(VENTAS[Cantidad],VENTAS[Código del producto Vendido],INVENTARIO[[#This Row],[Code]])</f>
        <v>0</v>
      </c>
      <c r="L3581" s="196">
        <f>INVENTARIO[[#This Row],[Entradas]]-INVENTARIO[[#This Row],[Salidas]]</f>
        <v>0</v>
      </c>
      <c r="M3581" s="197">
        <f ca="1">INVENTARIO[[#This Row],[Pricing 1]]*10%</f>
        <v>0</v>
      </c>
      <c r="N3581" s="197"/>
      <c r="O3581" s="197"/>
      <c r="P3581" s="197" t="e">
        <f t="shared" si="275"/>
        <v>#DIV/0!</v>
      </c>
      <c r="Q3581" s="196"/>
      <c r="R3581" s="197"/>
      <c r="S3581" s="199">
        <f t="shared" si="276"/>
        <v>0</v>
      </c>
      <c r="T3581" s="200">
        <f ca="1">(P3581+S3581)-INVENTARIO[[#This Row],[Comisión 10%]]</f>
        <v>0</v>
      </c>
      <c r="U3581" s="197">
        <f t="shared" ca="1" si="277"/>
        <v>0</v>
      </c>
      <c r="V3581" s="201"/>
      <c r="W3581" s="20">
        <f ca="1">INVENTARIO[[#This Row],[Precio Final]]-(INVENTARIO[[#This Row],[Comisión 10%]]+INVENTARIO[[#This Row],[Costo total]])</f>
        <v>0</v>
      </c>
      <c r="X3581" s="20">
        <f ca="1">INVENTARIO[[#This Row],[Ganancia Unitaria]]*INVENTARIO[[#This Row],[Salidas]]</f>
        <v>0</v>
      </c>
      <c r="Y3581" s="20"/>
      <c r="Z3581" s="20"/>
    </row>
    <row r="3582" spans="1:26" ht="55" hidden="1" customHeight="1" x14ac:dyDescent="0.15">
      <c r="A3582" s="23"/>
      <c r="B3582" s="171"/>
      <c r="C3582" s="22"/>
      <c r="D3582" s="120"/>
      <c r="E3582" s="194"/>
      <c r="F3582" s="195" t="s">
        <v>692</v>
      </c>
      <c r="G3582" s="196"/>
      <c r="H3582" s="197"/>
      <c r="I3582" s="198">
        <f t="shared" ca="1" si="274"/>
        <v>0</v>
      </c>
      <c r="J3582" s="121"/>
      <c r="K3582" s="196">
        <f>SUMIFS(VENTAS[Cantidad],VENTAS[Código del producto Vendido],INVENTARIO[[#This Row],[Code]])</f>
        <v>0</v>
      </c>
      <c r="L3582" s="196">
        <f>INVENTARIO[[#This Row],[Entradas]]-INVENTARIO[[#This Row],[Salidas]]</f>
        <v>0</v>
      </c>
      <c r="M3582" s="197">
        <f ca="1">INVENTARIO[[#This Row],[Pricing 1]]*10%</f>
        <v>0</v>
      </c>
      <c r="N3582" s="197"/>
      <c r="O3582" s="197"/>
      <c r="P3582" s="197" t="e">
        <f t="shared" si="275"/>
        <v>#DIV/0!</v>
      </c>
      <c r="Q3582" s="196"/>
      <c r="R3582" s="197"/>
      <c r="S3582" s="199">
        <f t="shared" si="276"/>
        <v>0</v>
      </c>
      <c r="T3582" s="200">
        <f ca="1">(P3582+S3582)-INVENTARIO[[#This Row],[Comisión 10%]]</f>
        <v>0</v>
      </c>
      <c r="U3582" s="197">
        <f t="shared" ca="1" si="277"/>
        <v>0</v>
      </c>
      <c r="V3582" s="201"/>
      <c r="W3582" s="20">
        <f ca="1">INVENTARIO[[#This Row],[Precio Final]]-(INVENTARIO[[#This Row],[Comisión 10%]]+INVENTARIO[[#This Row],[Costo total]])</f>
        <v>0</v>
      </c>
      <c r="X3582" s="20">
        <f ca="1">INVENTARIO[[#This Row],[Ganancia Unitaria]]*INVENTARIO[[#This Row],[Salidas]]</f>
        <v>0</v>
      </c>
      <c r="Y3582" s="20"/>
      <c r="Z3582" s="20"/>
    </row>
    <row r="3583" spans="1:26" ht="55" hidden="1" customHeight="1" x14ac:dyDescent="0.15">
      <c r="A3583" s="23"/>
      <c r="B3583" s="171"/>
      <c r="C3583" s="22"/>
      <c r="D3583" s="120"/>
      <c r="E3583" s="194"/>
      <c r="F3583" s="195" t="s">
        <v>711</v>
      </c>
      <c r="G3583" s="196"/>
      <c r="H3583" s="197"/>
      <c r="I3583" s="198">
        <f t="shared" ca="1" si="274"/>
        <v>0</v>
      </c>
      <c r="J3583" s="121"/>
      <c r="K3583" s="196">
        <f>SUMIFS(VENTAS[Cantidad],VENTAS[Código del producto Vendido],INVENTARIO[[#This Row],[Code]])</f>
        <v>0</v>
      </c>
      <c r="L3583" s="196">
        <f>INVENTARIO[[#This Row],[Entradas]]-INVENTARIO[[#This Row],[Salidas]]</f>
        <v>0</v>
      </c>
      <c r="M3583" s="197">
        <f ca="1">INVENTARIO[[#This Row],[Pricing 1]]*10%</f>
        <v>0</v>
      </c>
      <c r="N3583" s="197"/>
      <c r="O3583" s="197"/>
      <c r="P3583" s="197" t="e">
        <f t="shared" si="275"/>
        <v>#DIV/0!</v>
      </c>
      <c r="Q3583" s="196"/>
      <c r="R3583" s="197"/>
      <c r="S3583" s="199">
        <f t="shared" si="276"/>
        <v>0</v>
      </c>
      <c r="T3583" s="200">
        <f ca="1">(P3583+S3583)-INVENTARIO[[#This Row],[Comisión 10%]]</f>
        <v>0</v>
      </c>
      <c r="U3583" s="197">
        <f t="shared" ca="1" si="277"/>
        <v>0</v>
      </c>
      <c r="V3583" s="201"/>
      <c r="W3583" s="20">
        <f ca="1">INVENTARIO[[#This Row],[Precio Final]]-(INVENTARIO[[#This Row],[Comisión 10%]]+INVENTARIO[[#This Row],[Costo total]])</f>
        <v>0</v>
      </c>
      <c r="X3583" s="20">
        <f ca="1">INVENTARIO[[#This Row],[Ganancia Unitaria]]*INVENTARIO[[#This Row],[Salidas]]</f>
        <v>0</v>
      </c>
      <c r="Y3583" s="20"/>
      <c r="Z3583" s="20"/>
    </row>
    <row r="3584" spans="1:26" ht="55" hidden="1" customHeight="1" x14ac:dyDescent="0.15">
      <c r="A3584" s="23"/>
      <c r="B3584" s="171"/>
      <c r="C3584" s="22"/>
      <c r="D3584" s="120"/>
      <c r="E3584" s="194"/>
      <c r="F3584" s="195" t="s">
        <v>711</v>
      </c>
      <c r="G3584" s="196"/>
      <c r="H3584" s="197"/>
      <c r="I3584" s="198">
        <f t="shared" ca="1" si="274"/>
        <v>0</v>
      </c>
      <c r="J3584" s="121"/>
      <c r="K3584" s="196">
        <f>SUMIFS(VENTAS[Cantidad],VENTAS[Código del producto Vendido],INVENTARIO[[#This Row],[Code]])</f>
        <v>0</v>
      </c>
      <c r="L3584" s="196">
        <f>INVENTARIO[[#This Row],[Entradas]]-INVENTARIO[[#This Row],[Salidas]]</f>
        <v>0</v>
      </c>
      <c r="M3584" s="197">
        <f ca="1">INVENTARIO[[#This Row],[Pricing 1]]*10%</f>
        <v>0</v>
      </c>
      <c r="N3584" s="197"/>
      <c r="O3584" s="197"/>
      <c r="P3584" s="197" t="e">
        <f t="shared" si="275"/>
        <v>#DIV/0!</v>
      </c>
      <c r="Q3584" s="196"/>
      <c r="R3584" s="197"/>
      <c r="S3584" s="199">
        <f t="shared" si="276"/>
        <v>0</v>
      </c>
      <c r="T3584" s="200">
        <f ca="1">(P3584+S3584)-INVENTARIO[[#This Row],[Comisión 10%]]</f>
        <v>0</v>
      </c>
      <c r="U3584" s="197">
        <f t="shared" ca="1" si="277"/>
        <v>0</v>
      </c>
      <c r="V3584" s="201"/>
      <c r="W3584" s="20">
        <f ca="1">INVENTARIO[[#This Row],[Precio Final]]-(INVENTARIO[[#This Row],[Comisión 10%]]+INVENTARIO[[#This Row],[Costo total]])</f>
        <v>0</v>
      </c>
      <c r="X3584" s="20">
        <f ca="1">INVENTARIO[[#This Row],[Ganancia Unitaria]]*INVENTARIO[[#This Row],[Salidas]]</f>
        <v>0</v>
      </c>
      <c r="Y3584" s="20"/>
      <c r="Z3584" s="20"/>
    </row>
    <row r="3585" spans="1:26" ht="55" hidden="1" customHeight="1" x14ac:dyDescent="0.15">
      <c r="A3585" s="23"/>
      <c r="B3585" s="171"/>
      <c r="C3585" s="22"/>
      <c r="D3585" s="120"/>
      <c r="E3585" s="194"/>
      <c r="F3585" s="195" t="s">
        <v>711</v>
      </c>
      <c r="G3585" s="196"/>
      <c r="H3585" s="197"/>
      <c r="I3585" s="198">
        <f t="shared" ca="1" si="274"/>
        <v>0</v>
      </c>
      <c r="J3585" s="121"/>
      <c r="K3585" s="196">
        <f>SUMIFS(VENTAS[Cantidad],VENTAS[Código del producto Vendido],INVENTARIO[[#This Row],[Code]])</f>
        <v>0</v>
      </c>
      <c r="L3585" s="196">
        <f>INVENTARIO[[#This Row],[Entradas]]-INVENTARIO[[#This Row],[Salidas]]</f>
        <v>0</v>
      </c>
      <c r="M3585" s="197">
        <f ca="1">INVENTARIO[[#This Row],[Pricing 1]]*10%</f>
        <v>0</v>
      </c>
      <c r="N3585" s="197"/>
      <c r="O3585" s="197"/>
      <c r="P3585" s="197" t="e">
        <f t="shared" si="275"/>
        <v>#DIV/0!</v>
      </c>
      <c r="Q3585" s="196"/>
      <c r="R3585" s="197"/>
      <c r="S3585" s="199">
        <f t="shared" si="276"/>
        <v>0</v>
      </c>
      <c r="T3585" s="200">
        <f ca="1">(P3585+S3585)-INVENTARIO[[#This Row],[Comisión 10%]]</f>
        <v>0</v>
      </c>
      <c r="U3585" s="197">
        <f t="shared" ca="1" si="277"/>
        <v>0</v>
      </c>
      <c r="V3585" s="201"/>
      <c r="W3585" s="20">
        <f ca="1">INVENTARIO[[#This Row],[Precio Final]]-(INVENTARIO[[#This Row],[Comisión 10%]]+INVENTARIO[[#This Row],[Costo total]])</f>
        <v>0</v>
      </c>
      <c r="X3585" s="20">
        <f ca="1">INVENTARIO[[#This Row],[Ganancia Unitaria]]*INVENTARIO[[#This Row],[Salidas]]</f>
        <v>0</v>
      </c>
      <c r="Y3585" s="20"/>
      <c r="Z3585" s="20"/>
    </row>
    <row r="3586" spans="1:26" ht="55" hidden="1" customHeight="1" x14ac:dyDescent="0.15">
      <c r="A3586" s="23"/>
      <c r="B3586" s="171"/>
      <c r="C3586" s="22"/>
      <c r="D3586" s="120"/>
      <c r="E3586" s="194"/>
      <c r="F3586" s="195" t="s">
        <v>711</v>
      </c>
      <c r="G3586" s="196"/>
      <c r="H3586" s="197"/>
      <c r="I3586" s="198">
        <f t="shared" ca="1" si="274"/>
        <v>0</v>
      </c>
      <c r="J3586" s="121"/>
      <c r="K3586" s="196">
        <f>SUMIFS(VENTAS[Cantidad],VENTAS[Código del producto Vendido],INVENTARIO[[#This Row],[Code]])</f>
        <v>0</v>
      </c>
      <c r="L3586" s="196">
        <f>INVENTARIO[[#This Row],[Entradas]]-INVENTARIO[[#This Row],[Salidas]]</f>
        <v>0</v>
      </c>
      <c r="M3586" s="197">
        <f ca="1">INVENTARIO[[#This Row],[Pricing 1]]*10%</f>
        <v>0</v>
      </c>
      <c r="N3586" s="197"/>
      <c r="O3586" s="197"/>
      <c r="P3586" s="197" t="e">
        <f t="shared" si="275"/>
        <v>#DIV/0!</v>
      </c>
      <c r="Q3586" s="196"/>
      <c r="R3586" s="197"/>
      <c r="S3586" s="199">
        <f t="shared" si="276"/>
        <v>0</v>
      </c>
      <c r="T3586" s="200">
        <f ca="1">(P3586+S3586)-INVENTARIO[[#This Row],[Comisión 10%]]</f>
        <v>0</v>
      </c>
      <c r="U3586" s="197">
        <f t="shared" ca="1" si="277"/>
        <v>0</v>
      </c>
      <c r="V3586" s="201"/>
      <c r="W3586" s="20">
        <f ca="1">INVENTARIO[[#This Row],[Precio Final]]-(INVENTARIO[[#This Row],[Comisión 10%]]+INVENTARIO[[#This Row],[Costo total]])</f>
        <v>0</v>
      </c>
      <c r="X3586" s="20">
        <f ca="1">INVENTARIO[[#This Row],[Ganancia Unitaria]]*INVENTARIO[[#This Row],[Salidas]]</f>
        <v>0</v>
      </c>
      <c r="Y3586" s="20"/>
      <c r="Z3586" s="20"/>
    </row>
    <row r="3587" spans="1:26" ht="55" hidden="1" customHeight="1" x14ac:dyDescent="0.15">
      <c r="A3587" s="23"/>
      <c r="B3587" s="171"/>
      <c r="C3587" s="22"/>
      <c r="D3587" s="120"/>
      <c r="E3587" s="194"/>
      <c r="F3587" s="195" t="s">
        <v>711</v>
      </c>
      <c r="G3587" s="196"/>
      <c r="H3587" s="197"/>
      <c r="I3587" s="198">
        <f t="shared" ca="1" si="274"/>
        <v>0</v>
      </c>
      <c r="J3587" s="121"/>
      <c r="K3587" s="196">
        <f>SUMIFS(VENTAS[Cantidad],VENTAS[Código del producto Vendido],INVENTARIO[[#This Row],[Code]])</f>
        <v>0</v>
      </c>
      <c r="L3587" s="196">
        <f>INVENTARIO[[#This Row],[Entradas]]-INVENTARIO[[#This Row],[Salidas]]</f>
        <v>0</v>
      </c>
      <c r="M3587" s="197">
        <f ca="1">INVENTARIO[[#This Row],[Pricing 1]]*10%</f>
        <v>0</v>
      </c>
      <c r="N3587" s="197"/>
      <c r="O3587" s="197"/>
      <c r="P3587" s="197" t="e">
        <f t="shared" si="275"/>
        <v>#DIV/0!</v>
      </c>
      <c r="Q3587" s="196"/>
      <c r="R3587" s="197"/>
      <c r="S3587" s="199">
        <f t="shared" si="276"/>
        <v>0</v>
      </c>
      <c r="T3587" s="200">
        <f ca="1">(P3587+S3587)-INVENTARIO[[#This Row],[Comisión 10%]]</f>
        <v>0</v>
      </c>
      <c r="U3587" s="197">
        <f t="shared" ca="1" si="277"/>
        <v>0</v>
      </c>
      <c r="V3587" s="201"/>
      <c r="W3587" s="20">
        <f ca="1">INVENTARIO[[#This Row],[Precio Final]]-(INVENTARIO[[#This Row],[Comisión 10%]]+INVENTARIO[[#This Row],[Costo total]])</f>
        <v>0</v>
      </c>
      <c r="X3587" s="20">
        <f ca="1">INVENTARIO[[#This Row],[Ganancia Unitaria]]*INVENTARIO[[#This Row],[Salidas]]</f>
        <v>0</v>
      </c>
      <c r="Y3587" s="20"/>
      <c r="Z3587" s="20"/>
    </row>
    <row r="3588" spans="1:26" ht="55" hidden="1" customHeight="1" x14ac:dyDescent="0.15">
      <c r="A3588" s="23"/>
      <c r="B3588" s="171"/>
      <c r="C3588" s="22"/>
      <c r="D3588" s="120"/>
      <c r="E3588" s="194"/>
      <c r="F3588" s="195" t="s">
        <v>711</v>
      </c>
      <c r="G3588" s="196"/>
      <c r="H3588" s="197"/>
      <c r="I3588" s="198">
        <f t="shared" ca="1" si="274"/>
        <v>0</v>
      </c>
      <c r="J3588" s="121"/>
      <c r="K3588" s="196">
        <f>SUMIFS(VENTAS[Cantidad],VENTAS[Código del producto Vendido],INVENTARIO[[#This Row],[Code]])</f>
        <v>0</v>
      </c>
      <c r="L3588" s="196">
        <f>INVENTARIO[[#This Row],[Entradas]]-INVENTARIO[[#This Row],[Salidas]]</f>
        <v>0</v>
      </c>
      <c r="M3588" s="197">
        <f ca="1">INVENTARIO[[#This Row],[Pricing 1]]*10%</f>
        <v>0</v>
      </c>
      <c r="N3588" s="197"/>
      <c r="O3588" s="197"/>
      <c r="P3588" s="197" t="e">
        <f t="shared" si="275"/>
        <v>#DIV/0!</v>
      </c>
      <c r="Q3588" s="196"/>
      <c r="R3588" s="197"/>
      <c r="S3588" s="199">
        <f t="shared" si="276"/>
        <v>0</v>
      </c>
      <c r="T3588" s="200">
        <f ca="1">(P3588+S3588)-INVENTARIO[[#This Row],[Comisión 10%]]</f>
        <v>0</v>
      </c>
      <c r="U3588" s="197">
        <f t="shared" ca="1" si="277"/>
        <v>0</v>
      </c>
      <c r="V3588" s="201"/>
      <c r="W3588" s="20">
        <f ca="1">INVENTARIO[[#This Row],[Precio Final]]-(INVENTARIO[[#This Row],[Comisión 10%]]+INVENTARIO[[#This Row],[Costo total]])</f>
        <v>0</v>
      </c>
      <c r="X3588" s="20">
        <f ca="1">INVENTARIO[[#This Row],[Ganancia Unitaria]]*INVENTARIO[[#This Row],[Salidas]]</f>
        <v>0</v>
      </c>
      <c r="Y3588" s="20"/>
      <c r="Z3588" s="20"/>
    </row>
    <row r="3589" spans="1:26" ht="55" hidden="1" customHeight="1" x14ac:dyDescent="0.15">
      <c r="A3589" s="23"/>
      <c r="B3589" s="171"/>
      <c r="C3589" s="22"/>
      <c r="D3589" s="120"/>
      <c r="E3589" s="194"/>
      <c r="F3589" s="195" t="s">
        <v>1345</v>
      </c>
      <c r="G3589" s="196"/>
      <c r="H3589" s="197"/>
      <c r="I3589" s="198">
        <f t="shared" ca="1" si="274"/>
        <v>0</v>
      </c>
      <c r="J3589" s="121"/>
      <c r="K3589" s="196">
        <f>SUMIFS(VENTAS[Cantidad],VENTAS[Código del producto Vendido],INVENTARIO[[#This Row],[Code]])</f>
        <v>0</v>
      </c>
      <c r="L3589" s="196">
        <f>INVENTARIO[[#This Row],[Entradas]]-INVENTARIO[[#This Row],[Salidas]]</f>
        <v>0</v>
      </c>
      <c r="M3589" s="197">
        <f ca="1">INVENTARIO[[#This Row],[Pricing 1]]*10%</f>
        <v>0</v>
      </c>
      <c r="N3589" s="197"/>
      <c r="O3589" s="197"/>
      <c r="P3589" s="197" t="e">
        <f t="shared" si="275"/>
        <v>#DIV/0!</v>
      </c>
      <c r="Q3589" s="196"/>
      <c r="R3589" s="197"/>
      <c r="S3589" s="199">
        <f t="shared" si="276"/>
        <v>0</v>
      </c>
      <c r="T3589" s="200">
        <f ca="1">(P3589+S3589)-INVENTARIO[[#This Row],[Comisión 10%]]</f>
        <v>0</v>
      </c>
      <c r="U3589" s="197">
        <f t="shared" ca="1" si="277"/>
        <v>0</v>
      </c>
      <c r="V3589" s="201"/>
      <c r="W3589" s="20">
        <f ca="1">INVENTARIO[[#This Row],[Precio Final]]-(INVENTARIO[[#This Row],[Comisión 10%]]+INVENTARIO[[#This Row],[Costo total]])</f>
        <v>0</v>
      </c>
      <c r="X3589" s="20">
        <f ca="1">INVENTARIO[[#This Row],[Ganancia Unitaria]]*INVENTARIO[[#This Row],[Salidas]]</f>
        <v>0</v>
      </c>
      <c r="Y3589" s="20"/>
      <c r="Z3589" s="20"/>
    </row>
    <row r="3590" spans="1:26" ht="55" hidden="1" customHeight="1" x14ac:dyDescent="0.15">
      <c r="A3590" s="23"/>
      <c r="B3590" s="171"/>
      <c r="C3590" s="22"/>
      <c r="D3590" s="120"/>
      <c r="E3590" s="194"/>
      <c r="F3590" s="195" t="s">
        <v>714</v>
      </c>
      <c r="G3590" s="196"/>
      <c r="H3590" s="197"/>
      <c r="I3590" s="198">
        <f t="shared" ca="1" si="274"/>
        <v>0</v>
      </c>
      <c r="J3590" s="121"/>
      <c r="K3590" s="196">
        <f>SUMIFS(VENTAS[Cantidad],VENTAS[Código del producto Vendido],INVENTARIO[[#This Row],[Code]])</f>
        <v>0</v>
      </c>
      <c r="L3590" s="196">
        <f>INVENTARIO[[#This Row],[Entradas]]-INVENTARIO[[#This Row],[Salidas]]</f>
        <v>0</v>
      </c>
      <c r="M3590" s="197">
        <f ca="1">INVENTARIO[[#This Row],[Pricing 1]]*10%</f>
        <v>0</v>
      </c>
      <c r="N3590" s="197"/>
      <c r="O3590" s="197"/>
      <c r="P3590" s="197" t="e">
        <f t="shared" si="275"/>
        <v>#DIV/0!</v>
      </c>
      <c r="Q3590" s="196"/>
      <c r="R3590" s="197"/>
      <c r="S3590" s="199">
        <f t="shared" si="276"/>
        <v>0</v>
      </c>
      <c r="T3590" s="200">
        <f ca="1">(P3590+S3590)-INVENTARIO[[#This Row],[Comisión 10%]]</f>
        <v>0</v>
      </c>
      <c r="U3590" s="197">
        <f t="shared" ca="1" si="277"/>
        <v>0</v>
      </c>
      <c r="V3590" s="201"/>
      <c r="W3590" s="20">
        <f ca="1">INVENTARIO[[#This Row],[Precio Final]]-(INVENTARIO[[#This Row],[Comisión 10%]]+INVENTARIO[[#This Row],[Costo total]])</f>
        <v>0</v>
      </c>
      <c r="X3590" s="20">
        <f ca="1">INVENTARIO[[#This Row],[Ganancia Unitaria]]*INVENTARIO[[#This Row],[Salidas]]</f>
        <v>0</v>
      </c>
      <c r="Y3590" s="20"/>
      <c r="Z3590" s="20"/>
    </row>
    <row r="3591" spans="1:26" ht="55" hidden="1" customHeight="1" x14ac:dyDescent="0.15">
      <c r="A3591" s="23"/>
      <c r="B3591" s="171"/>
      <c r="C3591" s="22"/>
      <c r="D3591" s="120"/>
      <c r="E3591" s="194"/>
      <c r="F3591" s="195" t="s">
        <v>695</v>
      </c>
      <c r="G3591" s="196"/>
      <c r="H3591" s="197"/>
      <c r="I3591" s="198">
        <f t="shared" ca="1" si="274"/>
        <v>0</v>
      </c>
      <c r="J3591" s="121"/>
      <c r="K3591" s="196">
        <f>SUMIFS(VENTAS[Cantidad],VENTAS[Código del producto Vendido],INVENTARIO[[#This Row],[Code]])</f>
        <v>0</v>
      </c>
      <c r="L3591" s="196">
        <f>INVENTARIO[[#This Row],[Entradas]]-INVENTARIO[[#This Row],[Salidas]]</f>
        <v>0</v>
      </c>
      <c r="M3591" s="197">
        <f ca="1">INVENTARIO[[#This Row],[Pricing 1]]*10%</f>
        <v>0</v>
      </c>
      <c r="N3591" s="197"/>
      <c r="O3591" s="197"/>
      <c r="P3591" s="197" t="e">
        <f t="shared" si="275"/>
        <v>#DIV/0!</v>
      </c>
      <c r="Q3591" s="196"/>
      <c r="R3591" s="197"/>
      <c r="S3591" s="199">
        <f t="shared" si="276"/>
        <v>0</v>
      </c>
      <c r="T3591" s="200">
        <f ca="1">(P3591+S3591)-INVENTARIO[[#This Row],[Comisión 10%]]</f>
        <v>0</v>
      </c>
      <c r="U3591" s="197">
        <f t="shared" ca="1" si="277"/>
        <v>0</v>
      </c>
      <c r="V3591" s="201"/>
      <c r="W3591" s="20">
        <f ca="1">INVENTARIO[[#This Row],[Precio Final]]-(INVENTARIO[[#This Row],[Comisión 10%]]+INVENTARIO[[#This Row],[Costo total]])</f>
        <v>0</v>
      </c>
      <c r="X3591" s="20">
        <f ca="1">INVENTARIO[[#This Row],[Ganancia Unitaria]]*INVENTARIO[[#This Row],[Salidas]]</f>
        <v>0</v>
      </c>
      <c r="Y3591" s="20"/>
      <c r="Z3591" s="20"/>
    </row>
    <row r="3592" spans="1:26" ht="55" hidden="1" customHeight="1" x14ac:dyDescent="0.15">
      <c r="A3592" s="23"/>
      <c r="B3592" s="171"/>
      <c r="C3592" s="22"/>
      <c r="D3592" s="120"/>
      <c r="E3592" s="194"/>
      <c r="F3592" s="195" t="s">
        <v>692</v>
      </c>
      <c r="G3592" s="196"/>
      <c r="H3592" s="197"/>
      <c r="I3592" s="198">
        <f t="shared" ca="1" si="274"/>
        <v>0</v>
      </c>
      <c r="J3592" s="121"/>
      <c r="K3592" s="196">
        <f>SUMIFS(VENTAS[Cantidad],VENTAS[Código del producto Vendido],INVENTARIO[[#This Row],[Code]])</f>
        <v>0</v>
      </c>
      <c r="L3592" s="196">
        <f>INVENTARIO[[#This Row],[Entradas]]-INVENTARIO[[#This Row],[Salidas]]</f>
        <v>0</v>
      </c>
      <c r="M3592" s="197">
        <f ca="1">INVENTARIO[[#This Row],[Pricing 1]]*10%</f>
        <v>0</v>
      </c>
      <c r="N3592" s="197"/>
      <c r="O3592" s="197"/>
      <c r="P3592" s="197" t="e">
        <f t="shared" si="275"/>
        <v>#DIV/0!</v>
      </c>
      <c r="Q3592" s="196"/>
      <c r="R3592" s="197"/>
      <c r="S3592" s="199">
        <f t="shared" si="276"/>
        <v>0</v>
      </c>
      <c r="T3592" s="200">
        <f ca="1">(P3592+S3592)-INVENTARIO[[#This Row],[Comisión 10%]]</f>
        <v>0</v>
      </c>
      <c r="U3592" s="197">
        <f t="shared" ca="1" si="277"/>
        <v>0</v>
      </c>
      <c r="V3592" s="201"/>
      <c r="W3592" s="20">
        <f ca="1">INVENTARIO[[#This Row],[Precio Final]]-(INVENTARIO[[#This Row],[Comisión 10%]]+INVENTARIO[[#This Row],[Costo total]])</f>
        <v>0</v>
      </c>
      <c r="X3592" s="20">
        <f ca="1">INVENTARIO[[#This Row],[Ganancia Unitaria]]*INVENTARIO[[#This Row],[Salidas]]</f>
        <v>0</v>
      </c>
      <c r="Y3592" s="20"/>
      <c r="Z3592" s="20"/>
    </row>
    <row r="3593" spans="1:26" ht="55" hidden="1" customHeight="1" x14ac:dyDescent="0.15">
      <c r="A3593" s="23"/>
      <c r="B3593" s="171"/>
      <c r="C3593" s="22"/>
      <c r="D3593" s="120"/>
      <c r="E3593" s="194"/>
      <c r="F3593" s="195" t="s">
        <v>692</v>
      </c>
      <c r="G3593" s="196"/>
      <c r="H3593" s="197"/>
      <c r="I3593" s="198">
        <f t="shared" ca="1" si="274"/>
        <v>0</v>
      </c>
      <c r="J3593" s="121"/>
      <c r="K3593" s="196">
        <f>SUMIFS(VENTAS[Cantidad],VENTAS[Código del producto Vendido],INVENTARIO[[#This Row],[Code]])</f>
        <v>0</v>
      </c>
      <c r="L3593" s="196">
        <f>INVENTARIO[[#This Row],[Entradas]]-INVENTARIO[[#This Row],[Salidas]]</f>
        <v>0</v>
      </c>
      <c r="M3593" s="197">
        <f ca="1">INVENTARIO[[#This Row],[Pricing 1]]*10%</f>
        <v>0</v>
      </c>
      <c r="N3593" s="197"/>
      <c r="O3593" s="197"/>
      <c r="P3593" s="197" t="e">
        <f t="shared" si="275"/>
        <v>#DIV/0!</v>
      </c>
      <c r="Q3593" s="196"/>
      <c r="R3593" s="197"/>
      <c r="S3593" s="199">
        <f t="shared" si="276"/>
        <v>0</v>
      </c>
      <c r="T3593" s="200">
        <f ca="1">(P3593+S3593)-INVENTARIO[[#This Row],[Comisión 10%]]</f>
        <v>0</v>
      </c>
      <c r="U3593" s="197">
        <f t="shared" ca="1" si="277"/>
        <v>0</v>
      </c>
      <c r="V3593" s="201"/>
      <c r="W3593" s="20">
        <f ca="1">INVENTARIO[[#This Row],[Precio Final]]-(INVENTARIO[[#This Row],[Comisión 10%]]+INVENTARIO[[#This Row],[Costo total]])</f>
        <v>0</v>
      </c>
      <c r="X3593" s="20">
        <f ca="1">INVENTARIO[[#This Row],[Ganancia Unitaria]]*INVENTARIO[[#This Row],[Salidas]]</f>
        <v>0</v>
      </c>
      <c r="Y3593" s="20"/>
      <c r="Z3593" s="20"/>
    </row>
    <row r="3594" spans="1:26" ht="55" hidden="1" customHeight="1" x14ac:dyDescent="0.15">
      <c r="A3594" s="23"/>
      <c r="B3594" s="171"/>
      <c r="C3594" s="22"/>
      <c r="D3594" s="120"/>
      <c r="E3594" s="194"/>
      <c r="F3594" s="195" t="s">
        <v>692</v>
      </c>
      <c r="G3594" s="196"/>
      <c r="H3594" s="197"/>
      <c r="I3594" s="198">
        <f t="shared" ca="1" si="274"/>
        <v>0</v>
      </c>
      <c r="J3594" s="121"/>
      <c r="K3594" s="196">
        <f>SUMIFS(VENTAS[Cantidad],VENTAS[Código del producto Vendido],INVENTARIO[[#This Row],[Code]])</f>
        <v>0</v>
      </c>
      <c r="L3594" s="196">
        <f>INVENTARIO[[#This Row],[Entradas]]-INVENTARIO[[#This Row],[Salidas]]</f>
        <v>0</v>
      </c>
      <c r="M3594" s="197">
        <f ca="1">INVENTARIO[[#This Row],[Pricing 1]]*10%</f>
        <v>0</v>
      </c>
      <c r="N3594" s="197"/>
      <c r="O3594" s="197"/>
      <c r="P3594" s="197" t="e">
        <f t="shared" si="275"/>
        <v>#DIV/0!</v>
      </c>
      <c r="Q3594" s="196"/>
      <c r="R3594" s="197"/>
      <c r="S3594" s="199">
        <f t="shared" si="276"/>
        <v>0</v>
      </c>
      <c r="T3594" s="200">
        <f ca="1">(P3594+S3594)-INVENTARIO[[#This Row],[Comisión 10%]]</f>
        <v>0</v>
      </c>
      <c r="U3594" s="197">
        <f t="shared" ca="1" si="277"/>
        <v>0</v>
      </c>
      <c r="V3594" s="201"/>
      <c r="W3594" s="20">
        <f ca="1">INVENTARIO[[#This Row],[Precio Final]]-(INVENTARIO[[#This Row],[Comisión 10%]]+INVENTARIO[[#This Row],[Costo total]])</f>
        <v>0</v>
      </c>
      <c r="X3594" s="20">
        <f ca="1">INVENTARIO[[#This Row],[Ganancia Unitaria]]*INVENTARIO[[#This Row],[Salidas]]</f>
        <v>0</v>
      </c>
      <c r="Y3594" s="20"/>
      <c r="Z3594" s="20"/>
    </row>
    <row r="3595" spans="1:26" ht="55" hidden="1" customHeight="1" x14ac:dyDescent="0.15">
      <c r="A3595" s="23"/>
      <c r="B3595" s="171"/>
      <c r="C3595" s="22"/>
      <c r="D3595" s="120"/>
      <c r="E3595" s="194"/>
      <c r="F3595" s="195" t="s">
        <v>692</v>
      </c>
      <c r="G3595" s="196"/>
      <c r="H3595" s="197"/>
      <c r="I3595" s="198">
        <f t="shared" ca="1" si="274"/>
        <v>0</v>
      </c>
      <c r="J3595" s="121"/>
      <c r="K3595" s="196">
        <f>SUMIFS(VENTAS[Cantidad],VENTAS[Código del producto Vendido],INVENTARIO[[#This Row],[Code]])</f>
        <v>0</v>
      </c>
      <c r="L3595" s="196">
        <f>INVENTARIO[[#This Row],[Entradas]]-INVENTARIO[[#This Row],[Salidas]]</f>
        <v>0</v>
      </c>
      <c r="M3595" s="197">
        <f ca="1">INVENTARIO[[#This Row],[Pricing 1]]*10%</f>
        <v>0</v>
      </c>
      <c r="N3595" s="197"/>
      <c r="O3595" s="197"/>
      <c r="P3595" s="197" t="e">
        <f t="shared" si="275"/>
        <v>#DIV/0!</v>
      </c>
      <c r="Q3595" s="196"/>
      <c r="R3595" s="197"/>
      <c r="S3595" s="199">
        <f t="shared" si="276"/>
        <v>0</v>
      </c>
      <c r="T3595" s="200">
        <f ca="1">(P3595+S3595)-INVENTARIO[[#This Row],[Comisión 10%]]</f>
        <v>0</v>
      </c>
      <c r="U3595" s="197">
        <f t="shared" ca="1" si="277"/>
        <v>0</v>
      </c>
      <c r="V3595" s="201"/>
      <c r="W3595" s="20">
        <f ca="1">INVENTARIO[[#This Row],[Precio Final]]-(INVENTARIO[[#This Row],[Comisión 10%]]+INVENTARIO[[#This Row],[Costo total]])</f>
        <v>0</v>
      </c>
      <c r="X3595" s="20">
        <f ca="1">INVENTARIO[[#This Row],[Ganancia Unitaria]]*INVENTARIO[[#This Row],[Salidas]]</f>
        <v>0</v>
      </c>
      <c r="Y3595" s="20"/>
      <c r="Z3595" s="20"/>
    </row>
    <row r="3596" spans="1:26" ht="55" hidden="1" customHeight="1" x14ac:dyDescent="0.15">
      <c r="A3596" s="23"/>
      <c r="B3596" s="171"/>
      <c r="C3596" s="22"/>
      <c r="D3596" s="120"/>
      <c r="E3596" s="194"/>
      <c r="F3596" s="195" t="s">
        <v>695</v>
      </c>
      <c r="G3596" s="196"/>
      <c r="H3596" s="197"/>
      <c r="I3596" s="198">
        <f t="shared" ca="1" si="274"/>
        <v>0</v>
      </c>
      <c r="J3596" s="121"/>
      <c r="K3596" s="196">
        <f>SUMIFS(VENTAS[Cantidad],VENTAS[Código del producto Vendido],INVENTARIO[[#This Row],[Code]])</f>
        <v>0</v>
      </c>
      <c r="L3596" s="196">
        <f>INVENTARIO[[#This Row],[Entradas]]-INVENTARIO[[#This Row],[Salidas]]</f>
        <v>0</v>
      </c>
      <c r="M3596" s="197">
        <f ca="1">INVENTARIO[[#This Row],[Pricing 1]]*10%</f>
        <v>0</v>
      </c>
      <c r="N3596" s="197"/>
      <c r="O3596" s="197"/>
      <c r="P3596" s="197" t="e">
        <f t="shared" si="275"/>
        <v>#DIV/0!</v>
      </c>
      <c r="Q3596" s="196"/>
      <c r="R3596" s="197"/>
      <c r="S3596" s="199">
        <f t="shared" si="276"/>
        <v>0</v>
      </c>
      <c r="T3596" s="200">
        <f ca="1">(P3596+S3596)-INVENTARIO[[#This Row],[Comisión 10%]]</f>
        <v>0</v>
      </c>
      <c r="U3596" s="197">
        <f t="shared" ca="1" si="277"/>
        <v>0</v>
      </c>
      <c r="V3596" s="201"/>
      <c r="W3596" s="20">
        <f ca="1">INVENTARIO[[#This Row],[Precio Final]]-(INVENTARIO[[#This Row],[Comisión 10%]]+INVENTARIO[[#This Row],[Costo total]])</f>
        <v>0</v>
      </c>
      <c r="X3596" s="20">
        <f ca="1">INVENTARIO[[#This Row],[Ganancia Unitaria]]*INVENTARIO[[#This Row],[Salidas]]</f>
        <v>0</v>
      </c>
      <c r="Y3596" s="20"/>
      <c r="Z3596" s="20"/>
    </row>
    <row r="3597" spans="1:26" ht="55" hidden="1" customHeight="1" x14ac:dyDescent="0.15">
      <c r="A3597" s="23"/>
      <c r="B3597" s="171"/>
      <c r="C3597" s="22"/>
      <c r="D3597" s="120"/>
      <c r="E3597" s="194"/>
      <c r="F3597" s="195" t="s">
        <v>1345</v>
      </c>
      <c r="G3597" s="196"/>
      <c r="H3597" s="197"/>
      <c r="I3597" s="198">
        <f t="shared" ca="1" si="274"/>
        <v>0</v>
      </c>
      <c r="J3597" s="121"/>
      <c r="K3597" s="196">
        <f>SUMIFS(VENTAS[Cantidad],VENTAS[Código del producto Vendido],INVENTARIO[[#This Row],[Code]])</f>
        <v>0</v>
      </c>
      <c r="L3597" s="196">
        <f>INVENTARIO[[#This Row],[Entradas]]-INVENTARIO[[#This Row],[Salidas]]</f>
        <v>0</v>
      </c>
      <c r="M3597" s="197">
        <f ca="1">INVENTARIO[[#This Row],[Pricing 1]]*10%</f>
        <v>0</v>
      </c>
      <c r="N3597" s="197"/>
      <c r="O3597" s="197"/>
      <c r="P3597" s="197" t="e">
        <f t="shared" si="275"/>
        <v>#DIV/0!</v>
      </c>
      <c r="Q3597" s="196"/>
      <c r="R3597" s="197"/>
      <c r="S3597" s="199">
        <f t="shared" si="276"/>
        <v>0</v>
      </c>
      <c r="T3597" s="200">
        <f ca="1">(P3597+S3597)-INVENTARIO[[#This Row],[Comisión 10%]]</f>
        <v>0</v>
      </c>
      <c r="U3597" s="197">
        <f t="shared" ca="1" si="277"/>
        <v>0</v>
      </c>
      <c r="V3597" s="201"/>
      <c r="W3597" s="20">
        <f ca="1">INVENTARIO[[#This Row],[Precio Final]]-(INVENTARIO[[#This Row],[Comisión 10%]]+INVENTARIO[[#This Row],[Costo total]])</f>
        <v>0</v>
      </c>
      <c r="X3597" s="20">
        <f ca="1">INVENTARIO[[#This Row],[Ganancia Unitaria]]*INVENTARIO[[#This Row],[Salidas]]</f>
        <v>0</v>
      </c>
      <c r="Y3597" s="20"/>
      <c r="Z3597" s="20"/>
    </row>
    <row r="3598" spans="1:26" ht="55" hidden="1" customHeight="1" x14ac:dyDescent="0.15">
      <c r="A3598" s="23"/>
      <c r="B3598" s="171"/>
      <c r="C3598" s="22"/>
      <c r="D3598" s="120"/>
      <c r="E3598" s="194"/>
      <c r="F3598" s="195" t="s">
        <v>714</v>
      </c>
      <c r="G3598" s="196"/>
      <c r="H3598" s="197"/>
      <c r="I3598" s="198">
        <f t="shared" ca="1" si="274"/>
        <v>0</v>
      </c>
      <c r="J3598" s="121"/>
      <c r="K3598" s="196">
        <f>SUMIFS(VENTAS[Cantidad],VENTAS[Código del producto Vendido],INVENTARIO[[#This Row],[Code]])</f>
        <v>0</v>
      </c>
      <c r="L3598" s="196">
        <f>INVENTARIO[[#This Row],[Entradas]]-INVENTARIO[[#This Row],[Salidas]]</f>
        <v>0</v>
      </c>
      <c r="M3598" s="197">
        <f ca="1">INVENTARIO[[#This Row],[Pricing 1]]*10%</f>
        <v>0</v>
      </c>
      <c r="N3598" s="197"/>
      <c r="O3598" s="197"/>
      <c r="P3598" s="197" t="e">
        <f t="shared" si="275"/>
        <v>#DIV/0!</v>
      </c>
      <c r="Q3598" s="196"/>
      <c r="R3598" s="197"/>
      <c r="S3598" s="199">
        <f t="shared" si="276"/>
        <v>0</v>
      </c>
      <c r="T3598" s="200">
        <f ca="1">(P3598+S3598)-INVENTARIO[[#This Row],[Comisión 10%]]</f>
        <v>0</v>
      </c>
      <c r="U3598" s="197">
        <f t="shared" ca="1" si="277"/>
        <v>0</v>
      </c>
      <c r="V3598" s="201"/>
      <c r="W3598" s="20">
        <f ca="1">INVENTARIO[[#This Row],[Precio Final]]-(INVENTARIO[[#This Row],[Comisión 10%]]+INVENTARIO[[#This Row],[Costo total]])</f>
        <v>0</v>
      </c>
      <c r="X3598" s="20">
        <f ca="1">INVENTARIO[[#This Row],[Ganancia Unitaria]]*INVENTARIO[[#This Row],[Salidas]]</f>
        <v>0</v>
      </c>
      <c r="Y3598" s="20"/>
      <c r="Z3598" s="20"/>
    </row>
    <row r="3599" spans="1:26" ht="55" hidden="1" customHeight="1" x14ac:dyDescent="0.15">
      <c r="A3599" s="23"/>
      <c r="B3599" s="171"/>
      <c r="C3599" s="22"/>
      <c r="D3599" s="120"/>
      <c r="E3599" s="194"/>
      <c r="F3599" s="195" t="s">
        <v>714</v>
      </c>
      <c r="G3599" s="196"/>
      <c r="H3599" s="197"/>
      <c r="I3599" s="198">
        <f t="shared" ca="1" si="274"/>
        <v>0</v>
      </c>
      <c r="J3599" s="121"/>
      <c r="K3599" s="196">
        <f>SUMIFS(VENTAS[Cantidad],VENTAS[Código del producto Vendido],INVENTARIO[[#This Row],[Code]])</f>
        <v>0</v>
      </c>
      <c r="L3599" s="196">
        <f>INVENTARIO[[#This Row],[Entradas]]-INVENTARIO[[#This Row],[Salidas]]</f>
        <v>0</v>
      </c>
      <c r="M3599" s="197">
        <f ca="1">INVENTARIO[[#This Row],[Pricing 1]]*10%</f>
        <v>0</v>
      </c>
      <c r="N3599" s="197"/>
      <c r="O3599" s="197"/>
      <c r="P3599" s="197" t="e">
        <f t="shared" si="275"/>
        <v>#DIV/0!</v>
      </c>
      <c r="Q3599" s="196"/>
      <c r="R3599" s="197"/>
      <c r="S3599" s="199">
        <f t="shared" si="276"/>
        <v>0</v>
      </c>
      <c r="T3599" s="200">
        <f ca="1">(P3599+S3599)-INVENTARIO[[#This Row],[Comisión 10%]]</f>
        <v>0</v>
      </c>
      <c r="U3599" s="197">
        <f t="shared" ca="1" si="277"/>
        <v>0</v>
      </c>
      <c r="V3599" s="201"/>
      <c r="W3599" s="20">
        <f ca="1">INVENTARIO[[#This Row],[Precio Final]]-(INVENTARIO[[#This Row],[Comisión 10%]]+INVENTARIO[[#This Row],[Costo total]])</f>
        <v>0</v>
      </c>
      <c r="X3599" s="20">
        <f ca="1">INVENTARIO[[#This Row],[Ganancia Unitaria]]*INVENTARIO[[#This Row],[Salidas]]</f>
        <v>0</v>
      </c>
      <c r="Y3599" s="20"/>
      <c r="Z3599" s="20"/>
    </row>
    <row r="3600" spans="1:26" ht="55" hidden="1" customHeight="1" x14ac:dyDescent="0.15">
      <c r="A3600" s="23"/>
      <c r="B3600" s="171"/>
      <c r="C3600" s="22"/>
      <c r="D3600" s="120"/>
      <c r="E3600" s="194"/>
      <c r="F3600" s="195" t="s">
        <v>2412</v>
      </c>
      <c r="G3600" s="196"/>
      <c r="H3600" s="197"/>
      <c r="I3600" s="198">
        <f t="shared" ca="1" si="274"/>
        <v>0</v>
      </c>
      <c r="J3600" s="121"/>
      <c r="K3600" s="196">
        <f>SUMIFS(VENTAS[Cantidad],VENTAS[Código del producto Vendido],INVENTARIO[[#This Row],[Code]])</f>
        <v>0</v>
      </c>
      <c r="L3600" s="196">
        <f>INVENTARIO[[#This Row],[Entradas]]-INVENTARIO[[#This Row],[Salidas]]</f>
        <v>0</v>
      </c>
      <c r="M3600" s="197">
        <f ca="1">INVENTARIO[[#This Row],[Pricing 1]]*10%</f>
        <v>0</v>
      </c>
      <c r="N3600" s="197"/>
      <c r="O3600" s="197"/>
      <c r="P3600" s="197" t="e">
        <f t="shared" si="275"/>
        <v>#DIV/0!</v>
      </c>
      <c r="Q3600" s="196"/>
      <c r="R3600" s="197"/>
      <c r="S3600" s="199">
        <f t="shared" si="276"/>
        <v>0</v>
      </c>
      <c r="T3600" s="200">
        <f ca="1">(P3600+S3600)-INVENTARIO[[#This Row],[Comisión 10%]]</f>
        <v>0</v>
      </c>
      <c r="U3600" s="197">
        <f t="shared" ca="1" si="277"/>
        <v>0</v>
      </c>
      <c r="V3600" s="201"/>
      <c r="W3600" s="20">
        <f ca="1">INVENTARIO[[#This Row],[Precio Final]]-(INVENTARIO[[#This Row],[Comisión 10%]]+INVENTARIO[[#This Row],[Costo total]])</f>
        <v>0</v>
      </c>
      <c r="X3600" s="20">
        <f ca="1">INVENTARIO[[#This Row],[Ganancia Unitaria]]*INVENTARIO[[#This Row],[Salidas]]</f>
        <v>0</v>
      </c>
      <c r="Y3600" s="20"/>
      <c r="Z3600" s="20"/>
    </row>
    <row r="3601" spans="1:26" ht="55" hidden="1" customHeight="1" x14ac:dyDescent="0.15">
      <c r="A3601" s="23"/>
      <c r="B3601" s="171"/>
      <c r="C3601" s="22"/>
      <c r="D3601" s="120"/>
      <c r="E3601" s="194"/>
      <c r="F3601" s="195" t="s">
        <v>2412</v>
      </c>
      <c r="G3601" s="196"/>
      <c r="H3601" s="197"/>
      <c r="I3601" s="198">
        <f t="shared" ca="1" si="274"/>
        <v>0</v>
      </c>
      <c r="J3601" s="121"/>
      <c r="K3601" s="196">
        <f>SUMIFS(VENTAS[Cantidad],VENTAS[Código del producto Vendido],INVENTARIO[[#This Row],[Code]])</f>
        <v>0</v>
      </c>
      <c r="L3601" s="196">
        <f>INVENTARIO[[#This Row],[Entradas]]-INVENTARIO[[#This Row],[Salidas]]</f>
        <v>0</v>
      </c>
      <c r="M3601" s="197">
        <f ca="1">INVENTARIO[[#This Row],[Pricing 1]]*10%</f>
        <v>0</v>
      </c>
      <c r="N3601" s="197"/>
      <c r="O3601" s="197"/>
      <c r="P3601" s="197" t="e">
        <f t="shared" si="275"/>
        <v>#DIV/0!</v>
      </c>
      <c r="Q3601" s="196"/>
      <c r="R3601" s="197"/>
      <c r="S3601" s="199">
        <f t="shared" si="276"/>
        <v>0</v>
      </c>
      <c r="T3601" s="200">
        <f ca="1">(P3601+S3601)-INVENTARIO[[#This Row],[Comisión 10%]]</f>
        <v>0</v>
      </c>
      <c r="U3601" s="197">
        <f t="shared" ca="1" si="277"/>
        <v>0</v>
      </c>
      <c r="V3601" s="201"/>
      <c r="W3601" s="20">
        <f ca="1">INVENTARIO[[#This Row],[Precio Final]]-(INVENTARIO[[#This Row],[Comisión 10%]]+INVENTARIO[[#This Row],[Costo total]])</f>
        <v>0</v>
      </c>
      <c r="X3601" s="20">
        <f ca="1">INVENTARIO[[#This Row],[Ganancia Unitaria]]*INVENTARIO[[#This Row],[Salidas]]</f>
        <v>0</v>
      </c>
      <c r="Y3601" s="20"/>
      <c r="Z3601" s="20"/>
    </row>
    <row r="3602" spans="1:26" ht="55" hidden="1" customHeight="1" x14ac:dyDescent="0.15">
      <c r="A3602" s="23"/>
      <c r="B3602" s="171"/>
      <c r="C3602" s="22"/>
      <c r="D3602" s="120"/>
      <c r="E3602" s="194"/>
      <c r="F3602" s="195" t="s">
        <v>714</v>
      </c>
      <c r="G3602" s="196"/>
      <c r="H3602" s="197"/>
      <c r="I3602" s="198">
        <f t="shared" ca="1" si="274"/>
        <v>0</v>
      </c>
      <c r="J3602" s="121"/>
      <c r="K3602" s="196">
        <f>SUMIFS(VENTAS[Cantidad],VENTAS[Código del producto Vendido],INVENTARIO[[#This Row],[Code]])</f>
        <v>0</v>
      </c>
      <c r="L3602" s="196">
        <f>INVENTARIO[[#This Row],[Entradas]]-INVENTARIO[[#This Row],[Salidas]]</f>
        <v>0</v>
      </c>
      <c r="M3602" s="197">
        <f ca="1">INVENTARIO[[#This Row],[Pricing 1]]*10%</f>
        <v>0</v>
      </c>
      <c r="N3602" s="197"/>
      <c r="O3602" s="197"/>
      <c r="P3602" s="197" t="e">
        <f t="shared" si="275"/>
        <v>#DIV/0!</v>
      </c>
      <c r="Q3602" s="196"/>
      <c r="R3602" s="197"/>
      <c r="S3602" s="199">
        <f t="shared" si="276"/>
        <v>0</v>
      </c>
      <c r="T3602" s="200">
        <f ca="1">(P3602+S3602)-INVENTARIO[[#This Row],[Comisión 10%]]</f>
        <v>0</v>
      </c>
      <c r="U3602" s="197">
        <f t="shared" ca="1" si="277"/>
        <v>0</v>
      </c>
      <c r="V3602" s="201"/>
      <c r="W3602" s="20">
        <f ca="1">INVENTARIO[[#This Row],[Precio Final]]-(INVENTARIO[[#This Row],[Comisión 10%]]+INVENTARIO[[#This Row],[Costo total]])</f>
        <v>0</v>
      </c>
      <c r="X3602" s="20">
        <f ca="1">INVENTARIO[[#This Row],[Ganancia Unitaria]]*INVENTARIO[[#This Row],[Salidas]]</f>
        <v>0</v>
      </c>
      <c r="Y3602" s="20"/>
      <c r="Z3602" s="20"/>
    </row>
    <row r="3603" spans="1:26" ht="55" hidden="1" customHeight="1" x14ac:dyDescent="0.15">
      <c r="A3603" s="23"/>
      <c r="B3603" s="171"/>
      <c r="C3603" s="22"/>
      <c r="D3603" s="120"/>
      <c r="E3603" s="194"/>
      <c r="F3603" s="195" t="s">
        <v>2412</v>
      </c>
      <c r="G3603" s="196"/>
      <c r="H3603" s="197"/>
      <c r="I3603" s="198">
        <f t="shared" ca="1" si="274"/>
        <v>0</v>
      </c>
      <c r="J3603" s="121"/>
      <c r="K3603" s="196">
        <f>SUMIFS(VENTAS[Cantidad],VENTAS[Código del producto Vendido],INVENTARIO[[#This Row],[Code]])</f>
        <v>0</v>
      </c>
      <c r="L3603" s="196">
        <f>INVENTARIO[[#This Row],[Entradas]]-INVENTARIO[[#This Row],[Salidas]]</f>
        <v>0</v>
      </c>
      <c r="M3603" s="197">
        <f ca="1">INVENTARIO[[#This Row],[Pricing 1]]*10%</f>
        <v>0</v>
      </c>
      <c r="N3603" s="197"/>
      <c r="O3603" s="197"/>
      <c r="P3603" s="197" t="e">
        <f t="shared" si="275"/>
        <v>#DIV/0!</v>
      </c>
      <c r="Q3603" s="196"/>
      <c r="R3603" s="197"/>
      <c r="S3603" s="199">
        <f t="shared" si="276"/>
        <v>0</v>
      </c>
      <c r="T3603" s="200">
        <f ca="1">(P3603+S3603)-INVENTARIO[[#This Row],[Comisión 10%]]</f>
        <v>0</v>
      </c>
      <c r="U3603" s="197">
        <f t="shared" ca="1" si="277"/>
        <v>0</v>
      </c>
      <c r="V3603" s="201"/>
      <c r="W3603" s="20">
        <f ca="1">INVENTARIO[[#This Row],[Precio Final]]-(INVENTARIO[[#This Row],[Comisión 10%]]+INVENTARIO[[#This Row],[Costo total]])</f>
        <v>0</v>
      </c>
      <c r="X3603" s="20">
        <f ca="1">INVENTARIO[[#This Row],[Ganancia Unitaria]]*INVENTARIO[[#This Row],[Salidas]]</f>
        <v>0</v>
      </c>
      <c r="Y3603" s="20"/>
      <c r="Z3603" s="20"/>
    </row>
    <row r="3604" spans="1:26" ht="55" hidden="1" customHeight="1" x14ac:dyDescent="0.15">
      <c r="A3604" s="23"/>
      <c r="B3604" s="171"/>
      <c r="C3604" s="22"/>
      <c r="D3604" s="120"/>
      <c r="E3604" s="194"/>
      <c r="F3604" s="195" t="s">
        <v>714</v>
      </c>
      <c r="G3604" s="196"/>
      <c r="H3604" s="197"/>
      <c r="I3604" s="198">
        <f t="shared" ca="1" si="274"/>
        <v>0</v>
      </c>
      <c r="J3604" s="121"/>
      <c r="K3604" s="196">
        <f>SUMIFS(VENTAS[Cantidad],VENTAS[Código del producto Vendido],INVENTARIO[[#This Row],[Code]])</f>
        <v>0</v>
      </c>
      <c r="L3604" s="196">
        <f>INVENTARIO[[#This Row],[Entradas]]-INVENTARIO[[#This Row],[Salidas]]</f>
        <v>0</v>
      </c>
      <c r="M3604" s="197">
        <f ca="1">INVENTARIO[[#This Row],[Pricing 1]]*10%</f>
        <v>0</v>
      </c>
      <c r="N3604" s="197"/>
      <c r="O3604" s="197"/>
      <c r="P3604" s="197" t="e">
        <f t="shared" si="275"/>
        <v>#DIV/0!</v>
      </c>
      <c r="Q3604" s="196"/>
      <c r="R3604" s="197"/>
      <c r="S3604" s="199">
        <f t="shared" si="276"/>
        <v>0</v>
      </c>
      <c r="T3604" s="200">
        <f ca="1">(P3604+S3604)-INVENTARIO[[#This Row],[Comisión 10%]]</f>
        <v>0</v>
      </c>
      <c r="U3604" s="197">
        <f t="shared" ca="1" si="277"/>
        <v>0</v>
      </c>
      <c r="V3604" s="201"/>
      <c r="W3604" s="20">
        <f ca="1">INVENTARIO[[#This Row],[Precio Final]]-(INVENTARIO[[#This Row],[Comisión 10%]]+INVENTARIO[[#This Row],[Costo total]])</f>
        <v>0</v>
      </c>
      <c r="X3604" s="20">
        <f ca="1">INVENTARIO[[#This Row],[Ganancia Unitaria]]*INVENTARIO[[#This Row],[Salidas]]</f>
        <v>0</v>
      </c>
      <c r="Y3604" s="20"/>
      <c r="Z3604" s="20"/>
    </row>
    <row r="3605" spans="1:26" ht="55" hidden="1" customHeight="1" x14ac:dyDescent="0.15">
      <c r="A3605" s="23"/>
      <c r="B3605" s="171"/>
      <c r="C3605" s="22"/>
      <c r="D3605" s="120"/>
      <c r="E3605" s="194"/>
      <c r="F3605" s="195" t="s">
        <v>714</v>
      </c>
      <c r="G3605" s="196"/>
      <c r="H3605" s="197"/>
      <c r="I3605" s="198">
        <f t="shared" ca="1" si="274"/>
        <v>0</v>
      </c>
      <c r="J3605" s="121"/>
      <c r="K3605" s="196">
        <f>SUMIFS(VENTAS[Cantidad],VENTAS[Código del producto Vendido],INVENTARIO[[#This Row],[Code]])</f>
        <v>0</v>
      </c>
      <c r="L3605" s="196">
        <f>INVENTARIO[[#This Row],[Entradas]]-INVENTARIO[[#This Row],[Salidas]]</f>
        <v>0</v>
      </c>
      <c r="M3605" s="197">
        <f ca="1">INVENTARIO[[#This Row],[Pricing 1]]*10%</f>
        <v>0</v>
      </c>
      <c r="N3605" s="197"/>
      <c r="O3605" s="197"/>
      <c r="P3605" s="197" t="e">
        <f t="shared" si="275"/>
        <v>#DIV/0!</v>
      </c>
      <c r="Q3605" s="196"/>
      <c r="R3605" s="197"/>
      <c r="S3605" s="199">
        <f t="shared" si="276"/>
        <v>0</v>
      </c>
      <c r="T3605" s="200">
        <f ca="1">(P3605+S3605)-INVENTARIO[[#This Row],[Comisión 10%]]</f>
        <v>0</v>
      </c>
      <c r="U3605" s="197">
        <f t="shared" ca="1" si="277"/>
        <v>0</v>
      </c>
      <c r="V3605" s="201"/>
      <c r="W3605" s="20">
        <f ca="1">INVENTARIO[[#This Row],[Precio Final]]-(INVENTARIO[[#This Row],[Comisión 10%]]+INVENTARIO[[#This Row],[Costo total]])</f>
        <v>0</v>
      </c>
      <c r="X3605" s="20">
        <f ca="1">INVENTARIO[[#This Row],[Ganancia Unitaria]]*INVENTARIO[[#This Row],[Salidas]]</f>
        <v>0</v>
      </c>
      <c r="Y3605" s="20"/>
      <c r="Z3605" s="20"/>
    </row>
    <row r="3606" spans="1:26" ht="55" hidden="1" customHeight="1" x14ac:dyDescent="0.15">
      <c r="A3606" s="23"/>
      <c r="B3606" s="171"/>
      <c r="C3606" s="22"/>
      <c r="D3606" s="120"/>
      <c r="E3606" s="194"/>
      <c r="F3606" s="195" t="s">
        <v>2412</v>
      </c>
      <c r="G3606" s="196"/>
      <c r="H3606" s="197"/>
      <c r="I3606" s="198">
        <f t="shared" ca="1" si="274"/>
        <v>0</v>
      </c>
      <c r="J3606" s="121"/>
      <c r="K3606" s="196">
        <f>SUMIFS(VENTAS[Cantidad],VENTAS[Código del producto Vendido],INVENTARIO[[#This Row],[Code]])</f>
        <v>0</v>
      </c>
      <c r="L3606" s="196">
        <f>INVENTARIO[[#This Row],[Entradas]]-INVENTARIO[[#This Row],[Salidas]]</f>
        <v>0</v>
      </c>
      <c r="M3606" s="197">
        <f ca="1">INVENTARIO[[#This Row],[Pricing 1]]*10%</f>
        <v>0</v>
      </c>
      <c r="N3606" s="197"/>
      <c r="O3606" s="197"/>
      <c r="P3606" s="197" t="e">
        <f t="shared" si="275"/>
        <v>#DIV/0!</v>
      </c>
      <c r="Q3606" s="196"/>
      <c r="R3606" s="197"/>
      <c r="S3606" s="199">
        <f t="shared" si="276"/>
        <v>0</v>
      </c>
      <c r="T3606" s="200">
        <f ca="1">(P3606+S3606)-INVENTARIO[[#This Row],[Comisión 10%]]</f>
        <v>0</v>
      </c>
      <c r="U3606" s="197">
        <f t="shared" ca="1" si="277"/>
        <v>0</v>
      </c>
      <c r="V3606" s="201"/>
      <c r="W3606" s="20">
        <f ca="1">INVENTARIO[[#This Row],[Precio Final]]-(INVENTARIO[[#This Row],[Comisión 10%]]+INVENTARIO[[#This Row],[Costo total]])</f>
        <v>0</v>
      </c>
      <c r="X3606" s="20">
        <f ca="1">INVENTARIO[[#This Row],[Ganancia Unitaria]]*INVENTARIO[[#This Row],[Salidas]]</f>
        <v>0</v>
      </c>
      <c r="Y3606" s="20"/>
      <c r="Z3606" s="20"/>
    </row>
    <row r="3607" spans="1:26" ht="55" hidden="1" customHeight="1" x14ac:dyDescent="0.15">
      <c r="A3607" s="23"/>
      <c r="B3607" s="171"/>
      <c r="C3607" s="22"/>
      <c r="D3607" s="120"/>
      <c r="E3607" s="194"/>
      <c r="F3607" s="195" t="s">
        <v>1345</v>
      </c>
      <c r="G3607" s="196"/>
      <c r="H3607" s="197"/>
      <c r="I3607" s="198">
        <f t="shared" ca="1" si="274"/>
        <v>0</v>
      </c>
      <c r="J3607" s="121"/>
      <c r="K3607" s="196">
        <f>SUMIFS(VENTAS[Cantidad],VENTAS[Código del producto Vendido],INVENTARIO[[#This Row],[Code]])</f>
        <v>0</v>
      </c>
      <c r="L3607" s="196">
        <f>INVENTARIO[[#This Row],[Entradas]]-INVENTARIO[[#This Row],[Salidas]]</f>
        <v>0</v>
      </c>
      <c r="M3607" s="197">
        <f ca="1">INVENTARIO[[#This Row],[Pricing 1]]*10%</f>
        <v>0</v>
      </c>
      <c r="N3607" s="197"/>
      <c r="O3607" s="197"/>
      <c r="P3607" s="197" t="e">
        <f t="shared" si="275"/>
        <v>#DIV/0!</v>
      </c>
      <c r="Q3607" s="196"/>
      <c r="R3607" s="197"/>
      <c r="S3607" s="199">
        <f t="shared" si="276"/>
        <v>0</v>
      </c>
      <c r="T3607" s="200">
        <f ca="1">(P3607+S3607)-INVENTARIO[[#This Row],[Comisión 10%]]</f>
        <v>0</v>
      </c>
      <c r="U3607" s="197">
        <f t="shared" ca="1" si="277"/>
        <v>0</v>
      </c>
      <c r="V3607" s="201"/>
      <c r="W3607" s="20">
        <f ca="1">INVENTARIO[[#This Row],[Precio Final]]-(INVENTARIO[[#This Row],[Comisión 10%]]+INVENTARIO[[#This Row],[Costo total]])</f>
        <v>0</v>
      </c>
      <c r="X3607" s="20">
        <f ca="1">INVENTARIO[[#This Row],[Ganancia Unitaria]]*INVENTARIO[[#This Row],[Salidas]]</f>
        <v>0</v>
      </c>
      <c r="Y3607" s="20"/>
      <c r="Z3607" s="20"/>
    </row>
    <row r="3608" spans="1:26" ht="55" hidden="1" customHeight="1" x14ac:dyDescent="0.15">
      <c r="A3608" s="23"/>
      <c r="B3608" s="171"/>
      <c r="C3608" s="22"/>
      <c r="D3608" s="120"/>
      <c r="E3608" s="194"/>
      <c r="F3608" s="195" t="s">
        <v>1345</v>
      </c>
      <c r="G3608" s="196"/>
      <c r="H3608" s="197"/>
      <c r="I3608" s="198">
        <f t="shared" ca="1" si="274"/>
        <v>0</v>
      </c>
      <c r="J3608" s="121"/>
      <c r="K3608" s="196">
        <f>SUMIFS(VENTAS[Cantidad],VENTAS[Código del producto Vendido],INVENTARIO[[#This Row],[Code]])</f>
        <v>0</v>
      </c>
      <c r="L3608" s="196">
        <f>INVENTARIO[[#This Row],[Entradas]]-INVENTARIO[[#This Row],[Salidas]]</f>
        <v>0</v>
      </c>
      <c r="M3608" s="197">
        <f ca="1">INVENTARIO[[#This Row],[Pricing 1]]*10%</f>
        <v>0</v>
      </c>
      <c r="N3608" s="197"/>
      <c r="O3608" s="197"/>
      <c r="P3608" s="197" t="e">
        <f t="shared" si="275"/>
        <v>#DIV/0!</v>
      </c>
      <c r="Q3608" s="196"/>
      <c r="R3608" s="197"/>
      <c r="S3608" s="199">
        <f t="shared" si="276"/>
        <v>0</v>
      </c>
      <c r="T3608" s="200">
        <f ca="1">(P3608+S3608)-INVENTARIO[[#This Row],[Comisión 10%]]</f>
        <v>0</v>
      </c>
      <c r="U3608" s="197">
        <f t="shared" ca="1" si="277"/>
        <v>0</v>
      </c>
      <c r="V3608" s="201"/>
      <c r="W3608" s="20">
        <f ca="1">INVENTARIO[[#This Row],[Precio Final]]-(INVENTARIO[[#This Row],[Comisión 10%]]+INVENTARIO[[#This Row],[Costo total]])</f>
        <v>0</v>
      </c>
      <c r="X3608" s="20">
        <f ca="1">INVENTARIO[[#This Row],[Ganancia Unitaria]]*INVENTARIO[[#This Row],[Salidas]]</f>
        <v>0</v>
      </c>
      <c r="Y3608" s="20"/>
      <c r="Z3608" s="20"/>
    </row>
    <row r="3609" spans="1:26" ht="55" hidden="1" customHeight="1" x14ac:dyDescent="0.15">
      <c r="A3609" s="23"/>
      <c r="B3609" s="171"/>
      <c r="C3609" s="22"/>
      <c r="D3609" s="120"/>
      <c r="E3609" s="194"/>
      <c r="F3609" s="195" t="s">
        <v>714</v>
      </c>
      <c r="G3609" s="196"/>
      <c r="H3609" s="197"/>
      <c r="I3609" s="198">
        <f t="shared" ca="1" si="274"/>
        <v>0</v>
      </c>
      <c r="J3609" s="121"/>
      <c r="K3609" s="196">
        <f>SUMIFS(VENTAS[Cantidad],VENTAS[Código del producto Vendido],INVENTARIO[[#This Row],[Code]])</f>
        <v>0</v>
      </c>
      <c r="L3609" s="196">
        <f>INVENTARIO[[#This Row],[Entradas]]-INVENTARIO[[#This Row],[Salidas]]</f>
        <v>0</v>
      </c>
      <c r="M3609" s="197">
        <f ca="1">INVENTARIO[[#This Row],[Pricing 1]]*10%</f>
        <v>0</v>
      </c>
      <c r="N3609" s="197"/>
      <c r="O3609" s="197"/>
      <c r="P3609" s="197" t="e">
        <f t="shared" si="275"/>
        <v>#DIV/0!</v>
      </c>
      <c r="Q3609" s="196"/>
      <c r="R3609" s="197"/>
      <c r="S3609" s="199">
        <f t="shared" si="276"/>
        <v>0</v>
      </c>
      <c r="T3609" s="200">
        <f ca="1">(P3609+S3609)-INVENTARIO[[#This Row],[Comisión 10%]]</f>
        <v>0</v>
      </c>
      <c r="U3609" s="197">
        <f t="shared" ca="1" si="277"/>
        <v>0</v>
      </c>
      <c r="V3609" s="201"/>
      <c r="W3609" s="20">
        <f ca="1">INVENTARIO[[#This Row],[Precio Final]]-(INVENTARIO[[#This Row],[Comisión 10%]]+INVENTARIO[[#This Row],[Costo total]])</f>
        <v>0</v>
      </c>
      <c r="X3609" s="20">
        <f ca="1">INVENTARIO[[#This Row],[Ganancia Unitaria]]*INVENTARIO[[#This Row],[Salidas]]</f>
        <v>0</v>
      </c>
      <c r="Y3609" s="20"/>
      <c r="Z3609" s="20"/>
    </row>
    <row r="3610" spans="1:26" ht="55" hidden="1" customHeight="1" x14ac:dyDescent="0.15">
      <c r="A3610" s="23"/>
      <c r="B3610" s="171"/>
      <c r="C3610" s="22"/>
      <c r="D3610" s="120"/>
      <c r="E3610" s="194"/>
      <c r="F3610" s="195" t="s">
        <v>693</v>
      </c>
      <c r="G3610" s="196"/>
      <c r="H3610" s="197"/>
      <c r="I3610" s="198">
        <f t="shared" ca="1" si="274"/>
        <v>0</v>
      </c>
      <c r="J3610" s="121"/>
      <c r="K3610" s="196">
        <f>SUMIFS(VENTAS[Cantidad],VENTAS[Código del producto Vendido],INVENTARIO[[#This Row],[Code]])</f>
        <v>0</v>
      </c>
      <c r="L3610" s="196">
        <f>INVENTARIO[[#This Row],[Entradas]]-INVENTARIO[[#This Row],[Salidas]]</f>
        <v>0</v>
      </c>
      <c r="M3610" s="197">
        <f ca="1">INVENTARIO[[#This Row],[Pricing 1]]*10%</f>
        <v>0</v>
      </c>
      <c r="N3610" s="197"/>
      <c r="O3610" s="197"/>
      <c r="P3610" s="197" t="e">
        <f t="shared" si="275"/>
        <v>#DIV/0!</v>
      </c>
      <c r="Q3610" s="196"/>
      <c r="R3610" s="197"/>
      <c r="S3610" s="199">
        <f t="shared" si="276"/>
        <v>0</v>
      </c>
      <c r="T3610" s="200">
        <f ca="1">(P3610+S3610)-INVENTARIO[[#This Row],[Comisión 10%]]</f>
        <v>0</v>
      </c>
      <c r="U3610" s="197">
        <f t="shared" ca="1" si="277"/>
        <v>0</v>
      </c>
      <c r="V3610" s="201"/>
      <c r="W3610" s="20">
        <f ca="1">INVENTARIO[[#This Row],[Precio Final]]-(INVENTARIO[[#This Row],[Comisión 10%]]+INVENTARIO[[#This Row],[Costo total]])</f>
        <v>0</v>
      </c>
      <c r="X3610" s="20">
        <f ca="1">INVENTARIO[[#This Row],[Ganancia Unitaria]]*INVENTARIO[[#This Row],[Salidas]]</f>
        <v>0</v>
      </c>
      <c r="Y3610" s="20"/>
      <c r="Z3610" s="20"/>
    </row>
    <row r="3611" spans="1:26" ht="55" hidden="1" customHeight="1" x14ac:dyDescent="0.15">
      <c r="A3611" s="23"/>
      <c r="B3611" s="171"/>
      <c r="C3611" s="22"/>
      <c r="D3611" s="120"/>
      <c r="E3611" s="194"/>
      <c r="F3611" s="195" t="s">
        <v>2415</v>
      </c>
      <c r="G3611" s="196"/>
      <c r="H3611" s="197"/>
      <c r="I3611" s="198">
        <f t="shared" ca="1" si="274"/>
        <v>0</v>
      </c>
      <c r="J3611" s="121"/>
      <c r="K3611" s="196">
        <f>SUMIFS(VENTAS[Cantidad],VENTAS[Código del producto Vendido],INVENTARIO[[#This Row],[Code]])</f>
        <v>0</v>
      </c>
      <c r="L3611" s="196">
        <f>INVENTARIO[[#This Row],[Entradas]]-INVENTARIO[[#This Row],[Salidas]]</f>
        <v>0</v>
      </c>
      <c r="M3611" s="197">
        <f ca="1">INVENTARIO[[#This Row],[Pricing 1]]*10%</f>
        <v>0</v>
      </c>
      <c r="N3611" s="197"/>
      <c r="O3611" s="197"/>
      <c r="P3611" s="197" t="e">
        <f t="shared" si="275"/>
        <v>#DIV/0!</v>
      </c>
      <c r="Q3611" s="196"/>
      <c r="R3611" s="197"/>
      <c r="S3611" s="199">
        <f t="shared" si="276"/>
        <v>0</v>
      </c>
      <c r="T3611" s="200">
        <f ca="1">(P3611+S3611)-INVENTARIO[[#This Row],[Comisión 10%]]</f>
        <v>0</v>
      </c>
      <c r="U3611" s="197">
        <f t="shared" ca="1" si="277"/>
        <v>0</v>
      </c>
      <c r="V3611" s="201"/>
      <c r="W3611" s="20">
        <f ca="1">INVENTARIO[[#This Row],[Precio Final]]-(INVENTARIO[[#This Row],[Comisión 10%]]+INVENTARIO[[#This Row],[Costo total]])</f>
        <v>0</v>
      </c>
      <c r="X3611" s="20">
        <f ca="1">INVENTARIO[[#This Row],[Ganancia Unitaria]]*INVENTARIO[[#This Row],[Salidas]]</f>
        <v>0</v>
      </c>
      <c r="Y3611" s="20"/>
      <c r="Z3611" s="20"/>
    </row>
    <row r="3612" spans="1:26" ht="55" hidden="1" customHeight="1" x14ac:dyDescent="0.15">
      <c r="A3612" s="23"/>
      <c r="B3612" s="171"/>
      <c r="C3612" s="22"/>
      <c r="D3612" s="120"/>
      <c r="E3612" s="194"/>
      <c r="F3612" s="195" t="s">
        <v>693</v>
      </c>
      <c r="G3612" s="196"/>
      <c r="H3612" s="197"/>
      <c r="I3612" s="198">
        <f t="shared" ca="1" si="274"/>
        <v>0</v>
      </c>
      <c r="J3612" s="121"/>
      <c r="K3612" s="196">
        <f>SUMIFS(VENTAS[Cantidad],VENTAS[Código del producto Vendido],INVENTARIO[[#This Row],[Code]])</f>
        <v>0</v>
      </c>
      <c r="L3612" s="196">
        <f>INVENTARIO[[#This Row],[Entradas]]-INVENTARIO[[#This Row],[Salidas]]</f>
        <v>0</v>
      </c>
      <c r="M3612" s="197">
        <f ca="1">INVENTARIO[[#This Row],[Pricing 1]]*10%</f>
        <v>0</v>
      </c>
      <c r="N3612" s="197"/>
      <c r="O3612" s="197"/>
      <c r="P3612" s="197" t="e">
        <f t="shared" si="275"/>
        <v>#DIV/0!</v>
      </c>
      <c r="Q3612" s="196"/>
      <c r="R3612" s="197"/>
      <c r="S3612" s="199">
        <f t="shared" si="276"/>
        <v>0</v>
      </c>
      <c r="T3612" s="200">
        <f ca="1">(P3612+S3612)-INVENTARIO[[#This Row],[Comisión 10%]]</f>
        <v>0</v>
      </c>
      <c r="U3612" s="197">
        <f t="shared" ca="1" si="277"/>
        <v>0</v>
      </c>
      <c r="V3612" s="201"/>
      <c r="W3612" s="20">
        <f ca="1">INVENTARIO[[#This Row],[Precio Final]]-(INVENTARIO[[#This Row],[Comisión 10%]]+INVENTARIO[[#This Row],[Costo total]])</f>
        <v>0</v>
      </c>
      <c r="X3612" s="20">
        <f ca="1">INVENTARIO[[#This Row],[Ganancia Unitaria]]*INVENTARIO[[#This Row],[Salidas]]</f>
        <v>0</v>
      </c>
      <c r="Y3612" s="20"/>
      <c r="Z3612" s="20"/>
    </row>
    <row r="3613" spans="1:26" ht="55" hidden="1" customHeight="1" x14ac:dyDescent="0.15">
      <c r="A3613" s="23"/>
      <c r="B3613" s="171"/>
      <c r="C3613" s="22"/>
      <c r="D3613" s="120"/>
      <c r="E3613" s="194"/>
      <c r="F3613" s="195" t="s">
        <v>698</v>
      </c>
      <c r="G3613" s="196"/>
      <c r="H3613" s="197"/>
      <c r="I3613" s="198">
        <f t="shared" ca="1" si="274"/>
        <v>0</v>
      </c>
      <c r="J3613" s="121"/>
      <c r="K3613" s="196">
        <f>SUMIFS(VENTAS[Cantidad],VENTAS[Código del producto Vendido],INVENTARIO[[#This Row],[Code]])</f>
        <v>0</v>
      </c>
      <c r="L3613" s="196">
        <f>INVENTARIO[[#This Row],[Entradas]]-INVENTARIO[[#This Row],[Salidas]]</f>
        <v>0</v>
      </c>
      <c r="M3613" s="197">
        <f ca="1">INVENTARIO[[#This Row],[Pricing 1]]*10%</f>
        <v>0</v>
      </c>
      <c r="N3613" s="197"/>
      <c r="O3613" s="197"/>
      <c r="P3613" s="197" t="e">
        <f t="shared" si="275"/>
        <v>#DIV/0!</v>
      </c>
      <c r="Q3613" s="196"/>
      <c r="R3613" s="197"/>
      <c r="S3613" s="199">
        <f t="shared" si="276"/>
        <v>0</v>
      </c>
      <c r="T3613" s="200">
        <f ca="1">(P3613+S3613)-INVENTARIO[[#This Row],[Comisión 10%]]</f>
        <v>0</v>
      </c>
      <c r="U3613" s="197">
        <f t="shared" ca="1" si="277"/>
        <v>0</v>
      </c>
      <c r="V3613" s="201"/>
      <c r="W3613" s="20">
        <f ca="1">INVENTARIO[[#This Row],[Precio Final]]-(INVENTARIO[[#This Row],[Comisión 10%]]+INVENTARIO[[#This Row],[Costo total]])</f>
        <v>0</v>
      </c>
      <c r="X3613" s="20">
        <f ca="1">INVENTARIO[[#This Row],[Ganancia Unitaria]]*INVENTARIO[[#This Row],[Salidas]]</f>
        <v>0</v>
      </c>
      <c r="Y3613" s="20"/>
      <c r="Z3613" s="20"/>
    </row>
    <row r="3614" spans="1:26" ht="55" hidden="1" customHeight="1" x14ac:dyDescent="0.15">
      <c r="A3614" s="23"/>
      <c r="B3614" s="171"/>
      <c r="C3614" s="22"/>
      <c r="D3614" s="120"/>
      <c r="E3614" s="194"/>
      <c r="F3614" s="195" t="s">
        <v>697</v>
      </c>
      <c r="G3614" s="196"/>
      <c r="H3614" s="197"/>
      <c r="I3614" s="198">
        <f t="shared" ca="1" si="274"/>
        <v>0</v>
      </c>
      <c r="J3614" s="121"/>
      <c r="K3614" s="196">
        <f>SUMIFS(VENTAS[Cantidad],VENTAS[Código del producto Vendido],INVENTARIO[[#This Row],[Code]])</f>
        <v>0</v>
      </c>
      <c r="L3614" s="196">
        <f>INVENTARIO[[#This Row],[Entradas]]-INVENTARIO[[#This Row],[Salidas]]</f>
        <v>0</v>
      </c>
      <c r="M3614" s="197">
        <f ca="1">INVENTARIO[[#This Row],[Pricing 1]]*10%</f>
        <v>0</v>
      </c>
      <c r="N3614" s="197"/>
      <c r="O3614" s="197"/>
      <c r="P3614" s="197" t="e">
        <f t="shared" si="275"/>
        <v>#DIV/0!</v>
      </c>
      <c r="Q3614" s="196"/>
      <c r="R3614" s="197"/>
      <c r="S3614" s="199">
        <f t="shared" si="276"/>
        <v>0</v>
      </c>
      <c r="T3614" s="200">
        <f ca="1">(P3614+S3614)-INVENTARIO[[#This Row],[Comisión 10%]]</f>
        <v>0</v>
      </c>
      <c r="U3614" s="197">
        <f t="shared" ca="1" si="277"/>
        <v>0</v>
      </c>
      <c r="V3614" s="201"/>
      <c r="W3614" s="20">
        <f ca="1">INVENTARIO[[#This Row],[Precio Final]]-(INVENTARIO[[#This Row],[Comisión 10%]]+INVENTARIO[[#This Row],[Costo total]])</f>
        <v>0</v>
      </c>
      <c r="X3614" s="20">
        <f ca="1">INVENTARIO[[#This Row],[Ganancia Unitaria]]*INVENTARIO[[#This Row],[Salidas]]</f>
        <v>0</v>
      </c>
      <c r="Y3614" s="20"/>
      <c r="Z3614" s="20"/>
    </row>
    <row r="3615" spans="1:26" ht="55" hidden="1" customHeight="1" x14ac:dyDescent="0.15">
      <c r="A3615" s="23"/>
      <c r="B3615" s="171"/>
      <c r="C3615" s="22"/>
      <c r="D3615" s="120"/>
      <c r="E3615" s="194"/>
      <c r="F3615" s="195" t="s">
        <v>695</v>
      </c>
      <c r="G3615" s="196"/>
      <c r="H3615" s="197"/>
      <c r="I3615" s="198">
        <f t="shared" ca="1" si="274"/>
        <v>0</v>
      </c>
      <c r="J3615" s="121"/>
      <c r="K3615" s="196">
        <f>SUMIFS(VENTAS[Cantidad],VENTAS[Código del producto Vendido],INVENTARIO[[#This Row],[Code]])</f>
        <v>0</v>
      </c>
      <c r="L3615" s="196">
        <f>INVENTARIO[[#This Row],[Entradas]]-INVENTARIO[[#This Row],[Salidas]]</f>
        <v>0</v>
      </c>
      <c r="M3615" s="197">
        <f ca="1">INVENTARIO[[#This Row],[Pricing 1]]*10%</f>
        <v>0</v>
      </c>
      <c r="N3615" s="197"/>
      <c r="O3615" s="197"/>
      <c r="P3615" s="197" t="e">
        <f t="shared" si="275"/>
        <v>#DIV/0!</v>
      </c>
      <c r="Q3615" s="196"/>
      <c r="R3615" s="197"/>
      <c r="S3615" s="199">
        <f t="shared" si="276"/>
        <v>0</v>
      </c>
      <c r="T3615" s="200">
        <f ca="1">(P3615+S3615)-INVENTARIO[[#This Row],[Comisión 10%]]</f>
        <v>0</v>
      </c>
      <c r="U3615" s="197">
        <f t="shared" ca="1" si="277"/>
        <v>0</v>
      </c>
      <c r="V3615" s="201"/>
      <c r="W3615" s="20">
        <f ca="1">INVENTARIO[[#This Row],[Precio Final]]-(INVENTARIO[[#This Row],[Comisión 10%]]+INVENTARIO[[#This Row],[Costo total]])</f>
        <v>0</v>
      </c>
      <c r="X3615" s="20">
        <f ca="1">INVENTARIO[[#This Row],[Ganancia Unitaria]]*INVENTARIO[[#This Row],[Salidas]]</f>
        <v>0</v>
      </c>
      <c r="Y3615" s="20"/>
      <c r="Z3615" s="20"/>
    </row>
    <row r="3616" spans="1:26" ht="55" hidden="1" customHeight="1" x14ac:dyDescent="0.15">
      <c r="A3616" s="23"/>
      <c r="B3616" s="171"/>
      <c r="C3616" s="22"/>
      <c r="D3616" s="120"/>
      <c r="E3616" s="194"/>
      <c r="F3616" s="195" t="s">
        <v>697</v>
      </c>
      <c r="G3616" s="196"/>
      <c r="H3616" s="197"/>
      <c r="I3616" s="198">
        <f t="shared" ca="1" si="274"/>
        <v>0</v>
      </c>
      <c r="J3616" s="121"/>
      <c r="K3616" s="196">
        <f>SUMIFS(VENTAS[Cantidad],VENTAS[Código del producto Vendido],INVENTARIO[[#This Row],[Code]])</f>
        <v>0</v>
      </c>
      <c r="L3616" s="196">
        <f>INVENTARIO[[#This Row],[Entradas]]-INVENTARIO[[#This Row],[Salidas]]</f>
        <v>0</v>
      </c>
      <c r="M3616" s="197">
        <f ca="1">INVENTARIO[[#This Row],[Pricing 1]]*10%</f>
        <v>0</v>
      </c>
      <c r="N3616" s="197"/>
      <c r="O3616" s="197"/>
      <c r="P3616" s="197" t="e">
        <f t="shared" si="275"/>
        <v>#DIV/0!</v>
      </c>
      <c r="Q3616" s="196"/>
      <c r="R3616" s="197"/>
      <c r="S3616" s="199">
        <f t="shared" si="276"/>
        <v>0</v>
      </c>
      <c r="T3616" s="200">
        <f ca="1">(P3616+S3616)-INVENTARIO[[#This Row],[Comisión 10%]]</f>
        <v>0</v>
      </c>
      <c r="U3616" s="197">
        <f t="shared" ca="1" si="277"/>
        <v>0</v>
      </c>
      <c r="V3616" s="201"/>
      <c r="W3616" s="20">
        <f ca="1">INVENTARIO[[#This Row],[Precio Final]]-(INVENTARIO[[#This Row],[Comisión 10%]]+INVENTARIO[[#This Row],[Costo total]])</f>
        <v>0</v>
      </c>
      <c r="X3616" s="20">
        <f ca="1">INVENTARIO[[#This Row],[Ganancia Unitaria]]*INVENTARIO[[#This Row],[Salidas]]</f>
        <v>0</v>
      </c>
      <c r="Y3616" s="20"/>
      <c r="Z3616" s="20"/>
    </row>
    <row r="3617" spans="1:26" ht="55" hidden="1" customHeight="1" x14ac:dyDescent="0.15">
      <c r="A3617" s="23"/>
      <c r="B3617" s="171"/>
      <c r="C3617" s="22"/>
      <c r="D3617" s="120"/>
      <c r="E3617" s="194"/>
      <c r="F3617" s="195" t="s">
        <v>698</v>
      </c>
      <c r="G3617" s="196"/>
      <c r="H3617" s="197"/>
      <c r="I3617" s="198">
        <f t="shared" ca="1" si="274"/>
        <v>0</v>
      </c>
      <c r="J3617" s="121"/>
      <c r="K3617" s="196">
        <f>SUMIFS(VENTAS[Cantidad],VENTAS[Código del producto Vendido],INVENTARIO[[#This Row],[Code]])</f>
        <v>0</v>
      </c>
      <c r="L3617" s="196">
        <f>INVENTARIO[[#This Row],[Entradas]]-INVENTARIO[[#This Row],[Salidas]]</f>
        <v>0</v>
      </c>
      <c r="M3617" s="197">
        <f ca="1">INVENTARIO[[#This Row],[Pricing 1]]*10%</f>
        <v>0</v>
      </c>
      <c r="N3617" s="197"/>
      <c r="O3617" s="197"/>
      <c r="P3617" s="197" t="e">
        <f t="shared" si="275"/>
        <v>#DIV/0!</v>
      </c>
      <c r="Q3617" s="196"/>
      <c r="R3617" s="197"/>
      <c r="S3617" s="199">
        <f t="shared" si="276"/>
        <v>0</v>
      </c>
      <c r="T3617" s="200">
        <f ca="1">(P3617+S3617)-INVENTARIO[[#This Row],[Comisión 10%]]</f>
        <v>0</v>
      </c>
      <c r="U3617" s="197">
        <f t="shared" ca="1" si="277"/>
        <v>0</v>
      </c>
      <c r="V3617" s="201"/>
      <c r="W3617" s="20">
        <f ca="1">INVENTARIO[[#This Row],[Precio Final]]-(INVENTARIO[[#This Row],[Comisión 10%]]+INVENTARIO[[#This Row],[Costo total]])</f>
        <v>0</v>
      </c>
      <c r="X3617" s="20">
        <f ca="1">INVENTARIO[[#This Row],[Ganancia Unitaria]]*INVENTARIO[[#This Row],[Salidas]]</f>
        <v>0</v>
      </c>
      <c r="Y3617" s="20"/>
      <c r="Z3617" s="20"/>
    </row>
    <row r="3618" spans="1:26" ht="55" hidden="1" customHeight="1" x14ac:dyDescent="0.15">
      <c r="A3618" s="23"/>
      <c r="B3618" s="171"/>
      <c r="C3618" s="22"/>
      <c r="D3618" s="120"/>
      <c r="E3618" s="194"/>
      <c r="F3618" s="195" t="s">
        <v>697</v>
      </c>
      <c r="G3618" s="196"/>
      <c r="H3618" s="197"/>
      <c r="I3618" s="198">
        <f t="shared" ca="1" si="274"/>
        <v>0</v>
      </c>
      <c r="J3618" s="121"/>
      <c r="K3618" s="196">
        <f>SUMIFS(VENTAS[Cantidad],VENTAS[Código del producto Vendido],INVENTARIO[[#This Row],[Code]])</f>
        <v>0</v>
      </c>
      <c r="L3618" s="196">
        <f>INVENTARIO[[#This Row],[Entradas]]-INVENTARIO[[#This Row],[Salidas]]</f>
        <v>0</v>
      </c>
      <c r="M3618" s="197">
        <f ca="1">INVENTARIO[[#This Row],[Pricing 1]]*10%</f>
        <v>0</v>
      </c>
      <c r="N3618" s="197"/>
      <c r="O3618" s="197"/>
      <c r="P3618" s="197" t="e">
        <f t="shared" si="275"/>
        <v>#DIV/0!</v>
      </c>
      <c r="Q3618" s="196"/>
      <c r="R3618" s="197"/>
      <c r="S3618" s="199">
        <f t="shared" si="276"/>
        <v>0</v>
      </c>
      <c r="T3618" s="200">
        <f ca="1">(P3618+S3618)-INVENTARIO[[#This Row],[Comisión 10%]]</f>
        <v>0</v>
      </c>
      <c r="U3618" s="197">
        <f t="shared" ca="1" si="277"/>
        <v>0</v>
      </c>
      <c r="V3618" s="201"/>
      <c r="W3618" s="20">
        <f ca="1">INVENTARIO[[#This Row],[Precio Final]]-(INVENTARIO[[#This Row],[Comisión 10%]]+INVENTARIO[[#This Row],[Costo total]])</f>
        <v>0</v>
      </c>
      <c r="X3618" s="20">
        <f ca="1">INVENTARIO[[#This Row],[Ganancia Unitaria]]*INVENTARIO[[#This Row],[Salidas]]</f>
        <v>0</v>
      </c>
      <c r="Y3618" s="20"/>
      <c r="Z3618" s="20"/>
    </row>
    <row r="3619" spans="1:26" ht="55" hidden="1" customHeight="1" x14ac:dyDescent="0.15">
      <c r="A3619" s="23"/>
      <c r="B3619" s="171"/>
      <c r="C3619" s="22"/>
      <c r="D3619" s="120"/>
      <c r="E3619" s="194"/>
      <c r="F3619" s="195" t="s">
        <v>695</v>
      </c>
      <c r="G3619" s="196"/>
      <c r="H3619" s="197"/>
      <c r="I3619" s="198">
        <f t="shared" ca="1" si="274"/>
        <v>0</v>
      </c>
      <c r="J3619" s="121"/>
      <c r="K3619" s="196">
        <f>SUMIFS(VENTAS[Cantidad],VENTAS[Código del producto Vendido],INVENTARIO[[#This Row],[Code]])</f>
        <v>0</v>
      </c>
      <c r="L3619" s="196">
        <f>INVENTARIO[[#This Row],[Entradas]]-INVENTARIO[[#This Row],[Salidas]]</f>
        <v>0</v>
      </c>
      <c r="M3619" s="197">
        <f ca="1">INVENTARIO[[#This Row],[Pricing 1]]*10%</f>
        <v>0</v>
      </c>
      <c r="N3619" s="197"/>
      <c r="O3619" s="197"/>
      <c r="P3619" s="197" t="e">
        <f t="shared" si="275"/>
        <v>#DIV/0!</v>
      </c>
      <c r="Q3619" s="196"/>
      <c r="R3619" s="197"/>
      <c r="S3619" s="199">
        <f t="shared" si="276"/>
        <v>0</v>
      </c>
      <c r="T3619" s="200">
        <f ca="1">(P3619+S3619)-INVENTARIO[[#This Row],[Comisión 10%]]</f>
        <v>0</v>
      </c>
      <c r="U3619" s="197">
        <f t="shared" ca="1" si="277"/>
        <v>0</v>
      </c>
      <c r="V3619" s="201"/>
      <c r="W3619" s="20">
        <f ca="1">INVENTARIO[[#This Row],[Precio Final]]-(INVENTARIO[[#This Row],[Comisión 10%]]+INVENTARIO[[#This Row],[Costo total]])</f>
        <v>0</v>
      </c>
      <c r="X3619" s="20">
        <f ca="1">INVENTARIO[[#This Row],[Ganancia Unitaria]]*INVENTARIO[[#This Row],[Salidas]]</f>
        <v>0</v>
      </c>
      <c r="Y3619" s="20"/>
      <c r="Z3619" s="20"/>
    </row>
    <row r="3620" spans="1:26" ht="55" hidden="1" customHeight="1" x14ac:dyDescent="0.15">
      <c r="A3620" s="23"/>
      <c r="B3620" s="171"/>
      <c r="C3620" s="22"/>
      <c r="D3620" s="120"/>
      <c r="E3620" s="194"/>
      <c r="F3620" s="195" t="s">
        <v>698</v>
      </c>
      <c r="G3620" s="196"/>
      <c r="H3620" s="197"/>
      <c r="I3620" s="198">
        <f t="shared" ca="1" si="274"/>
        <v>0</v>
      </c>
      <c r="J3620" s="121"/>
      <c r="K3620" s="196">
        <f>SUMIFS(VENTAS[Cantidad],VENTAS[Código del producto Vendido],INVENTARIO[[#This Row],[Code]])</f>
        <v>0</v>
      </c>
      <c r="L3620" s="196">
        <f>INVENTARIO[[#This Row],[Entradas]]-INVENTARIO[[#This Row],[Salidas]]</f>
        <v>0</v>
      </c>
      <c r="M3620" s="197">
        <f ca="1">INVENTARIO[[#This Row],[Pricing 1]]*10%</f>
        <v>0</v>
      </c>
      <c r="N3620" s="197"/>
      <c r="O3620" s="197"/>
      <c r="P3620" s="197" t="e">
        <f t="shared" si="275"/>
        <v>#DIV/0!</v>
      </c>
      <c r="Q3620" s="196"/>
      <c r="R3620" s="197"/>
      <c r="S3620" s="199">
        <f t="shared" si="276"/>
        <v>0</v>
      </c>
      <c r="T3620" s="200">
        <f ca="1">(P3620+S3620)-INVENTARIO[[#This Row],[Comisión 10%]]</f>
        <v>0</v>
      </c>
      <c r="U3620" s="197">
        <f t="shared" ca="1" si="277"/>
        <v>0</v>
      </c>
      <c r="V3620" s="201"/>
      <c r="W3620" s="20">
        <f ca="1">INVENTARIO[[#This Row],[Precio Final]]-(INVENTARIO[[#This Row],[Comisión 10%]]+INVENTARIO[[#This Row],[Costo total]])</f>
        <v>0</v>
      </c>
      <c r="X3620" s="20">
        <f ca="1">INVENTARIO[[#This Row],[Ganancia Unitaria]]*INVENTARIO[[#This Row],[Salidas]]</f>
        <v>0</v>
      </c>
      <c r="Y3620" s="20"/>
      <c r="Z3620" s="20"/>
    </row>
    <row r="3621" spans="1:26" ht="55" hidden="1" customHeight="1" x14ac:dyDescent="0.15">
      <c r="A3621" s="23"/>
      <c r="B3621" s="171"/>
      <c r="C3621" s="22"/>
      <c r="D3621" s="120"/>
      <c r="E3621" s="194"/>
      <c r="F3621" s="195" t="s">
        <v>695</v>
      </c>
      <c r="G3621" s="196"/>
      <c r="H3621" s="197"/>
      <c r="I3621" s="198">
        <f t="shared" ca="1" si="274"/>
        <v>0</v>
      </c>
      <c r="J3621" s="121"/>
      <c r="K3621" s="196">
        <f>SUMIFS(VENTAS[Cantidad],VENTAS[Código del producto Vendido],INVENTARIO[[#This Row],[Code]])</f>
        <v>0</v>
      </c>
      <c r="L3621" s="196">
        <f>INVENTARIO[[#This Row],[Entradas]]-INVENTARIO[[#This Row],[Salidas]]</f>
        <v>0</v>
      </c>
      <c r="M3621" s="197">
        <f ca="1">INVENTARIO[[#This Row],[Pricing 1]]*10%</f>
        <v>0</v>
      </c>
      <c r="N3621" s="197"/>
      <c r="O3621" s="197"/>
      <c r="P3621" s="197" t="e">
        <f t="shared" si="275"/>
        <v>#DIV/0!</v>
      </c>
      <c r="Q3621" s="196"/>
      <c r="R3621" s="197"/>
      <c r="S3621" s="199">
        <f t="shared" si="276"/>
        <v>0</v>
      </c>
      <c r="T3621" s="200">
        <f ca="1">(P3621+S3621)-INVENTARIO[[#This Row],[Comisión 10%]]</f>
        <v>0</v>
      </c>
      <c r="U3621" s="197">
        <f t="shared" ca="1" si="277"/>
        <v>0</v>
      </c>
      <c r="V3621" s="201"/>
      <c r="W3621" s="20">
        <f ca="1">INVENTARIO[[#This Row],[Precio Final]]-(INVENTARIO[[#This Row],[Comisión 10%]]+INVENTARIO[[#This Row],[Costo total]])</f>
        <v>0</v>
      </c>
      <c r="X3621" s="20">
        <f ca="1">INVENTARIO[[#This Row],[Ganancia Unitaria]]*INVENTARIO[[#This Row],[Salidas]]</f>
        <v>0</v>
      </c>
      <c r="Y3621" s="20"/>
      <c r="Z3621" s="20"/>
    </row>
    <row r="3622" spans="1:26" ht="55" hidden="1" customHeight="1" x14ac:dyDescent="0.15">
      <c r="A3622" s="23"/>
      <c r="B3622" s="171"/>
      <c r="C3622" s="22"/>
      <c r="D3622" s="120"/>
      <c r="E3622" s="194"/>
      <c r="F3622" s="195" t="s">
        <v>697</v>
      </c>
      <c r="G3622" s="196"/>
      <c r="H3622" s="197"/>
      <c r="I3622" s="198">
        <f t="shared" ca="1" si="274"/>
        <v>0</v>
      </c>
      <c r="J3622" s="121"/>
      <c r="K3622" s="196">
        <f>SUMIFS(VENTAS[Cantidad],VENTAS[Código del producto Vendido],INVENTARIO[[#This Row],[Code]])</f>
        <v>0</v>
      </c>
      <c r="L3622" s="196">
        <f>INVENTARIO[[#This Row],[Entradas]]-INVENTARIO[[#This Row],[Salidas]]</f>
        <v>0</v>
      </c>
      <c r="M3622" s="197">
        <f ca="1">INVENTARIO[[#This Row],[Pricing 1]]*10%</f>
        <v>0</v>
      </c>
      <c r="N3622" s="197"/>
      <c r="O3622" s="197"/>
      <c r="P3622" s="197" t="e">
        <f t="shared" si="275"/>
        <v>#DIV/0!</v>
      </c>
      <c r="Q3622" s="196"/>
      <c r="R3622" s="197"/>
      <c r="S3622" s="199">
        <f t="shared" si="276"/>
        <v>0</v>
      </c>
      <c r="T3622" s="200">
        <f ca="1">(P3622+S3622)-INVENTARIO[[#This Row],[Comisión 10%]]</f>
        <v>0</v>
      </c>
      <c r="U3622" s="197">
        <f t="shared" ca="1" si="277"/>
        <v>0</v>
      </c>
      <c r="V3622" s="201"/>
      <c r="W3622" s="20">
        <f ca="1">INVENTARIO[[#This Row],[Precio Final]]-(INVENTARIO[[#This Row],[Comisión 10%]]+INVENTARIO[[#This Row],[Costo total]])</f>
        <v>0</v>
      </c>
      <c r="X3622" s="20">
        <f ca="1">INVENTARIO[[#This Row],[Ganancia Unitaria]]*INVENTARIO[[#This Row],[Salidas]]</f>
        <v>0</v>
      </c>
      <c r="Y3622" s="20"/>
      <c r="Z3622" s="20"/>
    </row>
    <row r="3623" spans="1:26" ht="55" hidden="1" customHeight="1" x14ac:dyDescent="0.15">
      <c r="A3623" s="23"/>
      <c r="B3623" s="171"/>
      <c r="C3623" s="22"/>
      <c r="D3623" s="120"/>
      <c r="E3623" s="194"/>
      <c r="F3623" s="195" t="s">
        <v>714</v>
      </c>
      <c r="G3623" s="196"/>
      <c r="H3623" s="197"/>
      <c r="I3623" s="198">
        <f t="shared" ca="1" si="274"/>
        <v>0</v>
      </c>
      <c r="J3623" s="121"/>
      <c r="K3623" s="196">
        <f>SUMIFS(VENTAS[Cantidad],VENTAS[Código del producto Vendido],INVENTARIO[[#This Row],[Code]])</f>
        <v>0</v>
      </c>
      <c r="L3623" s="196">
        <f>INVENTARIO[[#This Row],[Entradas]]-INVENTARIO[[#This Row],[Salidas]]</f>
        <v>0</v>
      </c>
      <c r="M3623" s="197">
        <f ca="1">INVENTARIO[[#This Row],[Pricing 1]]*10%</f>
        <v>0</v>
      </c>
      <c r="N3623" s="197"/>
      <c r="O3623" s="197"/>
      <c r="P3623" s="197" t="e">
        <f t="shared" si="275"/>
        <v>#DIV/0!</v>
      </c>
      <c r="Q3623" s="196"/>
      <c r="R3623" s="197"/>
      <c r="S3623" s="199">
        <f t="shared" si="276"/>
        <v>0</v>
      </c>
      <c r="T3623" s="200">
        <f ca="1">(P3623+S3623)-INVENTARIO[[#This Row],[Comisión 10%]]</f>
        <v>0</v>
      </c>
      <c r="U3623" s="197">
        <f t="shared" ca="1" si="277"/>
        <v>0</v>
      </c>
      <c r="V3623" s="201"/>
      <c r="W3623" s="20">
        <f ca="1">INVENTARIO[[#This Row],[Precio Final]]-(INVENTARIO[[#This Row],[Comisión 10%]]+INVENTARIO[[#This Row],[Costo total]])</f>
        <v>0</v>
      </c>
      <c r="X3623" s="20">
        <f ca="1">INVENTARIO[[#This Row],[Ganancia Unitaria]]*INVENTARIO[[#This Row],[Salidas]]</f>
        <v>0</v>
      </c>
      <c r="Y3623" s="20"/>
      <c r="Z3623" s="20"/>
    </row>
    <row r="3624" spans="1:26" ht="55" hidden="1" customHeight="1" x14ac:dyDescent="0.15">
      <c r="A3624" s="23"/>
      <c r="B3624" s="171"/>
      <c r="C3624" s="22"/>
      <c r="D3624" s="120"/>
      <c r="E3624" s="194"/>
      <c r="F3624" s="195" t="s">
        <v>698</v>
      </c>
      <c r="G3624" s="196"/>
      <c r="H3624" s="197"/>
      <c r="I3624" s="198">
        <f t="shared" ca="1" si="274"/>
        <v>0</v>
      </c>
      <c r="J3624" s="121"/>
      <c r="K3624" s="196">
        <f>SUMIFS(VENTAS[Cantidad],VENTAS[Código del producto Vendido],INVENTARIO[[#This Row],[Code]])</f>
        <v>0</v>
      </c>
      <c r="L3624" s="196">
        <f>INVENTARIO[[#This Row],[Entradas]]-INVENTARIO[[#This Row],[Salidas]]</f>
        <v>0</v>
      </c>
      <c r="M3624" s="197">
        <f ca="1">INVENTARIO[[#This Row],[Pricing 1]]*10%</f>
        <v>0</v>
      </c>
      <c r="N3624" s="197"/>
      <c r="O3624" s="197"/>
      <c r="P3624" s="197" t="e">
        <f t="shared" si="275"/>
        <v>#DIV/0!</v>
      </c>
      <c r="Q3624" s="196"/>
      <c r="R3624" s="197"/>
      <c r="S3624" s="199">
        <f t="shared" si="276"/>
        <v>0</v>
      </c>
      <c r="T3624" s="200">
        <f ca="1">(P3624+S3624)-INVENTARIO[[#This Row],[Comisión 10%]]</f>
        <v>0</v>
      </c>
      <c r="U3624" s="197">
        <f t="shared" ca="1" si="277"/>
        <v>0</v>
      </c>
      <c r="V3624" s="201"/>
      <c r="W3624" s="20">
        <f ca="1">INVENTARIO[[#This Row],[Precio Final]]-(INVENTARIO[[#This Row],[Comisión 10%]]+INVENTARIO[[#This Row],[Costo total]])</f>
        <v>0</v>
      </c>
      <c r="X3624" s="20">
        <f ca="1">INVENTARIO[[#This Row],[Ganancia Unitaria]]*INVENTARIO[[#This Row],[Salidas]]</f>
        <v>0</v>
      </c>
      <c r="Y3624" s="20"/>
      <c r="Z3624" s="20"/>
    </row>
    <row r="3625" spans="1:26" ht="55" hidden="1" customHeight="1" x14ac:dyDescent="0.15">
      <c r="A3625" s="23"/>
      <c r="B3625" s="171"/>
      <c r="C3625" s="22"/>
      <c r="D3625" s="120"/>
      <c r="E3625" s="194"/>
      <c r="F3625" s="195" t="s">
        <v>697</v>
      </c>
      <c r="G3625" s="196"/>
      <c r="H3625" s="197"/>
      <c r="I3625" s="198">
        <f t="shared" ca="1" si="274"/>
        <v>0</v>
      </c>
      <c r="J3625" s="121"/>
      <c r="K3625" s="196">
        <f>SUMIFS(VENTAS[Cantidad],VENTAS[Código del producto Vendido],INVENTARIO[[#This Row],[Code]])</f>
        <v>0</v>
      </c>
      <c r="L3625" s="196">
        <f>INVENTARIO[[#This Row],[Entradas]]-INVENTARIO[[#This Row],[Salidas]]</f>
        <v>0</v>
      </c>
      <c r="M3625" s="197">
        <f ca="1">INVENTARIO[[#This Row],[Pricing 1]]*10%</f>
        <v>0</v>
      </c>
      <c r="N3625" s="197"/>
      <c r="O3625" s="197"/>
      <c r="P3625" s="197" t="e">
        <f t="shared" si="275"/>
        <v>#DIV/0!</v>
      </c>
      <c r="Q3625" s="196"/>
      <c r="R3625" s="197"/>
      <c r="S3625" s="199">
        <f t="shared" si="276"/>
        <v>0</v>
      </c>
      <c r="T3625" s="200">
        <f ca="1">(P3625+S3625)-INVENTARIO[[#This Row],[Comisión 10%]]</f>
        <v>0</v>
      </c>
      <c r="U3625" s="197">
        <f t="shared" ca="1" si="277"/>
        <v>0</v>
      </c>
      <c r="V3625" s="201"/>
      <c r="W3625" s="20">
        <f ca="1">INVENTARIO[[#This Row],[Precio Final]]-(INVENTARIO[[#This Row],[Comisión 10%]]+INVENTARIO[[#This Row],[Costo total]])</f>
        <v>0</v>
      </c>
      <c r="X3625" s="20">
        <f ca="1">INVENTARIO[[#This Row],[Ganancia Unitaria]]*INVENTARIO[[#This Row],[Salidas]]</f>
        <v>0</v>
      </c>
      <c r="Y3625" s="20"/>
      <c r="Z3625" s="20"/>
    </row>
    <row r="3626" spans="1:26" ht="55" hidden="1" customHeight="1" x14ac:dyDescent="0.15">
      <c r="A3626" s="23"/>
      <c r="B3626" s="171"/>
      <c r="C3626" s="22"/>
      <c r="D3626" s="120"/>
      <c r="E3626" s="194"/>
      <c r="F3626" s="195" t="s">
        <v>695</v>
      </c>
      <c r="G3626" s="196"/>
      <c r="H3626" s="197"/>
      <c r="I3626" s="198">
        <f t="shared" ca="1" si="274"/>
        <v>0</v>
      </c>
      <c r="J3626" s="121"/>
      <c r="K3626" s="196">
        <f>SUMIFS(VENTAS[Cantidad],VENTAS[Código del producto Vendido],INVENTARIO[[#This Row],[Code]])</f>
        <v>0</v>
      </c>
      <c r="L3626" s="196">
        <f>INVENTARIO[[#This Row],[Entradas]]-INVENTARIO[[#This Row],[Salidas]]</f>
        <v>0</v>
      </c>
      <c r="M3626" s="197">
        <f ca="1">INVENTARIO[[#This Row],[Pricing 1]]*10%</f>
        <v>0</v>
      </c>
      <c r="N3626" s="197"/>
      <c r="O3626" s="197"/>
      <c r="P3626" s="197" t="e">
        <f t="shared" si="275"/>
        <v>#DIV/0!</v>
      </c>
      <c r="Q3626" s="196"/>
      <c r="R3626" s="197"/>
      <c r="S3626" s="199">
        <f t="shared" si="276"/>
        <v>0</v>
      </c>
      <c r="T3626" s="200">
        <f ca="1">(P3626+S3626)-INVENTARIO[[#This Row],[Comisión 10%]]</f>
        <v>0</v>
      </c>
      <c r="U3626" s="197">
        <f t="shared" ca="1" si="277"/>
        <v>0</v>
      </c>
      <c r="V3626" s="201"/>
      <c r="W3626" s="20">
        <f ca="1">INVENTARIO[[#This Row],[Precio Final]]-(INVENTARIO[[#This Row],[Comisión 10%]]+INVENTARIO[[#This Row],[Costo total]])</f>
        <v>0</v>
      </c>
      <c r="X3626" s="20">
        <f ca="1">INVENTARIO[[#This Row],[Ganancia Unitaria]]*INVENTARIO[[#This Row],[Salidas]]</f>
        <v>0</v>
      </c>
      <c r="Y3626" s="20"/>
      <c r="Z3626" s="20"/>
    </row>
    <row r="3627" spans="1:26" ht="55" hidden="1" customHeight="1" x14ac:dyDescent="0.15">
      <c r="A3627" s="23"/>
      <c r="B3627" s="171"/>
      <c r="C3627" s="22"/>
      <c r="D3627" s="120"/>
      <c r="E3627" s="194"/>
      <c r="F3627" s="195" t="s">
        <v>697</v>
      </c>
      <c r="G3627" s="196"/>
      <c r="H3627" s="197"/>
      <c r="I3627" s="198">
        <f t="shared" ca="1" si="274"/>
        <v>0</v>
      </c>
      <c r="J3627" s="121"/>
      <c r="K3627" s="196">
        <f>SUMIFS(VENTAS[Cantidad],VENTAS[Código del producto Vendido],INVENTARIO[[#This Row],[Code]])</f>
        <v>0</v>
      </c>
      <c r="L3627" s="196">
        <f>INVENTARIO[[#This Row],[Entradas]]-INVENTARIO[[#This Row],[Salidas]]</f>
        <v>0</v>
      </c>
      <c r="M3627" s="197">
        <f ca="1">INVENTARIO[[#This Row],[Pricing 1]]*10%</f>
        <v>0</v>
      </c>
      <c r="N3627" s="197"/>
      <c r="O3627" s="197"/>
      <c r="P3627" s="197" t="e">
        <f t="shared" si="275"/>
        <v>#DIV/0!</v>
      </c>
      <c r="Q3627" s="196"/>
      <c r="R3627" s="197"/>
      <c r="S3627" s="199">
        <f t="shared" si="276"/>
        <v>0</v>
      </c>
      <c r="T3627" s="200">
        <f ca="1">(P3627+S3627)-INVENTARIO[[#This Row],[Comisión 10%]]</f>
        <v>0</v>
      </c>
      <c r="U3627" s="197">
        <f t="shared" ca="1" si="277"/>
        <v>0</v>
      </c>
      <c r="V3627" s="201"/>
      <c r="W3627" s="20">
        <f ca="1">INVENTARIO[[#This Row],[Precio Final]]-(INVENTARIO[[#This Row],[Comisión 10%]]+INVENTARIO[[#This Row],[Costo total]])</f>
        <v>0</v>
      </c>
      <c r="X3627" s="20">
        <f ca="1">INVENTARIO[[#This Row],[Ganancia Unitaria]]*INVENTARIO[[#This Row],[Salidas]]</f>
        <v>0</v>
      </c>
      <c r="Y3627" s="20"/>
      <c r="Z3627" s="20"/>
    </row>
    <row r="3628" spans="1:26" ht="55" hidden="1" customHeight="1" x14ac:dyDescent="0.15">
      <c r="A3628" s="23"/>
      <c r="B3628" s="171"/>
      <c r="C3628" s="22"/>
      <c r="D3628" s="120"/>
      <c r="E3628" s="194"/>
      <c r="F3628" s="195" t="s">
        <v>692</v>
      </c>
      <c r="G3628" s="196"/>
      <c r="H3628" s="197"/>
      <c r="I3628" s="198">
        <f t="shared" ca="1" si="274"/>
        <v>0</v>
      </c>
      <c r="J3628" s="121"/>
      <c r="K3628" s="196">
        <f>SUMIFS(VENTAS[Cantidad],VENTAS[Código del producto Vendido],INVENTARIO[[#This Row],[Code]])</f>
        <v>0</v>
      </c>
      <c r="L3628" s="196">
        <f>INVENTARIO[[#This Row],[Entradas]]-INVENTARIO[[#This Row],[Salidas]]</f>
        <v>0</v>
      </c>
      <c r="M3628" s="197">
        <f ca="1">INVENTARIO[[#This Row],[Pricing 1]]*10%</f>
        <v>0</v>
      </c>
      <c r="N3628" s="197"/>
      <c r="O3628" s="197"/>
      <c r="P3628" s="197" t="e">
        <f t="shared" si="275"/>
        <v>#DIV/0!</v>
      </c>
      <c r="Q3628" s="196"/>
      <c r="R3628" s="197"/>
      <c r="S3628" s="199">
        <f t="shared" si="276"/>
        <v>0</v>
      </c>
      <c r="T3628" s="200">
        <f ca="1">(P3628+S3628)-INVENTARIO[[#This Row],[Comisión 10%]]</f>
        <v>0</v>
      </c>
      <c r="U3628" s="197">
        <f t="shared" ca="1" si="277"/>
        <v>0</v>
      </c>
      <c r="V3628" s="201"/>
      <c r="W3628" s="20">
        <f ca="1">INVENTARIO[[#This Row],[Precio Final]]-(INVENTARIO[[#This Row],[Comisión 10%]]+INVENTARIO[[#This Row],[Costo total]])</f>
        <v>0</v>
      </c>
      <c r="X3628" s="20">
        <f ca="1">INVENTARIO[[#This Row],[Ganancia Unitaria]]*INVENTARIO[[#This Row],[Salidas]]</f>
        <v>0</v>
      </c>
      <c r="Y3628" s="20"/>
      <c r="Z3628" s="20"/>
    </row>
    <row r="3629" spans="1:26" ht="55" hidden="1" customHeight="1" x14ac:dyDescent="0.15">
      <c r="A3629" s="23"/>
      <c r="B3629" s="171"/>
      <c r="C3629" s="22"/>
      <c r="D3629" s="120"/>
      <c r="E3629" s="194"/>
      <c r="F3629" s="195" t="s">
        <v>692</v>
      </c>
      <c r="G3629" s="196"/>
      <c r="H3629" s="197"/>
      <c r="I3629" s="198">
        <f t="shared" ca="1" si="274"/>
        <v>0</v>
      </c>
      <c r="J3629" s="121"/>
      <c r="K3629" s="196">
        <f>SUMIFS(VENTAS[Cantidad],VENTAS[Código del producto Vendido],INVENTARIO[[#This Row],[Code]])</f>
        <v>0</v>
      </c>
      <c r="L3629" s="196">
        <f>INVENTARIO[[#This Row],[Entradas]]-INVENTARIO[[#This Row],[Salidas]]</f>
        <v>0</v>
      </c>
      <c r="M3629" s="197">
        <f ca="1">INVENTARIO[[#This Row],[Pricing 1]]*10%</f>
        <v>0</v>
      </c>
      <c r="N3629" s="197"/>
      <c r="O3629" s="197"/>
      <c r="P3629" s="197" t="e">
        <f t="shared" si="275"/>
        <v>#DIV/0!</v>
      </c>
      <c r="Q3629" s="196"/>
      <c r="R3629" s="197"/>
      <c r="S3629" s="199">
        <f t="shared" si="276"/>
        <v>0</v>
      </c>
      <c r="T3629" s="200">
        <f ca="1">(P3629+S3629)-INVENTARIO[[#This Row],[Comisión 10%]]</f>
        <v>0</v>
      </c>
      <c r="U3629" s="197">
        <f t="shared" ca="1" si="277"/>
        <v>0</v>
      </c>
      <c r="V3629" s="201"/>
      <c r="W3629" s="20">
        <f ca="1">INVENTARIO[[#This Row],[Precio Final]]-(INVENTARIO[[#This Row],[Comisión 10%]]+INVENTARIO[[#This Row],[Costo total]])</f>
        <v>0</v>
      </c>
      <c r="X3629" s="20">
        <f ca="1">INVENTARIO[[#This Row],[Ganancia Unitaria]]*INVENTARIO[[#This Row],[Salidas]]</f>
        <v>0</v>
      </c>
      <c r="Y3629" s="20"/>
      <c r="Z3629" s="20"/>
    </row>
    <row r="3630" spans="1:26" ht="55" hidden="1" customHeight="1" x14ac:dyDescent="0.15">
      <c r="A3630" s="23"/>
      <c r="B3630" s="171"/>
      <c r="C3630" s="22"/>
      <c r="D3630" s="120"/>
      <c r="E3630" s="194"/>
      <c r="F3630" s="195" t="s">
        <v>695</v>
      </c>
      <c r="G3630" s="196"/>
      <c r="H3630" s="197"/>
      <c r="I3630" s="198">
        <f t="shared" ca="1" si="274"/>
        <v>0</v>
      </c>
      <c r="J3630" s="121"/>
      <c r="K3630" s="196">
        <f>SUMIFS(VENTAS[Cantidad],VENTAS[Código del producto Vendido],INVENTARIO[[#This Row],[Code]])</f>
        <v>0</v>
      </c>
      <c r="L3630" s="196">
        <f>INVENTARIO[[#This Row],[Entradas]]-INVENTARIO[[#This Row],[Salidas]]</f>
        <v>0</v>
      </c>
      <c r="M3630" s="197">
        <f ca="1">INVENTARIO[[#This Row],[Pricing 1]]*10%</f>
        <v>0</v>
      </c>
      <c r="N3630" s="197"/>
      <c r="O3630" s="197"/>
      <c r="P3630" s="197" t="e">
        <f t="shared" si="275"/>
        <v>#DIV/0!</v>
      </c>
      <c r="Q3630" s="196"/>
      <c r="R3630" s="197"/>
      <c r="S3630" s="199">
        <f t="shared" si="276"/>
        <v>0</v>
      </c>
      <c r="T3630" s="200">
        <f ca="1">(P3630+S3630)-INVENTARIO[[#This Row],[Comisión 10%]]</f>
        <v>0</v>
      </c>
      <c r="U3630" s="197">
        <f t="shared" ca="1" si="277"/>
        <v>0</v>
      </c>
      <c r="V3630" s="201"/>
      <c r="W3630" s="20">
        <f ca="1">INVENTARIO[[#This Row],[Precio Final]]-(INVENTARIO[[#This Row],[Comisión 10%]]+INVENTARIO[[#This Row],[Costo total]])</f>
        <v>0</v>
      </c>
      <c r="X3630" s="20">
        <f ca="1">INVENTARIO[[#This Row],[Ganancia Unitaria]]*INVENTARIO[[#This Row],[Salidas]]</f>
        <v>0</v>
      </c>
      <c r="Y3630" s="20"/>
      <c r="Z3630" s="20"/>
    </row>
    <row r="3631" spans="1:26" ht="55" hidden="1" customHeight="1" x14ac:dyDescent="0.15">
      <c r="A3631" s="23"/>
      <c r="B3631" s="171"/>
      <c r="C3631" s="22"/>
      <c r="D3631" s="120"/>
      <c r="E3631" s="194"/>
      <c r="F3631" s="195" t="s">
        <v>697</v>
      </c>
      <c r="G3631" s="196"/>
      <c r="H3631" s="197"/>
      <c r="I3631" s="198">
        <f t="shared" ca="1" si="274"/>
        <v>0</v>
      </c>
      <c r="J3631" s="121"/>
      <c r="K3631" s="196">
        <f>SUMIFS(VENTAS[Cantidad],VENTAS[Código del producto Vendido],INVENTARIO[[#This Row],[Code]])</f>
        <v>0</v>
      </c>
      <c r="L3631" s="196">
        <f>INVENTARIO[[#This Row],[Entradas]]-INVENTARIO[[#This Row],[Salidas]]</f>
        <v>0</v>
      </c>
      <c r="M3631" s="197">
        <f ca="1">INVENTARIO[[#This Row],[Pricing 1]]*10%</f>
        <v>0</v>
      </c>
      <c r="N3631" s="197"/>
      <c r="O3631" s="197"/>
      <c r="P3631" s="197" t="e">
        <f t="shared" si="275"/>
        <v>#DIV/0!</v>
      </c>
      <c r="Q3631" s="196"/>
      <c r="R3631" s="197"/>
      <c r="S3631" s="199">
        <f t="shared" si="276"/>
        <v>0</v>
      </c>
      <c r="T3631" s="200">
        <f ca="1">(P3631+S3631)-INVENTARIO[[#This Row],[Comisión 10%]]</f>
        <v>0</v>
      </c>
      <c r="U3631" s="197">
        <f t="shared" ca="1" si="277"/>
        <v>0</v>
      </c>
      <c r="V3631" s="201"/>
      <c r="W3631" s="20">
        <f ca="1">INVENTARIO[[#This Row],[Precio Final]]-(INVENTARIO[[#This Row],[Comisión 10%]]+INVENTARIO[[#This Row],[Costo total]])</f>
        <v>0</v>
      </c>
      <c r="X3631" s="20">
        <f ca="1">INVENTARIO[[#This Row],[Ganancia Unitaria]]*INVENTARIO[[#This Row],[Salidas]]</f>
        <v>0</v>
      </c>
      <c r="Y3631" s="20"/>
      <c r="Z3631" s="20"/>
    </row>
    <row r="3632" spans="1:26" ht="55" hidden="1" customHeight="1" x14ac:dyDescent="0.15">
      <c r="A3632" s="23"/>
      <c r="B3632" s="171"/>
      <c r="C3632" s="22"/>
      <c r="D3632" s="120"/>
      <c r="E3632" s="194"/>
      <c r="F3632" s="195" t="s">
        <v>698</v>
      </c>
      <c r="G3632" s="196"/>
      <c r="H3632" s="197"/>
      <c r="I3632" s="198">
        <f t="shared" ca="1" si="274"/>
        <v>0</v>
      </c>
      <c r="J3632" s="121"/>
      <c r="K3632" s="196">
        <f>SUMIFS(VENTAS[Cantidad],VENTAS[Código del producto Vendido],INVENTARIO[[#This Row],[Code]])</f>
        <v>0</v>
      </c>
      <c r="L3632" s="196">
        <f>INVENTARIO[[#This Row],[Entradas]]-INVENTARIO[[#This Row],[Salidas]]</f>
        <v>0</v>
      </c>
      <c r="M3632" s="197">
        <f ca="1">INVENTARIO[[#This Row],[Pricing 1]]*10%</f>
        <v>0</v>
      </c>
      <c r="N3632" s="197"/>
      <c r="O3632" s="197"/>
      <c r="P3632" s="197" t="e">
        <f t="shared" si="275"/>
        <v>#DIV/0!</v>
      </c>
      <c r="Q3632" s="196"/>
      <c r="R3632" s="197"/>
      <c r="S3632" s="199">
        <f t="shared" si="276"/>
        <v>0</v>
      </c>
      <c r="T3632" s="200">
        <f ca="1">(P3632+S3632)-INVENTARIO[[#This Row],[Comisión 10%]]</f>
        <v>0</v>
      </c>
      <c r="U3632" s="197">
        <f t="shared" ca="1" si="277"/>
        <v>0</v>
      </c>
      <c r="V3632" s="201"/>
      <c r="W3632" s="20">
        <f ca="1">INVENTARIO[[#This Row],[Precio Final]]-(INVENTARIO[[#This Row],[Comisión 10%]]+INVENTARIO[[#This Row],[Costo total]])</f>
        <v>0</v>
      </c>
      <c r="X3632" s="20">
        <f ca="1">INVENTARIO[[#This Row],[Ganancia Unitaria]]*INVENTARIO[[#This Row],[Salidas]]</f>
        <v>0</v>
      </c>
      <c r="Y3632" s="20"/>
      <c r="Z3632" s="20"/>
    </row>
    <row r="3633" spans="1:26" ht="55" hidden="1" customHeight="1" x14ac:dyDescent="0.15">
      <c r="A3633" s="23"/>
      <c r="B3633" s="171"/>
      <c r="C3633" s="22"/>
      <c r="D3633" s="120"/>
      <c r="E3633" s="194"/>
      <c r="F3633" s="195" t="s">
        <v>697</v>
      </c>
      <c r="G3633" s="196"/>
      <c r="H3633" s="197"/>
      <c r="I3633" s="198">
        <f t="shared" ca="1" si="274"/>
        <v>0</v>
      </c>
      <c r="J3633" s="121"/>
      <c r="K3633" s="196">
        <f>SUMIFS(VENTAS[Cantidad],VENTAS[Código del producto Vendido],INVENTARIO[[#This Row],[Code]])</f>
        <v>0</v>
      </c>
      <c r="L3633" s="196">
        <f>INVENTARIO[[#This Row],[Entradas]]-INVENTARIO[[#This Row],[Salidas]]</f>
        <v>0</v>
      </c>
      <c r="M3633" s="197">
        <f ca="1">INVENTARIO[[#This Row],[Pricing 1]]*10%</f>
        <v>0</v>
      </c>
      <c r="N3633" s="197"/>
      <c r="O3633" s="197"/>
      <c r="P3633" s="197" t="e">
        <f t="shared" si="275"/>
        <v>#DIV/0!</v>
      </c>
      <c r="Q3633" s="196"/>
      <c r="R3633" s="197"/>
      <c r="S3633" s="199">
        <f t="shared" si="276"/>
        <v>0</v>
      </c>
      <c r="T3633" s="200">
        <f ca="1">(P3633+S3633)-INVENTARIO[[#This Row],[Comisión 10%]]</f>
        <v>0</v>
      </c>
      <c r="U3633" s="197">
        <f t="shared" ca="1" si="277"/>
        <v>0</v>
      </c>
      <c r="V3633" s="201"/>
      <c r="W3633" s="20">
        <f ca="1">INVENTARIO[[#This Row],[Precio Final]]-(INVENTARIO[[#This Row],[Comisión 10%]]+INVENTARIO[[#This Row],[Costo total]])</f>
        <v>0</v>
      </c>
      <c r="X3633" s="20">
        <f ca="1">INVENTARIO[[#This Row],[Ganancia Unitaria]]*INVENTARIO[[#This Row],[Salidas]]</f>
        <v>0</v>
      </c>
      <c r="Y3633" s="20"/>
      <c r="Z3633" s="20"/>
    </row>
    <row r="3634" spans="1:26" ht="55" hidden="1" customHeight="1" x14ac:dyDescent="0.15">
      <c r="A3634" s="23"/>
      <c r="B3634" s="171"/>
      <c r="C3634" s="22"/>
      <c r="D3634" s="120"/>
      <c r="E3634" s="194"/>
      <c r="F3634" s="195" t="s">
        <v>695</v>
      </c>
      <c r="G3634" s="196"/>
      <c r="H3634" s="197"/>
      <c r="I3634" s="198">
        <f t="shared" ca="1" si="274"/>
        <v>0</v>
      </c>
      <c r="J3634" s="121"/>
      <c r="K3634" s="196">
        <f>SUMIFS(VENTAS[Cantidad],VENTAS[Código del producto Vendido],INVENTARIO[[#This Row],[Code]])</f>
        <v>0</v>
      </c>
      <c r="L3634" s="196">
        <f>INVENTARIO[[#This Row],[Entradas]]-INVENTARIO[[#This Row],[Salidas]]</f>
        <v>0</v>
      </c>
      <c r="M3634" s="197">
        <f ca="1">INVENTARIO[[#This Row],[Pricing 1]]*10%</f>
        <v>0</v>
      </c>
      <c r="N3634" s="197"/>
      <c r="O3634" s="197"/>
      <c r="P3634" s="197" t="e">
        <f t="shared" si="275"/>
        <v>#DIV/0!</v>
      </c>
      <c r="Q3634" s="196"/>
      <c r="R3634" s="197"/>
      <c r="S3634" s="199">
        <f t="shared" si="276"/>
        <v>0</v>
      </c>
      <c r="T3634" s="200">
        <f ca="1">(P3634+S3634)-INVENTARIO[[#This Row],[Comisión 10%]]</f>
        <v>0</v>
      </c>
      <c r="U3634" s="197">
        <f t="shared" ca="1" si="277"/>
        <v>0</v>
      </c>
      <c r="V3634" s="201"/>
      <c r="W3634" s="20">
        <f ca="1">INVENTARIO[[#This Row],[Precio Final]]-(INVENTARIO[[#This Row],[Comisión 10%]]+INVENTARIO[[#This Row],[Costo total]])</f>
        <v>0</v>
      </c>
      <c r="X3634" s="20">
        <f ca="1">INVENTARIO[[#This Row],[Ganancia Unitaria]]*INVENTARIO[[#This Row],[Salidas]]</f>
        <v>0</v>
      </c>
      <c r="Y3634" s="20"/>
      <c r="Z3634" s="20"/>
    </row>
    <row r="3635" spans="1:26" ht="55" hidden="1" customHeight="1" x14ac:dyDescent="0.15">
      <c r="A3635" s="23"/>
      <c r="B3635" s="171"/>
      <c r="C3635" s="22"/>
      <c r="D3635" s="120"/>
      <c r="E3635" s="194"/>
      <c r="F3635" s="195" t="s">
        <v>698</v>
      </c>
      <c r="G3635" s="196"/>
      <c r="H3635" s="197"/>
      <c r="I3635" s="198">
        <f t="shared" ca="1" si="274"/>
        <v>0</v>
      </c>
      <c r="J3635" s="121"/>
      <c r="K3635" s="196">
        <f>SUMIFS(VENTAS[Cantidad],VENTAS[Código del producto Vendido],INVENTARIO[[#This Row],[Code]])</f>
        <v>0</v>
      </c>
      <c r="L3635" s="196">
        <f>INVENTARIO[[#This Row],[Entradas]]-INVENTARIO[[#This Row],[Salidas]]</f>
        <v>0</v>
      </c>
      <c r="M3635" s="197">
        <f ca="1">INVENTARIO[[#This Row],[Pricing 1]]*10%</f>
        <v>0</v>
      </c>
      <c r="N3635" s="197"/>
      <c r="O3635" s="197"/>
      <c r="P3635" s="197" t="e">
        <f t="shared" si="275"/>
        <v>#DIV/0!</v>
      </c>
      <c r="Q3635" s="196"/>
      <c r="R3635" s="197"/>
      <c r="S3635" s="199">
        <f t="shared" si="276"/>
        <v>0</v>
      </c>
      <c r="T3635" s="200">
        <f ca="1">(P3635+S3635)-INVENTARIO[[#This Row],[Comisión 10%]]</f>
        <v>0</v>
      </c>
      <c r="U3635" s="197">
        <f t="shared" ca="1" si="277"/>
        <v>0</v>
      </c>
      <c r="V3635" s="201"/>
      <c r="W3635" s="20">
        <f ca="1">INVENTARIO[[#This Row],[Precio Final]]-(INVENTARIO[[#This Row],[Comisión 10%]]+INVENTARIO[[#This Row],[Costo total]])</f>
        <v>0</v>
      </c>
      <c r="X3635" s="20">
        <f ca="1">INVENTARIO[[#This Row],[Ganancia Unitaria]]*INVENTARIO[[#This Row],[Salidas]]</f>
        <v>0</v>
      </c>
      <c r="Y3635" s="20"/>
      <c r="Z3635" s="20"/>
    </row>
    <row r="3636" spans="1:26" ht="55" hidden="1" customHeight="1" x14ac:dyDescent="0.15">
      <c r="A3636" s="23"/>
      <c r="B3636" s="171"/>
      <c r="C3636" s="22"/>
      <c r="D3636" s="120"/>
      <c r="E3636" s="194"/>
      <c r="F3636" s="195" t="s">
        <v>695</v>
      </c>
      <c r="G3636" s="196"/>
      <c r="H3636" s="197"/>
      <c r="I3636" s="198">
        <f t="shared" ca="1" si="274"/>
        <v>0</v>
      </c>
      <c r="J3636" s="121"/>
      <c r="K3636" s="196">
        <f>SUMIFS(VENTAS[Cantidad],VENTAS[Código del producto Vendido],INVENTARIO[[#This Row],[Code]])</f>
        <v>0</v>
      </c>
      <c r="L3636" s="196">
        <f>INVENTARIO[[#This Row],[Entradas]]-INVENTARIO[[#This Row],[Salidas]]</f>
        <v>0</v>
      </c>
      <c r="M3636" s="197">
        <f ca="1">INVENTARIO[[#This Row],[Pricing 1]]*10%</f>
        <v>0</v>
      </c>
      <c r="N3636" s="197"/>
      <c r="O3636" s="197"/>
      <c r="P3636" s="197" t="e">
        <f t="shared" si="275"/>
        <v>#DIV/0!</v>
      </c>
      <c r="Q3636" s="196"/>
      <c r="R3636" s="197"/>
      <c r="S3636" s="199">
        <f t="shared" si="276"/>
        <v>0</v>
      </c>
      <c r="T3636" s="200">
        <f ca="1">(P3636+S3636)-INVENTARIO[[#This Row],[Comisión 10%]]</f>
        <v>0</v>
      </c>
      <c r="U3636" s="197">
        <f t="shared" ca="1" si="277"/>
        <v>0</v>
      </c>
      <c r="V3636" s="201"/>
      <c r="W3636" s="20">
        <f ca="1">INVENTARIO[[#This Row],[Precio Final]]-(INVENTARIO[[#This Row],[Comisión 10%]]+INVENTARIO[[#This Row],[Costo total]])</f>
        <v>0</v>
      </c>
      <c r="X3636" s="20">
        <f ca="1">INVENTARIO[[#This Row],[Ganancia Unitaria]]*INVENTARIO[[#This Row],[Salidas]]</f>
        <v>0</v>
      </c>
      <c r="Y3636" s="20"/>
      <c r="Z3636" s="20"/>
    </row>
    <row r="3637" spans="1:26" ht="55" hidden="1" customHeight="1" x14ac:dyDescent="0.15">
      <c r="A3637" s="23"/>
      <c r="B3637" s="171"/>
      <c r="C3637" s="22"/>
      <c r="D3637" s="120"/>
      <c r="E3637" s="194"/>
      <c r="F3637" s="195" t="s">
        <v>697</v>
      </c>
      <c r="G3637" s="196"/>
      <c r="H3637" s="197"/>
      <c r="I3637" s="198">
        <f t="shared" ca="1" si="274"/>
        <v>0</v>
      </c>
      <c r="J3637" s="121"/>
      <c r="K3637" s="196">
        <f>SUMIFS(VENTAS[Cantidad],VENTAS[Código del producto Vendido],INVENTARIO[[#This Row],[Code]])</f>
        <v>0</v>
      </c>
      <c r="L3637" s="196">
        <f>INVENTARIO[[#This Row],[Entradas]]-INVENTARIO[[#This Row],[Salidas]]</f>
        <v>0</v>
      </c>
      <c r="M3637" s="197">
        <f ca="1">INVENTARIO[[#This Row],[Pricing 1]]*10%</f>
        <v>0</v>
      </c>
      <c r="N3637" s="197"/>
      <c r="O3637" s="197"/>
      <c r="P3637" s="197" t="e">
        <f t="shared" si="275"/>
        <v>#DIV/0!</v>
      </c>
      <c r="Q3637" s="196"/>
      <c r="R3637" s="197"/>
      <c r="S3637" s="199">
        <f t="shared" si="276"/>
        <v>0</v>
      </c>
      <c r="T3637" s="200">
        <f ca="1">(P3637+S3637)-INVENTARIO[[#This Row],[Comisión 10%]]</f>
        <v>0</v>
      </c>
      <c r="U3637" s="197">
        <f t="shared" ca="1" si="277"/>
        <v>0</v>
      </c>
      <c r="V3637" s="201"/>
      <c r="W3637" s="20">
        <f ca="1">INVENTARIO[[#This Row],[Precio Final]]-(INVENTARIO[[#This Row],[Comisión 10%]]+INVENTARIO[[#This Row],[Costo total]])</f>
        <v>0</v>
      </c>
      <c r="X3637" s="20">
        <f ca="1">INVENTARIO[[#This Row],[Ganancia Unitaria]]*INVENTARIO[[#This Row],[Salidas]]</f>
        <v>0</v>
      </c>
      <c r="Y3637" s="20"/>
      <c r="Z3637" s="20"/>
    </row>
    <row r="3638" spans="1:26" ht="55" hidden="1" customHeight="1" x14ac:dyDescent="0.15">
      <c r="A3638" s="23"/>
      <c r="B3638" s="171"/>
      <c r="C3638" s="22"/>
      <c r="D3638" s="120"/>
      <c r="E3638" s="194"/>
      <c r="F3638" s="195" t="s">
        <v>695</v>
      </c>
      <c r="G3638" s="196"/>
      <c r="H3638" s="197"/>
      <c r="I3638" s="198">
        <f t="shared" ref="I3638:I3667" ca="1" si="278">U3638</f>
        <v>0</v>
      </c>
      <c r="J3638" s="121"/>
      <c r="K3638" s="196">
        <f>SUMIFS(VENTAS[Cantidad],VENTAS[Código del producto Vendido],INVENTARIO[[#This Row],[Code]])</f>
        <v>0</v>
      </c>
      <c r="L3638" s="196">
        <f>INVENTARIO[[#This Row],[Entradas]]-INVENTARIO[[#This Row],[Salidas]]</f>
        <v>0</v>
      </c>
      <c r="M3638" s="197">
        <f ca="1">INVENTARIO[[#This Row],[Pricing 1]]*10%</f>
        <v>0</v>
      </c>
      <c r="N3638" s="197"/>
      <c r="O3638" s="197"/>
      <c r="P3638" s="197" t="e">
        <f t="shared" ref="P3638:P3667" si="279">N3638/O3638</f>
        <v>#DIV/0!</v>
      </c>
      <c r="Q3638" s="196"/>
      <c r="R3638" s="197"/>
      <c r="S3638" s="199">
        <f t="shared" ref="S3638:S3667" si="280">Q3638*R3638/1000</f>
        <v>0</v>
      </c>
      <c r="T3638" s="200">
        <f ca="1">(P3638+S3638)-INVENTARIO[[#This Row],[Comisión 10%]]</f>
        <v>0</v>
      </c>
      <c r="U3638" s="197">
        <f t="shared" ref="U3638:U3667" ca="1" si="281">ROUNDUP(T3638,0)</f>
        <v>0</v>
      </c>
      <c r="V3638" s="201"/>
      <c r="W3638" s="20">
        <f ca="1">INVENTARIO[[#This Row],[Precio Final]]-(INVENTARIO[[#This Row],[Comisión 10%]]+INVENTARIO[[#This Row],[Costo total]])</f>
        <v>0</v>
      </c>
      <c r="X3638" s="20">
        <f ca="1">INVENTARIO[[#This Row],[Ganancia Unitaria]]*INVENTARIO[[#This Row],[Salidas]]</f>
        <v>0</v>
      </c>
      <c r="Y3638" s="20"/>
      <c r="Z3638" s="20"/>
    </row>
    <row r="3639" spans="1:26" ht="55" hidden="1" customHeight="1" x14ac:dyDescent="0.15">
      <c r="A3639" s="23"/>
      <c r="B3639" s="171"/>
      <c r="C3639" s="22"/>
      <c r="D3639" s="120"/>
      <c r="E3639" s="194"/>
      <c r="F3639" s="195" t="s">
        <v>697</v>
      </c>
      <c r="G3639" s="196"/>
      <c r="H3639" s="197"/>
      <c r="I3639" s="198">
        <f t="shared" ca="1" si="278"/>
        <v>0</v>
      </c>
      <c r="J3639" s="121"/>
      <c r="K3639" s="196">
        <f>SUMIFS(VENTAS[Cantidad],VENTAS[Código del producto Vendido],INVENTARIO[[#This Row],[Code]])</f>
        <v>0</v>
      </c>
      <c r="L3639" s="196">
        <f>INVENTARIO[[#This Row],[Entradas]]-INVENTARIO[[#This Row],[Salidas]]</f>
        <v>0</v>
      </c>
      <c r="M3639" s="197">
        <f ca="1">INVENTARIO[[#This Row],[Pricing 1]]*10%</f>
        <v>0</v>
      </c>
      <c r="N3639" s="197"/>
      <c r="O3639" s="197"/>
      <c r="P3639" s="197" t="e">
        <f t="shared" si="279"/>
        <v>#DIV/0!</v>
      </c>
      <c r="Q3639" s="196"/>
      <c r="R3639" s="197"/>
      <c r="S3639" s="199">
        <f t="shared" si="280"/>
        <v>0</v>
      </c>
      <c r="T3639" s="200">
        <f ca="1">(P3639+S3639)-INVENTARIO[[#This Row],[Comisión 10%]]</f>
        <v>0</v>
      </c>
      <c r="U3639" s="197">
        <f t="shared" ca="1" si="281"/>
        <v>0</v>
      </c>
      <c r="V3639" s="201"/>
      <c r="W3639" s="20">
        <f ca="1">INVENTARIO[[#This Row],[Precio Final]]-(INVENTARIO[[#This Row],[Comisión 10%]]+INVENTARIO[[#This Row],[Costo total]])</f>
        <v>0</v>
      </c>
      <c r="X3639" s="20">
        <f ca="1">INVENTARIO[[#This Row],[Ganancia Unitaria]]*INVENTARIO[[#This Row],[Salidas]]</f>
        <v>0</v>
      </c>
      <c r="Y3639" s="20"/>
      <c r="Z3639" s="20"/>
    </row>
    <row r="3640" spans="1:26" ht="55" hidden="1" customHeight="1" x14ac:dyDescent="0.15">
      <c r="A3640" s="23"/>
      <c r="B3640" s="171"/>
      <c r="C3640" s="22"/>
      <c r="D3640" s="120"/>
      <c r="E3640" s="194"/>
      <c r="F3640" s="195" t="s">
        <v>695</v>
      </c>
      <c r="G3640" s="196"/>
      <c r="H3640" s="197"/>
      <c r="I3640" s="198">
        <f t="shared" ca="1" si="278"/>
        <v>0</v>
      </c>
      <c r="J3640" s="121"/>
      <c r="K3640" s="196">
        <f>SUMIFS(VENTAS[Cantidad],VENTAS[Código del producto Vendido],INVENTARIO[[#This Row],[Code]])</f>
        <v>0</v>
      </c>
      <c r="L3640" s="196">
        <f>INVENTARIO[[#This Row],[Entradas]]-INVENTARIO[[#This Row],[Salidas]]</f>
        <v>0</v>
      </c>
      <c r="M3640" s="197">
        <f ca="1">INVENTARIO[[#This Row],[Pricing 1]]*10%</f>
        <v>0</v>
      </c>
      <c r="N3640" s="197"/>
      <c r="O3640" s="197"/>
      <c r="P3640" s="197" t="e">
        <f t="shared" si="279"/>
        <v>#DIV/0!</v>
      </c>
      <c r="Q3640" s="196"/>
      <c r="R3640" s="197"/>
      <c r="S3640" s="199">
        <f t="shared" si="280"/>
        <v>0</v>
      </c>
      <c r="T3640" s="200">
        <f ca="1">(P3640+S3640)-INVENTARIO[[#This Row],[Comisión 10%]]</f>
        <v>0</v>
      </c>
      <c r="U3640" s="197">
        <f t="shared" ca="1" si="281"/>
        <v>0</v>
      </c>
      <c r="V3640" s="201"/>
      <c r="W3640" s="20">
        <f ca="1">INVENTARIO[[#This Row],[Precio Final]]-(INVENTARIO[[#This Row],[Comisión 10%]]+INVENTARIO[[#This Row],[Costo total]])</f>
        <v>0</v>
      </c>
      <c r="X3640" s="20">
        <f ca="1">INVENTARIO[[#This Row],[Ganancia Unitaria]]*INVENTARIO[[#This Row],[Salidas]]</f>
        <v>0</v>
      </c>
      <c r="Y3640" s="20"/>
      <c r="Z3640" s="20"/>
    </row>
    <row r="3641" spans="1:26" ht="55" hidden="1" customHeight="1" x14ac:dyDescent="0.15">
      <c r="A3641" s="23"/>
      <c r="B3641" s="171"/>
      <c r="C3641" s="22"/>
      <c r="D3641" s="120"/>
      <c r="E3641" s="194"/>
      <c r="F3641" s="195" t="s">
        <v>695</v>
      </c>
      <c r="G3641" s="196"/>
      <c r="H3641" s="197"/>
      <c r="I3641" s="198">
        <f t="shared" ca="1" si="278"/>
        <v>0</v>
      </c>
      <c r="J3641" s="121"/>
      <c r="K3641" s="196">
        <f>SUMIFS(VENTAS[Cantidad],VENTAS[Código del producto Vendido],INVENTARIO[[#This Row],[Code]])</f>
        <v>0</v>
      </c>
      <c r="L3641" s="196">
        <f>INVENTARIO[[#This Row],[Entradas]]-INVENTARIO[[#This Row],[Salidas]]</f>
        <v>0</v>
      </c>
      <c r="M3641" s="197">
        <f ca="1">INVENTARIO[[#This Row],[Pricing 1]]*10%</f>
        <v>0</v>
      </c>
      <c r="N3641" s="197"/>
      <c r="O3641" s="197"/>
      <c r="P3641" s="197" t="e">
        <f t="shared" si="279"/>
        <v>#DIV/0!</v>
      </c>
      <c r="Q3641" s="196"/>
      <c r="R3641" s="197"/>
      <c r="S3641" s="199">
        <f t="shared" si="280"/>
        <v>0</v>
      </c>
      <c r="T3641" s="200">
        <f ca="1">(P3641+S3641)-INVENTARIO[[#This Row],[Comisión 10%]]</f>
        <v>0</v>
      </c>
      <c r="U3641" s="197">
        <f t="shared" ca="1" si="281"/>
        <v>0</v>
      </c>
      <c r="V3641" s="201"/>
      <c r="W3641" s="20">
        <f ca="1">INVENTARIO[[#This Row],[Precio Final]]-(INVENTARIO[[#This Row],[Comisión 10%]]+INVENTARIO[[#This Row],[Costo total]])</f>
        <v>0</v>
      </c>
      <c r="X3641" s="20">
        <f ca="1">INVENTARIO[[#This Row],[Ganancia Unitaria]]*INVENTARIO[[#This Row],[Salidas]]</f>
        <v>0</v>
      </c>
      <c r="Y3641" s="20"/>
      <c r="Z3641" s="20"/>
    </row>
    <row r="3642" spans="1:26" ht="55" hidden="1" customHeight="1" x14ac:dyDescent="0.15">
      <c r="A3642" s="23"/>
      <c r="B3642" s="171"/>
      <c r="C3642" s="22"/>
      <c r="D3642" s="120"/>
      <c r="E3642" s="194"/>
      <c r="F3642" s="195" t="s">
        <v>697</v>
      </c>
      <c r="G3642" s="196"/>
      <c r="H3642" s="197"/>
      <c r="I3642" s="198">
        <f t="shared" ca="1" si="278"/>
        <v>0</v>
      </c>
      <c r="J3642" s="121"/>
      <c r="K3642" s="196">
        <f>SUMIFS(VENTAS[Cantidad],VENTAS[Código del producto Vendido],INVENTARIO[[#This Row],[Code]])</f>
        <v>0</v>
      </c>
      <c r="L3642" s="196">
        <f>INVENTARIO[[#This Row],[Entradas]]-INVENTARIO[[#This Row],[Salidas]]</f>
        <v>0</v>
      </c>
      <c r="M3642" s="197">
        <f ca="1">INVENTARIO[[#This Row],[Pricing 1]]*10%</f>
        <v>0</v>
      </c>
      <c r="N3642" s="197"/>
      <c r="O3642" s="197"/>
      <c r="P3642" s="197" t="e">
        <f t="shared" si="279"/>
        <v>#DIV/0!</v>
      </c>
      <c r="Q3642" s="196"/>
      <c r="R3642" s="197"/>
      <c r="S3642" s="199">
        <f t="shared" si="280"/>
        <v>0</v>
      </c>
      <c r="T3642" s="200">
        <f ca="1">(P3642+S3642)-INVENTARIO[[#This Row],[Comisión 10%]]</f>
        <v>0</v>
      </c>
      <c r="U3642" s="197">
        <f t="shared" ca="1" si="281"/>
        <v>0</v>
      </c>
      <c r="V3642" s="201"/>
      <c r="W3642" s="20">
        <f ca="1">INVENTARIO[[#This Row],[Precio Final]]-(INVENTARIO[[#This Row],[Comisión 10%]]+INVENTARIO[[#This Row],[Costo total]])</f>
        <v>0</v>
      </c>
      <c r="X3642" s="20">
        <f ca="1">INVENTARIO[[#This Row],[Ganancia Unitaria]]*INVENTARIO[[#This Row],[Salidas]]</f>
        <v>0</v>
      </c>
      <c r="Y3642" s="20"/>
      <c r="Z3642" s="20"/>
    </row>
    <row r="3643" spans="1:26" ht="55" hidden="1" customHeight="1" x14ac:dyDescent="0.15">
      <c r="A3643" s="23"/>
      <c r="B3643" s="171"/>
      <c r="C3643" s="22"/>
      <c r="D3643" s="120"/>
      <c r="E3643" s="194"/>
      <c r="F3643" s="195" t="s">
        <v>695</v>
      </c>
      <c r="G3643" s="196"/>
      <c r="H3643" s="197"/>
      <c r="I3643" s="198">
        <f t="shared" ca="1" si="278"/>
        <v>0</v>
      </c>
      <c r="J3643" s="121"/>
      <c r="K3643" s="196">
        <f>SUMIFS(VENTAS[Cantidad],VENTAS[Código del producto Vendido],INVENTARIO[[#This Row],[Code]])</f>
        <v>0</v>
      </c>
      <c r="L3643" s="196">
        <f>INVENTARIO[[#This Row],[Entradas]]-INVENTARIO[[#This Row],[Salidas]]</f>
        <v>0</v>
      </c>
      <c r="M3643" s="197">
        <f ca="1">INVENTARIO[[#This Row],[Pricing 1]]*10%</f>
        <v>0</v>
      </c>
      <c r="N3643" s="197"/>
      <c r="O3643" s="197"/>
      <c r="P3643" s="197" t="e">
        <f t="shared" si="279"/>
        <v>#DIV/0!</v>
      </c>
      <c r="Q3643" s="196"/>
      <c r="R3643" s="197"/>
      <c r="S3643" s="199">
        <f t="shared" si="280"/>
        <v>0</v>
      </c>
      <c r="T3643" s="200">
        <f ca="1">(P3643+S3643)-INVENTARIO[[#This Row],[Comisión 10%]]</f>
        <v>0</v>
      </c>
      <c r="U3643" s="197">
        <f t="shared" ca="1" si="281"/>
        <v>0</v>
      </c>
      <c r="V3643" s="201"/>
      <c r="W3643" s="20">
        <f ca="1">INVENTARIO[[#This Row],[Precio Final]]-(INVENTARIO[[#This Row],[Comisión 10%]]+INVENTARIO[[#This Row],[Costo total]])</f>
        <v>0</v>
      </c>
      <c r="X3643" s="20">
        <f ca="1">INVENTARIO[[#This Row],[Ganancia Unitaria]]*INVENTARIO[[#This Row],[Salidas]]</f>
        <v>0</v>
      </c>
      <c r="Y3643" s="20"/>
      <c r="Z3643" s="20"/>
    </row>
    <row r="3644" spans="1:26" ht="55" hidden="1" customHeight="1" x14ac:dyDescent="0.15">
      <c r="A3644" s="23"/>
      <c r="B3644" s="171"/>
      <c r="C3644" s="22"/>
      <c r="D3644" s="120"/>
      <c r="E3644" s="194"/>
      <c r="F3644" s="195" t="s">
        <v>692</v>
      </c>
      <c r="G3644" s="196"/>
      <c r="H3644" s="197"/>
      <c r="I3644" s="198">
        <f t="shared" ca="1" si="278"/>
        <v>0</v>
      </c>
      <c r="J3644" s="121"/>
      <c r="K3644" s="196">
        <f>SUMIFS(VENTAS[Cantidad],VENTAS[Código del producto Vendido],INVENTARIO[[#This Row],[Code]])</f>
        <v>0</v>
      </c>
      <c r="L3644" s="196">
        <f>INVENTARIO[[#This Row],[Entradas]]-INVENTARIO[[#This Row],[Salidas]]</f>
        <v>0</v>
      </c>
      <c r="M3644" s="197">
        <f ca="1">INVENTARIO[[#This Row],[Pricing 1]]*10%</f>
        <v>0</v>
      </c>
      <c r="N3644" s="197"/>
      <c r="O3644" s="197"/>
      <c r="P3644" s="197" t="e">
        <f t="shared" si="279"/>
        <v>#DIV/0!</v>
      </c>
      <c r="Q3644" s="196"/>
      <c r="R3644" s="197"/>
      <c r="S3644" s="199">
        <f t="shared" si="280"/>
        <v>0</v>
      </c>
      <c r="T3644" s="200">
        <f ca="1">(P3644+S3644)-INVENTARIO[[#This Row],[Comisión 10%]]</f>
        <v>0</v>
      </c>
      <c r="U3644" s="197">
        <f t="shared" ca="1" si="281"/>
        <v>0</v>
      </c>
      <c r="V3644" s="201"/>
      <c r="W3644" s="20">
        <f ca="1">INVENTARIO[[#This Row],[Precio Final]]-(INVENTARIO[[#This Row],[Comisión 10%]]+INVENTARIO[[#This Row],[Costo total]])</f>
        <v>0</v>
      </c>
      <c r="X3644" s="20">
        <f ca="1">INVENTARIO[[#This Row],[Ganancia Unitaria]]*INVENTARIO[[#This Row],[Salidas]]</f>
        <v>0</v>
      </c>
      <c r="Y3644" s="20"/>
      <c r="Z3644" s="20"/>
    </row>
    <row r="3645" spans="1:26" ht="55" hidden="1" customHeight="1" x14ac:dyDescent="0.15">
      <c r="A3645" s="23"/>
      <c r="B3645" s="171"/>
      <c r="C3645" s="22"/>
      <c r="D3645" s="120"/>
      <c r="E3645" s="194"/>
      <c r="F3645" s="195" t="s">
        <v>695</v>
      </c>
      <c r="G3645" s="196"/>
      <c r="H3645" s="197"/>
      <c r="I3645" s="198">
        <f t="shared" ca="1" si="278"/>
        <v>0</v>
      </c>
      <c r="J3645" s="121"/>
      <c r="K3645" s="196">
        <f>SUMIFS(VENTAS[Cantidad],VENTAS[Código del producto Vendido],INVENTARIO[[#This Row],[Code]])</f>
        <v>0</v>
      </c>
      <c r="L3645" s="196">
        <f>INVENTARIO[[#This Row],[Entradas]]-INVENTARIO[[#This Row],[Salidas]]</f>
        <v>0</v>
      </c>
      <c r="M3645" s="197">
        <f ca="1">INVENTARIO[[#This Row],[Pricing 1]]*10%</f>
        <v>0</v>
      </c>
      <c r="N3645" s="197"/>
      <c r="O3645" s="197"/>
      <c r="P3645" s="197" t="e">
        <f t="shared" si="279"/>
        <v>#DIV/0!</v>
      </c>
      <c r="Q3645" s="196"/>
      <c r="R3645" s="197"/>
      <c r="S3645" s="199">
        <f t="shared" si="280"/>
        <v>0</v>
      </c>
      <c r="T3645" s="200">
        <f ca="1">(P3645+S3645)-INVENTARIO[[#This Row],[Comisión 10%]]</f>
        <v>0</v>
      </c>
      <c r="U3645" s="197">
        <f t="shared" ca="1" si="281"/>
        <v>0</v>
      </c>
      <c r="V3645" s="201"/>
      <c r="W3645" s="20">
        <f ca="1">INVENTARIO[[#This Row],[Precio Final]]-(INVENTARIO[[#This Row],[Comisión 10%]]+INVENTARIO[[#This Row],[Costo total]])</f>
        <v>0</v>
      </c>
      <c r="X3645" s="20">
        <f ca="1">INVENTARIO[[#This Row],[Ganancia Unitaria]]*INVENTARIO[[#This Row],[Salidas]]</f>
        <v>0</v>
      </c>
      <c r="Y3645" s="20"/>
      <c r="Z3645" s="20"/>
    </row>
    <row r="3646" spans="1:26" ht="55" hidden="1" customHeight="1" x14ac:dyDescent="0.15">
      <c r="A3646" s="23"/>
      <c r="B3646" s="171"/>
      <c r="C3646" s="22"/>
      <c r="D3646" s="120"/>
      <c r="E3646" s="194"/>
      <c r="F3646" s="195" t="s">
        <v>697</v>
      </c>
      <c r="G3646" s="196"/>
      <c r="H3646" s="197"/>
      <c r="I3646" s="198">
        <f t="shared" ca="1" si="278"/>
        <v>0</v>
      </c>
      <c r="J3646" s="121"/>
      <c r="K3646" s="196">
        <f>SUMIFS(VENTAS[Cantidad],VENTAS[Código del producto Vendido],INVENTARIO[[#This Row],[Code]])</f>
        <v>0</v>
      </c>
      <c r="L3646" s="196">
        <f>INVENTARIO[[#This Row],[Entradas]]-INVENTARIO[[#This Row],[Salidas]]</f>
        <v>0</v>
      </c>
      <c r="M3646" s="197">
        <f ca="1">INVENTARIO[[#This Row],[Pricing 1]]*10%</f>
        <v>0</v>
      </c>
      <c r="N3646" s="197"/>
      <c r="O3646" s="197"/>
      <c r="P3646" s="197" t="e">
        <f t="shared" si="279"/>
        <v>#DIV/0!</v>
      </c>
      <c r="Q3646" s="196"/>
      <c r="R3646" s="197"/>
      <c r="S3646" s="199">
        <f t="shared" si="280"/>
        <v>0</v>
      </c>
      <c r="T3646" s="200">
        <f ca="1">(P3646+S3646)-INVENTARIO[[#This Row],[Comisión 10%]]</f>
        <v>0</v>
      </c>
      <c r="U3646" s="197">
        <f t="shared" ca="1" si="281"/>
        <v>0</v>
      </c>
      <c r="V3646" s="201"/>
      <c r="W3646" s="20">
        <f ca="1">INVENTARIO[[#This Row],[Precio Final]]-(INVENTARIO[[#This Row],[Comisión 10%]]+INVENTARIO[[#This Row],[Costo total]])</f>
        <v>0</v>
      </c>
      <c r="X3646" s="20">
        <f ca="1">INVENTARIO[[#This Row],[Ganancia Unitaria]]*INVENTARIO[[#This Row],[Salidas]]</f>
        <v>0</v>
      </c>
      <c r="Y3646" s="20"/>
      <c r="Z3646" s="20"/>
    </row>
    <row r="3647" spans="1:26" ht="55" hidden="1" customHeight="1" x14ac:dyDescent="0.15">
      <c r="A3647" s="23"/>
      <c r="B3647" s="171"/>
      <c r="C3647" s="22"/>
      <c r="D3647" s="120"/>
      <c r="E3647" s="194"/>
      <c r="F3647" s="195" t="s">
        <v>697</v>
      </c>
      <c r="G3647" s="196"/>
      <c r="H3647" s="197"/>
      <c r="I3647" s="198">
        <f t="shared" ca="1" si="278"/>
        <v>0</v>
      </c>
      <c r="J3647" s="121"/>
      <c r="K3647" s="196">
        <f>SUMIFS(VENTAS[Cantidad],VENTAS[Código del producto Vendido],INVENTARIO[[#This Row],[Code]])</f>
        <v>0</v>
      </c>
      <c r="L3647" s="196">
        <f>INVENTARIO[[#This Row],[Entradas]]-INVENTARIO[[#This Row],[Salidas]]</f>
        <v>0</v>
      </c>
      <c r="M3647" s="197">
        <f ca="1">INVENTARIO[[#This Row],[Pricing 1]]*10%</f>
        <v>0</v>
      </c>
      <c r="N3647" s="197"/>
      <c r="O3647" s="197"/>
      <c r="P3647" s="197" t="e">
        <f t="shared" si="279"/>
        <v>#DIV/0!</v>
      </c>
      <c r="Q3647" s="196"/>
      <c r="R3647" s="197"/>
      <c r="S3647" s="199">
        <f t="shared" si="280"/>
        <v>0</v>
      </c>
      <c r="T3647" s="200">
        <f ca="1">(P3647+S3647)-INVENTARIO[[#This Row],[Comisión 10%]]</f>
        <v>0</v>
      </c>
      <c r="U3647" s="197">
        <f t="shared" ca="1" si="281"/>
        <v>0</v>
      </c>
      <c r="V3647" s="201"/>
      <c r="W3647" s="20">
        <f ca="1">INVENTARIO[[#This Row],[Precio Final]]-(INVENTARIO[[#This Row],[Comisión 10%]]+INVENTARIO[[#This Row],[Costo total]])</f>
        <v>0</v>
      </c>
      <c r="X3647" s="20">
        <f ca="1">INVENTARIO[[#This Row],[Ganancia Unitaria]]*INVENTARIO[[#This Row],[Salidas]]</f>
        <v>0</v>
      </c>
      <c r="Y3647" s="20"/>
      <c r="Z3647" s="20"/>
    </row>
    <row r="3648" spans="1:26" ht="55" hidden="1" customHeight="1" x14ac:dyDescent="0.15">
      <c r="A3648" s="23"/>
      <c r="B3648" s="171"/>
      <c r="C3648" s="22"/>
      <c r="D3648" s="120"/>
      <c r="E3648" s="194"/>
      <c r="F3648" s="195" t="s">
        <v>695</v>
      </c>
      <c r="G3648" s="196"/>
      <c r="H3648" s="197"/>
      <c r="I3648" s="198">
        <f t="shared" ca="1" si="278"/>
        <v>0</v>
      </c>
      <c r="J3648" s="121"/>
      <c r="K3648" s="196">
        <f>SUMIFS(VENTAS[Cantidad],VENTAS[Código del producto Vendido],INVENTARIO[[#This Row],[Code]])</f>
        <v>0</v>
      </c>
      <c r="L3648" s="196">
        <f>INVENTARIO[[#This Row],[Entradas]]-INVENTARIO[[#This Row],[Salidas]]</f>
        <v>0</v>
      </c>
      <c r="M3648" s="197">
        <f ca="1">INVENTARIO[[#This Row],[Pricing 1]]*10%</f>
        <v>0</v>
      </c>
      <c r="N3648" s="197"/>
      <c r="O3648" s="197"/>
      <c r="P3648" s="197" t="e">
        <f t="shared" si="279"/>
        <v>#DIV/0!</v>
      </c>
      <c r="Q3648" s="196"/>
      <c r="R3648" s="197"/>
      <c r="S3648" s="199">
        <f t="shared" si="280"/>
        <v>0</v>
      </c>
      <c r="T3648" s="200">
        <f ca="1">(P3648+S3648)-INVENTARIO[[#This Row],[Comisión 10%]]</f>
        <v>0</v>
      </c>
      <c r="U3648" s="197">
        <f t="shared" ca="1" si="281"/>
        <v>0</v>
      </c>
      <c r="V3648" s="201"/>
      <c r="W3648" s="20">
        <f ca="1">INVENTARIO[[#This Row],[Precio Final]]-(INVENTARIO[[#This Row],[Comisión 10%]]+INVENTARIO[[#This Row],[Costo total]])</f>
        <v>0</v>
      </c>
      <c r="X3648" s="20">
        <f ca="1">INVENTARIO[[#This Row],[Ganancia Unitaria]]*INVENTARIO[[#This Row],[Salidas]]</f>
        <v>0</v>
      </c>
      <c r="Y3648" s="20"/>
      <c r="Z3648" s="20"/>
    </row>
    <row r="3649" spans="1:26" ht="55" hidden="1" customHeight="1" x14ac:dyDescent="0.15">
      <c r="A3649" s="23"/>
      <c r="B3649" s="171"/>
      <c r="C3649" s="22"/>
      <c r="D3649" s="120"/>
      <c r="E3649" s="194"/>
      <c r="F3649" s="195" t="s">
        <v>692</v>
      </c>
      <c r="G3649" s="196"/>
      <c r="H3649" s="197"/>
      <c r="I3649" s="198">
        <f t="shared" ca="1" si="278"/>
        <v>0</v>
      </c>
      <c r="J3649" s="121"/>
      <c r="K3649" s="196">
        <f>SUMIFS(VENTAS[Cantidad],VENTAS[Código del producto Vendido],INVENTARIO[[#This Row],[Code]])</f>
        <v>0</v>
      </c>
      <c r="L3649" s="196">
        <f>INVENTARIO[[#This Row],[Entradas]]-INVENTARIO[[#This Row],[Salidas]]</f>
        <v>0</v>
      </c>
      <c r="M3649" s="197">
        <f ca="1">INVENTARIO[[#This Row],[Pricing 1]]*10%</f>
        <v>0</v>
      </c>
      <c r="N3649" s="197"/>
      <c r="O3649" s="197"/>
      <c r="P3649" s="197" t="e">
        <f t="shared" si="279"/>
        <v>#DIV/0!</v>
      </c>
      <c r="Q3649" s="196"/>
      <c r="R3649" s="197"/>
      <c r="S3649" s="199">
        <f t="shared" si="280"/>
        <v>0</v>
      </c>
      <c r="T3649" s="200">
        <f ca="1">(P3649+S3649)-INVENTARIO[[#This Row],[Comisión 10%]]</f>
        <v>0</v>
      </c>
      <c r="U3649" s="197">
        <f t="shared" ca="1" si="281"/>
        <v>0</v>
      </c>
      <c r="V3649" s="201"/>
      <c r="W3649" s="20">
        <f ca="1">INVENTARIO[[#This Row],[Precio Final]]-(INVENTARIO[[#This Row],[Comisión 10%]]+INVENTARIO[[#This Row],[Costo total]])</f>
        <v>0</v>
      </c>
      <c r="X3649" s="20">
        <f ca="1">INVENTARIO[[#This Row],[Ganancia Unitaria]]*INVENTARIO[[#This Row],[Salidas]]</f>
        <v>0</v>
      </c>
      <c r="Y3649" s="20"/>
      <c r="Z3649" s="20"/>
    </row>
    <row r="3650" spans="1:26" ht="55" hidden="1" customHeight="1" x14ac:dyDescent="0.15">
      <c r="A3650" s="23"/>
      <c r="B3650" s="171"/>
      <c r="C3650" s="22"/>
      <c r="D3650" s="120"/>
      <c r="E3650" s="194"/>
      <c r="F3650" s="195" t="s">
        <v>693</v>
      </c>
      <c r="G3650" s="196"/>
      <c r="H3650" s="197"/>
      <c r="I3650" s="198">
        <f t="shared" ca="1" si="278"/>
        <v>0</v>
      </c>
      <c r="J3650" s="121"/>
      <c r="K3650" s="196">
        <f>SUMIFS(VENTAS[Cantidad],VENTAS[Código del producto Vendido],INVENTARIO[[#This Row],[Code]])</f>
        <v>0</v>
      </c>
      <c r="L3650" s="196">
        <f>INVENTARIO[[#This Row],[Entradas]]-INVENTARIO[[#This Row],[Salidas]]</f>
        <v>0</v>
      </c>
      <c r="M3650" s="197">
        <f ca="1">INVENTARIO[[#This Row],[Pricing 1]]*10%</f>
        <v>0</v>
      </c>
      <c r="N3650" s="197"/>
      <c r="O3650" s="197"/>
      <c r="P3650" s="197" t="e">
        <f t="shared" si="279"/>
        <v>#DIV/0!</v>
      </c>
      <c r="Q3650" s="196"/>
      <c r="R3650" s="197"/>
      <c r="S3650" s="199">
        <f t="shared" si="280"/>
        <v>0</v>
      </c>
      <c r="T3650" s="200">
        <f ca="1">(P3650+S3650)-INVENTARIO[[#This Row],[Comisión 10%]]</f>
        <v>0</v>
      </c>
      <c r="U3650" s="197">
        <f t="shared" ca="1" si="281"/>
        <v>0</v>
      </c>
      <c r="V3650" s="201"/>
      <c r="W3650" s="20">
        <f ca="1">INVENTARIO[[#This Row],[Precio Final]]-(INVENTARIO[[#This Row],[Comisión 10%]]+INVENTARIO[[#This Row],[Costo total]])</f>
        <v>0</v>
      </c>
      <c r="X3650" s="20">
        <f ca="1">INVENTARIO[[#This Row],[Ganancia Unitaria]]*INVENTARIO[[#This Row],[Salidas]]</f>
        <v>0</v>
      </c>
      <c r="Y3650" s="20"/>
      <c r="Z3650" s="20"/>
    </row>
    <row r="3651" spans="1:26" ht="55" hidden="1" customHeight="1" x14ac:dyDescent="0.15">
      <c r="A3651" s="23"/>
      <c r="B3651" s="171"/>
      <c r="C3651" s="22"/>
      <c r="D3651" s="120"/>
      <c r="E3651" s="194"/>
      <c r="F3651" s="195" t="s">
        <v>697</v>
      </c>
      <c r="G3651" s="196"/>
      <c r="H3651" s="197"/>
      <c r="I3651" s="198">
        <f t="shared" ca="1" si="278"/>
        <v>0</v>
      </c>
      <c r="J3651" s="121"/>
      <c r="K3651" s="196">
        <f>SUMIFS(VENTAS[Cantidad],VENTAS[Código del producto Vendido],INVENTARIO[[#This Row],[Code]])</f>
        <v>0</v>
      </c>
      <c r="L3651" s="196">
        <f>INVENTARIO[[#This Row],[Entradas]]-INVENTARIO[[#This Row],[Salidas]]</f>
        <v>0</v>
      </c>
      <c r="M3651" s="197">
        <f ca="1">INVENTARIO[[#This Row],[Pricing 1]]*10%</f>
        <v>0</v>
      </c>
      <c r="N3651" s="197"/>
      <c r="O3651" s="197"/>
      <c r="P3651" s="197" t="e">
        <f t="shared" si="279"/>
        <v>#DIV/0!</v>
      </c>
      <c r="Q3651" s="196"/>
      <c r="R3651" s="197"/>
      <c r="S3651" s="199">
        <f t="shared" si="280"/>
        <v>0</v>
      </c>
      <c r="T3651" s="200">
        <f ca="1">(P3651+S3651)-INVENTARIO[[#This Row],[Comisión 10%]]</f>
        <v>0</v>
      </c>
      <c r="U3651" s="197">
        <f t="shared" ca="1" si="281"/>
        <v>0</v>
      </c>
      <c r="V3651" s="201"/>
      <c r="W3651" s="20">
        <f ca="1">INVENTARIO[[#This Row],[Precio Final]]-(INVENTARIO[[#This Row],[Comisión 10%]]+INVENTARIO[[#This Row],[Costo total]])</f>
        <v>0</v>
      </c>
      <c r="X3651" s="20">
        <f ca="1">INVENTARIO[[#This Row],[Ganancia Unitaria]]*INVENTARIO[[#This Row],[Salidas]]</f>
        <v>0</v>
      </c>
      <c r="Y3651" s="20"/>
      <c r="Z3651" s="20"/>
    </row>
    <row r="3652" spans="1:26" ht="55" hidden="1" customHeight="1" x14ac:dyDescent="0.15">
      <c r="A3652" s="23"/>
      <c r="B3652" s="171"/>
      <c r="C3652" s="22"/>
      <c r="D3652" s="120"/>
      <c r="E3652" s="194"/>
      <c r="F3652" s="195" t="s">
        <v>692</v>
      </c>
      <c r="G3652" s="196"/>
      <c r="H3652" s="197"/>
      <c r="I3652" s="198">
        <f t="shared" ca="1" si="278"/>
        <v>0</v>
      </c>
      <c r="J3652" s="121"/>
      <c r="K3652" s="196">
        <f>SUMIFS(VENTAS[Cantidad],VENTAS[Código del producto Vendido],INVENTARIO[[#This Row],[Code]])</f>
        <v>0</v>
      </c>
      <c r="L3652" s="196">
        <f>INVENTARIO[[#This Row],[Entradas]]-INVENTARIO[[#This Row],[Salidas]]</f>
        <v>0</v>
      </c>
      <c r="M3652" s="197">
        <f ca="1">INVENTARIO[[#This Row],[Pricing 1]]*10%</f>
        <v>0</v>
      </c>
      <c r="N3652" s="197"/>
      <c r="O3652" s="197"/>
      <c r="P3652" s="197" t="e">
        <f t="shared" si="279"/>
        <v>#DIV/0!</v>
      </c>
      <c r="Q3652" s="196"/>
      <c r="R3652" s="197"/>
      <c r="S3652" s="199">
        <f t="shared" si="280"/>
        <v>0</v>
      </c>
      <c r="T3652" s="200">
        <f ca="1">(P3652+S3652)-INVENTARIO[[#This Row],[Comisión 10%]]</f>
        <v>0</v>
      </c>
      <c r="U3652" s="197">
        <f t="shared" ca="1" si="281"/>
        <v>0</v>
      </c>
      <c r="V3652" s="201"/>
      <c r="W3652" s="20">
        <f ca="1">INVENTARIO[[#This Row],[Precio Final]]-(INVENTARIO[[#This Row],[Comisión 10%]]+INVENTARIO[[#This Row],[Costo total]])</f>
        <v>0</v>
      </c>
      <c r="X3652" s="20">
        <f ca="1">INVENTARIO[[#This Row],[Ganancia Unitaria]]*INVENTARIO[[#This Row],[Salidas]]</f>
        <v>0</v>
      </c>
      <c r="Y3652" s="20"/>
      <c r="Z3652" s="20"/>
    </row>
    <row r="3653" spans="1:26" ht="55" hidden="1" customHeight="1" x14ac:dyDescent="0.15">
      <c r="A3653" s="23"/>
      <c r="B3653" s="171"/>
      <c r="C3653" s="22"/>
      <c r="D3653" s="120"/>
      <c r="E3653" s="194"/>
      <c r="F3653" s="195" t="s">
        <v>692</v>
      </c>
      <c r="G3653" s="196"/>
      <c r="H3653" s="197"/>
      <c r="I3653" s="198">
        <f t="shared" ca="1" si="278"/>
        <v>0</v>
      </c>
      <c r="J3653" s="121"/>
      <c r="K3653" s="196">
        <f>SUMIFS(VENTAS[Cantidad],VENTAS[Código del producto Vendido],INVENTARIO[[#This Row],[Code]])</f>
        <v>0</v>
      </c>
      <c r="L3653" s="196">
        <f>INVENTARIO[[#This Row],[Entradas]]-INVENTARIO[[#This Row],[Salidas]]</f>
        <v>0</v>
      </c>
      <c r="M3653" s="197">
        <f ca="1">INVENTARIO[[#This Row],[Pricing 1]]*10%</f>
        <v>0</v>
      </c>
      <c r="N3653" s="197"/>
      <c r="O3653" s="197"/>
      <c r="P3653" s="197" t="e">
        <f t="shared" si="279"/>
        <v>#DIV/0!</v>
      </c>
      <c r="Q3653" s="196"/>
      <c r="R3653" s="197"/>
      <c r="S3653" s="199">
        <f t="shared" si="280"/>
        <v>0</v>
      </c>
      <c r="T3653" s="200">
        <f ca="1">(P3653+S3653)-INVENTARIO[[#This Row],[Comisión 10%]]</f>
        <v>0</v>
      </c>
      <c r="U3653" s="197">
        <f t="shared" ca="1" si="281"/>
        <v>0</v>
      </c>
      <c r="V3653" s="201"/>
      <c r="W3653" s="20">
        <f ca="1">INVENTARIO[[#This Row],[Precio Final]]-(INVENTARIO[[#This Row],[Comisión 10%]]+INVENTARIO[[#This Row],[Costo total]])</f>
        <v>0</v>
      </c>
      <c r="X3653" s="20">
        <f ca="1">INVENTARIO[[#This Row],[Ganancia Unitaria]]*INVENTARIO[[#This Row],[Salidas]]</f>
        <v>0</v>
      </c>
      <c r="Y3653" s="20"/>
      <c r="Z3653" s="20"/>
    </row>
    <row r="3654" spans="1:26" ht="55" hidden="1" customHeight="1" x14ac:dyDescent="0.15">
      <c r="A3654" s="23"/>
      <c r="B3654" s="171"/>
      <c r="C3654" s="22"/>
      <c r="D3654" s="120"/>
      <c r="E3654" s="194"/>
      <c r="F3654" s="195" t="s">
        <v>697</v>
      </c>
      <c r="G3654" s="196"/>
      <c r="H3654" s="197"/>
      <c r="I3654" s="198">
        <f t="shared" ca="1" si="278"/>
        <v>0</v>
      </c>
      <c r="J3654" s="121"/>
      <c r="K3654" s="196">
        <f>SUMIFS(VENTAS[Cantidad],VENTAS[Código del producto Vendido],INVENTARIO[[#This Row],[Code]])</f>
        <v>0</v>
      </c>
      <c r="L3654" s="196">
        <f>INVENTARIO[[#This Row],[Entradas]]-INVENTARIO[[#This Row],[Salidas]]</f>
        <v>0</v>
      </c>
      <c r="M3654" s="197">
        <f ca="1">INVENTARIO[[#This Row],[Pricing 1]]*10%</f>
        <v>0</v>
      </c>
      <c r="N3654" s="197"/>
      <c r="O3654" s="197"/>
      <c r="P3654" s="197" t="e">
        <f t="shared" si="279"/>
        <v>#DIV/0!</v>
      </c>
      <c r="Q3654" s="196"/>
      <c r="R3654" s="197"/>
      <c r="S3654" s="199">
        <f t="shared" si="280"/>
        <v>0</v>
      </c>
      <c r="T3654" s="200">
        <f ca="1">(P3654+S3654)-INVENTARIO[[#This Row],[Comisión 10%]]</f>
        <v>0</v>
      </c>
      <c r="U3654" s="197">
        <f t="shared" ca="1" si="281"/>
        <v>0</v>
      </c>
      <c r="V3654" s="201"/>
      <c r="W3654" s="20">
        <f ca="1">INVENTARIO[[#This Row],[Precio Final]]-(INVENTARIO[[#This Row],[Comisión 10%]]+INVENTARIO[[#This Row],[Costo total]])</f>
        <v>0</v>
      </c>
      <c r="X3654" s="20">
        <f ca="1">INVENTARIO[[#This Row],[Ganancia Unitaria]]*INVENTARIO[[#This Row],[Salidas]]</f>
        <v>0</v>
      </c>
      <c r="Y3654" s="20"/>
      <c r="Z3654" s="20"/>
    </row>
    <row r="3655" spans="1:26" ht="55" hidden="1" customHeight="1" x14ac:dyDescent="0.15">
      <c r="A3655" s="23"/>
      <c r="B3655" s="171"/>
      <c r="C3655" s="22"/>
      <c r="D3655" s="120"/>
      <c r="E3655" s="194"/>
      <c r="F3655" s="195" t="s">
        <v>714</v>
      </c>
      <c r="G3655" s="196"/>
      <c r="H3655" s="197"/>
      <c r="I3655" s="198">
        <f t="shared" ca="1" si="278"/>
        <v>0</v>
      </c>
      <c r="J3655" s="121"/>
      <c r="K3655" s="196">
        <f>SUMIFS(VENTAS[Cantidad],VENTAS[Código del producto Vendido],INVENTARIO[[#This Row],[Code]])</f>
        <v>0</v>
      </c>
      <c r="L3655" s="196">
        <f>INVENTARIO[[#This Row],[Entradas]]-INVENTARIO[[#This Row],[Salidas]]</f>
        <v>0</v>
      </c>
      <c r="M3655" s="197">
        <f ca="1">INVENTARIO[[#This Row],[Pricing 1]]*10%</f>
        <v>0</v>
      </c>
      <c r="N3655" s="197"/>
      <c r="O3655" s="197"/>
      <c r="P3655" s="197" t="e">
        <f t="shared" si="279"/>
        <v>#DIV/0!</v>
      </c>
      <c r="Q3655" s="196"/>
      <c r="R3655" s="197"/>
      <c r="S3655" s="199">
        <f t="shared" si="280"/>
        <v>0</v>
      </c>
      <c r="T3655" s="200">
        <f ca="1">(P3655+S3655)-INVENTARIO[[#This Row],[Comisión 10%]]</f>
        <v>0</v>
      </c>
      <c r="U3655" s="197">
        <f t="shared" ca="1" si="281"/>
        <v>0</v>
      </c>
      <c r="V3655" s="201"/>
      <c r="W3655" s="20">
        <f ca="1">INVENTARIO[[#This Row],[Precio Final]]-(INVENTARIO[[#This Row],[Comisión 10%]]+INVENTARIO[[#This Row],[Costo total]])</f>
        <v>0</v>
      </c>
      <c r="X3655" s="20">
        <f ca="1">INVENTARIO[[#This Row],[Ganancia Unitaria]]*INVENTARIO[[#This Row],[Salidas]]</f>
        <v>0</v>
      </c>
      <c r="Y3655" s="20"/>
      <c r="Z3655" s="20"/>
    </row>
    <row r="3656" spans="1:26" ht="55" hidden="1" customHeight="1" x14ac:dyDescent="0.15">
      <c r="A3656" s="23"/>
      <c r="B3656" s="171"/>
      <c r="C3656" s="22"/>
      <c r="D3656" s="120"/>
      <c r="E3656" s="194"/>
      <c r="F3656" s="195" t="s">
        <v>2412</v>
      </c>
      <c r="G3656" s="196"/>
      <c r="H3656" s="197"/>
      <c r="I3656" s="198">
        <f t="shared" ca="1" si="278"/>
        <v>0</v>
      </c>
      <c r="J3656" s="121"/>
      <c r="K3656" s="196">
        <f>SUMIFS(VENTAS[Cantidad],VENTAS[Código del producto Vendido],INVENTARIO[[#This Row],[Code]])</f>
        <v>0</v>
      </c>
      <c r="L3656" s="196">
        <f>INVENTARIO[[#This Row],[Entradas]]-INVENTARIO[[#This Row],[Salidas]]</f>
        <v>0</v>
      </c>
      <c r="M3656" s="197">
        <f ca="1">INVENTARIO[[#This Row],[Pricing 1]]*10%</f>
        <v>0</v>
      </c>
      <c r="N3656" s="197"/>
      <c r="O3656" s="197"/>
      <c r="P3656" s="197" t="e">
        <f t="shared" si="279"/>
        <v>#DIV/0!</v>
      </c>
      <c r="Q3656" s="196"/>
      <c r="R3656" s="197"/>
      <c r="S3656" s="199">
        <f t="shared" si="280"/>
        <v>0</v>
      </c>
      <c r="T3656" s="200">
        <f ca="1">(P3656+S3656)-INVENTARIO[[#This Row],[Comisión 10%]]</f>
        <v>0</v>
      </c>
      <c r="U3656" s="197">
        <f t="shared" ca="1" si="281"/>
        <v>0</v>
      </c>
      <c r="V3656" s="201"/>
      <c r="W3656" s="20">
        <f ca="1">INVENTARIO[[#This Row],[Precio Final]]-(INVENTARIO[[#This Row],[Comisión 10%]]+INVENTARIO[[#This Row],[Costo total]])</f>
        <v>0</v>
      </c>
      <c r="X3656" s="20">
        <f ca="1">INVENTARIO[[#This Row],[Ganancia Unitaria]]*INVENTARIO[[#This Row],[Salidas]]</f>
        <v>0</v>
      </c>
      <c r="Y3656" s="20"/>
      <c r="Z3656" s="20"/>
    </row>
    <row r="3657" spans="1:26" ht="55" hidden="1" customHeight="1" x14ac:dyDescent="0.15">
      <c r="A3657" s="23"/>
      <c r="B3657" s="171"/>
      <c r="C3657" s="22"/>
      <c r="D3657" s="120"/>
      <c r="E3657" s="194"/>
      <c r="F3657" s="195" t="s">
        <v>695</v>
      </c>
      <c r="G3657" s="196"/>
      <c r="H3657" s="197"/>
      <c r="I3657" s="198">
        <f t="shared" ca="1" si="278"/>
        <v>0</v>
      </c>
      <c r="J3657" s="121"/>
      <c r="K3657" s="196">
        <f>SUMIFS(VENTAS[Cantidad],VENTAS[Código del producto Vendido],INVENTARIO[[#This Row],[Code]])</f>
        <v>0</v>
      </c>
      <c r="L3657" s="196">
        <f>INVENTARIO[[#This Row],[Entradas]]-INVENTARIO[[#This Row],[Salidas]]</f>
        <v>0</v>
      </c>
      <c r="M3657" s="197">
        <f ca="1">INVENTARIO[[#This Row],[Pricing 1]]*10%</f>
        <v>0</v>
      </c>
      <c r="N3657" s="197"/>
      <c r="O3657" s="197"/>
      <c r="P3657" s="197" t="e">
        <f t="shared" si="279"/>
        <v>#DIV/0!</v>
      </c>
      <c r="Q3657" s="196"/>
      <c r="R3657" s="197"/>
      <c r="S3657" s="199">
        <f t="shared" si="280"/>
        <v>0</v>
      </c>
      <c r="T3657" s="200">
        <f ca="1">(P3657+S3657)-INVENTARIO[[#This Row],[Comisión 10%]]</f>
        <v>0</v>
      </c>
      <c r="U3657" s="197">
        <f t="shared" ca="1" si="281"/>
        <v>0</v>
      </c>
      <c r="V3657" s="201"/>
      <c r="W3657" s="20">
        <f ca="1">INVENTARIO[[#This Row],[Precio Final]]-(INVENTARIO[[#This Row],[Comisión 10%]]+INVENTARIO[[#This Row],[Costo total]])</f>
        <v>0</v>
      </c>
      <c r="X3657" s="20">
        <f ca="1">INVENTARIO[[#This Row],[Ganancia Unitaria]]*INVENTARIO[[#This Row],[Salidas]]</f>
        <v>0</v>
      </c>
      <c r="Y3657" s="20"/>
      <c r="Z3657" s="20"/>
    </row>
    <row r="3658" spans="1:26" ht="55" hidden="1" customHeight="1" x14ac:dyDescent="0.15">
      <c r="A3658" s="23"/>
      <c r="B3658" s="171"/>
      <c r="C3658" s="22"/>
      <c r="D3658" s="120"/>
      <c r="E3658" s="194"/>
      <c r="F3658" s="195" t="s">
        <v>697</v>
      </c>
      <c r="G3658" s="196"/>
      <c r="H3658" s="197"/>
      <c r="I3658" s="198">
        <f t="shared" ca="1" si="278"/>
        <v>0</v>
      </c>
      <c r="J3658" s="121"/>
      <c r="K3658" s="196">
        <f>SUMIFS(VENTAS[Cantidad],VENTAS[Código del producto Vendido],INVENTARIO[[#This Row],[Code]])</f>
        <v>0</v>
      </c>
      <c r="L3658" s="196">
        <f>INVENTARIO[[#This Row],[Entradas]]-INVENTARIO[[#This Row],[Salidas]]</f>
        <v>0</v>
      </c>
      <c r="M3658" s="197">
        <f ca="1">INVENTARIO[[#This Row],[Pricing 1]]*10%</f>
        <v>0</v>
      </c>
      <c r="N3658" s="197"/>
      <c r="O3658" s="197"/>
      <c r="P3658" s="197" t="e">
        <f t="shared" si="279"/>
        <v>#DIV/0!</v>
      </c>
      <c r="Q3658" s="196"/>
      <c r="R3658" s="197"/>
      <c r="S3658" s="199">
        <f t="shared" si="280"/>
        <v>0</v>
      </c>
      <c r="T3658" s="200">
        <f ca="1">(P3658+S3658)-INVENTARIO[[#This Row],[Comisión 10%]]</f>
        <v>0</v>
      </c>
      <c r="U3658" s="197">
        <f t="shared" ca="1" si="281"/>
        <v>0</v>
      </c>
      <c r="V3658" s="201"/>
      <c r="W3658" s="20">
        <f ca="1">INVENTARIO[[#This Row],[Precio Final]]-(INVENTARIO[[#This Row],[Comisión 10%]]+INVENTARIO[[#This Row],[Costo total]])</f>
        <v>0</v>
      </c>
      <c r="X3658" s="20">
        <f ca="1">INVENTARIO[[#This Row],[Ganancia Unitaria]]*INVENTARIO[[#This Row],[Salidas]]</f>
        <v>0</v>
      </c>
      <c r="Y3658" s="20"/>
      <c r="Z3658" s="20"/>
    </row>
    <row r="3659" spans="1:26" ht="55" hidden="1" customHeight="1" x14ac:dyDescent="0.15">
      <c r="A3659" s="23"/>
      <c r="B3659" s="171"/>
      <c r="C3659" s="22"/>
      <c r="D3659" s="120"/>
      <c r="E3659" s="194"/>
      <c r="F3659" s="195" t="s">
        <v>1044</v>
      </c>
      <c r="G3659" s="196"/>
      <c r="H3659" s="197"/>
      <c r="I3659" s="198">
        <f t="shared" ca="1" si="278"/>
        <v>0</v>
      </c>
      <c r="J3659" s="121"/>
      <c r="K3659" s="196">
        <f>SUMIFS(VENTAS[Cantidad],VENTAS[Código del producto Vendido],INVENTARIO[[#This Row],[Code]])</f>
        <v>0</v>
      </c>
      <c r="L3659" s="196">
        <f>INVENTARIO[[#This Row],[Entradas]]-INVENTARIO[[#This Row],[Salidas]]</f>
        <v>0</v>
      </c>
      <c r="M3659" s="197">
        <f ca="1">INVENTARIO[[#This Row],[Pricing 1]]*10%</f>
        <v>0</v>
      </c>
      <c r="N3659" s="197"/>
      <c r="O3659" s="197"/>
      <c r="P3659" s="197" t="e">
        <f t="shared" si="279"/>
        <v>#DIV/0!</v>
      </c>
      <c r="Q3659" s="196"/>
      <c r="R3659" s="197"/>
      <c r="S3659" s="199">
        <f t="shared" si="280"/>
        <v>0</v>
      </c>
      <c r="T3659" s="200">
        <f ca="1">(P3659+S3659)-INVENTARIO[[#This Row],[Comisión 10%]]</f>
        <v>0</v>
      </c>
      <c r="U3659" s="197">
        <f t="shared" ca="1" si="281"/>
        <v>0</v>
      </c>
      <c r="V3659" s="201"/>
      <c r="W3659" s="20">
        <f ca="1">INVENTARIO[[#This Row],[Precio Final]]-(INVENTARIO[[#This Row],[Comisión 10%]]+INVENTARIO[[#This Row],[Costo total]])</f>
        <v>0</v>
      </c>
      <c r="X3659" s="20">
        <f ca="1">INVENTARIO[[#This Row],[Ganancia Unitaria]]*INVENTARIO[[#This Row],[Salidas]]</f>
        <v>0</v>
      </c>
      <c r="Y3659" s="20"/>
      <c r="Z3659" s="20"/>
    </row>
    <row r="3660" spans="1:26" ht="55" hidden="1" customHeight="1" x14ac:dyDescent="0.15">
      <c r="A3660" s="23"/>
      <c r="B3660" s="171"/>
      <c r="C3660" s="22"/>
      <c r="D3660" s="120"/>
      <c r="E3660" s="194"/>
      <c r="F3660" s="195" t="s">
        <v>697</v>
      </c>
      <c r="G3660" s="196"/>
      <c r="H3660" s="197"/>
      <c r="I3660" s="198">
        <f t="shared" ca="1" si="278"/>
        <v>0</v>
      </c>
      <c r="J3660" s="121"/>
      <c r="K3660" s="196">
        <f>SUMIFS(VENTAS[Cantidad],VENTAS[Código del producto Vendido],INVENTARIO[[#This Row],[Code]])</f>
        <v>0</v>
      </c>
      <c r="L3660" s="196">
        <f>INVENTARIO[[#This Row],[Entradas]]-INVENTARIO[[#This Row],[Salidas]]</f>
        <v>0</v>
      </c>
      <c r="M3660" s="197">
        <f ca="1">INVENTARIO[[#This Row],[Pricing 1]]*10%</f>
        <v>0</v>
      </c>
      <c r="N3660" s="197"/>
      <c r="O3660" s="197"/>
      <c r="P3660" s="197" t="e">
        <f t="shared" si="279"/>
        <v>#DIV/0!</v>
      </c>
      <c r="Q3660" s="196"/>
      <c r="R3660" s="197"/>
      <c r="S3660" s="199">
        <f t="shared" si="280"/>
        <v>0</v>
      </c>
      <c r="T3660" s="200">
        <f ca="1">(P3660+S3660)-INVENTARIO[[#This Row],[Comisión 10%]]</f>
        <v>0</v>
      </c>
      <c r="U3660" s="197">
        <f t="shared" ca="1" si="281"/>
        <v>0</v>
      </c>
      <c r="V3660" s="201"/>
      <c r="W3660" s="20">
        <f ca="1">INVENTARIO[[#This Row],[Precio Final]]-(INVENTARIO[[#This Row],[Comisión 10%]]+INVENTARIO[[#This Row],[Costo total]])</f>
        <v>0</v>
      </c>
      <c r="X3660" s="20">
        <f ca="1">INVENTARIO[[#This Row],[Ganancia Unitaria]]*INVENTARIO[[#This Row],[Salidas]]</f>
        <v>0</v>
      </c>
      <c r="Y3660" s="20"/>
      <c r="Z3660" s="20"/>
    </row>
    <row r="3661" spans="1:26" ht="55" hidden="1" customHeight="1" x14ac:dyDescent="0.15">
      <c r="A3661" s="23"/>
      <c r="B3661" s="171"/>
      <c r="C3661" s="22"/>
      <c r="D3661" s="120"/>
      <c r="E3661" s="194"/>
      <c r="F3661" s="195" t="s">
        <v>698</v>
      </c>
      <c r="G3661" s="196"/>
      <c r="H3661" s="197"/>
      <c r="I3661" s="198">
        <f t="shared" ca="1" si="278"/>
        <v>0</v>
      </c>
      <c r="J3661" s="121"/>
      <c r="K3661" s="196">
        <f>SUMIFS(VENTAS[Cantidad],VENTAS[Código del producto Vendido],INVENTARIO[[#This Row],[Code]])</f>
        <v>0</v>
      </c>
      <c r="L3661" s="196">
        <f>INVENTARIO[[#This Row],[Entradas]]-INVENTARIO[[#This Row],[Salidas]]</f>
        <v>0</v>
      </c>
      <c r="M3661" s="197">
        <f ca="1">INVENTARIO[[#This Row],[Pricing 1]]*10%</f>
        <v>0</v>
      </c>
      <c r="N3661" s="197"/>
      <c r="O3661" s="197"/>
      <c r="P3661" s="197" t="e">
        <f t="shared" si="279"/>
        <v>#DIV/0!</v>
      </c>
      <c r="Q3661" s="196"/>
      <c r="R3661" s="197"/>
      <c r="S3661" s="199">
        <f t="shared" si="280"/>
        <v>0</v>
      </c>
      <c r="T3661" s="200">
        <f ca="1">(P3661+S3661)-INVENTARIO[[#This Row],[Comisión 10%]]</f>
        <v>0</v>
      </c>
      <c r="U3661" s="197">
        <f t="shared" ca="1" si="281"/>
        <v>0</v>
      </c>
      <c r="V3661" s="201"/>
      <c r="W3661" s="20">
        <f ca="1">INVENTARIO[[#This Row],[Precio Final]]-(INVENTARIO[[#This Row],[Comisión 10%]]+INVENTARIO[[#This Row],[Costo total]])</f>
        <v>0</v>
      </c>
      <c r="X3661" s="20">
        <f ca="1">INVENTARIO[[#This Row],[Ganancia Unitaria]]*INVENTARIO[[#This Row],[Salidas]]</f>
        <v>0</v>
      </c>
      <c r="Y3661" s="20"/>
      <c r="Z3661" s="20"/>
    </row>
    <row r="3662" spans="1:26" ht="55" hidden="1" customHeight="1" x14ac:dyDescent="0.15">
      <c r="A3662" s="23"/>
      <c r="B3662" s="171"/>
      <c r="C3662" s="22"/>
      <c r="D3662" s="120"/>
      <c r="E3662" s="194"/>
      <c r="F3662" s="195" t="s">
        <v>692</v>
      </c>
      <c r="G3662" s="196"/>
      <c r="H3662" s="197"/>
      <c r="I3662" s="198">
        <f t="shared" ca="1" si="278"/>
        <v>0</v>
      </c>
      <c r="J3662" s="121"/>
      <c r="K3662" s="196">
        <f>SUMIFS(VENTAS[Cantidad],VENTAS[Código del producto Vendido],INVENTARIO[[#This Row],[Code]])</f>
        <v>0</v>
      </c>
      <c r="L3662" s="196">
        <f>INVENTARIO[[#This Row],[Entradas]]-INVENTARIO[[#This Row],[Salidas]]</f>
        <v>0</v>
      </c>
      <c r="M3662" s="197">
        <f ca="1">INVENTARIO[[#This Row],[Pricing 1]]*10%</f>
        <v>0</v>
      </c>
      <c r="N3662" s="197"/>
      <c r="O3662" s="197"/>
      <c r="P3662" s="197" t="e">
        <f t="shared" si="279"/>
        <v>#DIV/0!</v>
      </c>
      <c r="Q3662" s="196"/>
      <c r="R3662" s="197"/>
      <c r="S3662" s="199">
        <f t="shared" si="280"/>
        <v>0</v>
      </c>
      <c r="T3662" s="200">
        <f ca="1">(P3662+S3662)-INVENTARIO[[#This Row],[Comisión 10%]]</f>
        <v>0</v>
      </c>
      <c r="U3662" s="197">
        <f t="shared" ca="1" si="281"/>
        <v>0</v>
      </c>
      <c r="V3662" s="201"/>
      <c r="W3662" s="20">
        <f ca="1">INVENTARIO[[#This Row],[Precio Final]]-(INVENTARIO[[#This Row],[Comisión 10%]]+INVENTARIO[[#This Row],[Costo total]])</f>
        <v>0</v>
      </c>
      <c r="X3662" s="20">
        <f ca="1">INVENTARIO[[#This Row],[Ganancia Unitaria]]*INVENTARIO[[#This Row],[Salidas]]</f>
        <v>0</v>
      </c>
      <c r="Y3662" s="20"/>
      <c r="Z3662" s="20"/>
    </row>
    <row r="3663" spans="1:26" ht="55" hidden="1" customHeight="1" x14ac:dyDescent="0.15">
      <c r="A3663" s="23"/>
      <c r="B3663" s="171"/>
      <c r="C3663" s="22"/>
      <c r="D3663" s="120"/>
      <c r="E3663" s="194"/>
      <c r="F3663" s="195" t="s">
        <v>695</v>
      </c>
      <c r="G3663" s="196"/>
      <c r="H3663" s="197"/>
      <c r="I3663" s="198">
        <f t="shared" ca="1" si="278"/>
        <v>0</v>
      </c>
      <c r="J3663" s="121"/>
      <c r="K3663" s="196">
        <f>SUMIFS(VENTAS[Cantidad],VENTAS[Código del producto Vendido],INVENTARIO[[#This Row],[Code]])</f>
        <v>0</v>
      </c>
      <c r="L3663" s="196">
        <f>INVENTARIO[[#This Row],[Entradas]]-INVENTARIO[[#This Row],[Salidas]]</f>
        <v>0</v>
      </c>
      <c r="M3663" s="197">
        <f ca="1">INVENTARIO[[#This Row],[Pricing 1]]*10%</f>
        <v>0</v>
      </c>
      <c r="N3663" s="197"/>
      <c r="O3663" s="197"/>
      <c r="P3663" s="197" t="e">
        <f t="shared" si="279"/>
        <v>#DIV/0!</v>
      </c>
      <c r="Q3663" s="196"/>
      <c r="R3663" s="197"/>
      <c r="S3663" s="199">
        <f t="shared" si="280"/>
        <v>0</v>
      </c>
      <c r="T3663" s="200">
        <f ca="1">(P3663+S3663)-INVENTARIO[[#This Row],[Comisión 10%]]</f>
        <v>0</v>
      </c>
      <c r="U3663" s="197">
        <f t="shared" ca="1" si="281"/>
        <v>0</v>
      </c>
      <c r="V3663" s="201"/>
      <c r="W3663" s="20">
        <f ca="1">INVENTARIO[[#This Row],[Precio Final]]-(INVENTARIO[[#This Row],[Comisión 10%]]+INVENTARIO[[#This Row],[Costo total]])</f>
        <v>0</v>
      </c>
      <c r="X3663" s="20">
        <f ca="1">INVENTARIO[[#This Row],[Ganancia Unitaria]]*INVENTARIO[[#This Row],[Salidas]]</f>
        <v>0</v>
      </c>
      <c r="Y3663" s="20"/>
      <c r="Z3663" s="20"/>
    </row>
    <row r="3664" spans="1:26" ht="55" hidden="1" customHeight="1" x14ac:dyDescent="0.15">
      <c r="A3664" s="23"/>
      <c r="B3664" s="171"/>
      <c r="C3664" s="22"/>
      <c r="D3664" s="120"/>
      <c r="E3664" s="194"/>
      <c r="F3664" s="195" t="s">
        <v>697</v>
      </c>
      <c r="G3664" s="196"/>
      <c r="H3664" s="197"/>
      <c r="I3664" s="198">
        <f t="shared" ca="1" si="278"/>
        <v>0</v>
      </c>
      <c r="J3664" s="121"/>
      <c r="K3664" s="196">
        <f>SUMIFS(VENTAS[Cantidad],VENTAS[Código del producto Vendido],INVENTARIO[[#This Row],[Code]])</f>
        <v>0</v>
      </c>
      <c r="L3664" s="196">
        <f>INVENTARIO[[#This Row],[Entradas]]-INVENTARIO[[#This Row],[Salidas]]</f>
        <v>0</v>
      </c>
      <c r="M3664" s="197">
        <f ca="1">INVENTARIO[[#This Row],[Pricing 1]]*10%</f>
        <v>0</v>
      </c>
      <c r="N3664" s="197"/>
      <c r="O3664" s="197"/>
      <c r="P3664" s="197" t="e">
        <f t="shared" si="279"/>
        <v>#DIV/0!</v>
      </c>
      <c r="Q3664" s="196"/>
      <c r="R3664" s="197"/>
      <c r="S3664" s="199">
        <f t="shared" si="280"/>
        <v>0</v>
      </c>
      <c r="T3664" s="200">
        <f ca="1">(P3664+S3664)-INVENTARIO[[#This Row],[Comisión 10%]]</f>
        <v>0</v>
      </c>
      <c r="U3664" s="197">
        <f t="shared" ca="1" si="281"/>
        <v>0</v>
      </c>
      <c r="V3664" s="201"/>
      <c r="W3664" s="20">
        <f ca="1">INVENTARIO[[#This Row],[Precio Final]]-(INVENTARIO[[#This Row],[Comisión 10%]]+INVENTARIO[[#This Row],[Costo total]])</f>
        <v>0</v>
      </c>
      <c r="X3664" s="20">
        <f ca="1">INVENTARIO[[#This Row],[Ganancia Unitaria]]*INVENTARIO[[#This Row],[Salidas]]</f>
        <v>0</v>
      </c>
      <c r="Y3664" s="20"/>
      <c r="Z3664" s="20"/>
    </row>
    <row r="3665" spans="1:26" ht="14" hidden="1" x14ac:dyDescent="0.15">
      <c r="A3665" s="23"/>
      <c r="B3665" s="171"/>
      <c r="C3665" s="22"/>
      <c r="D3665" s="120"/>
      <c r="E3665" s="194"/>
      <c r="F3665" s="195" t="s">
        <v>695</v>
      </c>
      <c r="G3665" s="196"/>
      <c r="H3665" s="197"/>
      <c r="I3665" s="198">
        <f t="shared" ca="1" si="278"/>
        <v>0</v>
      </c>
      <c r="J3665" s="121"/>
      <c r="K3665" s="196">
        <f>SUMIFS(VENTAS[Cantidad],VENTAS[Código del producto Vendido],INVENTARIO[[#This Row],[Code]])</f>
        <v>0</v>
      </c>
      <c r="L3665" s="196">
        <f>INVENTARIO[[#This Row],[Entradas]]-INVENTARIO[[#This Row],[Salidas]]</f>
        <v>0</v>
      </c>
      <c r="M3665" s="197">
        <f ca="1">INVENTARIO[[#This Row],[Pricing 1]]*10%</f>
        <v>0</v>
      </c>
      <c r="N3665" s="197"/>
      <c r="O3665" s="197"/>
      <c r="P3665" s="197" t="e">
        <f t="shared" si="279"/>
        <v>#DIV/0!</v>
      </c>
      <c r="Q3665" s="196"/>
      <c r="R3665" s="197"/>
      <c r="S3665" s="199">
        <f t="shared" si="280"/>
        <v>0</v>
      </c>
      <c r="T3665" s="200">
        <f ca="1">(P3665+S3665)-INVENTARIO[[#This Row],[Comisión 10%]]</f>
        <v>0</v>
      </c>
      <c r="U3665" s="197">
        <f t="shared" ca="1" si="281"/>
        <v>0</v>
      </c>
      <c r="V3665" s="201"/>
      <c r="W3665" s="20">
        <f ca="1">INVENTARIO[[#This Row],[Precio Final]]-(INVENTARIO[[#This Row],[Comisión 10%]]+INVENTARIO[[#This Row],[Costo total]])</f>
        <v>0</v>
      </c>
      <c r="X3665" s="20">
        <f ca="1">INVENTARIO[[#This Row],[Ganancia Unitaria]]*INVENTARIO[[#This Row],[Salidas]]</f>
        <v>0</v>
      </c>
      <c r="Y3665" s="20"/>
      <c r="Z3665" s="20"/>
    </row>
    <row r="3666" spans="1:26" ht="14" hidden="1" x14ac:dyDescent="0.15">
      <c r="A3666" s="23"/>
      <c r="B3666" s="171"/>
      <c r="C3666" s="22"/>
      <c r="D3666" s="120"/>
      <c r="E3666" s="194"/>
      <c r="F3666" s="195" t="s">
        <v>697</v>
      </c>
      <c r="G3666" s="196"/>
      <c r="H3666" s="197"/>
      <c r="I3666" s="198">
        <f t="shared" ca="1" si="278"/>
        <v>0</v>
      </c>
      <c r="J3666" s="121"/>
      <c r="K3666" s="196">
        <f>SUMIFS(VENTAS[Cantidad],VENTAS[Código del producto Vendido],INVENTARIO[[#This Row],[Code]])</f>
        <v>0</v>
      </c>
      <c r="L3666" s="196">
        <f>INVENTARIO[[#This Row],[Entradas]]-INVENTARIO[[#This Row],[Salidas]]</f>
        <v>0</v>
      </c>
      <c r="M3666" s="197">
        <f ca="1">INVENTARIO[[#This Row],[Pricing 1]]*10%</f>
        <v>0</v>
      </c>
      <c r="N3666" s="197"/>
      <c r="O3666" s="197"/>
      <c r="P3666" s="197" t="e">
        <f t="shared" si="279"/>
        <v>#DIV/0!</v>
      </c>
      <c r="Q3666" s="196"/>
      <c r="R3666" s="197"/>
      <c r="S3666" s="199">
        <f t="shared" si="280"/>
        <v>0</v>
      </c>
      <c r="T3666" s="200">
        <f ca="1">(P3666+S3666)-INVENTARIO[[#This Row],[Comisión 10%]]</f>
        <v>0</v>
      </c>
      <c r="U3666" s="197">
        <f t="shared" ca="1" si="281"/>
        <v>0</v>
      </c>
      <c r="V3666" s="201"/>
      <c r="W3666" s="20">
        <f ca="1">INVENTARIO[[#This Row],[Precio Final]]-(INVENTARIO[[#This Row],[Comisión 10%]]+INVENTARIO[[#This Row],[Costo total]])</f>
        <v>0</v>
      </c>
      <c r="X3666" s="20">
        <f ca="1">INVENTARIO[[#This Row],[Ganancia Unitaria]]*INVENTARIO[[#This Row],[Salidas]]</f>
        <v>0</v>
      </c>
      <c r="Y3666" s="20"/>
      <c r="Z3666" s="20"/>
    </row>
    <row r="3667" spans="1:26" ht="24" hidden="1" customHeight="1" x14ac:dyDescent="0.15">
      <c r="A3667" s="23"/>
      <c r="B3667" s="171"/>
      <c r="C3667" s="22"/>
      <c r="D3667" s="120"/>
      <c r="E3667" s="194"/>
      <c r="F3667" s="195"/>
      <c r="G3667" s="196"/>
      <c r="H3667" s="197"/>
      <c r="I3667" s="198">
        <f t="shared" ca="1" si="278"/>
        <v>0</v>
      </c>
      <c r="J3667" s="121"/>
      <c r="K3667" s="196">
        <f>SUMIFS(VENTAS[Cantidad],VENTAS[Código del producto Vendido],INVENTARIO[[#This Row],[Code]])</f>
        <v>0</v>
      </c>
      <c r="L3667" s="196">
        <f>INVENTARIO[[#This Row],[Entradas]]-INVENTARIO[[#This Row],[Salidas]]</f>
        <v>0</v>
      </c>
      <c r="M3667" s="197">
        <f ca="1">INVENTARIO[[#This Row],[Pricing 1]]*10%</f>
        <v>0</v>
      </c>
      <c r="N3667" s="197"/>
      <c r="O3667" s="197"/>
      <c r="P3667" s="197" t="e">
        <f t="shared" si="279"/>
        <v>#DIV/0!</v>
      </c>
      <c r="Q3667" s="196"/>
      <c r="R3667" s="197"/>
      <c r="S3667" s="199">
        <f t="shared" si="280"/>
        <v>0</v>
      </c>
      <c r="T3667" s="200">
        <f ca="1">(P3667+S3667)-INVENTARIO[[#This Row],[Comisión 10%]]</f>
        <v>0</v>
      </c>
      <c r="U3667" s="197">
        <f t="shared" ca="1" si="281"/>
        <v>0</v>
      </c>
      <c r="V3667" s="201"/>
      <c r="W3667" s="20">
        <f ca="1">INVENTARIO[[#This Row],[Precio Final]]-(INVENTARIO[[#This Row],[Comisión 10%]]+INVENTARIO[[#This Row],[Costo total]])</f>
        <v>0</v>
      </c>
      <c r="X3667" s="20">
        <f ca="1">INVENTARIO[[#This Row],[Ganancia Unitaria]]*INVENTARIO[[#This Row],[Salidas]]</f>
        <v>0</v>
      </c>
      <c r="Y3667" s="20"/>
      <c r="Z3667" s="20"/>
    </row>
    <row r="3668" spans="1:26" ht="55" hidden="1" customHeight="1" x14ac:dyDescent="0.15">
      <c r="A3668" s="23"/>
      <c r="B3668" s="202"/>
      <c r="C3668" s="203" t="s">
        <v>12</v>
      </c>
      <c r="D3668" s="204" t="s">
        <v>50</v>
      </c>
      <c r="E3668" s="205" t="s">
        <v>2434</v>
      </c>
      <c r="F3668" s="206" t="s">
        <v>697</v>
      </c>
      <c r="G3668" s="207" t="s">
        <v>426</v>
      </c>
      <c r="H3668" s="208">
        <v>25</v>
      </c>
      <c r="I3668" s="209">
        <f t="shared" ref="I3668:I3673" ca="1" si="282">U3668</f>
        <v>0</v>
      </c>
      <c r="J3668" s="210">
        <v>1</v>
      </c>
      <c r="K3668" s="207">
        <f>SUMIFS(VENTAS[Cantidad],VENTAS[Código del producto Vendido],INVENTARIO[[#This Row],[Code]])</f>
        <v>0</v>
      </c>
      <c r="L3668" s="207">
        <f>INVENTARIO[[#This Row],[Entradas]]-INVENTARIO[[#This Row],[Salidas]]</f>
        <v>1</v>
      </c>
      <c r="M3668" s="208">
        <f ca="1">INVENTARIO[[#This Row],[Pricing 1]]*10%</f>
        <v>0</v>
      </c>
      <c r="N3668" s="208"/>
      <c r="O3668" s="208"/>
      <c r="P3668" s="208" t="e">
        <f t="shared" ref="P3668:P3673" si="283">N3668/O3668</f>
        <v>#DIV/0!</v>
      </c>
      <c r="Q3668" s="207"/>
      <c r="R3668" s="208"/>
      <c r="S3668" s="211">
        <f t="shared" ref="S3668:S3673" si="284">Q3668*R3668/1000</f>
        <v>0</v>
      </c>
      <c r="T3668" s="211">
        <f ca="1">(P3668+S3668)-INVENTARIO[[#This Row],[Comisión 10%]]</f>
        <v>0</v>
      </c>
      <c r="U3668" s="208">
        <f t="shared" ref="U3668:U3673" ca="1" si="285">ROUNDUP(T3668,0)</f>
        <v>0</v>
      </c>
      <c r="V3668" s="212"/>
      <c r="W3668" s="170">
        <f ca="1">INVENTARIO[[#This Row],[Precio Final]]-(INVENTARIO[[#This Row],[Comisión 10%]]+INVENTARIO[[#This Row],[Costo total]])</f>
        <v>0</v>
      </c>
      <c r="X3668" s="170">
        <f ca="1">INVENTARIO[[#This Row],[Ganancia Unitaria]]*INVENTARIO[[#This Row],[Salidas]]</f>
        <v>0</v>
      </c>
      <c r="Y3668" s="170"/>
      <c r="Z3668" s="170"/>
    </row>
    <row r="3669" spans="1:26" ht="55" hidden="1" customHeight="1" x14ac:dyDescent="0.15">
      <c r="A3669" s="23"/>
      <c r="B3669" s="202"/>
      <c r="C3669" s="203" t="s">
        <v>12</v>
      </c>
      <c r="D3669" s="204" t="s">
        <v>50</v>
      </c>
      <c r="E3669" s="205" t="s">
        <v>2435</v>
      </c>
      <c r="F3669" s="206" t="s">
        <v>697</v>
      </c>
      <c r="G3669" s="213" t="s">
        <v>164</v>
      </c>
      <c r="H3669" s="214">
        <v>20</v>
      </c>
      <c r="I3669" s="215">
        <f t="shared" ca="1" si="282"/>
        <v>0</v>
      </c>
      <c r="J3669" s="210"/>
      <c r="K3669" s="213">
        <f>SUMIFS(VENTAS[Cantidad],VENTAS[Código del producto Vendido],INVENTARIO[[#This Row],[Code]])</f>
        <v>0</v>
      </c>
      <c r="L3669" s="213">
        <f>INVENTARIO[[#This Row],[Entradas]]-INVENTARIO[[#This Row],[Salidas]]</f>
        <v>0</v>
      </c>
      <c r="M3669" s="214">
        <f ca="1">INVENTARIO[[#This Row],[Pricing 1]]*10%</f>
        <v>0</v>
      </c>
      <c r="N3669" s="214"/>
      <c r="O3669" s="214"/>
      <c r="P3669" s="214" t="e">
        <f t="shared" si="283"/>
        <v>#DIV/0!</v>
      </c>
      <c r="Q3669" s="213"/>
      <c r="R3669" s="214"/>
      <c r="S3669" s="216">
        <f t="shared" si="284"/>
        <v>0</v>
      </c>
      <c r="T3669" s="216">
        <f ca="1">(P3669+S3669)-INVENTARIO[[#This Row],[Comisión 10%]]</f>
        <v>0</v>
      </c>
      <c r="U3669" s="214">
        <f t="shared" ca="1" si="285"/>
        <v>0</v>
      </c>
      <c r="V3669" s="212"/>
      <c r="W3669" s="170">
        <f ca="1">INVENTARIO[[#This Row],[Precio Final]]-(INVENTARIO[[#This Row],[Comisión 10%]]+INVENTARIO[[#This Row],[Costo total]])</f>
        <v>0</v>
      </c>
      <c r="X3669" s="170">
        <f ca="1">INVENTARIO[[#This Row],[Ganancia Unitaria]]*INVENTARIO[[#This Row],[Salidas]]</f>
        <v>0</v>
      </c>
      <c r="Y3669" s="170"/>
      <c r="Z3669" s="170"/>
    </row>
    <row r="3670" spans="1:26" ht="55" hidden="1" customHeight="1" x14ac:dyDescent="0.15">
      <c r="A3670" s="23"/>
      <c r="B3670" s="202"/>
      <c r="C3670" s="203" t="s">
        <v>12</v>
      </c>
      <c r="D3670" s="204" t="s">
        <v>50</v>
      </c>
      <c r="E3670" s="205" t="s">
        <v>2435</v>
      </c>
      <c r="F3670" s="206" t="s">
        <v>695</v>
      </c>
      <c r="G3670" s="207" t="s">
        <v>164</v>
      </c>
      <c r="H3670" s="208">
        <v>20</v>
      </c>
      <c r="I3670" s="209">
        <f t="shared" ca="1" si="282"/>
        <v>0</v>
      </c>
      <c r="J3670" s="210"/>
      <c r="K3670" s="207">
        <f>SUMIFS(VENTAS[Cantidad],VENTAS[Código del producto Vendido],INVENTARIO[[#This Row],[Code]])</f>
        <v>0</v>
      </c>
      <c r="L3670" s="207">
        <f>INVENTARIO[[#This Row],[Entradas]]-INVENTARIO[[#This Row],[Salidas]]</f>
        <v>0</v>
      </c>
      <c r="M3670" s="208">
        <f ca="1">INVENTARIO[[#This Row],[Pricing 1]]*10%</f>
        <v>0</v>
      </c>
      <c r="N3670" s="208"/>
      <c r="O3670" s="208"/>
      <c r="P3670" s="208" t="e">
        <f t="shared" si="283"/>
        <v>#DIV/0!</v>
      </c>
      <c r="Q3670" s="207"/>
      <c r="R3670" s="208"/>
      <c r="S3670" s="211">
        <f t="shared" si="284"/>
        <v>0</v>
      </c>
      <c r="T3670" s="211">
        <f ca="1">(P3670+S3670)-INVENTARIO[[#This Row],[Comisión 10%]]</f>
        <v>0</v>
      </c>
      <c r="U3670" s="208">
        <f t="shared" ca="1" si="285"/>
        <v>0</v>
      </c>
      <c r="V3670" s="212"/>
      <c r="W3670" s="170">
        <f ca="1">INVENTARIO[[#This Row],[Precio Final]]-(INVENTARIO[[#This Row],[Comisión 10%]]+INVENTARIO[[#This Row],[Costo total]])</f>
        <v>0</v>
      </c>
      <c r="X3670" s="170">
        <f ca="1">INVENTARIO[[#This Row],[Ganancia Unitaria]]*INVENTARIO[[#This Row],[Salidas]]</f>
        <v>0</v>
      </c>
      <c r="Y3670" s="170"/>
      <c r="Z3670" s="170"/>
    </row>
    <row r="3671" spans="1:26" ht="55" hidden="1" customHeight="1" x14ac:dyDescent="0.15">
      <c r="A3671" s="23"/>
      <c r="B3671" s="202"/>
      <c r="C3671" s="203" t="s">
        <v>12</v>
      </c>
      <c r="D3671" s="204" t="s">
        <v>50</v>
      </c>
      <c r="E3671" s="205" t="s">
        <v>2436</v>
      </c>
      <c r="F3671" s="206" t="s">
        <v>692</v>
      </c>
      <c r="G3671" s="213" t="s">
        <v>426</v>
      </c>
      <c r="H3671" s="214">
        <v>28</v>
      </c>
      <c r="I3671" s="215">
        <f t="shared" ca="1" si="282"/>
        <v>0</v>
      </c>
      <c r="J3671" s="210"/>
      <c r="K3671" s="213">
        <v>1</v>
      </c>
      <c r="L3671" s="213">
        <f>INVENTARIO[[#This Row],[Entradas]]-INVENTARIO[[#This Row],[Salidas]]</f>
        <v>-1</v>
      </c>
      <c r="M3671" s="214">
        <f ca="1">INVENTARIO[[#This Row],[Pricing 1]]*10%</f>
        <v>0</v>
      </c>
      <c r="N3671" s="214"/>
      <c r="O3671" s="214"/>
      <c r="P3671" s="214" t="e">
        <f t="shared" si="283"/>
        <v>#DIV/0!</v>
      </c>
      <c r="Q3671" s="213"/>
      <c r="R3671" s="214"/>
      <c r="S3671" s="216">
        <f t="shared" si="284"/>
        <v>0</v>
      </c>
      <c r="T3671" s="216">
        <f ca="1">(P3671+S3671)-INVENTARIO[[#This Row],[Comisión 10%]]</f>
        <v>0</v>
      </c>
      <c r="U3671" s="214">
        <f t="shared" ca="1" si="285"/>
        <v>0</v>
      </c>
      <c r="V3671" s="212"/>
      <c r="W3671" s="170">
        <f ca="1">INVENTARIO[[#This Row],[Precio Final]]-(INVENTARIO[[#This Row],[Comisión 10%]]+INVENTARIO[[#This Row],[Costo total]])</f>
        <v>0</v>
      </c>
      <c r="X3671" s="170">
        <f ca="1">INVENTARIO[[#This Row],[Ganancia Unitaria]]*INVENTARIO[[#This Row],[Salidas]]</f>
        <v>0</v>
      </c>
      <c r="Y3671" s="170"/>
      <c r="Z3671" s="170"/>
    </row>
    <row r="3672" spans="1:26" ht="55" hidden="1" customHeight="1" x14ac:dyDescent="0.15">
      <c r="A3672" s="23"/>
      <c r="B3672" s="202"/>
      <c r="C3672" s="203" t="s">
        <v>12</v>
      </c>
      <c r="D3672" s="204" t="s">
        <v>50</v>
      </c>
      <c r="E3672" s="205" t="s">
        <v>2437</v>
      </c>
      <c r="F3672" s="206" t="s">
        <v>697</v>
      </c>
      <c r="G3672" s="207" t="s">
        <v>1958</v>
      </c>
      <c r="H3672" s="208">
        <v>19</v>
      </c>
      <c r="I3672" s="209">
        <f t="shared" ca="1" si="282"/>
        <v>0</v>
      </c>
      <c r="J3672" s="210"/>
      <c r="K3672" s="207">
        <v>1</v>
      </c>
      <c r="L3672" s="207">
        <f>INVENTARIO[[#This Row],[Entradas]]-INVENTARIO[[#This Row],[Salidas]]</f>
        <v>-1</v>
      </c>
      <c r="M3672" s="208">
        <f ca="1">INVENTARIO[[#This Row],[Pricing 1]]*10%</f>
        <v>0</v>
      </c>
      <c r="N3672" s="208"/>
      <c r="O3672" s="208"/>
      <c r="P3672" s="208" t="e">
        <f t="shared" si="283"/>
        <v>#DIV/0!</v>
      </c>
      <c r="Q3672" s="207"/>
      <c r="R3672" s="208"/>
      <c r="S3672" s="211">
        <f t="shared" si="284"/>
        <v>0</v>
      </c>
      <c r="T3672" s="211">
        <f ca="1">(P3672+S3672)-INVENTARIO[[#This Row],[Comisión 10%]]</f>
        <v>0</v>
      </c>
      <c r="U3672" s="208">
        <f t="shared" ca="1" si="285"/>
        <v>0</v>
      </c>
      <c r="V3672" s="212"/>
      <c r="W3672" s="170">
        <f ca="1">INVENTARIO[[#This Row],[Precio Final]]-(INVENTARIO[[#This Row],[Comisión 10%]]+INVENTARIO[[#This Row],[Costo total]])</f>
        <v>0</v>
      </c>
      <c r="X3672" s="170">
        <f ca="1">INVENTARIO[[#This Row],[Ganancia Unitaria]]*INVENTARIO[[#This Row],[Salidas]]</f>
        <v>0</v>
      </c>
      <c r="Y3672" s="170"/>
      <c r="Z3672" s="170"/>
    </row>
    <row r="3673" spans="1:26" ht="55" hidden="1" customHeight="1" x14ac:dyDescent="0.15">
      <c r="A3673" s="23"/>
      <c r="B3673" s="202"/>
      <c r="C3673" s="203" t="s">
        <v>12</v>
      </c>
      <c r="D3673" s="204"/>
      <c r="E3673" s="205"/>
      <c r="F3673" s="206"/>
      <c r="G3673" s="213"/>
      <c r="H3673" s="214"/>
      <c r="I3673" s="215">
        <f t="shared" ca="1" si="282"/>
        <v>0</v>
      </c>
      <c r="J3673" s="210"/>
      <c r="K3673" s="213">
        <f>SUMIFS(VENTAS[Cantidad],VENTAS[Código del producto Vendido],INVENTARIO[[#This Row],[Code]])</f>
        <v>0</v>
      </c>
      <c r="L3673" s="213">
        <f>INVENTARIO[[#This Row],[Entradas]]-INVENTARIO[[#This Row],[Salidas]]</f>
        <v>0</v>
      </c>
      <c r="M3673" s="214">
        <f ca="1">INVENTARIO[[#This Row],[Pricing 1]]*10%</f>
        <v>0</v>
      </c>
      <c r="N3673" s="214"/>
      <c r="O3673" s="214"/>
      <c r="P3673" s="214" t="e">
        <f t="shared" si="283"/>
        <v>#DIV/0!</v>
      </c>
      <c r="Q3673" s="213"/>
      <c r="R3673" s="214"/>
      <c r="S3673" s="216">
        <f t="shared" si="284"/>
        <v>0</v>
      </c>
      <c r="T3673" s="216">
        <f ca="1">(P3673+S3673)-INVENTARIO[[#This Row],[Comisión 10%]]</f>
        <v>0</v>
      </c>
      <c r="U3673" s="214">
        <f t="shared" ca="1" si="285"/>
        <v>0</v>
      </c>
      <c r="V3673" s="212"/>
      <c r="W3673" s="170">
        <f ca="1">INVENTARIO[[#This Row],[Precio Final]]-(INVENTARIO[[#This Row],[Comisión 10%]]+INVENTARIO[[#This Row],[Costo total]])</f>
        <v>0</v>
      </c>
      <c r="X3673" s="170">
        <f ca="1">INVENTARIO[[#This Row],[Ganancia Unitaria]]*INVENTARIO[[#This Row],[Salidas]]</f>
        <v>0</v>
      </c>
      <c r="Y3673" s="170"/>
      <c r="Z3673" s="170"/>
    </row>
    <row r="3674" spans="1:26" ht="55" customHeight="1" x14ac:dyDescent="0.15">
      <c r="A3674" s="23"/>
      <c r="B3674" s="89"/>
      <c r="C3674" s="22"/>
      <c r="D3674" s="102"/>
      <c r="E3674" s="83"/>
      <c r="F3674" s="83"/>
      <c r="G3674" s="83"/>
      <c r="H3674" s="83"/>
      <c r="I3674" s="83"/>
      <c r="J3674" s="83"/>
      <c r="K3674" s="83"/>
      <c r="L3674" s="83"/>
      <c r="M3674" s="83"/>
      <c r="N3674" s="83"/>
      <c r="O3674" s="83"/>
      <c r="P3674" s="83"/>
      <c r="Q3674" s="83"/>
      <c r="R3674" s="83"/>
      <c r="S3674" s="83"/>
      <c r="T3674" s="173"/>
      <c r="U3674" s="176"/>
      <c r="V3674" s="20"/>
      <c r="W3674" s="20"/>
      <c r="X3674" s="20"/>
      <c r="Y3674" s="20"/>
      <c r="Z3674" s="20"/>
    </row>
    <row r="3675" spans="1:26" ht="55" customHeight="1" x14ac:dyDescent="0.15">
      <c r="A3675" s="23"/>
      <c r="B3675" s="89"/>
      <c r="C3675" s="22"/>
      <c r="D3675" s="102"/>
      <c r="E3675" s="78"/>
      <c r="F3675" s="78"/>
      <c r="G3675" s="78"/>
      <c r="H3675" s="78"/>
      <c r="I3675" s="78"/>
      <c r="J3675" s="78"/>
      <c r="K3675" s="78"/>
      <c r="L3675" s="78"/>
      <c r="M3675" s="78"/>
      <c r="N3675" s="78"/>
      <c r="O3675" s="78"/>
      <c r="P3675" s="78"/>
      <c r="Q3675" s="78"/>
      <c r="R3675" s="78"/>
      <c r="S3675" s="78"/>
      <c r="T3675" s="174"/>
      <c r="U3675" s="177"/>
      <c r="V3675" s="20"/>
      <c r="W3675" s="20"/>
      <c r="X3675" s="20"/>
      <c r="Y3675" s="20"/>
      <c r="Z3675" s="20"/>
    </row>
    <row r="3676" spans="1:26" ht="55" customHeight="1" x14ac:dyDescent="0.15">
      <c r="A3676" s="23"/>
      <c r="B3676" s="89"/>
      <c r="C3676" s="22"/>
      <c r="D3676" s="102"/>
      <c r="E3676" s="83"/>
      <c r="F3676" s="83"/>
      <c r="G3676" s="83"/>
      <c r="H3676" s="83"/>
      <c r="I3676" s="83"/>
      <c r="J3676" s="83"/>
      <c r="K3676" s="83"/>
      <c r="L3676" s="83"/>
      <c r="M3676" s="83"/>
      <c r="N3676" s="83"/>
      <c r="O3676" s="83"/>
      <c r="P3676" s="83"/>
      <c r="Q3676" s="83"/>
      <c r="R3676" s="83"/>
      <c r="S3676" s="83"/>
      <c r="T3676" s="173"/>
      <c r="U3676" s="176"/>
      <c r="V3676" s="20"/>
      <c r="W3676" s="20"/>
      <c r="X3676" s="20"/>
      <c r="Y3676" s="20"/>
      <c r="Z3676" s="20"/>
    </row>
    <row r="3677" spans="1:26" ht="55" customHeight="1" x14ac:dyDescent="0.15">
      <c r="A3677" s="23"/>
      <c r="B3677" s="89"/>
      <c r="C3677" s="22"/>
      <c r="D3677" s="102"/>
      <c r="E3677" s="78"/>
      <c r="F3677" s="78"/>
      <c r="G3677" s="78"/>
      <c r="H3677" s="78"/>
      <c r="I3677" s="78"/>
      <c r="J3677" s="78"/>
      <c r="K3677" s="78"/>
      <c r="L3677" s="78"/>
      <c r="M3677" s="78"/>
      <c r="N3677" s="78"/>
      <c r="O3677" s="78"/>
      <c r="P3677" s="78"/>
      <c r="Q3677" s="78"/>
      <c r="R3677" s="78"/>
      <c r="S3677" s="78"/>
      <c r="T3677" s="174"/>
      <c r="U3677" s="177"/>
      <c r="V3677" s="20"/>
      <c r="W3677" s="20"/>
      <c r="X3677" s="20"/>
      <c r="Y3677" s="20"/>
      <c r="Z3677" s="20"/>
    </row>
    <row r="3678" spans="1:26" ht="55" customHeight="1" x14ac:dyDescent="0.15">
      <c r="A3678" s="23"/>
      <c r="B3678" s="89"/>
      <c r="C3678" s="22"/>
      <c r="D3678" s="102"/>
      <c r="E3678" s="83"/>
      <c r="F3678" s="83"/>
      <c r="G3678" s="83"/>
      <c r="H3678" s="83"/>
      <c r="I3678" s="83"/>
      <c r="J3678" s="83"/>
      <c r="K3678" s="83"/>
      <c r="L3678" s="83"/>
      <c r="M3678" s="83"/>
      <c r="N3678" s="83"/>
      <c r="O3678" s="83"/>
      <c r="P3678" s="83"/>
      <c r="Q3678" s="83"/>
      <c r="R3678" s="83"/>
      <c r="S3678" s="83"/>
      <c r="T3678" s="173"/>
      <c r="U3678" s="176"/>
      <c r="V3678" s="20"/>
      <c r="W3678" s="20"/>
      <c r="X3678" s="20"/>
      <c r="Y3678" s="20"/>
      <c r="Z3678" s="20"/>
    </row>
    <row r="3679" spans="1:26" ht="55" customHeight="1" x14ac:dyDescent="0.15">
      <c r="A3679" s="23"/>
      <c r="B3679" s="89"/>
      <c r="C3679" s="22"/>
      <c r="D3679" s="102"/>
      <c r="E3679" s="78"/>
      <c r="F3679" s="78"/>
      <c r="G3679" s="78"/>
      <c r="H3679" s="78"/>
      <c r="I3679" s="78"/>
      <c r="J3679" s="78"/>
      <c r="K3679" s="78"/>
      <c r="L3679" s="78"/>
      <c r="M3679" s="78"/>
      <c r="N3679" s="78"/>
      <c r="O3679" s="78"/>
      <c r="P3679" s="78"/>
      <c r="Q3679" s="78"/>
      <c r="R3679" s="78"/>
      <c r="S3679" s="78"/>
      <c r="T3679" s="174"/>
      <c r="U3679" s="177"/>
      <c r="V3679" s="20"/>
      <c r="W3679" s="20"/>
      <c r="X3679" s="20"/>
      <c r="Y3679" s="20"/>
      <c r="Z3679" s="20"/>
    </row>
    <row r="3680" spans="1:26" ht="55" customHeight="1" x14ac:dyDescent="0.15">
      <c r="A3680" s="23"/>
      <c r="B3680" s="89"/>
      <c r="C3680" s="22"/>
      <c r="D3680" s="102"/>
      <c r="E3680" s="83"/>
      <c r="F3680" s="83"/>
      <c r="G3680" s="83"/>
      <c r="H3680" s="83"/>
      <c r="I3680" s="83"/>
      <c r="J3680" s="83"/>
      <c r="K3680" s="83"/>
      <c r="L3680" s="83"/>
      <c r="M3680" s="83"/>
      <c r="N3680" s="83"/>
      <c r="O3680" s="83"/>
      <c r="P3680" s="83"/>
      <c r="Q3680" s="83"/>
      <c r="R3680" s="83"/>
      <c r="S3680" s="83"/>
      <c r="T3680" s="173"/>
      <c r="U3680" s="176"/>
      <c r="V3680" s="20"/>
      <c r="W3680" s="20"/>
      <c r="X3680" s="20"/>
      <c r="Y3680" s="20"/>
      <c r="Z3680" s="20"/>
    </row>
    <row r="3681" spans="1:26" ht="55" customHeight="1" x14ac:dyDescent="0.15">
      <c r="A3681" s="23"/>
      <c r="B3681" s="89"/>
      <c r="C3681" s="22"/>
      <c r="D3681" s="102"/>
      <c r="E3681" s="78"/>
      <c r="F3681" s="78"/>
      <c r="G3681" s="78"/>
      <c r="H3681" s="78"/>
      <c r="I3681" s="78"/>
      <c r="J3681" s="78"/>
      <c r="K3681" s="78"/>
      <c r="L3681" s="78"/>
      <c r="M3681" s="78"/>
      <c r="N3681" s="78"/>
      <c r="O3681" s="78"/>
      <c r="P3681" s="78"/>
      <c r="Q3681" s="78"/>
      <c r="R3681" s="78"/>
      <c r="S3681" s="78"/>
      <c r="T3681" s="174"/>
      <c r="U3681" s="177"/>
      <c r="V3681" s="20"/>
      <c r="W3681" s="20"/>
      <c r="X3681" s="20"/>
      <c r="Y3681" s="20"/>
      <c r="Z3681" s="20"/>
    </row>
    <row r="3682" spans="1:26" ht="55" customHeight="1" x14ac:dyDescent="0.15">
      <c r="A3682" s="23"/>
      <c r="B3682" s="89"/>
      <c r="C3682" s="22"/>
      <c r="D3682" s="102"/>
      <c r="E3682" s="83"/>
      <c r="F3682" s="83"/>
      <c r="G3682" s="83"/>
      <c r="H3682" s="83"/>
      <c r="I3682" s="83"/>
      <c r="J3682" s="83"/>
      <c r="K3682" s="83"/>
      <c r="L3682" s="83"/>
      <c r="M3682" s="83"/>
      <c r="N3682" s="83"/>
      <c r="O3682" s="83"/>
      <c r="P3682" s="83"/>
      <c r="Q3682" s="83"/>
      <c r="R3682" s="83"/>
      <c r="S3682" s="83"/>
      <c r="T3682" s="173"/>
      <c r="U3682" s="176"/>
      <c r="V3682" s="20"/>
      <c r="W3682" s="20"/>
      <c r="X3682" s="20"/>
      <c r="Y3682" s="20"/>
      <c r="Z3682" s="20"/>
    </row>
    <row r="3683" spans="1:26" ht="55" customHeight="1" x14ac:dyDescent="0.15">
      <c r="A3683" s="23"/>
      <c r="B3683" s="89"/>
      <c r="C3683" s="22"/>
      <c r="D3683" s="102"/>
      <c r="E3683" s="78"/>
      <c r="F3683" s="78"/>
      <c r="G3683" s="78"/>
      <c r="H3683" s="78"/>
      <c r="I3683" s="78"/>
      <c r="J3683" s="78"/>
      <c r="K3683" s="78"/>
      <c r="L3683" s="78"/>
      <c r="M3683" s="78"/>
      <c r="N3683" s="78"/>
      <c r="O3683" s="78"/>
      <c r="P3683" s="78"/>
      <c r="Q3683" s="78"/>
      <c r="R3683" s="78"/>
      <c r="S3683" s="78"/>
      <c r="T3683" s="174"/>
      <c r="U3683" s="177"/>
      <c r="V3683" s="20"/>
      <c r="W3683" s="20"/>
      <c r="X3683" s="20"/>
      <c r="Y3683" s="20"/>
      <c r="Z3683" s="20"/>
    </row>
    <row r="3684" spans="1:26" ht="55" customHeight="1" x14ac:dyDescent="0.15">
      <c r="A3684" s="23"/>
      <c r="B3684" s="89"/>
      <c r="C3684" s="22"/>
      <c r="D3684" s="102"/>
      <c r="E3684" s="83"/>
      <c r="F3684" s="83"/>
      <c r="G3684" s="83"/>
      <c r="H3684" s="83"/>
      <c r="I3684" s="83"/>
      <c r="J3684" s="83"/>
      <c r="K3684" s="83"/>
      <c r="L3684" s="83"/>
      <c r="M3684" s="83"/>
      <c r="N3684" s="83"/>
      <c r="O3684" s="83"/>
      <c r="P3684" s="83"/>
      <c r="Q3684" s="83"/>
      <c r="R3684" s="83"/>
      <c r="S3684" s="83"/>
      <c r="T3684" s="173"/>
      <c r="U3684" s="176"/>
      <c r="V3684" s="20"/>
      <c r="W3684" s="20"/>
      <c r="X3684" s="20"/>
      <c r="Y3684" s="20"/>
      <c r="Z3684" s="20"/>
    </row>
    <row r="3685" spans="1:26" ht="55" customHeight="1" x14ac:dyDescent="0.15">
      <c r="A3685" s="23"/>
      <c r="B3685" s="89"/>
      <c r="C3685" s="22"/>
      <c r="D3685" s="102"/>
      <c r="E3685" s="78"/>
      <c r="F3685" s="78"/>
      <c r="G3685" s="78"/>
      <c r="H3685" s="78"/>
      <c r="I3685" s="78"/>
      <c r="J3685" s="78"/>
      <c r="K3685" s="78"/>
      <c r="L3685" s="78"/>
      <c r="M3685" s="78"/>
      <c r="N3685" s="78"/>
      <c r="O3685" s="78"/>
      <c r="P3685" s="78"/>
      <c r="Q3685" s="78"/>
      <c r="R3685" s="78"/>
      <c r="S3685" s="78"/>
      <c r="T3685" s="174"/>
      <c r="U3685" s="177"/>
      <c r="V3685" s="20"/>
      <c r="W3685" s="20"/>
      <c r="X3685" s="20"/>
      <c r="Y3685" s="20"/>
      <c r="Z3685" s="20"/>
    </row>
    <row r="3686" spans="1:26" ht="55" customHeight="1" x14ac:dyDescent="0.15">
      <c r="A3686" s="23"/>
      <c r="B3686" s="89"/>
      <c r="C3686" s="22"/>
      <c r="D3686" s="102"/>
      <c r="E3686" s="83"/>
      <c r="F3686" s="83"/>
      <c r="G3686" s="83"/>
      <c r="H3686" s="83"/>
      <c r="I3686" s="83"/>
      <c r="J3686" s="83"/>
      <c r="K3686" s="83"/>
      <c r="L3686" s="83"/>
      <c r="M3686" s="83"/>
      <c r="N3686" s="83"/>
      <c r="O3686" s="83"/>
      <c r="P3686" s="83"/>
      <c r="Q3686" s="83"/>
      <c r="R3686" s="83"/>
      <c r="S3686" s="83"/>
      <c r="T3686" s="173"/>
      <c r="U3686" s="176"/>
      <c r="V3686" s="20"/>
      <c r="W3686" s="20"/>
      <c r="X3686" s="20"/>
      <c r="Y3686" s="20"/>
      <c r="Z3686" s="20"/>
    </row>
    <row r="3687" spans="1:26" ht="55" customHeight="1" x14ac:dyDescent="0.15">
      <c r="A3687" s="23"/>
      <c r="B3687" s="89"/>
      <c r="C3687" s="22"/>
      <c r="D3687" s="102"/>
      <c r="E3687" s="78"/>
      <c r="F3687" s="78"/>
      <c r="G3687" s="78"/>
      <c r="H3687" s="78"/>
      <c r="I3687" s="78"/>
      <c r="J3687" s="78"/>
      <c r="K3687" s="78"/>
      <c r="L3687" s="78"/>
      <c r="M3687" s="78"/>
      <c r="N3687" s="78"/>
      <c r="O3687" s="78"/>
      <c r="P3687" s="78"/>
      <c r="Q3687" s="78"/>
      <c r="R3687" s="78"/>
      <c r="S3687" s="78"/>
      <c r="T3687" s="174"/>
      <c r="U3687" s="177"/>
      <c r="V3687" s="20"/>
      <c r="W3687" s="20"/>
      <c r="X3687" s="20"/>
      <c r="Y3687" s="20"/>
      <c r="Z3687" s="20"/>
    </row>
    <row r="3688" spans="1:26" ht="55" customHeight="1" x14ac:dyDescent="0.15">
      <c r="A3688" s="23"/>
      <c r="B3688" s="89"/>
      <c r="C3688" s="22"/>
      <c r="D3688" s="102"/>
      <c r="E3688" s="83"/>
      <c r="F3688" s="83"/>
      <c r="G3688" s="83"/>
      <c r="H3688" s="83"/>
      <c r="I3688" s="83"/>
      <c r="J3688" s="83"/>
      <c r="K3688" s="83"/>
      <c r="L3688" s="83"/>
      <c r="M3688" s="83"/>
      <c r="N3688" s="83"/>
      <c r="O3688" s="83"/>
      <c r="P3688" s="83"/>
      <c r="Q3688" s="83"/>
      <c r="R3688" s="83"/>
      <c r="S3688" s="83"/>
      <c r="T3688" s="173"/>
      <c r="U3688" s="176"/>
      <c r="V3688" s="20"/>
      <c r="W3688" s="20"/>
      <c r="X3688" s="20"/>
      <c r="Y3688" s="20"/>
      <c r="Z3688" s="20"/>
    </row>
    <row r="3689" spans="1:26" ht="55" customHeight="1" x14ac:dyDescent="0.15">
      <c r="A3689" s="23"/>
      <c r="B3689" s="89"/>
      <c r="C3689" s="22"/>
      <c r="D3689" s="102"/>
      <c r="E3689" s="78"/>
      <c r="F3689" s="78"/>
      <c r="G3689" s="78"/>
      <c r="H3689" s="78"/>
      <c r="I3689" s="78"/>
      <c r="J3689" s="78"/>
      <c r="K3689" s="78"/>
      <c r="L3689" s="78"/>
      <c r="M3689" s="78"/>
      <c r="N3689" s="78"/>
      <c r="O3689" s="78"/>
      <c r="P3689" s="78"/>
      <c r="Q3689" s="78"/>
      <c r="R3689" s="78"/>
      <c r="S3689" s="78"/>
      <c r="T3689" s="174"/>
      <c r="U3689" s="177"/>
      <c r="V3689" s="20"/>
      <c r="W3689" s="20"/>
      <c r="X3689" s="20"/>
      <c r="Y3689" s="20"/>
      <c r="Z3689" s="20"/>
    </row>
    <row r="3690" spans="1:26" ht="55" customHeight="1" x14ac:dyDescent="0.15">
      <c r="A3690" s="23"/>
      <c r="B3690" s="89"/>
      <c r="C3690" s="22"/>
      <c r="D3690" s="102"/>
      <c r="E3690" s="83"/>
      <c r="F3690" s="83"/>
      <c r="G3690" s="83"/>
      <c r="H3690" s="83"/>
      <c r="I3690" s="83"/>
      <c r="J3690" s="83"/>
      <c r="K3690" s="83"/>
      <c r="L3690" s="83"/>
      <c r="M3690" s="83"/>
      <c r="N3690" s="83"/>
      <c r="O3690" s="83"/>
      <c r="P3690" s="83"/>
      <c r="Q3690" s="83"/>
      <c r="R3690" s="83"/>
      <c r="S3690" s="83"/>
      <c r="T3690" s="173"/>
      <c r="U3690" s="176"/>
      <c r="V3690" s="20"/>
      <c r="W3690" s="20"/>
      <c r="X3690" s="20"/>
      <c r="Y3690" s="20"/>
      <c r="Z3690" s="20"/>
    </row>
    <row r="3691" spans="1:26" ht="55" customHeight="1" x14ac:dyDescent="0.15">
      <c r="A3691" s="23"/>
      <c r="B3691" s="89"/>
      <c r="C3691" s="22"/>
      <c r="D3691" s="102"/>
      <c r="E3691" s="78"/>
      <c r="F3691" s="78"/>
      <c r="G3691" s="78"/>
      <c r="H3691" s="78"/>
      <c r="I3691" s="78"/>
      <c r="J3691" s="78"/>
      <c r="K3691" s="78"/>
      <c r="L3691" s="78"/>
      <c r="M3691" s="78"/>
      <c r="N3691" s="78"/>
      <c r="O3691" s="78"/>
      <c r="P3691" s="78"/>
      <c r="Q3691" s="78"/>
      <c r="R3691" s="78"/>
      <c r="S3691" s="78"/>
      <c r="T3691" s="174"/>
      <c r="U3691" s="177"/>
      <c r="V3691" s="20"/>
      <c r="W3691" s="20"/>
      <c r="X3691" s="20"/>
      <c r="Y3691" s="20"/>
      <c r="Z3691" s="20"/>
    </row>
    <row r="3692" spans="1:26" ht="55" customHeight="1" x14ac:dyDescent="0.15">
      <c r="A3692" s="23"/>
      <c r="B3692" s="89"/>
      <c r="C3692" s="22"/>
      <c r="D3692" s="102"/>
      <c r="E3692" s="83"/>
      <c r="F3692" s="83"/>
      <c r="G3692" s="83"/>
      <c r="H3692" s="83"/>
      <c r="I3692" s="83"/>
      <c r="J3692" s="83"/>
      <c r="K3692" s="83"/>
      <c r="L3692" s="83"/>
      <c r="M3692" s="83"/>
      <c r="N3692" s="83"/>
      <c r="O3692" s="83"/>
      <c r="P3692" s="83"/>
      <c r="Q3692" s="83"/>
      <c r="R3692" s="83"/>
      <c r="S3692" s="83"/>
      <c r="T3692" s="173"/>
      <c r="U3692" s="176"/>
      <c r="V3692" s="20"/>
      <c r="W3692" s="20"/>
      <c r="X3692" s="20"/>
      <c r="Y3692" s="20"/>
      <c r="Z3692" s="20"/>
    </row>
    <row r="3693" spans="1:26" ht="55" customHeight="1" x14ac:dyDescent="0.15">
      <c r="A3693" s="23"/>
      <c r="B3693" s="89"/>
      <c r="C3693" s="22"/>
      <c r="D3693" s="102"/>
      <c r="E3693" s="78"/>
      <c r="F3693" s="78"/>
      <c r="G3693" s="78"/>
      <c r="H3693" s="78"/>
      <c r="I3693" s="78"/>
      <c r="J3693" s="78"/>
      <c r="K3693" s="78"/>
      <c r="L3693" s="78"/>
      <c r="M3693" s="78"/>
      <c r="N3693" s="78"/>
      <c r="O3693" s="78"/>
      <c r="P3693" s="78"/>
      <c r="Q3693" s="78"/>
      <c r="R3693" s="78"/>
      <c r="S3693" s="78"/>
      <c r="T3693" s="174"/>
      <c r="U3693" s="177"/>
      <c r="V3693" s="20"/>
      <c r="W3693" s="20"/>
      <c r="X3693" s="20"/>
      <c r="Y3693" s="20"/>
      <c r="Z3693" s="20"/>
    </row>
    <row r="3694" spans="1:26" ht="55" customHeight="1" x14ac:dyDescent="0.15">
      <c r="A3694" s="23"/>
      <c r="B3694" s="89"/>
      <c r="C3694" s="22"/>
      <c r="D3694" s="102"/>
      <c r="E3694" s="83"/>
      <c r="F3694" s="83"/>
      <c r="G3694" s="83"/>
      <c r="H3694" s="83"/>
      <c r="I3694" s="83"/>
      <c r="J3694" s="83"/>
      <c r="K3694" s="83"/>
      <c r="L3694" s="83"/>
      <c r="M3694" s="83"/>
      <c r="N3694" s="83"/>
      <c r="O3694" s="83"/>
      <c r="P3694" s="83"/>
      <c r="Q3694" s="83"/>
      <c r="R3694" s="83"/>
      <c r="S3694" s="83"/>
      <c r="T3694" s="173"/>
      <c r="U3694" s="176"/>
      <c r="V3694" s="20"/>
      <c r="W3694" s="20"/>
      <c r="X3694" s="20"/>
      <c r="Y3694" s="20"/>
      <c r="Z3694" s="20"/>
    </row>
    <row r="3695" spans="1:26" ht="55" customHeight="1" x14ac:dyDescent="0.15">
      <c r="A3695" s="23"/>
      <c r="B3695" s="89"/>
      <c r="C3695" s="22"/>
      <c r="D3695" s="102"/>
      <c r="E3695" s="78"/>
      <c r="F3695" s="78"/>
      <c r="G3695" s="78"/>
      <c r="H3695" s="78"/>
      <c r="I3695" s="78"/>
      <c r="J3695" s="78"/>
      <c r="K3695" s="78"/>
      <c r="L3695" s="78"/>
      <c r="M3695" s="78"/>
      <c r="N3695" s="78"/>
      <c r="O3695" s="78"/>
      <c r="P3695" s="78"/>
      <c r="Q3695" s="78"/>
      <c r="R3695" s="78"/>
      <c r="S3695" s="78"/>
      <c r="T3695" s="174"/>
      <c r="U3695" s="177"/>
      <c r="V3695" s="20"/>
      <c r="W3695" s="20"/>
      <c r="X3695" s="20"/>
      <c r="Y3695" s="20"/>
      <c r="Z3695" s="20"/>
    </row>
    <row r="3696" spans="1:26" ht="55" customHeight="1" x14ac:dyDescent="0.15">
      <c r="A3696" s="23"/>
      <c r="B3696" s="89"/>
      <c r="C3696" s="22"/>
      <c r="D3696" s="102"/>
      <c r="E3696" s="83"/>
      <c r="F3696" s="83"/>
      <c r="G3696" s="83"/>
      <c r="H3696" s="83"/>
      <c r="I3696" s="83"/>
      <c r="J3696" s="83"/>
      <c r="K3696" s="83"/>
      <c r="L3696" s="83"/>
      <c r="M3696" s="83"/>
      <c r="N3696" s="83"/>
      <c r="O3696" s="83"/>
      <c r="P3696" s="83"/>
      <c r="Q3696" s="83"/>
      <c r="R3696" s="83"/>
      <c r="S3696" s="83"/>
      <c r="T3696" s="173"/>
      <c r="U3696" s="176"/>
      <c r="V3696" s="20"/>
      <c r="W3696" s="20"/>
      <c r="X3696" s="20"/>
      <c r="Y3696" s="20"/>
      <c r="Z3696" s="20"/>
    </row>
    <row r="3697" spans="1:26" ht="55" customHeight="1" x14ac:dyDescent="0.15">
      <c r="A3697" s="23"/>
      <c r="B3697" s="89"/>
      <c r="C3697" s="22"/>
      <c r="D3697" s="102"/>
      <c r="E3697" s="78"/>
      <c r="F3697" s="78"/>
      <c r="G3697" s="78"/>
      <c r="H3697" s="78"/>
      <c r="I3697" s="78"/>
      <c r="J3697" s="78"/>
      <c r="K3697" s="78"/>
      <c r="L3697" s="78"/>
      <c r="M3697" s="78"/>
      <c r="N3697" s="78"/>
      <c r="O3697" s="78"/>
      <c r="P3697" s="78"/>
      <c r="Q3697" s="78"/>
      <c r="R3697" s="78"/>
      <c r="S3697" s="78"/>
      <c r="T3697" s="174"/>
      <c r="U3697" s="177"/>
      <c r="V3697" s="20"/>
      <c r="W3697" s="20"/>
      <c r="X3697" s="20"/>
      <c r="Y3697" s="20"/>
      <c r="Z3697" s="20"/>
    </row>
    <row r="3698" spans="1:26" ht="55" customHeight="1" x14ac:dyDescent="0.15">
      <c r="A3698" s="23"/>
      <c r="B3698" s="89"/>
      <c r="C3698" s="22"/>
      <c r="D3698" s="102"/>
      <c r="E3698" s="83"/>
      <c r="F3698" s="83"/>
      <c r="G3698" s="83"/>
      <c r="H3698" s="83"/>
      <c r="I3698" s="83"/>
      <c r="J3698" s="83"/>
      <c r="K3698" s="83"/>
      <c r="L3698" s="83"/>
      <c r="M3698" s="83"/>
      <c r="N3698" s="83"/>
      <c r="O3698" s="83"/>
      <c r="P3698" s="83"/>
      <c r="Q3698" s="83"/>
      <c r="R3698" s="83"/>
      <c r="S3698" s="83"/>
      <c r="T3698" s="173"/>
      <c r="U3698" s="176"/>
      <c r="V3698" s="20"/>
      <c r="W3698" s="20"/>
      <c r="X3698" s="20"/>
      <c r="Y3698" s="20"/>
      <c r="Z3698" s="20"/>
    </row>
    <row r="3699" spans="1:26" ht="55" customHeight="1" x14ac:dyDescent="0.15">
      <c r="A3699" s="23"/>
      <c r="B3699" s="89"/>
      <c r="C3699" s="22"/>
      <c r="D3699" s="102"/>
      <c r="E3699" s="78"/>
      <c r="F3699" s="78"/>
      <c r="G3699" s="78"/>
      <c r="H3699" s="78"/>
      <c r="I3699" s="78"/>
      <c r="J3699" s="78"/>
      <c r="K3699" s="78"/>
      <c r="L3699" s="78"/>
      <c r="M3699" s="78"/>
      <c r="N3699" s="78"/>
      <c r="O3699" s="78"/>
      <c r="P3699" s="78"/>
      <c r="Q3699" s="78"/>
      <c r="R3699" s="78"/>
      <c r="S3699" s="78"/>
      <c r="T3699" s="174"/>
      <c r="U3699" s="177"/>
      <c r="V3699" s="20"/>
      <c r="W3699" s="20"/>
      <c r="X3699" s="20"/>
      <c r="Y3699" s="20"/>
      <c r="Z3699" s="20"/>
    </row>
    <row r="3700" spans="1:26" ht="55" customHeight="1" x14ac:dyDescent="0.15">
      <c r="A3700" s="23"/>
      <c r="B3700" s="89"/>
      <c r="C3700" s="22"/>
      <c r="D3700" s="102"/>
      <c r="E3700" s="83"/>
      <c r="F3700" s="83"/>
      <c r="G3700" s="83"/>
      <c r="H3700" s="83"/>
      <c r="I3700" s="83"/>
      <c r="J3700" s="83"/>
      <c r="K3700" s="83"/>
      <c r="L3700" s="83"/>
      <c r="M3700" s="83"/>
      <c r="N3700" s="83"/>
      <c r="O3700" s="83"/>
      <c r="P3700" s="83"/>
      <c r="Q3700" s="83"/>
      <c r="R3700" s="83"/>
      <c r="S3700" s="83"/>
      <c r="T3700" s="173"/>
      <c r="U3700" s="176"/>
      <c r="V3700" s="20"/>
      <c r="W3700" s="20"/>
      <c r="X3700" s="20"/>
      <c r="Y3700" s="20"/>
      <c r="Z3700" s="20"/>
    </row>
    <row r="3701" spans="1:26" ht="55" customHeight="1" x14ac:dyDescent="0.15">
      <c r="A3701" s="23"/>
      <c r="B3701" s="89"/>
      <c r="C3701" s="22"/>
      <c r="D3701" s="102"/>
      <c r="E3701" s="78"/>
      <c r="F3701" s="78"/>
      <c r="G3701" s="78"/>
      <c r="H3701" s="78"/>
      <c r="I3701" s="78"/>
      <c r="J3701" s="78"/>
      <c r="K3701" s="78"/>
      <c r="L3701" s="78"/>
      <c r="M3701" s="78"/>
      <c r="N3701" s="78"/>
      <c r="O3701" s="78"/>
      <c r="P3701" s="78"/>
      <c r="Q3701" s="78"/>
      <c r="R3701" s="78"/>
      <c r="S3701" s="78"/>
      <c r="T3701" s="174"/>
      <c r="U3701" s="177"/>
      <c r="V3701" s="20"/>
      <c r="W3701" s="20"/>
      <c r="X3701" s="20"/>
      <c r="Y3701" s="20"/>
      <c r="Z3701" s="20"/>
    </row>
    <row r="3702" spans="1:26" ht="55" customHeight="1" x14ac:dyDescent="0.15">
      <c r="A3702" s="23"/>
      <c r="B3702" s="89"/>
      <c r="C3702" s="22"/>
      <c r="D3702" s="102"/>
      <c r="E3702" s="83"/>
      <c r="F3702" s="83"/>
      <c r="G3702" s="83"/>
      <c r="H3702" s="83"/>
      <c r="I3702" s="83"/>
      <c r="J3702" s="83"/>
      <c r="K3702" s="83"/>
      <c r="L3702" s="83"/>
      <c r="M3702" s="83"/>
      <c r="N3702" s="83"/>
      <c r="O3702" s="83"/>
      <c r="P3702" s="83"/>
      <c r="Q3702" s="83"/>
      <c r="R3702" s="83"/>
      <c r="S3702" s="83"/>
      <c r="T3702" s="173"/>
      <c r="U3702" s="176"/>
      <c r="V3702" s="20"/>
      <c r="W3702" s="20"/>
      <c r="X3702" s="20"/>
      <c r="Y3702" s="20"/>
      <c r="Z3702" s="20"/>
    </row>
    <row r="3703" spans="1:26" ht="55" customHeight="1" x14ac:dyDescent="0.15">
      <c r="A3703" s="23"/>
      <c r="B3703" s="89"/>
      <c r="C3703" s="22"/>
      <c r="D3703" s="102"/>
      <c r="E3703" s="78"/>
      <c r="F3703" s="78"/>
      <c r="G3703" s="78"/>
      <c r="H3703" s="78"/>
      <c r="I3703" s="78"/>
      <c r="J3703" s="78"/>
      <c r="K3703" s="78"/>
      <c r="L3703" s="78"/>
      <c r="M3703" s="78"/>
      <c r="N3703" s="78"/>
      <c r="O3703" s="78"/>
      <c r="P3703" s="78"/>
      <c r="Q3703" s="78"/>
      <c r="R3703" s="78"/>
      <c r="S3703" s="78"/>
      <c r="T3703" s="174"/>
      <c r="U3703" s="177"/>
      <c r="V3703" s="20"/>
      <c r="W3703" s="20"/>
      <c r="X3703" s="20"/>
      <c r="Y3703" s="20"/>
    </row>
    <row r="3704" spans="1:26" ht="55" customHeight="1" x14ac:dyDescent="0.15">
      <c r="A3704" s="23"/>
      <c r="B3704" s="89"/>
      <c r="C3704" s="22"/>
      <c r="D3704" s="102"/>
      <c r="E3704" s="83"/>
      <c r="F3704" s="83"/>
      <c r="G3704" s="83"/>
      <c r="H3704" s="83"/>
      <c r="I3704" s="83"/>
      <c r="J3704" s="83"/>
      <c r="K3704" s="83"/>
      <c r="L3704" s="83"/>
      <c r="M3704" s="83"/>
      <c r="N3704" s="83"/>
      <c r="O3704" s="83"/>
      <c r="P3704" s="83"/>
      <c r="Q3704" s="83"/>
      <c r="R3704" s="83"/>
      <c r="S3704" s="83"/>
      <c r="T3704" s="173"/>
      <c r="U3704" s="176"/>
      <c r="V3704" s="20"/>
      <c r="W3704" s="20"/>
      <c r="X3704" s="20"/>
      <c r="Y3704" s="20"/>
    </row>
    <row r="3705" spans="1:26" ht="55" customHeight="1" x14ac:dyDescent="0.15">
      <c r="A3705" s="23"/>
      <c r="B3705" s="89"/>
      <c r="C3705" s="22"/>
      <c r="D3705" s="102"/>
      <c r="E3705" s="78"/>
      <c r="F3705" s="78"/>
      <c r="G3705" s="78"/>
      <c r="H3705" s="78"/>
      <c r="I3705" s="78"/>
      <c r="J3705" s="78"/>
      <c r="K3705" s="78"/>
      <c r="L3705" s="78"/>
      <c r="M3705" s="78"/>
      <c r="N3705" s="78"/>
      <c r="O3705" s="78"/>
      <c r="P3705" s="78"/>
      <c r="Q3705" s="78"/>
      <c r="R3705" s="78"/>
      <c r="S3705" s="78"/>
      <c r="T3705" s="174"/>
      <c r="U3705" s="177"/>
      <c r="V3705" s="20"/>
      <c r="W3705" s="20"/>
      <c r="X3705" s="20"/>
      <c r="Y3705" s="20"/>
    </row>
    <row r="3706" spans="1:26" ht="55" customHeight="1" x14ac:dyDescent="0.15">
      <c r="A3706" s="23"/>
      <c r="B3706" s="89"/>
      <c r="C3706" s="22"/>
      <c r="D3706" s="102"/>
      <c r="E3706" s="83"/>
      <c r="F3706" s="83"/>
      <c r="G3706" s="83"/>
      <c r="H3706" s="83"/>
      <c r="I3706" s="83"/>
      <c r="J3706" s="83"/>
      <c r="K3706" s="83"/>
      <c r="L3706" s="83"/>
      <c r="M3706" s="83"/>
      <c r="N3706" s="83"/>
      <c r="O3706" s="83"/>
      <c r="P3706" s="83"/>
      <c r="Q3706" s="83"/>
      <c r="R3706" s="83"/>
      <c r="S3706" s="83"/>
      <c r="T3706" s="173"/>
      <c r="U3706" s="176"/>
      <c r="V3706" s="20"/>
      <c r="W3706" s="20"/>
      <c r="X3706" s="20"/>
      <c r="Y3706" s="20"/>
    </row>
    <row r="3707" spans="1:26" ht="55" customHeight="1" x14ac:dyDescent="0.15">
      <c r="A3707" s="23"/>
      <c r="B3707" s="89"/>
      <c r="C3707" s="22"/>
      <c r="D3707" s="102"/>
      <c r="E3707" s="78"/>
      <c r="F3707" s="78"/>
      <c r="G3707" s="78"/>
      <c r="H3707" s="78"/>
      <c r="I3707" s="78"/>
      <c r="J3707" s="78"/>
      <c r="K3707" s="78"/>
      <c r="L3707" s="78"/>
      <c r="M3707" s="78"/>
      <c r="N3707" s="78"/>
      <c r="O3707" s="78"/>
      <c r="P3707" s="78"/>
      <c r="Q3707" s="78"/>
      <c r="R3707" s="78"/>
      <c r="S3707" s="78"/>
      <c r="T3707" s="174"/>
      <c r="U3707" s="177"/>
      <c r="V3707" s="20"/>
      <c r="W3707" s="20"/>
      <c r="X3707" s="20"/>
      <c r="Y3707" s="20"/>
    </row>
    <row r="3708" spans="1:26" ht="55" customHeight="1" x14ac:dyDescent="0.15">
      <c r="A3708" s="23"/>
      <c r="B3708" s="89"/>
      <c r="C3708" s="22"/>
      <c r="D3708" s="102"/>
      <c r="E3708" s="83"/>
      <c r="F3708" s="83"/>
      <c r="G3708" s="83"/>
      <c r="H3708" s="83"/>
      <c r="I3708" s="83"/>
      <c r="J3708" s="83"/>
      <c r="K3708" s="83"/>
      <c r="L3708" s="83"/>
      <c r="M3708" s="83"/>
      <c r="N3708" s="83"/>
      <c r="O3708" s="83"/>
      <c r="P3708" s="83"/>
      <c r="Q3708" s="83"/>
      <c r="R3708" s="83"/>
      <c r="S3708" s="83"/>
      <c r="T3708" s="173"/>
      <c r="U3708" s="176"/>
      <c r="V3708" s="20"/>
      <c r="W3708" s="20"/>
      <c r="X3708" s="20"/>
      <c r="Y3708" s="20"/>
    </row>
    <row r="3709" spans="1:26" ht="55" customHeight="1" x14ac:dyDescent="0.15">
      <c r="A3709" s="23"/>
      <c r="B3709" s="89"/>
      <c r="C3709" s="22"/>
      <c r="D3709" s="102"/>
      <c r="E3709" s="78"/>
      <c r="F3709" s="78"/>
      <c r="G3709" s="78"/>
      <c r="H3709" s="78"/>
      <c r="I3709" s="78"/>
      <c r="J3709" s="78"/>
      <c r="K3709" s="78"/>
      <c r="L3709" s="78"/>
      <c r="M3709" s="78"/>
      <c r="N3709" s="78"/>
      <c r="O3709" s="78"/>
      <c r="P3709" s="78"/>
      <c r="Q3709" s="78"/>
      <c r="R3709" s="78"/>
      <c r="S3709" s="78"/>
      <c r="T3709" s="174"/>
      <c r="U3709" s="177"/>
      <c r="V3709" s="20"/>
      <c r="W3709" s="20"/>
      <c r="X3709" s="20"/>
      <c r="Y3709" s="20"/>
    </row>
    <row r="3710" spans="1:26" ht="55" customHeight="1" x14ac:dyDescent="0.15">
      <c r="A3710" s="23"/>
      <c r="B3710" s="89"/>
      <c r="C3710" s="22"/>
      <c r="D3710" s="102"/>
      <c r="E3710" s="83"/>
      <c r="F3710" s="83"/>
      <c r="G3710" s="83"/>
      <c r="H3710" s="83"/>
      <c r="I3710" s="83"/>
      <c r="J3710" s="83"/>
      <c r="K3710" s="83"/>
      <c r="L3710" s="83"/>
      <c r="M3710" s="83"/>
      <c r="N3710" s="83"/>
      <c r="O3710" s="83"/>
      <c r="P3710" s="83"/>
      <c r="Q3710" s="83"/>
      <c r="R3710" s="83"/>
      <c r="S3710" s="83"/>
      <c r="T3710" s="173"/>
      <c r="U3710" s="176"/>
      <c r="V3710" s="20"/>
      <c r="W3710" s="20"/>
      <c r="X3710" s="20"/>
      <c r="Y3710" s="20"/>
    </row>
    <row r="3711" spans="1:26" ht="55" customHeight="1" x14ac:dyDescent="0.15">
      <c r="A3711" s="23"/>
      <c r="B3711" s="89"/>
      <c r="C3711" s="22"/>
      <c r="D3711" s="102"/>
      <c r="E3711" s="78"/>
      <c r="F3711" s="78"/>
      <c r="G3711" s="78"/>
      <c r="H3711" s="78"/>
      <c r="I3711" s="78"/>
      <c r="J3711" s="78"/>
      <c r="K3711" s="78"/>
      <c r="L3711" s="78"/>
      <c r="M3711" s="78"/>
      <c r="N3711" s="78"/>
      <c r="O3711" s="78"/>
      <c r="P3711" s="78"/>
      <c r="Q3711" s="78"/>
      <c r="R3711" s="78"/>
      <c r="S3711" s="78"/>
      <c r="T3711" s="174"/>
      <c r="U3711" s="177"/>
      <c r="V3711" s="20"/>
      <c r="W3711" s="20"/>
      <c r="X3711" s="20"/>
      <c r="Y3711" s="20"/>
    </row>
    <row r="3712" spans="1:26" ht="55" customHeight="1" x14ac:dyDescent="0.15">
      <c r="A3712" s="23"/>
      <c r="B3712" s="89"/>
      <c r="C3712" s="22"/>
      <c r="D3712" s="102"/>
      <c r="E3712" s="83"/>
      <c r="F3712" s="83"/>
      <c r="G3712" s="83"/>
      <c r="H3712" s="83"/>
      <c r="I3712" s="83"/>
      <c r="J3712" s="83"/>
      <c r="K3712" s="83"/>
      <c r="L3712" s="83"/>
      <c r="M3712" s="83"/>
      <c r="N3712" s="83"/>
      <c r="O3712" s="83"/>
      <c r="P3712" s="83"/>
      <c r="Q3712" s="83"/>
      <c r="R3712" s="83"/>
      <c r="S3712" s="83"/>
      <c r="T3712" s="173"/>
      <c r="U3712" s="176"/>
      <c r="V3712" s="20"/>
      <c r="W3712" s="20"/>
      <c r="X3712" s="20"/>
      <c r="Y3712" s="20"/>
    </row>
    <row r="3713" spans="1:25" ht="55" customHeight="1" x14ac:dyDescent="0.15">
      <c r="A3713" s="23"/>
      <c r="B3713" s="89"/>
      <c r="C3713" s="22"/>
      <c r="D3713" s="102"/>
      <c r="E3713" s="78"/>
      <c r="F3713" s="78"/>
      <c r="G3713" s="78"/>
      <c r="H3713" s="78"/>
      <c r="I3713" s="78"/>
      <c r="J3713" s="78"/>
      <c r="K3713" s="78"/>
      <c r="L3713" s="78"/>
      <c r="M3713" s="78"/>
      <c r="N3713" s="78"/>
      <c r="O3713" s="78"/>
      <c r="P3713" s="78"/>
      <c r="Q3713" s="78"/>
      <c r="R3713" s="78"/>
      <c r="S3713" s="78"/>
      <c r="T3713" s="174"/>
      <c r="U3713" s="177"/>
      <c r="V3713" s="20"/>
      <c r="W3713" s="20"/>
      <c r="X3713" s="20"/>
      <c r="Y3713" s="20"/>
    </row>
    <row r="3714" spans="1:25" ht="55" customHeight="1" x14ac:dyDescent="0.15">
      <c r="A3714" s="23"/>
      <c r="B3714" s="89"/>
      <c r="C3714" s="22"/>
      <c r="D3714" s="102"/>
      <c r="E3714" s="83"/>
      <c r="F3714" s="83"/>
      <c r="G3714" s="83"/>
      <c r="H3714" s="83"/>
      <c r="I3714" s="83"/>
      <c r="J3714" s="83"/>
      <c r="K3714" s="83"/>
      <c r="L3714" s="83"/>
      <c r="M3714" s="83"/>
      <c r="N3714" s="83"/>
      <c r="O3714" s="83"/>
      <c r="P3714" s="83"/>
      <c r="Q3714" s="83"/>
      <c r="R3714" s="83"/>
      <c r="S3714" s="83"/>
      <c r="T3714" s="173"/>
      <c r="U3714" s="176"/>
      <c r="V3714" s="20"/>
      <c r="W3714" s="20"/>
      <c r="X3714" s="20"/>
      <c r="Y3714" s="20"/>
    </row>
    <row r="3715" spans="1:25" ht="55" customHeight="1" x14ac:dyDescent="0.15">
      <c r="A3715" s="23"/>
      <c r="B3715" s="89"/>
      <c r="C3715" s="22"/>
      <c r="D3715" s="102"/>
      <c r="E3715" s="78"/>
      <c r="F3715" s="78"/>
      <c r="G3715" s="78"/>
      <c r="H3715" s="78"/>
      <c r="I3715" s="78"/>
      <c r="J3715" s="78"/>
      <c r="K3715" s="78"/>
      <c r="L3715" s="78"/>
      <c r="M3715" s="78"/>
      <c r="N3715" s="78"/>
      <c r="O3715" s="78"/>
      <c r="P3715" s="78"/>
      <c r="Q3715" s="78"/>
      <c r="R3715" s="78"/>
      <c r="S3715" s="78"/>
      <c r="T3715" s="174"/>
      <c r="U3715" s="177"/>
      <c r="V3715" s="20"/>
      <c r="W3715" s="20"/>
      <c r="X3715" s="20"/>
      <c r="Y3715" s="20"/>
    </row>
    <row r="3716" spans="1:25" ht="55" customHeight="1" x14ac:dyDescent="0.15">
      <c r="A3716" s="23"/>
      <c r="B3716" s="89"/>
      <c r="C3716" s="22"/>
      <c r="D3716" s="102"/>
      <c r="E3716" s="83"/>
      <c r="F3716" s="83"/>
      <c r="G3716" s="83"/>
      <c r="H3716" s="83"/>
      <c r="I3716" s="83"/>
      <c r="J3716" s="83"/>
      <c r="K3716" s="83"/>
      <c r="L3716" s="83"/>
      <c r="M3716" s="83"/>
      <c r="N3716" s="83"/>
      <c r="O3716" s="83"/>
      <c r="P3716" s="83"/>
      <c r="Q3716" s="83"/>
      <c r="R3716" s="83"/>
      <c r="S3716" s="83"/>
      <c r="T3716" s="173"/>
      <c r="U3716" s="176"/>
      <c r="V3716" s="20"/>
      <c r="W3716" s="20"/>
      <c r="X3716" s="20"/>
      <c r="Y3716" s="20"/>
    </row>
    <row r="3717" spans="1:25" ht="55" customHeight="1" x14ac:dyDescent="0.15">
      <c r="A3717" s="23"/>
      <c r="B3717" s="89"/>
      <c r="C3717" s="22"/>
      <c r="D3717" s="102"/>
      <c r="E3717" s="78"/>
      <c r="F3717" s="78"/>
      <c r="G3717" s="78"/>
      <c r="H3717" s="78"/>
      <c r="I3717" s="78"/>
      <c r="J3717" s="78"/>
      <c r="K3717" s="78"/>
      <c r="L3717" s="78"/>
      <c r="M3717" s="78"/>
      <c r="N3717" s="78"/>
      <c r="O3717" s="78"/>
      <c r="P3717" s="78"/>
      <c r="Q3717" s="78"/>
      <c r="R3717" s="78"/>
      <c r="S3717" s="78"/>
      <c r="T3717" s="174"/>
      <c r="U3717" s="177"/>
      <c r="V3717" s="20"/>
      <c r="W3717" s="20"/>
      <c r="X3717" s="20"/>
      <c r="Y3717" s="20"/>
    </row>
    <row r="3718" spans="1:25" ht="55" customHeight="1" x14ac:dyDescent="0.15">
      <c r="A3718" s="23"/>
      <c r="B3718" s="89"/>
      <c r="C3718" s="22"/>
      <c r="D3718" s="102"/>
      <c r="E3718" s="83"/>
      <c r="F3718" s="83"/>
      <c r="G3718" s="83"/>
      <c r="H3718" s="83"/>
      <c r="I3718" s="83"/>
      <c r="J3718" s="83"/>
      <c r="K3718" s="83"/>
      <c r="L3718" s="83"/>
      <c r="M3718" s="83"/>
      <c r="N3718" s="83"/>
      <c r="O3718" s="83"/>
      <c r="P3718" s="83"/>
      <c r="Q3718" s="83"/>
      <c r="R3718" s="83"/>
      <c r="S3718" s="83"/>
      <c r="T3718" s="173"/>
      <c r="U3718" s="176"/>
      <c r="V3718" s="20"/>
      <c r="W3718" s="20"/>
      <c r="X3718" s="20"/>
      <c r="Y3718" s="20"/>
    </row>
    <row r="3719" spans="1:25" ht="55" customHeight="1" x14ac:dyDescent="0.15">
      <c r="A3719" s="23"/>
      <c r="B3719" s="89"/>
      <c r="C3719" s="22"/>
      <c r="D3719" s="102"/>
      <c r="E3719" s="78"/>
      <c r="F3719" s="78"/>
      <c r="G3719" s="78"/>
      <c r="H3719" s="78"/>
      <c r="I3719" s="78"/>
      <c r="J3719" s="78"/>
      <c r="K3719" s="78"/>
      <c r="L3719" s="78"/>
      <c r="M3719" s="78"/>
      <c r="N3719" s="78"/>
      <c r="O3719" s="78"/>
      <c r="P3719" s="78"/>
      <c r="Q3719" s="78"/>
      <c r="R3719" s="78"/>
      <c r="S3719" s="78"/>
      <c r="T3719" s="174"/>
      <c r="U3719" s="177"/>
      <c r="V3719" s="20"/>
      <c r="W3719" s="20"/>
      <c r="X3719" s="20"/>
      <c r="Y3719" s="20"/>
    </row>
    <row r="3720" spans="1:25" ht="55" customHeight="1" x14ac:dyDescent="0.15">
      <c r="A3720" s="23"/>
      <c r="B3720" s="89"/>
      <c r="C3720" s="22"/>
      <c r="D3720" s="102"/>
      <c r="E3720" s="83"/>
      <c r="F3720" s="83"/>
      <c r="G3720" s="83"/>
      <c r="H3720" s="83"/>
      <c r="I3720" s="83"/>
      <c r="J3720" s="83"/>
      <c r="K3720" s="83"/>
      <c r="L3720" s="83"/>
      <c r="M3720" s="83"/>
      <c r="N3720" s="83"/>
      <c r="O3720" s="83"/>
      <c r="P3720" s="83"/>
      <c r="Q3720" s="83"/>
      <c r="R3720" s="83"/>
      <c r="S3720" s="83"/>
      <c r="T3720" s="173"/>
      <c r="U3720" s="176"/>
      <c r="V3720" s="20"/>
      <c r="W3720" s="20"/>
      <c r="X3720" s="20"/>
      <c r="Y3720" s="20"/>
    </row>
    <row r="3721" spans="1:25" ht="55" customHeight="1" x14ac:dyDescent="0.15">
      <c r="A3721" s="23"/>
      <c r="B3721" s="89"/>
      <c r="C3721" s="22"/>
      <c r="D3721" s="102"/>
      <c r="E3721" s="78"/>
      <c r="F3721" s="78"/>
      <c r="G3721" s="78"/>
      <c r="H3721" s="78"/>
      <c r="I3721" s="78"/>
      <c r="J3721" s="78"/>
      <c r="K3721" s="78"/>
      <c r="L3721" s="78"/>
      <c r="M3721" s="78"/>
      <c r="N3721" s="78"/>
      <c r="O3721" s="78"/>
      <c r="P3721" s="78"/>
      <c r="Q3721" s="78"/>
      <c r="R3721" s="78"/>
      <c r="S3721" s="78"/>
      <c r="T3721" s="174"/>
      <c r="U3721" s="177"/>
      <c r="V3721" s="20"/>
      <c r="W3721" s="20"/>
      <c r="X3721" s="20"/>
      <c r="Y3721" s="20"/>
    </row>
    <row r="3722" spans="1:25" ht="55" customHeight="1" x14ac:dyDescent="0.15">
      <c r="A3722" s="23"/>
      <c r="B3722" s="89"/>
      <c r="C3722" s="22"/>
      <c r="D3722" s="102"/>
      <c r="E3722" s="83"/>
      <c r="F3722" s="83"/>
      <c r="G3722" s="83"/>
      <c r="H3722" s="83"/>
      <c r="I3722" s="83"/>
      <c r="J3722" s="83"/>
      <c r="K3722" s="83"/>
      <c r="L3722" s="83"/>
      <c r="M3722" s="83"/>
      <c r="N3722" s="83"/>
      <c r="O3722" s="83"/>
      <c r="P3722" s="83"/>
      <c r="Q3722" s="83"/>
      <c r="R3722" s="83"/>
      <c r="S3722" s="83"/>
      <c r="T3722" s="173"/>
      <c r="U3722" s="176"/>
      <c r="V3722" s="20"/>
      <c r="W3722" s="20"/>
      <c r="X3722" s="20"/>
      <c r="Y3722" s="20"/>
    </row>
    <row r="3723" spans="1:25" ht="55" customHeight="1" x14ac:dyDescent="0.15">
      <c r="A3723" s="23"/>
      <c r="B3723" s="89"/>
      <c r="C3723" s="22"/>
      <c r="D3723" s="102"/>
      <c r="E3723" s="78"/>
      <c r="F3723" s="78"/>
      <c r="G3723" s="78"/>
      <c r="H3723" s="78"/>
      <c r="I3723" s="78"/>
      <c r="J3723" s="78"/>
      <c r="K3723" s="78"/>
      <c r="L3723" s="78"/>
      <c r="M3723" s="78"/>
      <c r="N3723" s="78"/>
      <c r="O3723" s="78"/>
      <c r="P3723" s="78"/>
      <c r="Q3723" s="78"/>
      <c r="R3723" s="78"/>
      <c r="S3723" s="78"/>
      <c r="T3723" s="174"/>
      <c r="U3723" s="177"/>
      <c r="V3723" s="20"/>
      <c r="W3723" s="20"/>
      <c r="X3723" s="20"/>
      <c r="Y3723" s="20"/>
    </row>
    <row r="3724" spans="1:25" ht="55" customHeight="1" x14ac:dyDescent="0.15">
      <c r="A3724" s="23"/>
      <c r="B3724" s="89"/>
      <c r="C3724" s="22"/>
      <c r="D3724" s="102"/>
      <c r="E3724" s="83"/>
      <c r="F3724" s="83"/>
      <c r="G3724" s="83"/>
      <c r="H3724" s="83"/>
      <c r="I3724" s="83"/>
      <c r="J3724" s="83"/>
      <c r="K3724" s="83"/>
      <c r="L3724" s="83"/>
      <c r="M3724" s="83"/>
      <c r="N3724" s="83"/>
      <c r="O3724" s="83"/>
      <c r="P3724" s="83"/>
      <c r="Q3724" s="83"/>
      <c r="R3724" s="83"/>
      <c r="S3724" s="83"/>
      <c r="T3724" s="173"/>
      <c r="U3724" s="176"/>
      <c r="V3724" s="20"/>
      <c r="W3724" s="20"/>
      <c r="X3724" s="20"/>
      <c r="Y3724" s="20"/>
    </row>
    <row r="3725" spans="1:25" ht="55" customHeight="1" x14ac:dyDescent="0.15">
      <c r="A3725" s="23"/>
      <c r="B3725" s="89"/>
      <c r="C3725" s="22"/>
      <c r="D3725" s="102"/>
      <c r="E3725" s="78"/>
      <c r="F3725" s="78"/>
      <c r="G3725" s="78"/>
      <c r="H3725" s="78"/>
      <c r="I3725" s="78"/>
      <c r="J3725" s="78"/>
      <c r="K3725" s="78"/>
      <c r="L3725" s="78"/>
      <c r="M3725" s="78"/>
      <c r="N3725" s="78"/>
      <c r="O3725" s="78"/>
      <c r="P3725" s="78"/>
      <c r="Q3725" s="78"/>
      <c r="R3725" s="78"/>
      <c r="S3725" s="78"/>
      <c r="T3725" s="174"/>
      <c r="U3725" s="177"/>
      <c r="V3725" s="20"/>
      <c r="W3725" s="20"/>
      <c r="X3725" s="20"/>
      <c r="Y3725" s="20"/>
    </row>
    <row r="3726" spans="1:25" ht="55" customHeight="1" x14ac:dyDescent="0.15">
      <c r="A3726" s="23"/>
      <c r="B3726" s="89"/>
      <c r="C3726" s="22"/>
      <c r="D3726" s="102"/>
      <c r="E3726" s="83"/>
      <c r="F3726" s="83"/>
      <c r="G3726" s="83"/>
      <c r="H3726" s="83"/>
      <c r="I3726" s="83"/>
      <c r="J3726" s="83"/>
      <c r="K3726" s="83"/>
      <c r="L3726" s="83"/>
      <c r="M3726" s="83"/>
      <c r="N3726" s="83"/>
      <c r="O3726" s="83"/>
      <c r="P3726" s="83"/>
      <c r="Q3726" s="83"/>
      <c r="R3726" s="83"/>
      <c r="S3726" s="83"/>
      <c r="T3726" s="173"/>
      <c r="U3726" s="176"/>
      <c r="V3726" s="20"/>
      <c r="W3726" s="20"/>
      <c r="X3726" s="20"/>
      <c r="Y3726" s="20"/>
    </row>
    <row r="3727" spans="1:25" ht="55" customHeight="1" x14ac:dyDescent="0.15">
      <c r="A3727" s="23"/>
      <c r="B3727" s="89"/>
      <c r="C3727" s="22"/>
      <c r="D3727" s="102"/>
      <c r="E3727" s="78"/>
      <c r="F3727" s="78"/>
      <c r="G3727" s="78"/>
      <c r="H3727" s="78"/>
      <c r="I3727" s="78"/>
      <c r="J3727" s="78"/>
      <c r="K3727" s="78"/>
      <c r="L3727" s="78"/>
      <c r="M3727" s="78"/>
      <c r="N3727" s="78"/>
      <c r="O3727" s="78"/>
      <c r="P3727" s="78"/>
      <c r="Q3727" s="78"/>
      <c r="R3727" s="78"/>
      <c r="S3727" s="78"/>
      <c r="T3727" s="174"/>
      <c r="U3727" s="177"/>
      <c r="V3727" s="20"/>
      <c r="W3727" s="20"/>
      <c r="X3727" s="20"/>
      <c r="Y3727" s="20"/>
    </row>
    <row r="3728" spans="1:25" ht="55" customHeight="1" x14ac:dyDescent="0.15">
      <c r="A3728" s="23"/>
      <c r="B3728" s="89"/>
      <c r="C3728" s="22"/>
      <c r="D3728" s="102"/>
      <c r="E3728" s="83"/>
      <c r="F3728" s="83"/>
      <c r="G3728" s="83"/>
      <c r="H3728" s="83"/>
      <c r="I3728" s="83"/>
      <c r="J3728" s="83"/>
      <c r="K3728" s="83"/>
      <c r="L3728" s="83"/>
      <c r="M3728" s="83"/>
      <c r="N3728" s="83"/>
      <c r="O3728" s="83"/>
      <c r="P3728" s="83"/>
      <c r="Q3728" s="83"/>
      <c r="R3728" s="83"/>
      <c r="S3728" s="83"/>
      <c r="T3728" s="173"/>
      <c r="U3728" s="176"/>
      <c r="V3728" s="20"/>
      <c r="W3728" s="20"/>
      <c r="X3728" s="20"/>
      <c r="Y3728" s="20"/>
    </row>
    <row r="3729" spans="1:25" ht="55" customHeight="1" x14ac:dyDescent="0.15">
      <c r="A3729" s="23"/>
      <c r="B3729" s="89"/>
      <c r="C3729" s="22"/>
      <c r="D3729" s="102"/>
      <c r="E3729" s="78"/>
      <c r="F3729" s="78"/>
      <c r="G3729" s="78"/>
      <c r="H3729" s="78"/>
      <c r="I3729" s="78"/>
      <c r="J3729" s="78"/>
      <c r="K3729" s="78"/>
      <c r="L3729" s="78"/>
      <c r="M3729" s="78"/>
      <c r="N3729" s="78"/>
      <c r="O3729" s="78"/>
      <c r="P3729" s="78"/>
      <c r="Q3729" s="78"/>
      <c r="R3729" s="78"/>
      <c r="S3729" s="78"/>
      <c r="T3729" s="174"/>
      <c r="U3729" s="177"/>
      <c r="V3729" s="20"/>
      <c r="W3729" s="20"/>
      <c r="X3729" s="20"/>
      <c r="Y3729" s="20"/>
    </row>
    <row r="3730" spans="1:25" ht="55" customHeight="1" x14ac:dyDescent="0.15">
      <c r="A3730" s="23"/>
      <c r="B3730" s="89"/>
      <c r="C3730" s="22"/>
      <c r="D3730" s="102"/>
      <c r="E3730" s="83"/>
      <c r="F3730" s="83"/>
      <c r="G3730" s="83"/>
      <c r="H3730" s="83"/>
      <c r="I3730" s="83"/>
      <c r="J3730" s="83"/>
      <c r="K3730" s="83"/>
      <c r="L3730" s="83"/>
      <c r="M3730" s="83"/>
      <c r="N3730" s="83"/>
      <c r="O3730" s="83"/>
      <c r="P3730" s="83"/>
      <c r="Q3730" s="83"/>
      <c r="R3730" s="83"/>
      <c r="S3730" s="83"/>
      <c r="T3730" s="173"/>
      <c r="U3730" s="176"/>
      <c r="V3730" s="20"/>
      <c r="W3730" s="20"/>
      <c r="X3730" s="20"/>
      <c r="Y3730" s="20"/>
    </row>
    <row r="3731" spans="1:25" ht="55" customHeight="1" x14ac:dyDescent="0.15">
      <c r="A3731" s="23"/>
      <c r="B3731" s="89"/>
      <c r="C3731" s="22"/>
      <c r="D3731" s="102"/>
      <c r="E3731" s="78"/>
      <c r="F3731" s="78"/>
      <c r="G3731" s="78"/>
      <c r="H3731" s="78"/>
      <c r="I3731" s="78"/>
      <c r="J3731" s="78"/>
      <c r="K3731" s="78"/>
      <c r="L3731" s="78"/>
      <c r="M3731" s="78"/>
      <c r="N3731" s="78"/>
      <c r="O3731" s="78"/>
      <c r="P3731" s="78"/>
      <c r="Q3731" s="78"/>
      <c r="R3731" s="78"/>
      <c r="S3731" s="78"/>
      <c r="T3731" s="174"/>
      <c r="U3731" s="177"/>
      <c r="V3731" s="20"/>
      <c r="W3731" s="20"/>
      <c r="X3731" s="20"/>
      <c r="Y3731" s="20"/>
    </row>
    <row r="3732" spans="1:25" ht="55" customHeight="1" x14ac:dyDescent="0.15">
      <c r="A3732" s="23"/>
      <c r="B3732" s="89"/>
      <c r="C3732" s="22"/>
      <c r="D3732" s="102"/>
      <c r="E3732" s="83"/>
      <c r="F3732" s="83"/>
      <c r="G3732" s="83"/>
      <c r="H3732" s="83"/>
      <c r="I3732" s="83"/>
      <c r="J3732" s="83"/>
      <c r="K3732" s="83"/>
      <c r="L3732" s="83"/>
      <c r="M3732" s="83"/>
      <c r="N3732" s="83"/>
      <c r="O3732" s="83"/>
      <c r="P3732" s="83"/>
      <c r="Q3732" s="83"/>
      <c r="R3732" s="83"/>
      <c r="S3732" s="83"/>
      <c r="T3732" s="173"/>
      <c r="U3732" s="176"/>
      <c r="V3732" s="20"/>
      <c r="W3732" s="20"/>
      <c r="X3732" s="20"/>
      <c r="Y3732" s="20"/>
    </row>
    <row r="3733" spans="1:25" ht="55" customHeight="1" x14ac:dyDescent="0.15">
      <c r="A3733" s="23"/>
      <c r="B3733" s="89"/>
      <c r="C3733" s="22"/>
      <c r="D3733" s="102"/>
      <c r="E3733" s="78"/>
      <c r="F3733" s="78"/>
      <c r="G3733" s="78"/>
      <c r="H3733" s="78"/>
      <c r="I3733" s="78"/>
      <c r="J3733" s="78"/>
      <c r="K3733" s="78"/>
      <c r="L3733" s="78"/>
      <c r="M3733" s="78"/>
      <c r="N3733" s="78"/>
      <c r="O3733" s="78"/>
      <c r="P3733" s="78"/>
      <c r="Q3733" s="78"/>
      <c r="R3733" s="78"/>
      <c r="S3733" s="78"/>
      <c r="T3733" s="174"/>
      <c r="U3733" s="177"/>
      <c r="V3733" s="20"/>
      <c r="W3733" s="20"/>
      <c r="X3733" s="20"/>
      <c r="Y3733" s="20"/>
    </row>
    <row r="3734" spans="1:25" ht="55" customHeight="1" x14ac:dyDescent="0.15">
      <c r="A3734" s="23"/>
      <c r="B3734" s="89"/>
      <c r="C3734" s="22"/>
      <c r="D3734" s="102"/>
      <c r="E3734" s="83"/>
      <c r="F3734" s="83"/>
      <c r="G3734" s="83"/>
      <c r="H3734" s="83"/>
      <c r="I3734" s="83"/>
      <c r="J3734" s="83"/>
      <c r="K3734" s="83"/>
      <c r="L3734" s="83"/>
      <c r="M3734" s="83"/>
      <c r="N3734" s="83"/>
      <c r="O3734" s="83"/>
      <c r="P3734" s="83"/>
      <c r="Q3734" s="83"/>
      <c r="R3734" s="83"/>
      <c r="S3734" s="83"/>
      <c r="T3734" s="173"/>
      <c r="U3734" s="176"/>
      <c r="V3734" s="20"/>
      <c r="W3734" s="20"/>
      <c r="X3734" s="20"/>
      <c r="Y3734" s="20"/>
    </row>
    <row r="3735" spans="1:25" ht="55" customHeight="1" x14ac:dyDescent="0.15">
      <c r="A3735" s="23"/>
      <c r="B3735" s="89"/>
      <c r="C3735" s="22"/>
      <c r="D3735" s="102"/>
      <c r="E3735" s="78"/>
      <c r="F3735" s="78"/>
      <c r="G3735" s="78"/>
      <c r="H3735" s="78"/>
      <c r="I3735" s="78"/>
      <c r="J3735" s="78"/>
      <c r="K3735" s="78"/>
      <c r="L3735" s="78"/>
      <c r="M3735" s="78"/>
      <c r="N3735" s="78"/>
      <c r="O3735" s="78"/>
      <c r="P3735" s="78"/>
      <c r="Q3735" s="78"/>
      <c r="R3735" s="78"/>
      <c r="S3735" s="78"/>
      <c r="T3735" s="174"/>
      <c r="U3735" s="177"/>
      <c r="V3735" s="20"/>
      <c r="W3735" s="20"/>
      <c r="X3735" s="20"/>
      <c r="Y3735" s="20"/>
    </row>
    <row r="3736" spans="1:25" ht="55" customHeight="1" x14ac:dyDescent="0.15">
      <c r="A3736" s="23"/>
      <c r="B3736" s="89"/>
      <c r="C3736" s="22"/>
      <c r="D3736" s="102"/>
      <c r="E3736" s="83"/>
      <c r="F3736" s="83"/>
      <c r="G3736" s="83"/>
      <c r="H3736" s="83"/>
      <c r="I3736" s="83"/>
      <c r="J3736" s="83"/>
      <c r="K3736" s="83"/>
      <c r="L3736" s="83"/>
      <c r="M3736" s="83"/>
      <c r="N3736" s="83"/>
      <c r="O3736" s="83"/>
      <c r="P3736" s="83"/>
      <c r="Q3736" s="83"/>
      <c r="R3736" s="83"/>
      <c r="S3736" s="83"/>
      <c r="T3736" s="173"/>
      <c r="U3736" s="176"/>
      <c r="V3736" s="20"/>
      <c r="W3736" s="20"/>
      <c r="X3736" s="20"/>
      <c r="Y3736" s="20"/>
    </row>
    <row r="3737" spans="1:25" ht="55" customHeight="1" x14ac:dyDescent="0.15">
      <c r="A3737" s="23"/>
      <c r="B3737" s="89"/>
      <c r="C3737" s="22"/>
      <c r="D3737" s="102"/>
      <c r="E3737" s="78"/>
      <c r="F3737" s="78"/>
      <c r="G3737" s="78"/>
      <c r="H3737" s="78"/>
      <c r="I3737" s="78"/>
      <c r="J3737" s="78"/>
      <c r="K3737" s="78"/>
      <c r="L3737" s="78"/>
      <c r="M3737" s="78"/>
      <c r="N3737" s="78"/>
      <c r="O3737" s="78"/>
      <c r="P3737" s="78"/>
      <c r="Q3737" s="78"/>
      <c r="R3737" s="78"/>
      <c r="S3737" s="78"/>
      <c r="T3737" s="174"/>
      <c r="U3737" s="177"/>
      <c r="V3737" s="20"/>
      <c r="W3737" s="20"/>
      <c r="X3737" s="20"/>
      <c r="Y3737" s="20"/>
    </row>
    <row r="3738" spans="1:25" ht="55" customHeight="1" x14ac:dyDescent="0.15">
      <c r="A3738" s="23"/>
      <c r="B3738" s="89"/>
      <c r="C3738" s="22"/>
      <c r="D3738" s="102"/>
      <c r="E3738" s="83"/>
      <c r="F3738" s="83"/>
      <c r="G3738" s="83"/>
      <c r="H3738" s="83"/>
      <c r="I3738" s="83"/>
      <c r="J3738" s="83"/>
      <c r="K3738" s="83"/>
      <c r="L3738" s="83"/>
      <c r="M3738" s="83"/>
      <c r="N3738" s="83"/>
      <c r="O3738" s="83"/>
      <c r="P3738" s="83"/>
      <c r="Q3738" s="83"/>
      <c r="R3738" s="83"/>
      <c r="S3738" s="83"/>
      <c r="T3738" s="173"/>
      <c r="U3738" s="176"/>
      <c r="V3738" s="20"/>
      <c r="W3738" s="20"/>
      <c r="X3738" s="20"/>
      <c r="Y3738" s="20"/>
    </row>
    <row r="3739" spans="1:25" ht="55" customHeight="1" x14ac:dyDescent="0.15">
      <c r="A3739" s="23"/>
      <c r="B3739" s="89"/>
      <c r="C3739" s="22"/>
      <c r="D3739" s="102"/>
      <c r="E3739" s="78"/>
      <c r="F3739" s="78"/>
      <c r="G3739" s="78"/>
      <c r="H3739" s="78"/>
      <c r="I3739" s="78"/>
      <c r="J3739" s="78"/>
      <c r="K3739" s="78"/>
      <c r="L3739" s="78"/>
      <c r="M3739" s="78"/>
      <c r="N3739" s="78"/>
      <c r="O3739" s="78"/>
      <c r="P3739" s="78"/>
      <c r="Q3739" s="78"/>
      <c r="R3739" s="78"/>
      <c r="S3739" s="78"/>
      <c r="T3739" s="174"/>
      <c r="U3739" s="177"/>
      <c r="V3739" s="20"/>
      <c r="W3739" s="20"/>
      <c r="X3739" s="20"/>
      <c r="Y3739" s="20"/>
    </row>
    <row r="3740" spans="1:25" ht="55" customHeight="1" x14ac:dyDescent="0.15">
      <c r="A3740" s="23"/>
      <c r="B3740" s="89"/>
      <c r="C3740" s="22"/>
      <c r="D3740" s="102"/>
      <c r="E3740" s="83"/>
      <c r="F3740" s="83"/>
      <c r="G3740" s="83"/>
      <c r="H3740" s="83"/>
      <c r="I3740" s="83"/>
      <c r="J3740" s="83"/>
      <c r="K3740" s="83"/>
      <c r="L3740" s="83"/>
      <c r="M3740" s="83"/>
      <c r="N3740" s="83"/>
      <c r="O3740" s="83"/>
      <c r="P3740" s="83"/>
      <c r="Q3740" s="83"/>
      <c r="R3740" s="83"/>
      <c r="S3740" s="83"/>
      <c r="T3740" s="173"/>
      <c r="U3740" s="176"/>
      <c r="V3740" s="20"/>
      <c r="W3740" s="20"/>
      <c r="X3740" s="20"/>
      <c r="Y3740" s="20"/>
    </row>
    <row r="3741" spans="1:25" ht="55" customHeight="1" x14ac:dyDescent="0.15">
      <c r="A3741" s="23"/>
      <c r="B3741" s="89"/>
      <c r="C3741" s="22"/>
      <c r="D3741" s="102"/>
      <c r="E3741" s="78"/>
      <c r="F3741" s="78"/>
      <c r="G3741" s="78"/>
      <c r="H3741" s="78"/>
      <c r="I3741" s="78"/>
      <c r="J3741" s="78"/>
      <c r="K3741" s="78"/>
      <c r="L3741" s="78"/>
      <c r="M3741" s="78"/>
      <c r="N3741" s="78"/>
      <c r="O3741" s="78"/>
      <c r="P3741" s="78"/>
      <c r="Q3741" s="78"/>
      <c r="R3741" s="78"/>
      <c r="S3741" s="78"/>
      <c r="T3741" s="174"/>
      <c r="U3741" s="177"/>
      <c r="V3741" s="20"/>
      <c r="W3741" s="20"/>
      <c r="X3741" s="20"/>
      <c r="Y3741" s="20"/>
    </row>
    <row r="3742" spans="1:25" ht="55" customHeight="1" x14ac:dyDescent="0.15">
      <c r="A3742" s="23"/>
      <c r="B3742" s="89"/>
      <c r="C3742" s="22"/>
      <c r="D3742" s="102"/>
      <c r="E3742" s="83"/>
      <c r="F3742" s="83"/>
      <c r="G3742" s="83"/>
      <c r="H3742" s="83"/>
      <c r="I3742" s="83"/>
      <c r="J3742" s="83"/>
      <c r="K3742" s="83"/>
      <c r="L3742" s="83"/>
      <c r="M3742" s="83"/>
      <c r="N3742" s="83"/>
      <c r="O3742" s="83"/>
      <c r="P3742" s="83"/>
      <c r="Q3742" s="83"/>
      <c r="R3742" s="83"/>
      <c r="S3742" s="83"/>
      <c r="T3742" s="173"/>
      <c r="U3742" s="176"/>
      <c r="V3742" s="20"/>
      <c r="W3742" s="20"/>
      <c r="X3742" s="20"/>
      <c r="Y3742" s="20"/>
    </row>
    <row r="3743" spans="1:25" ht="55" customHeight="1" x14ac:dyDescent="0.15">
      <c r="A3743" s="23"/>
      <c r="B3743" s="89"/>
      <c r="C3743" s="22"/>
      <c r="D3743" s="102"/>
      <c r="E3743" s="78"/>
      <c r="F3743" s="78"/>
      <c r="G3743" s="78"/>
      <c r="H3743" s="78"/>
      <c r="I3743" s="78"/>
      <c r="J3743" s="78"/>
      <c r="K3743" s="78"/>
      <c r="L3743" s="78"/>
      <c r="M3743" s="78"/>
      <c r="N3743" s="78"/>
      <c r="O3743" s="78"/>
      <c r="P3743" s="78"/>
      <c r="Q3743" s="78"/>
      <c r="R3743" s="78"/>
      <c r="S3743" s="78"/>
      <c r="T3743" s="174"/>
      <c r="U3743" s="177"/>
      <c r="V3743" s="20"/>
      <c r="W3743" s="20"/>
      <c r="X3743" s="20"/>
      <c r="Y3743" s="20"/>
    </row>
  </sheetData>
  <phoneticPr fontId="8" type="noConversion"/>
  <conditionalFormatting sqref="AZ570 CA570 DB570 EC570 FD570 GE570 HF570 IG570 JH570 KI570 LJ570 MK570 NL570 OM570 PN570 QO570 RP570 SQ570 TR570 US570 VT570 WU570 XV570 YW570 ZX570 AAY570 ABZ570 ADA570 AEB570 AFC570 AGD570 AHE570 AIF570 AJG570 AKH570 ALI570 AMJ570 ANK570 AOL570 APM570 AQN570 ARO570 ASP570 ATQ570 AUR570 AVS570 AWT570 AXU570 AYV570 AZW570 BAX570 BBY570 BCZ570 BEA570 BFB570 BGC570 BHD570 BIE570 BJF570 BKG570 BLH570 BMI570 BNJ570 BOK570 BPL570 BQM570 BRN570 BSO570 BTP570 BUQ570 BVR570 BWS570 BXT570 BYU570 BZV570 CAW570 CBX570 CCY570 CDZ570 CFA570 CGB570 CHC570 CID570 CJE570 CKF570 CLG570 CMH570 CNI570 COJ570 CPK570 CQL570 CRM570 CSN570 CTO570 CUP570 CVQ570 CWR570 CXS570 CYT570 CZU570 DAV570 DBW570 DCX570 DDY570 DEZ570 DGA570 DHB570 DIC570 DJD570 DKE570 DLF570 DMG570 DNH570 DOI570 DPJ570 DQK570 DRL570 DSM570 DTN570 DUO570 DVP570 DWQ570 DXR570 DYS570 DZT570 EAU570 EBV570 ECW570 EDX570 EEY570 EFZ570 EHA570 EIB570 EJC570 EKD570 ELE570 EMF570 ENG570 EOH570 EPI570 EQJ570 ERK570 ESL570 ETM570 EUN570 EVO570 EWP570 EXQ570 EYR570 EZS570 FAT570 FBU570 FCV570 FDW570 FEX570 FFY570 FGZ570 FIA570 FJB570 FKC570 FLD570 FME570 FNF570 FOG570 FPH570 FQI570 FRJ570 FSK570 FTL570 FUM570 FVN570 FWO570 FXP570 FYQ570 FZR570 GAS570 GBT570 GCU570 GDV570 GEW570 GFX570 GGY570 GHZ570 GJA570 GKB570 GLC570 GMD570 GNE570 GOF570 GPG570 GQH570 GRI570 GSJ570 GTK570 GUL570 GVM570 GWN570 GXO570 GYP570 GZQ570 HAR570 HBS570 HCT570 HDU570 HEV570 HFW570 HGX570 HHY570 HIZ570 HKA570 HLB570 HMC570 HND570 HOE570 HPF570 HQG570 HRH570 HSI570 HTJ570 HUK570 HVL570 HWM570 HXN570 HYO570 HZP570 IAQ570 IBR570 ICS570 IDT570 IEU570 IFV570 IGW570 IHX570 IIY570 IJZ570 ILA570 IMB570 INC570 IOD570 IPE570 IQF570 IRG570 ISH570 ITI570 IUJ570 IVK570 IWL570 IXM570 IYN570 IZO570 JAP570 JBQ570 JCR570 JDS570 JET570 JFU570 JGV570 JHW570 JIX570 JJY570 JKZ570 JMA570 JNB570 JOC570 JPD570 JQE570 JRF570 JSG570 JTH570 JUI570 JVJ570 JWK570 JXL570 JYM570 JZN570 KAO570 KBP570 KCQ570 KDR570 KES570 KFT570 KGU570 KHV570 KIW570 KJX570 KKY570 KLZ570 KNA570 KOB570 KPC570 KQD570 KRE570 KSF570 KTG570 KUH570 KVI570 KWJ570 KXK570 KYL570 KZM570 LAN570 LBO570 LCP570 LDQ570 LER570 LFS570 LGT570 LHU570 LIV570 LJW570 LKX570 LLY570 LMZ570 LOA570 LPB570 LQC570 LRD570 LSE570 LTF570 LUG570 LVH570 LWI570 LXJ570 LYK570 LZL570 MAM570 MBN570 MCO570 MDP570 MEQ570 MFR570 MGS570 MHT570 MIU570 MJV570 MKW570 MLX570 MMY570 MNZ570 MPA570 MQB570 MRC570 MSD570 MTE570 MUF570 MVG570 MWH570 MXI570 MYJ570 MZK570 NAL570 NBM570 NCN570 NDO570 NEP570 NFQ570 NGR570 NHS570 NIT570 NJU570 NKV570 NLW570 NMX570 NNY570 NOZ570 NQA570 NRB570 NSC570 NTD570 NUE570 NVF570 NWG570 NXH570 NYI570 NZJ570 OAK570 OBL570 OCM570 ODN570 OEO570 OFP570 OGQ570 OHR570 OIS570 OJT570 OKU570 OLV570 OMW570 ONX570 OOY570 OPZ570 ORA570 OSB570 OTC570 OUD570 OVE570 OWF570 OXG570 OYH570 OZI570 PAJ570 PBK570 PCL570 PDM570 PEN570 PFO570 PGP570 PHQ570 PIR570 PJS570 PKT570 PLU570 PMV570 PNW570 POX570 PPY570 PQZ570 PSA570 PTB570 PUC570 PVD570 PWE570 PXF570 PYG570 PZH570 QAI570 QBJ570 QCK570 QDL570 QEM570 QFN570 QGO570 QHP570 QIQ570 QJR570 QKS570 QLT570 QMU570 QNV570 QOW570 QPX570 QQY570 QRZ570 QTA570 QUB570 QVC570 QWD570 QXE570 QYF570 QZG570 RAH570 RBI570 RCJ570 RDK570 REL570 RFM570 RGN570 RHO570 RIP570 RJQ570 RKR570 RLS570 RMT570 RNU570 ROV570 RPW570 RQX570 RRY570 RSZ570 RUA570 RVB570 RWC570 RXD570 RYE570 RZF570 SAG570 SBH570 SCI570 SDJ570 SEK570 SFL570 SGM570 SHN570 SIO570 SJP570 SKQ570 SLR570 SMS570 SNT570 SOU570 SPV570 SQW570 SRX570 SSY570 STZ570 SVA570 SWB570 SXC570 SYD570 SZE570 TAF570 TBG570 TCH570 TDI570 TEJ570 TFK570 TGL570 THM570 TIN570 TJO570 TKP570 TLQ570 TMR570 TNS570 TOT570 TPU570 TQV570 TRW570 TSX570 TTY570 TUZ570 TWA570 TXB570 TYC570 TZD570 UAE570 UBF570 UCG570 UDH570 UEI570 UFJ570 UGK570 UHL570 UIM570 UJN570 UKO570 ULP570 UMQ570 UNR570 UOS570 UPT570 UQU570 URV570 USW570 UTX570 UUY570 UVZ570 UXA570 UYB570 UZC570 VAD570 VBE570 VCF570 VDG570 VEH570 VFI570 VGJ570 VHK570 VIL570 VJM570 VKN570 VLO570 VMP570 VNQ570 VOR570 VPS570 VQT570 VRU570 VSV570 VTW570 VUX570 VVY570 VWZ570 VYA570 VZB570 WAC570 WBD570 WCE570 WDF570 WEG570 WFH570 WGI570 WHJ570 WIK570 WJL570 WKM570 L818:M819">
    <cfRule type="cellIs" dxfId="136" priority="122" operator="lessThan">
      <formula>0</formula>
    </cfRule>
    <cfRule type="cellIs" dxfId="135" priority="123" operator="lessThan">
      <formula>0</formula>
    </cfRule>
  </conditionalFormatting>
  <conditionalFormatting sqref="BA570:BJ570 CB570:CK570 DC570:DL570 ED570:EM570 FE570:FN570 GF570:GO570 HG570:HP570 IH570:IQ570 JI570:JR570 KJ570:KS570 LK570:LT570 ML570:MU570 NM570:NV570 ON570:OW570 PO570:PX570 QP570:QY570 RQ570:RZ570 SR570:TA570 TS570:UB570 UT570:VC570 VU570:WD570 WV570:XE570 XW570:YF570 YX570:ZG570 ZY570:AAH570 AAZ570:ABI570 ACA570:ACJ570 ADB570:ADK570 AEC570:AEL570 AFD570:AFM570 AGE570:AGN570 AHF570:AHO570 AIG570:AIP570 AJH570:AJQ570 AKI570:AKR570 ALJ570:ALS570 AMK570:AMT570 ANL570:ANU570 AOM570:AOV570 APN570:APW570 AQO570:AQX570 ARP570:ARY570 ASQ570:ASZ570 ATR570:AUA570 AUS570:AVB570 AVT570:AWC570 AWU570:AXD570 AXV570:AYE570 AYW570:AZF570 AZX570:BAG570 BAY570:BBH570 BBZ570:BCI570 BDA570:BDJ570 BEB570:BEK570 BFC570:BFL570 BGD570:BGM570 BHE570:BHN570 BIF570:BIO570 BJG570:BJP570 BKH570:BKQ570 BLI570:BLR570 BMJ570:BMS570 BNK570:BNT570 BOL570:BOU570 BPM570:BPV570 BQN570:BQW570 BRO570:BRX570 BSP570:BSY570 BTQ570:BTZ570 BUR570:BVA570 BVS570:BWB570 BWT570:BXC570 BXU570:BYD570 BYV570:BZE570 BZW570:CAF570 CAX570:CBG570 CBY570:CCH570 CCZ570:CDI570 CEA570:CEJ570 CFB570:CFK570 CGC570:CGL570 CHD570:CHM570 CIE570:CIN570 CJF570:CJO570 CKG570:CKP570 CLH570:CLQ570 CMI570:CMR570 CNJ570:CNS570 COK570:COT570 CPL570:CPU570 CQM570:CQV570 CRN570:CRW570 CSO570:CSX570 CTP570:CTY570 CUQ570:CUZ570 CVR570:CWA570 CWS570:CXB570 CXT570:CYC570 CYU570:CZD570 CZV570:DAE570 DAW570:DBF570 DBX570:DCG570 DCY570:DDH570 DDZ570:DEI570 DFA570:DFJ570 DGB570:DGK570 DHC570:DHL570 DID570:DIM570 DJE570:DJN570 DKF570:DKO570 DLG570:DLP570 DMH570:DMQ570 DNI570:DNR570 DOJ570:DOS570 DPK570:DPT570 DQL570:DQU570 DRM570:DRV570 DSN570:DSW570 DTO570:DTX570 DUP570:DUY570 DVQ570:DVZ570 DWR570:DXA570 DXS570:DYB570 DYT570:DZC570 DZU570:EAD570 EAV570:EBE570 EBW570:ECF570 ECX570:EDG570 EDY570:EEH570 EEZ570:EFI570 EGA570:EGJ570 EHB570:EHK570 EIC570:EIL570 EJD570:EJM570 EKE570:EKN570 ELF570:ELO570 EMG570:EMP570 ENH570:ENQ570 EOI570:EOR570 EPJ570:EPS570 EQK570:EQT570 ERL570:ERU570 ESM570:ESV570 ETN570:ETW570 EUO570:EUX570 EVP570:EVY570 EWQ570:EWZ570 EXR570:EYA570 EYS570:EZB570 EZT570:FAC570 FAU570:FBD570 FBV570:FCE570 FCW570:FDF570 FDX570:FEG570 FEY570:FFH570 FFZ570:FGI570 FHA570:FHJ570 FIB570:FIK570 FJC570:FJL570 FKD570:FKM570 FLE570:FLN570 FMF570:FMO570 FNG570:FNP570 FOH570:FOQ570 FPI570:FPR570 FQJ570:FQS570 FRK570:FRT570 FSL570:FSU570 FTM570:FTV570 FUN570:FUW570 FVO570:FVX570 FWP570:FWY570 FXQ570:FXZ570 FYR570:FZA570 FZS570:GAB570 GAT570:GBC570 GBU570:GCD570 GCV570:GDE570 GDW570:GEF570 GEX570:GFG570 GFY570:GGH570 GGZ570:GHI570 GIA570:GIJ570 GJB570:GJK570 GKC570:GKL570 GLD570:GLM570 GME570:GMN570 GNF570:GNO570 GOG570:GOP570 GPH570:GPQ570 GQI570:GQR570 GRJ570:GRS570 GSK570:GST570 GTL570:GTU570 GUM570:GUV570 GVN570:GVW570 GWO570:GWX570 GXP570:GXY570 GYQ570:GYZ570 GZR570:HAA570 HAS570:HBB570 HBT570:HCC570 HCU570:HDD570 HDV570:HEE570 HEW570:HFF570 HFX570:HGG570 HGY570:HHH570 HHZ570:HII570 HJA570:HJJ570 HKB570:HKK570 HLC570:HLL570 HMD570:HMM570 HNE570:HNN570 HOF570:HOO570 HPG570:HPP570 HQH570:HQQ570 HRI570:HRR570 HSJ570:HSS570 HTK570:HTT570 HUL570:HUU570 HVM570:HVV570 HWN570:HWW570 HXO570:HXX570 HYP570:HYY570 HZQ570:HZZ570 IAR570:IBA570 IBS570:ICB570 ICT570:IDC570 IDU570:IED570 IEV570:IFE570 IFW570:IGF570 IGX570:IHG570 IHY570:IIH570 IIZ570:IJI570 IKA570:IKJ570 ILB570:ILK570 IMC570:IML570 IND570:INM570 IOE570:ION570 IPF570:IPO570 IQG570:IQP570 IRH570:IRQ570 ISI570:ISR570 ITJ570:ITS570 IUK570:IUT570 IVL570:IVU570 IWM570:IWV570 IXN570:IXW570 IYO570:IYX570 IZP570:IZY570 JAQ570:JAZ570 JBR570:JCA570 JCS570:JDB570 JDT570:JEC570 JEU570:JFD570 JFV570:JGE570 JGW570:JHF570 JHX570:JIG570 JIY570:JJH570 JJZ570:JKI570 JLA570:JLJ570 JMB570:JMK570 JNC570:JNL570 JOD570:JOM570 JPE570:JPN570 JQF570:JQO570 JRG570:JRP570 JSH570:JSQ570 JTI570:JTR570 JUJ570:JUS570 JVK570:JVT570 JWL570:JWU570 JXM570:JXV570 JYN570:JYW570 JZO570:JZX570 KAP570:KAY570 KBQ570:KBZ570 KCR570:KDA570 KDS570:KEB570 KET570:KFC570 KFU570:KGD570 KGV570:KHE570 KHW570:KIF570 KIX570:KJG570 KJY570:KKH570 KKZ570:KLI570 KMA570:KMJ570 KNB570:KNK570 KOC570:KOL570 KPD570:KPM570 KQE570:KQN570 KRF570:KRO570 KSG570:KSP570 KTH570:KTQ570 KUI570:KUR570 KVJ570:KVS570 KWK570:KWT570 KXL570:KXU570 KYM570:KYV570 KZN570:KZW570 LAO570:LAX570 LBP570:LBY570 LCQ570:LCZ570 LDR570:LEA570 LES570:LFB570 LFT570:LGC570 LGU570:LHD570 LHV570:LIE570 LIW570:LJF570 LJX570:LKG570 LKY570:LLH570 LLZ570:LMI570 LNA570:LNJ570 LOB570:LOK570 LPC570:LPL570 LQD570:LQM570 LRE570:LRN570 LSF570:LSO570 LTG570:LTP570 LUH570:LUQ570 LVI570:LVR570 LWJ570:LWS570 LXK570:LXT570 LYL570:LYU570 LZM570:LZV570 MAN570:MAW570 MBO570:MBX570 MCP570:MCY570 MDQ570:MDZ570 MER570:MFA570 MFS570:MGB570 MGT570:MHC570 MHU570:MID570 MIV570:MJE570 MJW570:MKF570 MKX570:MLG570 MLY570:MMH570 MMZ570:MNI570 MOA570:MOJ570 MPB570:MPK570 MQC570:MQL570 MRD570:MRM570 MSE570:MSN570 MTF570:MTO570 MUG570:MUP570 MVH570:MVQ570 MWI570:MWR570 MXJ570:MXS570 MYK570:MYT570 MZL570:MZU570 NAM570:NAV570 NBN570:NBW570 NCO570:NCX570 NDP570:NDY570 NEQ570:NEZ570 NFR570:NGA570 NGS570:NHB570 NHT570:NIC570 NIU570:NJD570 NJV570:NKE570 NKW570:NLF570 NLX570:NMG570 NMY570:NNH570 NNZ570:NOI570 NPA570:NPJ570 NQB570:NQK570 NRC570:NRL570 NSD570:NSM570 NTE570:NTN570 NUF570:NUO570 NVG570:NVP570 NWH570:NWQ570 NXI570:NXR570 NYJ570:NYS570 NZK570:NZT570 OAL570:OAU570 OBM570:OBV570 OCN570:OCW570 ODO570:ODX570 OEP570:OEY570 OFQ570:OFZ570 OGR570:OHA570 OHS570:OIB570 OIT570:OJC570 OJU570:OKD570 OKV570:OLE570 OLW570:OMF570 OMX570:ONG570 ONY570:OOH570 OOZ570:OPI570 OQA570:OQJ570 ORB570:ORK570 OSC570:OSL570 OTD570:OTM570 OUE570:OUN570 OVF570:OVO570 OWG570:OWP570 OXH570:OXQ570 OYI570:OYR570 OZJ570:OZS570 PAK570:PAT570 PBL570:PBU570 PCM570:PCV570 PDN570:PDW570 PEO570:PEX570 PFP570:PFY570 PGQ570:PGZ570 PHR570:PIA570 PIS570:PJB570 PJT570:PKC570 PKU570:PLD570 PLV570:PME570 PMW570:PNF570 PNX570:POG570 POY570:PPH570 PPZ570:PQI570 PRA570:PRJ570 PSB570:PSK570 PTC570:PTL570 PUD570:PUM570 PVE570:PVN570 PWF570:PWO570 PXG570:PXP570 PYH570:PYQ570 PZI570:PZR570 QAJ570:QAS570 QBK570:QBT570 QCL570:QCU570 QDM570:QDV570 QEN570:QEW570 QFO570:QFX570 QGP570:QGY570 QHQ570:QHZ570 QIR570:QJA570 QJS570:QKB570 QKT570:QLC570 QLU570:QMD570 QMV570:QNE570 QNW570:QOF570 QOX570:QPG570 QPY570:QQH570 QQZ570:QRI570 QSA570:QSJ570 QTB570:QTK570 QUC570:QUL570 QVD570:QVM570 QWE570:QWN570 QXF570:QXO570 QYG570:QYP570 QZH570:QZQ570 RAI570:RAR570 RBJ570:RBS570 RCK570:RCT570 RDL570:RDU570 REM570:REV570 RFN570:RFW570 RGO570:RGX570 RHP570:RHY570 RIQ570:RIZ570 RJR570:RKA570 RKS570:RLB570 RLT570:RMC570 RMU570:RND570 RNV570:ROE570 ROW570:RPF570 RPX570:RQG570 RQY570:RRH570 RRZ570:RSI570 RTA570:RTJ570 RUB570:RUK570 RVC570:RVL570 RWD570:RWM570 RXE570:RXN570 RYF570:RYO570 RZG570:RZP570 SAH570:SAQ570 SBI570:SBR570 SCJ570:SCS570 SDK570:SDT570 SEL570:SEU570 SFM570:SFV570 SGN570:SGW570 SHO570:SHX570 SIP570:SIY570 SJQ570:SJZ570 SKR570:SLA570 SLS570:SMB570 SMT570:SNC570 SNU570:SOD570 SOV570:SPE570 SPW570:SQF570 SQX570:SRG570 SRY570:SSH570 SSZ570:STI570 SUA570:SUJ570 SVB570:SVK570 SWC570:SWL570 SXD570:SXM570 SYE570:SYN570 SZF570:SZO570 TAG570:TAP570 TBH570:TBQ570 TCI570:TCR570 TDJ570:TDS570 TEK570:TET570 TFL570:TFU570 TGM570:TGV570 THN570:THW570 TIO570:TIX570 TJP570:TJY570 TKQ570:TKZ570 TLR570:TMA570 TMS570:TNB570 TNT570:TOC570 TOU570:TPD570 TPV570:TQE570 TQW570:TRF570 TRX570:TSG570 TSY570:TTH570 TTZ570:TUI570 TVA570:TVJ570 TWB570:TWK570 TXC570:TXL570 TYD570:TYM570 TZE570:TZN570 UAF570:UAO570 UBG570:UBP570 UCH570:UCQ570 UDI570:UDR570 UEJ570:UES570 UFK570:UFT570 UGL570:UGU570 UHM570:UHV570 UIN570:UIW570 UJO570:UJX570 UKP570:UKY570 ULQ570:ULZ570 UMR570:UNA570 UNS570:UOB570 UOT570:UPC570 UPU570:UQD570 UQV570:URE570 URW570:USF570 USX570:UTG570 UTY570:UUH570 UUZ570:UVI570 UWA570:UWJ570 UXB570:UXK570 UYC570:UYL570 UZD570:UZM570 VAE570:VAN570 VBF570:VBO570 VCG570:VCP570 VDH570:VDQ570 VEI570:VER570 VFJ570:VFS570 VGK570:VGT570 VHL570:VHU570 VIM570:VIV570 VJN570:VJW570 VKO570:VKX570 VLP570:VLY570 VMQ570:VMZ570 VNR570:VOA570 VOS570:VPB570 VPT570:VQC570 VQU570:VRD570 VRV570:VSE570 VSW570:VTF570 VTX570:VUG570 VUY570:VVH570 VVZ570:VWI570 VXA570:VXJ570 VYB570:VYK570 VZC570:VZL570 WAD570:WAM570 WBE570:WBN570 WCF570:WCO570 WDG570:WDP570 WEH570:WEQ570 WFI570:WFR570 WGJ570:WGS570 WHK570:WHT570 WIL570:WIU570 WJM570:WJV570 WKN570:XFD570 S818:S819 V3668:Y3743 V818:X858 V939:X3667 AA570:AI570">
    <cfRule type="containsBlanks" dxfId="134" priority="120">
      <formula>LEN(TRIM(S570))=0</formula>
    </cfRule>
  </conditionalFormatting>
  <conditionalFormatting sqref="AJ570 A3674:A3743 BK570 CL570 DM570 EN570 FO570 GP570 HQ570 IR570 JS570 KT570 LU570 MV570 NW570 OX570 PY570 QZ570 SA570 TB570 UC570 VD570 WE570 XF570 YG570 ZH570 AAI570 ABJ570 ACK570 ADL570 AEM570 AFN570 AGO570 AHP570 AIQ570 AJR570 AKS570 ALT570 AMU570 ANV570 AOW570 APX570 AQY570 ARZ570 ATA570 AUB570 AVC570 AWD570 AXE570 AYF570 AZG570 BAH570 BBI570 BCJ570 BDK570 BEL570 BFM570 BGN570 BHO570 BIP570 BJQ570 BKR570 BLS570 BMT570 BNU570 BOV570 BPW570 BQX570 BRY570 BSZ570 BUA570 BVB570 BWC570 BXD570 BYE570 BZF570 CAG570 CBH570 CCI570 CDJ570 CEK570 CFL570 CGM570 CHN570 CIO570 CJP570 CKQ570 CLR570 CMS570 CNT570 COU570 CPV570 CQW570 CRX570 CSY570 CTZ570 CVA570 CWB570 CXC570 CYD570 CZE570 DAF570 DBG570 DCH570 DDI570 DEJ570 DFK570 DGL570 DHM570 DIN570 DJO570 DKP570 DLQ570 DMR570 DNS570 DOT570 DPU570 DQV570 DRW570 DSX570 DTY570 DUZ570 DWA570 DXB570 DYC570 DZD570 EAE570 EBF570 ECG570 EDH570 EEI570 EFJ570 EGK570 EHL570 EIM570 EJN570 EKO570 ELP570 EMQ570 ENR570 EOS570 EPT570 EQU570 ERV570 ESW570 ETX570 EUY570 EVZ570 EXA570 EYB570 EZC570 FAD570 FBE570 FCF570 FDG570 FEH570 FFI570 FGJ570 FHK570 FIL570 FJM570 FKN570 FLO570 FMP570 FNQ570 FOR570 FPS570 FQT570 FRU570 FSV570 FTW570 FUX570 FVY570 FWZ570 FYA570 FZB570 GAC570 GBD570 GCE570 GDF570 GEG570 GFH570 GGI570 GHJ570 GIK570 GJL570 GKM570 GLN570 GMO570 GNP570 GOQ570 GPR570 GQS570 GRT570 GSU570 GTV570 GUW570 GVX570 GWY570 GXZ570 GZA570 HAB570 HBC570 HCD570 HDE570 HEF570 HFG570 HGH570 HHI570 HIJ570 HJK570 HKL570 HLM570 HMN570 HNO570 HOP570 HPQ570 HQR570 HRS570 HST570 HTU570 HUV570 HVW570 HWX570 HXY570 HYZ570 IAA570 IBB570 ICC570 IDD570 IEE570 IFF570 IGG570 IHH570 III570 IJJ570 IKK570 ILL570 IMM570 INN570 IOO570 IPP570 IQQ570 IRR570 ISS570 ITT570 IUU570 IVV570 IWW570 IXX570 IYY570 IZZ570 JBA570 JCB570 JDC570 JED570 JFE570 JGF570 JHG570 JIH570 JJI570 JKJ570 JLK570 JML570 JNM570 JON570 JPO570 JQP570 JRQ570 JSR570 JTS570 JUT570 JVU570 JWV570 JXW570 JYX570 JZY570 KAZ570 KCA570 KDB570 KEC570 KFD570 KGE570 KHF570 KIG570 KJH570 KKI570 KLJ570 KMK570 KNL570 KOM570 KPN570 KQO570 KRP570 KSQ570 KTR570 KUS570 KVT570 KWU570 KXV570 KYW570 KZX570 LAY570 LBZ570 LDA570 LEB570 LFC570 LGD570 LHE570 LIF570 LJG570 LKH570 LLI570 LMJ570 LNK570 LOL570 LPM570 LQN570 LRO570 LSP570 LTQ570 LUR570 LVS570 LWT570 LXU570 LYV570 LZW570 MAX570 MBY570 MCZ570 MEA570 MFB570 MGC570 MHD570 MIE570 MJF570 MKG570 MLH570 MMI570 MNJ570 MOK570 MPL570 MQM570 MRN570 MSO570 MTP570 MUQ570 MVR570 MWS570 MXT570 MYU570 MZV570 NAW570 NBX570 NCY570 NDZ570 NFA570 NGB570 NHC570 NID570 NJE570 NKF570 NLG570 NMH570 NNI570 NOJ570 NPK570 NQL570 NRM570 NSN570 NTO570 NUP570 NVQ570 NWR570 NXS570 NYT570 NZU570 OAV570 OBW570 OCX570 ODY570 OEZ570 OGA570 OHB570 OIC570 OJD570 OKE570 OLF570 OMG570 ONH570 OOI570 OPJ570 OQK570 ORL570 OSM570 OTN570 OUO570 OVP570 OWQ570 OXR570 OYS570 OZT570 PAU570 PBV570 PCW570 PDX570 PEY570 PFZ570 PHA570 PIB570 PJC570 PKD570 PLE570 PMF570 PNG570 POH570 PPI570 PQJ570 PRK570 PSL570 PTM570 PUN570 PVO570 PWP570 PXQ570 PYR570 PZS570 QAT570 QBU570 QCV570 QDW570 QEX570 QFY570 QGZ570 QIA570 QJB570 QKC570 QLD570 QME570 QNF570 QOG570 QPH570 QQI570 QRJ570 QSK570 QTL570 QUM570 QVN570 QWO570 QXP570 QYQ570 QZR570 RAS570 RBT570 RCU570 RDV570 REW570 RFX570 RGY570 RHZ570 RJA570 RKB570 RLC570 RMD570 RNE570 ROF570 RPG570 RQH570 RRI570 RSJ570 RTK570 RUL570 RVM570 RWN570 RXO570 RYP570 RZQ570 SAR570 SBS570 SCT570 SDU570 SEV570 SFW570 SGX570 SHY570 SIZ570 SKA570 SLB570 SMC570 SND570 SOE570 SPF570 SQG570 SRH570 SSI570 STJ570 SUK570 SVL570 SWM570 SXN570 SYO570 SZP570 TAQ570 TBR570 TCS570 TDT570 TEU570 TFV570 TGW570 THX570 TIY570 TJZ570 TLA570 TMB570 TNC570 TOD570 TPE570 TQF570 TRG570 TSH570 TTI570 TUJ570 TVK570 TWL570 TXM570 TYN570 TZO570 UAP570 UBQ570 UCR570 UDS570 UET570 UFU570 UGV570 UHW570 UIX570 UJY570 UKZ570 UMA570 UNB570 UOC570 UPD570 UQE570 URF570 USG570 UTH570 UUI570 UVJ570 UWK570 UXL570 UYM570 UZN570 VAO570 VBP570 VCQ570 VDR570 VES570 VFT570 VGU570 VHV570 VIW570 VJX570 VKY570 VLZ570 VNA570 VOB570 VPC570 VQD570 VRE570 VSF570 VTG570 VUH570 VVI570 VWJ570 VXK570 VYL570 VZM570 WAN570 WBO570 WCP570 WDQ570 WER570 WFS570 WGT570 WHU570 WIV570 WJW570">
    <cfRule type="duplicateValues" dxfId="133" priority="408"/>
  </conditionalFormatting>
  <conditionalFormatting sqref="S818:S819 A939:B949 A950:C970 H818:H819 V818:X858 K818:M819 A971:D3667 V925:X3667 E925:U3743 AA570:XFD570">
    <cfRule type="expression" dxfId="132" priority="107">
      <formula>$L570=0</formula>
    </cfRule>
  </conditionalFormatting>
  <conditionalFormatting sqref="A939:A3667">
    <cfRule type="duplicateValues" dxfId="131" priority="111"/>
  </conditionalFormatting>
  <conditionalFormatting sqref="A818:B858 A925:B938">
    <cfRule type="expression" dxfId="130" priority="105">
      <formula>$L818=0</formula>
    </cfRule>
  </conditionalFormatting>
  <conditionalFormatting sqref="N818:R819">
    <cfRule type="expression" dxfId="129" priority="88">
      <formula>$L818=0</formula>
    </cfRule>
  </conditionalFormatting>
  <conditionalFormatting sqref="N818:R819">
    <cfRule type="containsBlanks" dxfId="128" priority="89">
      <formula>LEN(TRIM(N818))=0</formula>
    </cfRule>
  </conditionalFormatting>
  <conditionalFormatting sqref="A3674:D3743 V3668:Y3743 B3668:D3673">
    <cfRule type="expression" dxfId="127" priority="2503">
      <formula>$O3668=0</formula>
    </cfRule>
  </conditionalFormatting>
  <conditionalFormatting sqref="D818:G819 I818:J819">
    <cfRule type="expression" dxfId="126" priority="73">
      <formula>$L818=0</formula>
    </cfRule>
  </conditionalFormatting>
  <conditionalFormatting sqref="V925:X938 A818:B858 A925:B938">
    <cfRule type="duplicateValues" dxfId="125" priority="3756"/>
  </conditionalFormatting>
  <conditionalFormatting sqref="C818:C820">
    <cfRule type="expression" dxfId="124" priority="66">
      <formula>$L818=0</formula>
    </cfRule>
  </conditionalFormatting>
  <conditionalFormatting sqref="C821:C858 C925:C949">
    <cfRule type="expression" dxfId="123" priority="62">
      <formula>$L821=0</formula>
    </cfRule>
  </conditionalFormatting>
  <conditionalFormatting sqref="E847:T858 E820:S846 T819:U858">
    <cfRule type="expression" dxfId="122" priority="55">
      <formula>$L819=0</formula>
    </cfRule>
  </conditionalFormatting>
  <conditionalFormatting sqref="D820:D858 D925:D970">
    <cfRule type="expression" dxfId="121" priority="54">
      <formula>$L820=0</formula>
    </cfRule>
  </conditionalFormatting>
  <conditionalFormatting sqref="T818:U818">
    <cfRule type="containsBlanks" dxfId="120" priority="35">
      <formula>LEN(TRIM(T818))=0</formula>
    </cfRule>
  </conditionalFormatting>
  <conditionalFormatting sqref="T818:U818">
    <cfRule type="expression" dxfId="119" priority="34">
      <formula>$L818=0</formula>
    </cfRule>
  </conditionalFormatting>
  <conditionalFormatting sqref="V859:X924">
    <cfRule type="containsBlanks" dxfId="118" priority="32">
      <formula>LEN(TRIM(V859))=0</formula>
    </cfRule>
  </conditionalFormatting>
  <conditionalFormatting sqref="V859:X924">
    <cfRule type="expression" dxfId="117" priority="31">
      <formula>$L859=0</formula>
    </cfRule>
  </conditionalFormatting>
  <conditionalFormatting sqref="A3668:A3673 A859:B924">
    <cfRule type="expression" dxfId="116" priority="30">
      <formula>$L859=0</formula>
    </cfRule>
  </conditionalFormatting>
  <conditionalFormatting sqref="A3668:A3673 A859:B924">
    <cfRule type="duplicateValues" dxfId="115" priority="33"/>
  </conditionalFormatting>
  <conditionalFormatting sqref="C859:C924">
    <cfRule type="expression" dxfId="114" priority="29">
      <formula>$L859=0</formula>
    </cfRule>
  </conditionalFormatting>
  <conditionalFormatting sqref="E859:U924">
    <cfRule type="expression" dxfId="113" priority="28">
      <formula>$L859=0</formula>
    </cfRule>
  </conditionalFormatting>
  <conditionalFormatting sqref="D859:D924">
    <cfRule type="expression" dxfId="112" priority="27">
      <formula>$L859=0</formula>
    </cfRule>
  </conditionalFormatting>
  <conditionalFormatting sqref="L2:M3">
    <cfRule type="cellIs" dxfId="111" priority="24" operator="lessThan">
      <formula>0</formula>
    </cfRule>
    <cfRule type="cellIs" dxfId="110" priority="25" operator="lessThan">
      <formula>0</formula>
    </cfRule>
  </conditionalFormatting>
  <conditionalFormatting sqref="S2:S3 V2:X3">
    <cfRule type="containsBlanks" dxfId="109" priority="23">
      <formula>LEN(TRIM(S2))=0</formula>
    </cfRule>
  </conditionalFormatting>
  <conditionalFormatting sqref="S2:S3 K2:M3 H2:H3 V2:X3">
    <cfRule type="expression" dxfId="108" priority="22">
      <formula>$L2=0</formula>
    </cfRule>
  </conditionalFormatting>
  <conditionalFormatting sqref="A2:B3">
    <cfRule type="expression" dxfId="107" priority="21">
      <formula>$L2=0</formula>
    </cfRule>
  </conditionalFormatting>
  <conditionalFormatting sqref="N2:R3">
    <cfRule type="expression" dxfId="106" priority="19">
      <formula>$L2=0</formula>
    </cfRule>
  </conditionalFormatting>
  <conditionalFormatting sqref="N2:R3">
    <cfRule type="containsBlanks" dxfId="105" priority="20">
      <formula>LEN(TRIM(N2))=0</formula>
    </cfRule>
  </conditionalFormatting>
  <conditionalFormatting sqref="D2:G3 I2:J3">
    <cfRule type="expression" dxfId="104" priority="18">
      <formula>$L2=0</formula>
    </cfRule>
  </conditionalFormatting>
  <conditionalFormatting sqref="A2:B3">
    <cfRule type="duplicateValues" dxfId="103" priority="26"/>
  </conditionalFormatting>
  <conditionalFormatting sqref="C2:C3">
    <cfRule type="expression" dxfId="102" priority="17">
      <formula>$L2=0</formula>
    </cfRule>
  </conditionalFormatting>
  <conditionalFormatting sqref="T2:U2">
    <cfRule type="expression" dxfId="101" priority="16">
      <formula>$L2=0</formula>
    </cfRule>
  </conditionalFormatting>
  <conditionalFormatting sqref="T3:U3">
    <cfRule type="containsBlanks" dxfId="100" priority="15">
      <formula>LEN(TRIM(T3))=0</formula>
    </cfRule>
  </conditionalFormatting>
  <conditionalFormatting sqref="T3:U3">
    <cfRule type="expression" dxfId="99" priority="14">
      <formula>$L3=0</formula>
    </cfRule>
  </conditionalFormatting>
  <conditionalFormatting sqref="L4:M817">
    <cfRule type="cellIs" dxfId="98" priority="11" operator="lessThan">
      <formula>0</formula>
    </cfRule>
    <cfRule type="cellIs" dxfId="97" priority="12" operator="lessThan">
      <formula>0</formula>
    </cfRule>
  </conditionalFormatting>
  <conditionalFormatting sqref="S4:S817 V4:X817">
    <cfRule type="containsBlanks" dxfId="96" priority="10">
      <formula>LEN(TRIM(S4))=0</formula>
    </cfRule>
  </conditionalFormatting>
  <conditionalFormatting sqref="H4:H817 S4:S817 K4:M817 V4:X817">
    <cfRule type="expression" dxfId="95" priority="9">
      <formula>$L4=0</formula>
    </cfRule>
  </conditionalFormatting>
  <conditionalFormatting sqref="A4:B817">
    <cfRule type="expression" dxfId="94" priority="8">
      <formula>$L4=0</formula>
    </cfRule>
  </conditionalFormatting>
  <conditionalFormatting sqref="N4:R817">
    <cfRule type="expression" dxfId="93" priority="6">
      <formula>$L4=0</formula>
    </cfRule>
  </conditionalFormatting>
  <conditionalFormatting sqref="N4:R817">
    <cfRule type="containsBlanks" dxfId="92" priority="7">
      <formula>LEN(TRIM(N4))=0</formula>
    </cfRule>
  </conditionalFormatting>
  <conditionalFormatting sqref="D4:G817 I4:J817">
    <cfRule type="expression" dxfId="91" priority="5">
      <formula>$L4=0</formula>
    </cfRule>
  </conditionalFormatting>
  <conditionalFormatting sqref="A4:B817">
    <cfRule type="duplicateValues" dxfId="90" priority="13"/>
  </conditionalFormatting>
  <conditionalFormatting sqref="C4:C817">
    <cfRule type="expression" dxfId="89" priority="4">
      <formula>$L4=0</formula>
    </cfRule>
  </conditionalFormatting>
  <conditionalFormatting sqref="T4:U4 T6:U6 T8:U8 T10:U10 T12:U12 T14:U14 T16:U16 T18:U18 T20:U20 T22:U22 T24:U24 T26:U26 T28:U28 T30:U30 T32:U32 T34:U34 T36:U36 T38:U38 T40:U40 T42:U42 T44:U44 T46:U46 T48:U48 T50:U50 T52:U52 T54:U54 T56:U56 T58:U58 T60:U60 T62:U62 T64:U64 T66:U66 T68:U68 T70:U70 T72:U72 T74:U74 T76:U76 T78:U78 T80:U80 T82:U82 T84:U84 T86:U86 T88:U88 T90:U90 T92:U92 T94:U94 T96:U96 T98:U98 T100:U100 T102:U102 T104:U104 T106:U106 T108:U108 T110:U110 T112:U112 T114:U114 T116:U116 T118:U118 T120:U120 T122:U122 T124:U124 T126:U126 T128:U128 T130:U130 T132:U132 T134:U134 T136:U136 T138:U138 T140:U140 T142:U142 T144:U144 T146:U146 T148:U148 T150:U150 T152:U152 T154:U154 T156:U156 T158:U158 T160:U160 T162:U162 T164:U164 T166:U166 T168:U168 T170:U170 T172:U172 T174:U174 T176:U176 T178:U178 T180:U180 T182:U182 T184:U184 T186:U186 T188:U188 T190:U190 T192:U192 T194:U194 T196:U196 T198:U198 T200:U200 T202:U202 T204:U204 T206:U206 T208:U208 T210:U210 T212:U212 T214:U214 T216:U216 T218:U218 T220:U220 T222:U222 T224:U224 T226:U226 T228:U228 T230:U230 T232:U232 T234:U234 T236:U236 T238:U238 T240:U240 T242:U242 T244:U244 T246:U246 T248:U248 T250:U250 T252:U252 T254:U254 T256:U256 T258:U258 T260:U260 T262:U262 T264:U264 T266:U266 T268:U268 T270:U270 T272:U272 T274:U274 T276:U276 T278:U278 T280:U280 T282:U282 T284:U284 T286:U286 T288:U288 T290:U290 T292:U292 T294:U294 T296:U296 T298:U298 T300:U300 T302:U302 T304:U304 T306:U306 T308:U308 T310:U310 T312:U312 T314:U314 T316:U316 T318:U318 T320:U320 T322:U322 T324:U324 T326:U326 T328:U328 T330:U330 T332:U332 T334:U334 T336:U336 T338:U338 T340:U340 T342:U342 T344:U344 T346:U346 T348:U348 T350:U350 T352:U352 T354:U354 T356:U356 T358:U358 T360:U360 T362:U362 T364:U364 T366:U366 T368:U368 T370:U370 T372:U372 T374:U374 T376:U376 T378:U378 T380:U380 T382:U382 T384:U384 T386:U386 T388:U388 T390:U390 T392:U392 T394:U394 T396:U396 T398:U398 T400:U400 T402:U402 T404:U404 T406:U406 T408:U408 T410:U410 T412:U412 T414:U414 T416:U416 T418:U418 T420:U420 T422:U422 T424:U424 T426:U426 T428:U428 T430:U430 T432:U432 T434:U434 T436:U436 T438:U438 T440:U440 T442:U442 T444:U444 T446:U446 T448:U448 T450:U450 T452:U452 T454:U454 T456:U456 T458:U458 T460:U460 T462:U462 T464:U464 T466:U466 T468:U468 T470:U470 T472:U472 T474:U474 T476:U476 T478:U478 T480:U480 T482:U482 T484:U484 T486:U486 T488:U488 T490:U490 T492:U492 T494:U494 T496:U496 T498:U498 T500:U500 T502:U502 T504:U504 T506:U506 T508:U508 T510:U510 T512:U512 T514:U514 T516:U516 T518:U518 T520:U520 T522:U522 T524:U524 T526:U526 T528:U528 T530:U530 T532:U532 T534:U534 T536:U536 T538:U538 T540:U540 T542:U542 T544:U544 T546:U546 T548:U548 T550:U550 T552:U552 T554:U554 T556:U556 T558:U558 T560:U560 T562:U562 T564:U564 T566:U566 T568:U568 T570:U570 T572:U572 T574:U574 T576:U576 T578:U578 T580:U580 T582:U582 T584:U584 T586:U586 T588:U588 T590:U590 T592:U592 T594:U594 T596:U596 T598:U598 T600:U600 T602:U602 T604:U604 T606:U606 T608:U608 T610:U610 T612:U612 T614:U614 T616:U616 T618:U618 T620:U620 T622:U622 T624:U624 T626:U626 T628:U628 T630:U630 T632:U632 T634:U634 T636:U636 T638:U638 T640:U640 T642:U642 T644:U644 T646:U646 T648:U648 T650:U650 T652:U652 T654:U654 T656:U656 T658:U658 T660:U660 T662:U662 T664:U664 T666:U666 T668:U668 T670:U670 T672:U672 T674:U674 T676:U676 T678:U678 T680:U680 T682:U682 T684:U684 T686:U686 T688:U688 T690:U690 T692:U692 T694:U694 T696:U696 T698:U698 T700:U700 T702:U702 T704:U704 T706:U706 T708:U708 T710:U710 T712:U712 T714:U714 T716:U716 T718:U718 T720:U720 T722:U722 T724:U724 T726:U726 T728:U728 T730:U730 T732:U732 T734:U734 T736:U736 T738:U738 T740:U740 T742:U742 T744:U744 T746:U746 T748:U748 T750:U750 T752:U752 T754:U754 T756:U756 T758:U758 T760:U760 T762:U762 T764:U764 T766:U766 T768:U768 T770:U770 T772:U772 T774:U774 T776:U776 T778:U778 T780:U780 T782:U782 T784:U784 T786:U786 T788:U788 T790:U790 T792:U792 T794:U794 T796:U796 T798:U798 T800:U800 T802:U802 T804:U804 T806:U806 T808:U808 T810:U810 T812:U812 T814:U814 T816:U816">
    <cfRule type="expression" dxfId="88" priority="3">
      <formula>$L4=0</formula>
    </cfRule>
  </conditionalFormatting>
  <conditionalFormatting sqref="T5:U5 T7:U7 T9:U9 T11:U11 T13:U13 T15:U15 T17:U17 T19:U19 T21:U21 T23:U23 T25:U25 T27:U27 T29:U29 T31:U31 T33:U33 T35:U35 T37:U37 T39:U39 T41:U41 T43:U43 T45:U45 T47:U47 T49:U49 T51:U51 T53:U53 T55:U55 T57:U57 T59:U59 T61:U61 T63:U63 T65:U65 T67:U67 T69:U69 T71:U71 T73:U73 T75:U75 T77:U77 T79:U79 T81:U81 T83:U83 T85:U85 T87:U87 T89:U89 T91:U91 T93:U93 T95:U95 T97:U97 T99:U99 T101:U101 T103:U103 T105:U105 T107:U107 T109:U109 T111:U111 T113:U113 T115:U115 T117:U117 T119:U119 T121:U121 T123:U123 T125:U125 T127:U127 T129:U129 T131:U131 T133:U133 T135:U135 T137:U137 T139:U139 T141:U141 T143:U143 T145:U145 T147:U147 T149:U149 T151:U151 T153:U153 T155:U155 T157:U157 T159:U159 T161:U161 T163:U163 T165:U165 T167:U167 T169:U169 T171:U171 T173:U173 T175:U175 T177:U177 T179:U179 T181:U181 T183:U183 T185:U185 T187:U187 T189:U189 T191:U191 T193:U193 T195:U195 T197:U197 T199:U199 T201:U201 T203:U203 T205:U205 T207:U207 T209:U209 T211:U211 T213:U213 T215:U215 T217:U217 T219:U219 T221:U221 T223:U223 T225:U225 T227:U227 T229:U229 T231:U231 T233:U233 T235:U235 T237:U237 T239:U239 T241:U241 T243:U243 T245:U245 T247:U247 T249:U249 T251:U251 T253:U253 T255:U255 T257:U257 T259:U259 T261:U261 T263:U263 T265:U265 T267:U267 T269:U269 T271:U271 T273:U273 T275:U275 T277:U277 T279:U279 T281:U281 T283:U283 T285:U285 T287:U287 T289:U289 T291:U291 T293:U293 T295:U295 T297:U297 T299:U299 T301:U301 T303:U303 T305:U305 T307:U307 T309:U309 T311:U311 T313:U313 T315:U315 T317:U317 T319:U319 T321:U321 T323:U323 T325:U325 T327:U327 T329:U329 T331:U331 T333:U333 T335:U335 T337:U337 T339:U339 T341:U341 T343:U343 T345:U345 T347:U347 T349:U349 T351:U351 T353:U353 T355:U355 T357:U357 T359:U359 T361:U361 T363:U363 T365:U365 T367:U367 T369:U369 T371:U371 T373:U373 T375:U375 T377:U377 T379:U379 T381:U381 T383:U383 T385:U385 T387:U387 T389:U389 T391:U391 T393:U393 T395:U395 T397:U397 T399:U399 T401:U401 T403:U403 T405:U405 T407:U407 T409:U409 T411:U411 T413:U413 T415:U415 T417:U417 T419:U419 T421:U421 T423:U423 T425:U425 T427:U427 T429:U429 T431:U431 T433:U433 T435:U435 T437:U437 T439:U439 T441:U441 T443:U443 T445:U445 T447:U447 T449:U449 T451:U451 T453:U453 T455:U455 T457:U457 T459:U459 T461:U461 T463:U463 T465:U465 T467:U467 T469:U469 T471:U471 T473:U473 T475:U475 T477:U477 T479:U479 T481:U481 T483:U483 T485:U485 T487:U487 T489:U489 T491:U491 T493:U493 T495:U495 T497:U497 T499:U499 T501:U501 T503:U503 T505:U505 T507:U507 T509:U509 T511:U511 T513:U513 T515:U515 T517:U517 T519:U519 T521:U521 T523:U523 T525:U525 T527:U527 T529:U529 T531:U531 T533:U533 T535:U535 T537:U537 T539:U539 T541:U541 T543:U543 T545:U545 T547:U547 T549:U549 T551:U551 T553:U553 T555:U555 T557:U557 T559:U559 T561:U561 T563:U563 T565:U565 T567:U567 T569:U569 T571:U571 T573:U573 T575:U575 T577:U577 T579:U579 T581:U581 T583:U583 T585:U585 T587:U587 T589:U589 T591:U591 T593:U593 T595:U595 T597:U597 T599:U599 T601:U601 T603:U603 T605:U605 T607:U607 T609:U609 T611:U611 T613:U613 T615:U615 T617:U617 T619:U619 T621:U621 T623:U623 T625:U625 T627:U627 T629:U629 T631:U631 T633:U633 T635:U635 T637:U637 T639:U639 T641:U641 T643:U643 T645:U645 T647:U647 T649:U649 T651:U651 T653:U653 T655:U655 T657:U657 T659:U659 T661:U661 T663:U663 T665:U665 T667:U667 T669:U669 T671:U671 T673:U673 T675:U675 T677:U677 T679:U679 T681:U681 T683:U683 T685:U685 T687:U687 T689:U689 T691:U691 T693:U693 T695:U695 T697:U697 T699:U699 T701:U701 T703:U703 T705:U705 T707:U707 T709:U709 T711:U711 T713:U713 T715:U715 T717:U717 T719:U719 T721:U721 T723:U723 T725:U725 T727:U727 T729:U729 T731:U731 T733:U733 T735:U735 T737:U737 T739:U739 T741:U741 T743:U743 T745:U745 T747:U747 T749:U749 T751:U751 T753:U753 T755:U755 T757:U757 T759:U759 T761:U761 T763:U763 T765:U765 T767:U767 T769:U769 T771:U771 T773:U773 T775:U775 T777:U777 T779:U779 T781:U781 T783:U783 T785:U785 T787:U787 T789:U789 T791:U791 T793:U793 T795:U795 T797:U797 T799:U799 T801:U801 T803:U803 T805:U805 T807:U807 T809:U809 T811:U811 T813:U813 T815:U815 T817:U817">
    <cfRule type="containsBlanks" dxfId="87" priority="2">
      <formula>LEN(TRIM(T5))=0</formula>
    </cfRule>
  </conditionalFormatting>
  <conditionalFormatting sqref="T5:U5 T7:U7 T9:U9 T11:U11 T13:U13 T15:U15 T17:U17 T19:U19 T21:U21 T23:U23 T25:U25 T27:U27 T29:U29 T31:U31 T33:U33 T35:U35 T37:U37 T39:U39 T41:U41 T43:U43 T45:U45 T47:U47 T49:U49 T51:U51 T53:U53 T55:U55 T57:U57 T59:U59 T61:U61 T63:U63 T65:U65 T67:U67 T69:U69 T71:U71 T73:U73 T75:U75 T77:U77 T79:U79 T81:U81 T83:U83 T85:U85 T87:U87 T89:U89 T91:U91 T93:U93 T95:U95 T97:U97 T99:U99 T101:U101 T103:U103 T105:U105 T107:U107 T109:U109 T111:U111 T113:U113 T115:U115 T117:U117 T119:U119 T121:U121 T123:U123 T125:U125 T127:U127 T129:U129 T131:U131 T133:U133 T135:U135 T137:U137 T139:U139 T141:U141 T143:U143 T145:U145 T147:U147 T149:U149 T151:U151 T153:U153 T155:U155 T157:U157 T159:U159 T161:U161 T163:U163 T165:U165 T167:U167 T169:U169 T171:U171 T173:U173 T175:U175 T177:U177 T179:U179 T181:U181 T183:U183 T185:U185 T187:U187 T189:U189 T191:U191 T193:U193 T195:U195 T197:U197 T199:U199 T201:U201 T203:U203 T205:U205 T207:U207 T209:U209 T211:U211 T213:U213 T215:U215 T217:U217 T219:U219 T221:U221 T223:U223 T225:U225 T227:U227 T229:U229 T231:U231 T233:U233 T235:U235 T237:U237 T239:U239 T241:U241 T243:U243 T245:U245 T247:U247 T249:U249 T251:U251 T253:U253 T255:U255 T257:U257 T259:U259 T261:U261 T263:U263 T265:U265 T267:U267 T269:U269 T271:U271 T273:U273 T275:U275 T277:U277 T279:U279 T281:U281 T283:U283 T285:U285 T287:U287 T289:U289 T291:U291 T293:U293 T295:U295 T297:U297 T299:U299 T301:U301 T303:U303 T305:U305 T307:U307 T309:U309 T311:U311 T313:U313 T315:U315 T317:U317 T319:U319 T321:U321 T323:U323 T325:U325 T327:U327 T329:U329 T331:U331 T333:U333 T335:U335 T337:U337 T339:U339 T341:U341 T343:U343 T345:U345 T347:U347 T349:U349 T351:U351 T353:U353 T355:U355 T357:U357 T359:U359 T361:U361 T363:U363 T365:U365 T367:U367 T369:U369 T371:U371 T373:U373 T375:U375 T377:U377 T379:U379 T381:U381 T383:U383 T385:U385 T387:U387 T389:U389 T391:U391 T393:U393 T395:U395 T397:U397 T399:U399 T401:U401 T403:U403 T405:U405 T407:U407 T409:U409 T411:U411 T413:U413 T415:U415 T417:U417 T419:U419 T421:U421 T423:U423 T425:U425 T427:U427 T429:U429 T431:U431 T433:U433 T435:U435 T437:U437 T439:U439 T441:U441 T443:U443 T445:U445 T447:U447 T449:U449 T451:U451 T453:U453 T455:U455 T457:U457 T459:U459 T461:U461 T463:U463 T465:U465 T467:U467 T469:U469 T471:U471 T473:U473 T475:U475 T477:U477 T479:U479 T481:U481 T483:U483 T485:U485 T487:U487 T489:U489 T491:U491 T493:U493 T495:U495 T497:U497 T499:U499 T501:U501 T503:U503 T505:U505 T507:U507 T509:U509 T511:U511 T513:U513 T515:U515 T517:U517 T519:U519 T521:U521 T523:U523 T525:U525 T527:U527 T529:U529 T531:U531 T533:U533 T535:U535 T537:U537 T539:U539 T541:U541 T543:U543 T545:U545 T547:U547 T549:U549 T551:U551 T553:U553 T555:U555 T557:U557 T559:U559 T561:U561 T563:U563 T565:U565 T567:U567 T569:U569 T571:U571 T573:U573 T575:U575 T577:U577 T579:U579 T581:U581 T583:U583 T585:U585 T587:U587 T589:U589 T591:U591 T593:U593 T595:U595 T597:U597 T599:U599 T601:U601 T603:U603 T605:U605 T607:U607 T609:U609 T611:U611 T613:U613 T615:U615 T617:U617 T619:U619 T621:U621 T623:U623 T625:U625 T627:U627 T629:U629 T631:U631 T633:U633 T635:U635 T637:U637 T639:U639 T641:U641 T643:U643 T645:U645 T647:U647 T649:U649 T651:U651 T653:U653 T655:U655 T657:U657 T659:U659 T661:U661 T663:U663 T665:U665 T667:U667 T669:U669 T671:U671 T673:U673 T675:U675 T677:U677 T679:U679 T681:U681 T683:U683 T685:U685 T687:U687 T689:U689 T691:U691 T693:U693 T695:U695 T697:U697 T699:U699 T701:U701 T703:U703 T705:U705 T707:U707 T709:U709 T711:U711 T713:U713 T715:U715 T717:U717 T719:U719 T721:U721 T723:U723 T725:U725 T727:U727 T729:U729 T731:U731 T733:U733 T735:U735 T737:U737 T739:U739 T741:U741 T743:U743 T745:U745 T747:U747 T749:U749 T751:U751 T753:U753 T755:U755 T757:U757 T759:U759 T761:U761 T763:U763 T765:U765 T767:U767 T769:U769 T771:U771 T773:U773 T775:U775 T777:U777 T779:U779 T781:U781 T783:U783 T785:U785 T787:U787 T789:U789 T791:U791 T793:U793 T795:U795 T797:U797 T799:U799 T801:U801 T803:U803 T805:U805 T807:U807 T809:U809 T811:U811 T813:U813 T815:U815 T817:U817">
    <cfRule type="expression" dxfId="86" priority="1">
      <formula>$L5=0</formula>
    </cfRule>
  </conditionalFormatting>
  <pageMargins left="1" right="1" top="1" bottom="1" header="0.25" footer="0.25"/>
  <pageSetup scale="10" orientation="portrait"/>
  <headerFooter>
    <oddFooter>&amp;C&amp;"Helvetica Neue,Regular"&amp;12&amp;K000000&amp;P</oddFooter>
  </headerFooter>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3FADA-4DDC-0348-B59F-50C97DE97C28}">
  <sheetPr codeName="Sheet3"/>
  <dimension ref="A1:N702"/>
  <sheetViews>
    <sheetView topLeftCell="A666" zoomScale="137" zoomScaleNormal="150" workbookViewId="0">
      <selection activeCell="B691" sqref="B691"/>
    </sheetView>
  </sheetViews>
  <sheetFormatPr baseColWidth="10" defaultRowHeight="13" x14ac:dyDescent="0.15"/>
  <cols>
    <col min="1" max="1" width="11.1640625" style="124" customWidth="1"/>
    <col min="2" max="2" width="25" customWidth="1"/>
    <col min="3" max="3" width="18.5" customWidth="1"/>
    <col min="4" max="4" width="18.83203125" customWidth="1"/>
    <col min="5" max="5" width="11.33203125" customWidth="1"/>
    <col min="6" max="6" width="52.1640625" customWidth="1"/>
    <col min="7" max="7" width="10" style="4" customWidth="1"/>
    <col min="8" max="9" width="9.6640625" style="13" customWidth="1"/>
    <col min="10" max="10" width="11" style="13" bestFit="1" customWidth="1"/>
    <col min="11" max="11" width="9.1640625" style="13" customWidth="1"/>
    <col min="12" max="12" width="10" style="13" customWidth="1"/>
  </cols>
  <sheetData>
    <row r="1" spans="1:14" ht="19" customHeight="1" x14ac:dyDescent="0.15">
      <c r="A1" s="217" t="s">
        <v>2227</v>
      </c>
      <c r="B1" s="217"/>
      <c r="C1" s="217"/>
      <c r="D1" s="217"/>
      <c r="E1" s="217"/>
      <c r="G1" s="218" t="s">
        <v>2228</v>
      </c>
      <c r="H1" s="218"/>
      <c r="I1" s="158"/>
      <c r="J1" s="156"/>
      <c r="K1" s="157"/>
    </row>
    <row r="2" spans="1:14" s="163" customFormat="1" ht="42" x14ac:dyDescent="0.15">
      <c r="A2" s="159" t="s">
        <v>27</v>
      </c>
      <c r="B2" s="160" t="s">
        <v>2367</v>
      </c>
      <c r="C2" s="160" t="s">
        <v>2225</v>
      </c>
      <c r="D2" s="160" t="s">
        <v>2226</v>
      </c>
      <c r="E2" s="160" t="s">
        <v>2224</v>
      </c>
      <c r="F2" s="160" t="s">
        <v>43</v>
      </c>
      <c r="G2" s="161" t="s">
        <v>28</v>
      </c>
      <c r="H2" s="162" t="s">
        <v>44</v>
      </c>
      <c r="I2" s="162" t="s">
        <v>2230</v>
      </c>
      <c r="J2" s="162" t="s">
        <v>2220</v>
      </c>
      <c r="K2" s="162" t="s">
        <v>45</v>
      </c>
      <c r="L2" s="162" t="s">
        <v>23</v>
      </c>
    </row>
    <row r="3" spans="1:14" ht="14" hidden="1" x14ac:dyDescent="0.15">
      <c r="A3" s="125">
        <v>45017</v>
      </c>
      <c r="B3" s="6" t="s">
        <v>344</v>
      </c>
      <c r="E3" s="6" t="s">
        <v>49</v>
      </c>
      <c r="F3" t="str">
        <f>IFERROR(VLOOKUP(VENTAS[[#This Row],[Código del producto Vendido]],INVENTARIO[],5,FALSE),"-")</f>
        <v>Bañador de una pieza con degradado</v>
      </c>
      <c r="G3" s="4">
        <v>1</v>
      </c>
      <c r="H3" s="13">
        <v>25</v>
      </c>
      <c r="I3" s="13">
        <f>VENTAS[[#This Row],[Cantidad]]*VENTAS[[#This Row],[Precio Venta]]</f>
        <v>25</v>
      </c>
      <c r="J3" s="13">
        <f>VENTAS[[#This Row],[Total]]*10%</f>
        <v>2.5</v>
      </c>
      <c r="K3" s="13">
        <f>IFERROR(VLOOKUP(VENTAS[[#This Row],[Código del producto Vendido]],INVENTARIO[],24,FALSE),"-")</f>
        <v>6.8155555555555551</v>
      </c>
      <c r="L3" s="13">
        <f>(VENTAS[[#This Row],[Precio Venta]]-VENTAS[[#This Row],[Costo]])*VENTAS[[#This Row],[Cantidad]]</f>
        <v>18.184444444444445</v>
      </c>
      <c r="M3" s="6"/>
      <c r="N3" s="6"/>
    </row>
    <row r="4" spans="1:14" ht="14" hidden="1" x14ac:dyDescent="0.15">
      <c r="A4" s="126">
        <v>45017</v>
      </c>
      <c r="B4" s="6" t="s">
        <v>344</v>
      </c>
      <c r="E4" s="6" t="s">
        <v>92</v>
      </c>
      <c r="F4" t="str">
        <f>IFERROR(VLOOKUP(VENTAS[[#This Row],[Código del producto Vendido]],INVENTARIO[],5,FALSE),"-")</f>
        <v>Jeans de pierna recta desgarro</v>
      </c>
      <c r="G4" s="4">
        <v>1</v>
      </c>
      <c r="H4" s="13">
        <v>30</v>
      </c>
      <c r="I4" s="13">
        <f>VENTAS[[#This Row],[Cantidad]]*VENTAS[[#This Row],[Precio Venta]]</f>
        <v>30</v>
      </c>
      <c r="J4" s="13">
        <f>VENTAS[[#This Row],[Total]]*10%</f>
        <v>3</v>
      </c>
      <c r="K4" s="13">
        <f>IFERROR(VLOOKUP(VENTAS[[#This Row],[Código del producto Vendido]],INVENTARIO[],24,FALSE),"-")</f>
        <v>24.939999999999998</v>
      </c>
      <c r="L4" s="13">
        <f>(VENTAS[[#This Row],[Precio Venta]]-VENTAS[[#This Row],[Costo]])*VENTAS[[#This Row],[Cantidad]]</f>
        <v>5.0600000000000023</v>
      </c>
      <c r="N4" s="6"/>
    </row>
    <row r="5" spans="1:14" ht="14" hidden="1" x14ac:dyDescent="0.15">
      <c r="A5" s="125">
        <v>45017</v>
      </c>
      <c r="E5" s="6" t="s">
        <v>92</v>
      </c>
      <c r="F5" t="str">
        <f>IFERROR(VLOOKUP(VENTAS[[#This Row],[Código del producto Vendido]],INVENTARIO[],5,FALSE),"-")</f>
        <v>Jeans de pierna recta desgarro</v>
      </c>
      <c r="G5" s="4">
        <v>1</v>
      </c>
      <c r="H5" s="13">
        <v>30</v>
      </c>
      <c r="I5" s="13">
        <f>VENTAS[[#This Row],[Cantidad]]*VENTAS[[#This Row],[Precio Venta]]</f>
        <v>30</v>
      </c>
      <c r="J5" s="13">
        <f>VENTAS[[#This Row],[Total]]*10%</f>
        <v>3</v>
      </c>
      <c r="K5" s="13">
        <f>IFERROR(VLOOKUP(VENTAS[[#This Row],[Código del producto Vendido]],INVENTARIO[],24,FALSE),"-")</f>
        <v>24.939999999999998</v>
      </c>
      <c r="L5" s="13">
        <f>(VENTAS[[#This Row],[Precio Venta]]-VENTAS[[#This Row],[Costo]])*VENTAS[[#This Row],[Cantidad]]</f>
        <v>5.0600000000000023</v>
      </c>
      <c r="M5" s="6"/>
      <c r="N5" s="119"/>
    </row>
    <row r="6" spans="1:14" ht="14" hidden="1" x14ac:dyDescent="0.15">
      <c r="A6" s="126">
        <v>45017</v>
      </c>
      <c r="E6" s="6" t="s">
        <v>92</v>
      </c>
      <c r="F6" t="str">
        <f>IFERROR(VLOOKUP(VENTAS[[#This Row],[Código del producto Vendido]],INVENTARIO[],5,FALSE),"-")</f>
        <v>Jeans de pierna recta desgarro</v>
      </c>
      <c r="G6" s="4">
        <v>1</v>
      </c>
      <c r="H6" s="13">
        <v>30</v>
      </c>
      <c r="I6" s="13">
        <f>VENTAS[[#This Row],[Cantidad]]*VENTAS[[#This Row],[Precio Venta]]</f>
        <v>30</v>
      </c>
      <c r="J6" s="13">
        <f>VENTAS[[#This Row],[Total]]*10%</f>
        <v>3</v>
      </c>
      <c r="K6" s="13">
        <f>IFERROR(VLOOKUP(VENTAS[[#This Row],[Código del producto Vendido]],INVENTARIO[],24,FALSE),"-")</f>
        <v>24.939999999999998</v>
      </c>
      <c r="L6" s="13">
        <f>(VENTAS[[#This Row],[Precio Venta]]-VENTAS[[#This Row],[Costo]])*VENTAS[[#This Row],[Cantidad]]</f>
        <v>5.0600000000000023</v>
      </c>
    </row>
    <row r="7" spans="1:14" ht="14" hidden="1" x14ac:dyDescent="0.15">
      <c r="A7" s="125">
        <v>45017</v>
      </c>
      <c r="E7" s="6" t="s">
        <v>57</v>
      </c>
      <c r="F7" t="str">
        <f>IFERROR(VLOOKUP(VENTAS[[#This Row],[Código del producto Vendido]],INVENTARIO[],5,FALSE),"-")</f>
        <v>Bañador con cremallera</v>
      </c>
      <c r="G7" s="4">
        <v>2</v>
      </c>
      <c r="H7" s="13">
        <v>25</v>
      </c>
      <c r="I7" s="13">
        <f>VENTAS[[#This Row],[Cantidad]]*VENTAS[[#This Row],[Precio Venta]]</f>
        <v>50</v>
      </c>
      <c r="J7" s="13">
        <f>VENTAS[[#This Row],[Total]]*10%</f>
        <v>5</v>
      </c>
      <c r="K7" s="13">
        <f>IFERROR(VLOOKUP(VENTAS[[#This Row],[Código del producto Vendido]],INVENTARIO[],24,FALSE),"-")</f>
        <v>16.873333333333335</v>
      </c>
      <c r="L7" s="13">
        <f>(VENTAS[[#This Row],[Precio Venta]]-VENTAS[[#This Row],[Costo]])*VENTAS[[#This Row],[Cantidad]]</f>
        <v>16.25333333333333</v>
      </c>
    </row>
    <row r="8" spans="1:14" ht="14" hidden="1" x14ac:dyDescent="0.15">
      <c r="A8" s="126">
        <v>45017</v>
      </c>
      <c r="E8" s="6" t="s">
        <v>59</v>
      </c>
      <c r="F8" t="str">
        <f>IFERROR(VLOOKUP(VENTAS[[#This Row],[Código del producto Vendido]],INVENTARIO[],5,FALSE),"-")</f>
        <v>Bañador una pieza de malla en contraste</v>
      </c>
      <c r="G8" s="4">
        <v>1</v>
      </c>
      <c r="H8" s="13">
        <v>25</v>
      </c>
      <c r="I8" s="13">
        <f>VENTAS[[#This Row],[Cantidad]]*VENTAS[[#This Row],[Precio Venta]]</f>
        <v>25</v>
      </c>
      <c r="J8" s="13">
        <f>VENTAS[[#This Row],[Total]]*10%</f>
        <v>2.5</v>
      </c>
      <c r="K8" s="13">
        <f>IFERROR(VLOOKUP(VENTAS[[#This Row],[Código del producto Vendido]],INVENTARIO[],24,FALSE),"-")</f>
        <v>5.7366666666666646</v>
      </c>
      <c r="L8" s="13">
        <f>(VENTAS[[#This Row],[Precio Venta]]-VENTAS[[#This Row],[Costo]])*VENTAS[[#This Row],[Cantidad]]</f>
        <v>19.263333333333335</v>
      </c>
    </row>
    <row r="9" spans="1:14" ht="14" hidden="1" x14ac:dyDescent="0.15">
      <c r="A9" s="125">
        <v>45017</v>
      </c>
      <c r="E9" s="6" t="s">
        <v>60</v>
      </c>
      <c r="F9" t="str">
        <f>IFERROR(VLOOKUP(VENTAS[[#This Row],[Código del producto Vendido]],INVENTARIO[],5,FALSE),"-")</f>
        <v xml:space="preserve">Bañador estampado de planta </v>
      </c>
      <c r="G9" s="4">
        <v>1</v>
      </c>
      <c r="H9" s="13">
        <v>25</v>
      </c>
      <c r="I9" s="13">
        <f>VENTAS[[#This Row],[Cantidad]]*VENTAS[[#This Row],[Precio Venta]]</f>
        <v>25</v>
      </c>
      <c r="J9" s="13">
        <f>VENTAS[[#This Row],[Total]]*10%</f>
        <v>2.5</v>
      </c>
      <c r="K9" s="13">
        <f>IFERROR(VLOOKUP(VENTAS[[#This Row],[Código del producto Vendido]],INVENTARIO[],24,FALSE),"-")</f>
        <v>7.3711111111111123</v>
      </c>
      <c r="L9" s="13">
        <f>(VENTAS[[#This Row],[Precio Venta]]-VENTAS[[#This Row],[Costo]])*VENTAS[[#This Row],[Cantidad]]</f>
        <v>17.628888888888888</v>
      </c>
    </row>
    <row r="10" spans="1:14" ht="14" hidden="1" x14ac:dyDescent="0.15">
      <c r="A10" s="126">
        <v>45017</v>
      </c>
      <c r="E10" s="6" t="s">
        <v>61</v>
      </c>
      <c r="F10" t="str">
        <f>IFERROR(VLOOKUP(VENTAS[[#This Row],[Código del producto Vendido]],INVENTARIO[],5,FALSE),"-")</f>
        <v>Bañador estampado de planta</v>
      </c>
      <c r="G10" s="4">
        <v>2</v>
      </c>
      <c r="H10" s="13">
        <v>25</v>
      </c>
      <c r="I10" s="13">
        <f>VENTAS[[#This Row],[Cantidad]]*VENTAS[[#This Row],[Precio Venta]]</f>
        <v>50</v>
      </c>
      <c r="J10" s="13">
        <f>VENTAS[[#This Row],[Total]]*10%</f>
        <v>5</v>
      </c>
      <c r="K10" s="13">
        <f>IFERROR(VLOOKUP(VENTAS[[#This Row],[Código del producto Vendido]],INVENTARIO[],24,FALSE),"-")</f>
        <v>19.563333333333333</v>
      </c>
      <c r="L10" s="13">
        <f>(VENTAS[[#This Row],[Precio Venta]]-VENTAS[[#This Row],[Costo]])*VENTAS[[#This Row],[Cantidad]]</f>
        <v>10.873333333333335</v>
      </c>
    </row>
    <row r="11" spans="1:14" ht="14" hidden="1" x14ac:dyDescent="0.15">
      <c r="A11" s="125">
        <v>45017</v>
      </c>
      <c r="E11" s="6" t="s">
        <v>47</v>
      </c>
      <c r="F11" t="str">
        <f>IFERROR(VLOOKUP(VENTAS[[#This Row],[Código del producto Vendido]],INVENTARIO[],5,FALSE),"-")</f>
        <v xml:space="preserve">Bañador con cremallera </v>
      </c>
      <c r="G11" s="4">
        <v>1</v>
      </c>
      <c r="H11" s="13">
        <v>25</v>
      </c>
      <c r="I11" s="13">
        <f>VENTAS[[#This Row],[Cantidad]]*VENTAS[[#This Row],[Precio Venta]]</f>
        <v>25</v>
      </c>
      <c r="J11" s="13">
        <f>VENTAS[[#This Row],[Total]]*10%</f>
        <v>2.5</v>
      </c>
      <c r="K11" s="13">
        <f>IFERROR(VLOOKUP(VENTAS[[#This Row],[Código del producto Vendido]],INVENTARIO[],24,FALSE),"-")</f>
        <v>9.283333333333335</v>
      </c>
      <c r="L11" s="13">
        <f>(VENTAS[[#This Row],[Precio Venta]]-VENTAS[[#This Row],[Costo]])*VENTAS[[#This Row],[Cantidad]]</f>
        <v>15.716666666666665</v>
      </c>
    </row>
    <row r="12" spans="1:14" ht="14" hidden="1" x14ac:dyDescent="0.15">
      <c r="A12" s="126">
        <v>45017</v>
      </c>
      <c r="E12" s="6" t="s">
        <v>1350</v>
      </c>
      <c r="F12" t="str">
        <f>IFERROR(VLOOKUP(VENTAS[[#This Row],[Código del producto Vendido]],INVENTARIO[],5,FALSE),"-")</f>
        <v xml:space="preserve">Pareo Falda </v>
      </c>
      <c r="G12" s="4">
        <v>1</v>
      </c>
      <c r="H12" s="13">
        <v>8</v>
      </c>
      <c r="I12" s="13">
        <f>VENTAS[[#This Row],[Cantidad]]*VENTAS[[#This Row],[Precio Venta]]</f>
        <v>8</v>
      </c>
      <c r="J12" s="13">
        <f>VENTAS[[#This Row],[Total]]*10%</f>
        <v>0.8</v>
      </c>
      <c r="K12" s="13">
        <f>IFERROR(VLOOKUP(VENTAS[[#This Row],[Código del producto Vendido]],INVENTARIO[],24,FALSE),"-")</f>
        <v>31.490555555555552</v>
      </c>
      <c r="L12" s="13">
        <f>(VENTAS[[#This Row],[Precio Venta]]-VENTAS[[#This Row],[Costo]])*VENTAS[[#This Row],[Cantidad]]</f>
        <v>-23.490555555555552</v>
      </c>
    </row>
    <row r="13" spans="1:14" ht="14" hidden="1" x14ac:dyDescent="0.15">
      <c r="A13" s="125">
        <v>45017</v>
      </c>
      <c r="E13" s="6" t="s">
        <v>1352</v>
      </c>
      <c r="F13" t="str">
        <f>IFERROR(VLOOKUP(VENTAS[[#This Row],[Código del producto Vendido]],INVENTARIO[],5,FALSE),"-")</f>
        <v>Bikini Floral</v>
      </c>
      <c r="G13" s="4">
        <v>1</v>
      </c>
      <c r="H13" s="13">
        <v>25</v>
      </c>
      <c r="I13" s="13">
        <f>VENTAS[[#This Row],[Cantidad]]*VENTAS[[#This Row],[Precio Venta]]</f>
        <v>25</v>
      </c>
      <c r="J13" s="13">
        <f>VENTAS[[#This Row],[Total]]*10%</f>
        <v>2.5</v>
      </c>
      <c r="K13" s="13">
        <f>IFERROR(VLOOKUP(VENTAS[[#This Row],[Código del producto Vendido]],INVENTARIO[],24,FALSE),"-")</f>
        <v>16.916666666666668</v>
      </c>
      <c r="L13" s="13">
        <f>(VENTAS[[#This Row],[Precio Venta]]-VENTAS[[#This Row],[Costo]])*VENTAS[[#This Row],[Cantidad]]</f>
        <v>8.0833333333333321</v>
      </c>
    </row>
    <row r="14" spans="1:14" ht="14" hidden="1" x14ac:dyDescent="0.15">
      <c r="A14" s="126">
        <v>45017</v>
      </c>
      <c r="E14" s="6" t="s">
        <v>391</v>
      </c>
      <c r="F14" t="str">
        <f>IFERROR(VLOOKUP(VENTAS[[#This Row],[Código del producto Vendido]],INVENTARIO[],5,FALSE),"-")</f>
        <v>Pareo Pantalón</v>
      </c>
      <c r="G14" s="4">
        <v>1</v>
      </c>
      <c r="H14" s="13">
        <v>15</v>
      </c>
      <c r="I14" s="13">
        <f>VENTAS[[#This Row],[Cantidad]]*VENTAS[[#This Row],[Precio Venta]]</f>
        <v>15</v>
      </c>
      <c r="J14" s="13">
        <f>VENTAS[[#This Row],[Total]]*10%</f>
        <v>1.5</v>
      </c>
      <c r="K14" s="13">
        <f>IFERROR(VLOOKUP(VENTAS[[#This Row],[Código del producto Vendido]],INVENTARIO[],24,FALSE),"-")</f>
        <v>6.8733333333333348</v>
      </c>
      <c r="L14" s="13">
        <f>(VENTAS[[#This Row],[Precio Venta]]-VENTAS[[#This Row],[Costo]])*VENTAS[[#This Row],[Cantidad]]</f>
        <v>8.1266666666666652</v>
      </c>
    </row>
    <row r="15" spans="1:14" ht="14" hidden="1" x14ac:dyDescent="0.15">
      <c r="A15" s="125">
        <v>45017</v>
      </c>
      <c r="E15" s="6" t="s">
        <v>393</v>
      </c>
      <c r="F15" t="str">
        <f>IFERROR(VLOOKUP(VENTAS[[#This Row],[Código del producto Vendido]],INVENTARIO[],5,FALSE),"-")</f>
        <v>Pareo pantalón en malla</v>
      </c>
      <c r="G15" s="4">
        <v>1</v>
      </c>
      <c r="H15" s="13">
        <v>15</v>
      </c>
      <c r="I15" s="13">
        <f>VENTAS[[#This Row],[Cantidad]]*VENTAS[[#This Row],[Precio Venta]]</f>
        <v>15</v>
      </c>
      <c r="J15" s="13">
        <f>VENTAS[[#This Row],[Total]]*10%</f>
        <v>1.5</v>
      </c>
      <c r="K15" s="13">
        <f>IFERROR(VLOOKUP(VENTAS[[#This Row],[Código del producto Vendido]],INVENTARIO[],24,FALSE),"-")</f>
        <v>6.8733333333333348</v>
      </c>
      <c r="L15" s="13">
        <f>(VENTAS[[#This Row],[Precio Venta]]-VENTAS[[#This Row],[Costo]])*VENTAS[[#This Row],[Cantidad]]</f>
        <v>8.1266666666666652</v>
      </c>
    </row>
    <row r="16" spans="1:14" ht="14" hidden="1" x14ac:dyDescent="0.15">
      <c r="A16" s="126">
        <v>45017</v>
      </c>
      <c r="E16" s="6" t="s">
        <v>1491</v>
      </c>
      <c r="F16" t="str">
        <f>IFERROR(VLOOKUP(VENTAS[[#This Row],[Código del producto Vendido]],INVENTARIO[],5,FALSE),"-")</f>
        <v>Bañador bikini de manga raglán con cordón floral</v>
      </c>
      <c r="G16" s="4">
        <v>1</v>
      </c>
      <c r="H16" s="13">
        <v>25</v>
      </c>
      <c r="I16" s="13">
        <f>VENTAS[[#This Row],[Cantidad]]*VENTAS[[#This Row],[Precio Venta]]</f>
        <v>25</v>
      </c>
      <c r="J16" s="13">
        <f>VENTAS[[#This Row],[Total]]*10%</f>
        <v>2.5</v>
      </c>
      <c r="K16" s="13">
        <f>IFERROR(VLOOKUP(VENTAS[[#This Row],[Código del producto Vendido]],INVENTARIO[],24,FALSE),"-")</f>
        <v>10.822222222222223</v>
      </c>
      <c r="L16" s="13">
        <f>(VENTAS[[#This Row],[Precio Venta]]-VENTAS[[#This Row],[Costo]])*VENTAS[[#This Row],[Cantidad]]</f>
        <v>14.177777777777777</v>
      </c>
    </row>
    <row r="17" spans="1:12" ht="14" hidden="1" x14ac:dyDescent="0.15">
      <c r="A17" s="125">
        <v>45017</v>
      </c>
      <c r="E17" s="6" t="s">
        <v>62</v>
      </c>
      <c r="F17" t="str">
        <f>IFERROR(VLOOKUP(VENTAS[[#This Row],[Código del producto Vendido]],INVENTARIO[],5,FALSE),"-")</f>
        <v>Bañador estampado de planta</v>
      </c>
      <c r="G17" s="4">
        <v>1</v>
      </c>
      <c r="H17" s="13">
        <v>25</v>
      </c>
      <c r="I17" s="13">
        <f>VENTAS[[#This Row],[Cantidad]]*VENTAS[[#This Row],[Precio Venta]]</f>
        <v>25</v>
      </c>
      <c r="J17" s="13">
        <f>VENTAS[[#This Row],[Total]]*10%</f>
        <v>2.5</v>
      </c>
      <c r="K17" s="13">
        <f>IFERROR(VLOOKUP(VENTAS[[#This Row],[Código del producto Vendido]],INVENTARIO[],24,FALSE),"-")</f>
        <v>6.5211111111111109</v>
      </c>
      <c r="L17" s="13">
        <f>(VENTAS[[#This Row],[Precio Venta]]-VENTAS[[#This Row],[Costo]])*VENTAS[[#This Row],[Cantidad]]</f>
        <v>18.478888888888889</v>
      </c>
    </row>
    <row r="18" spans="1:12" ht="14" hidden="1" x14ac:dyDescent="0.15">
      <c r="A18" s="126">
        <v>45017</v>
      </c>
      <c r="E18" s="6" t="s">
        <v>1491</v>
      </c>
      <c r="F18" t="str">
        <f>IFERROR(VLOOKUP(VENTAS[[#This Row],[Código del producto Vendido]],INVENTARIO[],5,FALSE),"-")</f>
        <v>Bañador bikini de manga raglán con cordón floral</v>
      </c>
      <c r="G18" s="4">
        <v>1</v>
      </c>
      <c r="H18" s="13">
        <v>25</v>
      </c>
      <c r="I18" s="13">
        <f>VENTAS[[#This Row],[Cantidad]]*VENTAS[[#This Row],[Precio Venta]]</f>
        <v>25</v>
      </c>
      <c r="J18" s="13">
        <f>VENTAS[[#This Row],[Total]]*10%</f>
        <v>2.5</v>
      </c>
      <c r="K18" s="13">
        <f>IFERROR(VLOOKUP(VENTAS[[#This Row],[Código del producto Vendido]],INVENTARIO[],24,FALSE),"-")</f>
        <v>10.822222222222223</v>
      </c>
      <c r="L18" s="13">
        <f>(VENTAS[[#This Row],[Precio Venta]]-VENTAS[[#This Row],[Costo]])*VENTAS[[#This Row],[Cantidad]]</f>
        <v>14.177777777777777</v>
      </c>
    </row>
    <row r="19" spans="1:12" ht="14" hidden="1" x14ac:dyDescent="0.15">
      <c r="A19" s="125">
        <v>45017</v>
      </c>
      <c r="E19" s="6" t="s">
        <v>67</v>
      </c>
      <c r="F19" t="str">
        <f>IFERROR(VLOOKUP(VENTAS[[#This Row],[Código del producto Vendido]],INVENTARIO[],5,FALSE),"-")</f>
        <v>Bañador con estampado floral</v>
      </c>
      <c r="G19" s="4">
        <v>1</v>
      </c>
      <c r="H19" s="13">
        <v>25</v>
      </c>
      <c r="I19" s="13">
        <f>VENTAS[[#This Row],[Cantidad]]*VENTAS[[#This Row],[Precio Venta]]</f>
        <v>25</v>
      </c>
      <c r="J19" s="13">
        <f>VENTAS[[#This Row],[Total]]*10%</f>
        <v>2.5</v>
      </c>
      <c r="K19" s="13">
        <f>IFERROR(VLOOKUP(VENTAS[[#This Row],[Código del producto Vendido]],INVENTARIO[],24,FALSE),"-")</f>
        <v>4.4688888888888911</v>
      </c>
      <c r="L19" s="13">
        <f>(VENTAS[[#This Row],[Precio Venta]]-VENTAS[[#This Row],[Costo]])*VENTAS[[#This Row],[Cantidad]]</f>
        <v>20.531111111111109</v>
      </c>
    </row>
    <row r="20" spans="1:12" ht="14" hidden="1" x14ac:dyDescent="0.15">
      <c r="A20" s="126">
        <v>45017</v>
      </c>
      <c r="E20" s="6" t="s">
        <v>68</v>
      </c>
      <c r="F20" t="str">
        <f>IFERROR(VLOOKUP(VENTAS[[#This Row],[Código del producto Vendido]],INVENTARIO[],5,FALSE),"-")</f>
        <v>Bañador en contraste con cremallera</v>
      </c>
      <c r="G20" s="4">
        <v>1</v>
      </c>
      <c r="H20" s="13">
        <v>25</v>
      </c>
      <c r="I20" s="13">
        <f>VENTAS[[#This Row],[Cantidad]]*VENTAS[[#This Row],[Precio Venta]]</f>
        <v>25</v>
      </c>
      <c r="J20" s="13">
        <f>VENTAS[[#This Row],[Total]]*10%</f>
        <v>2.5</v>
      </c>
      <c r="K20" s="13">
        <f>IFERROR(VLOOKUP(VENTAS[[#This Row],[Código del producto Vendido]],INVENTARIO[],24,FALSE),"-")</f>
        <v>5.8122222222222213</v>
      </c>
      <c r="L20" s="13">
        <f>(VENTAS[[#This Row],[Precio Venta]]-VENTAS[[#This Row],[Costo]])*VENTAS[[#This Row],[Cantidad]]</f>
        <v>19.187777777777779</v>
      </c>
    </row>
    <row r="21" spans="1:12" ht="14" hidden="1" x14ac:dyDescent="0.15">
      <c r="A21" s="126">
        <v>45017</v>
      </c>
      <c r="E21" s="6" t="s">
        <v>69</v>
      </c>
      <c r="F21" t="str">
        <f>IFERROR(VLOOKUP(VENTAS[[#This Row],[Código del producto Vendido]],INVENTARIO[],5,FALSE),"-")</f>
        <v>Bañador color combinado con cremallera_S</v>
      </c>
      <c r="G21" s="4">
        <v>1</v>
      </c>
      <c r="H21" s="13">
        <v>25</v>
      </c>
      <c r="I21" s="13">
        <f>VENTAS[[#This Row],[Cantidad]]*VENTAS[[#This Row],[Precio Venta]]</f>
        <v>25</v>
      </c>
      <c r="J21" s="13">
        <f>VENTAS[[#This Row],[Total]]*10%</f>
        <v>2.5</v>
      </c>
      <c r="K21" s="13">
        <f>IFERROR(VLOOKUP(VENTAS[[#This Row],[Código del producto Vendido]],INVENTARIO[],24,FALSE),"-")</f>
        <v>11.454444444444441</v>
      </c>
      <c r="L21" s="13">
        <f>(VENTAS[[#This Row],[Precio Venta]]-VENTAS[[#This Row],[Costo]])*VENTAS[[#This Row],[Cantidad]]</f>
        <v>13.545555555555559</v>
      </c>
    </row>
    <row r="22" spans="1:12" ht="14" hidden="1" x14ac:dyDescent="0.15">
      <c r="A22" s="125">
        <v>45017</v>
      </c>
      <c r="E22" s="6" t="s">
        <v>365</v>
      </c>
      <c r="F22" t="str">
        <f>IFERROR(VLOOKUP(VENTAS[[#This Row],[Código del producto Vendido]],INVENTARIO[],5,FALSE),"-")</f>
        <v>Bikini con cordón lateral</v>
      </c>
      <c r="G22" s="4">
        <v>1</v>
      </c>
      <c r="H22" s="13">
        <v>22</v>
      </c>
      <c r="I22" s="13">
        <f>VENTAS[[#This Row],[Cantidad]]*VENTAS[[#This Row],[Precio Venta]]</f>
        <v>22</v>
      </c>
      <c r="J22" s="13">
        <f>VENTAS[[#This Row],[Total]]*10%</f>
        <v>2.2000000000000002</v>
      </c>
      <c r="K22" s="13">
        <f>IFERROR(VLOOKUP(VENTAS[[#This Row],[Código del producto Vendido]],INVENTARIO[],24,FALSE),"-")</f>
        <v>5.2494444444444461</v>
      </c>
      <c r="L22" s="13">
        <f>(VENTAS[[#This Row],[Precio Venta]]-VENTAS[[#This Row],[Costo]])*VENTAS[[#This Row],[Cantidad]]</f>
        <v>16.750555555555554</v>
      </c>
    </row>
    <row r="23" spans="1:12" ht="14" hidden="1" x14ac:dyDescent="0.15">
      <c r="A23" s="126">
        <v>45017</v>
      </c>
      <c r="E23" s="6" t="s">
        <v>1382</v>
      </c>
      <c r="F23" t="str">
        <f>IFERROR(VLOOKUP(VENTAS[[#This Row],[Código del producto Vendido]],INVENTARIO[],5,FALSE),"-")</f>
        <v>Jeans de pierna recta desgarro</v>
      </c>
      <c r="G23" s="4">
        <v>1</v>
      </c>
      <c r="H23" s="13">
        <v>30</v>
      </c>
      <c r="I23" s="13">
        <f>VENTAS[[#This Row],[Cantidad]]*VENTAS[[#This Row],[Precio Venta]]</f>
        <v>30</v>
      </c>
      <c r="J23" s="13">
        <f>VENTAS[[#This Row],[Total]]*10%</f>
        <v>3</v>
      </c>
      <c r="K23" s="13">
        <f>IFERROR(VLOOKUP(VENTAS[[#This Row],[Código del producto Vendido]],INVENTARIO[],24,FALSE),"-")</f>
        <v>41.566666666666663</v>
      </c>
      <c r="L23" s="13">
        <f>(VENTAS[[#This Row],[Precio Venta]]-VENTAS[[#This Row],[Costo]])*VENTAS[[#This Row],[Cantidad]]</f>
        <v>-11.566666666666663</v>
      </c>
    </row>
    <row r="24" spans="1:12" ht="14" hidden="1" x14ac:dyDescent="0.15">
      <c r="A24" s="126">
        <v>45017</v>
      </c>
      <c r="E24" s="6" t="s">
        <v>1382</v>
      </c>
      <c r="F24" t="str">
        <f>IFERROR(VLOOKUP(VENTAS[[#This Row],[Código del producto Vendido]],INVENTARIO[],5,FALSE),"-")</f>
        <v>Jeans de pierna recta desgarro</v>
      </c>
      <c r="G24" s="4">
        <v>1</v>
      </c>
      <c r="H24" s="13">
        <v>22</v>
      </c>
      <c r="I24" s="13">
        <f>VENTAS[[#This Row],[Cantidad]]*VENTAS[[#This Row],[Precio Venta]]</f>
        <v>22</v>
      </c>
      <c r="J24" s="13">
        <f>VENTAS[[#This Row],[Total]]*10%</f>
        <v>2.2000000000000002</v>
      </c>
      <c r="K24" s="13">
        <f>IFERROR(VLOOKUP(VENTAS[[#This Row],[Código del producto Vendido]],INVENTARIO[],24,FALSE),"-")</f>
        <v>41.566666666666663</v>
      </c>
      <c r="L24" s="13">
        <f>(VENTAS[[#This Row],[Precio Venta]]-VENTAS[[#This Row],[Costo]])*VENTAS[[#This Row],[Cantidad]]</f>
        <v>-19.566666666666663</v>
      </c>
    </row>
    <row r="25" spans="1:12" ht="14" hidden="1" x14ac:dyDescent="0.15">
      <c r="A25" s="125">
        <v>45017</v>
      </c>
      <c r="E25" s="6" t="s">
        <v>369</v>
      </c>
      <c r="F25" t="str">
        <f>IFERROR(VLOOKUP(VENTAS[[#This Row],[Código del producto Vendido]],INVENTARIO[],5,FALSE),"-")</f>
        <v>Bañador bikini tropical con estampado de hoja de talle alto_L</v>
      </c>
      <c r="G25" s="4">
        <v>2</v>
      </c>
      <c r="H25" s="13">
        <v>22</v>
      </c>
      <c r="I25" s="13">
        <f>VENTAS[[#This Row],[Cantidad]]*VENTAS[[#This Row],[Precio Venta]]</f>
        <v>44</v>
      </c>
      <c r="J25" s="13">
        <f>VENTAS[[#This Row],[Total]]*10%</f>
        <v>4.4000000000000004</v>
      </c>
      <c r="K25" s="13">
        <f>IFERROR(VLOOKUP(VENTAS[[#This Row],[Código del producto Vendido]],INVENTARIO[],24,FALSE),"-")</f>
        <v>12.822222222222223</v>
      </c>
      <c r="L25" s="13">
        <f>(VENTAS[[#This Row],[Precio Venta]]-VENTAS[[#This Row],[Costo]])*VENTAS[[#This Row],[Cantidad]]</f>
        <v>18.355555555555554</v>
      </c>
    </row>
    <row r="26" spans="1:12" ht="14" hidden="1" x14ac:dyDescent="0.15">
      <c r="A26" s="126">
        <v>45017</v>
      </c>
      <c r="E26" s="6" t="s">
        <v>370</v>
      </c>
      <c r="F26" t="str">
        <f>IFERROR(VLOOKUP(VENTAS[[#This Row],[Código del producto Vendido]],INVENTARIO[],5,FALSE),"-")</f>
        <v>Bañador bikini tropical con estampado de hoja de talle alto_M</v>
      </c>
      <c r="G26" s="4">
        <v>2</v>
      </c>
      <c r="H26" s="13">
        <v>22</v>
      </c>
      <c r="I26" s="13">
        <f>VENTAS[[#This Row],[Cantidad]]*VENTAS[[#This Row],[Precio Venta]]</f>
        <v>44</v>
      </c>
      <c r="J26" s="13">
        <f>VENTAS[[#This Row],[Total]]*10%</f>
        <v>4.4000000000000004</v>
      </c>
      <c r="K26" s="13">
        <f>IFERROR(VLOOKUP(VENTAS[[#This Row],[Código del producto Vendido]],INVENTARIO[],24,FALSE),"-")</f>
        <v>12.822222222222223</v>
      </c>
      <c r="L26" s="13">
        <f>(VENTAS[[#This Row],[Precio Venta]]-VENTAS[[#This Row],[Costo]])*VENTAS[[#This Row],[Cantidad]]</f>
        <v>18.355555555555554</v>
      </c>
    </row>
    <row r="27" spans="1:12" ht="14" hidden="1" x14ac:dyDescent="0.15">
      <c r="A27" s="126">
        <v>45017</v>
      </c>
      <c r="E27" s="6" t="s">
        <v>76</v>
      </c>
      <c r="F27" t="str">
        <f>IFERROR(VLOOKUP(VENTAS[[#This Row],[Código del producto Vendido]],INVENTARIO[],5,FALSE),"-")</f>
        <v>Bañador una pieza tropical_XL</v>
      </c>
      <c r="G27" s="4">
        <v>2</v>
      </c>
      <c r="H27" s="13">
        <v>25</v>
      </c>
      <c r="I27" s="13">
        <f>VENTAS[[#This Row],[Cantidad]]*VENTAS[[#This Row],[Precio Venta]]</f>
        <v>50</v>
      </c>
      <c r="J27" s="13">
        <f>VENTAS[[#This Row],[Total]]*10%</f>
        <v>5</v>
      </c>
      <c r="K27" s="13">
        <f>IFERROR(VLOOKUP(VENTAS[[#This Row],[Código del producto Vendido]],INVENTARIO[],24,FALSE),"-")</f>
        <v>17.333333333333329</v>
      </c>
      <c r="L27" s="13">
        <f>(VENTAS[[#This Row],[Precio Venta]]-VENTAS[[#This Row],[Costo]])*VENTAS[[#This Row],[Cantidad]]</f>
        <v>15.333333333333343</v>
      </c>
    </row>
    <row r="28" spans="1:12" ht="14" hidden="1" x14ac:dyDescent="0.15">
      <c r="A28" s="125">
        <v>45017</v>
      </c>
      <c r="E28" s="6" t="s">
        <v>77</v>
      </c>
      <c r="F28" t="str">
        <f>IFERROR(VLOOKUP(VENTAS[[#This Row],[Código del producto Vendido]],INVENTARIO[],5,FALSE),"-")</f>
        <v>Bañador una pieza tropical_M</v>
      </c>
      <c r="G28" s="4">
        <v>3</v>
      </c>
      <c r="H28" s="13">
        <v>25</v>
      </c>
      <c r="I28" s="13">
        <f>VENTAS[[#This Row],[Cantidad]]*VENTAS[[#This Row],[Precio Venta]]</f>
        <v>75</v>
      </c>
      <c r="J28" s="13">
        <f>VENTAS[[#This Row],[Total]]*10%</f>
        <v>7.5</v>
      </c>
      <c r="K28" s="13">
        <f>IFERROR(VLOOKUP(VENTAS[[#This Row],[Código del producto Vendido]],INVENTARIO[],24,FALSE),"-")</f>
        <v>25.999999999999993</v>
      </c>
      <c r="L28" s="13">
        <f>(VENTAS[[#This Row],[Precio Venta]]-VENTAS[[#This Row],[Costo]])*VENTAS[[#This Row],[Cantidad]]</f>
        <v>-2.9999999999999787</v>
      </c>
    </row>
    <row r="29" spans="1:12" ht="14" hidden="1" x14ac:dyDescent="0.15">
      <c r="A29" s="126">
        <v>45017</v>
      </c>
      <c r="E29" s="6" t="s">
        <v>78</v>
      </c>
      <c r="F29" t="str">
        <f>IFERROR(VLOOKUP(VENTAS[[#This Row],[Código del producto Vendido]],INVENTARIO[],5,FALSE),"-")</f>
        <v>Bañador una pieza tropical_L</v>
      </c>
      <c r="G29" s="4">
        <v>3</v>
      </c>
      <c r="H29" s="13">
        <v>25</v>
      </c>
      <c r="I29" s="13">
        <f>VENTAS[[#This Row],[Cantidad]]*VENTAS[[#This Row],[Precio Venta]]</f>
        <v>75</v>
      </c>
      <c r="J29" s="13">
        <f>VENTAS[[#This Row],[Total]]*10%</f>
        <v>7.5</v>
      </c>
      <c r="K29" s="13">
        <f>IFERROR(VLOOKUP(VENTAS[[#This Row],[Código del producto Vendido]],INVENTARIO[],24,FALSE),"-")</f>
        <v>25.999999999999993</v>
      </c>
      <c r="L29" s="13">
        <f>(VENTAS[[#This Row],[Precio Venta]]-VENTAS[[#This Row],[Costo]])*VENTAS[[#This Row],[Cantidad]]</f>
        <v>-2.9999999999999787</v>
      </c>
    </row>
    <row r="30" spans="1:12" ht="14" hidden="1" x14ac:dyDescent="0.15">
      <c r="A30" s="126">
        <v>45017</v>
      </c>
      <c r="E30" s="6" t="s">
        <v>80</v>
      </c>
      <c r="F30" t="str">
        <f>IFERROR(VLOOKUP(VENTAS[[#This Row],[Código del producto Vendido]],INVENTARIO[],5,FALSE),"-")</f>
        <v>Bañador estampado de planta</v>
      </c>
      <c r="G30" s="4">
        <v>2</v>
      </c>
      <c r="H30" s="13">
        <v>25</v>
      </c>
      <c r="I30" s="13">
        <f>VENTAS[[#This Row],[Cantidad]]*VENTAS[[#This Row],[Precio Venta]]</f>
        <v>50</v>
      </c>
      <c r="J30" s="13">
        <f>VENTAS[[#This Row],[Total]]*10%</f>
        <v>5</v>
      </c>
      <c r="K30" s="13">
        <f>IFERROR(VLOOKUP(VENTAS[[#This Row],[Código del producto Vendido]],INVENTARIO[],24,FALSE),"-")</f>
        <v>18.166666666666668</v>
      </c>
      <c r="L30" s="13">
        <f>(VENTAS[[#This Row],[Precio Venta]]-VENTAS[[#This Row],[Costo]])*VENTAS[[#This Row],[Cantidad]]</f>
        <v>13.666666666666664</v>
      </c>
    </row>
    <row r="31" spans="1:12" ht="14" hidden="1" x14ac:dyDescent="0.15">
      <c r="A31" s="125">
        <v>45017</v>
      </c>
      <c r="E31" s="6" t="s">
        <v>1491</v>
      </c>
      <c r="F31" t="str">
        <f>IFERROR(VLOOKUP(VENTAS[[#This Row],[Código del producto Vendido]],INVENTARIO[],5,FALSE),"-")</f>
        <v>Bañador bikini de manga raglán con cordón floral</v>
      </c>
      <c r="G31" s="4">
        <v>1</v>
      </c>
      <c r="H31" s="13">
        <v>25</v>
      </c>
      <c r="I31" s="13">
        <f>VENTAS[[#This Row],[Cantidad]]*VENTAS[[#This Row],[Precio Venta]]</f>
        <v>25</v>
      </c>
      <c r="J31" s="13">
        <f>VENTAS[[#This Row],[Total]]*10%</f>
        <v>2.5</v>
      </c>
      <c r="K31" s="13">
        <f>IFERROR(VLOOKUP(VENTAS[[#This Row],[Código del producto Vendido]],INVENTARIO[],24,FALSE),"-")</f>
        <v>10.822222222222223</v>
      </c>
      <c r="L31" s="13">
        <f>(VENTAS[[#This Row],[Precio Venta]]-VENTAS[[#This Row],[Costo]])*VENTAS[[#This Row],[Cantidad]]</f>
        <v>14.177777777777777</v>
      </c>
    </row>
    <row r="32" spans="1:12" ht="14" hidden="1" x14ac:dyDescent="0.15">
      <c r="A32" s="126">
        <v>45017</v>
      </c>
      <c r="E32" s="6" t="s">
        <v>82</v>
      </c>
      <c r="F32" t="str">
        <f>IFERROR(VLOOKUP(VENTAS[[#This Row],[Código del producto Vendido]],INVENTARIO[],5,FALSE),"-")</f>
        <v>Bañador estampado de planta</v>
      </c>
      <c r="G32" s="4">
        <v>2</v>
      </c>
      <c r="H32" s="13">
        <v>25</v>
      </c>
      <c r="I32" s="13">
        <f>VENTAS[[#This Row],[Cantidad]]*VENTAS[[#This Row],[Precio Venta]]</f>
        <v>50</v>
      </c>
      <c r="J32" s="13">
        <f>VENTAS[[#This Row],[Total]]*10%</f>
        <v>5</v>
      </c>
      <c r="K32" s="13">
        <f>IFERROR(VLOOKUP(VENTAS[[#This Row],[Código del producto Vendido]],INVENTARIO[],24,FALSE),"-")</f>
        <v>18.166666666666668</v>
      </c>
      <c r="L32" s="13">
        <f>(VENTAS[[#This Row],[Precio Venta]]-VENTAS[[#This Row],[Costo]])*VENTAS[[#This Row],[Cantidad]]</f>
        <v>13.666666666666664</v>
      </c>
    </row>
    <row r="33" spans="1:12" ht="14" hidden="1" x14ac:dyDescent="0.15">
      <c r="A33" s="126">
        <v>45017</v>
      </c>
      <c r="E33" s="6" t="s">
        <v>1479</v>
      </c>
      <c r="F33" t="str">
        <f>IFERROR(VLOOKUP(VENTAS[[#This Row],[Código del producto Vendido]],INVENTARIO[],5,FALSE),"-")</f>
        <v>Bikini tropical con estampado de hoja</v>
      </c>
      <c r="G33" s="4">
        <v>1</v>
      </c>
      <c r="H33" s="13">
        <v>25</v>
      </c>
      <c r="I33" s="13">
        <f>VENTAS[[#This Row],[Cantidad]]*VENTAS[[#This Row],[Precio Venta]]</f>
        <v>25</v>
      </c>
      <c r="J33" s="13">
        <f>VENTAS[[#This Row],[Total]]*10%</f>
        <v>2.5</v>
      </c>
      <c r="K33" s="13">
        <f>IFERROR(VLOOKUP(VENTAS[[#This Row],[Código del producto Vendido]],INVENTARIO[],24,FALSE),"-")</f>
        <v>12.822222222222223</v>
      </c>
      <c r="L33" s="13">
        <f>(VENTAS[[#This Row],[Precio Venta]]-VENTAS[[#This Row],[Costo]])*VENTAS[[#This Row],[Cantidad]]</f>
        <v>12.177777777777777</v>
      </c>
    </row>
    <row r="34" spans="1:12" ht="14" hidden="1" x14ac:dyDescent="0.15">
      <c r="A34" s="126">
        <v>45017</v>
      </c>
      <c r="E34" s="6" t="s">
        <v>1478</v>
      </c>
      <c r="F34" t="str">
        <f>IFERROR(VLOOKUP(VENTAS[[#This Row],[Código del producto Vendido]],INVENTARIO[],5,FALSE),"-")</f>
        <v>Bikini halter con estampado floral</v>
      </c>
      <c r="G34" s="4">
        <v>1</v>
      </c>
      <c r="H34" s="13">
        <v>25</v>
      </c>
      <c r="I34" s="13">
        <f>VENTAS[[#This Row],[Cantidad]]*VENTAS[[#This Row],[Precio Venta]]</f>
        <v>25</v>
      </c>
      <c r="J34" s="13">
        <f>VENTAS[[#This Row],[Total]]*10%</f>
        <v>2.5</v>
      </c>
      <c r="K34" s="13">
        <f>IFERROR(VLOOKUP(VENTAS[[#This Row],[Código del producto Vendido]],INVENTARIO[],24,FALSE),"-")</f>
        <v>5.8555555555555543</v>
      </c>
      <c r="L34" s="13">
        <f>(VENTAS[[#This Row],[Precio Venta]]-VENTAS[[#This Row],[Costo]])*VENTAS[[#This Row],[Cantidad]]</f>
        <v>19.144444444444446</v>
      </c>
    </row>
    <row r="35" spans="1:12" ht="14" hidden="1" x14ac:dyDescent="0.15">
      <c r="A35" s="126">
        <v>45017</v>
      </c>
      <c r="E35" s="6" t="s">
        <v>373</v>
      </c>
      <c r="F35" t="str">
        <f>IFERROR(VLOOKUP(VENTAS[[#This Row],[Código del producto Vendido]],INVENTARIO[],5,FALSE),"-")</f>
        <v>Bañador bikini con estampado tropical_M</v>
      </c>
      <c r="G35" s="4">
        <v>1</v>
      </c>
      <c r="H35" s="13">
        <v>22</v>
      </c>
      <c r="I35" s="13">
        <f>VENTAS[[#This Row],[Cantidad]]*VENTAS[[#This Row],[Precio Venta]]</f>
        <v>22</v>
      </c>
      <c r="J35" s="13">
        <f>VENTAS[[#This Row],[Total]]*10%</f>
        <v>2.2000000000000002</v>
      </c>
      <c r="K35" s="13">
        <f>IFERROR(VLOOKUP(VENTAS[[#This Row],[Código del producto Vendido]],INVENTARIO[],24,FALSE),"-")</f>
        <v>8.5977777777777789</v>
      </c>
      <c r="L35" s="13">
        <f>(VENTAS[[#This Row],[Precio Venta]]-VENTAS[[#This Row],[Costo]])*VENTAS[[#This Row],[Cantidad]]</f>
        <v>13.402222222222221</v>
      </c>
    </row>
    <row r="36" spans="1:12" ht="14" hidden="1" x14ac:dyDescent="0.15">
      <c r="A36" s="126">
        <v>45017</v>
      </c>
      <c r="E36" s="6" t="s">
        <v>374</v>
      </c>
      <c r="F36" t="str">
        <f>IFERROR(VLOOKUP(VENTAS[[#This Row],[Código del producto Vendido]],INVENTARIO[],5,FALSE),"-")</f>
        <v>Bañador bikini con estampado tropical con nudo de talle alto_M</v>
      </c>
      <c r="G36" s="4">
        <v>1</v>
      </c>
      <c r="H36" s="13">
        <v>22</v>
      </c>
      <c r="I36" s="13">
        <f>VENTAS[[#This Row],[Cantidad]]*VENTAS[[#This Row],[Precio Venta]]</f>
        <v>22</v>
      </c>
      <c r="J36" s="13">
        <f>VENTAS[[#This Row],[Total]]*10%</f>
        <v>2.2000000000000002</v>
      </c>
      <c r="K36" s="13">
        <f>IFERROR(VLOOKUP(VENTAS[[#This Row],[Código del producto Vendido]],INVENTARIO[],24,FALSE),"-")</f>
        <v>8.3972222222222221</v>
      </c>
      <c r="L36" s="13">
        <f>(VENTAS[[#This Row],[Precio Venta]]-VENTAS[[#This Row],[Costo]])*VENTAS[[#This Row],[Cantidad]]</f>
        <v>13.602777777777778</v>
      </c>
    </row>
    <row r="37" spans="1:12" ht="28" hidden="1" x14ac:dyDescent="0.15">
      <c r="A37" s="126">
        <v>45017</v>
      </c>
      <c r="E37" s="6" t="s">
        <v>261</v>
      </c>
      <c r="F37" t="str">
        <f>IFERROR(VLOOKUP(VENTAS[[#This Row],[Código del producto Vendido]],INVENTARIO[],5,FALSE),"-")</f>
        <v>SHEIN Vestido de hombros descubiertos con botón falso de cintura fruncido de manga farol_S</v>
      </c>
      <c r="G37" s="4">
        <v>1</v>
      </c>
      <c r="H37" s="13">
        <v>25</v>
      </c>
      <c r="I37" s="13">
        <f>VENTAS[[#This Row],[Cantidad]]*VENTAS[[#This Row],[Precio Venta]]</f>
        <v>25</v>
      </c>
      <c r="J37" s="13">
        <f>VENTAS[[#This Row],[Total]]*10%</f>
        <v>2.5</v>
      </c>
      <c r="K37" s="13">
        <f>IFERROR(VLOOKUP(VENTAS[[#This Row],[Código del producto Vendido]],INVENTARIO[],24,FALSE),"-")</f>
        <v>5.2394444444444446</v>
      </c>
      <c r="L37" s="13">
        <f>(VENTAS[[#This Row],[Precio Venta]]-VENTAS[[#This Row],[Costo]])*VENTAS[[#This Row],[Cantidad]]</f>
        <v>19.760555555555555</v>
      </c>
    </row>
    <row r="38" spans="1:12" ht="14" hidden="1" x14ac:dyDescent="0.15">
      <c r="A38" s="126">
        <v>45017</v>
      </c>
      <c r="E38" s="6" t="s">
        <v>375</v>
      </c>
      <c r="F38" t="str">
        <f>IFERROR(VLOOKUP(VENTAS[[#This Row],[Código del producto Vendido]],INVENTARIO[],5,FALSE),"-")</f>
        <v>Bañador bikini push up de cuadros girante_M</v>
      </c>
      <c r="G38" s="4">
        <v>1</v>
      </c>
      <c r="H38" s="13">
        <v>22</v>
      </c>
      <c r="I38" s="13">
        <f>VENTAS[[#This Row],[Cantidad]]*VENTAS[[#This Row],[Precio Venta]]</f>
        <v>22</v>
      </c>
      <c r="J38" s="13">
        <f>VENTAS[[#This Row],[Total]]*10%</f>
        <v>2.2000000000000002</v>
      </c>
      <c r="K38" s="13">
        <f>IFERROR(VLOOKUP(VENTAS[[#This Row],[Código del producto Vendido]],INVENTARIO[],24,FALSE),"-")</f>
        <v>6.9988888888888887</v>
      </c>
      <c r="L38" s="13">
        <f>(VENTAS[[#This Row],[Precio Venta]]-VENTAS[[#This Row],[Costo]])*VENTAS[[#This Row],[Cantidad]]</f>
        <v>15.001111111111111</v>
      </c>
    </row>
    <row r="39" spans="1:12" ht="14" hidden="1" x14ac:dyDescent="0.15">
      <c r="A39" s="126">
        <v>45017</v>
      </c>
      <c r="E39" s="6" t="s">
        <v>1504</v>
      </c>
      <c r="F39" t="str">
        <f>IFERROR(VLOOKUP(VENTAS[[#This Row],[Código del producto Vendido]],INVENTARIO[],5,FALSE),"-")</f>
        <v>Bolsa cartera de cocodrilo</v>
      </c>
      <c r="G39" s="4">
        <v>1</v>
      </c>
      <c r="H39" s="13">
        <v>15</v>
      </c>
      <c r="I39" s="13">
        <f>VENTAS[[#This Row],[Cantidad]]*VENTAS[[#This Row],[Precio Venta]]</f>
        <v>15</v>
      </c>
      <c r="J39" s="13">
        <f>VENTAS[[#This Row],[Total]]*10%</f>
        <v>1.5</v>
      </c>
      <c r="K39" s="13">
        <f>IFERROR(VLOOKUP(VENTAS[[#This Row],[Código del producto Vendido]],INVENTARIO[],24,FALSE),"-")</f>
        <v>4.5555555555555554</v>
      </c>
      <c r="L39" s="13">
        <f>(VENTAS[[#This Row],[Precio Venta]]-VENTAS[[#This Row],[Costo]])*VENTAS[[#This Row],[Cantidad]]</f>
        <v>10.444444444444445</v>
      </c>
    </row>
    <row r="40" spans="1:12" ht="14" hidden="1" x14ac:dyDescent="0.15">
      <c r="A40" s="126">
        <v>45017</v>
      </c>
      <c r="E40" s="6" t="s">
        <v>307</v>
      </c>
      <c r="F40" t="str">
        <f>IFERROR(VLOOKUP(VENTAS[[#This Row],[Código del producto Vendido]],INVENTARIO[],5,FALSE),"-")</f>
        <v>Bolso cartera con solapa transparente</v>
      </c>
      <c r="G40" s="4">
        <v>1</v>
      </c>
      <c r="H40" s="13">
        <v>10</v>
      </c>
      <c r="I40" s="13">
        <f>VENTAS[[#This Row],[Cantidad]]*VENTAS[[#This Row],[Precio Venta]]</f>
        <v>10</v>
      </c>
      <c r="J40" s="13">
        <f>VENTAS[[#This Row],[Total]]*10%</f>
        <v>1</v>
      </c>
      <c r="K40" s="13">
        <f>IFERROR(VLOOKUP(VENTAS[[#This Row],[Código del producto Vendido]],INVENTARIO[],24,FALSE),"-")</f>
        <v>7.7388888888888889</v>
      </c>
      <c r="L40" s="13">
        <f>(VENTAS[[#This Row],[Precio Venta]]-VENTAS[[#This Row],[Costo]])*VENTAS[[#This Row],[Cantidad]]</f>
        <v>2.2611111111111111</v>
      </c>
    </row>
    <row r="41" spans="1:12" ht="14" hidden="1" x14ac:dyDescent="0.15">
      <c r="A41" s="126">
        <v>45017</v>
      </c>
      <c r="B41" s="6"/>
      <c r="E41" s="6" t="s">
        <v>307</v>
      </c>
      <c r="F41" t="str">
        <f>IFERROR(VLOOKUP(VENTAS[[#This Row],[Código del producto Vendido]],INVENTARIO[],5,FALSE),"-")</f>
        <v>Bolso cartera con solapa transparente</v>
      </c>
      <c r="G41" s="4">
        <v>1</v>
      </c>
      <c r="H41" s="13">
        <v>10</v>
      </c>
      <c r="I41" s="13">
        <f>VENTAS[[#This Row],[Cantidad]]*VENTAS[[#This Row],[Precio Venta]]</f>
        <v>10</v>
      </c>
      <c r="J41" s="13">
        <f>VENTAS[[#This Row],[Total]]*10%</f>
        <v>1</v>
      </c>
      <c r="K41" s="13">
        <f>IFERROR(VLOOKUP(VENTAS[[#This Row],[Código del producto Vendido]],INVENTARIO[],24,FALSE),"-")</f>
        <v>7.7388888888888889</v>
      </c>
      <c r="L41" s="13">
        <f>(VENTAS[[#This Row],[Precio Venta]]-VENTAS[[#This Row],[Costo]])*VENTAS[[#This Row],[Cantidad]]</f>
        <v>2.2611111111111111</v>
      </c>
    </row>
    <row r="42" spans="1:12" ht="14" hidden="1" x14ac:dyDescent="0.15">
      <c r="A42" s="126">
        <v>45017</v>
      </c>
      <c r="E42" s="6" t="s">
        <v>379</v>
      </c>
      <c r="F42" t="str">
        <f>IFERROR(VLOOKUP(VENTAS[[#This Row],[Código del producto Vendido]],INVENTARIO[],5,FALSE),"-")</f>
        <v>Bañador bikini con nudo delantero bajo fruncido tropical_S</v>
      </c>
      <c r="G42" s="4">
        <v>1</v>
      </c>
      <c r="H42" s="13">
        <v>22</v>
      </c>
      <c r="I42" s="13">
        <f>VENTAS[[#This Row],[Cantidad]]*VENTAS[[#This Row],[Precio Venta]]</f>
        <v>22</v>
      </c>
      <c r="J42" s="13">
        <f>VENTAS[[#This Row],[Total]]*10%</f>
        <v>2.2000000000000002</v>
      </c>
      <c r="K42" s="13">
        <f>IFERROR(VLOOKUP(VENTAS[[#This Row],[Código del producto Vendido]],INVENTARIO[],24,FALSE),"-")</f>
        <v>7.3194444444444464</v>
      </c>
      <c r="L42" s="13">
        <f>(VENTAS[[#This Row],[Precio Venta]]-VENTAS[[#This Row],[Costo]])*VENTAS[[#This Row],[Cantidad]]</f>
        <v>14.680555555555554</v>
      </c>
    </row>
    <row r="43" spans="1:12" ht="15" hidden="1" customHeight="1" x14ac:dyDescent="0.15">
      <c r="A43" s="126">
        <v>45017</v>
      </c>
      <c r="E43" s="6" t="s">
        <v>403</v>
      </c>
      <c r="F43" t="str">
        <f>IFERROR(VLOOKUP(VENTAS[[#This Row],[Código del producto Vendido]],INVENTARIO[],5,FALSE),"-")</f>
        <v>3 piezas Bañador bikini push up con estampado tropical con falda de playa</v>
      </c>
      <c r="G43" s="4">
        <v>2</v>
      </c>
      <c r="H43" s="13">
        <v>25</v>
      </c>
      <c r="I43" s="13">
        <f>VENTAS[[#This Row],[Cantidad]]*VENTAS[[#This Row],[Precio Venta]]</f>
        <v>50</v>
      </c>
      <c r="J43" s="13">
        <f>VENTAS[[#This Row],[Total]]*10%</f>
        <v>5</v>
      </c>
      <c r="K43" s="13">
        <f>IFERROR(VLOOKUP(VENTAS[[#This Row],[Código del producto Vendido]],INVENTARIO[],24,FALSE),"-")</f>
        <v>11.888888888888886</v>
      </c>
      <c r="L43" s="13">
        <f>(VENTAS[[#This Row],[Precio Venta]]-VENTAS[[#This Row],[Costo]])*VENTAS[[#This Row],[Cantidad]]</f>
        <v>26.222222222222229</v>
      </c>
    </row>
    <row r="44" spans="1:12" ht="14" hidden="1" x14ac:dyDescent="0.15">
      <c r="A44" s="126">
        <v>45017</v>
      </c>
      <c r="E44" s="6" t="s">
        <v>1508</v>
      </c>
      <c r="F44" t="str">
        <f>IFERROR(VLOOKUP(VENTAS[[#This Row],[Código del producto Vendido]],INVENTARIO[],5,FALSE),"-")</f>
        <v xml:space="preserve">Bikini push up tropical </v>
      </c>
      <c r="G44" s="4">
        <v>1</v>
      </c>
      <c r="H44" s="13">
        <v>25</v>
      </c>
      <c r="I44" s="13">
        <f>VENTAS[[#This Row],[Cantidad]]*VENTAS[[#This Row],[Precio Venta]]</f>
        <v>25</v>
      </c>
      <c r="J44" s="13">
        <f>VENTAS[[#This Row],[Total]]*10%</f>
        <v>2.5</v>
      </c>
      <c r="K44" s="13">
        <f>IFERROR(VLOOKUP(VENTAS[[#This Row],[Código del producto Vendido]],INVENTARIO[],24,FALSE),"-")</f>
        <v>11.888888888888886</v>
      </c>
      <c r="L44" s="13">
        <f>(VENTAS[[#This Row],[Precio Venta]]-VENTAS[[#This Row],[Costo]])*VENTAS[[#This Row],[Cantidad]]</f>
        <v>13.111111111111114</v>
      </c>
    </row>
    <row r="45" spans="1:12" ht="20" hidden="1" customHeight="1" x14ac:dyDescent="0.15">
      <c r="A45" s="126">
        <v>45017</v>
      </c>
      <c r="E45" s="6" t="s">
        <v>405</v>
      </c>
      <c r="F45" t="str">
        <f>IFERROR(VLOOKUP(VENTAS[[#This Row],[Código del producto Vendido]],INVENTARIO[],5,FALSE),"-")</f>
        <v>3 piezas Bañador bikini triángulo halter con estampado geométrico con pantalones cover up</v>
      </c>
      <c r="G45" s="4">
        <v>2</v>
      </c>
      <c r="H45" s="13">
        <v>25</v>
      </c>
      <c r="I45" s="13">
        <f>VENTAS[[#This Row],[Cantidad]]*VENTAS[[#This Row],[Precio Venta]]</f>
        <v>50</v>
      </c>
      <c r="J45" s="13">
        <f>VENTAS[[#This Row],[Total]]*10%</f>
        <v>5</v>
      </c>
      <c r="K45" s="13">
        <f>IFERROR(VLOOKUP(VENTAS[[#This Row],[Código del producto Vendido]],INVENTARIO[],24,FALSE),"-")</f>
        <v>12.911111111111111</v>
      </c>
      <c r="L45" s="13">
        <f>(VENTAS[[#This Row],[Precio Venta]]-VENTAS[[#This Row],[Costo]])*VENTAS[[#This Row],[Cantidad]]</f>
        <v>24.177777777777777</v>
      </c>
    </row>
    <row r="46" spans="1:12" ht="14" hidden="1" x14ac:dyDescent="0.15">
      <c r="A46" s="126">
        <v>45017</v>
      </c>
      <c r="E46" s="6" t="s">
        <v>1520</v>
      </c>
      <c r="F46" t="str">
        <f>IFERROR(VLOOKUP(VENTAS[[#This Row],[Código del producto Vendido]],INVENTARIO[],5,FALSE),"-")</f>
        <v xml:space="preserve">Gafas minimalista de moda </v>
      </c>
      <c r="G46" s="4">
        <v>1</v>
      </c>
      <c r="H46" s="13">
        <v>10</v>
      </c>
      <c r="I46" s="13">
        <f>VENTAS[[#This Row],[Cantidad]]*VENTAS[[#This Row],[Precio Venta]]</f>
        <v>10</v>
      </c>
      <c r="J46" s="13">
        <f>VENTAS[[#This Row],[Total]]*10%</f>
        <v>1</v>
      </c>
      <c r="K46" s="13">
        <f>IFERROR(VLOOKUP(VENTAS[[#This Row],[Código del producto Vendido]],INVENTARIO[],24,FALSE),"-")</f>
        <v>4.9694444444444441</v>
      </c>
      <c r="L46" s="13">
        <f>(VENTAS[[#This Row],[Precio Venta]]-VENTAS[[#This Row],[Costo]])*VENTAS[[#This Row],[Cantidad]]</f>
        <v>5.0305555555555559</v>
      </c>
    </row>
    <row r="47" spans="1:12" ht="17" hidden="1" customHeight="1" x14ac:dyDescent="0.15">
      <c r="A47" s="126">
        <v>45017</v>
      </c>
      <c r="E47" s="6" t="s">
        <v>341</v>
      </c>
      <c r="F47" t="str">
        <f>IFERROR(VLOOKUP(VENTAS[[#This Row],[Código del producto Vendido]],INVENTARIO[],5,FALSE),"-")</f>
        <v>Sandalias de tiras con diseño de diamante de imitación con tacón grueso Plateado_MX24</v>
      </c>
      <c r="G47" s="4">
        <v>1</v>
      </c>
      <c r="H47" s="13">
        <v>40</v>
      </c>
      <c r="I47" s="13">
        <f>VENTAS[[#This Row],[Cantidad]]*VENTAS[[#This Row],[Precio Venta]]</f>
        <v>40</v>
      </c>
      <c r="J47" s="13">
        <f>VENTAS[[#This Row],[Total]]*10%</f>
        <v>4</v>
      </c>
      <c r="K47" s="13">
        <f>IFERROR(VLOOKUP(VENTAS[[#This Row],[Código del producto Vendido]],INVENTARIO[],24,FALSE),"-")</f>
        <v>6.2777777777777786</v>
      </c>
      <c r="L47" s="13">
        <f>(VENTAS[[#This Row],[Precio Venta]]-VENTAS[[#This Row],[Costo]])*VENTAS[[#This Row],[Cantidad]]</f>
        <v>33.722222222222221</v>
      </c>
    </row>
    <row r="48" spans="1:12" ht="18" hidden="1" customHeight="1" x14ac:dyDescent="0.15">
      <c r="A48" s="126">
        <v>45017</v>
      </c>
      <c r="E48" s="6" t="s">
        <v>383</v>
      </c>
      <c r="F48" t="str">
        <f>IFERROR(VLOOKUP(VENTAS[[#This Row],[Código del producto Vendido]],INVENTARIO[],5,FALSE),"-")</f>
        <v>SHEIN Felegant Shorts PU de cintura con volante con cordón Negro_5</v>
      </c>
      <c r="G48" s="4">
        <v>1</v>
      </c>
      <c r="H48" s="13">
        <v>19</v>
      </c>
      <c r="I48" s="13">
        <f>VENTAS[[#This Row],[Cantidad]]*VENTAS[[#This Row],[Precio Venta]]</f>
        <v>19</v>
      </c>
      <c r="J48" s="13">
        <f>VENTAS[[#This Row],[Total]]*10%</f>
        <v>1.9000000000000001</v>
      </c>
      <c r="K48" s="13">
        <f>IFERROR(VLOOKUP(VENTAS[[#This Row],[Código del producto Vendido]],INVENTARIO[],24,FALSE),"-")</f>
        <v>5.4777777777777779</v>
      </c>
      <c r="L48" s="13">
        <f>(VENTAS[[#This Row],[Precio Venta]]-VENTAS[[#This Row],[Costo]])*VENTAS[[#This Row],[Cantidad]]</f>
        <v>13.522222222222222</v>
      </c>
    </row>
    <row r="49" spans="1:12" ht="14" hidden="1" x14ac:dyDescent="0.15">
      <c r="A49" s="126">
        <v>45017</v>
      </c>
      <c r="B49" s="6" t="s">
        <v>345</v>
      </c>
      <c r="E49" s="6" t="s">
        <v>342</v>
      </c>
      <c r="F49" t="str">
        <f>IFERROR(VLOOKUP(VENTAS[[#This Row],[Código del producto Vendido]],INVENTARIO[],5,FALSE),"-")</f>
        <v>Botines con tacón con cordón</v>
      </c>
      <c r="G49" s="4">
        <v>1</v>
      </c>
      <c r="H49" s="12">
        <v>40</v>
      </c>
      <c r="I49" s="12">
        <f>VENTAS[[#This Row],[Cantidad]]*VENTAS[[#This Row],[Precio Venta]]</f>
        <v>40</v>
      </c>
      <c r="J49" s="12">
        <f>VENTAS[[#This Row],[Total]]*10%</f>
        <v>4</v>
      </c>
      <c r="K49" s="13">
        <f>IFERROR(VLOOKUP(VENTAS[[#This Row],[Código del producto Vendido]],INVENTARIO[],24,FALSE),"-")</f>
        <v>12.713888888888889</v>
      </c>
      <c r="L49" s="13">
        <f>(VENTAS[[#This Row],[Precio Venta]]-VENTAS[[#This Row],[Costo]])*VENTAS[[#This Row],[Cantidad]]</f>
        <v>27.286111111111111</v>
      </c>
    </row>
    <row r="50" spans="1:12" ht="14" hidden="1" x14ac:dyDescent="0.15">
      <c r="A50" s="126">
        <v>45017</v>
      </c>
      <c r="E50" s="6" t="s">
        <v>385</v>
      </c>
      <c r="F50" t="str">
        <f>IFERROR(VLOOKUP(VENTAS[[#This Row],[Código del producto Vendido]],INVENTARIO[],5,FALSE),"-")</f>
        <v>Falda con abertura alta_XS</v>
      </c>
      <c r="G50" s="4">
        <v>1</v>
      </c>
      <c r="H50" s="13">
        <v>17</v>
      </c>
      <c r="I50" s="13">
        <f>VENTAS[[#This Row],[Cantidad]]*VENTAS[[#This Row],[Precio Venta]]</f>
        <v>17</v>
      </c>
      <c r="J50" s="13">
        <f>VENTAS[[#This Row],[Total]]*10%</f>
        <v>1.7000000000000002</v>
      </c>
      <c r="K50" s="13">
        <f>IFERROR(VLOOKUP(VENTAS[[#This Row],[Código del producto Vendido]],INVENTARIO[],24,FALSE),"-")</f>
        <v>3.6105555555555533</v>
      </c>
      <c r="L50" s="13">
        <f>(VENTAS[[#This Row],[Precio Venta]]-VENTAS[[#This Row],[Costo]])*VENTAS[[#This Row],[Cantidad]]</f>
        <v>13.389444444444447</v>
      </c>
    </row>
    <row r="51" spans="1:12" ht="14" hidden="1" x14ac:dyDescent="0.15">
      <c r="A51" s="126">
        <v>45017</v>
      </c>
      <c r="B51" s="6"/>
      <c r="E51" s="6" t="s">
        <v>265</v>
      </c>
      <c r="F51" t="str">
        <f>IFERROR(VLOOKUP(VENTAS[[#This Row],[Código del producto Vendido]],INVENTARIO[],5,FALSE),"-")</f>
        <v>Vestido de espalda abierta de manga farol_S</v>
      </c>
      <c r="G51" s="4">
        <v>3</v>
      </c>
      <c r="H51" s="13">
        <v>15</v>
      </c>
      <c r="I51" s="13">
        <f>VENTAS[[#This Row],[Cantidad]]*VENTAS[[#This Row],[Precio Venta]]</f>
        <v>45</v>
      </c>
      <c r="J51" s="13">
        <f>VENTAS[[#This Row],[Total]]*10%</f>
        <v>4.5</v>
      </c>
      <c r="K51" s="13">
        <f>IFERROR(VLOOKUP(VENTAS[[#This Row],[Código del producto Vendido]],INVENTARIO[],24,FALSE),"-")</f>
        <v>21.833333333333336</v>
      </c>
      <c r="L51" s="13">
        <f>(VENTAS[[#This Row],[Precio Venta]]-VENTAS[[#This Row],[Costo]])*VENTAS[[#This Row],[Cantidad]]</f>
        <v>-20.500000000000007</v>
      </c>
    </row>
    <row r="52" spans="1:12" ht="14" hidden="1" x14ac:dyDescent="0.15">
      <c r="A52" s="126"/>
      <c r="B52" s="6" t="s">
        <v>345</v>
      </c>
      <c r="E52" s="6" t="s">
        <v>266</v>
      </c>
      <c r="F52" t="str">
        <f>IFERROR(VLOOKUP(VENTAS[[#This Row],[Código del producto Vendido]],INVENTARIO[],5,FALSE),"-")</f>
        <v>Vestido de espalda abierta de manga farol_XS</v>
      </c>
      <c r="G52" s="4">
        <v>3</v>
      </c>
      <c r="H52" s="13">
        <v>20</v>
      </c>
      <c r="I52" s="13">
        <f>VENTAS[[#This Row],[Cantidad]]*VENTAS[[#This Row],[Precio Venta]]</f>
        <v>60</v>
      </c>
      <c r="J52" s="13">
        <f>VENTAS[[#This Row],[Total]]*10%</f>
        <v>6</v>
      </c>
      <c r="K52" s="13">
        <f>IFERROR(VLOOKUP(VENTAS[[#This Row],[Código del producto Vendido]],INVENTARIO[],24,FALSE),"-")</f>
        <v>21.833333333333336</v>
      </c>
      <c r="L52" s="13">
        <f>(VENTAS[[#This Row],[Precio Venta]]-VENTAS[[#This Row],[Costo]])*VENTAS[[#This Row],[Cantidad]]</f>
        <v>-5.5000000000000071</v>
      </c>
    </row>
    <row r="53" spans="1:12" ht="14" hidden="1" x14ac:dyDescent="0.15">
      <c r="A53" s="126"/>
      <c r="B53" s="6" t="s">
        <v>345</v>
      </c>
      <c r="E53" s="6" t="s">
        <v>299</v>
      </c>
      <c r="F53" t="str">
        <f>IFERROR(VLOOKUP(VENTAS[[#This Row],[Código del producto Vendido]],INVENTARIO[],5,FALSE),"-")</f>
        <v>SHEIN Vestido lencero floral de muslo con abertura_XS</v>
      </c>
      <c r="G53" s="4">
        <v>4</v>
      </c>
      <c r="H53" s="13">
        <v>15</v>
      </c>
      <c r="I53" s="13">
        <f>VENTAS[[#This Row],[Cantidad]]*VENTAS[[#This Row],[Precio Venta]]</f>
        <v>60</v>
      </c>
      <c r="J53" s="13">
        <f>VENTAS[[#This Row],[Total]]*10%</f>
        <v>6</v>
      </c>
      <c r="K53" s="13">
        <f>IFERROR(VLOOKUP(VENTAS[[#This Row],[Código del producto Vendido]],INVENTARIO[],24,FALSE),"-")</f>
        <v>21.911111111111111</v>
      </c>
      <c r="L53" s="13">
        <f>(VENTAS[[#This Row],[Precio Venta]]-VENTAS[[#This Row],[Costo]])*VENTAS[[#This Row],[Cantidad]]</f>
        <v>-27.644444444444446</v>
      </c>
    </row>
    <row r="54" spans="1:12" ht="14" hidden="1" x14ac:dyDescent="0.15">
      <c r="A54" s="126"/>
      <c r="B54" s="6" t="s">
        <v>345</v>
      </c>
      <c r="E54" s="6" t="s">
        <v>300</v>
      </c>
      <c r="F54" t="str">
        <f>IFERROR(VLOOKUP(VENTAS[[#This Row],[Código del producto Vendido]],INVENTARIO[],5,FALSE),"-")</f>
        <v>SHEIN Vestido lencero floral de muslo con abertura_S</v>
      </c>
      <c r="G54" s="4">
        <v>4</v>
      </c>
      <c r="H54" s="13">
        <v>20</v>
      </c>
      <c r="I54" s="13">
        <f>VENTAS[[#This Row],[Cantidad]]*VENTAS[[#This Row],[Precio Venta]]</f>
        <v>80</v>
      </c>
      <c r="J54" s="13">
        <f>VENTAS[[#This Row],[Total]]*10%</f>
        <v>8</v>
      </c>
      <c r="K54" s="13">
        <f>IFERROR(VLOOKUP(VENTAS[[#This Row],[Código del producto Vendido]],INVENTARIO[],24,FALSE),"-")</f>
        <v>21.911111111111111</v>
      </c>
      <c r="L54" s="13">
        <f>(VENTAS[[#This Row],[Precio Venta]]-VENTAS[[#This Row],[Costo]])*VENTAS[[#This Row],[Cantidad]]</f>
        <v>-7.6444444444444457</v>
      </c>
    </row>
    <row r="55" spans="1:12" ht="28" hidden="1" x14ac:dyDescent="0.15">
      <c r="A55" s="126"/>
      <c r="B55" s="6" t="s">
        <v>345</v>
      </c>
      <c r="E55" s="6" t="s">
        <v>298</v>
      </c>
      <c r="F55" t="str">
        <f>IFERROR(VLOOKUP(VENTAS[[#This Row],[Código del producto Vendido]],INVENTARIO[],5,FALSE),"-")</f>
        <v>Vestido floral de manga farol de espalda abierta con cordón bajo con fruncido_L</v>
      </c>
      <c r="G55" s="4">
        <v>4</v>
      </c>
      <c r="H55" s="13">
        <v>20</v>
      </c>
      <c r="I55" s="13">
        <f>VENTAS[[#This Row],[Cantidad]]*VENTAS[[#This Row],[Precio Venta]]</f>
        <v>80</v>
      </c>
      <c r="J55" s="13">
        <f>VENTAS[[#This Row],[Total]]*10%</f>
        <v>8</v>
      </c>
      <c r="K55" s="13">
        <f>IFERROR(VLOOKUP(VENTAS[[#This Row],[Código del producto Vendido]],INVENTARIO[],24,FALSE),"-")</f>
        <v>29.111111111111114</v>
      </c>
      <c r="L55" s="13">
        <f>(VENTAS[[#This Row],[Precio Venta]]-VENTAS[[#This Row],[Costo]])*VENTAS[[#This Row],[Cantidad]]</f>
        <v>-36.444444444444457</v>
      </c>
    </row>
    <row r="56" spans="1:12" ht="17" hidden="1" customHeight="1" x14ac:dyDescent="0.15">
      <c r="A56" s="126"/>
      <c r="B56" s="6" t="s">
        <v>345</v>
      </c>
      <c r="E56" s="6" t="s">
        <v>297</v>
      </c>
      <c r="F56" t="str">
        <f>IFERROR(VLOOKUP(VENTAS[[#This Row],[Código del producto Vendido]],INVENTARIO[],5,FALSE),"-")</f>
        <v>Vestido floral de manga farol de espalda abierta con cordón bajo con fruncido_M</v>
      </c>
      <c r="G56" s="4">
        <v>4</v>
      </c>
      <c r="H56" s="13">
        <v>20</v>
      </c>
      <c r="I56" s="13">
        <f>VENTAS[[#This Row],[Cantidad]]*VENTAS[[#This Row],[Precio Venta]]</f>
        <v>80</v>
      </c>
      <c r="J56" s="13">
        <f>VENTAS[[#This Row],[Total]]*10%</f>
        <v>8</v>
      </c>
      <c r="K56" s="13">
        <f>IFERROR(VLOOKUP(VENTAS[[#This Row],[Código del producto Vendido]],INVENTARIO[],24,FALSE),"-")</f>
        <v>29.111111111111114</v>
      </c>
      <c r="L56" s="13">
        <f>(VENTAS[[#This Row],[Precio Venta]]-VENTAS[[#This Row],[Costo]])*VENTAS[[#This Row],[Cantidad]]</f>
        <v>-36.444444444444457</v>
      </c>
    </row>
    <row r="57" spans="1:12" ht="28" hidden="1" x14ac:dyDescent="0.15">
      <c r="A57" s="126"/>
      <c r="B57" s="6" t="s">
        <v>345</v>
      </c>
      <c r="E57" s="6" t="s">
        <v>296</v>
      </c>
      <c r="F57" t="str">
        <f>IFERROR(VLOOKUP(VENTAS[[#This Row],[Código del producto Vendido]],INVENTARIO[],5,FALSE),"-")</f>
        <v>Vestido floral de manga farol de espalda abierta con cordón bajo con fruncido_S</v>
      </c>
      <c r="G57" s="4">
        <v>4</v>
      </c>
      <c r="H57" s="13">
        <v>20</v>
      </c>
      <c r="I57" s="13">
        <f>VENTAS[[#This Row],[Cantidad]]*VENTAS[[#This Row],[Precio Venta]]</f>
        <v>80</v>
      </c>
      <c r="J57" s="13">
        <f>VENTAS[[#This Row],[Total]]*10%</f>
        <v>8</v>
      </c>
      <c r="K57" s="13">
        <f>IFERROR(VLOOKUP(VENTAS[[#This Row],[Código del producto Vendido]],INVENTARIO[],24,FALSE),"-")</f>
        <v>29.111111111111114</v>
      </c>
      <c r="L57" s="13">
        <f>(VENTAS[[#This Row],[Precio Venta]]-VENTAS[[#This Row],[Costo]])*VENTAS[[#This Row],[Cantidad]]</f>
        <v>-36.444444444444457</v>
      </c>
    </row>
    <row r="58" spans="1:12" ht="13" hidden="1" customHeight="1" x14ac:dyDescent="0.15">
      <c r="A58" s="126"/>
      <c r="B58" s="6" t="s">
        <v>345</v>
      </c>
      <c r="E58" s="6" t="s">
        <v>295</v>
      </c>
      <c r="F58" t="str">
        <f>IFERROR(VLOOKUP(VENTAS[[#This Row],[Código del producto Vendido]],INVENTARIO[],5,FALSE),"-")</f>
        <v>Vestido floral de manga farol de espalda abierta con cordón bajo con fruncido_XS</v>
      </c>
      <c r="G58" s="4">
        <v>4</v>
      </c>
      <c r="H58" s="13">
        <v>20</v>
      </c>
      <c r="I58" s="13">
        <f>VENTAS[[#This Row],[Cantidad]]*VENTAS[[#This Row],[Precio Venta]]</f>
        <v>80</v>
      </c>
      <c r="J58" s="13">
        <f>VENTAS[[#This Row],[Total]]*10%</f>
        <v>8</v>
      </c>
      <c r="K58" s="13">
        <f>IFERROR(VLOOKUP(VENTAS[[#This Row],[Código del producto Vendido]],INVENTARIO[],24,FALSE),"-")</f>
        <v>29.111111111111114</v>
      </c>
      <c r="L58" s="13">
        <f>(VENTAS[[#This Row],[Precio Venta]]-VENTAS[[#This Row],[Costo]])*VENTAS[[#This Row],[Cantidad]]</f>
        <v>-36.444444444444457</v>
      </c>
    </row>
    <row r="59" spans="1:12" ht="14" hidden="1" x14ac:dyDescent="0.15">
      <c r="A59" s="126">
        <v>45017</v>
      </c>
      <c r="B59" s="6"/>
      <c r="E59" s="6" t="s">
        <v>293</v>
      </c>
      <c r="F59" t="str">
        <f>IFERROR(VLOOKUP(VENTAS[[#This Row],[Código del producto Vendido]],INVENTARIO[],5,FALSE),"-")</f>
        <v>-</v>
      </c>
      <c r="G59" s="4">
        <v>1</v>
      </c>
      <c r="H59" s="13">
        <v>15</v>
      </c>
      <c r="I59" s="13">
        <f>VENTAS[[#This Row],[Cantidad]]*VENTAS[[#This Row],[Precio Venta]]</f>
        <v>15</v>
      </c>
      <c r="J59" s="13">
        <f>VENTAS[[#This Row],[Total]]*10%</f>
        <v>1.5</v>
      </c>
      <c r="K59" s="13" t="str">
        <f>IFERROR(VLOOKUP(VENTAS[[#This Row],[Código del producto Vendido]],INVENTARIO[],24,FALSE),"-")</f>
        <v>-</v>
      </c>
    </row>
    <row r="60" spans="1:12" ht="14" hidden="1" x14ac:dyDescent="0.15">
      <c r="A60" s="126"/>
      <c r="B60" s="6" t="s">
        <v>345</v>
      </c>
      <c r="E60" s="6" t="s">
        <v>294</v>
      </c>
      <c r="F60" t="str">
        <f>IFERROR(VLOOKUP(VENTAS[[#This Row],[Código del producto Vendido]],INVENTARIO[],5,FALSE),"-")</f>
        <v>-</v>
      </c>
      <c r="G60" s="4">
        <v>1</v>
      </c>
      <c r="H60" s="13">
        <v>15</v>
      </c>
      <c r="I60" s="13">
        <f>VENTAS[[#This Row],[Cantidad]]*VENTAS[[#This Row],[Precio Venta]]</f>
        <v>15</v>
      </c>
      <c r="J60" s="13">
        <f>VENTAS[[#This Row],[Total]]*10%</f>
        <v>1.5</v>
      </c>
      <c r="K60" s="13" t="str">
        <f>IFERROR(VLOOKUP(VENTAS[[#This Row],[Código del producto Vendido]],INVENTARIO[],24,FALSE),"-")</f>
        <v>-</v>
      </c>
    </row>
    <row r="61" spans="1:12" ht="14" hidden="1" x14ac:dyDescent="0.15">
      <c r="A61" s="126"/>
      <c r="B61" s="6" t="s">
        <v>345</v>
      </c>
      <c r="E61" s="6" t="s">
        <v>294</v>
      </c>
      <c r="F61" t="str">
        <f>IFERROR(VLOOKUP(VENTAS[[#This Row],[Código del producto Vendido]],INVENTARIO[],5,FALSE),"-")</f>
        <v>-</v>
      </c>
      <c r="G61" s="4">
        <v>1</v>
      </c>
      <c r="H61" s="13">
        <v>0</v>
      </c>
      <c r="I61" s="13">
        <f>VENTAS[[#This Row],[Cantidad]]*VENTAS[[#This Row],[Precio Venta]]</f>
        <v>0</v>
      </c>
      <c r="J61" s="13">
        <f>VENTAS[[#This Row],[Total]]*10%</f>
        <v>0</v>
      </c>
      <c r="K61" s="13">
        <v>0</v>
      </c>
      <c r="L61" s="13">
        <f>(VENTAS[[#This Row],[Precio Venta]]-VENTAS[[#This Row],[Costo]])*VENTAS[[#This Row],[Cantidad]]</f>
        <v>0</v>
      </c>
    </row>
    <row r="62" spans="1:12" ht="14" hidden="1" x14ac:dyDescent="0.15">
      <c r="A62" s="126"/>
      <c r="B62" s="6" t="s">
        <v>345</v>
      </c>
      <c r="E62" s="6" t="s">
        <v>291</v>
      </c>
      <c r="F62" t="str">
        <f>IFERROR(VLOOKUP(VENTAS[[#This Row],[Código del producto Vendido]],INVENTARIO[],5,FALSE),"-")</f>
        <v>Vestido floral de manga farol escote corazón con cordón lateral_S</v>
      </c>
      <c r="G62" s="4">
        <v>3</v>
      </c>
      <c r="H62" s="13">
        <v>15</v>
      </c>
      <c r="I62" s="13">
        <f>VENTAS[[#This Row],[Cantidad]]*VENTAS[[#This Row],[Precio Venta]]</f>
        <v>45</v>
      </c>
      <c r="J62" s="13">
        <f>VENTAS[[#This Row],[Total]]*10%</f>
        <v>4.5</v>
      </c>
      <c r="K62" s="13">
        <f>IFERROR(VLOOKUP(VENTAS[[#This Row],[Código del producto Vendido]],INVENTARIO[],24,FALSE),"-")</f>
        <v>11.111111111111114</v>
      </c>
      <c r="L62" s="13">
        <f>(VENTAS[[#This Row],[Precio Venta]]-VENTAS[[#This Row],[Costo]])*VENTAS[[#This Row],[Cantidad]]</f>
        <v>11.666666666666657</v>
      </c>
    </row>
    <row r="63" spans="1:12" ht="28" hidden="1" x14ac:dyDescent="0.15">
      <c r="A63" s="126"/>
      <c r="B63" s="6" t="s">
        <v>345</v>
      </c>
      <c r="E63" s="6" t="s">
        <v>288</v>
      </c>
      <c r="F63" t="str">
        <f>IFERROR(VLOOKUP(VENTAS[[#This Row],[Código del producto Vendido]],INVENTARIO[],5,FALSE),"-")</f>
        <v>SHEIN Vestido con estampado floral con nudo delantero de manga farol_L</v>
      </c>
      <c r="G63" s="4">
        <v>4</v>
      </c>
      <c r="H63" s="13">
        <v>15</v>
      </c>
      <c r="I63" s="13">
        <f>VENTAS[[#This Row],[Cantidad]]*VENTAS[[#This Row],[Precio Venta]]</f>
        <v>60</v>
      </c>
      <c r="J63" s="13">
        <f>VENTAS[[#This Row],[Total]]*10%</f>
        <v>6</v>
      </c>
      <c r="K63" s="13">
        <f>IFERROR(VLOOKUP(VENTAS[[#This Row],[Código del producto Vendido]],INVENTARIO[],24,FALSE),"-")</f>
        <v>29.111111111111114</v>
      </c>
      <c r="L63" s="13">
        <f>(VENTAS[[#This Row],[Precio Venta]]-VENTAS[[#This Row],[Costo]])*VENTAS[[#This Row],[Cantidad]]</f>
        <v>-56.444444444444457</v>
      </c>
    </row>
    <row r="64" spans="1:12" ht="14" hidden="1" x14ac:dyDescent="0.15">
      <c r="A64" s="126"/>
      <c r="B64" s="6" t="s">
        <v>345</v>
      </c>
      <c r="E64" s="6" t="s">
        <v>289</v>
      </c>
      <c r="F64" t="str">
        <f>IFERROR(VLOOKUP(VENTAS[[#This Row],[Código del producto Vendido]],INVENTARIO[],5,FALSE),"-")</f>
        <v>-</v>
      </c>
      <c r="G64" s="4">
        <v>2</v>
      </c>
      <c r="H64" s="13">
        <v>15</v>
      </c>
      <c r="I64" s="13">
        <f>VENTAS[[#This Row],[Cantidad]]*VENTAS[[#This Row],[Precio Venta]]</f>
        <v>30</v>
      </c>
      <c r="J64" s="13">
        <f>VENTAS[[#This Row],[Total]]*10%</f>
        <v>3</v>
      </c>
      <c r="K64" s="13" t="str">
        <f>IFERROR(VLOOKUP(VENTAS[[#This Row],[Código del producto Vendido]],INVENTARIO[],24,FALSE),"-")</f>
        <v>-</v>
      </c>
    </row>
    <row r="65" spans="1:12" ht="14" hidden="1" x14ac:dyDescent="0.15">
      <c r="A65" s="126"/>
      <c r="B65" s="6" t="s">
        <v>345</v>
      </c>
      <c r="E65" s="6" t="s">
        <v>290</v>
      </c>
      <c r="F65" t="str">
        <f>IFERROR(VLOOKUP(VENTAS[[#This Row],[Código del producto Vendido]],INVENTARIO[],5,FALSE),"-")</f>
        <v>-</v>
      </c>
      <c r="G65" s="4">
        <v>2</v>
      </c>
      <c r="H65" s="13">
        <v>15</v>
      </c>
      <c r="I65" s="13">
        <f>VENTAS[[#This Row],[Cantidad]]*VENTAS[[#This Row],[Precio Venta]]</f>
        <v>30</v>
      </c>
      <c r="J65" s="13">
        <f>VENTAS[[#This Row],[Total]]*10%</f>
        <v>3</v>
      </c>
      <c r="K65" s="13" t="str">
        <f>IFERROR(VLOOKUP(VENTAS[[#This Row],[Código del producto Vendido]],INVENTARIO[],24,FALSE),"-")</f>
        <v>-</v>
      </c>
    </row>
    <row r="66" spans="1:12" ht="14" hidden="1" x14ac:dyDescent="0.15">
      <c r="A66" s="126"/>
      <c r="B66" s="6" t="s">
        <v>345</v>
      </c>
      <c r="E66" s="6" t="s">
        <v>286</v>
      </c>
      <c r="F66" t="str">
        <f>IFERROR(VLOOKUP(VENTAS[[#This Row],[Código del producto Vendido]],INVENTARIO[],5,FALSE),"-")</f>
        <v>-</v>
      </c>
      <c r="G66" s="4">
        <v>3</v>
      </c>
      <c r="H66" s="13">
        <v>15</v>
      </c>
      <c r="I66" s="13">
        <f>VENTAS[[#This Row],[Cantidad]]*VENTAS[[#This Row],[Precio Venta]]</f>
        <v>45</v>
      </c>
      <c r="J66" s="13">
        <f>VENTAS[[#This Row],[Total]]*10%</f>
        <v>4.5</v>
      </c>
      <c r="K66" s="13" t="str">
        <f>IFERROR(VLOOKUP(VENTAS[[#This Row],[Código del producto Vendido]],INVENTARIO[],24,FALSE),"-")</f>
        <v>-</v>
      </c>
    </row>
    <row r="67" spans="1:12" ht="14" hidden="1" x14ac:dyDescent="0.15">
      <c r="A67" s="126"/>
      <c r="B67" s="6" t="s">
        <v>345</v>
      </c>
      <c r="E67" s="6" t="s">
        <v>285</v>
      </c>
      <c r="F67" t="str">
        <f>IFERROR(VLOOKUP(VENTAS[[#This Row],[Código del producto Vendido]],INVENTARIO[],5,FALSE),"-")</f>
        <v>-</v>
      </c>
      <c r="G67" s="4">
        <v>2</v>
      </c>
      <c r="H67" s="13">
        <v>20</v>
      </c>
      <c r="I67" s="13">
        <f>VENTAS[[#This Row],[Cantidad]]*VENTAS[[#This Row],[Precio Venta]]</f>
        <v>40</v>
      </c>
      <c r="J67" s="13">
        <f>VENTAS[[#This Row],[Total]]*10%</f>
        <v>4</v>
      </c>
      <c r="K67" s="13" t="str">
        <f>IFERROR(VLOOKUP(VENTAS[[#This Row],[Código del producto Vendido]],INVENTARIO[],24,FALSE),"-")</f>
        <v>-</v>
      </c>
    </row>
    <row r="68" spans="1:12" ht="14" hidden="1" x14ac:dyDescent="0.15">
      <c r="A68" s="126"/>
      <c r="B68" s="6" t="s">
        <v>345</v>
      </c>
      <c r="E68" s="6" t="s">
        <v>284</v>
      </c>
      <c r="F68" t="str">
        <f>IFERROR(VLOOKUP(VENTAS[[#This Row],[Código del producto Vendido]],INVENTARIO[],5,FALSE),"-")</f>
        <v>Vestido floral con abertura trasera</v>
      </c>
      <c r="G68" s="4">
        <v>2</v>
      </c>
      <c r="H68" s="13">
        <v>20</v>
      </c>
      <c r="I68" s="13">
        <f>VENTAS[[#This Row],[Cantidad]]*VENTAS[[#This Row],[Precio Venta]]</f>
        <v>40</v>
      </c>
      <c r="J68" s="13">
        <f>VENTAS[[#This Row],[Total]]*10%</f>
        <v>4</v>
      </c>
      <c r="K68" s="13">
        <f>IFERROR(VLOOKUP(VENTAS[[#This Row],[Código del producto Vendido]],INVENTARIO[],24,FALSE),"-")</f>
        <v>8.3333333333333357</v>
      </c>
      <c r="L68" s="13">
        <f>(VENTAS[[#This Row],[Precio Venta]]-VENTAS[[#This Row],[Costo]])*VENTAS[[#This Row],[Cantidad]]</f>
        <v>23.333333333333329</v>
      </c>
    </row>
    <row r="69" spans="1:12" ht="14" hidden="1" x14ac:dyDescent="0.15">
      <c r="A69" s="126"/>
      <c r="B69" s="6" t="s">
        <v>345</v>
      </c>
      <c r="E69" s="6" t="s">
        <v>283</v>
      </c>
      <c r="F69" t="str">
        <f>IFERROR(VLOOKUP(VENTAS[[#This Row],[Código del producto Vendido]],INVENTARIO[],5,FALSE),"-")</f>
        <v>-</v>
      </c>
      <c r="G69" s="4">
        <v>1</v>
      </c>
      <c r="H69" s="13">
        <v>15</v>
      </c>
      <c r="I69" s="13">
        <f>VENTAS[[#This Row],[Cantidad]]*VENTAS[[#This Row],[Precio Venta]]</f>
        <v>15</v>
      </c>
      <c r="J69" s="13">
        <f>VENTAS[[#This Row],[Total]]*10%</f>
        <v>1.5</v>
      </c>
      <c r="K69" s="13" t="str">
        <f>IFERROR(VLOOKUP(VENTAS[[#This Row],[Código del producto Vendido]],INVENTARIO[],24,FALSE),"-")</f>
        <v>-</v>
      </c>
    </row>
    <row r="70" spans="1:12" ht="14" hidden="1" x14ac:dyDescent="0.15">
      <c r="A70" s="126"/>
      <c r="B70" s="6" t="s">
        <v>345</v>
      </c>
      <c r="E70" s="6" t="s">
        <v>281</v>
      </c>
      <c r="F70" t="str">
        <f>IFERROR(VLOOKUP(VENTAS[[#This Row],[Código del producto Vendido]],INVENTARIO[],5,FALSE),"-")</f>
        <v>-</v>
      </c>
      <c r="G70" s="4">
        <v>1</v>
      </c>
      <c r="H70" s="13">
        <v>15</v>
      </c>
      <c r="I70" s="13">
        <f>VENTAS[[#This Row],[Cantidad]]*VENTAS[[#This Row],[Precio Venta]]</f>
        <v>15</v>
      </c>
      <c r="J70" s="13">
        <f>VENTAS[[#This Row],[Total]]*10%</f>
        <v>1.5</v>
      </c>
      <c r="K70" s="13" t="str">
        <f>IFERROR(VLOOKUP(VENTAS[[#This Row],[Código del producto Vendido]],INVENTARIO[],24,FALSE),"-")</f>
        <v>-</v>
      </c>
    </row>
    <row r="71" spans="1:12" ht="14" hidden="1" x14ac:dyDescent="0.15">
      <c r="A71" s="126"/>
      <c r="B71" s="6" t="s">
        <v>345</v>
      </c>
      <c r="E71" s="6" t="s">
        <v>1474</v>
      </c>
      <c r="F71" t="str">
        <f>IFERROR(VLOOKUP(VENTAS[[#This Row],[Código del producto Vendido]],INVENTARIO[],5,FALSE),"-")</f>
        <v xml:space="preserve">Bañador una pieza de color combinado </v>
      </c>
      <c r="G71" s="4">
        <v>1</v>
      </c>
      <c r="H71" s="13">
        <v>20</v>
      </c>
      <c r="I71" s="13">
        <f>VENTAS[[#This Row],[Cantidad]]*VENTAS[[#This Row],[Precio Venta]]</f>
        <v>20</v>
      </c>
      <c r="J71" s="13">
        <f>VENTAS[[#This Row],[Total]]*10%</f>
        <v>2</v>
      </c>
      <c r="K71" s="13">
        <f>IFERROR(VLOOKUP(VENTAS[[#This Row],[Código del producto Vendido]],INVENTARIO[],24,FALSE),"-")</f>
        <v>19.599999999999994</v>
      </c>
      <c r="L71" s="13">
        <f>(VENTAS[[#This Row],[Precio Venta]]-VENTAS[[#This Row],[Costo]])*VENTAS[[#This Row],[Cantidad]]</f>
        <v>0.40000000000000568</v>
      </c>
    </row>
    <row r="72" spans="1:12" ht="14" hidden="1" x14ac:dyDescent="0.15">
      <c r="A72" s="126"/>
      <c r="B72" s="6" t="s">
        <v>345</v>
      </c>
      <c r="E72" s="6" t="s">
        <v>1475</v>
      </c>
      <c r="F72" t="str">
        <f>IFERROR(VLOOKUP(VENTAS[[#This Row],[Código del producto Vendido]],INVENTARIO[],5,FALSE),"-")</f>
        <v xml:space="preserve">Bañador una pieza de color combinado </v>
      </c>
      <c r="G72" s="4">
        <v>1</v>
      </c>
      <c r="H72" s="13">
        <v>20</v>
      </c>
      <c r="I72" s="13">
        <f>VENTAS[[#This Row],[Cantidad]]*VENTAS[[#This Row],[Precio Venta]]</f>
        <v>20</v>
      </c>
      <c r="J72" s="13">
        <f>VENTAS[[#This Row],[Total]]*10%</f>
        <v>2</v>
      </c>
      <c r="K72" s="13">
        <f>IFERROR(VLOOKUP(VENTAS[[#This Row],[Código del producto Vendido]],INVENTARIO[],24,FALSE),"-")</f>
        <v>13.066666666666663</v>
      </c>
      <c r="L72" s="13">
        <f>(VENTAS[[#This Row],[Precio Venta]]-VENTAS[[#This Row],[Costo]])*VENTAS[[#This Row],[Cantidad]]</f>
        <v>6.9333333333333371</v>
      </c>
    </row>
    <row r="73" spans="1:12" ht="28" hidden="1" x14ac:dyDescent="0.15">
      <c r="A73" s="126"/>
      <c r="B73" s="6" t="s">
        <v>345</v>
      </c>
      <c r="E73" s="6" t="s">
        <v>274</v>
      </c>
      <c r="F73" t="str">
        <f>IFERROR(VLOOKUP(VENTAS[[#This Row],[Código del producto Vendido]],INVENTARIO[],5,FALSE),"-")</f>
        <v>SHEIN Vestido con estampado floral pecho con fruncido con nudo delantero bajo con fruncido_L</v>
      </c>
      <c r="G73" s="4">
        <v>1</v>
      </c>
      <c r="H73" s="13">
        <v>20</v>
      </c>
      <c r="I73" s="13">
        <f>VENTAS[[#This Row],[Cantidad]]*VENTAS[[#This Row],[Precio Venta]]</f>
        <v>20</v>
      </c>
      <c r="J73" s="13">
        <f>VENTAS[[#This Row],[Total]]*10%</f>
        <v>2</v>
      </c>
      <c r="K73" s="13">
        <f>IFERROR(VLOOKUP(VENTAS[[#This Row],[Código del producto Vendido]],INVENTARIO[],24,FALSE),"-")</f>
        <v>7.2777777777777786</v>
      </c>
      <c r="L73" s="13">
        <f>(VENTAS[[#This Row],[Precio Venta]]-VENTAS[[#This Row],[Costo]])*VENTAS[[#This Row],[Cantidad]]</f>
        <v>12.722222222222221</v>
      </c>
    </row>
    <row r="74" spans="1:12" ht="14" hidden="1" x14ac:dyDescent="0.15">
      <c r="A74" s="126"/>
      <c r="B74" s="6" t="s">
        <v>345</v>
      </c>
      <c r="E74" s="6" t="s">
        <v>277</v>
      </c>
      <c r="F74" t="str">
        <f>IFERROR(VLOOKUP(VENTAS[[#This Row],[Código del producto Vendido]],INVENTARIO[],5,FALSE),"-")</f>
        <v>-</v>
      </c>
      <c r="G74" s="4">
        <v>1</v>
      </c>
      <c r="H74" s="13">
        <v>15</v>
      </c>
      <c r="I74" s="13">
        <f>VENTAS[[#This Row],[Cantidad]]*VENTAS[[#This Row],[Precio Venta]]</f>
        <v>15</v>
      </c>
      <c r="J74" s="13">
        <f>VENTAS[[#This Row],[Total]]*10%</f>
        <v>1.5</v>
      </c>
      <c r="K74" s="13" t="str">
        <f>IFERROR(VLOOKUP(VENTAS[[#This Row],[Código del producto Vendido]],INVENTARIO[],24,FALSE),"-")</f>
        <v>-</v>
      </c>
    </row>
    <row r="75" spans="1:12" ht="28" hidden="1" x14ac:dyDescent="0.15">
      <c r="A75" s="126"/>
      <c r="B75" s="6" t="s">
        <v>345</v>
      </c>
      <c r="E75" s="6" t="s">
        <v>278</v>
      </c>
      <c r="F75" t="str">
        <f>IFERROR(VLOOKUP(VENTAS[[#This Row],[Código del producto Vendido]],INVENTARIO[],5,FALSE),"-")</f>
        <v>Vestido pecho con fruncido cruzado cintura con estampado floral_S</v>
      </c>
      <c r="G75" s="4">
        <v>3</v>
      </c>
      <c r="H75" s="13">
        <v>20</v>
      </c>
      <c r="I75" s="13">
        <f>VENTAS[[#This Row],[Cantidad]]*VENTAS[[#This Row],[Precio Venta]]</f>
        <v>60</v>
      </c>
      <c r="J75" s="13">
        <f>VENTAS[[#This Row],[Total]]*10%</f>
        <v>6</v>
      </c>
      <c r="K75" s="13">
        <f>IFERROR(VLOOKUP(VENTAS[[#This Row],[Código del producto Vendido]],INVENTARIO[],24,FALSE),"-")</f>
        <v>11.033333333333337</v>
      </c>
      <c r="L75" s="13">
        <f>(VENTAS[[#This Row],[Precio Venta]]-VENTAS[[#This Row],[Costo]])*VENTAS[[#This Row],[Cantidad]]</f>
        <v>26.899999999999991</v>
      </c>
    </row>
    <row r="76" spans="1:12" ht="28" hidden="1" x14ac:dyDescent="0.15">
      <c r="A76" s="126"/>
      <c r="B76" s="6" t="s">
        <v>345</v>
      </c>
      <c r="E76" s="6" t="s">
        <v>279</v>
      </c>
      <c r="F76" t="str">
        <f>IFERROR(VLOOKUP(VENTAS[[#This Row],[Código del producto Vendido]],INVENTARIO[],5,FALSE),"-")</f>
        <v>Vestido pecho con fruncido cruzado cintura con estampado floral_M</v>
      </c>
      <c r="G76" s="4">
        <v>3</v>
      </c>
      <c r="H76" s="13">
        <v>20</v>
      </c>
      <c r="I76" s="13">
        <f>VENTAS[[#This Row],[Cantidad]]*VENTAS[[#This Row],[Precio Venta]]</f>
        <v>60</v>
      </c>
      <c r="J76" s="13">
        <f>VENTAS[[#This Row],[Total]]*10%</f>
        <v>6</v>
      </c>
      <c r="K76" s="13">
        <f>IFERROR(VLOOKUP(VENTAS[[#This Row],[Código del producto Vendido]],INVENTARIO[],24,FALSE),"-")</f>
        <v>551.0333333333333</v>
      </c>
      <c r="L76" s="13">
        <f>(VENTAS[[#This Row],[Precio Venta]]-VENTAS[[#This Row],[Costo]])*VENTAS[[#This Row],[Cantidad]]</f>
        <v>-1593.1</v>
      </c>
    </row>
    <row r="77" spans="1:12" ht="28" hidden="1" x14ac:dyDescent="0.15">
      <c r="A77" s="126"/>
      <c r="B77" s="6" t="s">
        <v>345</v>
      </c>
      <c r="E77" s="6" t="s">
        <v>280</v>
      </c>
      <c r="F77" t="str">
        <f>IFERROR(VLOOKUP(VENTAS[[#This Row],[Código del producto Vendido]],INVENTARIO[],5,FALSE),"-")</f>
        <v>Vestido pecho con fruncido cruzado cintura con estampado floral_L</v>
      </c>
      <c r="G77" s="4">
        <v>2</v>
      </c>
      <c r="H77" s="13">
        <v>20</v>
      </c>
      <c r="I77" s="13">
        <f>VENTAS[[#This Row],[Cantidad]]*VENTAS[[#This Row],[Precio Venta]]</f>
        <v>40</v>
      </c>
      <c r="J77" s="13">
        <f>VENTAS[[#This Row],[Total]]*10%</f>
        <v>4</v>
      </c>
      <c r="K77" s="13">
        <f>IFERROR(VLOOKUP(VENTAS[[#This Row],[Código del producto Vendido]],INVENTARIO[],24,FALSE),"-")</f>
        <v>11.033333333333337</v>
      </c>
      <c r="L77" s="13">
        <f>(VENTAS[[#This Row],[Precio Venta]]-VENTAS[[#This Row],[Costo]])*VENTAS[[#This Row],[Cantidad]]</f>
        <v>17.933333333333326</v>
      </c>
    </row>
    <row r="78" spans="1:12" ht="28" hidden="1" x14ac:dyDescent="0.15">
      <c r="A78" s="126"/>
      <c r="B78" s="6" t="s">
        <v>345</v>
      </c>
      <c r="E78" s="6" t="s">
        <v>276</v>
      </c>
      <c r="F78" t="str">
        <f>IFERROR(VLOOKUP(VENTAS[[#This Row],[Código del producto Vendido]],INVENTARIO[],5,FALSE),"-")</f>
        <v>SHEIN Vestido fruncido de cuello con cordón de manga con volante de lunares_M</v>
      </c>
      <c r="G78" s="4">
        <v>3</v>
      </c>
      <c r="H78" s="13">
        <v>20</v>
      </c>
      <c r="I78" s="13">
        <f>VENTAS[[#This Row],[Cantidad]]*VENTAS[[#This Row],[Precio Venta]]</f>
        <v>60</v>
      </c>
      <c r="J78" s="13">
        <f>VENTAS[[#This Row],[Total]]*10%</f>
        <v>6</v>
      </c>
      <c r="K78" s="13">
        <f>IFERROR(VLOOKUP(VENTAS[[#This Row],[Código del producto Vendido]],INVENTARIO[],24,FALSE),"-")</f>
        <v>35.333333333333336</v>
      </c>
      <c r="L78" s="13">
        <f>(VENTAS[[#This Row],[Precio Venta]]-VENTAS[[#This Row],[Costo]])*VENTAS[[#This Row],[Cantidad]]</f>
        <v>-46.000000000000007</v>
      </c>
    </row>
    <row r="79" spans="1:12" ht="28" hidden="1" x14ac:dyDescent="0.15">
      <c r="A79" s="126"/>
      <c r="B79" s="6" t="s">
        <v>345</v>
      </c>
      <c r="E79" s="6" t="s">
        <v>275</v>
      </c>
      <c r="F79" t="str">
        <f>IFERROR(VLOOKUP(VENTAS[[#This Row],[Código del producto Vendido]],INVENTARIO[],5,FALSE),"-")</f>
        <v>SHEIN Vestido fruncido de cuello con cordón de manga con volante de lunares_XS</v>
      </c>
      <c r="G79" s="4">
        <v>3</v>
      </c>
      <c r="H79" s="13">
        <v>20</v>
      </c>
      <c r="I79" s="13">
        <f>VENTAS[[#This Row],[Cantidad]]*VENTAS[[#This Row],[Precio Venta]]</f>
        <v>60</v>
      </c>
      <c r="J79" s="13">
        <f>VENTAS[[#This Row],[Total]]*10%</f>
        <v>6</v>
      </c>
      <c r="K79" s="13">
        <f>IFERROR(VLOOKUP(VENTAS[[#This Row],[Código del producto Vendido]],INVENTARIO[],24,FALSE),"-")</f>
        <v>35.333333333333336</v>
      </c>
      <c r="L79" s="13">
        <f>(VENTAS[[#This Row],[Precio Venta]]-VENTAS[[#This Row],[Costo]])*VENTAS[[#This Row],[Cantidad]]</f>
        <v>-46.000000000000007</v>
      </c>
    </row>
    <row r="80" spans="1:12" ht="28" hidden="1" x14ac:dyDescent="0.15">
      <c r="A80" s="126"/>
      <c r="B80" s="6" t="s">
        <v>345</v>
      </c>
      <c r="E80" s="6" t="s">
        <v>301</v>
      </c>
      <c r="F80" t="str">
        <f>IFERROR(VLOOKUP(VENTAS[[#This Row],[Código del producto Vendido]],INVENTARIO[],5,FALSE),"-")</f>
        <v>SHEIN Frenchy Vestido de leopardo &amp; piel de tigre con estampado de manga mariposa sin cinturón_S</v>
      </c>
      <c r="G80" s="4">
        <v>3</v>
      </c>
      <c r="H80" s="13">
        <v>20</v>
      </c>
      <c r="I80" s="13">
        <f>VENTAS[[#This Row],[Cantidad]]*VENTAS[[#This Row],[Precio Venta]]</f>
        <v>60</v>
      </c>
      <c r="J80" s="13">
        <f>VENTAS[[#This Row],[Total]]*10%</f>
        <v>6</v>
      </c>
      <c r="K80" s="13">
        <f>IFERROR(VLOOKUP(VENTAS[[#This Row],[Código del producto Vendido]],INVENTARIO[],24,FALSE),"-")</f>
        <v>16.433333333333334</v>
      </c>
      <c r="L80" s="13">
        <f>(VENTAS[[#This Row],[Precio Venta]]-VENTAS[[#This Row],[Costo]])*VENTAS[[#This Row],[Cantidad]]</f>
        <v>10.7</v>
      </c>
    </row>
    <row r="81" spans="1:12" ht="14" hidden="1" x14ac:dyDescent="0.15">
      <c r="A81" s="126"/>
      <c r="B81" s="6" t="s">
        <v>345</v>
      </c>
      <c r="E81" s="6" t="s">
        <v>388</v>
      </c>
      <c r="F81" t="str">
        <f>IFERROR(VLOOKUP(VENTAS[[#This Row],[Código del producto Vendido]],INVENTARIO[],5,FALSE),"-")</f>
        <v>Vestido de espalda abierta de manga farol_L</v>
      </c>
      <c r="G81" s="4">
        <v>3</v>
      </c>
      <c r="H81" s="13">
        <v>20</v>
      </c>
      <c r="I81" s="13">
        <f>VENTAS[[#This Row],[Cantidad]]*VENTAS[[#This Row],[Precio Venta]]</f>
        <v>60</v>
      </c>
      <c r="J81" s="13">
        <f>VENTAS[[#This Row],[Total]]*10%</f>
        <v>6</v>
      </c>
      <c r="K81" s="13">
        <f>IFERROR(VLOOKUP(VENTAS[[#This Row],[Código del producto Vendido]],INVENTARIO[],24,FALSE),"-")</f>
        <v>21.833333333333336</v>
      </c>
      <c r="L81" s="13">
        <f>(VENTAS[[#This Row],[Precio Venta]]-VENTAS[[#This Row],[Costo]])*VENTAS[[#This Row],[Cantidad]]</f>
        <v>-5.5000000000000071</v>
      </c>
    </row>
    <row r="82" spans="1:12" ht="14" hidden="1" x14ac:dyDescent="0.15">
      <c r="A82" s="126"/>
      <c r="B82" s="6" t="s">
        <v>345</v>
      </c>
      <c r="E82" s="6" t="s">
        <v>389</v>
      </c>
      <c r="F82" t="str">
        <f>IFERROR(VLOOKUP(VENTAS[[#This Row],[Código del producto Vendido]],INVENTARIO[],5,FALSE),"-")</f>
        <v>Vestido de espalda abierta de manga farol_M</v>
      </c>
      <c r="G82" s="4">
        <v>3</v>
      </c>
      <c r="H82" s="13">
        <v>20</v>
      </c>
      <c r="I82" s="13">
        <f>VENTAS[[#This Row],[Cantidad]]*VENTAS[[#This Row],[Precio Venta]]</f>
        <v>60</v>
      </c>
      <c r="J82" s="13">
        <f>VENTAS[[#This Row],[Total]]*10%</f>
        <v>6</v>
      </c>
      <c r="K82" s="13">
        <f>IFERROR(VLOOKUP(VENTAS[[#This Row],[Código del producto Vendido]],INVENTARIO[],24,FALSE),"-")</f>
        <v>21.833333333333336</v>
      </c>
      <c r="L82" s="13">
        <f>(VENTAS[[#This Row],[Precio Venta]]-VENTAS[[#This Row],[Costo]])*VENTAS[[#This Row],[Cantidad]]</f>
        <v>-5.5000000000000071</v>
      </c>
    </row>
    <row r="83" spans="1:12" ht="14" hidden="1" x14ac:dyDescent="0.15">
      <c r="A83" s="126"/>
      <c r="B83" s="6" t="s">
        <v>345</v>
      </c>
      <c r="E83" s="6" t="s">
        <v>270</v>
      </c>
      <c r="F83" t="str">
        <f>IFERROR(VLOOKUP(VENTAS[[#This Row],[Código del producto Vendido]],INVENTARIO[],5,FALSE),"-")</f>
        <v>Vestido de manga farol de cuello cuadrado_XS</v>
      </c>
      <c r="G83" s="4">
        <v>3</v>
      </c>
      <c r="H83" s="13">
        <v>15</v>
      </c>
      <c r="I83" s="13">
        <f>VENTAS[[#This Row],[Cantidad]]*VENTAS[[#This Row],[Precio Venta]]</f>
        <v>45</v>
      </c>
      <c r="J83" s="13">
        <f>VENTAS[[#This Row],[Total]]*10%</f>
        <v>4.5</v>
      </c>
      <c r="K83" s="13">
        <f>IFERROR(VLOOKUP(VENTAS[[#This Row],[Código del producto Vendido]],INVENTARIO[],24,FALSE),"-")</f>
        <v>21.833333333333336</v>
      </c>
      <c r="L83" s="13">
        <f>(VENTAS[[#This Row],[Precio Venta]]-VENTAS[[#This Row],[Costo]])*VENTAS[[#This Row],[Cantidad]]</f>
        <v>-20.500000000000007</v>
      </c>
    </row>
    <row r="84" spans="1:12" ht="14" hidden="1" x14ac:dyDescent="0.15">
      <c r="A84" s="126"/>
      <c r="B84" s="6" t="s">
        <v>345</v>
      </c>
      <c r="E84" s="6" t="s">
        <v>269</v>
      </c>
      <c r="F84" t="str">
        <f>IFERROR(VLOOKUP(VENTAS[[#This Row],[Código del producto Vendido]],INVENTARIO[],5,FALSE),"-")</f>
        <v>Vestido de manga farol de cuello cuadrado_S</v>
      </c>
      <c r="G84" s="4">
        <v>3</v>
      </c>
      <c r="H84" s="13">
        <v>15</v>
      </c>
      <c r="I84" s="13">
        <f>VENTAS[[#This Row],[Cantidad]]*VENTAS[[#This Row],[Precio Venta]]</f>
        <v>45</v>
      </c>
      <c r="J84" s="13">
        <f>VENTAS[[#This Row],[Total]]*10%</f>
        <v>4.5</v>
      </c>
      <c r="K84" s="13">
        <f>IFERROR(VLOOKUP(VENTAS[[#This Row],[Código del producto Vendido]],INVENTARIO[],24,FALSE),"-")</f>
        <v>21.833333333333336</v>
      </c>
      <c r="L84" s="13">
        <f>(VENTAS[[#This Row],[Precio Venta]]-VENTAS[[#This Row],[Costo]])*VENTAS[[#This Row],[Cantidad]]</f>
        <v>-20.500000000000007</v>
      </c>
    </row>
    <row r="85" spans="1:12" ht="14" hidden="1" x14ac:dyDescent="0.15">
      <c r="A85" s="126"/>
      <c r="B85" s="6" t="s">
        <v>345</v>
      </c>
      <c r="E85" s="6" t="s">
        <v>268</v>
      </c>
      <c r="F85" t="str">
        <f>IFERROR(VLOOKUP(VENTAS[[#This Row],[Código del producto Vendido]],INVENTARIO[],5,FALSE),"-")</f>
        <v>Vestido de manga farol de cuello cuadrado_M</v>
      </c>
      <c r="G85" s="4">
        <v>3</v>
      </c>
      <c r="H85" s="13">
        <v>15</v>
      </c>
      <c r="I85" s="13">
        <f>VENTAS[[#This Row],[Cantidad]]*VENTAS[[#This Row],[Precio Venta]]</f>
        <v>45</v>
      </c>
      <c r="J85" s="13">
        <f>VENTAS[[#This Row],[Total]]*10%</f>
        <v>4.5</v>
      </c>
      <c r="K85" s="13">
        <f>IFERROR(VLOOKUP(VENTAS[[#This Row],[Código del producto Vendido]],INVENTARIO[],24,FALSE),"-")</f>
        <v>21.833333333333336</v>
      </c>
      <c r="L85" s="13">
        <f>(VENTAS[[#This Row],[Precio Venta]]-VENTAS[[#This Row],[Costo]])*VENTAS[[#This Row],[Cantidad]]</f>
        <v>-20.500000000000007</v>
      </c>
    </row>
    <row r="86" spans="1:12" ht="14" hidden="1" x14ac:dyDescent="0.15">
      <c r="A86" s="126"/>
      <c r="B86" s="6" t="s">
        <v>345</v>
      </c>
      <c r="E86" s="6" t="s">
        <v>267</v>
      </c>
      <c r="F86" t="str">
        <f>IFERROR(VLOOKUP(VENTAS[[#This Row],[Código del producto Vendido]],INVENTARIO[],5,FALSE),"-")</f>
        <v>Vestido de manga farol de cuello cuadrado_L</v>
      </c>
      <c r="G86" s="4">
        <v>3</v>
      </c>
      <c r="H86" s="13">
        <v>15</v>
      </c>
      <c r="I86" s="13">
        <f>VENTAS[[#This Row],[Cantidad]]*VENTAS[[#This Row],[Precio Venta]]</f>
        <v>45</v>
      </c>
      <c r="J86" s="13">
        <f>VENTAS[[#This Row],[Total]]*10%</f>
        <v>4.5</v>
      </c>
      <c r="K86" s="13">
        <f>IFERROR(VLOOKUP(VENTAS[[#This Row],[Código del producto Vendido]],INVENTARIO[],24,FALSE),"-")</f>
        <v>21.833333333333336</v>
      </c>
      <c r="L86" s="13">
        <f>(VENTAS[[#This Row],[Precio Venta]]-VENTAS[[#This Row],[Costo]])*VENTAS[[#This Row],[Cantidad]]</f>
        <v>-20.500000000000007</v>
      </c>
    </row>
    <row r="87" spans="1:12" ht="14" hidden="1" x14ac:dyDescent="0.15">
      <c r="A87" s="126"/>
      <c r="B87" s="6" t="s">
        <v>345</v>
      </c>
      <c r="E87" s="6" t="s">
        <v>263</v>
      </c>
      <c r="F87" t="str">
        <f>IFERROR(VLOOKUP(VENTAS[[#This Row],[Código del producto Vendido]],INVENTARIO[],5,FALSE),"-")</f>
        <v>Vestido Estampado de Plantas Bohemio</v>
      </c>
      <c r="G87" s="4">
        <v>1</v>
      </c>
      <c r="H87" s="13">
        <v>25</v>
      </c>
      <c r="I87" s="13">
        <f>VENTAS[[#This Row],[Cantidad]]*VENTAS[[#This Row],[Precio Venta]]</f>
        <v>25</v>
      </c>
      <c r="J87" s="13">
        <f>VENTAS[[#This Row],[Total]]*10%</f>
        <v>2.5</v>
      </c>
      <c r="K87" s="13">
        <f>IFERROR(VLOOKUP(VENTAS[[#This Row],[Código del producto Vendido]],INVENTARIO[],24,FALSE),"-")</f>
        <v>7.8105555555555544</v>
      </c>
      <c r="L87" s="13">
        <f>(VENTAS[[#This Row],[Precio Venta]]-VENTAS[[#This Row],[Costo]])*VENTAS[[#This Row],[Cantidad]]</f>
        <v>17.189444444444447</v>
      </c>
    </row>
    <row r="88" spans="1:12" ht="14" hidden="1" x14ac:dyDescent="0.15">
      <c r="A88" s="126"/>
      <c r="B88" s="6" t="s">
        <v>345</v>
      </c>
      <c r="E88" s="6" t="s">
        <v>1490</v>
      </c>
      <c r="F88" t="str">
        <f>IFERROR(VLOOKUP(VENTAS[[#This Row],[Código del producto Vendido]],INVENTARIO[],5,FALSE),"-")</f>
        <v>Bañador bikini de manga raglán con cordón floral</v>
      </c>
      <c r="G88" s="4">
        <v>3</v>
      </c>
      <c r="H88" s="13">
        <v>25</v>
      </c>
      <c r="I88" s="13">
        <f>VENTAS[[#This Row],[Cantidad]]*VENTAS[[#This Row],[Precio Venta]]</f>
        <v>75</v>
      </c>
      <c r="J88" s="13">
        <f>VENTAS[[#This Row],[Total]]*10%</f>
        <v>7.5</v>
      </c>
      <c r="K88" s="13">
        <f>IFERROR(VLOOKUP(VENTAS[[#This Row],[Código del producto Vendido]],INVENTARIO[],24,FALSE),"-")</f>
        <v>21.62222222222222</v>
      </c>
      <c r="L88" s="13">
        <f>(VENTAS[[#This Row],[Precio Venta]]-VENTAS[[#This Row],[Costo]])*VENTAS[[#This Row],[Cantidad]]</f>
        <v>10.13333333333334</v>
      </c>
    </row>
    <row r="89" spans="1:12" ht="14" hidden="1" x14ac:dyDescent="0.15">
      <c r="A89" s="126"/>
      <c r="B89" s="6" t="s">
        <v>345</v>
      </c>
      <c r="E89" s="6" t="s">
        <v>183</v>
      </c>
      <c r="F89" t="str">
        <f>IFERROR(VLOOKUP(VENTAS[[#This Row],[Código del producto Vendido]],INVENTARIO[],5,FALSE),"-")</f>
        <v>Vestido Tie-Dye Bohemio</v>
      </c>
      <c r="G89" s="4">
        <v>1</v>
      </c>
      <c r="H89" s="13">
        <v>12</v>
      </c>
      <c r="I89" s="13">
        <f>VENTAS[[#This Row],[Cantidad]]*VENTAS[[#This Row],[Precio Venta]]</f>
        <v>12</v>
      </c>
      <c r="J89" s="13">
        <f>VENTAS[[#This Row],[Total]]*10%</f>
        <v>1.2000000000000002</v>
      </c>
      <c r="K89" s="13">
        <f>IFERROR(VLOOKUP(VENTAS[[#This Row],[Código del producto Vendido]],INVENTARIO[],24,FALSE),"-")</f>
        <v>3.5544444444444441</v>
      </c>
      <c r="L89" s="13">
        <f>(VENTAS[[#This Row],[Precio Venta]]-VENTAS[[#This Row],[Costo]])*VENTAS[[#This Row],[Cantidad]]</f>
        <v>8.4455555555555559</v>
      </c>
    </row>
    <row r="90" spans="1:12" ht="14" hidden="1" x14ac:dyDescent="0.15">
      <c r="A90" s="126"/>
      <c r="B90" s="6" t="s">
        <v>345</v>
      </c>
      <c r="E90" s="6" t="s">
        <v>185</v>
      </c>
      <c r="F90" t="str">
        <f>IFERROR(VLOOKUP(VENTAS[[#This Row],[Código del producto Vendido]],INVENTARIO[],5,FALSE),"-")</f>
        <v>Vestido tubo con abertura de muslo con abertura</v>
      </c>
      <c r="G90" s="4">
        <v>1</v>
      </c>
      <c r="H90" s="13">
        <v>15</v>
      </c>
      <c r="I90" s="13">
        <f>VENTAS[[#This Row],[Cantidad]]*VENTAS[[#This Row],[Precio Venta]]</f>
        <v>15</v>
      </c>
      <c r="J90" s="13">
        <f>VENTAS[[#This Row],[Total]]*10%</f>
        <v>1.5</v>
      </c>
      <c r="K90" s="13">
        <f>IFERROR(VLOOKUP(VENTAS[[#This Row],[Código del producto Vendido]],INVENTARIO[],24,FALSE),"-")</f>
        <v>2.2599999999999998</v>
      </c>
      <c r="L90" s="13">
        <f>(VENTAS[[#This Row],[Precio Venta]]-VENTAS[[#This Row],[Costo]])*VENTAS[[#This Row],[Cantidad]]</f>
        <v>12.74</v>
      </c>
    </row>
    <row r="91" spans="1:12" ht="14" hidden="1" x14ac:dyDescent="0.15">
      <c r="A91" s="126"/>
      <c r="B91" s="6" t="s">
        <v>345</v>
      </c>
      <c r="E91" s="6" t="s">
        <v>247</v>
      </c>
      <c r="F91" t="str">
        <f>IFERROR(VLOOKUP(VENTAS[[#This Row],[Código del producto Vendido]],INVENTARIO[],5,FALSE),"-")</f>
        <v>EMERY ROSE Vestido Volante rígido Floral Sencillo_L</v>
      </c>
      <c r="G91" s="4">
        <v>1</v>
      </c>
      <c r="H91" s="13">
        <v>35</v>
      </c>
      <c r="I91" s="13">
        <f>VENTAS[[#This Row],[Cantidad]]*VENTAS[[#This Row],[Precio Venta]]</f>
        <v>35</v>
      </c>
      <c r="J91" s="13">
        <f>VENTAS[[#This Row],[Total]]*10%</f>
        <v>3.5</v>
      </c>
      <c r="K91" s="13">
        <f>IFERROR(VLOOKUP(VENTAS[[#This Row],[Código del producto Vendido]],INVENTARIO[],24,FALSE),"-")</f>
        <v>7.7899999999999991</v>
      </c>
      <c r="L91" s="13">
        <f>(VENTAS[[#This Row],[Precio Venta]]-VENTAS[[#This Row],[Costo]])*VENTAS[[#This Row],[Cantidad]]</f>
        <v>27.21</v>
      </c>
    </row>
    <row r="92" spans="1:12" ht="14" hidden="1" x14ac:dyDescent="0.15">
      <c r="A92" s="126"/>
      <c r="B92" s="6" t="s">
        <v>345</v>
      </c>
      <c r="E92" s="6" t="s">
        <v>1682</v>
      </c>
      <c r="F92" t="str">
        <f>IFERROR(VLOOKUP(VENTAS[[#This Row],[Código del producto Vendido]],INVENTARIO[],5,FALSE),"-")</f>
        <v>Bañador Cisne Espalda descubierta</v>
      </c>
      <c r="G92" s="4">
        <v>1</v>
      </c>
      <c r="H92" s="13">
        <v>25</v>
      </c>
      <c r="I92" s="13">
        <f>VENTAS[[#This Row],[Cantidad]]*VENTAS[[#This Row],[Precio Venta]]</f>
        <v>25</v>
      </c>
      <c r="J92" s="13">
        <f>VENTAS[[#This Row],[Total]]*10%</f>
        <v>2.5</v>
      </c>
      <c r="K92" s="13">
        <f>IFERROR(VLOOKUP(VENTAS[[#This Row],[Código del producto Vendido]],INVENTARIO[],24,FALSE),"-")</f>
        <v>7.1750000000000007</v>
      </c>
      <c r="L92" s="13">
        <f>(VENTAS[[#This Row],[Precio Venta]]-VENTAS[[#This Row],[Costo]])*VENTAS[[#This Row],[Cantidad]]</f>
        <v>17.824999999999999</v>
      </c>
    </row>
    <row r="93" spans="1:12" ht="14" hidden="1" x14ac:dyDescent="0.15">
      <c r="A93" s="126"/>
      <c r="B93" s="6" t="s">
        <v>345</v>
      </c>
      <c r="E93" s="6" t="s">
        <v>302</v>
      </c>
      <c r="F93" t="str">
        <f>IFERROR(VLOOKUP(VENTAS[[#This Row],[Código del producto Vendido]],INVENTARIO[],5,FALSE),"-")</f>
        <v>Bolsa cartera de cocodrilo_Naranja Quemada</v>
      </c>
      <c r="G93" s="4">
        <v>2</v>
      </c>
      <c r="H93" s="13">
        <v>16</v>
      </c>
      <c r="I93" s="13">
        <f>VENTAS[[#This Row],[Cantidad]]*VENTAS[[#This Row],[Precio Venta]]</f>
        <v>32</v>
      </c>
      <c r="J93" s="13">
        <f>VENTAS[[#This Row],[Total]]*10%</f>
        <v>3.2</v>
      </c>
      <c r="K93" s="13">
        <f>IFERROR(VLOOKUP(VENTAS[[#This Row],[Código del producto Vendido]],INVENTARIO[],24,FALSE),"-")</f>
        <v>8.242222222222221</v>
      </c>
      <c r="L93" s="13">
        <f>(VENTAS[[#This Row],[Precio Venta]]-VENTAS[[#This Row],[Costo]])*VENTAS[[#This Row],[Cantidad]]</f>
        <v>15.515555555555558</v>
      </c>
    </row>
    <row r="94" spans="1:12" ht="14" hidden="1" x14ac:dyDescent="0.15">
      <c r="A94" s="126"/>
      <c r="B94" s="6" t="s">
        <v>345</v>
      </c>
      <c r="E94" s="6" t="s">
        <v>210</v>
      </c>
      <c r="F94" t="str">
        <f>IFERROR(VLOOKUP(VENTAS[[#This Row],[Código del producto Vendido]],INVENTARIO[],5,FALSE),"-")</f>
        <v>Bolsa cartera con manija_Negro</v>
      </c>
      <c r="G94" s="4">
        <v>2</v>
      </c>
      <c r="H94" s="13">
        <v>16</v>
      </c>
      <c r="I94" s="13">
        <f>VENTAS[[#This Row],[Cantidad]]*VENTAS[[#This Row],[Precio Venta]]</f>
        <v>32</v>
      </c>
      <c r="J94" s="13">
        <f>VENTAS[[#This Row],[Total]]*10%</f>
        <v>3.2</v>
      </c>
      <c r="K94" s="13">
        <f>IFERROR(VLOOKUP(VENTAS[[#This Row],[Código del producto Vendido]],INVENTARIO[],24,FALSE),"-")</f>
        <v>11.400000000000002</v>
      </c>
      <c r="L94" s="13">
        <f>(VENTAS[[#This Row],[Precio Venta]]-VENTAS[[#This Row],[Costo]])*VENTAS[[#This Row],[Cantidad]]</f>
        <v>9.1999999999999957</v>
      </c>
    </row>
    <row r="95" spans="1:12" ht="14" hidden="1" x14ac:dyDescent="0.15">
      <c r="A95" s="126"/>
      <c r="B95" s="6" t="s">
        <v>345</v>
      </c>
      <c r="E95" s="6" t="s">
        <v>204</v>
      </c>
      <c r="F95" t="str">
        <f>IFERROR(VLOOKUP(VENTAS[[#This Row],[Código del producto Vendido]],INVENTARIO[],5,FALSE),"-")</f>
        <v>Bolsa cartera con solapa con lagartija_Caqui</v>
      </c>
      <c r="G95" s="4">
        <v>2</v>
      </c>
      <c r="H95" s="13">
        <v>16</v>
      </c>
      <c r="I95" s="13">
        <f>VENTAS[[#This Row],[Cantidad]]*VENTAS[[#This Row],[Precio Venta]]</f>
        <v>32</v>
      </c>
      <c r="J95" s="13">
        <f>VENTAS[[#This Row],[Total]]*10%</f>
        <v>3.2</v>
      </c>
      <c r="K95" s="13">
        <f>IFERROR(VLOOKUP(VENTAS[[#This Row],[Código del producto Vendido]],INVENTARIO[],24,FALSE),"-")</f>
        <v>10.937777777777779</v>
      </c>
      <c r="L95" s="13">
        <f>(VENTAS[[#This Row],[Precio Venta]]-VENTAS[[#This Row],[Costo]])*VENTAS[[#This Row],[Cantidad]]</f>
        <v>10.124444444444443</v>
      </c>
    </row>
    <row r="96" spans="1:12" ht="14" hidden="1" x14ac:dyDescent="0.15">
      <c r="A96" s="126"/>
      <c r="B96" s="6" t="s">
        <v>345</v>
      </c>
      <c r="E96" s="6" t="s">
        <v>207</v>
      </c>
      <c r="F96" t="str">
        <f>IFERROR(VLOOKUP(VENTAS[[#This Row],[Código del producto Vendido]],INVENTARIO[],5,FALSE),"-")</f>
        <v>Cinturón con hebilla_Unitalla</v>
      </c>
      <c r="G96" s="4">
        <v>1</v>
      </c>
      <c r="H96" s="13">
        <v>10</v>
      </c>
      <c r="I96" s="13">
        <f>VENTAS[[#This Row],[Cantidad]]*VENTAS[[#This Row],[Precio Venta]]</f>
        <v>10</v>
      </c>
      <c r="J96" s="13">
        <f>VENTAS[[#This Row],[Total]]*10%</f>
        <v>1</v>
      </c>
      <c r="K96" s="13">
        <f>IFERROR(VLOOKUP(VENTAS[[#This Row],[Código del producto Vendido]],INVENTARIO[],24,FALSE),"-")</f>
        <v>3.2705555555555552</v>
      </c>
      <c r="L96" s="13">
        <f>(VENTAS[[#This Row],[Precio Venta]]-VENTAS[[#This Row],[Costo]])*VENTAS[[#This Row],[Cantidad]]</f>
        <v>6.7294444444444448</v>
      </c>
    </row>
    <row r="97" spans="1:12" ht="14" hidden="1" x14ac:dyDescent="0.15">
      <c r="A97" s="126"/>
      <c r="B97" s="6" t="s">
        <v>345</v>
      </c>
      <c r="E97" s="6" t="s">
        <v>213</v>
      </c>
      <c r="F97" t="str">
        <f>IFERROR(VLOOKUP(VENTAS[[#This Row],[Código del producto Vendido]],INVENTARIO[],5,FALSE),"-")</f>
        <v>SHEIN Felegant Vestido ajustado con estampado de leopardo_M</v>
      </c>
      <c r="G97" s="4">
        <v>1</v>
      </c>
      <c r="H97" s="13">
        <v>15</v>
      </c>
      <c r="I97" s="13">
        <f>VENTAS[[#This Row],[Cantidad]]*VENTAS[[#This Row],[Precio Venta]]</f>
        <v>15</v>
      </c>
      <c r="J97" s="13">
        <f>VENTAS[[#This Row],[Total]]*10%</f>
        <v>1.5</v>
      </c>
      <c r="K97" s="13">
        <f>IFERROR(VLOOKUP(VENTAS[[#This Row],[Código del producto Vendido]],INVENTARIO[],24,FALSE),"-")</f>
        <v>3.5516666666666659</v>
      </c>
      <c r="L97" s="13">
        <f>(VENTAS[[#This Row],[Precio Venta]]-VENTAS[[#This Row],[Costo]])*VENTAS[[#This Row],[Cantidad]]</f>
        <v>11.448333333333334</v>
      </c>
    </row>
    <row r="98" spans="1:12" ht="28" hidden="1" x14ac:dyDescent="0.15">
      <c r="A98" s="126"/>
      <c r="B98" s="6" t="s">
        <v>345</v>
      </c>
      <c r="E98" s="6" t="s">
        <v>212</v>
      </c>
      <c r="F98" t="str">
        <f>IFERROR(VLOOKUP(VENTAS[[#This Row],[Código del producto Vendido]],INVENTARIO[],5,FALSE),"-")</f>
        <v>SHEIN Belle Vestido de dama de honor de hombros descubiertos fruncido cruzado_S</v>
      </c>
      <c r="G98" s="4">
        <v>1</v>
      </c>
      <c r="H98" s="13">
        <v>30</v>
      </c>
      <c r="I98" s="13">
        <f>VENTAS[[#This Row],[Cantidad]]*VENTAS[[#This Row],[Precio Venta]]</f>
        <v>30</v>
      </c>
      <c r="J98" s="13">
        <f>VENTAS[[#This Row],[Total]]*10%</f>
        <v>3</v>
      </c>
      <c r="K98" s="13">
        <f>IFERROR(VLOOKUP(VENTAS[[#This Row],[Código del producto Vendido]],INVENTARIO[],24,FALSE),"-")</f>
        <v>7.5422222222222217</v>
      </c>
      <c r="L98" s="13">
        <f>(VENTAS[[#This Row],[Precio Venta]]-VENTAS[[#This Row],[Costo]])*VENTAS[[#This Row],[Cantidad]]</f>
        <v>22.457777777777778</v>
      </c>
    </row>
    <row r="99" spans="1:12" ht="28" hidden="1" x14ac:dyDescent="0.15">
      <c r="A99" s="126"/>
      <c r="B99" s="6" t="s">
        <v>345</v>
      </c>
      <c r="E99" s="6" t="s">
        <v>211</v>
      </c>
      <c r="F99" t="str">
        <f>IFERROR(VLOOKUP(VENTAS[[#This Row],[Código del producto Vendido]],INVENTARIO[],5,FALSE),"-")</f>
        <v>SHEIN VCAY Vestido ajustado con estampado de corazón de confeti de hombros descubiertos ribete fruncido_S</v>
      </c>
      <c r="G99" s="4">
        <v>1</v>
      </c>
      <c r="H99" s="13">
        <v>12</v>
      </c>
      <c r="I99" s="13">
        <f>VENTAS[[#This Row],[Cantidad]]*VENTAS[[#This Row],[Precio Venta]]</f>
        <v>12</v>
      </c>
      <c r="J99" s="13">
        <f>VENTAS[[#This Row],[Total]]*10%</f>
        <v>1.2000000000000002</v>
      </c>
      <c r="K99" s="13">
        <f>IFERROR(VLOOKUP(VENTAS[[#This Row],[Código del producto Vendido]],INVENTARIO[],24,FALSE),"-")</f>
        <v>2.4255555555555546</v>
      </c>
      <c r="L99" s="13">
        <f>(VENTAS[[#This Row],[Precio Venta]]-VENTAS[[#This Row],[Costo]])*VENTAS[[#This Row],[Cantidad]]</f>
        <v>9.5744444444444454</v>
      </c>
    </row>
    <row r="100" spans="1:12" ht="28" hidden="1" x14ac:dyDescent="0.15">
      <c r="A100" s="126"/>
      <c r="B100" s="6" t="s">
        <v>345</v>
      </c>
      <c r="E100" s="6" t="s">
        <v>408</v>
      </c>
      <c r="F100" t="str">
        <f>IFERROR(VLOOKUP(VENTAS[[#This Row],[Código del producto Vendido]],INVENTARIO[],5,FALSE),"-")</f>
        <v>SHEIN Vestido niña ceremonia de tirantes bajo con malla con lazo grande_98CM</v>
      </c>
      <c r="G100" s="4">
        <v>1</v>
      </c>
      <c r="H100" s="13">
        <v>30</v>
      </c>
      <c r="I100" s="13">
        <f>VENTAS[[#This Row],[Cantidad]]*VENTAS[[#This Row],[Precio Venta]]</f>
        <v>30</v>
      </c>
      <c r="J100" s="13">
        <f>VENTAS[[#This Row],[Total]]*10%</f>
        <v>3</v>
      </c>
      <c r="K100" s="13">
        <f>IFERROR(VLOOKUP(VENTAS[[#This Row],[Código del producto Vendido]],INVENTARIO[],24,FALSE),"-")</f>
        <v>14.544444444444446</v>
      </c>
      <c r="L100" s="13">
        <f>(VENTAS[[#This Row],[Precio Venta]]-VENTAS[[#This Row],[Costo]])*VENTAS[[#This Row],[Cantidad]]</f>
        <v>15.455555555555554</v>
      </c>
    </row>
    <row r="101" spans="1:12" ht="28" hidden="1" x14ac:dyDescent="0.15">
      <c r="A101" s="126"/>
      <c r="B101" s="6" t="s">
        <v>345</v>
      </c>
      <c r="E101" s="6" t="s">
        <v>199</v>
      </c>
      <c r="F101" t="str">
        <f>IFERROR(VLOOKUP(VENTAS[[#This Row],[Código del producto Vendido]],INVENTARIO[],5,FALSE),"-")</f>
        <v>EMERY ROSE Vestido maxi floral con estampado de pañuelo de manga farol bajo con fruncido</v>
      </c>
      <c r="G101" s="4">
        <v>1</v>
      </c>
      <c r="H101" s="13">
        <v>35</v>
      </c>
      <c r="I101" s="13">
        <f>VENTAS[[#This Row],[Cantidad]]*VENTAS[[#This Row],[Precio Venta]]</f>
        <v>35</v>
      </c>
      <c r="J101" s="13">
        <f>VENTAS[[#This Row],[Total]]*10%</f>
        <v>3.5</v>
      </c>
      <c r="K101" s="13">
        <f>IFERROR(VLOOKUP(VENTAS[[#This Row],[Código del producto Vendido]],INVENTARIO[],24,FALSE),"-")</f>
        <v>11.767222222222223</v>
      </c>
      <c r="L101" s="13">
        <f>(VENTAS[[#This Row],[Precio Venta]]-VENTAS[[#This Row],[Costo]])*VENTAS[[#This Row],[Cantidad]]</f>
        <v>23.232777777777777</v>
      </c>
    </row>
    <row r="102" spans="1:12" ht="28" hidden="1" x14ac:dyDescent="0.15">
      <c r="A102" s="126"/>
      <c r="B102" s="6" t="s">
        <v>345</v>
      </c>
      <c r="E102" s="6" t="s">
        <v>195</v>
      </c>
      <c r="F102" t="str">
        <f>IFERROR(VLOOKUP(VENTAS[[#This Row],[Código del producto Vendido]],INVENTARIO[],5,FALSE),"-")</f>
        <v>SHEIN Belle Vestido de dama de honor de hombros descubiertos fruncido cruzado de satén</v>
      </c>
      <c r="G102" s="4">
        <v>1</v>
      </c>
      <c r="H102" s="13">
        <v>30</v>
      </c>
      <c r="I102" s="13">
        <f>VENTAS[[#This Row],[Cantidad]]*VENTAS[[#This Row],[Precio Venta]]</f>
        <v>30</v>
      </c>
      <c r="J102" s="13">
        <f>VENTAS[[#This Row],[Total]]*10%</f>
        <v>3</v>
      </c>
      <c r="K102" s="13">
        <f>IFERROR(VLOOKUP(VENTAS[[#This Row],[Código del producto Vendido]],INVENTARIO[],24,FALSE),"-")</f>
        <v>7.3111111111111136</v>
      </c>
      <c r="L102" s="13">
        <f>(VENTAS[[#This Row],[Precio Venta]]-VENTAS[[#This Row],[Costo]])*VENTAS[[#This Row],[Cantidad]]</f>
        <v>22.688888888888886</v>
      </c>
    </row>
    <row r="103" spans="1:12" ht="14" hidden="1" x14ac:dyDescent="0.15">
      <c r="A103" s="126"/>
      <c r="B103" s="6" t="s">
        <v>345</v>
      </c>
      <c r="E103" s="6" t="s">
        <v>189</v>
      </c>
      <c r="F103" t="str">
        <f>IFERROR(VLOOKUP(VENTAS[[#This Row],[Código del producto Vendido]],INVENTARIO[],5,FALSE),"-")</f>
        <v xml:space="preserve">Vestido cruzado de lunares </v>
      </c>
      <c r="G103" s="4">
        <v>1</v>
      </c>
      <c r="H103" s="13">
        <v>25</v>
      </c>
      <c r="I103" s="13">
        <f>VENTAS[[#This Row],[Cantidad]]*VENTAS[[#This Row],[Precio Venta]]</f>
        <v>25</v>
      </c>
      <c r="J103" s="13">
        <f>VENTAS[[#This Row],[Total]]*10%</f>
        <v>2.5</v>
      </c>
      <c r="K103" s="13">
        <f>IFERROR(VLOOKUP(VENTAS[[#This Row],[Código del producto Vendido]],INVENTARIO[],24,FALSE),"-")</f>
        <v>9.7783333333333324</v>
      </c>
      <c r="L103" s="13">
        <f>(VENTAS[[#This Row],[Precio Venta]]-VENTAS[[#This Row],[Costo]])*VENTAS[[#This Row],[Cantidad]]</f>
        <v>15.221666666666668</v>
      </c>
    </row>
    <row r="104" spans="1:12" ht="14" hidden="1" x14ac:dyDescent="0.15">
      <c r="A104" s="126"/>
      <c r="B104" s="6" t="s">
        <v>345</v>
      </c>
      <c r="E104" s="6" t="s">
        <v>188</v>
      </c>
      <c r="F104" t="str">
        <f>IFERROR(VLOOKUP(VENTAS[[#This Row],[Código del producto Vendido]],INVENTARIO[],5,FALSE),"-")</f>
        <v xml:space="preserve">Vestido cruzado de lunares </v>
      </c>
      <c r="G104" s="4">
        <v>1</v>
      </c>
      <c r="H104" s="13">
        <v>25</v>
      </c>
      <c r="I104" s="13">
        <f>VENTAS[[#This Row],[Cantidad]]*VENTAS[[#This Row],[Precio Venta]]</f>
        <v>25</v>
      </c>
      <c r="J104" s="13">
        <f>VENTAS[[#This Row],[Total]]*10%</f>
        <v>2.5</v>
      </c>
      <c r="K104" s="13">
        <f>IFERROR(VLOOKUP(VENTAS[[#This Row],[Código del producto Vendido]],INVENTARIO[],24,FALSE),"-")</f>
        <v>0.77833333333333243</v>
      </c>
      <c r="L104" s="13">
        <f>(VENTAS[[#This Row],[Precio Venta]]-VENTAS[[#This Row],[Costo]])*VENTAS[[#This Row],[Cantidad]]</f>
        <v>24.221666666666668</v>
      </c>
    </row>
    <row r="105" spans="1:12" ht="14" hidden="1" x14ac:dyDescent="0.15">
      <c r="A105" s="126"/>
      <c r="B105" s="6" t="s">
        <v>345</v>
      </c>
      <c r="E105" s="6" t="s">
        <v>1542</v>
      </c>
      <c r="F105" t="str">
        <f>IFERROR(VLOOKUP(VENTAS[[#This Row],[Código del producto Vendido]],INVENTARIO[],5,FALSE),"-")</f>
        <v>Cinturón trenzado con hebilla redonda</v>
      </c>
      <c r="G105" s="4">
        <v>2</v>
      </c>
      <c r="H105" s="13">
        <v>10</v>
      </c>
      <c r="I105" s="13">
        <f>VENTAS[[#This Row],[Cantidad]]*VENTAS[[#This Row],[Precio Venta]]</f>
        <v>20</v>
      </c>
      <c r="J105" s="13">
        <f>VENTAS[[#This Row],[Total]]*10%</f>
        <v>2</v>
      </c>
      <c r="K105" s="13">
        <f>IFERROR(VLOOKUP(VENTAS[[#This Row],[Código del producto Vendido]],INVENTARIO[],24,FALSE),"-")</f>
        <v>11.399999999999999</v>
      </c>
      <c r="L105" s="13">
        <f>(VENTAS[[#This Row],[Precio Venta]]-VENTAS[[#This Row],[Costo]])*VENTAS[[#This Row],[Cantidad]]</f>
        <v>-2.7999999999999972</v>
      </c>
    </row>
    <row r="106" spans="1:12" ht="14" hidden="1" x14ac:dyDescent="0.15">
      <c r="A106" s="126"/>
      <c r="B106" s="6"/>
      <c r="E106" s="6" t="s">
        <v>1542</v>
      </c>
      <c r="F106" t="str">
        <f>IFERROR(VLOOKUP(VENTAS[[#This Row],[Código del producto Vendido]],INVENTARIO[],5,FALSE),"-")</f>
        <v>Cinturón trenzado con hebilla redonda</v>
      </c>
      <c r="G106" s="4">
        <v>1</v>
      </c>
      <c r="H106" s="13">
        <v>10</v>
      </c>
      <c r="I106" s="13">
        <f>VENTAS[[#This Row],[Cantidad]]*VENTAS[[#This Row],[Precio Venta]]</f>
        <v>10</v>
      </c>
      <c r="J106" s="13">
        <f>VENTAS[[#This Row],[Total]]*10%</f>
        <v>1</v>
      </c>
      <c r="K106" s="13">
        <f>IFERROR(VLOOKUP(VENTAS[[#This Row],[Código del producto Vendido]],INVENTARIO[],24,FALSE),"-")</f>
        <v>11.399999999999999</v>
      </c>
      <c r="L106" s="13">
        <f>(VENTAS[[#This Row],[Precio Venta]]-VENTAS[[#This Row],[Costo]])*VENTAS[[#This Row],[Cantidad]]</f>
        <v>-1.3999999999999986</v>
      </c>
    </row>
    <row r="107" spans="1:12" ht="14" hidden="1" x14ac:dyDescent="0.15">
      <c r="A107" s="126"/>
      <c r="B107" s="6" t="s">
        <v>345</v>
      </c>
      <c r="E107" s="6" t="s">
        <v>390</v>
      </c>
      <c r="F107" t="str">
        <f>IFERROR(VLOOKUP(VENTAS[[#This Row],[Código del producto Vendido]],INVENTARIO[],5,FALSE),"-")</f>
        <v>Top de cuello cruzado con nudo lateral</v>
      </c>
      <c r="G107" s="4">
        <v>3</v>
      </c>
      <c r="H107" s="13">
        <v>10</v>
      </c>
      <c r="I107" s="13">
        <f>VENTAS[[#This Row],[Cantidad]]*VENTAS[[#This Row],[Precio Venta]]</f>
        <v>30</v>
      </c>
      <c r="J107" s="13">
        <f>VENTAS[[#This Row],[Total]]*10%</f>
        <v>3</v>
      </c>
      <c r="K107" s="13">
        <f>IFERROR(VLOOKUP(VENTAS[[#This Row],[Código del producto Vendido]],INVENTARIO[],24,FALSE),"-")</f>
        <v>2.8316666666666661</v>
      </c>
      <c r="L107" s="13">
        <f>(VENTAS[[#This Row],[Precio Venta]]-VENTAS[[#This Row],[Costo]])*VENTAS[[#This Row],[Cantidad]]</f>
        <v>21.505000000000003</v>
      </c>
    </row>
    <row r="108" spans="1:12" ht="14" hidden="1" x14ac:dyDescent="0.15">
      <c r="A108" s="126"/>
      <c r="B108" s="6" t="s">
        <v>345</v>
      </c>
      <c r="E108" s="6" t="s">
        <v>313</v>
      </c>
      <c r="F108" t="str">
        <f>IFERROR(VLOOKUP(VENTAS[[#This Row],[Código del producto Vendido]],INVENTARIO[],5,FALSE),"-")</f>
        <v>SHEIN SXY Camiseta corta unicolor con abertura_XS</v>
      </c>
      <c r="G108" s="4">
        <v>3</v>
      </c>
      <c r="H108" s="13">
        <v>10</v>
      </c>
      <c r="I108" s="13">
        <f>VENTAS[[#This Row],[Cantidad]]*VENTAS[[#This Row],[Precio Venta]]</f>
        <v>30</v>
      </c>
      <c r="J108" s="13">
        <f>VENTAS[[#This Row],[Total]]*10%</f>
        <v>3</v>
      </c>
      <c r="K108" s="13">
        <f>IFERROR(VLOOKUP(VENTAS[[#This Row],[Código del producto Vendido]],INVENTARIO[],24,FALSE),"-")</f>
        <v>10.6</v>
      </c>
      <c r="L108" s="13">
        <f>(VENTAS[[#This Row],[Precio Venta]]-VENTAS[[#This Row],[Costo]])*VENTAS[[#This Row],[Cantidad]]</f>
        <v>-1.7999999999999989</v>
      </c>
    </row>
    <row r="109" spans="1:12" ht="14" hidden="1" x14ac:dyDescent="0.15">
      <c r="A109" s="126"/>
      <c r="B109" s="6" t="s">
        <v>345</v>
      </c>
      <c r="E109" s="6" t="s">
        <v>315</v>
      </c>
      <c r="F109" t="str">
        <f>IFERROR(VLOOKUP(VENTAS[[#This Row],[Código del producto Vendido]],INVENTARIO[],5,FALSE),"-")</f>
        <v>SHEIN SXY Camiseta corta unicolor con abertura</v>
      </c>
      <c r="G109" s="4">
        <v>3</v>
      </c>
      <c r="H109" s="13">
        <v>10</v>
      </c>
      <c r="I109" s="13">
        <f>VENTAS[[#This Row],[Cantidad]]*VENTAS[[#This Row],[Precio Venta]]</f>
        <v>30</v>
      </c>
      <c r="J109" s="13">
        <f>VENTAS[[#This Row],[Total]]*10%</f>
        <v>3</v>
      </c>
      <c r="K109" s="13">
        <f>IFERROR(VLOOKUP(VENTAS[[#This Row],[Código del producto Vendido]],INVENTARIO[],24,FALSE),"-")</f>
        <v>11.919999999999998</v>
      </c>
      <c r="L109" s="13">
        <f>(VENTAS[[#This Row],[Precio Venta]]-VENTAS[[#This Row],[Costo]])*VENTAS[[#This Row],[Cantidad]]</f>
        <v>-5.7599999999999945</v>
      </c>
    </row>
    <row r="110" spans="1:12" ht="14" hidden="1" x14ac:dyDescent="0.15">
      <c r="A110" s="126"/>
      <c r="B110" s="6" t="s">
        <v>345</v>
      </c>
      <c r="E110" s="6" t="s">
        <v>314</v>
      </c>
      <c r="F110" t="str">
        <f>IFERROR(VLOOKUP(VENTAS[[#This Row],[Código del producto Vendido]],INVENTARIO[],5,FALSE),"-")</f>
        <v>Camiseta corta unicolor con abertura</v>
      </c>
      <c r="G110" s="4">
        <v>2</v>
      </c>
      <c r="H110" s="13">
        <v>9</v>
      </c>
      <c r="I110" s="13">
        <f>VENTAS[[#This Row],[Cantidad]]*VENTAS[[#This Row],[Precio Venta]]</f>
        <v>18</v>
      </c>
      <c r="J110" s="13">
        <f>VENTAS[[#This Row],[Total]]*10%</f>
        <v>1.8</v>
      </c>
      <c r="K110" s="13">
        <f>IFERROR(VLOOKUP(VENTAS[[#This Row],[Código del producto Vendido]],INVENTARIO[],24,FALSE),"-")</f>
        <v>11.919999999999998</v>
      </c>
      <c r="L110" s="13">
        <f>(VENTAS[[#This Row],[Precio Venta]]-VENTAS[[#This Row],[Costo]])*VENTAS[[#This Row],[Cantidad]]</f>
        <v>-5.8399999999999963</v>
      </c>
    </row>
    <row r="111" spans="1:12" ht="14" hidden="1" x14ac:dyDescent="0.15">
      <c r="A111" s="126"/>
      <c r="B111" s="6" t="s">
        <v>345</v>
      </c>
      <c r="E111" s="6" t="s">
        <v>318</v>
      </c>
      <c r="F111" t="str">
        <f>IFERROR(VLOOKUP(VENTAS[[#This Row],[Código del producto Vendido]],INVENTARIO[],5,FALSE),"-")</f>
        <v>-</v>
      </c>
      <c r="G111" s="4">
        <v>2</v>
      </c>
      <c r="H111" s="13">
        <v>14</v>
      </c>
      <c r="I111" s="13">
        <f>VENTAS[[#This Row],[Cantidad]]*VENTAS[[#This Row],[Precio Venta]]</f>
        <v>28</v>
      </c>
      <c r="J111" s="13">
        <f>VENTAS[[#This Row],[Total]]*10%</f>
        <v>2.8000000000000003</v>
      </c>
      <c r="K111" s="13" t="str">
        <f>IFERROR(VLOOKUP(VENTAS[[#This Row],[Código del producto Vendido]],INVENTARIO[],24,FALSE),"-")</f>
        <v>-</v>
      </c>
    </row>
    <row r="112" spans="1:12" ht="14" hidden="1" x14ac:dyDescent="0.15">
      <c r="A112" s="126"/>
      <c r="B112" s="6" t="s">
        <v>345</v>
      </c>
      <c r="E112" s="6" t="s">
        <v>319</v>
      </c>
      <c r="F112" t="str">
        <f>IFERROR(VLOOKUP(VENTAS[[#This Row],[Código del producto Vendido]],INVENTARIO[],5,FALSE),"-")</f>
        <v>SHEIN SXY Top corto con nudo con abertura de manga farol_S</v>
      </c>
      <c r="G112" s="4">
        <v>1</v>
      </c>
      <c r="H112" s="13">
        <v>9</v>
      </c>
      <c r="I112" s="13">
        <f>VENTAS[[#This Row],[Cantidad]]*VENTAS[[#This Row],[Precio Venta]]</f>
        <v>9</v>
      </c>
      <c r="J112" s="13">
        <f>VENTAS[[#This Row],[Total]]*10%</f>
        <v>0.9</v>
      </c>
      <c r="K112" s="13">
        <f>IFERROR(VLOOKUP(VENTAS[[#This Row],[Código del producto Vendido]],INVENTARIO[],24,FALSE),"-")</f>
        <v>7.7649999999999997</v>
      </c>
      <c r="L112" s="13">
        <f>(VENTAS[[#This Row],[Precio Venta]]-VENTAS[[#This Row],[Costo]])*VENTAS[[#This Row],[Cantidad]]</f>
        <v>1.2350000000000003</v>
      </c>
    </row>
    <row r="113" spans="1:12" ht="14" hidden="1" x14ac:dyDescent="0.15">
      <c r="A113" s="126"/>
      <c r="B113" s="6" t="s">
        <v>345</v>
      </c>
      <c r="E113" s="6" t="s">
        <v>320</v>
      </c>
      <c r="F113" t="str">
        <f>IFERROR(VLOOKUP(VENTAS[[#This Row],[Código del producto Vendido]],INVENTARIO[],5,FALSE),"-")</f>
        <v>SHEIN SXY Top corto con nudo con abertura de manga farol_M</v>
      </c>
      <c r="G113" s="4">
        <v>3</v>
      </c>
      <c r="H113" s="13">
        <v>9</v>
      </c>
      <c r="I113" s="13">
        <f>VENTAS[[#This Row],[Cantidad]]*VENTAS[[#This Row],[Precio Venta]]</f>
        <v>27</v>
      </c>
      <c r="J113" s="13">
        <f>VENTAS[[#This Row],[Total]]*10%</f>
        <v>2.7</v>
      </c>
      <c r="K113" s="13">
        <f>IFERROR(VLOOKUP(VENTAS[[#This Row],[Código del producto Vendido]],INVENTARIO[],24,FALSE),"-")</f>
        <v>23.294999999999998</v>
      </c>
      <c r="L113" s="13">
        <f>(VENTAS[[#This Row],[Precio Venta]]-VENTAS[[#This Row],[Costo]])*VENTAS[[#This Row],[Cantidad]]</f>
        <v>-42.884999999999991</v>
      </c>
    </row>
    <row r="114" spans="1:12" ht="14" hidden="1" x14ac:dyDescent="0.15">
      <c r="A114" s="126"/>
      <c r="B114" s="6" t="s">
        <v>345</v>
      </c>
      <c r="E114" s="6" t="s">
        <v>333</v>
      </c>
      <c r="F114" t="str">
        <f>IFERROR(VLOOKUP(VENTAS[[#This Row],[Código del producto Vendido]],INVENTARIO[],5,FALSE),"-")</f>
        <v>SHEIN SXY Camiseta con abertura de malla_M</v>
      </c>
      <c r="G114" s="4">
        <v>3</v>
      </c>
      <c r="H114" s="13">
        <v>10</v>
      </c>
      <c r="I114" s="13">
        <f>VENTAS[[#This Row],[Cantidad]]*VENTAS[[#This Row],[Precio Venta]]</f>
        <v>30</v>
      </c>
      <c r="J114" s="13">
        <f>VENTAS[[#This Row],[Total]]*10%</f>
        <v>3</v>
      </c>
      <c r="K114" s="13">
        <f>IFERROR(VLOOKUP(VENTAS[[#This Row],[Código del producto Vendido]],INVENTARIO[],24,FALSE),"-")</f>
        <v>7.9699999999999989</v>
      </c>
      <c r="L114" s="13">
        <f>(VENTAS[[#This Row],[Precio Venta]]-VENTAS[[#This Row],[Costo]])*VENTAS[[#This Row],[Cantidad]]</f>
        <v>6.0900000000000034</v>
      </c>
    </row>
    <row r="115" spans="1:12" ht="14" hidden="1" x14ac:dyDescent="0.15">
      <c r="A115" s="126"/>
      <c r="B115" s="6" t="s">
        <v>345</v>
      </c>
      <c r="E115" s="6" t="s">
        <v>334</v>
      </c>
      <c r="F115" t="str">
        <f>IFERROR(VLOOKUP(VENTAS[[#This Row],[Código del producto Vendido]],INVENTARIO[],5,FALSE),"-")</f>
        <v>SHEIN SXY Camiseta con abertura de malla_S</v>
      </c>
      <c r="G115" s="4">
        <v>3</v>
      </c>
      <c r="H115" s="13">
        <v>10</v>
      </c>
      <c r="I115" s="13">
        <f>VENTAS[[#This Row],[Cantidad]]*VENTAS[[#This Row],[Precio Venta]]</f>
        <v>30</v>
      </c>
      <c r="J115" s="13">
        <f>VENTAS[[#This Row],[Total]]*10%</f>
        <v>3</v>
      </c>
      <c r="K115" s="13">
        <f>IFERROR(VLOOKUP(VENTAS[[#This Row],[Código del producto Vendido]],INVENTARIO[],24,FALSE),"-")</f>
        <v>7.9699999999999989</v>
      </c>
      <c r="L115" s="13">
        <f>(VENTAS[[#This Row],[Precio Venta]]-VENTAS[[#This Row],[Costo]])*VENTAS[[#This Row],[Cantidad]]</f>
        <v>6.0900000000000034</v>
      </c>
    </row>
    <row r="116" spans="1:12" ht="14" hidden="1" x14ac:dyDescent="0.15">
      <c r="A116" s="126"/>
      <c r="B116" s="6" t="s">
        <v>345</v>
      </c>
      <c r="E116" s="6" t="s">
        <v>335</v>
      </c>
      <c r="F116" t="str">
        <f>IFERROR(VLOOKUP(VENTAS[[#This Row],[Código del producto Vendido]],INVENTARIO[],5,FALSE),"-")</f>
        <v>SHEIN SXY Camiseta con abertura de malla_XS</v>
      </c>
      <c r="G116" s="4">
        <v>3</v>
      </c>
      <c r="H116" s="13">
        <v>9</v>
      </c>
      <c r="I116" s="13">
        <f>VENTAS[[#This Row],[Cantidad]]*VENTAS[[#This Row],[Precio Venta]]</f>
        <v>27</v>
      </c>
      <c r="J116" s="13">
        <f>VENTAS[[#This Row],[Total]]*10%</f>
        <v>2.7</v>
      </c>
      <c r="K116" s="13">
        <f>IFERROR(VLOOKUP(VENTAS[[#This Row],[Código del producto Vendido]],INVENTARIO[],24,FALSE),"-")</f>
        <v>7.9699999999999989</v>
      </c>
      <c r="L116" s="13">
        <f>(VENTAS[[#This Row],[Precio Venta]]-VENTAS[[#This Row],[Costo]])*VENTAS[[#This Row],[Cantidad]]</f>
        <v>3.0900000000000034</v>
      </c>
    </row>
    <row r="117" spans="1:12" ht="14" hidden="1" x14ac:dyDescent="0.15">
      <c r="A117" s="126"/>
      <c r="B117" s="6" t="s">
        <v>345</v>
      </c>
      <c r="E117" s="6" t="s">
        <v>322</v>
      </c>
      <c r="F117" t="str">
        <f>IFERROR(VLOOKUP(VENTAS[[#This Row],[Código del producto Vendido]],INVENTARIO[],5,FALSE),"-")</f>
        <v>-</v>
      </c>
      <c r="G117" s="4">
        <v>1</v>
      </c>
      <c r="H117" s="13">
        <v>9</v>
      </c>
      <c r="I117" s="13">
        <f>VENTAS[[#This Row],[Cantidad]]*VENTAS[[#This Row],[Precio Venta]]</f>
        <v>9</v>
      </c>
      <c r="J117" s="13">
        <f>VENTAS[[#This Row],[Total]]*10%</f>
        <v>0.9</v>
      </c>
      <c r="K117" s="13" t="str">
        <f>IFERROR(VLOOKUP(VENTAS[[#This Row],[Código del producto Vendido]],INVENTARIO[],24,FALSE),"-")</f>
        <v>-</v>
      </c>
    </row>
    <row r="118" spans="1:12" ht="14" hidden="1" x14ac:dyDescent="0.15">
      <c r="A118" s="126"/>
      <c r="B118" s="6" t="s">
        <v>345</v>
      </c>
      <c r="E118" s="6" t="s">
        <v>381</v>
      </c>
      <c r="F118" t="str">
        <f>IFERROR(VLOOKUP(VENTAS[[#This Row],[Código del producto Vendido]],INVENTARIO[],5,FALSE),"-")</f>
        <v>-</v>
      </c>
      <c r="G118" s="4">
        <v>1</v>
      </c>
      <c r="H118" s="13">
        <v>10</v>
      </c>
      <c r="I118" s="13">
        <f>VENTAS[[#This Row],[Cantidad]]*VENTAS[[#This Row],[Precio Venta]]</f>
        <v>10</v>
      </c>
      <c r="J118" s="13">
        <f>VENTAS[[#This Row],[Total]]*10%</f>
        <v>1</v>
      </c>
      <c r="K118" s="13" t="str">
        <f>IFERROR(VLOOKUP(VENTAS[[#This Row],[Código del producto Vendido]],INVENTARIO[],24,FALSE),"-")</f>
        <v>-</v>
      </c>
    </row>
    <row r="119" spans="1:12" ht="14" hidden="1" x14ac:dyDescent="0.15">
      <c r="A119" s="126"/>
      <c r="B119" s="6" t="s">
        <v>345</v>
      </c>
      <c r="E119" s="6" t="s">
        <v>328</v>
      </c>
      <c r="F119" t="str">
        <f>IFERROR(VLOOKUP(VENTAS[[#This Row],[Código del producto Vendido]],INVENTARIO[],5,FALSE),"-")</f>
        <v>-</v>
      </c>
      <c r="G119" s="4">
        <v>2</v>
      </c>
      <c r="H119" s="13">
        <v>9</v>
      </c>
      <c r="I119" s="13">
        <f>VENTAS[[#This Row],[Cantidad]]*VENTAS[[#This Row],[Precio Venta]]</f>
        <v>18</v>
      </c>
      <c r="J119" s="13">
        <f>VENTAS[[#This Row],[Total]]*10%</f>
        <v>1.8</v>
      </c>
      <c r="K119" s="13" t="str">
        <f>IFERROR(VLOOKUP(VENTAS[[#This Row],[Código del producto Vendido]],INVENTARIO[],24,FALSE),"-")</f>
        <v>-</v>
      </c>
    </row>
    <row r="120" spans="1:12" ht="14" hidden="1" x14ac:dyDescent="0.15">
      <c r="A120" s="126"/>
      <c r="B120" s="6" t="s">
        <v>345</v>
      </c>
      <c r="E120" s="6" t="s">
        <v>329</v>
      </c>
      <c r="F120" t="str">
        <f>IFERROR(VLOOKUP(VENTAS[[#This Row],[Código del producto Vendido]],INVENTARIO[],5,FALSE),"-")</f>
        <v>-</v>
      </c>
      <c r="G120" s="4">
        <v>2</v>
      </c>
      <c r="H120" s="13">
        <v>9</v>
      </c>
      <c r="I120" s="13">
        <f>VENTAS[[#This Row],[Cantidad]]*VENTAS[[#This Row],[Precio Venta]]</f>
        <v>18</v>
      </c>
      <c r="J120" s="13">
        <f>VENTAS[[#This Row],[Total]]*10%</f>
        <v>1.8</v>
      </c>
      <c r="K120" s="13" t="str">
        <f>IFERROR(VLOOKUP(VENTAS[[#This Row],[Código del producto Vendido]],INVENTARIO[],24,FALSE),"-")</f>
        <v>-</v>
      </c>
    </row>
    <row r="121" spans="1:12" ht="14" hidden="1" x14ac:dyDescent="0.15">
      <c r="A121" s="126"/>
      <c r="B121" s="6" t="s">
        <v>345</v>
      </c>
      <c r="E121" s="6" t="s">
        <v>1541</v>
      </c>
      <c r="F121" t="str">
        <f>IFERROR(VLOOKUP(VENTAS[[#This Row],[Código del producto Vendido]],INVENTARIO[],5,FALSE),"-")</f>
        <v>Camiseta corta de manga farol</v>
      </c>
      <c r="G121" s="4">
        <v>2</v>
      </c>
      <c r="H121" s="13">
        <v>9</v>
      </c>
      <c r="I121" s="13">
        <f>VENTAS[[#This Row],[Cantidad]]*VENTAS[[#This Row],[Precio Venta]]</f>
        <v>18</v>
      </c>
      <c r="J121" s="13">
        <f>VENTAS[[#This Row],[Total]]*10%</f>
        <v>1.8</v>
      </c>
      <c r="K121" s="13">
        <f>IFERROR(VLOOKUP(VENTAS[[#This Row],[Código del producto Vendido]],INVENTARIO[],24,FALSE),"-")</f>
        <v>23.294999999999998</v>
      </c>
      <c r="L121" s="13">
        <f>(VENTAS[[#This Row],[Precio Venta]]-VENTAS[[#This Row],[Costo]])*VENTAS[[#This Row],[Cantidad]]</f>
        <v>-28.589999999999996</v>
      </c>
    </row>
    <row r="122" spans="1:12" ht="14" hidden="1" x14ac:dyDescent="0.15">
      <c r="A122" s="126"/>
      <c r="B122" s="6" t="s">
        <v>345</v>
      </c>
      <c r="E122" s="6" t="s">
        <v>332</v>
      </c>
      <c r="F122" t="str">
        <f>IFERROR(VLOOKUP(VENTAS[[#This Row],[Código del producto Vendido]],INVENTARIO[],5,FALSE),"-")</f>
        <v>-</v>
      </c>
      <c r="G122" s="4">
        <v>1</v>
      </c>
      <c r="H122" s="13">
        <v>9</v>
      </c>
      <c r="I122" s="13">
        <f>VENTAS[[#This Row],[Cantidad]]*VENTAS[[#This Row],[Precio Venta]]</f>
        <v>9</v>
      </c>
      <c r="J122" s="13">
        <f>VENTAS[[#This Row],[Total]]*10%</f>
        <v>0.9</v>
      </c>
      <c r="K122" s="13" t="str">
        <f>IFERROR(VLOOKUP(VENTAS[[#This Row],[Código del producto Vendido]],INVENTARIO[],24,FALSE),"-")</f>
        <v>-</v>
      </c>
    </row>
    <row r="123" spans="1:12" ht="14" hidden="1" x14ac:dyDescent="0.15">
      <c r="A123" s="126"/>
      <c r="B123" s="6" t="s">
        <v>345</v>
      </c>
      <c r="E123" s="6" t="s">
        <v>1540</v>
      </c>
      <c r="F123" t="str">
        <f>IFERROR(VLOOKUP(VENTAS[[#This Row],[Código del producto Vendido]],INVENTARIO[],5,FALSE),"-")</f>
        <v>Camiseta corta de manga farol</v>
      </c>
      <c r="G123" s="4">
        <v>2</v>
      </c>
      <c r="H123" s="13">
        <v>9</v>
      </c>
      <c r="I123" s="13">
        <f>VENTAS[[#This Row],[Cantidad]]*VENTAS[[#This Row],[Precio Venta]]</f>
        <v>18</v>
      </c>
      <c r="J123" s="13">
        <f>VENTAS[[#This Row],[Total]]*10%</f>
        <v>1.8</v>
      </c>
      <c r="K123" s="13">
        <f>IFERROR(VLOOKUP(VENTAS[[#This Row],[Código del producto Vendido]],INVENTARIO[],24,FALSE),"-")</f>
        <v>23.294999999999998</v>
      </c>
      <c r="L123" s="13">
        <f>(VENTAS[[#This Row],[Precio Venta]]-VENTAS[[#This Row],[Costo]])*VENTAS[[#This Row],[Cantidad]]</f>
        <v>-28.589999999999996</v>
      </c>
    </row>
    <row r="124" spans="1:12" ht="14" hidden="1" x14ac:dyDescent="0.15">
      <c r="A124" s="126"/>
      <c r="B124" s="6" t="s">
        <v>345</v>
      </c>
      <c r="E124" s="6" t="s">
        <v>324</v>
      </c>
      <c r="F124" t="str">
        <f>IFERROR(VLOOKUP(VENTAS[[#This Row],[Código del producto Vendido]],INVENTARIO[],5,FALSE),"-")</f>
        <v>-</v>
      </c>
      <c r="G124" s="4">
        <v>1</v>
      </c>
      <c r="H124" s="13">
        <v>9</v>
      </c>
      <c r="I124" s="13">
        <f>VENTAS[[#This Row],[Cantidad]]*VENTAS[[#This Row],[Precio Venta]]</f>
        <v>9</v>
      </c>
      <c r="J124" s="13">
        <f>VENTAS[[#This Row],[Total]]*10%</f>
        <v>0.9</v>
      </c>
      <c r="K124" s="13" t="str">
        <f>IFERROR(VLOOKUP(VENTAS[[#This Row],[Código del producto Vendido]],INVENTARIO[],24,FALSE),"-")</f>
        <v>-</v>
      </c>
    </row>
    <row r="125" spans="1:12" ht="14" hidden="1" x14ac:dyDescent="0.15">
      <c r="A125" s="126"/>
      <c r="B125" s="6" t="s">
        <v>345</v>
      </c>
      <c r="E125" s="6" t="s">
        <v>1529</v>
      </c>
      <c r="F125" t="str">
        <f>IFERROR(VLOOKUP(VENTAS[[#This Row],[Código del producto Vendido]],INVENTARIO[],5,FALSE),"-")</f>
        <v>Top corto manga farol</v>
      </c>
      <c r="G125" s="4">
        <v>2</v>
      </c>
      <c r="H125" s="13">
        <v>9</v>
      </c>
      <c r="I125" s="13">
        <f>VENTAS[[#This Row],[Cantidad]]*VENTAS[[#This Row],[Precio Venta]]</f>
        <v>18</v>
      </c>
      <c r="J125" s="13">
        <f>VENTAS[[#This Row],[Total]]*10%</f>
        <v>1.8</v>
      </c>
      <c r="K125" s="13">
        <f>IFERROR(VLOOKUP(VENTAS[[#This Row],[Código del producto Vendido]],INVENTARIO[],24,FALSE),"-")</f>
        <v>4.7299999999999986</v>
      </c>
      <c r="L125" s="13">
        <f>(VENTAS[[#This Row],[Precio Venta]]-VENTAS[[#This Row],[Costo]])*VENTAS[[#This Row],[Cantidad]]</f>
        <v>8.5400000000000027</v>
      </c>
    </row>
    <row r="126" spans="1:12" ht="14" hidden="1" x14ac:dyDescent="0.15">
      <c r="A126" s="126"/>
      <c r="B126" s="6" t="s">
        <v>345</v>
      </c>
      <c r="E126" s="6" t="s">
        <v>454</v>
      </c>
      <c r="F126" t="str">
        <f>IFERROR(VLOOKUP(VENTAS[[#This Row],[Código del producto Vendido]],INVENTARIO[],5,FALSE),"-")</f>
        <v>Top de hombros descubiertos unicolor ribete con fruncido_S</v>
      </c>
      <c r="G126" s="4">
        <v>3</v>
      </c>
      <c r="H126" s="13">
        <v>12</v>
      </c>
      <c r="I126" s="13">
        <f>VENTAS[[#This Row],[Cantidad]]*VENTAS[[#This Row],[Precio Venta]]</f>
        <v>36</v>
      </c>
      <c r="J126" s="13">
        <f>VENTAS[[#This Row],[Total]]*10%</f>
        <v>3.6</v>
      </c>
      <c r="K126" s="13">
        <f>IFERROR(VLOOKUP(VENTAS[[#This Row],[Código del producto Vendido]],INVENTARIO[],24,FALSE),"-")</f>
        <v>11.725</v>
      </c>
      <c r="L126" s="13">
        <f>(VENTAS[[#This Row],[Precio Venta]]-VENTAS[[#This Row],[Costo]])*VENTAS[[#This Row],[Cantidad]]</f>
        <v>0.82500000000000107</v>
      </c>
    </row>
    <row r="127" spans="1:12" ht="14" hidden="1" x14ac:dyDescent="0.15">
      <c r="A127" s="126">
        <v>45045</v>
      </c>
      <c r="C127" s="6" t="s">
        <v>614</v>
      </c>
      <c r="D127" s="6"/>
      <c r="E127" s="6" t="s">
        <v>392</v>
      </c>
      <c r="F127" t="str">
        <f>IFERROR(VLOOKUP(VENTAS[[#This Row],[Código del producto Vendido]],INVENTARIO[],5,FALSE),"-")</f>
        <v>Pareo pantalón</v>
      </c>
      <c r="G127" s="4">
        <v>1</v>
      </c>
      <c r="H127" s="13">
        <v>15</v>
      </c>
      <c r="I127" s="13">
        <f>VENTAS[[#This Row],[Cantidad]]*VENTAS[[#This Row],[Precio Venta]]</f>
        <v>15</v>
      </c>
      <c r="J127" s="13">
        <f>VENTAS[[#This Row],[Total]]*10%</f>
        <v>1.5</v>
      </c>
      <c r="K127" s="13">
        <f>IFERROR(VLOOKUP(VENTAS[[#This Row],[Código del producto Vendido]],INVENTARIO[],24,FALSE),"-")</f>
        <v>6.8733333333333348</v>
      </c>
      <c r="L127" s="13">
        <f>(VENTAS[[#This Row],[Precio Venta]]-VENTAS[[#This Row],[Costo]])*VENTAS[[#This Row],[Cantidad]]</f>
        <v>8.1266666666666652</v>
      </c>
    </row>
    <row r="128" spans="1:12" ht="14" hidden="1" x14ac:dyDescent="0.15">
      <c r="A128" s="126">
        <v>45045</v>
      </c>
      <c r="C128" s="6" t="s">
        <v>615</v>
      </c>
      <c r="D128" s="6"/>
      <c r="E128" s="6" t="s">
        <v>445</v>
      </c>
      <c r="F128" t="str">
        <f>IFERROR(VLOOKUP(VENTAS[[#This Row],[Código del producto Vendido]],INVENTARIO[],5,FALSE),"-")</f>
        <v>Bañador con estampado de girasol con cover up</v>
      </c>
      <c r="G128" s="4">
        <v>1</v>
      </c>
      <c r="H128" s="13">
        <v>20</v>
      </c>
      <c r="I128" s="13">
        <f>VENTAS[[#This Row],[Cantidad]]*VENTAS[[#This Row],[Precio Venta]]</f>
        <v>20</v>
      </c>
      <c r="J128" s="13">
        <f>VENTAS[[#This Row],[Total]]*10%</f>
        <v>2</v>
      </c>
      <c r="K128" s="13">
        <f>IFERROR(VLOOKUP(VENTAS[[#This Row],[Código del producto Vendido]],INVENTARIO[],24,FALSE),"-")</f>
        <v>5.1950000000000003</v>
      </c>
      <c r="L128" s="13">
        <f>(VENTAS[[#This Row],[Precio Venta]]-VENTAS[[#This Row],[Costo]])*VENTAS[[#This Row],[Cantidad]]</f>
        <v>14.805</v>
      </c>
    </row>
    <row r="129" spans="1:12" ht="28" hidden="1" x14ac:dyDescent="0.15">
      <c r="A129" s="126">
        <v>45045</v>
      </c>
      <c r="C129" s="6" t="s">
        <v>616</v>
      </c>
      <c r="D129" s="6"/>
      <c r="E129" s="6" t="s">
        <v>280</v>
      </c>
      <c r="F129" t="str">
        <f>IFERROR(VLOOKUP(VENTAS[[#This Row],[Código del producto Vendido]],INVENTARIO[],5,FALSE),"-")</f>
        <v>Vestido pecho con fruncido cruzado cintura con estampado floral_L</v>
      </c>
      <c r="G129" s="4">
        <v>1</v>
      </c>
      <c r="H129" s="13">
        <v>15</v>
      </c>
      <c r="I129" s="13">
        <f>VENTAS[[#This Row],[Cantidad]]*VENTAS[[#This Row],[Precio Venta]]</f>
        <v>15</v>
      </c>
      <c r="J129" s="13">
        <f>VENTAS[[#This Row],[Total]]*10%</f>
        <v>1.5</v>
      </c>
      <c r="K129" s="13">
        <f>IFERROR(VLOOKUP(VENTAS[[#This Row],[Código del producto Vendido]],INVENTARIO[],24,FALSE),"-")</f>
        <v>11.033333333333337</v>
      </c>
      <c r="L129" s="13">
        <f>(VENTAS[[#This Row],[Precio Venta]]-VENTAS[[#This Row],[Costo]])*VENTAS[[#This Row],[Cantidad]]</f>
        <v>3.9666666666666632</v>
      </c>
    </row>
    <row r="130" spans="1:12" ht="14" hidden="1" x14ac:dyDescent="0.15">
      <c r="A130" s="126">
        <v>45045</v>
      </c>
      <c r="C130" s="6" t="s">
        <v>617</v>
      </c>
      <c r="D130" s="6"/>
      <c r="E130" s="6" t="s">
        <v>1536</v>
      </c>
      <c r="F130" t="str">
        <f>IFERROR(VLOOKUP(VENTAS[[#This Row],[Código del producto Vendido]],INVENTARIO[],5,FALSE),"-")</f>
        <v>Vestido con estampado floral pecho con fruncido</v>
      </c>
      <c r="G130" s="4">
        <v>1</v>
      </c>
      <c r="H130" s="13">
        <v>15</v>
      </c>
      <c r="I130" s="13">
        <f>VENTAS[[#This Row],[Cantidad]]*VENTAS[[#This Row],[Precio Venta]]</f>
        <v>15</v>
      </c>
      <c r="J130" s="13">
        <f>VENTAS[[#This Row],[Total]]*10%</f>
        <v>1.5</v>
      </c>
      <c r="K130" s="13">
        <f>IFERROR(VLOOKUP(VENTAS[[#This Row],[Código del producto Vendido]],INVENTARIO[],24,FALSE),"-")</f>
        <v>7.2777777777777786</v>
      </c>
      <c r="L130" s="13">
        <f>(VENTAS[[#This Row],[Precio Venta]]-VENTAS[[#This Row],[Costo]])*VENTAS[[#This Row],[Cantidad]]</f>
        <v>7.7222222222222214</v>
      </c>
    </row>
    <row r="131" spans="1:12" ht="14" hidden="1" x14ac:dyDescent="0.15">
      <c r="A131" s="126">
        <v>45045</v>
      </c>
      <c r="C131" s="6" t="s">
        <v>618</v>
      </c>
      <c r="D131" s="6"/>
      <c r="E131" s="6" t="s">
        <v>291</v>
      </c>
      <c r="F131" t="str">
        <f>IFERROR(VLOOKUP(VENTAS[[#This Row],[Código del producto Vendido]],INVENTARIO[],5,FALSE),"-")</f>
        <v>Vestido floral de manga farol escote corazón con cordón lateral_S</v>
      </c>
      <c r="G131" s="4">
        <v>1</v>
      </c>
      <c r="H131" s="13">
        <v>15</v>
      </c>
      <c r="I131" s="13">
        <f>VENTAS[[#This Row],[Cantidad]]*VENTAS[[#This Row],[Precio Venta]]</f>
        <v>15</v>
      </c>
      <c r="J131" s="13">
        <f>VENTAS[[#This Row],[Total]]*10%</f>
        <v>1.5</v>
      </c>
      <c r="K131" s="13">
        <f>IFERROR(VLOOKUP(VENTAS[[#This Row],[Código del producto Vendido]],INVENTARIO[],24,FALSE),"-")</f>
        <v>11.111111111111114</v>
      </c>
      <c r="L131" s="13">
        <f>(VENTAS[[#This Row],[Precio Venta]]-VENTAS[[#This Row],[Costo]])*VENTAS[[#This Row],[Cantidad]]</f>
        <v>3.8888888888888857</v>
      </c>
    </row>
    <row r="132" spans="1:12" ht="14" hidden="1" x14ac:dyDescent="0.15">
      <c r="A132" s="126"/>
      <c r="B132" s="6" t="s">
        <v>345</v>
      </c>
      <c r="E132" s="6" t="s">
        <v>433</v>
      </c>
      <c r="F132" t="str">
        <f>IFERROR(VLOOKUP(VENTAS[[#This Row],[Código del producto Vendido]],INVENTARIO[],5,FALSE),"-")</f>
        <v>Top acanalado sin mangas</v>
      </c>
      <c r="G132" s="4">
        <v>5</v>
      </c>
      <c r="H132" s="13">
        <v>9</v>
      </c>
      <c r="I132" s="13">
        <f>VENTAS[[#This Row],[Cantidad]]*VENTAS[[#This Row],[Precio Venta]]</f>
        <v>45</v>
      </c>
      <c r="J132" s="13">
        <f>VENTAS[[#This Row],[Total]]*10%</f>
        <v>4.5</v>
      </c>
      <c r="K132" s="13">
        <f>IFERROR(VLOOKUP(VENTAS[[#This Row],[Código del producto Vendido]],INVENTARIO[],24,FALSE),"-")</f>
        <v>15.388888888888888</v>
      </c>
      <c r="L132" s="13">
        <f>(VENTAS[[#This Row],[Precio Venta]]-VENTAS[[#This Row],[Costo]])*VENTAS[[#This Row],[Cantidad]]</f>
        <v>-31.944444444444436</v>
      </c>
    </row>
    <row r="133" spans="1:12" ht="14" hidden="1" x14ac:dyDescent="0.15">
      <c r="A133" s="126"/>
      <c r="B133" s="6" t="s">
        <v>345</v>
      </c>
      <c r="E133" s="6" t="s">
        <v>435</v>
      </c>
      <c r="F133" t="str">
        <f>IFERROR(VLOOKUP(VENTAS[[#This Row],[Código del producto Vendido]],INVENTARIO[],5,FALSE),"-")</f>
        <v>Top acanalado sin mangas</v>
      </c>
      <c r="G133" s="4">
        <v>5</v>
      </c>
      <c r="H133" s="13">
        <v>9</v>
      </c>
      <c r="I133" s="13">
        <f>VENTAS[[#This Row],[Cantidad]]*VENTAS[[#This Row],[Precio Venta]]</f>
        <v>45</v>
      </c>
      <c r="J133" s="13">
        <f>VENTAS[[#This Row],[Total]]*10%</f>
        <v>4.5</v>
      </c>
      <c r="K133" s="13">
        <f>IFERROR(VLOOKUP(VENTAS[[#This Row],[Código del producto Vendido]],INVENTARIO[],24,FALSE),"-")</f>
        <v>36.93333333333333</v>
      </c>
      <c r="L133" s="13">
        <f>(VENTAS[[#This Row],[Precio Venta]]-VENTAS[[#This Row],[Costo]])*VENTAS[[#This Row],[Cantidad]]</f>
        <v>-139.66666666666666</v>
      </c>
    </row>
    <row r="134" spans="1:12" ht="14" hidden="1" x14ac:dyDescent="0.15">
      <c r="A134" s="125">
        <v>45047</v>
      </c>
      <c r="B134" s="6"/>
      <c r="C134" s="6" t="s">
        <v>689</v>
      </c>
      <c r="D134" s="6"/>
      <c r="E134" s="6" t="s">
        <v>442</v>
      </c>
      <c r="F134" t="str">
        <f>IFERROR(VLOOKUP(VENTAS[[#This Row],[Código del producto Vendido]],INVENTARIO[],5,FALSE),"-")</f>
        <v>Bañador chicas con estampado de letra con cremallera</v>
      </c>
      <c r="G134" s="4">
        <v>1</v>
      </c>
      <c r="H134" s="13">
        <v>20</v>
      </c>
      <c r="I134" s="13">
        <f>VENTAS[[#This Row],[Cantidad]]*VENTAS[[#This Row],[Precio Venta]]</f>
        <v>20</v>
      </c>
      <c r="J134" s="13">
        <f>VENTAS[[#This Row],[Total]]*10%</f>
        <v>2</v>
      </c>
      <c r="K134" s="13">
        <f>IFERROR(VLOOKUP(VENTAS[[#This Row],[Código del producto Vendido]],INVENTARIO[],24,FALSE),"-")</f>
        <v>3.2338888888888917</v>
      </c>
      <c r="L134" s="13">
        <f>(VENTAS[[#This Row],[Precio Venta]]-VENTAS[[#This Row],[Costo]])*VENTAS[[#This Row],[Cantidad]]</f>
        <v>16.766111111111108</v>
      </c>
    </row>
    <row r="135" spans="1:12" ht="14" hidden="1" x14ac:dyDescent="0.15">
      <c r="A135" s="125">
        <v>45047</v>
      </c>
      <c r="B135" s="6"/>
      <c r="C135" s="6" t="s">
        <v>689</v>
      </c>
      <c r="D135" s="6"/>
      <c r="E135" s="6" t="s">
        <v>361</v>
      </c>
      <c r="F135" t="str">
        <f>IFERROR(VLOOKUP(VENTAS[[#This Row],[Código del producto Vendido]],INVENTARIO[],5,FALSE),"-")</f>
        <v>Sets de Bikini Casual</v>
      </c>
      <c r="G135" s="4">
        <v>1</v>
      </c>
      <c r="H135" s="13">
        <v>25</v>
      </c>
      <c r="I135" s="13">
        <f>VENTAS[[#This Row],[Cantidad]]*VENTAS[[#This Row],[Precio Venta]]</f>
        <v>25</v>
      </c>
      <c r="J135" s="13">
        <f>VENTAS[[#This Row],[Total]]*10%</f>
        <v>2.5</v>
      </c>
      <c r="K135" s="13">
        <f>IFERROR(VLOOKUP(VENTAS[[#This Row],[Código del producto Vendido]],INVENTARIO[],24,FALSE),"-")</f>
        <v>8.073888888888888</v>
      </c>
      <c r="L135" s="13">
        <f>(VENTAS[[#This Row],[Precio Venta]]-VENTAS[[#This Row],[Costo]])*VENTAS[[#This Row],[Cantidad]]</f>
        <v>16.926111111111112</v>
      </c>
    </row>
    <row r="136" spans="1:12" s="94" customFormat="1" ht="14" hidden="1" x14ac:dyDescent="0.15">
      <c r="A136" s="127">
        <v>45047</v>
      </c>
      <c r="B136" s="93" t="s">
        <v>1944</v>
      </c>
      <c r="C136" s="93" t="s">
        <v>690</v>
      </c>
      <c r="D136" s="93"/>
      <c r="E136" s="93" t="s">
        <v>1543</v>
      </c>
      <c r="F136" s="94" t="str">
        <f>IFERROR(VLOOKUP(VENTAS[[#This Row],[Código del producto Vendido]],INVENTARIO[],5,FALSE),"-")</f>
        <v xml:space="preserve">Vestido pecho con fruncido </v>
      </c>
      <c r="G136" s="95">
        <v>1</v>
      </c>
      <c r="H136" s="96">
        <v>15</v>
      </c>
      <c r="I136" s="96">
        <f>VENTAS[[#This Row],[Cantidad]]*VENTAS[[#This Row],[Precio Venta]]</f>
        <v>15</v>
      </c>
      <c r="J136" s="96">
        <f>VENTAS[[#This Row],[Total]]*10%</f>
        <v>1.5</v>
      </c>
      <c r="K136" s="96">
        <f>IFERROR(VLOOKUP(VENTAS[[#This Row],[Código del producto Vendido]],INVENTARIO[],24,FALSE),"-")</f>
        <v>7.3555555555555578</v>
      </c>
      <c r="L136" s="96">
        <f>(VENTAS[[#This Row],[Precio Venta]]-VENTAS[[#This Row],[Costo]])*VENTAS[[#This Row],[Cantidad]]</f>
        <v>7.6444444444444422</v>
      </c>
    </row>
    <row r="137" spans="1:12" ht="17" hidden="1" customHeight="1" x14ac:dyDescent="0.15">
      <c r="A137" s="125"/>
      <c r="B137" s="6" t="s">
        <v>1224</v>
      </c>
      <c r="C137" s="6"/>
      <c r="D137" s="6"/>
      <c r="E137" s="6" t="s">
        <v>69</v>
      </c>
      <c r="F137" t="str">
        <f>IFERROR(VLOOKUP(VENTAS[[#This Row],[Código del producto Vendido]],INVENTARIO[],5,FALSE),"-")</f>
        <v>Bañador color combinado con cremallera_S</v>
      </c>
      <c r="G137" s="4">
        <v>1</v>
      </c>
      <c r="H137" s="13">
        <v>25</v>
      </c>
      <c r="I137" s="13">
        <f>VENTAS[[#This Row],[Cantidad]]*VENTAS[[#This Row],[Precio Venta]]</f>
        <v>25</v>
      </c>
      <c r="J137" s="13">
        <f>VENTAS[[#This Row],[Total]]*10%</f>
        <v>2.5</v>
      </c>
      <c r="K137" s="13">
        <f>IFERROR(VLOOKUP(VENTAS[[#This Row],[Código del producto Vendido]],INVENTARIO[],24,FALSE),"-")</f>
        <v>11.454444444444441</v>
      </c>
      <c r="L137" s="13">
        <f>(VENTAS[[#This Row],[Precio Venta]]-VENTAS[[#This Row],[Costo]])*VENTAS[[#This Row],[Cantidad]]</f>
        <v>13.545555555555559</v>
      </c>
    </row>
    <row r="138" spans="1:12" ht="14" hidden="1" x14ac:dyDescent="0.15">
      <c r="A138" s="125">
        <v>45048</v>
      </c>
      <c r="B138" s="6"/>
      <c r="C138" s="6"/>
      <c r="D138" s="6"/>
      <c r="E138" s="6" t="s">
        <v>1350</v>
      </c>
      <c r="F138" t="str">
        <f>IFERROR(VLOOKUP(VENTAS[[#This Row],[Código del producto Vendido]],INVENTARIO[],5,FALSE),"-")</f>
        <v xml:space="preserve">Pareo Falda </v>
      </c>
      <c r="G138" s="4">
        <v>1</v>
      </c>
      <c r="H138" s="13">
        <v>8</v>
      </c>
      <c r="I138" s="13">
        <f>VENTAS[[#This Row],[Cantidad]]*VENTAS[[#This Row],[Precio Venta]]</f>
        <v>8</v>
      </c>
      <c r="J138" s="13">
        <f>VENTAS[[#This Row],[Total]]*10%</f>
        <v>0.8</v>
      </c>
      <c r="K138" s="13">
        <f>IFERROR(VLOOKUP(VENTAS[[#This Row],[Código del producto Vendido]],INVENTARIO[],24,FALSE),"-")</f>
        <v>31.490555555555552</v>
      </c>
      <c r="L138" s="13">
        <f>(VENTAS[[#This Row],[Precio Venta]]-VENTAS[[#This Row],[Costo]])*VENTAS[[#This Row],[Cantidad]]</f>
        <v>-23.490555555555552</v>
      </c>
    </row>
    <row r="139" spans="1:12" ht="14" hidden="1" x14ac:dyDescent="0.15">
      <c r="A139" s="125">
        <v>45048</v>
      </c>
      <c r="B139" s="6"/>
      <c r="C139" s="6"/>
      <c r="D139" s="6"/>
      <c r="E139" s="6" t="s">
        <v>65</v>
      </c>
      <c r="F139" s="4" t="str">
        <f>IFERROR(VLOOKUP(VENTAS[[#This Row],[Código del producto Vendido]],INVENTARIO[],5,FALSE),"-")</f>
        <v>Bañador color combinado</v>
      </c>
      <c r="G139" s="4">
        <v>1</v>
      </c>
      <c r="H139" s="13">
        <v>25</v>
      </c>
      <c r="I139" s="13">
        <f>VENTAS[[#This Row],[Cantidad]]*VENTAS[[#This Row],[Precio Venta]]</f>
        <v>25</v>
      </c>
      <c r="J139" s="13">
        <f>VENTAS[[#This Row],[Total]]*10%</f>
        <v>2.5</v>
      </c>
      <c r="K139" s="13">
        <f>IFERROR(VLOOKUP(VENTAS[[#This Row],[Código del producto Vendido]],INVENTARIO[],24,FALSE),"-")</f>
        <v>3.3411111111111111</v>
      </c>
      <c r="L139" s="13">
        <f>(VENTAS[[#This Row],[Precio Venta]]-VENTAS[[#This Row],[Costo]])*VENTAS[[#This Row],[Cantidad]]</f>
        <v>21.658888888888889</v>
      </c>
    </row>
    <row r="140" spans="1:12" ht="14" hidden="1" x14ac:dyDescent="0.15">
      <c r="A140" s="125">
        <v>45048</v>
      </c>
      <c r="B140" s="6"/>
      <c r="C140" s="6"/>
      <c r="D140" s="6"/>
      <c r="E140" s="6" t="s">
        <v>441</v>
      </c>
      <c r="F140" s="4" t="str">
        <f>IFERROR(VLOOKUP(VENTAS[[#This Row],[Código del producto Vendido]],INVENTARIO[],5,FALSE),"-")</f>
        <v>Bikini chicas estampado tropical</v>
      </c>
      <c r="G140" s="4">
        <v>1</v>
      </c>
      <c r="H140" s="13">
        <v>20</v>
      </c>
      <c r="I140" s="13">
        <f>VENTAS[[#This Row],[Cantidad]]*VENTAS[[#This Row],[Precio Venta]]</f>
        <v>20</v>
      </c>
      <c r="J140" s="13">
        <f>VENTAS[[#This Row],[Total]]*10%</f>
        <v>2</v>
      </c>
      <c r="K140" s="13">
        <f>IFERROR(VLOOKUP(VENTAS[[#This Row],[Código del producto Vendido]],INVENTARIO[],24,FALSE),"-")</f>
        <v>5.155555555555555</v>
      </c>
      <c r="L140" s="13">
        <f>(VENTAS[[#This Row],[Precio Venta]]-VENTAS[[#This Row],[Costo]])*VENTAS[[#This Row],[Cantidad]]</f>
        <v>14.844444444444445</v>
      </c>
    </row>
    <row r="141" spans="1:12" ht="14" hidden="1" x14ac:dyDescent="0.15">
      <c r="A141" s="125">
        <v>45051</v>
      </c>
      <c r="B141" s="6"/>
      <c r="C141" s="6" t="s">
        <v>928</v>
      </c>
      <c r="D141" s="6"/>
      <c r="E141" s="6" t="s">
        <v>63</v>
      </c>
      <c r="F141" s="4" t="str">
        <f>IFERROR(VLOOKUP(VENTAS[[#This Row],[Código del producto Vendido]],INVENTARIO[],5,FALSE),"-")</f>
        <v xml:space="preserve">Bañador con tira cruzada </v>
      </c>
      <c r="G141" s="4">
        <v>1</v>
      </c>
      <c r="H141" s="13">
        <v>22</v>
      </c>
      <c r="I141" s="13">
        <f>VENTAS[[#This Row],[Cantidad]]*VENTAS[[#This Row],[Precio Venta]]</f>
        <v>22</v>
      </c>
      <c r="J141" s="13">
        <f>VENTAS[[#This Row],[Total]]*10%</f>
        <v>2.2000000000000002</v>
      </c>
      <c r="K141" s="13">
        <f>IFERROR(VLOOKUP(VENTAS[[#This Row],[Código del producto Vendido]],INVENTARIO[],24,FALSE),"-")</f>
        <v>4.9716666666666676</v>
      </c>
      <c r="L141" s="13">
        <f>(VENTAS[[#This Row],[Precio Venta]]-VENTAS[[#This Row],[Costo]])*VENTAS[[#This Row],[Cantidad]]</f>
        <v>17.028333333333332</v>
      </c>
    </row>
    <row r="142" spans="1:12" ht="14" hidden="1" x14ac:dyDescent="0.15">
      <c r="A142" s="125">
        <v>45057</v>
      </c>
      <c r="B142" s="6"/>
      <c r="C142" s="6" t="s">
        <v>929</v>
      </c>
      <c r="D142" s="6"/>
      <c r="E142" s="6" t="s">
        <v>88</v>
      </c>
      <c r="F142" s="4" t="str">
        <f>IFERROR(VLOOKUP(VENTAS[[#This Row],[Código del producto Vendido]],INVENTARIO[],5,FALSE),"-")</f>
        <v>Vestido Camisero Elegante</v>
      </c>
      <c r="G142" s="4">
        <v>1</v>
      </c>
      <c r="H142" s="13">
        <v>30</v>
      </c>
      <c r="I142" s="13">
        <f>VENTAS[[#This Row],[Cantidad]]*VENTAS[[#This Row],[Precio Venta]]</f>
        <v>30</v>
      </c>
      <c r="J142" s="13">
        <f>VENTAS[[#This Row],[Total]]*10%</f>
        <v>3</v>
      </c>
      <c r="K142" s="13">
        <f>IFERROR(VLOOKUP(VENTAS[[#This Row],[Código del producto Vendido]],INVENTARIO[],24,FALSE),"-")</f>
        <v>8.4227777777777781</v>
      </c>
      <c r="L142" s="13">
        <f>(VENTAS[[#This Row],[Precio Venta]]-VENTAS[[#This Row],[Costo]])*VENTAS[[#This Row],[Cantidad]]</f>
        <v>21.577222222222222</v>
      </c>
    </row>
    <row r="143" spans="1:12" ht="17" hidden="1" customHeight="1" x14ac:dyDescent="0.15">
      <c r="A143" s="125">
        <v>45057</v>
      </c>
      <c r="B143" s="6"/>
      <c r="C143" s="6" t="s">
        <v>929</v>
      </c>
      <c r="D143" s="6"/>
      <c r="E143" s="6" t="s">
        <v>33</v>
      </c>
      <c r="F143" s="4" t="str">
        <f>IFERROR(VLOOKUP(VENTAS[[#This Row],[Código del producto Vendido]],INVENTARIO[],5,FALSE),"-")</f>
        <v>Conjunto de cuello profundo con girante delantero con falda</v>
      </c>
      <c r="G143" s="4">
        <v>1</v>
      </c>
      <c r="H143" s="13">
        <v>25</v>
      </c>
      <c r="I143" s="13">
        <f>VENTAS[[#This Row],[Cantidad]]*VENTAS[[#This Row],[Precio Venta]]</f>
        <v>25</v>
      </c>
      <c r="J143" s="13">
        <f>VENTAS[[#This Row],[Total]]*10%</f>
        <v>2.5</v>
      </c>
      <c r="K143" s="13">
        <f>IFERROR(VLOOKUP(VENTAS[[#This Row],[Código del producto Vendido]],INVENTARIO[],24,FALSE),"-")</f>
        <v>13.766666666666666</v>
      </c>
      <c r="L143" s="13">
        <f>(VENTAS[[#This Row],[Precio Venta]]-VENTAS[[#This Row],[Costo]])*VENTAS[[#This Row],[Cantidad]]</f>
        <v>11.233333333333334</v>
      </c>
    </row>
    <row r="144" spans="1:12" ht="14" hidden="1" x14ac:dyDescent="0.15">
      <c r="A144" s="125">
        <v>45057</v>
      </c>
      <c r="B144" s="6"/>
      <c r="C144" s="6" t="s">
        <v>930</v>
      </c>
      <c r="D144" s="6"/>
      <c r="E144" s="6" t="s">
        <v>346</v>
      </c>
      <c r="F144" s="4" t="str">
        <f>IFERROR(VLOOKUP(VENTAS[[#This Row],[Código del producto Vendido]],INVENTARIO[],5,FALSE),"-")</f>
        <v>Falda en mezclilla de talle alto con abertura</v>
      </c>
      <c r="G144" s="4">
        <v>1</v>
      </c>
      <c r="H144" s="13">
        <v>35</v>
      </c>
      <c r="I144" s="13">
        <f>VENTAS[[#This Row],[Cantidad]]*VENTAS[[#This Row],[Precio Venta]]</f>
        <v>35</v>
      </c>
      <c r="J144" s="13">
        <f>VENTAS[[#This Row],[Total]]*10%</f>
        <v>3.5</v>
      </c>
      <c r="K144" s="13">
        <f>IFERROR(VLOOKUP(VENTAS[[#This Row],[Código del producto Vendido]],INVENTARIO[],24,FALSE),"-")</f>
        <v>12.5</v>
      </c>
      <c r="L144" s="13">
        <f>(VENTAS[[#This Row],[Precio Venta]]-VENTAS[[#This Row],[Costo]])*VENTAS[[#This Row],[Cantidad]]</f>
        <v>22.5</v>
      </c>
    </row>
    <row r="145" spans="1:12" ht="14" hidden="1" x14ac:dyDescent="0.15">
      <c r="A145" s="125">
        <v>45057</v>
      </c>
      <c r="B145" s="6"/>
      <c r="C145" s="6" t="s">
        <v>931</v>
      </c>
      <c r="D145" s="6"/>
      <c r="E145" s="6" t="s">
        <v>392</v>
      </c>
      <c r="F145" s="4" t="str">
        <f>IFERROR(VLOOKUP(VENTAS[[#This Row],[Código del producto Vendido]],INVENTARIO[],5,FALSE),"-")</f>
        <v>Pareo pantalón</v>
      </c>
      <c r="G145" s="4">
        <v>1</v>
      </c>
      <c r="H145" s="13">
        <v>15</v>
      </c>
      <c r="I145" s="13">
        <f>VENTAS[[#This Row],[Cantidad]]*VENTAS[[#This Row],[Precio Venta]]</f>
        <v>15</v>
      </c>
      <c r="J145" s="13">
        <f>VENTAS[[#This Row],[Total]]*10%</f>
        <v>1.5</v>
      </c>
      <c r="K145" s="13">
        <f>IFERROR(VLOOKUP(VENTAS[[#This Row],[Código del producto Vendido]],INVENTARIO[],24,FALSE),"-")</f>
        <v>6.8733333333333348</v>
      </c>
      <c r="L145" s="13">
        <f>(VENTAS[[#This Row],[Precio Venta]]-VENTAS[[#This Row],[Costo]])*VENTAS[[#This Row],[Cantidad]]</f>
        <v>8.1266666666666652</v>
      </c>
    </row>
    <row r="146" spans="1:12" ht="14" hidden="1" x14ac:dyDescent="0.15">
      <c r="A146" s="125"/>
      <c r="B146" s="6" t="s">
        <v>932</v>
      </c>
      <c r="C146" s="6"/>
      <c r="D146" s="6"/>
      <c r="E146" s="6" t="s">
        <v>55</v>
      </c>
      <c r="F146" s="4" t="str">
        <f>IFERROR(VLOOKUP(VENTAS[[#This Row],[Código del producto Vendido]],INVENTARIO[],5,FALSE),"-")</f>
        <v>Bañador con estampado floral</v>
      </c>
      <c r="G146" s="4">
        <v>1</v>
      </c>
      <c r="H146" s="13">
        <v>25</v>
      </c>
      <c r="I146" s="13">
        <f>VENTAS[[#This Row],[Cantidad]]*VENTAS[[#This Row],[Precio Venta]]</f>
        <v>25</v>
      </c>
      <c r="J146" s="13">
        <f>VENTAS[[#This Row],[Total]]*10%</f>
        <v>2.5</v>
      </c>
      <c r="K146" s="13">
        <f>IFERROR(VLOOKUP(VENTAS[[#This Row],[Código del producto Vendido]],INVENTARIO[],24,FALSE),"-")</f>
        <v>2.6611111111111114</v>
      </c>
      <c r="L146" s="13">
        <f>(VENTAS[[#This Row],[Precio Venta]]-VENTAS[[#This Row],[Costo]])*VENTAS[[#This Row],[Cantidad]]</f>
        <v>22.338888888888889</v>
      </c>
    </row>
    <row r="147" spans="1:12" ht="14" hidden="1" x14ac:dyDescent="0.15">
      <c r="A147" s="125">
        <v>45062</v>
      </c>
      <c r="B147" s="6"/>
      <c r="C147" s="6" t="s">
        <v>1192</v>
      </c>
      <c r="D147" s="6"/>
      <c r="E147" s="6" t="s">
        <v>418</v>
      </c>
      <c r="F147" s="4" t="str">
        <f>IFERROR(VLOOKUP(VENTAS[[#This Row],[Código del producto Vendido]],INVENTARIO[],5,FALSE),"-")</f>
        <v>Cubierta de pezón de metal vinculado</v>
      </c>
      <c r="G147" s="4">
        <v>1</v>
      </c>
      <c r="H147" s="13">
        <v>8</v>
      </c>
      <c r="I147" s="13">
        <f>VENTAS[[#This Row],[Cantidad]]*VENTAS[[#This Row],[Precio Venta]]</f>
        <v>8</v>
      </c>
      <c r="J147" s="13">
        <f>VENTAS[[#This Row],[Total]]*10%</f>
        <v>0.8</v>
      </c>
      <c r="K147" s="13">
        <f>IFERROR(VLOOKUP(VENTAS[[#This Row],[Código del producto Vendido]],INVENTARIO[],24,FALSE),"-")</f>
        <v>3.3355555555555556</v>
      </c>
      <c r="L147" s="13">
        <f>(VENTAS[[#This Row],[Precio Venta]]-VENTAS[[#This Row],[Costo]])*VENTAS[[#This Row],[Cantidad]]</f>
        <v>4.6644444444444444</v>
      </c>
    </row>
    <row r="148" spans="1:12" ht="14" hidden="1" x14ac:dyDescent="0.15">
      <c r="A148" s="125"/>
      <c r="B148" s="6" t="s">
        <v>932</v>
      </c>
      <c r="C148" s="6"/>
      <c r="D148" s="6"/>
      <c r="E148" s="6" t="s">
        <v>393</v>
      </c>
      <c r="F148" s="4" t="str">
        <f>IFERROR(VLOOKUP(VENTAS[[#This Row],[Código del producto Vendido]],INVENTARIO[],5,FALSE),"-")</f>
        <v>Pareo pantalón en malla</v>
      </c>
      <c r="G148" s="4">
        <v>1</v>
      </c>
      <c r="H148" s="13">
        <v>15</v>
      </c>
      <c r="I148" s="13">
        <f>VENTAS[[#This Row],[Cantidad]]*VENTAS[[#This Row],[Precio Venta]]</f>
        <v>15</v>
      </c>
      <c r="J148" s="13">
        <f>VENTAS[[#This Row],[Total]]*10%</f>
        <v>1.5</v>
      </c>
      <c r="K148" s="13">
        <f>IFERROR(VLOOKUP(VENTAS[[#This Row],[Código del producto Vendido]],INVENTARIO[],24,FALSE),"-")</f>
        <v>6.8733333333333348</v>
      </c>
      <c r="L148" s="13">
        <f>(VENTAS[[#This Row],[Precio Venta]]-VENTAS[[#This Row],[Costo]])*VENTAS[[#This Row],[Cantidad]]</f>
        <v>8.1266666666666652</v>
      </c>
    </row>
    <row r="149" spans="1:12" ht="14" hidden="1" x14ac:dyDescent="0.15">
      <c r="A149" s="125">
        <v>45062</v>
      </c>
      <c r="B149" s="6"/>
      <c r="C149" s="6" t="s">
        <v>1192</v>
      </c>
      <c r="D149" s="6"/>
      <c r="E149" s="6" t="s">
        <v>254</v>
      </c>
      <c r="F149" s="4" t="str">
        <f>IFERROR(VLOOKUP(VENTAS[[#This Row],[Código del producto Vendido]],INVENTARIO[],5,FALSE),"-")</f>
        <v xml:space="preserve">Vestido con cordón de espalda abierta </v>
      </c>
      <c r="G149" s="4">
        <v>1</v>
      </c>
      <c r="H149" s="13">
        <v>25</v>
      </c>
      <c r="I149" s="13">
        <f>VENTAS[[#This Row],[Cantidad]]*VENTAS[[#This Row],[Precio Venta]]</f>
        <v>25</v>
      </c>
      <c r="J149" s="13">
        <f>VENTAS[[#This Row],[Total]]*10%</f>
        <v>2.5</v>
      </c>
      <c r="K149" s="13">
        <f>IFERROR(VLOOKUP(VENTAS[[#This Row],[Código del producto Vendido]],INVENTARIO[],24,FALSE),"-")</f>
        <v>9.2922222222222217</v>
      </c>
      <c r="L149" s="13">
        <f>(VENTAS[[#This Row],[Precio Venta]]-VENTAS[[#This Row],[Costo]])*VENTAS[[#This Row],[Cantidad]]</f>
        <v>15.707777777777778</v>
      </c>
    </row>
    <row r="150" spans="1:12" ht="14" hidden="1" x14ac:dyDescent="0.15">
      <c r="A150" s="125">
        <v>45062</v>
      </c>
      <c r="B150" s="6"/>
      <c r="C150" s="6" t="s">
        <v>1192</v>
      </c>
      <c r="D150" s="6"/>
      <c r="E150" s="6" t="s">
        <v>1656</v>
      </c>
      <c r="F150" s="4" t="str">
        <f>IFERROR(VLOOKUP(VENTAS[[#This Row],[Código del producto Vendido]],INVENTARIO[],5,FALSE),"-")</f>
        <v xml:space="preserve"> Top Cuello V Verde</v>
      </c>
      <c r="G150" s="4">
        <v>1</v>
      </c>
      <c r="H150" s="13">
        <v>12</v>
      </c>
      <c r="I150" s="13">
        <f>VENTAS[[#This Row],[Cantidad]]*VENTAS[[#This Row],[Precio Venta]]</f>
        <v>12</v>
      </c>
      <c r="J150" s="13">
        <f>VENTAS[[#This Row],[Total]]*10%</f>
        <v>1.2000000000000002</v>
      </c>
      <c r="K150" s="13">
        <f>IFERROR(VLOOKUP(VENTAS[[#This Row],[Código del producto Vendido]],INVENTARIO[],24,FALSE),"-")</f>
        <v>8.38363636363637</v>
      </c>
      <c r="L150" s="13">
        <f>(VENTAS[[#This Row],[Precio Venta]]-VENTAS[[#This Row],[Costo]])*VENTAS[[#This Row],[Cantidad]]</f>
        <v>3.61636363636363</v>
      </c>
    </row>
    <row r="151" spans="1:12" ht="14" hidden="1" x14ac:dyDescent="0.15">
      <c r="A151" s="128">
        <v>45062</v>
      </c>
      <c r="B151" s="6"/>
      <c r="C151" s="6" t="s">
        <v>1192</v>
      </c>
      <c r="D151" s="6"/>
      <c r="E151" s="6" t="s">
        <v>1645</v>
      </c>
      <c r="F151" s="4" t="str">
        <f>IFERROR(VLOOKUP(VENTAS[[#This Row],[Código del producto Vendido]],INVENTARIO[],5,FALSE),"-")</f>
        <v>Top Cuello encaje</v>
      </c>
      <c r="G151" s="4">
        <v>1</v>
      </c>
      <c r="H151" s="13">
        <v>12</v>
      </c>
      <c r="I151" s="13">
        <f>VENTAS[[#This Row],[Cantidad]]*VENTAS[[#This Row],[Precio Venta]]</f>
        <v>12</v>
      </c>
      <c r="J151" s="13">
        <f>VENTAS[[#This Row],[Total]]*10%</f>
        <v>1.2000000000000002</v>
      </c>
      <c r="K151" s="13">
        <f>IFERROR(VLOOKUP(VENTAS[[#This Row],[Código del producto Vendido]],INVENTARIO[],24,FALSE),"-")</f>
        <v>17.767272727272729</v>
      </c>
      <c r="L151" s="13">
        <f>(VENTAS[[#This Row],[Precio Venta]]-VENTAS[[#This Row],[Costo]])*VENTAS[[#This Row],[Cantidad]]</f>
        <v>-5.7672727272727293</v>
      </c>
    </row>
    <row r="152" spans="1:12" ht="14" hidden="1" x14ac:dyDescent="0.15">
      <c r="A152" s="125">
        <v>45062</v>
      </c>
      <c r="B152" s="6"/>
      <c r="C152" s="6" t="s">
        <v>1192</v>
      </c>
      <c r="D152" s="6"/>
      <c r="E152" s="6" t="s">
        <v>284</v>
      </c>
      <c r="F152" s="4" t="str">
        <f>IFERROR(VLOOKUP(VENTAS[[#This Row],[Código del producto Vendido]],INVENTARIO[],5,FALSE),"-")</f>
        <v>Vestido floral con abertura trasera</v>
      </c>
      <c r="G152" s="4">
        <v>1</v>
      </c>
      <c r="H152" s="13">
        <v>15</v>
      </c>
      <c r="I152" s="13">
        <f>VENTAS[[#This Row],[Cantidad]]*VENTAS[[#This Row],[Precio Venta]]</f>
        <v>15</v>
      </c>
      <c r="J152" s="13">
        <f>VENTAS[[#This Row],[Total]]*10%</f>
        <v>1.5</v>
      </c>
      <c r="K152" s="13">
        <f>IFERROR(VLOOKUP(VENTAS[[#This Row],[Código del producto Vendido]],INVENTARIO[],24,FALSE),"-")</f>
        <v>8.3333333333333357</v>
      </c>
      <c r="L152" s="13">
        <f>(VENTAS[[#This Row],[Precio Venta]]-VENTAS[[#This Row],[Costo]])*VENTAS[[#This Row],[Cantidad]]</f>
        <v>6.6666666666666643</v>
      </c>
    </row>
    <row r="153" spans="1:12" ht="14" hidden="1" x14ac:dyDescent="0.15">
      <c r="A153" s="125">
        <v>45062</v>
      </c>
      <c r="B153" s="6"/>
      <c r="C153" s="6" t="s">
        <v>1192</v>
      </c>
      <c r="D153" s="6"/>
      <c r="E153" s="6" t="s">
        <v>1694</v>
      </c>
      <c r="F153" s="4" t="str">
        <f>IFERROR(VLOOKUP(VENTAS[[#This Row],[Código del producto Vendido]],INVENTARIO[],5,FALSE),"-")</f>
        <v xml:space="preserve"> Vestido Lunares Negro</v>
      </c>
      <c r="G153" s="4">
        <v>1</v>
      </c>
      <c r="H153" s="13">
        <v>22</v>
      </c>
      <c r="I153" s="13">
        <f>VENTAS[[#This Row],[Cantidad]]*VENTAS[[#This Row],[Precio Venta]]</f>
        <v>22</v>
      </c>
      <c r="J153" s="13">
        <f>VENTAS[[#This Row],[Total]]*10%</f>
        <v>2.2000000000000002</v>
      </c>
      <c r="K153" s="13">
        <f>IFERROR(VLOOKUP(VENTAS[[#This Row],[Código del producto Vendido]],INVENTARIO[],24,FALSE),"-")</f>
        <v>7.172727272727272</v>
      </c>
      <c r="L153" s="13">
        <f>(VENTAS[[#This Row],[Precio Venta]]-VENTAS[[#This Row],[Costo]])*VENTAS[[#This Row],[Cantidad]]</f>
        <v>14.827272727272728</v>
      </c>
    </row>
    <row r="154" spans="1:12" ht="14" hidden="1" x14ac:dyDescent="0.15">
      <c r="A154" s="128">
        <v>45062</v>
      </c>
      <c r="B154" s="6"/>
      <c r="C154" s="6" t="s">
        <v>1192</v>
      </c>
      <c r="D154" s="6"/>
      <c r="E154" s="6" t="s">
        <v>1691</v>
      </c>
      <c r="F154" s="4" t="str">
        <f>IFERROR(VLOOKUP(VENTAS[[#This Row],[Código del producto Vendido]],INVENTARIO[],5,FALSE),"-")</f>
        <v>Top Cisne Rojo</v>
      </c>
      <c r="G154" s="4">
        <v>1</v>
      </c>
      <c r="H154" s="13">
        <v>12</v>
      </c>
      <c r="I154" s="13">
        <f>VENTAS[[#This Row],[Cantidad]]*VENTAS[[#This Row],[Precio Venta]]</f>
        <v>12</v>
      </c>
      <c r="J154" s="13">
        <f>VENTAS[[#This Row],[Total]]*10%</f>
        <v>1.2000000000000002</v>
      </c>
      <c r="K154" s="13">
        <f>IFERROR(VLOOKUP(VENTAS[[#This Row],[Código del producto Vendido]],INVENTARIO[],24,FALSE),"-")</f>
        <v>3.3200000000000003</v>
      </c>
      <c r="L154" s="13">
        <f>(VENTAS[[#This Row],[Precio Venta]]-VENTAS[[#This Row],[Costo]])*VENTAS[[#This Row],[Cantidad]]</f>
        <v>8.68</v>
      </c>
    </row>
    <row r="155" spans="1:12" ht="14" hidden="1" x14ac:dyDescent="0.15">
      <c r="A155" s="125">
        <v>45061</v>
      </c>
      <c r="B155" s="6"/>
      <c r="C155" s="6" t="s">
        <v>1177</v>
      </c>
      <c r="D155" s="6"/>
      <c r="E155" s="6" t="s">
        <v>1175</v>
      </c>
      <c r="F155" s="4" t="str">
        <f>IFERROR(VLOOKUP(VENTAS[[#This Row],[Código del producto Vendido]],INVENTARIO[],5,FALSE),"-")</f>
        <v>Falda Margarita</v>
      </c>
      <c r="G155" s="4">
        <v>1</v>
      </c>
      <c r="H155" s="13">
        <v>18</v>
      </c>
      <c r="I155" s="13">
        <f>VENTAS[[#This Row],[Cantidad]]*VENTAS[[#This Row],[Precio Venta]]</f>
        <v>18</v>
      </c>
      <c r="J155" s="13">
        <f>VENTAS[[#This Row],[Total]]*10%</f>
        <v>1.8</v>
      </c>
      <c r="K155" s="13">
        <f>IFERROR(VLOOKUP(VENTAS[[#This Row],[Código del producto Vendido]],INVENTARIO[],24,FALSE),"-")</f>
        <v>8.995000000000001</v>
      </c>
      <c r="L155" s="13">
        <f>(VENTAS[[#This Row],[Precio Venta]]-VENTAS[[#This Row],[Costo]])*VENTAS[[#This Row],[Cantidad]]</f>
        <v>9.004999999999999</v>
      </c>
    </row>
    <row r="156" spans="1:12" ht="14" hidden="1" x14ac:dyDescent="0.15">
      <c r="A156" s="125">
        <v>45061</v>
      </c>
      <c r="B156" s="6"/>
      <c r="C156" s="6" t="s">
        <v>1177</v>
      </c>
      <c r="D156" s="6"/>
      <c r="E156" s="6" t="s">
        <v>1171</v>
      </c>
      <c r="F156" s="4" t="str">
        <f>IFERROR(VLOOKUP(VENTAS[[#This Row],[Código del producto Vendido]],INVENTARIO[],5,FALSE),"-")</f>
        <v>Top Dreamer Negro</v>
      </c>
      <c r="G156" s="4">
        <v>1</v>
      </c>
      <c r="H156" s="13">
        <v>12</v>
      </c>
      <c r="I156" s="13">
        <f>VENTAS[[#This Row],[Cantidad]]*VENTAS[[#This Row],[Precio Venta]]</f>
        <v>12</v>
      </c>
      <c r="J156" s="13">
        <f>VENTAS[[#This Row],[Total]]*10%</f>
        <v>1.2000000000000002</v>
      </c>
      <c r="K156" s="13">
        <f>IFERROR(VLOOKUP(VENTAS[[#This Row],[Código del producto Vendido]],INVENTARIO[],24,FALSE),"-")</f>
        <v>3.6431818181818194</v>
      </c>
      <c r="L156" s="13">
        <f>(VENTAS[[#This Row],[Precio Venta]]-VENTAS[[#This Row],[Costo]])*VENTAS[[#This Row],[Cantidad]]</f>
        <v>8.3568181818181806</v>
      </c>
    </row>
    <row r="157" spans="1:12" ht="14" hidden="1" x14ac:dyDescent="0.15">
      <c r="A157" s="125">
        <v>45061</v>
      </c>
      <c r="B157" s="6"/>
      <c r="C157" s="6" t="s">
        <v>1177</v>
      </c>
      <c r="D157" s="6"/>
      <c r="E157" s="6" t="s">
        <v>1159</v>
      </c>
      <c r="F157" s="4" t="str">
        <f>IFERROR(VLOOKUP(VENTAS[[#This Row],[Código del producto Vendido]],INVENTARIO[],5,FALSE),"-")</f>
        <v xml:space="preserve"> Top Mangas Fruncidas</v>
      </c>
      <c r="G157" s="4">
        <v>1</v>
      </c>
      <c r="H157" s="13">
        <v>11</v>
      </c>
      <c r="I157" s="13">
        <f>VENTAS[[#This Row],[Cantidad]]*VENTAS[[#This Row],[Precio Venta]]</f>
        <v>11</v>
      </c>
      <c r="J157" s="13">
        <f>VENTAS[[#This Row],[Total]]*10%</f>
        <v>1.1000000000000001</v>
      </c>
      <c r="K157" s="13">
        <f>IFERROR(VLOOKUP(VENTAS[[#This Row],[Código del producto Vendido]],INVENTARIO[],24,FALSE),"-")</f>
        <v>3.9886363636363633</v>
      </c>
      <c r="L157" s="13">
        <f>(VENTAS[[#This Row],[Precio Venta]]-VENTAS[[#This Row],[Costo]])*VENTAS[[#This Row],[Cantidad]]</f>
        <v>7.0113636363636367</v>
      </c>
    </row>
    <row r="158" spans="1:12" ht="14" hidden="1" x14ac:dyDescent="0.15">
      <c r="A158" s="125">
        <v>45061</v>
      </c>
      <c r="B158" s="6"/>
      <c r="C158" s="6" t="s">
        <v>1177</v>
      </c>
      <c r="D158" s="6"/>
      <c r="E158" s="6" t="s">
        <v>1211</v>
      </c>
      <c r="F158" s="4" t="str">
        <f>IFERROR(VLOOKUP(VENTAS[[#This Row],[Código del producto Vendido]],INVENTARIO[],5,FALSE),"-")</f>
        <v>Pantaloneta Camel</v>
      </c>
      <c r="G158" s="4">
        <v>1</v>
      </c>
      <c r="H158" s="13">
        <v>30</v>
      </c>
      <c r="I158" s="13">
        <f>VENTAS[[#This Row],[Cantidad]]*VENTAS[[#This Row],[Precio Venta]]</f>
        <v>30</v>
      </c>
      <c r="J158" s="13">
        <f>VENTAS[[#This Row],[Total]]*10%</f>
        <v>3</v>
      </c>
      <c r="K158" s="13">
        <f>IFERROR(VLOOKUP(VENTAS[[#This Row],[Código del producto Vendido]],INVENTARIO[],24,FALSE),"-")</f>
        <v>-0.64772727272727337</v>
      </c>
      <c r="L158" s="13">
        <f>(VENTAS[[#This Row],[Precio Venta]]-VENTAS[[#This Row],[Costo]])*VENTAS[[#This Row],[Cantidad]]</f>
        <v>30.647727272727273</v>
      </c>
    </row>
    <row r="159" spans="1:12" ht="14" hidden="1" x14ac:dyDescent="0.15">
      <c r="A159" s="125">
        <v>45061</v>
      </c>
      <c r="B159" s="6"/>
      <c r="C159" s="6" t="s">
        <v>1177</v>
      </c>
      <c r="D159" s="6"/>
      <c r="E159" s="6" t="s">
        <v>1125</v>
      </c>
      <c r="F159" s="4" t="str">
        <f>IFERROR(VLOOKUP(VENTAS[[#This Row],[Código del producto Vendido]],INVENTARIO[],5,FALSE),"-")</f>
        <v>Camiseta con figura</v>
      </c>
      <c r="G159" s="4">
        <v>1</v>
      </c>
      <c r="H159" s="13">
        <v>15</v>
      </c>
      <c r="I159" s="13">
        <f>VENTAS[[#This Row],[Cantidad]]*VENTAS[[#This Row],[Precio Venta]]</f>
        <v>15</v>
      </c>
      <c r="J159" s="13">
        <f>VENTAS[[#This Row],[Total]]*10%</f>
        <v>1.5</v>
      </c>
      <c r="K159" s="13">
        <f>IFERROR(VLOOKUP(VENTAS[[#This Row],[Código del producto Vendido]],INVENTARIO[],24,FALSE),"-")</f>
        <v>5.0454545454545467</v>
      </c>
      <c r="L159" s="13">
        <f>(VENTAS[[#This Row],[Precio Venta]]-VENTAS[[#This Row],[Costo]])*VENTAS[[#This Row],[Cantidad]]</f>
        <v>9.9545454545454533</v>
      </c>
    </row>
    <row r="160" spans="1:12" ht="14" hidden="1" x14ac:dyDescent="0.15">
      <c r="A160" s="125">
        <v>45061</v>
      </c>
      <c r="B160" s="6"/>
      <c r="C160" s="6" t="s">
        <v>1177</v>
      </c>
      <c r="D160" s="6"/>
      <c r="E160" s="6" t="s">
        <v>1203</v>
      </c>
      <c r="F160" s="4" t="str">
        <f>IFERROR(VLOOKUP(VENTAS[[#This Row],[Código del producto Vendido]],INVENTARIO[],5,FALSE),"-")</f>
        <v>Jeans Elastizados Pierna Ancha</v>
      </c>
      <c r="G160" s="4">
        <v>1</v>
      </c>
      <c r="H160" s="13">
        <v>35</v>
      </c>
      <c r="I160" s="13">
        <f>VENTAS[[#This Row],[Cantidad]]*VENTAS[[#This Row],[Precio Venta]]</f>
        <v>35</v>
      </c>
      <c r="J160" s="13">
        <f>VENTAS[[#This Row],[Total]]*10%</f>
        <v>3.5</v>
      </c>
      <c r="K160" s="13">
        <f>IFERROR(VLOOKUP(VENTAS[[#This Row],[Código del producto Vendido]],INVENTARIO[],24,FALSE),"-")</f>
        <v>7.9545454545454604</v>
      </c>
      <c r="L160" s="13">
        <f>(VENTAS[[#This Row],[Precio Venta]]-VENTAS[[#This Row],[Costo]])*VENTAS[[#This Row],[Cantidad]]</f>
        <v>27.04545454545454</v>
      </c>
    </row>
    <row r="161" spans="1:12" ht="14" hidden="1" x14ac:dyDescent="0.15">
      <c r="A161" s="125">
        <v>45062</v>
      </c>
      <c r="B161" s="6"/>
      <c r="C161" s="6" t="s">
        <v>1193</v>
      </c>
      <c r="D161" s="6"/>
      <c r="E161" s="6" t="s">
        <v>391</v>
      </c>
      <c r="F161" s="4" t="str">
        <f>IFERROR(VLOOKUP(VENTAS[[#This Row],[Código del producto Vendido]],INVENTARIO[],5,FALSE),"-")</f>
        <v>Pareo Pantalón</v>
      </c>
      <c r="G161" s="4">
        <v>1</v>
      </c>
      <c r="H161" s="13">
        <v>15</v>
      </c>
      <c r="I161" s="13">
        <f>VENTAS[[#This Row],[Cantidad]]*VENTAS[[#This Row],[Precio Venta]]</f>
        <v>15</v>
      </c>
      <c r="J161" s="13">
        <f>VENTAS[[#This Row],[Total]]*10%</f>
        <v>1.5</v>
      </c>
      <c r="K161" s="13">
        <f>IFERROR(VLOOKUP(VENTAS[[#This Row],[Código del producto Vendido]],INVENTARIO[],24,FALSE),"-")</f>
        <v>6.8733333333333348</v>
      </c>
      <c r="L161" s="13">
        <f>(VENTAS[[#This Row],[Precio Venta]]-VENTAS[[#This Row],[Costo]])*VENTAS[[#This Row],[Cantidad]]</f>
        <v>8.1266666666666652</v>
      </c>
    </row>
    <row r="162" spans="1:12" ht="14" hidden="1" x14ac:dyDescent="0.15">
      <c r="A162" s="125">
        <v>45062</v>
      </c>
      <c r="B162" s="6"/>
      <c r="C162" s="6" t="s">
        <v>1193</v>
      </c>
      <c r="D162" s="6"/>
      <c r="E162" s="6" t="s">
        <v>1649</v>
      </c>
      <c r="F162" s="4" t="str">
        <f>IFERROR(VLOOKUP(VENTAS[[#This Row],[Código del producto Vendido]],INVENTARIO[],5,FALSE),"-")</f>
        <v>Bañador con adorno de malla</v>
      </c>
      <c r="G162" s="4">
        <v>1</v>
      </c>
      <c r="H162" s="13">
        <v>25</v>
      </c>
      <c r="I162" s="13">
        <f>VENTAS[[#This Row],[Cantidad]]*VENTAS[[#This Row],[Precio Venta]]</f>
        <v>25</v>
      </c>
      <c r="J162" s="13">
        <f>VENTAS[[#This Row],[Total]]*10%</f>
        <v>2.5</v>
      </c>
      <c r="K162" s="13">
        <f>IFERROR(VLOOKUP(VENTAS[[#This Row],[Código del producto Vendido]],INVENTARIO[],24,FALSE),"-")</f>
        <v>14.340909090909093</v>
      </c>
      <c r="L162" s="13">
        <f>(VENTAS[[#This Row],[Precio Venta]]-VENTAS[[#This Row],[Costo]])*VENTAS[[#This Row],[Cantidad]]</f>
        <v>10.659090909090907</v>
      </c>
    </row>
    <row r="163" spans="1:12" ht="14" hidden="1" x14ac:dyDescent="0.15">
      <c r="A163" s="125">
        <v>45059</v>
      </c>
      <c r="B163" s="6" t="s">
        <v>1194</v>
      </c>
      <c r="C163" s="6" t="s">
        <v>614</v>
      </c>
      <c r="D163" s="6"/>
      <c r="E163" s="6" t="s">
        <v>1138</v>
      </c>
      <c r="F163" s="4" t="str">
        <f>IFERROR(VLOOKUP(VENTAS[[#This Row],[Código del producto Vendido]],INVENTARIO[],5,FALSE),"-")</f>
        <v>Bañador una pieza con mariposa aplique fruncido</v>
      </c>
      <c r="G163" s="4">
        <v>1</v>
      </c>
      <c r="H163" s="13">
        <v>22</v>
      </c>
      <c r="I163" s="13">
        <f>VENTAS[[#This Row],[Cantidad]]*VENTAS[[#This Row],[Precio Venta]]</f>
        <v>22</v>
      </c>
      <c r="J163" s="13">
        <f>VENTAS[[#This Row],[Total]]*10%</f>
        <v>2.2000000000000002</v>
      </c>
      <c r="K163" s="13">
        <f>IFERROR(VLOOKUP(VENTAS[[#This Row],[Código del producto Vendido]],INVENTARIO[],24,FALSE),"-")</f>
        <v>6.077272727272728</v>
      </c>
      <c r="L163" s="13">
        <f>(VENTAS[[#This Row],[Precio Venta]]-VENTAS[[#This Row],[Costo]])*VENTAS[[#This Row],[Cantidad]]</f>
        <v>15.922727272727272</v>
      </c>
    </row>
    <row r="164" spans="1:12" ht="14" hidden="1" x14ac:dyDescent="0.15">
      <c r="A164" s="125">
        <v>45064</v>
      </c>
      <c r="B164" s="6"/>
      <c r="C164" s="6" t="s">
        <v>1222</v>
      </c>
      <c r="D164" s="6"/>
      <c r="E164" s="6" t="s">
        <v>1712</v>
      </c>
      <c r="F164" s="4" t="str">
        <f>IFERROR(VLOOKUP(VENTAS[[#This Row],[Código del producto Vendido]],INVENTARIO[],5,FALSE),"-")</f>
        <v>Jeans Elastizados Pierna Ancha</v>
      </c>
      <c r="G164" s="4">
        <v>1</v>
      </c>
      <c r="H164" s="13">
        <v>35</v>
      </c>
      <c r="I164" s="13">
        <f>VENTAS[[#This Row],[Cantidad]]*VENTAS[[#This Row],[Precio Venta]]</f>
        <v>35</v>
      </c>
      <c r="J164" s="13">
        <f>VENTAS[[#This Row],[Total]]*10%</f>
        <v>3.5</v>
      </c>
      <c r="K164" s="13">
        <f>IFERROR(VLOOKUP(VENTAS[[#This Row],[Código del producto Vendido]],INVENTARIO[],24,FALSE),"-")</f>
        <v>15.909090909090921</v>
      </c>
      <c r="L164" s="13">
        <f>(VENTAS[[#This Row],[Precio Venta]]-VENTAS[[#This Row],[Costo]])*VENTAS[[#This Row],[Cantidad]]</f>
        <v>19.090909090909079</v>
      </c>
    </row>
    <row r="165" spans="1:12" ht="14" hidden="1" x14ac:dyDescent="0.15">
      <c r="A165" s="125">
        <v>45064</v>
      </c>
      <c r="B165" s="6"/>
      <c r="C165" s="6" t="s">
        <v>1222</v>
      </c>
      <c r="D165" s="6"/>
      <c r="E165" s="6" t="s">
        <v>1161</v>
      </c>
      <c r="F165" s="4" t="str">
        <f>IFERROR(VLOOKUP(VENTAS[[#This Row],[Código del producto Vendido]],INVENTARIO[],5,FALSE),"-")</f>
        <v xml:space="preserve"> Top Mangas Fruncidas</v>
      </c>
      <c r="G165" s="4">
        <v>1</v>
      </c>
      <c r="H165" s="13">
        <v>12</v>
      </c>
      <c r="I165" s="13">
        <f>VENTAS[[#This Row],[Cantidad]]*VENTAS[[#This Row],[Precio Venta]]</f>
        <v>12</v>
      </c>
      <c r="J165" s="13">
        <f>VENTAS[[#This Row],[Total]]*10%</f>
        <v>1.2000000000000002</v>
      </c>
      <c r="K165" s="13">
        <f>IFERROR(VLOOKUP(VENTAS[[#This Row],[Código del producto Vendido]],INVENTARIO[],24,FALSE),"-")</f>
        <v>3.9886363636363633</v>
      </c>
      <c r="L165" s="13">
        <f>(VENTAS[[#This Row],[Precio Venta]]-VENTAS[[#This Row],[Costo]])*VENTAS[[#This Row],[Cantidad]]</f>
        <v>8.0113636363636367</v>
      </c>
    </row>
    <row r="166" spans="1:12" ht="14" hidden="1" x14ac:dyDescent="0.15">
      <c r="A166" s="125">
        <v>45064</v>
      </c>
      <c r="B166" s="6"/>
      <c r="C166" s="6" t="s">
        <v>1223</v>
      </c>
      <c r="D166" s="6"/>
      <c r="E166" s="38" t="s">
        <v>1144</v>
      </c>
      <c r="F166" s="4" t="str">
        <f>IFERROR(VLOOKUP(VENTAS[[#This Row],[Código del producto Vendido]],INVENTARIO[],5,FALSE),"-")</f>
        <v>Vestido Tropical</v>
      </c>
      <c r="G166" s="4">
        <v>1</v>
      </c>
      <c r="H166" s="13">
        <v>30</v>
      </c>
      <c r="I166" s="13">
        <f>VENTAS[[#This Row],[Cantidad]]*VENTAS[[#This Row],[Precio Venta]]</f>
        <v>30</v>
      </c>
      <c r="J166" s="13">
        <f>VENTAS[[#This Row],[Total]]*10%</f>
        <v>3</v>
      </c>
      <c r="K166" s="13">
        <f>IFERROR(VLOOKUP(VENTAS[[#This Row],[Código del producto Vendido]],INVENTARIO[],24,FALSE),"-")</f>
        <v>8.1513636363636373</v>
      </c>
      <c r="L166" s="13">
        <f>(VENTAS[[#This Row],[Precio Venta]]-VENTAS[[#This Row],[Costo]])*VENTAS[[#This Row],[Cantidad]]</f>
        <v>21.848636363636363</v>
      </c>
    </row>
    <row r="167" spans="1:12" ht="14" hidden="1" x14ac:dyDescent="0.15">
      <c r="A167" s="125">
        <v>45064</v>
      </c>
      <c r="B167" s="6"/>
      <c r="C167" s="6" t="s">
        <v>1223</v>
      </c>
      <c r="D167" s="6"/>
      <c r="E167" s="6" t="s">
        <v>1163</v>
      </c>
      <c r="F167" s="4" t="str">
        <f>IFERROR(VLOOKUP(VENTAS[[#This Row],[Código del producto Vendido]],INVENTARIO[],5,FALSE),"-")</f>
        <v>Vestido con abertura</v>
      </c>
      <c r="G167" s="4">
        <v>1</v>
      </c>
      <c r="H167" s="13">
        <v>22</v>
      </c>
      <c r="I167" s="13">
        <f>VENTAS[[#This Row],[Cantidad]]*VENTAS[[#This Row],[Precio Venta]]</f>
        <v>22</v>
      </c>
      <c r="J167" s="13">
        <f>VENTAS[[#This Row],[Total]]*10%</f>
        <v>2.2000000000000002</v>
      </c>
      <c r="K167" s="13">
        <f>IFERROR(VLOOKUP(VENTAS[[#This Row],[Código del producto Vendido]],INVENTARIO[],24,FALSE),"-")</f>
        <v>6.9722727272727276</v>
      </c>
      <c r="L167" s="13">
        <f>(VENTAS[[#This Row],[Precio Venta]]-VENTAS[[#This Row],[Costo]])*VENTAS[[#This Row],[Cantidad]]</f>
        <v>15.027727272727272</v>
      </c>
    </row>
    <row r="168" spans="1:12" ht="14" hidden="1" x14ac:dyDescent="0.15">
      <c r="A168" s="125">
        <v>45064</v>
      </c>
      <c r="B168" s="6"/>
      <c r="C168" s="6" t="s">
        <v>928</v>
      </c>
      <c r="D168" s="6"/>
      <c r="E168" s="6" t="s">
        <v>1350</v>
      </c>
      <c r="F168" s="4" t="str">
        <f>IFERROR(VLOOKUP(VENTAS[[#This Row],[Código del producto Vendido]],INVENTARIO[],5,FALSE),"-")</f>
        <v xml:space="preserve">Pareo Falda </v>
      </c>
      <c r="G168" s="4">
        <v>4</v>
      </c>
      <c r="H168" s="13">
        <v>8</v>
      </c>
      <c r="I168" s="13">
        <f>VENTAS[[#This Row],[Cantidad]]*VENTAS[[#This Row],[Precio Venta]]</f>
        <v>32</v>
      </c>
      <c r="J168" s="13">
        <f>VENTAS[[#This Row],[Total]]*10%</f>
        <v>3.2</v>
      </c>
      <c r="K168" s="13">
        <f>IFERROR(VLOOKUP(VENTAS[[#This Row],[Código del producto Vendido]],INVENTARIO[],24,FALSE),"-")</f>
        <v>31.490555555555552</v>
      </c>
      <c r="L168" s="13">
        <f>(VENTAS[[#This Row],[Precio Venta]]-VENTAS[[#This Row],[Costo]])*VENTAS[[#This Row],[Cantidad]]</f>
        <v>-93.962222222222209</v>
      </c>
    </row>
    <row r="169" spans="1:12" ht="14" hidden="1" x14ac:dyDescent="0.15">
      <c r="A169" s="125">
        <v>45064</v>
      </c>
      <c r="B169" s="6"/>
      <c r="C169" s="6" t="s">
        <v>928</v>
      </c>
      <c r="D169" s="6"/>
      <c r="E169" s="6" t="s">
        <v>64</v>
      </c>
      <c r="F169" s="4" t="str">
        <f>IFERROR(VLOOKUP(VENTAS[[#This Row],[Código del producto Vendido]],INVENTARIO[],5,FALSE),"-")</f>
        <v>Bañador color combinado</v>
      </c>
      <c r="G169" s="4">
        <v>1</v>
      </c>
      <c r="H169" s="13">
        <v>25</v>
      </c>
      <c r="I169" s="13">
        <f>VENTAS[[#This Row],[Cantidad]]*VENTAS[[#This Row],[Precio Venta]]</f>
        <v>25</v>
      </c>
      <c r="J169" s="13">
        <f>VENTAS[[#This Row],[Total]]*10%</f>
        <v>2.5</v>
      </c>
      <c r="K169" s="13">
        <f>IFERROR(VLOOKUP(VENTAS[[#This Row],[Código del producto Vendido]],INVENTARIO[],24,FALSE),"-")</f>
        <v>4.0211111111111109</v>
      </c>
      <c r="L169" s="13">
        <f>(VENTAS[[#This Row],[Precio Venta]]-VENTAS[[#This Row],[Costo]])*VENTAS[[#This Row],[Cantidad]]</f>
        <v>20.978888888888889</v>
      </c>
    </row>
    <row r="170" spans="1:12" ht="14" hidden="1" x14ac:dyDescent="0.15">
      <c r="A170" s="125">
        <v>45064</v>
      </c>
      <c r="B170" s="6"/>
      <c r="C170" s="6" t="s">
        <v>1225</v>
      </c>
      <c r="D170" s="6"/>
      <c r="E170" s="6" t="s">
        <v>1114</v>
      </c>
      <c r="F170" s="4" t="str">
        <f>IFERROR(VLOOKUP(VENTAS[[#This Row],[Código del producto Vendido]],INVENTARIO[],5,FALSE),"-")</f>
        <v>Bañador con adorno de malla</v>
      </c>
      <c r="G170" s="4">
        <v>1</v>
      </c>
      <c r="H170" s="13">
        <v>25</v>
      </c>
      <c r="I170" s="13">
        <f>VENTAS[[#This Row],[Cantidad]]*VENTAS[[#This Row],[Precio Venta]]</f>
        <v>25</v>
      </c>
      <c r="J170" s="13">
        <f>VENTAS[[#This Row],[Total]]*10%</f>
        <v>2.5</v>
      </c>
      <c r="K170" s="13">
        <f>IFERROR(VLOOKUP(VENTAS[[#This Row],[Código del producto Vendido]],INVENTARIO[],24,FALSE),"-")</f>
        <v>6.3204545454545453</v>
      </c>
      <c r="L170" s="13">
        <f>(VENTAS[[#This Row],[Precio Venta]]-VENTAS[[#This Row],[Costo]])*VENTAS[[#This Row],[Cantidad]]</f>
        <v>18.679545454545455</v>
      </c>
    </row>
    <row r="171" spans="1:12" ht="14" hidden="1" x14ac:dyDescent="0.15">
      <c r="A171" s="125">
        <v>45064</v>
      </c>
      <c r="B171" s="6"/>
      <c r="C171" s="6" t="s">
        <v>1226</v>
      </c>
      <c r="D171" s="6"/>
      <c r="E171" s="6" t="s">
        <v>1693</v>
      </c>
      <c r="F171" s="4" t="str">
        <f>IFERROR(VLOOKUP(VENTAS[[#This Row],[Código del producto Vendido]],INVENTARIO[],5,FALSE),"-")</f>
        <v xml:space="preserve"> Vestido Lunares Negro</v>
      </c>
      <c r="G171" s="4">
        <v>1</v>
      </c>
      <c r="H171" s="13">
        <v>22</v>
      </c>
      <c r="I171" s="13">
        <f>VENTAS[[#This Row],[Cantidad]]*VENTAS[[#This Row],[Precio Venta]]</f>
        <v>22</v>
      </c>
      <c r="J171" s="13">
        <f>VENTAS[[#This Row],[Total]]*10%</f>
        <v>2.2000000000000002</v>
      </c>
      <c r="K171" s="13">
        <f>IFERROR(VLOOKUP(VENTAS[[#This Row],[Código del producto Vendido]],INVENTARIO[],24,FALSE),"-")</f>
        <v>7.172727272727272</v>
      </c>
      <c r="L171" s="13">
        <f>(VENTAS[[#This Row],[Precio Venta]]-VENTAS[[#This Row],[Costo]])*VENTAS[[#This Row],[Cantidad]]</f>
        <v>14.827272727272728</v>
      </c>
    </row>
    <row r="172" spans="1:12" ht="14" hidden="1" x14ac:dyDescent="0.15">
      <c r="A172" s="125">
        <v>45065</v>
      </c>
      <c r="B172" s="6"/>
      <c r="C172" s="6" t="s">
        <v>1227</v>
      </c>
      <c r="D172" s="6"/>
      <c r="E172" s="6" t="s">
        <v>1151</v>
      </c>
      <c r="F172" s="4" t="str">
        <f>IFERROR(VLOOKUP(VENTAS[[#This Row],[Código del producto Vendido]],INVENTARIO[],5,FALSE),"-")</f>
        <v xml:space="preserve"> Pantaloneta Verde</v>
      </c>
      <c r="G172" s="4">
        <v>1</v>
      </c>
      <c r="H172" s="13">
        <v>25</v>
      </c>
      <c r="I172" s="13">
        <f>VENTAS[[#This Row],[Cantidad]]*VENTAS[[#This Row],[Precio Venta]]</f>
        <v>25</v>
      </c>
      <c r="J172" s="13">
        <f>VENTAS[[#This Row],[Total]]*10%</f>
        <v>2.5</v>
      </c>
      <c r="K172" s="13">
        <f>IFERROR(VLOOKUP(VENTAS[[#This Row],[Código del producto Vendido]],INVENTARIO[],24,FALSE),"-")</f>
        <v>15.257272727272728</v>
      </c>
      <c r="L172" s="13">
        <f>(VENTAS[[#This Row],[Precio Venta]]-VENTAS[[#This Row],[Costo]])*VENTAS[[#This Row],[Cantidad]]</f>
        <v>9.7427272727272722</v>
      </c>
    </row>
    <row r="173" spans="1:12" ht="14" hidden="1" x14ac:dyDescent="0.15">
      <c r="A173" s="125">
        <v>45065</v>
      </c>
      <c r="B173" s="6"/>
      <c r="C173" s="6" t="s">
        <v>1228</v>
      </c>
      <c r="D173" s="6"/>
      <c r="E173" s="6" t="s">
        <v>1484</v>
      </c>
      <c r="F173" s="4" t="str">
        <f>IFERROR(VLOOKUP(VENTAS[[#This Row],[Código del producto Vendido]],INVENTARIO[],5,FALSE),"-")</f>
        <v>Bañador bikini floral</v>
      </c>
      <c r="G173" s="4">
        <v>1</v>
      </c>
      <c r="H173" s="13">
        <v>25</v>
      </c>
      <c r="I173" s="13">
        <f>VENTAS[[#This Row],[Cantidad]]*VENTAS[[#This Row],[Precio Venta]]</f>
        <v>25</v>
      </c>
      <c r="J173" s="13">
        <f>VENTAS[[#This Row],[Total]]*10%</f>
        <v>2.5</v>
      </c>
      <c r="K173" s="13">
        <f>IFERROR(VLOOKUP(VENTAS[[#This Row],[Código del producto Vendido]],INVENTARIO[],24,FALSE),"-")</f>
        <v>11.791111111111114</v>
      </c>
      <c r="L173" s="13">
        <f>(VENTAS[[#This Row],[Precio Venta]]-VENTAS[[#This Row],[Costo]])*VENTAS[[#This Row],[Cantidad]]</f>
        <v>13.208888888888886</v>
      </c>
    </row>
    <row r="174" spans="1:12" ht="14" hidden="1" x14ac:dyDescent="0.15">
      <c r="A174" s="125">
        <v>45065</v>
      </c>
      <c r="B174" s="6"/>
      <c r="C174" s="6" t="s">
        <v>1230</v>
      </c>
      <c r="D174" s="6"/>
      <c r="E174" s="6" t="s">
        <v>203</v>
      </c>
      <c r="F174" s="4" t="str">
        <f>IFERROR(VLOOKUP(VENTAS[[#This Row],[Código del producto Vendido]],INVENTARIO[],5,FALSE),"-")</f>
        <v>Vestido de un hombro con nudo</v>
      </c>
      <c r="G174" s="4">
        <v>1</v>
      </c>
      <c r="H174" s="13">
        <v>15</v>
      </c>
      <c r="I174" s="13">
        <f>VENTAS[[#This Row],[Cantidad]]*VENTAS[[#This Row],[Precio Venta]]</f>
        <v>15</v>
      </c>
      <c r="J174" s="13">
        <f>VENTAS[[#This Row],[Total]]*10%</f>
        <v>1.5</v>
      </c>
      <c r="K174" s="13">
        <f>IFERROR(VLOOKUP(VENTAS[[#This Row],[Código del producto Vendido]],INVENTARIO[],24,FALSE),"-")</f>
        <v>1.5649999999999995</v>
      </c>
      <c r="L174" s="13">
        <f>(VENTAS[[#This Row],[Precio Venta]]-VENTAS[[#This Row],[Costo]])*VENTAS[[#This Row],[Cantidad]]</f>
        <v>13.435</v>
      </c>
    </row>
    <row r="175" spans="1:12" ht="17" hidden="1" customHeight="1" x14ac:dyDescent="0.15">
      <c r="A175" s="125">
        <v>45065</v>
      </c>
      <c r="B175" s="6"/>
      <c r="C175" s="6" t="s">
        <v>1230</v>
      </c>
      <c r="D175" s="6"/>
      <c r="E175" s="6" t="s">
        <v>214</v>
      </c>
      <c r="F175" s="4" t="str">
        <f>IFERROR(VLOOKUP(VENTAS[[#This Row],[Código del producto Vendido]],INVENTARIO[],5,FALSE),"-")</f>
        <v>Elegant Vestido ajustado con estampado de leopardo</v>
      </c>
      <c r="G175" s="4">
        <v>1</v>
      </c>
      <c r="H175" s="13">
        <v>15</v>
      </c>
      <c r="I175" s="13">
        <f>VENTAS[[#This Row],[Cantidad]]*VENTAS[[#This Row],[Precio Venta]]</f>
        <v>15</v>
      </c>
      <c r="J175" s="13">
        <f>VENTAS[[#This Row],[Total]]*10%</f>
        <v>1.5</v>
      </c>
      <c r="K175" s="13">
        <f>IFERROR(VLOOKUP(VENTAS[[#This Row],[Código del producto Vendido]],INVENTARIO[],24,FALSE),"-")</f>
        <v>3.5516666666666659</v>
      </c>
      <c r="L175" s="13">
        <f>(VENTAS[[#This Row],[Precio Venta]]-VENTAS[[#This Row],[Costo]])*VENTAS[[#This Row],[Cantidad]]</f>
        <v>11.448333333333334</v>
      </c>
    </row>
    <row r="176" spans="1:12" ht="14" hidden="1" x14ac:dyDescent="0.15">
      <c r="A176" s="125">
        <v>45065</v>
      </c>
      <c r="B176" s="6"/>
      <c r="C176" s="6" t="s">
        <v>1230</v>
      </c>
      <c r="D176" s="6"/>
      <c r="E176" s="6" t="s">
        <v>1527</v>
      </c>
      <c r="F176" s="4" t="str">
        <f>IFERROR(VLOOKUP(VENTAS[[#This Row],[Código del producto Vendido]],INVENTARIO[],5,FALSE),"-")</f>
        <v>Top de cuello cruzado con nudo lateral</v>
      </c>
      <c r="G176" s="4">
        <v>1</v>
      </c>
      <c r="H176" s="13">
        <v>9</v>
      </c>
      <c r="I176" s="13">
        <f>VENTAS[[#This Row],[Cantidad]]*VENTAS[[#This Row],[Precio Venta]]</f>
        <v>9</v>
      </c>
      <c r="J176" s="13">
        <f>VENTAS[[#This Row],[Total]]*10%</f>
        <v>0.9</v>
      </c>
      <c r="K176" s="13">
        <f>IFERROR(VLOOKUP(VENTAS[[#This Row],[Código del producto Vendido]],INVENTARIO[],24,FALSE),"-")</f>
        <v>3.8066666666666666</v>
      </c>
      <c r="L176" s="13">
        <f>(VENTAS[[#This Row],[Precio Venta]]-VENTAS[[#This Row],[Costo]])*VENTAS[[#This Row],[Cantidad]]</f>
        <v>5.1933333333333334</v>
      </c>
    </row>
    <row r="177" spans="1:12" ht="14" hidden="1" x14ac:dyDescent="0.15">
      <c r="A177" s="125">
        <v>45065</v>
      </c>
      <c r="B177" s="6"/>
      <c r="C177" s="6" t="s">
        <v>1230</v>
      </c>
      <c r="D177" s="6"/>
      <c r="E177" s="6" t="s">
        <v>436</v>
      </c>
      <c r="F177" s="4" t="str">
        <f>IFERROR(VLOOKUP(VENTAS[[#This Row],[Código del producto Vendido]],INVENTARIO[],5,FALSE),"-")</f>
        <v>Vestido acanalado de un hombro</v>
      </c>
      <c r="G177" s="4">
        <v>1</v>
      </c>
      <c r="H177" s="13">
        <v>18</v>
      </c>
      <c r="I177" s="13">
        <f>VENTAS[[#This Row],[Cantidad]]*VENTAS[[#This Row],[Precio Venta]]</f>
        <v>18</v>
      </c>
      <c r="J177" s="13">
        <f>VENTAS[[#This Row],[Total]]*10%</f>
        <v>1.8</v>
      </c>
      <c r="K177" s="13">
        <f>IFERROR(VLOOKUP(VENTAS[[#This Row],[Código del producto Vendido]],INVENTARIO[],24,FALSE),"-")</f>
        <v>5.155555555555555</v>
      </c>
      <c r="L177" s="13">
        <f>(VENTAS[[#This Row],[Precio Venta]]-VENTAS[[#This Row],[Costo]])*VENTAS[[#This Row],[Cantidad]]</f>
        <v>12.844444444444445</v>
      </c>
    </row>
    <row r="178" spans="1:12" ht="14" hidden="1" x14ac:dyDescent="0.15">
      <c r="A178" s="125"/>
      <c r="B178" s="6" t="s">
        <v>932</v>
      </c>
      <c r="C178" s="6" t="s">
        <v>1192</v>
      </c>
      <c r="D178" s="6"/>
      <c r="E178" s="6" t="s">
        <v>438</v>
      </c>
      <c r="F178" s="4" t="str">
        <f>IFERROR(VLOOKUP(VENTAS[[#This Row],[Código del producto Vendido]],INVENTARIO[],5,FALSE),"-")</f>
        <v>-</v>
      </c>
      <c r="G178" s="4">
        <v>1</v>
      </c>
      <c r="H178" s="13">
        <v>18</v>
      </c>
      <c r="I178" s="13">
        <f>VENTAS[[#This Row],[Cantidad]]*VENTAS[[#This Row],[Precio Venta]]</f>
        <v>18</v>
      </c>
      <c r="J178" s="13">
        <f>VENTAS[[#This Row],[Total]]*10%</f>
        <v>1.8</v>
      </c>
      <c r="K178" s="13" t="str">
        <f>IFERROR(VLOOKUP(VENTAS[[#This Row],[Código del producto Vendido]],INVENTARIO[],24,FALSE),"-")</f>
        <v>-</v>
      </c>
      <c r="L178" s="13">
        <v>0</v>
      </c>
    </row>
    <row r="179" spans="1:12" ht="14" hidden="1" x14ac:dyDescent="0.15">
      <c r="A179" s="125">
        <v>45065</v>
      </c>
      <c r="B179" s="6"/>
      <c r="C179" s="6" t="s">
        <v>1231</v>
      </c>
      <c r="D179" s="6"/>
      <c r="E179" s="6" t="s">
        <v>1712</v>
      </c>
      <c r="F179" s="4" t="str">
        <f>IFERROR(VLOOKUP(VENTAS[[#This Row],[Código del producto Vendido]],INVENTARIO[],5,FALSE),"-")</f>
        <v>Jeans Elastizados Pierna Ancha</v>
      </c>
      <c r="G179" s="4">
        <v>1</v>
      </c>
      <c r="H179" s="13">
        <v>35</v>
      </c>
      <c r="I179" s="13">
        <f>VENTAS[[#This Row],[Cantidad]]*VENTAS[[#This Row],[Precio Venta]]</f>
        <v>35</v>
      </c>
      <c r="J179" s="13">
        <f>VENTAS[[#This Row],[Total]]*10%</f>
        <v>3.5</v>
      </c>
      <c r="K179" s="13">
        <f>IFERROR(VLOOKUP(VENTAS[[#This Row],[Código del producto Vendido]],INVENTARIO[],24,FALSE),"-")</f>
        <v>15.909090909090921</v>
      </c>
      <c r="L179" s="13">
        <f>(VENTAS[[#This Row],[Precio Venta]]-VENTAS[[#This Row],[Costo]])*VENTAS[[#This Row],[Cantidad]]</f>
        <v>19.090909090909079</v>
      </c>
    </row>
    <row r="180" spans="1:12" ht="14" hidden="1" x14ac:dyDescent="0.15">
      <c r="A180" s="125">
        <v>45067</v>
      </c>
      <c r="B180" s="6"/>
      <c r="C180" s="6" t="s">
        <v>1256</v>
      </c>
      <c r="D180" s="6"/>
      <c r="E180" s="6" t="s">
        <v>1125</v>
      </c>
      <c r="F180" s="4" t="str">
        <f>IFERROR(VLOOKUP(VENTAS[[#This Row],[Código del producto Vendido]],INVENTARIO[],5,FALSE),"-")</f>
        <v>Camiseta con figura</v>
      </c>
      <c r="G180" s="4">
        <v>1</v>
      </c>
      <c r="H180" s="13">
        <v>14</v>
      </c>
      <c r="I180" s="13">
        <f>VENTAS[[#This Row],[Cantidad]]*VENTAS[[#This Row],[Precio Venta]]</f>
        <v>14</v>
      </c>
      <c r="J180" s="13">
        <f>VENTAS[[#This Row],[Total]]*10%</f>
        <v>1.4000000000000001</v>
      </c>
      <c r="K180" s="13">
        <f>IFERROR(VLOOKUP(VENTAS[[#This Row],[Código del producto Vendido]],INVENTARIO[],24,FALSE),"-")</f>
        <v>5.0454545454545467</v>
      </c>
      <c r="L180" s="13">
        <f>(VENTAS[[#This Row],[Precio Venta]]-VENTAS[[#This Row],[Costo]])*VENTAS[[#This Row],[Cantidad]]</f>
        <v>8.9545454545454533</v>
      </c>
    </row>
    <row r="181" spans="1:12" ht="14" hidden="1" x14ac:dyDescent="0.15">
      <c r="A181" s="125">
        <v>45067</v>
      </c>
      <c r="B181" s="6"/>
      <c r="C181" s="6" t="s">
        <v>1256</v>
      </c>
      <c r="D181" s="6"/>
      <c r="E181" s="6" t="s">
        <v>1715</v>
      </c>
      <c r="F181" s="4" t="str">
        <f>IFERROR(VLOOKUP(VENTAS[[#This Row],[Código del producto Vendido]],INVENTARIO[],5,FALSE),"-")</f>
        <v>Jeans Ajustados Claro</v>
      </c>
      <c r="G181" s="4">
        <v>1</v>
      </c>
      <c r="H181" s="13">
        <v>35</v>
      </c>
      <c r="I181" s="13">
        <f>VENTAS[[#This Row],[Cantidad]]*VENTAS[[#This Row],[Precio Venta]]</f>
        <v>35</v>
      </c>
      <c r="J181" s="13">
        <f>VENTAS[[#This Row],[Total]]*10%</f>
        <v>3.5</v>
      </c>
      <c r="K181" s="13">
        <f>IFERROR(VLOOKUP(VENTAS[[#This Row],[Código del producto Vendido]],INVENTARIO[],24,FALSE),"-")</f>
        <v>11.363636363636367</v>
      </c>
      <c r="L181" s="13">
        <f>(VENTAS[[#This Row],[Precio Venta]]-VENTAS[[#This Row],[Costo]])*VENTAS[[#This Row],[Cantidad]]</f>
        <v>23.636363636363633</v>
      </c>
    </row>
    <row r="182" spans="1:12" ht="14" hidden="1" x14ac:dyDescent="0.15">
      <c r="A182" s="125">
        <v>45067</v>
      </c>
      <c r="B182" s="6"/>
      <c r="C182" s="6" t="s">
        <v>1256</v>
      </c>
      <c r="D182" s="6"/>
      <c r="E182" s="6" t="s">
        <v>470</v>
      </c>
      <c r="F182" s="4" t="str">
        <f>IFERROR(VLOOKUP(VENTAS[[#This Row],[Código del producto Vendido]],INVENTARIO[],5,FALSE),"-")</f>
        <v>Sandalias prácticas</v>
      </c>
      <c r="G182" s="4">
        <v>1</v>
      </c>
      <c r="H182" s="13">
        <v>30</v>
      </c>
      <c r="I182" s="13">
        <f>VENTAS[[#This Row],[Cantidad]]*VENTAS[[#This Row],[Precio Venta]]</f>
        <v>30</v>
      </c>
      <c r="J182" s="13">
        <f>VENTAS[[#This Row],[Total]]*10%</f>
        <v>3</v>
      </c>
      <c r="K182" s="13">
        <f>IFERROR(VLOOKUP(VENTAS[[#This Row],[Código del producto Vendido]],INVENTARIO[],24,FALSE),"-")</f>
        <v>8.2222222222222214</v>
      </c>
      <c r="L182" s="13">
        <f>(VENTAS[[#This Row],[Precio Venta]]-VENTAS[[#This Row],[Costo]])*VENTAS[[#This Row],[Cantidad]]</f>
        <v>21.777777777777779</v>
      </c>
    </row>
    <row r="183" spans="1:12" ht="14" hidden="1" x14ac:dyDescent="0.15">
      <c r="A183" s="125">
        <v>45067</v>
      </c>
      <c r="B183" s="6"/>
      <c r="C183" s="6" t="s">
        <v>1257</v>
      </c>
      <c r="D183" s="6"/>
      <c r="E183" s="6" t="s">
        <v>105</v>
      </c>
      <c r="F183" s="4" t="str">
        <f>IFERROR(VLOOKUP(VENTAS[[#This Row],[Código del producto Vendido]],INVENTARIO[],5,FALSE),"-")</f>
        <v>Pantalones de pierna ancha de talle alto con abertura</v>
      </c>
      <c r="G183" s="4">
        <v>1</v>
      </c>
      <c r="H183" s="13">
        <v>25</v>
      </c>
      <c r="I183" s="13">
        <f>VENTAS[[#This Row],[Cantidad]]*VENTAS[[#This Row],[Precio Venta]]</f>
        <v>25</v>
      </c>
      <c r="J183" s="13">
        <f>VENTAS[[#This Row],[Total]]*10%</f>
        <v>2.5</v>
      </c>
      <c r="K183" s="13">
        <f>IFERROR(VLOOKUP(VENTAS[[#This Row],[Código del producto Vendido]],INVENTARIO[],24,FALSE),"-")</f>
        <v>7.6288888888888877</v>
      </c>
      <c r="L183" s="13">
        <f>(VENTAS[[#This Row],[Precio Venta]]-VENTAS[[#This Row],[Costo]])*VENTAS[[#This Row],[Cantidad]]</f>
        <v>17.371111111111112</v>
      </c>
    </row>
    <row r="184" spans="1:12" ht="14" hidden="1" x14ac:dyDescent="0.15">
      <c r="A184" s="125">
        <v>45067</v>
      </c>
      <c r="B184" s="6"/>
      <c r="C184" s="6" t="s">
        <v>1257</v>
      </c>
      <c r="D184" s="6"/>
      <c r="E184" s="6" t="s">
        <v>1180</v>
      </c>
      <c r="F184" s="4" t="str">
        <f>IFERROR(VLOOKUP(VENTAS[[#This Row],[Código del producto Vendido]],INVENTARIO[],5,FALSE),"-")</f>
        <v>Top Dreamer Blanco</v>
      </c>
      <c r="G184" s="4">
        <v>1</v>
      </c>
      <c r="H184" s="13">
        <v>12</v>
      </c>
      <c r="I184" s="13">
        <f>VENTAS[[#This Row],[Cantidad]]*VENTAS[[#This Row],[Precio Venta]]</f>
        <v>12</v>
      </c>
      <c r="J184" s="13">
        <f>VENTAS[[#This Row],[Total]]*10%</f>
        <v>1.2000000000000002</v>
      </c>
      <c r="K184" s="13">
        <f>IFERROR(VLOOKUP(VENTAS[[#This Row],[Código del producto Vendido]],INVENTARIO[],24,FALSE),"-")</f>
        <v>4.0409090909090919</v>
      </c>
      <c r="L184" s="13">
        <f>(VENTAS[[#This Row],[Precio Venta]]-VENTAS[[#This Row],[Costo]])*VENTAS[[#This Row],[Cantidad]]</f>
        <v>7.9590909090909081</v>
      </c>
    </row>
    <row r="185" spans="1:12" ht="14" hidden="1" x14ac:dyDescent="0.15">
      <c r="A185" s="125">
        <v>45067</v>
      </c>
      <c r="B185" s="6"/>
      <c r="C185" s="6" t="s">
        <v>1257</v>
      </c>
      <c r="D185" s="6"/>
      <c r="E185" s="6" t="s">
        <v>121</v>
      </c>
      <c r="F185" s="4" t="str">
        <f>IFERROR(VLOOKUP(VENTAS[[#This Row],[Código del producto Vendido]],INVENTARIO[],5,FALSE),"-")</f>
        <v>Top estampado de cuello con cordón</v>
      </c>
      <c r="G185" s="4">
        <v>1</v>
      </c>
      <c r="H185" s="13">
        <v>12</v>
      </c>
      <c r="I185" s="13">
        <f>VENTAS[[#This Row],[Cantidad]]*VENTAS[[#This Row],[Precio Venta]]</f>
        <v>12</v>
      </c>
      <c r="J185" s="13">
        <f>VENTAS[[#This Row],[Total]]*10%</f>
        <v>1.2000000000000002</v>
      </c>
      <c r="K185" s="13">
        <f>IFERROR(VLOOKUP(VENTAS[[#This Row],[Código del producto Vendido]],INVENTARIO[],24,FALSE),"-")</f>
        <v>4.3777777777777782</v>
      </c>
      <c r="L185" s="13">
        <f>(VENTAS[[#This Row],[Precio Venta]]-VENTAS[[#This Row],[Costo]])*VENTAS[[#This Row],[Cantidad]]</f>
        <v>7.6222222222222218</v>
      </c>
    </row>
    <row r="186" spans="1:12" ht="14" hidden="1" x14ac:dyDescent="0.15">
      <c r="A186" s="125">
        <v>45067</v>
      </c>
      <c r="B186" s="6"/>
      <c r="C186" s="6" t="s">
        <v>1258</v>
      </c>
      <c r="D186" s="6"/>
      <c r="E186" s="6" t="s">
        <v>1669</v>
      </c>
      <c r="F186" s="4" t="str">
        <f>IFERROR(VLOOKUP(VENTAS[[#This Row],[Código del producto Vendido]],INVENTARIO[],5,FALSE),"-")</f>
        <v>Vestido Tropical</v>
      </c>
      <c r="G186" s="4">
        <v>1</v>
      </c>
      <c r="H186" s="13">
        <v>30</v>
      </c>
      <c r="I186" s="13">
        <f>VENTAS[[#This Row],[Cantidad]]*VENTAS[[#This Row],[Precio Venta]]</f>
        <v>30</v>
      </c>
      <c r="J186" s="13">
        <f>VENTAS[[#This Row],[Total]]*10%</f>
        <v>3</v>
      </c>
      <c r="K186" s="13">
        <f>IFERROR(VLOOKUP(VENTAS[[#This Row],[Código del producto Vendido]],INVENTARIO[],24,FALSE),"-")</f>
        <v>15.962727272727271</v>
      </c>
      <c r="L186" s="13">
        <f>(VENTAS[[#This Row],[Precio Venta]]-VENTAS[[#This Row],[Costo]])*VENTAS[[#This Row],[Cantidad]]</f>
        <v>14.037272727272729</v>
      </c>
    </row>
    <row r="187" spans="1:12" ht="14" hidden="1" x14ac:dyDescent="0.15">
      <c r="A187" s="125">
        <v>45067</v>
      </c>
      <c r="B187" s="6"/>
      <c r="C187" s="6" t="s">
        <v>1258</v>
      </c>
      <c r="D187" s="6"/>
      <c r="E187" s="6" t="s">
        <v>1363</v>
      </c>
      <c r="F187" s="4" t="str">
        <f>IFERROR(VLOOKUP(VENTAS[[#This Row],[Código del producto Vendido]],INVENTARIO[],5,FALSE),"-")</f>
        <v>Malla para Playa</v>
      </c>
      <c r="G187" s="4">
        <v>1</v>
      </c>
      <c r="H187" s="13">
        <v>15</v>
      </c>
      <c r="I187" s="13">
        <f>VENTAS[[#This Row],[Cantidad]]*VENTAS[[#This Row],[Precio Venta]]</f>
        <v>15</v>
      </c>
      <c r="J187" s="13">
        <f>VENTAS[[#This Row],[Total]]*10%</f>
        <v>1.5</v>
      </c>
      <c r="K187" s="13">
        <f>IFERROR(VLOOKUP(VENTAS[[#This Row],[Código del producto Vendido]],INVENTARIO[],24,FALSE),"-")</f>
        <v>3.5444444444444443</v>
      </c>
      <c r="L187" s="13">
        <f>(VENTAS[[#This Row],[Precio Venta]]-VENTAS[[#This Row],[Costo]])*VENTAS[[#This Row],[Cantidad]]</f>
        <v>11.455555555555556</v>
      </c>
    </row>
    <row r="188" spans="1:12" ht="14" hidden="1" x14ac:dyDescent="0.15">
      <c r="A188" s="125">
        <v>45068</v>
      </c>
      <c r="B188" s="6"/>
      <c r="C188" s="6" t="s">
        <v>1261</v>
      </c>
      <c r="D188" s="6"/>
      <c r="E188" s="6" t="s">
        <v>93</v>
      </c>
      <c r="F188" s="4" t="str">
        <f>IFERROR(VLOOKUP(VENTAS[[#This Row],[Código del producto Vendido]],INVENTARIO[],5,FALSE),"-")</f>
        <v>Vestido de manga farol con cordón delantero</v>
      </c>
      <c r="G188" s="4">
        <v>1</v>
      </c>
      <c r="H188" s="13">
        <v>25</v>
      </c>
      <c r="I188" s="13">
        <f>VENTAS[[#This Row],[Cantidad]]*VENTAS[[#This Row],[Precio Venta]]</f>
        <v>25</v>
      </c>
      <c r="J188" s="13">
        <f>VENTAS[[#This Row],[Total]]*10%</f>
        <v>2.5</v>
      </c>
      <c r="K188" s="13">
        <f>IFERROR(VLOOKUP(VENTAS[[#This Row],[Código del producto Vendido]],INVENTARIO[],24,FALSE),"-")</f>
        <v>5.1777777777777771</v>
      </c>
      <c r="L188" s="13">
        <f>(VENTAS[[#This Row],[Precio Venta]]-VENTAS[[#This Row],[Costo]])*VENTAS[[#This Row],[Cantidad]]</f>
        <v>19.822222222222223</v>
      </c>
    </row>
    <row r="189" spans="1:12" ht="14" hidden="1" x14ac:dyDescent="0.15">
      <c r="A189" s="125">
        <v>45068</v>
      </c>
      <c r="B189" s="6"/>
      <c r="C189" s="6" t="s">
        <v>1261</v>
      </c>
      <c r="D189" s="6"/>
      <c r="E189" s="6" t="s">
        <v>129</v>
      </c>
      <c r="F189" s="4" t="str">
        <f>IFERROR(VLOOKUP(VENTAS[[#This Row],[Código del producto Vendido]],INVENTARIO[],5,FALSE),"-")</f>
        <v>Vestido de cuello cuadrado de espalda abierta</v>
      </c>
      <c r="G189" s="4">
        <v>1</v>
      </c>
      <c r="H189" s="13">
        <v>20</v>
      </c>
      <c r="I189" s="13">
        <f>VENTAS[[#This Row],[Cantidad]]*VENTAS[[#This Row],[Precio Venta]]</f>
        <v>20</v>
      </c>
      <c r="J189" s="13">
        <f>VENTAS[[#This Row],[Total]]*10%</f>
        <v>2</v>
      </c>
      <c r="K189" s="13">
        <f>IFERROR(VLOOKUP(VENTAS[[#This Row],[Código del producto Vendido]],INVENTARIO[],24,FALSE),"-")</f>
        <v>6.2044444444444444</v>
      </c>
      <c r="L189" s="13">
        <f>(VENTAS[[#This Row],[Precio Venta]]-VENTAS[[#This Row],[Costo]])*VENTAS[[#This Row],[Cantidad]]</f>
        <v>13.795555555555556</v>
      </c>
    </row>
    <row r="190" spans="1:12" ht="14" hidden="1" x14ac:dyDescent="0.15">
      <c r="A190" s="125">
        <v>45068</v>
      </c>
      <c r="B190" s="6"/>
      <c r="C190" s="6" t="s">
        <v>929</v>
      </c>
      <c r="D190" s="6"/>
      <c r="E190" s="6" t="s">
        <v>97</v>
      </c>
      <c r="F190" s="4" t="str">
        <f>IFERROR(VLOOKUP(VENTAS[[#This Row],[Código del producto Vendido]],INVENTARIO[],5,FALSE),"-")</f>
        <v>Vestido ajustado de tirantes</v>
      </c>
      <c r="G190" s="4">
        <v>1</v>
      </c>
      <c r="H190" s="13">
        <v>18</v>
      </c>
      <c r="I190" s="13">
        <f>VENTAS[[#This Row],[Cantidad]]*VENTAS[[#This Row],[Precio Venta]]</f>
        <v>18</v>
      </c>
      <c r="J190" s="13">
        <f>VENTAS[[#This Row],[Total]]*10%</f>
        <v>1.8</v>
      </c>
      <c r="K190" s="13">
        <f>IFERROR(VLOOKUP(VENTAS[[#This Row],[Código del producto Vendido]],INVENTARIO[],24,FALSE),"-")</f>
        <v>6.6933333333333334</v>
      </c>
      <c r="L190" s="13">
        <f>(VENTAS[[#This Row],[Precio Venta]]-VENTAS[[#This Row],[Costo]])*VENTAS[[#This Row],[Cantidad]]</f>
        <v>11.306666666666667</v>
      </c>
    </row>
    <row r="191" spans="1:12" ht="14" hidden="1" x14ac:dyDescent="0.15">
      <c r="A191" s="125">
        <v>45059</v>
      </c>
      <c r="B191" s="6"/>
      <c r="C191" s="6" t="s">
        <v>1266</v>
      </c>
      <c r="D191" s="6"/>
      <c r="E191" s="6" t="s">
        <v>1551</v>
      </c>
      <c r="F191" s="4" t="str">
        <f>IFERROR(VLOOKUP(VENTAS[[#This Row],[Código del producto Vendido]],INVENTARIO[],5,FALSE),"-")</f>
        <v>Vestido con estampado floral</v>
      </c>
      <c r="G191" s="4">
        <v>1</v>
      </c>
      <c r="H191" s="13">
        <v>15</v>
      </c>
      <c r="I191" s="13">
        <f>VENTAS[[#This Row],[Cantidad]]*VENTAS[[#This Row],[Precio Venta]]</f>
        <v>15</v>
      </c>
      <c r="J191" s="13">
        <f>VENTAS[[#This Row],[Total]]*10%</f>
        <v>1.5</v>
      </c>
      <c r="K191" s="13">
        <f>IFERROR(VLOOKUP(VENTAS[[#This Row],[Código del producto Vendido]],INVENTARIO[],24,FALSE),"-")</f>
        <v>11.033333333333337</v>
      </c>
      <c r="L191" s="13">
        <f>(VENTAS[[#This Row],[Precio Venta]]-VENTAS[[#This Row],[Costo]])*VENTAS[[#This Row],[Cantidad]]</f>
        <v>3.9666666666666632</v>
      </c>
    </row>
    <row r="192" spans="1:12" ht="14" hidden="1" x14ac:dyDescent="0.15">
      <c r="A192" s="125">
        <v>45059</v>
      </c>
      <c r="B192" s="6"/>
      <c r="C192" s="6" t="s">
        <v>1266</v>
      </c>
      <c r="D192" s="6"/>
      <c r="E192" s="6" t="s">
        <v>1548</v>
      </c>
      <c r="F192" s="4" t="str">
        <f>IFERROR(VLOOKUP(VENTAS[[#This Row],[Código del producto Vendido]],INVENTARIO[],5,FALSE),"-")</f>
        <v>Vestido floral escote corazón</v>
      </c>
      <c r="G192" s="4">
        <v>1</v>
      </c>
      <c r="H192" s="13">
        <v>15</v>
      </c>
      <c r="I192" s="13">
        <f>VENTAS[[#This Row],[Cantidad]]*VENTAS[[#This Row],[Precio Venta]]</f>
        <v>15</v>
      </c>
      <c r="J192" s="13">
        <f>VENTAS[[#This Row],[Total]]*10%</f>
        <v>1.5</v>
      </c>
      <c r="K192" s="13">
        <f>IFERROR(VLOOKUP(VENTAS[[#This Row],[Código del producto Vendido]],INVENTARIO[],24,FALSE),"-")</f>
        <v>14.711111111111116</v>
      </c>
      <c r="L192" s="13">
        <f>(VENTAS[[#This Row],[Precio Venta]]-VENTAS[[#This Row],[Costo]])*VENTAS[[#This Row],[Cantidad]]</f>
        <v>0.28888888888888431</v>
      </c>
    </row>
    <row r="193" spans="1:12" ht="14" hidden="1" customHeight="1" x14ac:dyDescent="0.15">
      <c r="A193" s="125"/>
      <c r="B193" s="6"/>
      <c r="C193" s="6" t="s">
        <v>1291</v>
      </c>
      <c r="D193" s="6"/>
      <c r="E193" s="6" t="s">
        <v>1123</v>
      </c>
      <c r="F193" s="4" t="str">
        <f>IFERROR(VLOOKUP(VENTAS[[#This Row],[Código del producto Vendido]],INVENTARIO[],5,FALSE),"-")</f>
        <v>Bañador Surf</v>
      </c>
      <c r="G193" s="4">
        <v>1</v>
      </c>
      <c r="H193" s="13">
        <v>25</v>
      </c>
      <c r="I193" s="13">
        <f>VENTAS[[#This Row],[Cantidad]]*VENTAS[[#This Row],[Precio Venta]]</f>
        <v>25</v>
      </c>
      <c r="J193" s="13">
        <f>VENTAS[[#This Row],[Total]]*10%</f>
        <v>2.5</v>
      </c>
      <c r="K193" s="13">
        <f>IFERROR(VLOOKUP(VENTAS[[#This Row],[Código del producto Vendido]],INVENTARIO[],24,FALSE),"-")</f>
        <v>7.4545454545454533</v>
      </c>
      <c r="L193" s="13">
        <f>(VENTAS[[#This Row],[Precio Venta]]-VENTAS[[#This Row],[Costo]])*VENTAS[[#This Row],[Cantidad]]</f>
        <v>17.545454545454547</v>
      </c>
    </row>
    <row r="194" spans="1:12" ht="14" hidden="1" x14ac:dyDescent="0.15">
      <c r="A194" s="125"/>
      <c r="B194" s="6" t="s">
        <v>1293</v>
      </c>
      <c r="C194" s="118" t="s">
        <v>46</v>
      </c>
      <c r="D194" s="118"/>
      <c r="E194" s="6" t="s">
        <v>1129</v>
      </c>
      <c r="F194" s="4" t="str">
        <f>IFERROR(VLOOKUP(VENTAS[[#This Row],[Código del producto Vendido]],INVENTARIO[],5,FALSE),"-")</f>
        <v>Pantaloneta Roja</v>
      </c>
      <c r="G194" s="4">
        <v>1</v>
      </c>
      <c r="H194" s="13">
        <v>15</v>
      </c>
      <c r="I194" s="13">
        <f>VENTAS[[#This Row],[Cantidad]]*VENTAS[[#This Row],[Precio Venta]]</f>
        <v>15</v>
      </c>
      <c r="J194" s="13">
        <f>VENTAS[[#This Row],[Total]]*10%</f>
        <v>1.5</v>
      </c>
      <c r="K194" s="13">
        <f>IFERROR(VLOOKUP(VENTAS[[#This Row],[Código del producto Vendido]],INVENTARIO[],24,FALSE),"-")</f>
        <v>6.3904545454545456</v>
      </c>
      <c r="L194" s="13">
        <f>(VENTAS[[#This Row],[Precio Venta]]-VENTAS[[#This Row],[Costo]])*VENTAS[[#This Row],[Cantidad]]</f>
        <v>8.6095454545454544</v>
      </c>
    </row>
    <row r="195" spans="1:12" ht="14" hidden="1" x14ac:dyDescent="0.15">
      <c r="A195" s="125">
        <v>45059</v>
      </c>
      <c r="B195" s="6"/>
      <c r="C195" s="6"/>
      <c r="D195" s="6"/>
      <c r="E195" s="6" t="s">
        <v>1713</v>
      </c>
      <c r="F195" s="4" t="str">
        <f>IFERROR(VLOOKUP(VENTAS[[#This Row],[Código del producto Vendido]],INVENTARIO[],5,FALSE),"-")</f>
        <v>Jeans Elastizados Pierna Ancha</v>
      </c>
      <c r="G195" s="4">
        <v>1</v>
      </c>
      <c r="H195" s="13">
        <v>35</v>
      </c>
      <c r="I195" s="13">
        <f>VENTAS[[#This Row],[Cantidad]]*VENTAS[[#This Row],[Precio Venta]]</f>
        <v>35</v>
      </c>
      <c r="J195" s="13">
        <f>VENTAS[[#This Row],[Total]]*10%</f>
        <v>3.5</v>
      </c>
      <c r="K195" s="13">
        <f>IFERROR(VLOOKUP(VENTAS[[#This Row],[Código del producto Vendido]],INVENTARIO[],24,FALSE),"-")</f>
        <v>11.931818181818191</v>
      </c>
      <c r="L195" s="13">
        <f>(VENTAS[[#This Row],[Precio Venta]]-VENTAS[[#This Row],[Costo]])*VENTAS[[#This Row],[Cantidad]]</f>
        <v>23.068181818181809</v>
      </c>
    </row>
    <row r="196" spans="1:12" ht="14" hidden="1" x14ac:dyDescent="0.15">
      <c r="A196" s="125">
        <v>45070</v>
      </c>
      <c r="B196" s="6"/>
      <c r="C196" s="6"/>
      <c r="D196" s="6"/>
      <c r="E196" s="6" t="s">
        <v>1484</v>
      </c>
      <c r="F196" s="4" t="str">
        <f>IFERROR(VLOOKUP(VENTAS[[#This Row],[Código del producto Vendido]],INVENTARIO[],5,FALSE),"-")</f>
        <v>Bañador bikini floral</v>
      </c>
      <c r="G196" s="4">
        <v>1</v>
      </c>
      <c r="H196" s="13">
        <v>25</v>
      </c>
      <c r="I196" s="13">
        <f>VENTAS[[#This Row],[Cantidad]]*VENTAS[[#This Row],[Precio Venta]]</f>
        <v>25</v>
      </c>
      <c r="J196" s="13">
        <f>VENTAS[[#This Row],[Total]]*10%</f>
        <v>2.5</v>
      </c>
      <c r="K196" s="13">
        <f>IFERROR(VLOOKUP(VENTAS[[#This Row],[Código del producto Vendido]],INVENTARIO[],24,FALSE),"-")</f>
        <v>11.791111111111114</v>
      </c>
      <c r="L196" s="13">
        <f>(VENTAS[[#This Row],[Precio Venta]]-VENTAS[[#This Row],[Costo]])*VENTAS[[#This Row],[Cantidad]]</f>
        <v>13.208888888888886</v>
      </c>
    </row>
    <row r="197" spans="1:12" ht="14" hidden="1" x14ac:dyDescent="0.15">
      <c r="A197" s="125">
        <v>45070</v>
      </c>
      <c r="B197" s="6"/>
      <c r="C197" s="6"/>
      <c r="D197" s="6"/>
      <c r="E197" s="6" t="s">
        <v>251</v>
      </c>
      <c r="F197" s="4" t="str">
        <f>IFERROR(VLOOKUP(VENTAS[[#This Row],[Código del producto Vendido]],INVENTARIO[],5,FALSE),"-")</f>
        <v>Vestido con cordón de espalda cruzada</v>
      </c>
      <c r="G197" s="4">
        <v>1</v>
      </c>
      <c r="H197" s="13">
        <v>28</v>
      </c>
      <c r="I197" s="13">
        <f>VENTAS[[#This Row],[Cantidad]]*VENTAS[[#This Row],[Precio Venta]]</f>
        <v>28</v>
      </c>
      <c r="J197" s="13">
        <f>VENTAS[[#This Row],[Total]]*10%</f>
        <v>2.8000000000000003</v>
      </c>
      <c r="K197" s="13">
        <f>IFERROR(VLOOKUP(VENTAS[[#This Row],[Código del producto Vendido]],INVENTARIO[],24,FALSE),"-")</f>
        <v>9.2922222222222217</v>
      </c>
      <c r="L197" s="13">
        <f>(VENTAS[[#This Row],[Precio Venta]]-VENTAS[[#This Row],[Costo]])*VENTAS[[#This Row],[Cantidad]]</f>
        <v>18.707777777777778</v>
      </c>
    </row>
    <row r="198" spans="1:12" ht="14" hidden="1" x14ac:dyDescent="0.15">
      <c r="A198" s="125">
        <v>45071</v>
      </c>
      <c r="B198" s="6"/>
      <c r="C198" s="6" t="s">
        <v>1307</v>
      </c>
      <c r="D198" s="6"/>
      <c r="E198" s="6" t="s">
        <v>1305</v>
      </c>
      <c r="F198" s="4" t="str">
        <f>IFERROR(VLOOKUP(VENTAS[[#This Row],[Código del producto Vendido]],INVENTARIO[],5,FALSE),"-")</f>
        <v>Pantalones ajustados con cadena</v>
      </c>
      <c r="G198" s="4">
        <v>2</v>
      </c>
      <c r="H198" s="13">
        <v>18</v>
      </c>
      <c r="I198" s="13">
        <f>VENTAS[[#This Row],[Cantidad]]*VENTAS[[#This Row],[Precio Venta]]</f>
        <v>36</v>
      </c>
      <c r="J198" s="13">
        <f>VENTAS[[#This Row],[Total]]*10%</f>
        <v>3.6</v>
      </c>
      <c r="K198" s="13">
        <f>IFERROR(VLOOKUP(VENTAS[[#This Row],[Código del producto Vendido]],INVENTARIO[],24,FALSE),"-")</f>
        <v>8.7132352941176485</v>
      </c>
      <c r="L198" s="13">
        <f>(VENTAS[[#This Row],[Precio Venta]]-VENTAS[[#This Row],[Costo]])*VENTAS[[#This Row],[Cantidad]]</f>
        <v>18.573529411764703</v>
      </c>
    </row>
    <row r="199" spans="1:12" ht="14" hidden="1" x14ac:dyDescent="0.15">
      <c r="A199" s="125">
        <v>45071</v>
      </c>
      <c r="B199" s="6"/>
      <c r="C199" s="6" t="s">
        <v>1307</v>
      </c>
      <c r="D199" s="6"/>
      <c r="E199" s="6" t="s">
        <v>1306</v>
      </c>
      <c r="F199" s="4" t="str">
        <f>IFERROR(VLOOKUP(VENTAS[[#This Row],[Código del producto Vendido]],INVENTARIO[],5,FALSE),"-")</f>
        <v>Pantalones ajustados con cadena</v>
      </c>
      <c r="G199" s="4">
        <v>2</v>
      </c>
      <c r="H199" s="13">
        <v>18</v>
      </c>
      <c r="I199" s="13">
        <f>VENTAS[[#This Row],[Cantidad]]*VENTAS[[#This Row],[Precio Venta]]</f>
        <v>36</v>
      </c>
      <c r="J199" s="13">
        <f>VENTAS[[#This Row],[Total]]*10%</f>
        <v>3.6</v>
      </c>
      <c r="K199" s="13">
        <f>IFERROR(VLOOKUP(VENTAS[[#This Row],[Código del producto Vendido]],INVENTARIO[],24,FALSE),"-")</f>
        <v>8.7132352941176485</v>
      </c>
      <c r="L199" s="13">
        <f>(VENTAS[[#This Row],[Precio Venta]]-VENTAS[[#This Row],[Costo]])*VENTAS[[#This Row],[Cantidad]]</f>
        <v>18.573529411764703</v>
      </c>
    </row>
    <row r="200" spans="1:12" ht="14" hidden="1" x14ac:dyDescent="0.15">
      <c r="A200" s="125">
        <v>45071</v>
      </c>
      <c r="B200" s="6"/>
      <c r="C200" s="6" t="s">
        <v>1307</v>
      </c>
      <c r="D200" s="6"/>
      <c r="E200" s="6" t="s">
        <v>1308</v>
      </c>
      <c r="F200" s="4" t="str">
        <f>IFERROR(VLOOKUP(VENTAS[[#This Row],[Código del producto Vendido]],INVENTARIO[],5,FALSE),"-")</f>
        <v>Blusa camisa colores</v>
      </c>
      <c r="G200" s="4">
        <v>2</v>
      </c>
      <c r="H200" s="13">
        <v>16</v>
      </c>
      <c r="I200" s="13">
        <f>VENTAS[[#This Row],[Cantidad]]*VENTAS[[#This Row],[Precio Venta]]</f>
        <v>32</v>
      </c>
      <c r="J200" s="13">
        <f>VENTAS[[#This Row],[Total]]*10%</f>
        <v>3.2</v>
      </c>
      <c r="K200" s="13">
        <f>IFERROR(VLOOKUP(VENTAS[[#This Row],[Código del producto Vendido]],INVENTARIO[],24,FALSE),"-")</f>
        <v>5.5823529411764738</v>
      </c>
      <c r="L200" s="13">
        <f>(VENTAS[[#This Row],[Precio Venta]]-VENTAS[[#This Row],[Costo]])*VENTAS[[#This Row],[Cantidad]]</f>
        <v>20.835294117647052</v>
      </c>
    </row>
    <row r="201" spans="1:12" ht="14" hidden="1" x14ac:dyDescent="0.15">
      <c r="A201" s="125">
        <v>45071</v>
      </c>
      <c r="B201" s="6"/>
      <c r="C201" s="6" t="s">
        <v>1307</v>
      </c>
      <c r="D201" s="6"/>
      <c r="E201" s="6" t="s">
        <v>1309</v>
      </c>
      <c r="F201" s="4" t="str">
        <f>IFERROR(VLOOKUP(VENTAS[[#This Row],[Código del producto Vendido]],INVENTARIO[],5,FALSE),"-")</f>
        <v>Blusa camisa colores</v>
      </c>
      <c r="G201" s="4">
        <v>2</v>
      </c>
      <c r="H201" s="13">
        <v>16</v>
      </c>
      <c r="I201" s="13">
        <f>VENTAS[[#This Row],[Cantidad]]*VENTAS[[#This Row],[Precio Venta]]</f>
        <v>32</v>
      </c>
      <c r="J201" s="13">
        <f>VENTAS[[#This Row],[Total]]*10%</f>
        <v>3.2</v>
      </c>
      <c r="K201" s="13">
        <f>IFERROR(VLOOKUP(VENTAS[[#This Row],[Código del producto Vendido]],INVENTARIO[],24,FALSE),"-")</f>
        <v>5.5823529411764738</v>
      </c>
      <c r="L201" s="13">
        <f>(VENTAS[[#This Row],[Precio Venta]]-VENTAS[[#This Row],[Costo]])*VENTAS[[#This Row],[Cantidad]]</f>
        <v>20.835294117647052</v>
      </c>
    </row>
    <row r="202" spans="1:12" ht="14" hidden="1" x14ac:dyDescent="0.15">
      <c r="A202" s="125">
        <v>45071</v>
      </c>
      <c r="B202" s="6"/>
      <c r="C202" s="6" t="s">
        <v>1291</v>
      </c>
      <c r="D202" s="6"/>
      <c r="E202" s="6" t="s">
        <v>1310</v>
      </c>
      <c r="F202" s="4" t="str">
        <f>IFERROR(VLOOKUP(VENTAS[[#This Row],[Código del producto Vendido]],INVENTARIO[],5,FALSE),"-")</f>
        <v>Trusa Leopardo</v>
      </c>
      <c r="G202" s="4">
        <v>1</v>
      </c>
      <c r="H202" s="13">
        <v>25</v>
      </c>
      <c r="I202" s="13">
        <f>VENTAS[[#This Row],[Cantidad]]*VENTAS[[#This Row],[Precio Venta]]</f>
        <v>25</v>
      </c>
      <c r="J202" s="13">
        <f>VENTAS[[#This Row],[Total]]*10%</f>
        <v>2.5</v>
      </c>
      <c r="K202" s="13">
        <f>IFERROR(VLOOKUP(VENTAS[[#This Row],[Código del producto Vendido]],INVENTARIO[],24,FALSE),"-")</f>
        <v>2.3617647058823543</v>
      </c>
      <c r="L202" s="13">
        <f>(VENTAS[[#This Row],[Precio Venta]]-VENTAS[[#This Row],[Costo]])*VENTAS[[#This Row],[Cantidad]]</f>
        <v>22.638235294117646</v>
      </c>
    </row>
    <row r="203" spans="1:12" ht="14" hidden="1" x14ac:dyDescent="0.15">
      <c r="A203" s="125">
        <v>45071</v>
      </c>
      <c r="B203" s="6"/>
      <c r="C203" s="6" t="s">
        <v>1311</v>
      </c>
      <c r="D203" s="6"/>
      <c r="E203" s="6" t="s">
        <v>1316</v>
      </c>
      <c r="F203" s="4" t="str">
        <f>IFERROR(VLOOKUP(VENTAS[[#This Row],[Código del producto Vendido]],INVENTARIO[],5,FALSE),"-")</f>
        <v>Vestido floreado a un hombro</v>
      </c>
      <c r="G203" s="4">
        <v>1</v>
      </c>
      <c r="H203" s="13">
        <v>35</v>
      </c>
      <c r="I203" s="13">
        <f>VENTAS[[#This Row],[Cantidad]]*VENTAS[[#This Row],[Precio Venta]]</f>
        <v>35</v>
      </c>
      <c r="J203" s="13">
        <f>VENTAS[[#This Row],[Total]]*10%</f>
        <v>3.5</v>
      </c>
      <c r="K203" s="13">
        <f>IFERROR(VLOOKUP(VENTAS[[#This Row],[Código del producto Vendido]],INVENTARIO[],24,FALSE),"-")</f>
        <v>9.1110294117647044</v>
      </c>
      <c r="L203" s="13">
        <f>(VENTAS[[#This Row],[Precio Venta]]-VENTAS[[#This Row],[Costo]])*VENTAS[[#This Row],[Cantidad]]</f>
        <v>25.888970588235296</v>
      </c>
    </row>
    <row r="204" spans="1:12" ht="14" hidden="1" x14ac:dyDescent="0.15">
      <c r="A204" s="125">
        <v>45071</v>
      </c>
      <c r="B204" s="6"/>
      <c r="C204" s="6" t="s">
        <v>1315</v>
      </c>
      <c r="D204" s="6"/>
      <c r="E204" s="6" t="s">
        <v>1312</v>
      </c>
      <c r="F204" s="4" t="str">
        <f>IFERROR(VLOOKUP(VENTAS[[#This Row],[Código del producto Vendido]],INVENTARIO[],5,FALSE),"-")</f>
        <v>Malla paredo set 2 piezas</v>
      </c>
      <c r="G204" s="4">
        <v>1</v>
      </c>
      <c r="H204" s="13">
        <v>22</v>
      </c>
      <c r="I204" s="13">
        <f>VENTAS[[#This Row],[Cantidad]]*VENTAS[[#This Row],[Precio Venta]]</f>
        <v>22</v>
      </c>
      <c r="J204" s="13">
        <f>VENTAS[[#This Row],[Total]]*10%</f>
        <v>2.2000000000000002</v>
      </c>
      <c r="K204" s="13">
        <f>IFERROR(VLOOKUP(VENTAS[[#This Row],[Código del producto Vendido]],INVENTARIO[],24,FALSE),"-")</f>
        <v>4.3176470588235283</v>
      </c>
      <c r="L204" s="13">
        <f>(VENTAS[[#This Row],[Precio Venta]]-VENTAS[[#This Row],[Costo]])*VENTAS[[#This Row],[Cantidad]]</f>
        <v>17.682352941176472</v>
      </c>
    </row>
    <row r="205" spans="1:12" ht="14" hidden="1" x14ac:dyDescent="0.15">
      <c r="A205" s="125">
        <v>45071</v>
      </c>
      <c r="B205" s="6"/>
      <c r="C205" s="6" t="s">
        <v>1314</v>
      </c>
      <c r="D205" s="6"/>
      <c r="E205" s="6" t="s">
        <v>1313</v>
      </c>
      <c r="F205" s="4" t="str">
        <f>IFERROR(VLOOKUP(VENTAS[[#This Row],[Código del producto Vendido]],INVENTARIO[],5,FALSE),"-")</f>
        <v>Traje de baño niña</v>
      </c>
      <c r="G205" s="4">
        <v>1</v>
      </c>
      <c r="H205" s="13">
        <v>25</v>
      </c>
      <c r="I205" s="13">
        <f>VENTAS[[#This Row],[Cantidad]]*VENTAS[[#This Row],[Precio Venta]]</f>
        <v>25</v>
      </c>
      <c r="J205" s="13">
        <f>VENTAS[[#This Row],[Total]]*10%</f>
        <v>2.5</v>
      </c>
      <c r="K205" s="13">
        <f>IFERROR(VLOOKUP(VENTAS[[#This Row],[Código del producto Vendido]],INVENTARIO[],24,FALSE),"-")</f>
        <v>-4.0507352941176507</v>
      </c>
      <c r="L205" s="13">
        <f>(VENTAS[[#This Row],[Precio Venta]]-VENTAS[[#This Row],[Costo]])*VENTAS[[#This Row],[Cantidad]]</f>
        <v>29.050735294117651</v>
      </c>
    </row>
    <row r="206" spans="1:12" ht="14" hidden="1" x14ac:dyDescent="0.15">
      <c r="A206" s="125">
        <v>45071</v>
      </c>
      <c r="B206" s="6"/>
      <c r="C206" s="6" t="s">
        <v>1315</v>
      </c>
      <c r="D206" s="6"/>
      <c r="E206" s="6" t="s">
        <v>32</v>
      </c>
      <c r="F206" s="4" t="str">
        <f>IFERROR(VLOOKUP(VENTAS[[#This Row],[Código del producto Vendido]],INVENTARIO[],5,FALSE),"-")</f>
        <v>Conjunto de cuello profundo con girante delantero con falda</v>
      </c>
      <c r="G206" s="4">
        <v>1</v>
      </c>
      <c r="H206" s="13">
        <v>25</v>
      </c>
      <c r="I206" s="13">
        <f>VENTAS[[#This Row],[Cantidad]]*VENTAS[[#This Row],[Precio Venta]]</f>
        <v>25</v>
      </c>
      <c r="J206" s="13">
        <f>VENTAS[[#This Row],[Total]]*10%</f>
        <v>2.5</v>
      </c>
      <c r="K206" s="13">
        <f>IFERROR(VLOOKUP(VENTAS[[#This Row],[Código del producto Vendido]],INVENTARIO[],24,FALSE),"-")</f>
        <v>13.926666666666666</v>
      </c>
      <c r="L206" s="13">
        <f>(VENTAS[[#This Row],[Precio Venta]]-VENTAS[[#This Row],[Costo]])*VENTAS[[#This Row],[Cantidad]]</f>
        <v>11.073333333333334</v>
      </c>
    </row>
    <row r="207" spans="1:12" ht="14" hidden="1" x14ac:dyDescent="0.15">
      <c r="A207" s="125">
        <v>45071</v>
      </c>
      <c r="B207" s="6"/>
      <c r="C207" s="6" t="s">
        <v>1315</v>
      </c>
      <c r="D207" s="6"/>
      <c r="E207" s="6" t="s">
        <v>357</v>
      </c>
      <c r="F207" s="4" t="str">
        <f>IFERROR(VLOOKUP(VENTAS[[#This Row],[Código del producto Vendido]],INVENTARIO[],5,FALSE),"-")</f>
        <v>Bikini Elegante con Herrajes</v>
      </c>
      <c r="G207" s="4">
        <v>1</v>
      </c>
      <c r="H207" s="13">
        <v>18</v>
      </c>
      <c r="I207" s="13">
        <f>VENTAS[[#This Row],[Cantidad]]*VENTAS[[#This Row],[Precio Venta]]</f>
        <v>18</v>
      </c>
      <c r="J207" s="13">
        <f>VENTAS[[#This Row],[Total]]*10%</f>
        <v>1.8</v>
      </c>
      <c r="K207" s="13">
        <f>IFERROR(VLOOKUP(VENTAS[[#This Row],[Código del producto Vendido]],INVENTARIO[],24,FALSE),"-")</f>
        <v>3.8916666666666657</v>
      </c>
      <c r="L207" s="13">
        <f>(VENTAS[[#This Row],[Precio Venta]]-VENTAS[[#This Row],[Costo]])*VENTAS[[#This Row],[Cantidad]]</f>
        <v>14.108333333333334</v>
      </c>
    </row>
    <row r="208" spans="1:12" ht="14" hidden="1" x14ac:dyDescent="0.15">
      <c r="A208" s="125">
        <v>45073</v>
      </c>
      <c r="B208" s="6" t="s">
        <v>1325</v>
      </c>
      <c r="C208" s="6" t="s">
        <v>1311</v>
      </c>
      <c r="D208" s="6"/>
      <c r="E208" s="6" t="s">
        <v>95</v>
      </c>
      <c r="F208" s="4" t="str">
        <f>IFERROR(VLOOKUP(VENTAS[[#This Row],[Código del producto Vendido]],INVENTARIO[],5,FALSE),"-")</f>
        <v>Vestido floral de cuello cuadrado</v>
      </c>
      <c r="G208" s="4">
        <v>1</v>
      </c>
      <c r="H208" s="13">
        <v>28</v>
      </c>
      <c r="I208" s="13">
        <f>VENTAS[[#This Row],[Cantidad]]*VENTAS[[#This Row],[Precio Venta]]</f>
        <v>28</v>
      </c>
      <c r="J208" s="13">
        <f>VENTAS[[#This Row],[Total]]*10%</f>
        <v>2.8000000000000003</v>
      </c>
      <c r="K208" s="13">
        <f>IFERROR(VLOOKUP(VENTAS[[#This Row],[Código del producto Vendido]],INVENTARIO[],24,FALSE),"-")</f>
        <v>9.3999999999999986</v>
      </c>
      <c r="L208" s="13">
        <f>(VENTAS[[#This Row],[Precio Venta]]-VENTAS[[#This Row],[Costo]])*VENTAS[[#This Row],[Cantidad]]</f>
        <v>18.600000000000001</v>
      </c>
    </row>
    <row r="209" spans="1:12" ht="16" hidden="1" customHeight="1" x14ac:dyDescent="0.15">
      <c r="A209" s="125">
        <v>45075</v>
      </c>
      <c r="B209" s="6"/>
      <c r="C209" s="6" t="s">
        <v>1326</v>
      </c>
      <c r="D209" s="6"/>
      <c r="E209" s="6" t="s">
        <v>1165</v>
      </c>
      <c r="F209" s="4" t="str">
        <f>IFERROR(VLOOKUP(VENTAS[[#This Row],[Código del producto Vendido]],INVENTARIO[],5,FALSE),"-")</f>
        <v>Vestido Girasol</v>
      </c>
      <c r="G209" s="4">
        <v>1</v>
      </c>
      <c r="H209" s="13">
        <v>25</v>
      </c>
      <c r="I209" s="13">
        <f>VENTAS[[#This Row],[Cantidad]]*VENTAS[[#This Row],[Precio Venta]]</f>
        <v>25</v>
      </c>
      <c r="J209" s="13">
        <f>VENTAS[[#This Row],[Total]]*10%</f>
        <v>2.5</v>
      </c>
      <c r="K209" s="13">
        <f>IFERROR(VLOOKUP(VENTAS[[#This Row],[Código del producto Vendido]],INVENTARIO[],24,FALSE),"-")</f>
        <v>5.495454545454546</v>
      </c>
      <c r="L209" s="13">
        <f>(VENTAS[[#This Row],[Precio Venta]]-VENTAS[[#This Row],[Costo]])*VENTAS[[#This Row],[Cantidad]]</f>
        <v>19.504545454545454</v>
      </c>
    </row>
    <row r="210" spans="1:12" ht="14" hidden="1" x14ac:dyDescent="0.15">
      <c r="A210" s="125">
        <v>45075</v>
      </c>
      <c r="B210" s="6"/>
      <c r="C210" s="6" t="s">
        <v>1327</v>
      </c>
      <c r="D210" s="6"/>
      <c r="E210" s="6" t="s">
        <v>61</v>
      </c>
      <c r="F210" s="4" t="str">
        <f>IFERROR(VLOOKUP(VENTAS[[#This Row],[Código del producto Vendido]],INVENTARIO[],5,FALSE),"-")</f>
        <v>Bañador estampado de planta</v>
      </c>
      <c r="G210" s="4">
        <v>1</v>
      </c>
      <c r="H210" s="13">
        <v>25</v>
      </c>
      <c r="I210" s="13">
        <f>VENTAS[[#This Row],[Cantidad]]*VENTAS[[#This Row],[Precio Venta]]</f>
        <v>25</v>
      </c>
      <c r="J210" s="13">
        <f>VENTAS[[#This Row],[Total]]*10%</f>
        <v>2.5</v>
      </c>
      <c r="K210" s="13">
        <f>IFERROR(VLOOKUP(VENTAS[[#This Row],[Código del producto Vendido]],INVENTARIO[],24,FALSE),"-")</f>
        <v>19.563333333333333</v>
      </c>
      <c r="L210" s="13">
        <f>(VENTAS[[#This Row],[Precio Venta]]-VENTAS[[#This Row],[Costo]])*VENTAS[[#This Row],[Cantidad]]</f>
        <v>5.4366666666666674</v>
      </c>
    </row>
    <row r="211" spans="1:12" ht="14" hidden="1" x14ac:dyDescent="0.15">
      <c r="A211" s="125">
        <v>45075</v>
      </c>
      <c r="B211" s="6"/>
      <c r="C211" s="6" t="s">
        <v>1328</v>
      </c>
      <c r="D211" s="6"/>
      <c r="E211" s="6" t="s">
        <v>122</v>
      </c>
      <c r="F211" s="4" t="str">
        <f>IFERROR(VLOOKUP(VENTAS[[#This Row],[Código del producto Vendido]],INVENTARIO[],5,FALSE),"-")</f>
        <v>Vestido Esmeralda Fruncido</v>
      </c>
      <c r="G211" s="4">
        <v>1</v>
      </c>
      <c r="H211" s="13">
        <v>30</v>
      </c>
      <c r="I211" s="13">
        <f>VENTAS[[#This Row],[Cantidad]]*VENTAS[[#This Row],[Precio Venta]]</f>
        <v>30</v>
      </c>
      <c r="J211" s="13">
        <f>VENTAS[[#This Row],[Total]]*10%</f>
        <v>3</v>
      </c>
      <c r="K211" s="13">
        <f>IFERROR(VLOOKUP(VENTAS[[#This Row],[Código del producto Vendido]],INVENTARIO[],24,FALSE),"-")</f>
        <v>6.7199999999999989</v>
      </c>
      <c r="L211" s="13">
        <f>(VENTAS[[#This Row],[Precio Venta]]-VENTAS[[#This Row],[Costo]])*VENTAS[[#This Row],[Cantidad]]</f>
        <v>23.28</v>
      </c>
    </row>
    <row r="212" spans="1:12" ht="14" hidden="1" x14ac:dyDescent="0.15">
      <c r="A212" s="125">
        <v>45073</v>
      </c>
      <c r="B212" s="6"/>
      <c r="C212" s="6" t="s">
        <v>46</v>
      </c>
      <c r="D212" s="6"/>
      <c r="E212" s="6" t="s">
        <v>150</v>
      </c>
      <c r="F212" s="4" t="str">
        <f>IFERROR(VLOOKUP(VENTAS[[#This Row],[Código del producto Vendido]],INVENTARIO[],5,FALSE),"-")</f>
        <v>Vestido camiseta bajo con abertura</v>
      </c>
      <c r="G212" s="4">
        <v>1</v>
      </c>
      <c r="H212" s="13">
        <v>22</v>
      </c>
      <c r="I212" s="13">
        <f>VENTAS[[#This Row],[Cantidad]]*VENTAS[[#This Row],[Precio Venta]]</f>
        <v>22</v>
      </c>
      <c r="J212" s="13">
        <f>VENTAS[[#This Row],[Total]]*10%</f>
        <v>2.2000000000000002</v>
      </c>
      <c r="K212" s="13">
        <f>IFERROR(VLOOKUP(VENTAS[[#This Row],[Código del producto Vendido]],INVENTARIO[],24,FALSE),"-")</f>
        <v>6.0111111111111093</v>
      </c>
      <c r="L212" s="13">
        <f>(VENTAS[[#This Row],[Precio Venta]]-VENTAS[[#This Row],[Costo]])*VENTAS[[#This Row],[Cantidad]]</f>
        <v>15.988888888888891</v>
      </c>
    </row>
    <row r="213" spans="1:12" ht="14" hidden="1" x14ac:dyDescent="0.15">
      <c r="A213" s="125">
        <v>45077</v>
      </c>
      <c r="B213" s="6"/>
      <c r="C213" s="6" t="s">
        <v>344</v>
      </c>
      <c r="D213" s="6"/>
      <c r="E213" s="6" t="s">
        <v>1669</v>
      </c>
      <c r="F213" s="4" t="str">
        <f>IFERROR(VLOOKUP(VENTAS[[#This Row],[Código del producto Vendido]],INVENTARIO[],5,FALSE),"-")</f>
        <v>Vestido Tropical</v>
      </c>
      <c r="G213" s="4">
        <v>1</v>
      </c>
      <c r="H213" s="13">
        <v>30</v>
      </c>
      <c r="I213" s="13">
        <f>VENTAS[[#This Row],[Cantidad]]*VENTAS[[#This Row],[Precio Venta]]</f>
        <v>30</v>
      </c>
      <c r="J213" s="13">
        <f>VENTAS[[#This Row],[Total]]*10%</f>
        <v>3</v>
      </c>
      <c r="K213" s="13">
        <f>IFERROR(VLOOKUP(VENTAS[[#This Row],[Código del producto Vendido]],INVENTARIO[],24,FALSE),"-")</f>
        <v>15.962727272727271</v>
      </c>
      <c r="L213" s="13">
        <f>(VENTAS[[#This Row],[Precio Venta]]-VENTAS[[#This Row],[Costo]])*VENTAS[[#This Row],[Cantidad]]</f>
        <v>14.037272727272729</v>
      </c>
    </row>
    <row r="214" spans="1:12" ht="14" hidden="1" x14ac:dyDescent="0.15">
      <c r="A214" s="125">
        <v>45077</v>
      </c>
      <c r="B214" s="6"/>
      <c r="C214" s="6" t="s">
        <v>1347</v>
      </c>
      <c r="D214" s="6"/>
      <c r="E214" s="6" t="s">
        <v>1131</v>
      </c>
      <c r="F214" s="4" t="str">
        <f>IFERROR(VLOOKUP(VENTAS[[#This Row],[Código del producto Vendido]],INVENTARIO[],5,FALSE),"-")</f>
        <v>Pantaloneta Roja</v>
      </c>
      <c r="G214" s="4">
        <v>1</v>
      </c>
      <c r="H214" s="13">
        <v>20</v>
      </c>
      <c r="I214" s="13">
        <f>VENTAS[[#This Row],[Cantidad]]*VENTAS[[#This Row],[Precio Venta]]</f>
        <v>20</v>
      </c>
      <c r="J214" s="13">
        <f>VENTAS[[#This Row],[Total]]*10%</f>
        <v>2</v>
      </c>
      <c r="K214" s="13">
        <f>IFERROR(VLOOKUP(VENTAS[[#This Row],[Código del producto Vendido]],INVENTARIO[],24,FALSE),"-")</f>
        <v>6.3904545454545456</v>
      </c>
      <c r="L214" s="13">
        <f>(VENTAS[[#This Row],[Precio Venta]]-VENTAS[[#This Row],[Costo]])*VENTAS[[#This Row],[Cantidad]]</f>
        <v>13.609545454545454</v>
      </c>
    </row>
    <row r="215" spans="1:12" ht="14" hidden="1" x14ac:dyDescent="0.15">
      <c r="A215" s="125">
        <v>45077</v>
      </c>
      <c r="B215" s="6"/>
      <c r="C215" s="6" t="s">
        <v>1347</v>
      </c>
      <c r="D215" s="6"/>
      <c r="E215" s="6" t="s">
        <v>103</v>
      </c>
      <c r="F215" s="4" t="str">
        <f>IFERROR(VLOOKUP(VENTAS[[#This Row],[Código del producto Vendido]],INVENTARIO[],5,FALSE),"-")</f>
        <v>Top de manga farol con abertura en espald</v>
      </c>
      <c r="G215" s="4">
        <v>1</v>
      </c>
      <c r="H215" s="13">
        <v>14</v>
      </c>
      <c r="I215" s="13">
        <f>VENTAS[[#This Row],[Cantidad]]*VENTAS[[#This Row],[Precio Venta]]</f>
        <v>14</v>
      </c>
      <c r="J215" s="13">
        <f>VENTAS[[#This Row],[Total]]*10%</f>
        <v>1.4000000000000001</v>
      </c>
      <c r="K215" s="13">
        <f>IFERROR(VLOOKUP(VENTAS[[#This Row],[Código del producto Vendido]],INVENTARIO[],24,FALSE),"-")</f>
        <v>3.7422222222222228</v>
      </c>
      <c r="L215" s="13">
        <f>(VENTAS[[#This Row],[Precio Venta]]-VENTAS[[#This Row],[Costo]])*VENTAS[[#This Row],[Cantidad]]</f>
        <v>10.257777777777777</v>
      </c>
    </row>
    <row r="216" spans="1:12" ht="14" hidden="1" x14ac:dyDescent="0.15">
      <c r="A216" s="125">
        <v>45077</v>
      </c>
      <c r="B216" s="6"/>
      <c r="C216" s="6" t="s">
        <v>1348</v>
      </c>
      <c r="D216" s="6"/>
      <c r="E216" s="6" t="s">
        <v>100</v>
      </c>
      <c r="F216" s="4" t="str">
        <f>IFERROR(VLOOKUP(VENTAS[[#This Row],[Código del producto Vendido]],INVENTARIO[],5,FALSE),"-")</f>
        <v>Camiseta unicolor de malla</v>
      </c>
      <c r="G216" s="4">
        <v>1</v>
      </c>
      <c r="H216" s="13">
        <v>14</v>
      </c>
      <c r="I216" s="13">
        <f>VENTAS[[#This Row],[Cantidad]]*VENTAS[[#This Row],[Precio Venta]]</f>
        <v>14</v>
      </c>
      <c r="J216" s="13">
        <f>VENTAS[[#This Row],[Total]]*10%</f>
        <v>1.4000000000000001</v>
      </c>
      <c r="K216" s="13">
        <f>IFERROR(VLOOKUP(VENTAS[[#This Row],[Código del producto Vendido]],INVENTARIO[],24,FALSE),"-")</f>
        <v>3.913333333333334</v>
      </c>
      <c r="L216" s="13">
        <f>(VENTAS[[#This Row],[Precio Venta]]-VENTAS[[#This Row],[Costo]])*VENTAS[[#This Row],[Cantidad]]</f>
        <v>10.086666666666666</v>
      </c>
    </row>
    <row r="217" spans="1:12" ht="14" hidden="1" x14ac:dyDescent="0.15">
      <c r="A217" s="125">
        <v>45077</v>
      </c>
      <c r="B217" s="6"/>
      <c r="C217" s="6" t="s">
        <v>1349</v>
      </c>
      <c r="D217" s="6"/>
      <c r="E217" s="6" t="s">
        <v>127</v>
      </c>
      <c r="F217" s="4" t="str">
        <f>IFERROR(VLOOKUP(VENTAS[[#This Row],[Código del producto Vendido]],INVENTARIO[],5,FALSE),"-")</f>
        <v>Top de cuello con cordón de lunares</v>
      </c>
      <c r="G217" s="4">
        <v>1</v>
      </c>
      <c r="H217" s="13">
        <v>12</v>
      </c>
      <c r="I217" s="13">
        <f>VENTAS[[#This Row],[Cantidad]]*VENTAS[[#This Row],[Precio Venta]]</f>
        <v>12</v>
      </c>
      <c r="J217" s="13">
        <f>VENTAS[[#This Row],[Total]]*10%</f>
        <v>1.2000000000000002</v>
      </c>
      <c r="K217" s="13">
        <f>IFERROR(VLOOKUP(VENTAS[[#This Row],[Código del producto Vendido]],INVENTARIO[],24,FALSE),"-")</f>
        <v>2.8955555555555552</v>
      </c>
      <c r="L217" s="13">
        <f>(VENTAS[[#This Row],[Precio Venta]]-VENTAS[[#This Row],[Costo]])*VENTAS[[#This Row],[Cantidad]]</f>
        <v>9.1044444444444448</v>
      </c>
    </row>
    <row r="218" spans="1:12" ht="14" hidden="1" x14ac:dyDescent="0.15">
      <c r="A218" s="125">
        <v>45079</v>
      </c>
      <c r="B218" s="6"/>
      <c r="C218" s="6" t="s">
        <v>1765</v>
      </c>
      <c r="D218" s="6"/>
      <c r="E218" s="6" t="s">
        <v>1737</v>
      </c>
      <c r="F218" s="4" t="str">
        <f>IFERROR(VLOOKUP(VENTAS[[#This Row],[Código del producto Vendido]],INVENTARIO[],5,FALSE),"-")</f>
        <v>Mono Oblicuo con bolsillo</v>
      </c>
      <c r="G218" s="4">
        <v>1</v>
      </c>
      <c r="H218" s="13">
        <v>22</v>
      </c>
      <c r="I218" s="13">
        <f>VENTAS[[#This Row],[Cantidad]]*VENTAS[[#This Row],[Precio Venta]]</f>
        <v>22</v>
      </c>
      <c r="J218" s="13">
        <f>VENTAS[[#This Row],[Total]]*10%</f>
        <v>2.2000000000000002</v>
      </c>
      <c r="K218" s="13">
        <f>IFERROR(VLOOKUP(VENTAS[[#This Row],[Código del producto Vendido]],INVENTARIO[],24,FALSE),"-")</f>
        <v>5.2514705882352928</v>
      </c>
      <c r="L218" s="13">
        <f>(VENTAS[[#This Row],[Precio Venta]]-VENTAS[[#This Row],[Costo]])*VENTAS[[#This Row],[Cantidad]]</f>
        <v>16.748529411764707</v>
      </c>
    </row>
    <row r="219" spans="1:12" ht="14" hidden="1" x14ac:dyDescent="0.15">
      <c r="A219" s="125">
        <v>45079</v>
      </c>
      <c r="B219" s="6"/>
      <c r="C219" s="6" t="s">
        <v>1769</v>
      </c>
      <c r="D219" s="6"/>
      <c r="E219" s="6" t="s">
        <v>1508</v>
      </c>
      <c r="F219" s="4" t="str">
        <f>IFERROR(VLOOKUP(VENTAS[[#This Row],[Código del producto Vendido]],INVENTARIO[],5,FALSE),"-")</f>
        <v xml:space="preserve">Bikini push up tropical </v>
      </c>
      <c r="G219" s="4">
        <v>1</v>
      </c>
      <c r="H219" s="13">
        <v>25</v>
      </c>
      <c r="I219" s="13">
        <f>VENTAS[[#This Row],[Cantidad]]*VENTAS[[#This Row],[Precio Venta]]</f>
        <v>25</v>
      </c>
      <c r="J219" s="13">
        <f>VENTAS[[#This Row],[Total]]*10%</f>
        <v>2.5</v>
      </c>
      <c r="K219" s="13">
        <f>IFERROR(VLOOKUP(VENTAS[[#This Row],[Código del producto Vendido]],INVENTARIO[],24,FALSE),"-")</f>
        <v>11.888888888888886</v>
      </c>
      <c r="L219" s="13">
        <f>(VENTAS[[#This Row],[Precio Venta]]-VENTAS[[#This Row],[Costo]])*VENTAS[[#This Row],[Cantidad]]</f>
        <v>13.111111111111114</v>
      </c>
    </row>
    <row r="220" spans="1:12" ht="14" hidden="1" x14ac:dyDescent="0.15">
      <c r="A220" s="125">
        <v>45079</v>
      </c>
      <c r="B220" s="6"/>
      <c r="C220" s="6" t="s">
        <v>1347</v>
      </c>
      <c r="D220" s="6"/>
      <c r="E220" s="6" t="s">
        <v>1673</v>
      </c>
      <c r="F220" s="4" t="str">
        <f>IFERROR(VLOOKUP(VENTAS[[#This Row],[Código del producto Vendido]],INVENTARIO[],5,FALSE),"-")</f>
        <v xml:space="preserve"> Pantaloneta Verde</v>
      </c>
      <c r="G220" s="4">
        <v>1</v>
      </c>
      <c r="H220" s="13">
        <v>25</v>
      </c>
      <c r="I220" s="13">
        <f>VENTAS[[#This Row],[Cantidad]]*VENTAS[[#This Row],[Precio Venta]]</f>
        <v>25</v>
      </c>
      <c r="J220" s="13">
        <f>VENTAS[[#This Row],[Total]]*10%</f>
        <v>2.5</v>
      </c>
      <c r="K220" s="13">
        <f>IFERROR(VLOOKUP(VENTAS[[#This Row],[Código del producto Vendido]],INVENTARIO[],24,FALSE),"-")</f>
        <v>22.885909090909092</v>
      </c>
      <c r="L220" s="13">
        <f>(VENTAS[[#This Row],[Precio Venta]]-VENTAS[[#This Row],[Costo]])*VENTAS[[#This Row],[Cantidad]]</f>
        <v>2.1140909090909084</v>
      </c>
    </row>
    <row r="221" spans="1:12" ht="14" hidden="1" x14ac:dyDescent="0.15">
      <c r="A221" s="125">
        <v>45079</v>
      </c>
      <c r="B221" s="6"/>
      <c r="C221" s="6" t="s">
        <v>1766</v>
      </c>
      <c r="D221" s="6"/>
      <c r="E221" s="6" t="s">
        <v>1727</v>
      </c>
      <c r="F221" s="4" t="str">
        <f>IFERROR(VLOOKUP(VENTAS[[#This Row],[Código del producto Vendido]],INVENTARIO[],5,FALSE),"-")</f>
        <v>Vestido elegante ajustado corte sirena</v>
      </c>
      <c r="G221" s="4">
        <v>1</v>
      </c>
      <c r="H221" s="13">
        <v>30</v>
      </c>
      <c r="I221" s="13">
        <f>VENTAS[[#This Row],[Cantidad]]*VENTAS[[#This Row],[Precio Venta]]</f>
        <v>30</v>
      </c>
      <c r="J221" s="13">
        <f>VENTAS[[#This Row],[Total]]*10%</f>
        <v>3</v>
      </c>
      <c r="K221" s="13">
        <f>IFERROR(VLOOKUP(VENTAS[[#This Row],[Código del producto Vendido]],INVENTARIO[],24,FALSE),"-")</f>
        <v>6.6933823529411747</v>
      </c>
      <c r="L221" s="13">
        <f>(VENTAS[[#This Row],[Precio Venta]]-VENTAS[[#This Row],[Costo]])*VENTAS[[#This Row],[Cantidad]]</f>
        <v>23.306617647058825</v>
      </c>
    </row>
    <row r="222" spans="1:12" ht="14" hidden="1" x14ac:dyDescent="0.15">
      <c r="A222" s="125">
        <v>45079</v>
      </c>
      <c r="B222" s="6"/>
      <c r="C222" s="6" t="s">
        <v>1766</v>
      </c>
      <c r="D222" s="6"/>
      <c r="E222" s="6" t="s">
        <v>1649</v>
      </c>
      <c r="F222" s="4" t="str">
        <f>IFERROR(VLOOKUP(VENTAS[[#This Row],[Código del producto Vendido]],INVENTARIO[],5,FALSE),"-")</f>
        <v>Bañador con adorno de malla</v>
      </c>
      <c r="G222" s="4">
        <v>1</v>
      </c>
      <c r="H222" s="13">
        <v>25</v>
      </c>
      <c r="I222" s="13">
        <f>VENTAS[[#This Row],[Cantidad]]*VENTAS[[#This Row],[Precio Venta]]</f>
        <v>25</v>
      </c>
      <c r="J222" s="13">
        <f>VENTAS[[#This Row],[Total]]*10%</f>
        <v>2.5</v>
      </c>
      <c r="K222" s="13">
        <f>IFERROR(VLOOKUP(VENTAS[[#This Row],[Código del producto Vendido]],INVENTARIO[],24,FALSE),"-")</f>
        <v>14.340909090909093</v>
      </c>
      <c r="L222" s="13">
        <f>(VENTAS[[#This Row],[Precio Venta]]-VENTAS[[#This Row],[Costo]])*VENTAS[[#This Row],[Cantidad]]</f>
        <v>10.659090909090907</v>
      </c>
    </row>
    <row r="223" spans="1:12" ht="14" hidden="1" x14ac:dyDescent="0.15">
      <c r="A223" s="125">
        <v>45079</v>
      </c>
      <c r="B223" s="6"/>
      <c r="C223" s="6" t="s">
        <v>1766</v>
      </c>
      <c r="D223" s="6"/>
      <c r="E223" s="6" t="s">
        <v>1489</v>
      </c>
      <c r="F223" s="4" t="str">
        <f>IFERROR(VLOOKUP(VENTAS[[#This Row],[Código del producto Vendido]],INVENTARIO[],5,FALSE),"-")</f>
        <v>Bañador estampado de planta</v>
      </c>
      <c r="G223" s="4">
        <v>1</v>
      </c>
      <c r="H223" s="13">
        <v>25</v>
      </c>
      <c r="I223" s="13">
        <f>VENTAS[[#This Row],[Cantidad]]*VENTAS[[#This Row],[Precio Venta]]</f>
        <v>25</v>
      </c>
      <c r="J223" s="13">
        <f>VENTAS[[#This Row],[Total]]*10%</f>
        <v>2.5</v>
      </c>
      <c r="K223" s="13">
        <f>IFERROR(VLOOKUP(VENTAS[[#This Row],[Código del producto Vendido]],INVENTARIO[],24,FALSE),"-")</f>
        <v>36.333333333333336</v>
      </c>
      <c r="L223" s="13">
        <f>(VENTAS[[#This Row],[Precio Venta]]-VENTAS[[#This Row],[Costo]])*VENTAS[[#This Row],[Cantidad]]</f>
        <v>-11.333333333333336</v>
      </c>
    </row>
    <row r="224" spans="1:12" ht="14" hidden="1" x14ac:dyDescent="0.15">
      <c r="A224" s="125">
        <v>45079</v>
      </c>
      <c r="B224" s="6"/>
      <c r="C224" s="6" t="s">
        <v>1768</v>
      </c>
      <c r="D224" s="6"/>
      <c r="E224" s="6" t="s">
        <v>1656</v>
      </c>
      <c r="F224" s="4" t="str">
        <f>IFERROR(VLOOKUP(VENTAS[[#This Row],[Código del producto Vendido]],INVENTARIO[],5,FALSE),"-")</f>
        <v xml:space="preserve"> Top Cuello V Verde</v>
      </c>
      <c r="G224" s="4">
        <v>1</v>
      </c>
      <c r="H224" s="13">
        <v>12</v>
      </c>
      <c r="I224" s="13">
        <f>VENTAS[[#This Row],[Cantidad]]*VENTAS[[#This Row],[Precio Venta]]</f>
        <v>12</v>
      </c>
      <c r="J224" s="13">
        <f>VENTAS[[#This Row],[Total]]*10%</f>
        <v>1.2000000000000002</v>
      </c>
      <c r="K224" s="13">
        <f>IFERROR(VLOOKUP(VENTAS[[#This Row],[Código del producto Vendido]],INVENTARIO[],24,FALSE),"-")</f>
        <v>8.38363636363637</v>
      </c>
      <c r="L224" s="13">
        <f>(VENTAS[[#This Row],[Precio Venta]]-VENTAS[[#This Row],[Costo]])*VENTAS[[#This Row],[Cantidad]]</f>
        <v>3.61636363636363</v>
      </c>
    </row>
    <row r="225" spans="1:12" ht="14" hidden="1" x14ac:dyDescent="0.15">
      <c r="A225" s="125">
        <v>45079</v>
      </c>
      <c r="B225" s="6"/>
      <c r="C225" s="6" t="s">
        <v>1768</v>
      </c>
      <c r="D225" s="6"/>
      <c r="E225" s="6" t="s">
        <v>1706</v>
      </c>
      <c r="F225" s="4" t="str">
        <f>IFERROR(VLOOKUP(VENTAS[[#This Row],[Código del producto Vendido]],INVENTARIO[],5,FALSE),"-")</f>
        <v>Top cuello V Blanco</v>
      </c>
      <c r="G225" s="4">
        <v>1</v>
      </c>
      <c r="H225" s="13">
        <v>12</v>
      </c>
      <c r="I225" s="13">
        <f>VENTAS[[#This Row],[Cantidad]]*VENTAS[[#This Row],[Precio Venta]]</f>
        <v>12</v>
      </c>
      <c r="J225" s="13">
        <f>VENTAS[[#This Row],[Total]]*10%</f>
        <v>1.2000000000000002</v>
      </c>
      <c r="K225" s="13">
        <f>IFERROR(VLOOKUP(VENTAS[[#This Row],[Código del producto Vendido]],INVENTARIO[],24,FALSE),"-")</f>
        <v>9.1329545454545471</v>
      </c>
      <c r="L225" s="13">
        <f>(VENTAS[[#This Row],[Precio Venta]]-VENTAS[[#This Row],[Costo]])*VENTAS[[#This Row],[Cantidad]]</f>
        <v>2.8670454545454529</v>
      </c>
    </row>
    <row r="226" spans="1:12" ht="14" hidden="1" x14ac:dyDescent="0.15">
      <c r="A226" s="125">
        <v>45079</v>
      </c>
      <c r="B226" s="6"/>
      <c r="C226" s="6" t="s">
        <v>1768</v>
      </c>
      <c r="D226" s="6"/>
      <c r="E226" s="6" t="s">
        <v>1382</v>
      </c>
      <c r="F226" s="4" t="str">
        <f>IFERROR(VLOOKUP(VENTAS[[#This Row],[Código del producto Vendido]],INVENTARIO[],5,FALSE),"-")</f>
        <v>Jeans de pierna recta desgarro</v>
      </c>
      <c r="G226" s="4">
        <v>1</v>
      </c>
      <c r="H226" s="13">
        <v>30</v>
      </c>
      <c r="I226" s="13">
        <f>VENTAS[[#This Row],[Cantidad]]*VENTAS[[#This Row],[Precio Venta]]</f>
        <v>30</v>
      </c>
      <c r="J226" s="13">
        <f>VENTAS[[#This Row],[Total]]*10%</f>
        <v>3</v>
      </c>
      <c r="K226" s="13">
        <f>IFERROR(VLOOKUP(VENTAS[[#This Row],[Código del producto Vendido]],INVENTARIO[],24,FALSE),"-")</f>
        <v>41.566666666666663</v>
      </c>
      <c r="L226" s="13">
        <f>(VENTAS[[#This Row],[Precio Venta]]-VENTAS[[#This Row],[Costo]])*VENTAS[[#This Row],[Cantidad]]</f>
        <v>-11.566666666666663</v>
      </c>
    </row>
    <row r="227" spans="1:12" ht="14" hidden="1" x14ac:dyDescent="0.15">
      <c r="A227" s="125">
        <v>45079</v>
      </c>
      <c r="B227" s="6"/>
      <c r="C227" s="6" t="s">
        <v>1768</v>
      </c>
      <c r="D227" s="6"/>
      <c r="E227" s="6" t="s">
        <v>1645</v>
      </c>
      <c r="F227" s="4" t="str">
        <f>IFERROR(VLOOKUP(VENTAS[[#This Row],[Código del producto Vendido]],INVENTARIO[],5,FALSE),"-")</f>
        <v>Top Cuello encaje</v>
      </c>
      <c r="G227" s="4">
        <v>1</v>
      </c>
      <c r="H227" s="13">
        <v>11</v>
      </c>
      <c r="I227" s="13">
        <f>VENTAS[[#This Row],[Cantidad]]*VENTAS[[#This Row],[Precio Venta]]</f>
        <v>11</v>
      </c>
      <c r="J227" s="13">
        <f>VENTAS[[#This Row],[Total]]*10%</f>
        <v>1.1000000000000001</v>
      </c>
      <c r="K227" s="13">
        <f>IFERROR(VLOOKUP(VENTAS[[#This Row],[Código del producto Vendido]],INVENTARIO[],24,FALSE),"-")</f>
        <v>17.767272727272729</v>
      </c>
      <c r="L227" s="13">
        <f>(VENTAS[[#This Row],[Precio Venta]]-VENTAS[[#This Row],[Costo]])*VENTAS[[#This Row],[Cantidad]]</f>
        <v>-6.7672727272727293</v>
      </c>
    </row>
    <row r="228" spans="1:12" ht="14" hidden="1" x14ac:dyDescent="0.15">
      <c r="A228" s="125"/>
      <c r="B228" s="6"/>
      <c r="C228" s="6"/>
      <c r="D228" s="6"/>
      <c r="E228" s="6" t="s">
        <v>1665</v>
      </c>
      <c r="F228" s="4" t="str">
        <f>IFERROR(VLOOKUP(VENTAS[[#This Row],[Código del producto Vendido]],INVENTARIO[],5,FALSE),"-")</f>
        <v>Bañador de pierna alta</v>
      </c>
      <c r="G228" s="4">
        <v>1</v>
      </c>
      <c r="H228" s="13">
        <v>25</v>
      </c>
      <c r="I228" s="13">
        <f>VENTAS[[#This Row],[Cantidad]]*VENTAS[[#This Row],[Precio Venta]]</f>
        <v>25</v>
      </c>
      <c r="J228" s="13">
        <f>VENTAS[[#This Row],[Total]]*10%</f>
        <v>2.5</v>
      </c>
      <c r="K228" s="13">
        <f>IFERROR(VLOOKUP(VENTAS[[#This Row],[Código del producto Vendido]],INVENTARIO[],24,FALSE),"-")</f>
        <v>16.953636363636363</v>
      </c>
      <c r="L228" s="13">
        <f>(VENTAS[[#This Row],[Precio Venta]]-VENTAS[[#This Row],[Costo]])*VENTAS[[#This Row],[Cantidad]]</f>
        <v>8.0463636363636368</v>
      </c>
    </row>
    <row r="229" spans="1:12" ht="14" hidden="1" x14ac:dyDescent="0.15">
      <c r="A229" s="125"/>
      <c r="B229" s="6"/>
      <c r="C229" s="6"/>
      <c r="D229" s="6"/>
      <c r="E229" s="34" t="s">
        <v>435</v>
      </c>
      <c r="F229" s="4" t="str">
        <f>IFERROR(VLOOKUP(VENTAS[[#This Row],[Código del producto Vendido]],INVENTARIO[],5,FALSE),"-")</f>
        <v>Top acanalado sin mangas</v>
      </c>
      <c r="G229" s="4">
        <v>1</v>
      </c>
      <c r="H229" s="13">
        <v>16</v>
      </c>
      <c r="I229" s="13">
        <f>VENTAS[[#This Row],[Cantidad]]*VENTAS[[#This Row],[Precio Venta]]</f>
        <v>16</v>
      </c>
      <c r="J229" s="13">
        <f>VENTAS[[#This Row],[Total]]*10%</f>
        <v>1.6</v>
      </c>
      <c r="K229" s="13">
        <f>IFERROR(VLOOKUP(VENTAS[[#This Row],[Código del producto Vendido]],INVENTARIO[],24,FALSE),"-")</f>
        <v>36.93333333333333</v>
      </c>
      <c r="L229" s="13">
        <f>(VENTAS[[#This Row],[Precio Venta]]-VENTAS[[#This Row],[Costo]])*VENTAS[[#This Row],[Cantidad]]</f>
        <v>-20.93333333333333</v>
      </c>
    </row>
    <row r="230" spans="1:12" ht="14" hidden="1" x14ac:dyDescent="0.15">
      <c r="A230" s="125"/>
      <c r="B230" s="6"/>
      <c r="C230" s="6"/>
      <c r="D230" s="6"/>
      <c r="E230" s="6" t="s">
        <v>1648</v>
      </c>
      <c r="F230" s="4" t="str">
        <f>IFERROR(VLOOKUP(VENTAS[[#This Row],[Código del producto Vendido]],INVENTARIO[],5,FALSE),"-")</f>
        <v>Bañador con adorno de malla</v>
      </c>
      <c r="G230" s="4">
        <v>1</v>
      </c>
      <c r="H230" s="13">
        <v>25</v>
      </c>
      <c r="I230" s="13">
        <f>VENTAS[[#This Row],[Cantidad]]*VENTAS[[#This Row],[Precio Venta]]</f>
        <v>25</v>
      </c>
      <c r="J230" s="13">
        <f>VENTAS[[#This Row],[Total]]*10%</f>
        <v>2.5</v>
      </c>
      <c r="K230" s="13">
        <f>IFERROR(VLOOKUP(VENTAS[[#This Row],[Código del producto Vendido]],INVENTARIO[],24,FALSE),"-")</f>
        <v>14.340909090909093</v>
      </c>
      <c r="L230" s="13">
        <f>(VENTAS[[#This Row],[Precio Venta]]-VENTAS[[#This Row],[Costo]])*VENTAS[[#This Row],[Cantidad]]</f>
        <v>10.659090909090907</v>
      </c>
    </row>
    <row r="231" spans="1:12" ht="14" hidden="1" x14ac:dyDescent="0.15">
      <c r="A231" s="125"/>
      <c r="B231" s="6"/>
      <c r="C231" s="6"/>
      <c r="D231" s="6"/>
      <c r="E231" s="6" t="s">
        <v>1489</v>
      </c>
      <c r="F231" s="4" t="str">
        <f>IFERROR(VLOOKUP(VENTAS[[#This Row],[Código del producto Vendido]],INVENTARIO[],5,FALSE),"-")</f>
        <v>Bañador estampado de planta</v>
      </c>
      <c r="G231" s="4">
        <v>2</v>
      </c>
      <c r="H231" s="13">
        <v>25</v>
      </c>
      <c r="I231" s="13">
        <f>VENTAS[[#This Row],[Cantidad]]*VENTAS[[#This Row],[Precio Venta]]</f>
        <v>50</v>
      </c>
      <c r="J231" s="13">
        <f>VENTAS[[#This Row],[Total]]*10%</f>
        <v>5</v>
      </c>
      <c r="K231" s="13">
        <f>IFERROR(VLOOKUP(VENTAS[[#This Row],[Código del producto Vendido]],INVENTARIO[],24,FALSE),"-")</f>
        <v>36.333333333333336</v>
      </c>
      <c r="L231" s="13">
        <f>(VENTAS[[#This Row],[Precio Venta]]-VENTAS[[#This Row],[Costo]])*VENTAS[[#This Row],[Cantidad]]</f>
        <v>-22.666666666666671</v>
      </c>
    </row>
    <row r="232" spans="1:12" ht="14" hidden="1" x14ac:dyDescent="0.15">
      <c r="A232" s="125"/>
      <c r="B232" s="6"/>
      <c r="C232" s="6"/>
      <c r="D232" s="6"/>
      <c r="E232" s="6" t="s">
        <v>1713</v>
      </c>
      <c r="F232" s="4" t="str">
        <f>IFERROR(VLOOKUP(VENTAS[[#This Row],[Código del producto Vendido]],INVENTARIO[],5,FALSE),"-")</f>
        <v>Jeans Elastizados Pierna Ancha</v>
      </c>
      <c r="G232" s="4">
        <v>1</v>
      </c>
      <c r="H232" s="13">
        <v>35</v>
      </c>
      <c r="I232" s="13">
        <f>VENTAS[[#This Row],[Cantidad]]*VENTAS[[#This Row],[Precio Venta]]</f>
        <v>35</v>
      </c>
      <c r="J232" s="13">
        <f>VENTAS[[#This Row],[Total]]*10%</f>
        <v>3.5</v>
      </c>
      <c r="K232" s="13">
        <f>IFERROR(VLOOKUP(VENTAS[[#This Row],[Código del producto Vendido]],INVENTARIO[],24,FALSE),"-")</f>
        <v>11.931818181818191</v>
      </c>
      <c r="L232" s="13">
        <f>(VENTAS[[#This Row],[Precio Venta]]-VENTAS[[#This Row],[Costo]])*VENTAS[[#This Row],[Cantidad]]</f>
        <v>23.068181818181809</v>
      </c>
    </row>
    <row r="233" spans="1:12" ht="14" hidden="1" x14ac:dyDescent="0.15">
      <c r="A233" s="125"/>
      <c r="B233" s="6"/>
      <c r="C233" s="6"/>
      <c r="D233" s="6"/>
      <c r="E233" s="6" t="s">
        <v>1151</v>
      </c>
      <c r="F233" s="4" t="str">
        <f>IFERROR(VLOOKUP(VENTAS[[#This Row],[Código del producto Vendido]],INVENTARIO[],5,FALSE),"-")</f>
        <v xml:space="preserve"> Pantaloneta Verde</v>
      </c>
      <c r="G233" s="4">
        <v>1</v>
      </c>
      <c r="H233" s="13">
        <v>25</v>
      </c>
      <c r="I233" s="13">
        <f>VENTAS[[#This Row],[Cantidad]]*VENTAS[[#This Row],[Precio Venta]]</f>
        <v>25</v>
      </c>
      <c r="J233" s="13">
        <f>VENTAS[[#This Row],[Total]]*10%</f>
        <v>2.5</v>
      </c>
      <c r="K233" s="13">
        <f>IFERROR(VLOOKUP(VENTAS[[#This Row],[Código del producto Vendido]],INVENTARIO[],24,FALSE),"-")</f>
        <v>15.257272727272728</v>
      </c>
      <c r="L233" s="13">
        <f>(VENTAS[[#This Row],[Precio Venta]]-VENTAS[[#This Row],[Costo]])*VENTAS[[#This Row],[Cantidad]]</f>
        <v>9.7427272727272722</v>
      </c>
    </row>
    <row r="234" spans="1:12" ht="14" hidden="1" x14ac:dyDescent="0.15">
      <c r="A234" s="125">
        <v>45081</v>
      </c>
      <c r="B234" s="6"/>
      <c r="C234" s="6"/>
      <c r="D234" s="6"/>
      <c r="E234" s="6" t="s">
        <v>1359</v>
      </c>
      <c r="F234" s="4" t="str">
        <f>IFERROR(VLOOKUP(VENTAS[[#This Row],[Código del producto Vendido]],INVENTARIO[],5,FALSE),"-")</f>
        <v>Bikini Elegante con Herrajes</v>
      </c>
      <c r="G234" s="4">
        <v>1</v>
      </c>
      <c r="H234" s="13">
        <v>18</v>
      </c>
      <c r="I234" s="13">
        <f>VENTAS[[#This Row],[Cantidad]]*VENTAS[[#This Row],[Precio Venta]]</f>
        <v>18</v>
      </c>
      <c r="J234" s="13">
        <f>VENTAS[[#This Row],[Total]]*10%</f>
        <v>1.8</v>
      </c>
      <c r="K234" s="13">
        <f>IFERROR(VLOOKUP(VENTAS[[#This Row],[Código del producto Vendido]],INVENTARIO[],24,FALSE),"-")</f>
        <v>3.8916666666666657</v>
      </c>
      <c r="L234" s="13">
        <f>(VENTAS[[#This Row],[Precio Venta]]-VENTAS[[#This Row],[Costo]])*VENTAS[[#This Row],[Cantidad]]</f>
        <v>14.108333333333334</v>
      </c>
    </row>
    <row r="235" spans="1:12" ht="14" hidden="1" x14ac:dyDescent="0.15">
      <c r="A235" s="125">
        <v>45081</v>
      </c>
      <c r="B235" s="6"/>
      <c r="C235" s="6"/>
      <c r="D235" s="6"/>
      <c r="E235" s="6" t="s">
        <v>1488</v>
      </c>
      <c r="F235" s="4" t="str">
        <f>IFERROR(VLOOKUP(VENTAS[[#This Row],[Código del producto Vendido]],INVENTARIO[],5,FALSE),"-")</f>
        <v xml:space="preserve">Skort asimétrico floral </v>
      </c>
      <c r="G235" s="4">
        <v>1</v>
      </c>
      <c r="H235" s="13">
        <v>15</v>
      </c>
      <c r="I235" s="13">
        <f>VENTAS[[#This Row],[Cantidad]]*VENTAS[[#This Row],[Precio Venta]]</f>
        <v>15</v>
      </c>
      <c r="J235" s="13">
        <f>VENTAS[[#This Row],[Total]]*10%</f>
        <v>1.5</v>
      </c>
      <c r="K235" s="13">
        <f>IFERROR(VLOOKUP(VENTAS[[#This Row],[Código del producto Vendido]],INVENTARIO[],24,FALSE),"-")</f>
        <v>4.5722222222222211</v>
      </c>
      <c r="L235" s="13">
        <f>(VENTAS[[#This Row],[Precio Venta]]-VENTAS[[#This Row],[Costo]])*VENTAS[[#This Row],[Cantidad]]</f>
        <v>10.427777777777779</v>
      </c>
    </row>
    <row r="236" spans="1:12" ht="14" hidden="1" x14ac:dyDescent="0.15">
      <c r="A236" s="125">
        <v>45081</v>
      </c>
      <c r="B236" s="6"/>
      <c r="C236" s="6"/>
      <c r="D236" s="6"/>
      <c r="E236" s="6" t="s">
        <v>1725</v>
      </c>
      <c r="F236" s="4" t="str">
        <f>IFERROR(VLOOKUP(VENTAS[[#This Row],[Código del producto Vendido]],INVENTARIO[],5,FALSE),"-")</f>
        <v>Top corto Blanco</v>
      </c>
      <c r="G236" s="4">
        <v>1</v>
      </c>
      <c r="H236" s="13">
        <v>5</v>
      </c>
      <c r="I236" s="13">
        <f>VENTAS[[#This Row],[Cantidad]]*VENTAS[[#This Row],[Precio Venta]]</f>
        <v>5</v>
      </c>
      <c r="J236" s="13">
        <f>VENTAS[[#This Row],[Total]]*10%</f>
        <v>0.5</v>
      </c>
      <c r="K236" s="13">
        <f>IFERROR(VLOOKUP(VENTAS[[#This Row],[Código del producto Vendido]],INVENTARIO[],24,FALSE),"-")</f>
        <v>5.5911764705882359</v>
      </c>
      <c r="L236" s="13">
        <f>(VENTAS[[#This Row],[Precio Venta]]-VENTAS[[#This Row],[Costo]])*VENTAS[[#This Row],[Cantidad]]</f>
        <v>-0.59117647058823586</v>
      </c>
    </row>
    <row r="237" spans="1:12" ht="14" hidden="1" x14ac:dyDescent="0.15">
      <c r="A237" s="125">
        <v>45081</v>
      </c>
      <c r="B237" s="6"/>
      <c r="C237" s="6"/>
      <c r="D237" s="6"/>
      <c r="E237" s="6" t="s">
        <v>1442</v>
      </c>
      <c r="F237" s="4" t="str">
        <f>IFERROR(VLOOKUP(VENTAS[[#This Row],[Código del producto Vendido]],INVENTARIO[],5,FALSE),"-")</f>
        <v>Conjunto short, camisa y top</v>
      </c>
      <c r="G237" s="4">
        <v>1</v>
      </c>
      <c r="H237" s="13">
        <v>30</v>
      </c>
      <c r="I237" s="13">
        <f>VENTAS[[#This Row],[Cantidad]]*VENTAS[[#This Row],[Precio Venta]]</f>
        <v>30</v>
      </c>
      <c r="J237" s="13">
        <f>VENTAS[[#This Row],[Total]]*10%</f>
        <v>3</v>
      </c>
      <c r="K237" s="13">
        <f>IFERROR(VLOOKUP(VENTAS[[#This Row],[Código del producto Vendido]],INVENTARIO[],24,FALSE),"-")</f>
        <v>8.3666666666666636</v>
      </c>
      <c r="L237" s="13">
        <f>(VENTAS[[#This Row],[Precio Venta]]-VENTAS[[#This Row],[Costo]])*VENTAS[[#This Row],[Cantidad]]</f>
        <v>21.633333333333336</v>
      </c>
    </row>
    <row r="238" spans="1:12" ht="14" hidden="1" x14ac:dyDescent="0.15">
      <c r="A238" s="125">
        <v>45081</v>
      </c>
      <c r="B238" s="6"/>
      <c r="C238" s="6"/>
      <c r="D238" s="6"/>
      <c r="E238" s="6" t="s">
        <v>1424</v>
      </c>
      <c r="F238" s="4" t="str">
        <f>IFERROR(VLOOKUP(VENTAS[[#This Row],[Código del producto Vendido]],INVENTARIO[],5,FALSE),"-")</f>
        <v>Blusas Botón Floral Casual</v>
      </c>
      <c r="G238" s="4">
        <v>1</v>
      </c>
      <c r="H238" s="13">
        <v>14</v>
      </c>
      <c r="I238" s="13">
        <f>VENTAS[[#This Row],[Cantidad]]*VENTAS[[#This Row],[Precio Venta]]</f>
        <v>14</v>
      </c>
      <c r="J238" s="13">
        <f>VENTAS[[#This Row],[Total]]*10%</f>
        <v>1.4000000000000001</v>
      </c>
      <c r="K238" s="13">
        <f>IFERROR(VLOOKUP(VENTAS[[#This Row],[Código del producto Vendido]],INVENTARIO[],24,FALSE),"-")</f>
        <v>4.5777777777777775</v>
      </c>
      <c r="L238" s="13">
        <f>(VENTAS[[#This Row],[Precio Venta]]-VENTAS[[#This Row],[Costo]])*VENTAS[[#This Row],[Cantidad]]</f>
        <v>9.4222222222222225</v>
      </c>
    </row>
    <row r="239" spans="1:12" ht="14" hidden="1" x14ac:dyDescent="0.15">
      <c r="A239" s="125">
        <v>45081</v>
      </c>
      <c r="B239" s="6"/>
      <c r="C239" s="6"/>
      <c r="D239" s="6"/>
      <c r="E239" s="6" t="s">
        <v>435</v>
      </c>
      <c r="F239" s="4" t="str">
        <f>IFERROR(VLOOKUP(VENTAS[[#This Row],[Código del producto Vendido]],INVENTARIO[],5,FALSE),"-")</f>
        <v>Top acanalado sin mangas</v>
      </c>
      <c r="G239" s="4">
        <v>1</v>
      </c>
      <c r="H239" s="13">
        <v>10</v>
      </c>
      <c r="I239" s="13">
        <f>VENTAS[[#This Row],[Cantidad]]*VENTAS[[#This Row],[Precio Venta]]</f>
        <v>10</v>
      </c>
      <c r="J239" s="13">
        <f>VENTAS[[#This Row],[Total]]*10%</f>
        <v>1</v>
      </c>
      <c r="K239" s="13">
        <f>IFERROR(VLOOKUP(VENTAS[[#This Row],[Código del producto Vendido]],INVENTARIO[],24,FALSE),"-")</f>
        <v>36.93333333333333</v>
      </c>
      <c r="L239" s="13">
        <f>(VENTAS[[#This Row],[Precio Venta]]-VENTAS[[#This Row],[Costo]])*VENTAS[[#This Row],[Cantidad]]</f>
        <v>-26.93333333333333</v>
      </c>
    </row>
    <row r="240" spans="1:12" ht="14" hidden="1" x14ac:dyDescent="0.15">
      <c r="A240" s="126">
        <v>45082</v>
      </c>
      <c r="C240" s="6" t="s">
        <v>1785</v>
      </c>
      <c r="D240" s="6"/>
      <c r="E240" s="6" t="s">
        <v>1709</v>
      </c>
      <c r="F240" s="4" t="str">
        <f>IFERROR(VLOOKUP(VENTAS[[#This Row],[Código del producto Vendido]],INVENTARIO[],5,FALSE),"-")</f>
        <v>Jenas Ajustados Oscuro</v>
      </c>
      <c r="G240" s="4">
        <v>1</v>
      </c>
      <c r="H240" s="13">
        <v>35</v>
      </c>
      <c r="I240" s="13">
        <f>VENTAS[[#This Row],[Cantidad]]*VENTAS[[#This Row],[Precio Venta]]</f>
        <v>35</v>
      </c>
      <c r="J240" s="13">
        <f>VENTAS[[#This Row],[Total]]*10%</f>
        <v>3.5</v>
      </c>
      <c r="K240" s="13">
        <f>IFERROR(VLOOKUP(VENTAS[[#This Row],[Código del producto Vendido]],INVENTARIO[],24,FALSE),"-")</f>
        <v>20.45454545454546</v>
      </c>
      <c r="L240" s="13">
        <f>(VENTAS[[#This Row],[Precio Venta]]-VENTAS[[#This Row],[Costo]])*VENTAS[[#This Row],[Cantidad]]</f>
        <v>14.54545454545454</v>
      </c>
    </row>
    <row r="241" spans="1:12" ht="14" hidden="1" x14ac:dyDescent="0.15">
      <c r="A241" s="126">
        <v>45082</v>
      </c>
      <c r="C241" s="6" t="s">
        <v>1785</v>
      </c>
      <c r="D241" s="6"/>
      <c r="E241" s="6" t="s">
        <v>1712</v>
      </c>
      <c r="F241" s="4" t="str">
        <f>IFERROR(VLOOKUP(VENTAS[[#This Row],[Código del producto Vendido]],INVENTARIO[],5,FALSE),"-")</f>
        <v>Jeans Elastizados Pierna Ancha</v>
      </c>
      <c r="G241" s="4">
        <v>1</v>
      </c>
      <c r="H241" s="13">
        <v>35</v>
      </c>
      <c r="I241" s="13">
        <f>VENTAS[[#This Row],[Cantidad]]*VENTAS[[#This Row],[Precio Venta]]</f>
        <v>35</v>
      </c>
      <c r="J241" s="13">
        <f>VENTAS[[#This Row],[Total]]*10%</f>
        <v>3.5</v>
      </c>
      <c r="K241" s="13">
        <f>IFERROR(VLOOKUP(VENTAS[[#This Row],[Código del producto Vendido]],INVENTARIO[],24,FALSE),"-")</f>
        <v>15.909090909090921</v>
      </c>
      <c r="L241" s="13">
        <f>(VENTAS[[#This Row],[Precio Venta]]-VENTAS[[#This Row],[Costo]])*VENTAS[[#This Row],[Cantidad]]</f>
        <v>19.090909090909079</v>
      </c>
    </row>
    <row r="242" spans="1:12" ht="14" hidden="1" x14ac:dyDescent="0.15">
      <c r="A242" s="126">
        <v>45082</v>
      </c>
      <c r="C242" s="6" t="s">
        <v>1327</v>
      </c>
      <c r="D242" s="6"/>
      <c r="E242" s="6" t="s">
        <v>1385</v>
      </c>
      <c r="F242" s="4" t="str">
        <f>IFERROR(VLOOKUP(VENTAS[[#This Row],[Código del producto Vendido]],INVENTARIO[],5,FALSE),"-")</f>
        <v>Bañador una pieza con mariposa</v>
      </c>
      <c r="G242" s="4">
        <v>1</v>
      </c>
      <c r="H242" s="13">
        <v>20</v>
      </c>
      <c r="I242" s="13">
        <f>VENTAS[[#This Row],[Cantidad]]*VENTAS[[#This Row],[Precio Venta]]</f>
        <v>20</v>
      </c>
      <c r="J242" s="13">
        <f>VENTAS[[#This Row],[Total]]*10%</f>
        <v>2</v>
      </c>
      <c r="K242" s="13">
        <f>IFERROR(VLOOKUP(VENTAS[[#This Row],[Código del producto Vendido]],INVENTARIO[],24,FALSE),"-")</f>
        <v>5.2572222222222216</v>
      </c>
      <c r="L242" s="13">
        <f>(VENTAS[[#This Row],[Precio Venta]]-VENTAS[[#This Row],[Costo]])*VENTAS[[#This Row],[Cantidad]]</f>
        <v>14.742777777777778</v>
      </c>
    </row>
    <row r="243" spans="1:12" ht="14" hidden="1" x14ac:dyDescent="0.15">
      <c r="A243" s="126">
        <v>45082</v>
      </c>
      <c r="C243" s="6" t="s">
        <v>1786</v>
      </c>
      <c r="D243" s="6"/>
      <c r="E243" s="6" t="s">
        <v>1449</v>
      </c>
      <c r="F243" s="4" t="str">
        <f>IFERROR(VLOOKUP(VENTAS[[#This Row],[Código del producto Vendido]],INVENTARIO[],5,FALSE),"-")</f>
        <v>Conjuntot Top corto &amp; Pantalones</v>
      </c>
      <c r="G243" s="4">
        <v>1</v>
      </c>
      <c r="H243" s="13">
        <v>30</v>
      </c>
      <c r="I243" s="13">
        <f>VENTAS[[#This Row],[Cantidad]]*VENTAS[[#This Row],[Precio Venta]]</f>
        <v>30</v>
      </c>
      <c r="J243" s="13">
        <f>VENTAS[[#This Row],[Total]]*10%</f>
        <v>3</v>
      </c>
      <c r="K243" s="13">
        <f>IFERROR(VLOOKUP(VENTAS[[#This Row],[Código del producto Vendido]],INVENTARIO[],24,FALSE),"-")</f>
        <v>13.13111111111111</v>
      </c>
      <c r="L243" s="13">
        <f>(VENTAS[[#This Row],[Precio Venta]]-VENTAS[[#This Row],[Costo]])*VENTAS[[#This Row],[Cantidad]]</f>
        <v>16.86888888888889</v>
      </c>
    </row>
    <row r="244" spans="1:12" ht="14" hidden="1" x14ac:dyDescent="0.15">
      <c r="A244" s="126">
        <v>45085</v>
      </c>
      <c r="C244" s="6" t="s">
        <v>1787</v>
      </c>
      <c r="D244" s="6"/>
      <c r="E244" s="6" t="s">
        <v>1350</v>
      </c>
      <c r="F244" s="4" t="str">
        <f>IFERROR(VLOOKUP(VENTAS[[#This Row],[Código del producto Vendido]],INVENTARIO[],5,FALSE),"-")</f>
        <v xml:space="preserve">Pareo Falda </v>
      </c>
      <c r="G244" s="4">
        <v>1</v>
      </c>
      <c r="H244" s="13">
        <v>8</v>
      </c>
      <c r="I244" s="13">
        <f>VENTAS[[#This Row],[Cantidad]]*VENTAS[[#This Row],[Precio Venta]]</f>
        <v>8</v>
      </c>
      <c r="J244" s="13">
        <f>VENTAS[[#This Row],[Total]]*10%</f>
        <v>0.8</v>
      </c>
      <c r="K244" s="13">
        <f>IFERROR(VLOOKUP(VENTAS[[#This Row],[Código del producto Vendido]],INVENTARIO[],24,FALSE),"-")</f>
        <v>31.490555555555552</v>
      </c>
      <c r="L244" s="13">
        <f>(VENTAS[[#This Row],[Precio Venta]]-VENTAS[[#This Row],[Costo]])*VENTAS[[#This Row],[Cantidad]]</f>
        <v>-23.490555555555552</v>
      </c>
    </row>
    <row r="245" spans="1:12" ht="14" hidden="1" x14ac:dyDescent="0.15">
      <c r="A245" s="126">
        <v>45085</v>
      </c>
      <c r="C245" s="6" t="s">
        <v>1787</v>
      </c>
      <c r="D245" s="6"/>
      <c r="E245" s="6" t="s">
        <v>1367</v>
      </c>
      <c r="F245" s="4" t="str">
        <f>IFERROR(VLOOKUP(VENTAS[[#This Row],[Código del producto Vendido]],INVENTARIO[],5,FALSE),"-")</f>
        <v>Bañador con Cremallera</v>
      </c>
      <c r="G245" s="4">
        <v>1</v>
      </c>
      <c r="H245" s="13">
        <v>28</v>
      </c>
      <c r="I245" s="13">
        <f>VENTAS[[#This Row],[Cantidad]]*VENTAS[[#This Row],[Precio Venta]]</f>
        <v>28</v>
      </c>
      <c r="J245" s="13">
        <f>VENTAS[[#This Row],[Total]]*10%</f>
        <v>2.8000000000000003</v>
      </c>
      <c r="K245" s="13">
        <f>IFERROR(VLOOKUP(VENTAS[[#This Row],[Código del producto Vendido]],INVENTARIO[],24,FALSE),"-")</f>
        <v>4.1194444444444436</v>
      </c>
      <c r="L245" s="13">
        <f>(VENTAS[[#This Row],[Precio Venta]]-VENTAS[[#This Row],[Costo]])*VENTAS[[#This Row],[Cantidad]]</f>
        <v>23.880555555555556</v>
      </c>
    </row>
    <row r="246" spans="1:12" ht="15" hidden="1" customHeight="1" x14ac:dyDescent="0.15">
      <c r="A246" s="126">
        <v>45085</v>
      </c>
      <c r="C246" s="6" t="s">
        <v>1787</v>
      </c>
      <c r="D246" s="6"/>
      <c r="E246" s="6" t="s">
        <v>1674</v>
      </c>
      <c r="F246" s="4" t="str">
        <f>IFERROR(VLOOKUP(VENTAS[[#This Row],[Código del producto Vendido]],INVENTARIO[],5,FALSE),"-")</f>
        <v>Niñas 3 piezas Bañador bikini de rayas combinadas con abertura con kimono</v>
      </c>
      <c r="G246" s="4">
        <v>1</v>
      </c>
      <c r="H246" s="13">
        <v>25</v>
      </c>
      <c r="I246" s="13">
        <f>VENTAS[[#This Row],[Cantidad]]*VENTAS[[#This Row],[Precio Venta]]</f>
        <v>25</v>
      </c>
      <c r="J246" s="13">
        <f>VENTAS[[#This Row],[Total]]*10%</f>
        <v>2.5</v>
      </c>
      <c r="K246" s="13">
        <f>IFERROR(VLOOKUP(VENTAS[[#This Row],[Código del producto Vendido]],INVENTARIO[],24,FALSE),"-")</f>
        <v>10.122727272727273</v>
      </c>
      <c r="L246" s="13">
        <f>(VENTAS[[#This Row],[Precio Venta]]-VENTAS[[#This Row],[Costo]])*VENTAS[[#This Row],[Cantidad]]</f>
        <v>14.877272727272727</v>
      </c>
    </row>
    <row r="247" spans="1:12" ht="14" hidden="1" x14ac:dyDescent="0.15">
      <c r="A247" s="128">
        <v>45085</v>
      </c>
      <c r="C247" s="6" t="s">
        <v>1787</v>
      </c>
      <c r="D247" s="6"/>
      <c r="E247" s="6" t="s">
        <v>1683</v>
      </c>
      <c r="F247" s="4" t="str">
        <f>IFERROR(VLOOKUP(VENTAS[[#This Row],[Código del producto Vendido]],INVENTARIO[],5,FALSE),"-")</f>
        <v>Bikini niña 3 piezas</v>
      </c>
      <c r="G247" s="4">
        <v>1</v>
      </c>
      <c r="H247" s="13">
        <v>25</v>
      </c>
      <c r="I247" s="13">
        <f>VENTAS[[#This Row],[Cantidad]]*VENTAS[[#This Row],[Precio Venta]]</f>
        <v>25</v>
      </c>
      <c r="J247" s="13">
        <f>VENTAS[[#This Row],[Total]]*10%</f>
        <v>2.5</v>
      </c>
      <c r="K247" s="13">
        <f>IFERROR(VLOOKUP(VENTAS[[#This Row],[Código del producto Vendido]],INVENTARIO[],24,FALSE),"-")</f>
        <v>8.0227272727272734</v>
      </c>
      <c r="L247" s="13">
        <f>(VENTAS[[#This Row],[Precio Venta]]-VENTAS[[#This Row],[Costo]])*VENTAS[[#This Row],[Cantidad]]</f>
        <v>16.977272727272727</v>
      </c>
    </row>
    <row r="248" spans="1:12" ht="14" hidden="1" x14ac:dyDescent="0.15">
      <c r="A248" s="126">
        <v>45083</v>
      </c>
      <c r="C248" s="6" t="s">
        <v>1788</v>
      </c>
      <c r="D248" s="6"/>
      <c r="E248" s="6" t="s">
        <v>1429</v>
      </c>
      <c r="F248" s="4" t="str">
        <f>IFERROR(VLOOKUP(VENTAS[[#This Row],[Código del producto Vendido]],INVENTARIO[],5,FALSE),"-")</f>
        <v>Vestido camiseta bajo con abertura</v>
      </c>
      <c r="G248" s="4">
        <v>1</v>
      </c>
      <c r="H248" s="13">
        <v>22</v>
      </c>
      <c r="I248" s="13">
        <f>VENTAS[[#This Row],[Cantidad]]*VENTAS[[#This Row],[Precio Venta]]</f>
        <v>22</v>
      </c>
      <c r="J248" s="13">
        <f>VENTAS[[#This Row],[Total]]*10%</f>
        <v>2.2000000000000002</v>
      </c>
      <c r="K248" s="13">
        <f>IFERROR(VLOOKUP(VENTAS[[#This Row],[Código del producto Vendido]],INVENTARIO[],24,FALSE),"-")</f>
        <v>6.4111111111111114</v>
      </c>
      <c r="L248" s="13">
        <f>(VENTAS[[#This Row],[Precio Venta]]-VENTAS[[#This Row],[Costo]])*VENTAS[[#This Row],[Cantidad]]</f>
        <v>15.588888888888889</v>
      </c>
    </row>
    <row r="249" spans="1:12" ht="14" hidden="1" x14ac:dyDescent="0.15">
      <c r="A249" s="126">
        <v>45085</v>
      </c>
      <c r="C249" s="6" t="s">
        <v>1790</v>
      </c>
      <c r="D249" s="6"/>
      <c r="E249" s="6" t="s">
        <v>1588</v>
      </c>
      <c r="F249" s="4" t="str">
        <f>IFERROR(VLOOKUP(VENTAS[[#This Row],[Código del producto Vendido]],INVENTARIO[],5,FALSE),"-")</f>
        <v>Sandalias Rojas</v>
      </c>
      <c r="G249" s="4">
        <v>1</v>
      </c>
      <c r="H249" s="13">
        <v>35</v>
      </c>
      <c r="I249" s="13">
        <f>VENTAS[[#This Row],[Cantidad]]*VENTAS[[#This Row],[Precio Venta]]</f>
        <v>35</v>
      </c>
      <c r="J249" s="13">
        <f>VENTAS[[#This Row],[Total]]*10%</f>
        <v>3.5</v>
      </c>
      <c r="K249" s="13">
        <f>IFERROR(VLOOKUP(VENTAS[[#This Row],[Código del producto Vendido]],INVENTARIO[],24,FALSE),"-")</f>
        <v>11.555555555555557</v>
      </c>
      <c r="L249" s="13">
        <f>(VENTAS[[#This Row],[Precio Venta]]-VENTAS[[#This Row],[Costo]])*VENTAS[[#This Row],[Cantidad]]</f>
        <v>23.444444444444443</v>
      </c>
    </row>
    <row r="250" spans="1:12" ht="14" hidden="1" x14ac:dyDescent="0.15">
      <c r="A250" s="126">
        <v>45085</v>
      </c>
      <c r="C250" s="6" t="s">
        <v>1790</v>
      </c>
      <c r="D250" s="6"/>
      <c r="E250" s="6" t="s">
        <v>1781</v>
      </c>
      <c r="F250" s="4" t="str">
        <f>IFERROR(VLOOKUP(VENTAS[[#This Row],[Código del producto Vendido]],INVENTARIO[],5,FALSE),"-")</f>
        <v>Sandalias de tiras de tacón cuadrado</v>
      </c>
      <c r="G250" s="4">
        <v>1</v>
      </c>
      <c r="H250" s="13">
        <v>45</v>
      </c>
      <c r="I250" s="13">
        <f>VENTAS[[#This Row],[Cantidad]]*VENTAS[[#This Row],[Precio Venta]]</f>
        <v>45</v>
      </c>
      <c r="J250" s="13">
        <f>VENTAS[[#This Row],[Total]]*10%</f>
        <v>4.5</v>
      </c>
      <c r="K250" s="13">
        <f>IFERROR(VLOOKUP(VENTAS[[#This Row],[Código del producto Vendido]],INVENTARIO[],24,FALSE),"-")</f>
        <v>5.1382352941176492</v>
      </c>
      <c r="L250" s="13">
        <f>(VENTAS[[#This Row],[Precio Venta]]-VENTAS[[#This Row],[Costo]])*VENTAS[[#This Row],[Cantidad]]</f>
        <v>39.861764705882351</v>
      </c>
    </row>
    <row r="251" spans="1:12" ht="14" hidden="1" x14ac:dyDescent="0.15">
      <c r="A251" s="126">
        <v>45086</v>
      </c>
      <c r="C251" s="6" t="s">
        <v>1789</v>
      </c>
      <c r="D251" s="6"/>
      <c r="E251" s="6" t="s">
        <v>1525</v>
      </c>
      <c r="F251" s="4" t="str">
        <f>IFERROR(VLOOKUP(VENTAS[[#This Row],[Código del producto Vendido]],INVENTARIO[],5,FALSE),"-")</f>
        <v>Shorts de cintura con cordón</v>
      </c>
      <c r="G251" s="4">
        <v>1</v>
      </c>
      <c r="H251" s="13">
        <v>19</v>
      </c>
      <c r="I251" s="13">
        <f>VENTAS[[#This Row],[Cantidad]]*VENTAS[[#This Row],[Precio Venta]]</f>
        <v>19</v>
      </c>
      <c r="J251" s="13">
        <f>VENTAS[[#This Row],[Total]]*10%</f>
        <v>1.9000000000000001</v>
      </c>
      <c r="K251" s="13">
        <f>IFERROR(VLOOKUP(VENTAS[[#This Row],[Código del producto Vendido]],INVENTARIO[],24,FALSE),"-")</f>
        <v>6.8344444444444434</v>
      </c>
      <c r="L251" s="13">
        <f>(VENTAS[[#This Row],[Precio Venta]]-VENTAS[[#This Row],[Costo]])*VENTAS[[#This Row],[Cantidad]]</f>
        <v>12.165555555555557</v>
      </c>
    </row>
    <row r="252" spans="1:12" ht="14" hidden="1" x14ac:dyDescent="0.15">
      <c r="A252" s="126">
        <v>45086</v>
      </c>
      <c r="C252" s="6" t="s">
        <v>1789</v>
      </c>
      <c r="D252" s="6"/>
      <c r="E252" s="6" t="s">
        <v>1503</v>
      </c>
      <c r="F252" s="4" t="str">
        <f>IFERROR(VLOOKUP(VENTAS[[#This Row],[Código del producto Vendido]],INVENTARIO[],5,FALSE),"-")</f>
        <v>Bolsa cartera con manija</v>
      </c>
      <c r="G252" s="4">
        <v>1</v>
      </c>
      <c r="H252" s="13">
        <v>15</v>
      </c>
      <c r="I252" s="13">
        <f>VENTAS[[#This Row],[Cantidad]]*VENTAS[[#This Row],[Precio Venta]]</f>
        <v>15</v>
      </c>
      <c r="J252" s="13">
        <f>VENTAS[[#This Row],[Total]]*10%</f>
        <v>1.5</v>
      </c>
      <c r="K252" s="13">
        <f>IFERROR(VLOOKUP(VENTAS[[#This Row],[Código del producto Vendido]],INVENTARIO[],24,FALSE),"-")</f>
        <v>9.2711111111111109</v>
      </c>
      <c r="L252" s="13">
        <f>(VENTAS[[#This Row],[Precio Venta]]-VENTAS[[#This Row],[Costo]])*VENTAS[[#This Row],[Cantidad]]</f>
        <v>5.7288888888888891</v>
      </c>
    </row>
    <row r="253" spans="1:12" ht="14" hidden="1" x14ac:dyDescent="0.15">
      <c r="A253" s="126">
        <v>45086</v>
      </c>
      <c r="C253" s="6" t="s">
        <v>1792</v>
      </c>
      <c r="D253" s="6"/>
      <c r="E253" s="6" t="s">
        <v>1771</v>
      </c>
      <c r="F253" s="4" t="str">
        <f>IFERROR(VLOOKUP(VENTAS[[#This Row],[Código del producto Vendido]],INVENTARIO[],5,FALSE),"-")</f>
        <v>Brasier de encaje_Negro Unitalla</v>
      </c>
      <c r="G253" s="4">
        <v>1</v>
      </c>
      <c r="H253" s="13">
        <v>7</v>
      </c>
      <c r="I253" s="13">
        <f>VENTAS[[#This Row],[Cantidad]]*VENTAS[[#This Row],[Precio Venta]]</f>
        <v>7</v>
      </c>
      <c r="J253" s="13">
        <f>VENTAS[[#This Row],[Total]]*10%</f>
        <v>0.70000000000000007</v>
      </c>
      <c r="K253" s="13">
        <f>IFERROR(VLOOKUP(VENTAS[[#This Row],[Código del producto Vendido]],INVENTARIO[],24,FALSE),"-")</f>
        <v>10.355555555555554</v>
      </c>
      <c r="L253" s="13">
        <f>(VENTAS[[#This Row],[Precio Venta]]-VENTAS[[#This Row],[Costo]])*VENTAS[[#This Row],[Cantidad]]</f>
        <v>-3.3555555555555543</v>
      </c>
    </row>
    <row r="254" spans="1:12" ht="14" hidden="1" x14ac:dyDescent="0.15">
      <c r="A254" s="126">
        <v>45086</v>
      </c>
      <c r="C254" s="6" t="s">
        <v>1792</v>
      </c>
      <c r="D254" s="6"/>
      <c r="E254" s="6" t="s">
        <v>1640</v>
      </c>
      <c r="F254" s="4" t="str">
        <f>IFERROR(VLOOKUP(VENTAS[[#This Row],[Código del producto Vendido]],INVENTARIO[],5,FALSE),"-")</f>
        <v>Brasier de encaje_Blanco Unitalla</v>
      </c>
      <c r="G254" s="4">
        <v>1</v>
      </c>
      <c r="H254" s="13">
        <v>7</v>
      </c>
      <c r="I254" s="13">
        <f>VENTAS[[#This Row],[Cantidad]]*VENTAS[[#This Row],[Precio Venta]]</f>
        <v>7</v>
      </c>
      <c r="J254" s="13">
        <f>VENTAS[[#This Row],[Total]]*10%</f>
        <v>0.70000000000000007</v>
      </c>
      <c r="K254" s="13">
        <f>IFERROR(VLOOKUP(VENTAS[[#This Row],[Código del producto Vendido]],INVENTARIO[],24,FALSE),"-")</f>
        <v>2.5888888888888886</v>
      </c>
      <c r="L254" s="13">
        <f>(VENTAS[[#This Row],[Precio Venta]]-VENTAS[[#This Row],[Costo]])*VENTAS[[#This Row],[Cantidad]]</f>
        <v>4.4111111111111114</v>
      </c>
    </row>
    <row r="255" spans="1:12" ht="14" hidden="1" x14ac:dyDescent="0.15">
      <c r="A255" s="126">
        <v>45086</v>
      </c>
      <c r="C255" s="6" t="s">
        <v>1793</v>
      </c>
      <c r="D255" s="6"/>
      <c r="E255" s="6" t="s">
        <v>1557</v>
      </c>
      <c r="F255" s="4" t="str">
        <f>IFERROR(VLOOKUP(VENTAS[[#This Row],[Código del producto Vendido]],INVENTARIO[],5,FALSE),"-")</f>
        <v>Top con nudo lateral de cuello cruzado</v>
      </c>
      <c r="G255" s="4">
        <v>1</v>
      </c>
      <c r="H255" s="13">
        <v>9</v>
      </c>
      <c r="I255" s="13">
        <f>VENTAS[[#This Row],[Cantidad]]*VENTAS[[#This Row],[Precio Venta]]</f>
        <v>9</v>
      </c>
      <c r="J255" s="13">
        <f>VENTAS[[#This Row],[Total]]*10%</f>
        <v>0.9</v>
      </c>
      <c r="K255" s="13">
        <f>IFERROR(VLOOKUP(VENTAS[[#This Row],[Código del producto Vendido]],INVENTARIO[],24,FALSE),"-")</f>
        <v>6.3966666666666647</v>
      </c>
      <c r="L255" s="13">
        <f>(VENTAS[[#This Row],[Precio Venta]]-VENTAS[[#This Row],[Costo]])*VENTAS[[#This Row],[Cantidad]]</f>
        <v>2.6033333333333353</v>
      </c>
    </row>
    <row r="256" spans="1:12" ht="14" hidden="1" x14ac:dyDescent="0.15">
      <c r="A256" s="126">
        <v>45086</v>
      </c>
      <c r="C256" s="6" t="s">
        <v>1793</v>
      </c>
      <c r="D256" s="6"/>
      <c r="E256" s="6" t="s">
        <v>1531</v>
      </c>
      <c r="F256" s="4" t="str">
        <f>IFERROR(VLOOKUP(VENTAS[[#This Row],[Código del producto Vendido]],INVENTARIO[],5,FALSE),"-")</f>
        <v>Top de cuello cruzado con nudo lateral</v>
      </c>
      <c r="G256" s="4">
        <v>1</v>
      </c>
      <c r="H256" s="13">
        <v>9</v>
      </c>
      <c r="I256" s="13">
        <f>VENTAS[[#This Row],[Cantidad]]*VENTAS[[#This Row],[Precio Venta]]</f>
        <v>9</v>
      </c>
      <c r="J256" s="13">
        <f>VENTAS[[#This Row],[Total]]*10%</f>
        <v>0.9</v>
      </c>
      <c r="K256" s="13">
        <f>IFERROR(VLOOKUP(VENTAS[[#This Row],[Código del producto Vendido]],INVENTARIO[],24,FALSE),"-")</f>
        <v>6.0633333333333326</v>
      </c>
      <c r="L256" s="13">
        <f>(VENTAS[[#This Row],[Precio Venta]]-VENTAS[[#This Row],[Costo]])*VENTAS[[#This Row],[Cantidad]]</f>
        <v>2.9366666666666674</v>
      </c>
    </row>
    <row r="257" spans="1:12" ht="14" hidden="1" x14ac:dyDescent="0.15">
      <c r="A257" s="126">
        <v>45086</v>
      </c>
      <c r="C257" s="6" t="s">
        <v>1794</v>
      </c>
      <c r="D257" s="6"/>
      <c r="E257" s="6" t="s">
        <v>1372</v>
      </c>
      <c r="F257" s="4" t="str">
        <f>IFERROR(VLOOKUP(VENTAS[[#This Row],[Código del producto Vendido]],INVENTARIO[],5,FALSE),"-")</f>
        <v>Bikini Mangas Negro</v>
      </c>
      <c r="G257" s="4">
        <v>1</v>
      </c>
      <c r="H257" s="13">
        <v>25</v>
      </c>
      <c r="I257" s="13">
        <f>VENTAS[[#This Row],[Cantidad]]*VENTAS[[#This Row],[Precio Venta]]</f>
        <v>25</v>
      </c>
      <c r="J257" s="13">
        <f>VENTAS[[#This Row],[Total]]*10%</f>
        <v>2.5</v>
      </c>
      <c r="K257" s="13">
        <f>IFERROR(VLOOKUP(VENTAS[[#This Row],[Código del producto Vendido]],INVENTARIO[],24,FALSE),"-")</f>
        <v>8.4594444444444434</v>
      </c>
      <c r="L257" s="13">
        <f>(VENTAS[[#This Row],[Precio Venta]]-VENTAS[[#This Row],[Costo]])*VENTAS[[#This Row],[Cantidad]]</f>
        <v>16.540555555555557</v>
      </c>
    </row>
    <row r="258" spans="1:12" ht="14" hidden="1" x14ac:dyDescent="0.15">
      <c r="A258" s="126">
        <v>45086</v>
      </c>
      <c r="C258" s="6" t="s">
        <v>1794</v>
      </c>
      <c r="D258" s="6"/>
      <c r="E258" s="6" t="s">
        <v>1756</v>
      </c>
      <c r="F258" s="4" t="str">
        <f>IFERROR(VLOOKUP(VENTAS[[#This Row],[Código del producto Vendido]],INVENTARIO[],5,FALSE),"-")</f>
        <v>Babydoll</v>
      </c>
      <c r="G258" s="4">
        <v>1</v>
      </c>
      <c r="H258" s="13">
        <v>12</v>
      </c>
      <c r="I258" s="13">
        <f>VENTAS[[#This Row],[Cantidad]]*VENTAS[[#This Row],[Precio Venta]]</f>
        <v>12</v>
      </c>
      <c r="J258" s="13">
        <f>VENTAS[[#This Row],[Total]]*10%</f>
        <v>1.2000000000000002</v>
      </c>
      <c r="K258" s="13">
        <f>IFERROR(VLOOKUP(VENTAS[[#This Row],[Código del producto Vendido]],INVENTARIO[],24,FALSE),"-")</f>
        <v>-9.579411764705883</v>
      </c>
      <c r="L258" s="13">
        <f>(VENTAS[[#This Row],[Precio Venta]]-VENTAS[[#This Row],[Costo]])*VENTAS[[#This Row],[Cantidad]]</f>
        <v>21.579411764705881</v>
      </c>
    </row>
    <row r="259" spans="1:12" ht="14" hidden="1" x14ac:dyDescent="0.15">
      <c r="A259" s="126"/>
      <c r="C259" s="6"/>
      <c r="D259" s="6"/>
      <c r="E259" s="6"/>
      <c r="F259" s="4" t="str">
        <f>IFERROR(VLOOKUP(VENTAS[[#This Row],[Código del producto Vendido]],INVENTARIO[],5,FALSE),"-")</f>
        <v>-</v>
      </c>
      <c r="I259" s="13">
        <f>VENTAS[[#This Row],[Cantidad]]*VENTAS[[#This Row],[Precio Venta]]</f>
        <v>0</v>
      </c>
      <c r="J259" s="13">
        <f>VENTAS[[#This Row],[Total]]*10%</f>
        <v>0</v>
      </c>
      <c r="K259" s="13" t="str">
        <f>IFERROR(VLOOKUP(VENTAS[[#This Row],[Código del producto Vendido]],INVENTARIO[],24,FALSE),"-")</f>
        <v>-</v>
      </c>
      <c r="L259" s="13" t="e">
        <f>(VENTAS[[#This Row],[Precio Venta]]-VENTAS[[#This Row],[Costo]])*VENTAS[[#This Row],[Cantidad]]</f>
        <v>#VALUE!</v>
      </c>
    </row>
    <row r="260" spans="1:12" ht="14" hidden="1" x14ac:dyDescent="0.15">
      <c r="A260" s="126">
        <v>45086</v>
      </c>
      <c r="E260" s="6" t="s">
        <v>1610</v>
      </c>
      <c r="F260" s="4" t="str">
        <f>IFERROR(VLOOKUP(VENTAS[[#This Row],[Código del producto Vendido]],INVENTARIO[],5,FALSE),"-")</f>
        <v>Bañador a rayas con lazo</v>
      </c>
      <c r="G260" s="4">
        <v>1</v>
      </c>
      <c r="H260" s="13">
        <v>15</v>
      </c>
      <c r="I260" s="13">
        <f>VENTAS[[#This Row],[Cantidad]]*VENTAS[[#This Row],[Precio Venta]]</f>
        <v>15</v>
      </c>
      <c r="J260" s="13">
        <f>VENTAS[[#This Row],[Total]]*10%</f>
        <v>1.5</v>
      </c>
      <c r="K260" s="13">
        <f>IFERROR(VLOOKUP(VENTAS[[#This Row],[Código del producto Vendido]],INVENTARIO[],24,FALSE),"-")</f>
        <v>6.6999999999999993</v>
      </c>
      <c r="L260" s="13">
        <f>(VENTAS[[#This Row],[Precio Venta]]-VENTAS[[#This Row],[Costo]])*VENTAS[[#This Row],[Cantidad]]</f>
        <v>8.3000000000000007</v>
      </c>
    </row>
    <row r="261" spans="1:12" ht="14" hidden="1" x14ac:dyDescent="0.15">
      <c r="A261" s="126">
        <v>45086</v>
      </c>
      <c r="E261" s="6" t="s">
        <v>1709</v>
      </c>
      <c r="F261" s="4" t="str">
        <f>IFERROR(VLOOKUP(VENTAS[[#This Row],[Código del producto Vendido]],INVENTARIO[],5,FALSE),"-")</f>
        <v>Jenas Ajustados Oscuro</v>
      </c>
      <c r="G261" s="4">
        <v>1</v>
      </c>
      <c r="H261" s="13">
        <v>35</v>
      </c>
      <c r="I261" s="13">
        <f>VENTAS[[#This Row],[Cantidad]]*VENTAS[[#This Row],[Precio Venta]]</f>
        <v>35</v>
      </c>
      <c r="J261" s="13">
        <f>VENTAS[[#This Row],[Total]]*10%</f>
        <v>3.5</v>
      </c>
      <c r="K261" s="13">
        <f>IFERROR(VLOOKUP(VENTAS[[#This Row],[Código del producto Vendido]],INVENTARIO[],24,FALSE),"-")</f>
        <v>20.45454545454546</v>
      </c>
      <c r="L261" s="13">
        <f>(VENTAS[[#This Row],[Precio Venta]]-VENTAS[[#This Row],[Costo]])*VENTAS[[#This Row],[Cantidad]]</f>
        <v>14.54545454545454</v>
      </c>
    </row>
    <row r="262" spans="1:12" ht="14" hidden="1" x14ac:dyDescent="0.15">
      <c r="A262" s="126">
        <v>45088</v>
      </c>
      <c r="E262" s="6" t="s">
        <v>1351</v>
      </c>
      <c r="F262" s="4" t="str">
        <f>IFERROR(VLOOKUP(VENTAS[[#This Row],[Código del producto Vendido]],INVENTARIO[],5,FALSE),"-")</f>
        <v>Bikini Floral</v>
      </c>
      <c r="G262" s="4">
        <v>1</v>
      </c>
      <c r="H262" s="13">
        <v>25</v>
      </c>
      <c r="I262" s="13">
        <f>VENTAS[[#This Row],[Cantidad]]*VENTAS[[#This Row],[Precio Venta]]</f>
        <v>25</v>
      </c>
      <c r="J262" s="13">
        <f>VENTAS[[#This Row],[Total]]*10%</f>
        <v>2.5</v>
      </c>
      <c r="K262" s="13">
        <f>IFERROR(VLOOKUP(VENTAS[[#This Row],[Código del producto Vendido]],INVENTARIO[],24,FALSE),"-")</f>
        <v>6.828888888888887</v>
      </c>
      <c r="L262" s="13">
        <f>(VENTAS[[#This Row],[Precio Venta]]-VENTAS[[#This Row],[Costo]])*VENTAS[[#This Row],[Cantidad]]</f>
        <v>18.171111111111113</v>
      </c>
    </row>
    <row r="263" spans="1:12" ht="14" hidden="1" x14ac:dyDescent="0.15">
      <c r="A263" s="126">
        <v>45088</v>
      </c>
      <c r="E263" s="6" t="s">
        <v>1668</v>
      </c>
      <c r="F263" s="4" t="str">
        <f>IFERROR(VLOOKUP(VENTAS[[#This Row],[Código del producto Vendido]],INVENTARIO[],5,FALSE),"-")</f>
        <v>Vestido Tropical</v>
      </c>
      <c r="G263" s="4">
        <v>1</v>
      </c>
      <c r="H263" s="13">
        <v>30</v>
      </c>
      <c r="I263" s="13">
        <f>VENTAS[[#This Row],[Cantidad]]*VENTAS[[#This Row],[Precio Venta]]</f>
        <v>30</v>
      </c>
      <c r="J263" s="13">
        <f>VENTAS[[#This Row],[Total]]*10%</f>
        <v>3</v>
      </c>
      <c r="K263" s="13">
        <f>IFERROR(VLOOKUP(VENTAS[[#This Row],[Código del producto Vendido]],INVENTARIO[],24,FALSE),"-")</f>
        <v>15.962727272727271</v>
      </c>
      <c r="L263" s="13">
        <f>(VENTAS[[#This Row],[Precio Venta]]-VENTAS[[#This Row],[Costo]])*VENTAS[[#This Row],[Cantidad]]</f>
        <v>14.037272727272729</v>
      </c>
    </row>
    <row r="264" spans="1:12" ht="14" hidden="1" x14ac:dyDescent="0.15">
      <c r="A264" s="126">
        <v>45089</v>
      </c>
      <c r="E264" s="6" t="s">
        <v>1503</v>
      </c>
      <c r="F264" s="4" t="str">
        <f>IFERROR(VLOOKUP(VENTAS[[#This Row],[Código del producto Vendido]],INVENTARIO[],5,FALSE),"-")</f>
        <v>Bolsa cartera con manija</v>
      </c>
      <c r="G264" s="4">
        <v>1</v>
      </c>
      <c r="H264" s="13">
        <v>15</v>
      </c>
      <c r="I264" s="13">
        <f>VENTAS[[#This Row],[Cantidad]]*VENTAS[[#This Row],[Precio Venta]]</f>
        <v>15</v>
      </c>
      <c r="J264" s="13">
        <f>VENTAS[[#This Row],[Total]]*10%</f>
        <v>1.5</v>
      </c>
      <c r="K264" s="13">
        <f>IFERROR(VLOOKUP(VENTAS[[#This Row],[Código del producto Vendido]],INVENTARIO[],24,FALSE),"-")</f>
        <v>9.2711111111111109</v>
      </c>
      <c r="L264" s="13">
        <f>(VENTAS[[#This Row],[Precio Venta]]-VENTAS[[#This Row],[Costo]])*VENTAS[[#This Row],[Cantidad]]</f>
        <v>5.7288888888888891</v>
      </c>
    </row>
    <row r="265" spans="1:12" ht="14" hidden="1" x14ac:dyDescent="0.15">
      <c r="A265" s="126">
        <v>45089</v>
      </c>
      <c r="E265" s="6" t="s">
        <v>1710</v>
      </c>
      <c r="F265" s="4" t="str">
        <f>IFERROR(VLOOKUP(VENTAS[[#This Row],[Código del producto Vendido]],INVENTARIO[],5,FALSE),"-")</f>
        <v xml:space="preserve">Falda Fruncida </v>
      </c>
      <c r="G265" s="4">
        <v>1</v>
      </c>
      <c r="H265" s="13">
        <v>25</v>
      </c>
      <c r="I265" s="13">
        <f>VENTAS[[#This Row],[Cantidad]]*VENTAS[[#This Row],[Precio Venta]]</f>
        <v>25</v>
      </c>
      <c r="J265" s="13">
        <f>VENTAS[[#This Row],[Total]]*10%</f>
        <v>2.5</v>
      </c>
      <c r="K265" s="13">
        <f>IFERROR(VLOOKUP(VENTAS[[#This Row],[Código del producto Vendido]],INVENTARIO[],24,FALSE),"-")</f>
        <v>6.0749999999999993</v>
      </c>
      <c r="L265" s="13">
        <f>(VENTAS[[#This Row],[Precio Venta]]-VENTAS[[#This Row],[Costo]])*VENTAS[[#This Row],[Cantidad]]</f>
        <v>18.925000000000001</v>
      </c>
    </row>
    <row r="266" spans="1:12" ht="14" hidden="1" x14ac:dyDescent="0.15">
      <c r="A266" s="126">
        <v>45089</v>
      </c>
      <c r="E266" s="6" t="s">
        <v>1675</v>
      </c>
      <c r="F266" s="4" t="str">
        <f>IFERROR(VLOOKUP(VENTAS[[#This Row],[Código del producto Vendido]],INVENTARIO[],5,FALSE),"-")</f>
        <v>Pantalón Business Básico</v>
      </c>
      <c r="G266" s="4">
        <v>1</v>
      </c>
      <c r="H266" s="13">
        <v>30</v>
      </c>
      <c r="I266" s="13">
        <f>VENTAS[[#This Row],[Cantidad]]*VENTAS[[#This Row],[Precio Venta]]</f>
        <v>30</v>
      </c>
      <c r="J266" s="13">
        <f>VENTAS[[#This Row],[Total]]*10%</f>
        <v>3</v>
      </c>
      <c r="K266" s="13">
        <f>IFERROR(VLOOKUP(VENTAS[[#This Row],[Código del producto Vendido]],INVENTARIO[],24,FALSE),"-")</f>
        <v>3.8277272727272731</v>
      </c>
      <c r="L266" s="13">
        <f>(VENTAS[[#This Row],[Precio Venta]]-VENTAS[[#This Row],[Costo]])*VENTAS[[#This Row],[Cantidad]]</f>
        <v>26.172272727272727</v>
      </c>
    </row>
    <row r="267" spans="1:12" ht="14" hidden="1" x14ac:dyDescent="0.15">
      <c r="A267" s="126">
        <v>45088</v>
      </c>
      <c r="E267" s="6" t="s">
        <v>1729</v>
      </c>
      <c r="F267" s="4" t="str">
        <f>IFERROR(VLOOKUP(VENTAS[[#This Row],[Código del producto Vendido]],INVENTARIO[],5,FALSE),"-")</f>
        <v>Malla fina Pareo</v>
      </c>
      <c r="G267" s="4">
        <v>1</v>
      </c>
      <c r="H267" s="13">
        <v>12</v>
      </c>
      <c r="I267" s="13">
        <f>VENTAS[[#This Row],[Cantidad]]*VENTAS[[#This Row],[Precio Venta]]</f>
        <v>12</v>
      </c>
      <c r="J267" s="13">
        <f>VENTAS[[#This Row],[Total]]*10%</f>
        <v>1.2000000000000002</v>
      </c>
      <c r="K267" s="13">
        <f>IFERROR(VLOOKUP(VENTAS[[#This Row],[Código del producto Vendido]],INVENTARIO[],24,FALSE),"-")</f>
        <v>2.0764705882352938</v>
      </c>
      <c r="L267" s="13">
        <f>(VENTAS[[#This Row],[Precio Venta]]-VENTAS[[#This Row],[Costo]])*VENTAS[[#This Row],[Cantidad]]</f>
        <v>9.9235294117647062</v>
      </c>
    </row>
    <row r="268" spans="1:12" ht="14" hidden="1" x14ac:dyDescent="0.15">
      <c r="A268" s="126">
        <v>45089</v>
      </c>
      <c r="E268" s="6" t="s">
        <v>1355</v>
      </c>
      <c r="F268" s="4" t="str">
        <f>IFERROR(VLOOKUP(VENTAS[[#This Row],[Código del producto Vendido]],INVENTARIO[],5,FALSE),"-")</f>
        <v>Bikini Mangas Fuccia</v>
      </c>
      <c r="G268" s="4">
        <v>1</v>
      </c>
      <c r="H268" s="13">
        <v>22</v>
      </c>
      <c r="I268" s="13">
        <f>VENTAS[[#This Row],[Cantidad]]*VENTAS[[#This Row],[Precio Venta]]</f>
        <v>22</v>
      </c>
      <c r="J268" s="13">
        <f>VENTAS[[#This Row],[Total]]*10%</f>
        <v>2.2000000000000002</v>
      </c>
      <c r="K268" s="13">
        <f>IFERROR(VLOOKUP(VENTAS[[#This Row],[Código del producto Vendido]],INVENTARIO[],24,FALSE),"-")</f>
        <v>16.009999999999998</v>
      </c>
      <c r="L268" s="13">
        <f>(VENTAS[[#This Row],[Precio Venta]]-VENTAS[[#This Row],[Costo]])*VENTAS[[#This Row],[Cantidad]]</f>
        <v>5.990000000000002</v>
      </c>
    </row>
    <row r="269" spans="1:12" ht="14" hidden="1" x14ac:dyDescent="0.15">
      <c r="A269" s="126">
        <v>45089</v>
      </c>
      <c r="E269" s="6" t="s">
        <v>1479</v>
      </c>
      <c r="F269" s="4" t="str">
        <f>IFERROR(VLOOKUP(VENTAS[[#This Row],[Código del producto Vendido]],INVENTARIO[],5,FALSE),"-")</f>
        <v>Bikini tropical con estampado de hoja</v>
      </c>
      <c r="G269" s="4">
        <v>1</v>
      </c>
      <c r="H269" s="13">
        <v>20</v>
      </c>
      <c r="I269" s="13">
        <f>VENTAS[[#This Row],[Cantidad]]*VENTAS[[#This Row],[Precio Venta]]</f>
        <v>20</v>
      </c>
      <c r="J269" s="13">
        <f>VENTAS[[#This Row],[Total]]*10%</f>
        <v>2</v>
      </c>
      <c r="K269" s="13">
        <f>IFERROR(VLOOKUP(VENTAS[[#This Row],[Código del producto Vendido]],INVENTARIO[],24,FALSE),"-")</f>
        <v>12.822222222222223</v>
      </c>
      <c r="L269" s="13">
        <f>(VENTAS[[#This Row],[Precio Venta]]-VENTAS[[#This Row],[Costo]])*VENTAS[[#This Row],[Cantidad]]</f>
        <v>7.1777777777777771</v>
      </c>
    </row>
    <row r="270" spans="1:12" ht="14" hidden="1" x14ac:dyDescent="0.15">
      <c r="A270" s="126">
        <v>45089</v>
      </c>
      <c r="E270" s="6" t="s">
        <v>1755</v>
      </c>
      <c r="F270" s="4" t="str">
        <f>IFERROR(VLOOKUP(VENTAS[[#This Row],[Código del producto Vendido]],INVENTARIO[],5,FALSE),"-")</f>
        <v>Vestido rojo asimétrico</v>
      </c>
      <c r="G270" s="4">
        <v>1</v>
      </c>
      <c r="H270" s="13">
        <v>25</v>
      </c>
      <c r="I270" s="13">
        <f>VENTAS[[#This Row],[Cantidad]]*VENTAS[[#This Row],[Precio Venta]]</f>
        <v>25</v>
      </c>
      <c r="J270" s="13">
        <f>VENTAS[[#This Row],[Total]]*10%</f>
        <v>2.5</v>
      </c>
      <c r="K270" s="13">
        <f>IFERROR(VLOOKUP(VENTAS[[#This Row],[Código del producto Vendido]],INVENTARIO[],24,FALSE),"-")</f>
        <v>2.257352941176471</v>
      </c>
      <c r="L270" s="13">
        <f>(VENTAS[[#This Row],[Precio Venta]]-VENTAS[[#This Row],[Costo]])*VENTAS[[#This Row],[Cantidad]]</f>
        <v>22.742647058823529</v>
      </c>
    </row>
    <row r="271" spans="1:12" ht="14" hidden="1" x14ac:dyDescent="0.15">
      <c r="A271" s="126">
        <v>45090</v>
      </c>
      <c r="E271" s="6" t="s">
        <v>1746</v>
      </c>
      <c r="F271" s="4" t="str">
        <f>IFERROR(VLOOKUP(VENTAS[[#This Row],[Código del producto Vendido]],INVENTARIO[],5,FALSE),"-")</f>
        <v>Set de lencería de encaje</v>
      </c>
      <c r="G271" s="4">
        <v>1</v>
      </c>
      <c r="H271" s="13">
        <v>15</v>
      </c>
      <c r="I271" s="13">
        <f>VENTAS[[#This Row],[Cantidad]]*VENTAS[[#This Row],[Precio Venta]]</f>
        <v>15</v>
      </c>
      <c r="J271" s="13">
        <f>VENTAS[[#This Row],[Total]]*10%</f>
        <v>1.5</v>
      </c>
      <c r="K271" s="13">
        <f>IFERROR(VLOOKUP(VENTAS[[#This Row],[Código del producto Vendido]],INVENTARIO[],24,FALSE),"-")</f>
        <v>12.78235294117647</v>
      </c>
      <c r="L271" s="13">
        <f>(VENTAS[[#This Row],[Precio Venta]]-VENTAS[[#This Row],[Costo]])*VENTAS[[#This Row],[Cantidad]]</f>
        <v>2.2176470588235304</v>
      </c>
    </row>
    <row r="272" spans="1:12" ht="14" hidden="1" x14ac:dyDescent="0.15">
      <c r="A272" s="126">
        <v>45090</v>
      </c>
      <c r="E272" s="6" t="s">
        <v>1672</v>
      </c>
      <c r="F272" s="4" t="str">
        <f>IFERROR(VLOOKUP(VENTAS[[#This Row],[Código del producto Vendido]],INVENTARIO[],5,FALSE),"-")</f>
        <v xml:space="preserve"> Pantaloneta Verde</v>
      </c>
      <c r="G272" s="4">
        <v>1</v>
      </c>
      <c r="H272" s="13">
        <v>25</v>
      </c>
      <c r="I272" s="13">
        <f>VENTAS[[#This Row],[Cantidad]]*VENTAS[[#This Row],[Precio Venta]]</f>
        <v>25</v>
      </c>
      <c r="J272" s="13">
        <f>VENTAS[[#This Row],[Total]]*10%</f>
        <v>2.5</v>
      </c>
      <c r="K272" s="13">
        <f>IFERROR(VLOOKUP(VENTAS[[#This Row],[Código del producto Vendido]],INVENTARIO[],24,FALSE),"-")</f>
        <v>15.257272727272728</v>
      </c>
      <c r="L272" s="13">
        <f>(VENTAS[[#This Row],[Precio Venta]]-VENTAS[[#This Row],[Costo]])*VENTAS[[#This Row],[Cantidad]]</f>
        <v>9.7427272727272722</v>
      </c>
    </row>
    <row r="273" spans="1:12" ht="14" hidden="1" x14ac:dyDescent="0.15">
      <c r="A273" s="126">
        <v>45090</v>
      </c>
      <c r="E273" s="6" t="s">
        <v>1644</v>
      </c>
      <c r="F273" s="4" t="str">
        <f>IFERROR(VLOOKUP(VENTAS[[#This Row],[Código del producto Vendido]],INVENTARIO[],5,FALSE),"-")</f>
        <v>Braguitas invisibles</v>
      </c>
      <c r="G273" s="4">
        <v>3</v>
      </c>
      <c r="H273" s="13">
        <v>3.5</v>
      </c>
      <c r="I273" s="13">
        <f>VENTAS[[#This Row],[Cantidad]]*VENTAS[[#This Row],[Precio Venta]]</f>
        <v>10.5</v>
      </c>
      <c r="J273" s="13">
        <f>VENTAS[[#This Row],[Total]]*10%</f>
        <v>1.05</v>
      </c>
      <c r="K273" s="13">
        <f>IFERROR(VLOOKUP(VENTAS[[#This Row],[Código del producto Vendido]],INVENTARIO[],24,FALSE),"-")</f>
        <v>4.5166666666666666</v>
      </c>
      <c r="L273" s="13">
        <f>(VENTAS[[#This Row],[Precio Venta]]-VENTAS[[#This Row],[Costo]])*VENTAS[[#This Row],[Cantidad]]</f>
        <v>-3.05</v>
      </c>
    </row>
    <row r="274" spans="1:12" ht="14" hidden="1" x14ac:dyDescent="0.15">
      <c r="A274" s="126">
        <v>45090</v>
      </c>
      <c r="E274" s="6" t="s">
        <v>1771</v>
      </c>
      <c r="F274" s="4" t="str">
        <f>IFERROR(VLOOKUP(VENTAS[[#This Row],[Código del producto Vendido]],INVENTARIO[],5,FALSE),"-")</f>
        <v>Brasier de encaje_Negro Unitalla</v>
      </c>
      <c r="G274" s="4">
        <v>1</v>
      </c>
      <c r="H274" s="13">
        <v>7</v>
      </c>
      <c r="I274" s="13">
        <f>VENTAS[[#This Row],[Cantidad]]*VENTAS[[#This Row],[Precio Venta]]</f>
        <v>7</v>
      </c>
      <c r="J274" s="13">
        <f>VENTAS[[#This Row],[Total]]*10%</f>
        <v>0.70000000000000007</v>
      </c>
      <c r="K274" s="13">
        <f>IFERROR(VLOOKUP(VENTAS[[#This Row],[Código del producto Vendido]],INVENTARIO[],24,FALSE),"-")</f>
        <v>10.355555555555554</v>
      </c>
      <c r="L274" s="13">
        <f>(VENTAS[[#This Row],[Precio Venta]]-VENTAS[[#This Row],[Costo]])*VENTAS[[#This Row],[Cantidad]]</f>
        <v>-3.3555555555555543</v>
      </c>
    </row>
    <row r="275" spans="1:12" ht="14" hidden="1" x14ac:dyDescent="0.15">
      <c r="A275" s="126">
        <v>45090</v>
      </c>
      <c r="E275" s="6" t="s">
        <v>1704</v>
      </c>
      <c r="F275" s="4" t="str">
        <f>IFERROR(VLOOKUP(VENTAS[[#This Row],[Código del producto Vendido]],INVENTARIO[],5,FALSE),"-")</f>
        <v>Top Dreamer Blanco</v>
      </c>
      <c r="G275" s="4">
        <v>1</v>
      </c>
      <c r="H275" s="13">
        <v>12</v>
      </c>
      <c r="I275" s="13">
        <f>VENTAS[[#This Row],[Cantidad]]*VENTAS[[#This Row],[Precio Venta]]</f>
        <v>12</v>
      </c>
      <c r="J275" s="13">
        <f>VENTAS[[#This Row],[Total]]*10%</f>
        <v>1.2000000000000002</v>
      </c>
      <c r="K275" s="13">
        <f>IFERROR(VLOOKUP(VENTAS[[#This Row],[Código del producto Vendido]],INVENTARIO[],24,FALSE),"-")</f>
        <v>4.0409090909090919</v>
      </c>
      <c r="L275" s="13">
        <f>(VENTAS[[#This Row],[Precio Venta]]-VENTAS[[#This Row],[Costo]])*VENTAS[[#This Row],[Cantidad]]</f>
        <v>7.9590909090909081</v>
      </c>
    </row>
    <row r="276" spans="1:12" ht="14" hidden="1" x14ac:dyDescent="0.15">
      <c r="A276" s="126">
        <v>45090</v>
      </c>
      <c r="E276" s="6" t="s">
        <v>1578</v>
      </c>
      <c r="F276" s="4" t="str">
        <f>IFERROR(VLOOKUP(VENTAS[[#This Row],[Código del producto Vendido]],INVENTARIO[],5,FALSE),"-")</f>
        <v>Vestido de un hombro</v>
      </c>
      <c r="G276" s="4">
        <v>1</v>
      </c>
      <c r="H276" s="13">
        <v>19</v>
      </c>
      <c r="I276" s="13">
        <f>VENTAS[[#This Row],[Cantidad]]*VENTAS[[#This Row],[Precio Venta]]</f>
        <v>19</v>
      </c>
      <c r="J276" s="13">
        <f>VENTAS[[#This Row],[Total]]*10%</f>
        <v>1.9000000000000001</v>
      </c>
      <c r="K276" s="13">
        <f>IFERROR(VLOOKUP(VENTAS[[#This Row],[Código del producto Vendido]],INVENTARIO[],24,FALSE),"-")</f>
        <v>5.155555555555555</v>
      </c>
      <c r="L276" s="13">
        <f>(VENTAS[[#This Row],[Precio Venta]]-VENTAS[[#This Row],[Costo]])*VENTAS[[#This Row],[Cantidad]]</f>
        <v>13.844444444444445</v>
      </c>
    </row>
    <row r="277" spans="1:12" ht="20" hidden="1" customHeight="1" x14ac:dyDescent="0.15">
      <c r="A277" s="151">
        <v>45090</v>
      </c>
      <c r="B277" s="146" t="s">
        <v>1942</v>
      </c>
      <c r="C277" s="147"/>
      <c r="D277" s="147"/>
      <c r="E277" s="146" t="s">
        <v>1513</v>
      </c>
      <c r="F277" s="149" t="str">
        <f>IFERROR(VLOOKUP(VENTAS[[#This Row],[Código del producto Vendido]],INVENTARIO[],5,FALSE),"-")</f>
        <v>Calcetines unicolor</v>
      </c>
      <c r="G277" s="149">
        <v>2</v>
      </c>
      <c r="H277" s="150">
        <v>1.5</v>
      </c>
      <c r="I277" s="150">
        <f>VENTAS[[#This Row],[Cantidad]]*VENTAS[[#This Row],[Precio Venta]]</f>
        <v>3</v>
      </c>
      <c r="J277" s="150">
        <f>VENTAS[[#This Row],[Total]]*10%</f>
        <v>0.30000000000000004</v>
      </c>
      <c r="K277" s="150">
        <f>IFERROR(VLOOKUP(VENTAS[[#This Row],[Código del producto Vendido]],INVENTARIO[],24,FALSE),"-")</f>
        <v>9.5555555555555554</v>
      </c>
      <c r="L277" s="150">
        <f>(VENTAS[[#This Row],[Precio Venta]]-VENTAS[[#This Row],[Costo]])*VENTAS[[#This Row],[Cantidad]]</f>
        <v>-16.111111111111111</v>
      </c>
    </row>
    <row r="278" spans="1:12" ht="14" hidden="1" x14ac:dyDescent="0.15">
      <c r="A278" s="125" t="s">
        <v>46</v>
      </c>
      <c r="E278" s="6" t="s">
        <v>1645</v>
      </c>
      <c r="F278" s="4" t="str">
        <f>IFERROR(VLOOKUP(VENTAS[[#This Row],[Código del producto Vendido]],INVENTARIO[],5,FALSE),"-")</f>
        <v>Top Cuello encaje</v>
      </c>
      <c r="G278" s="4">
        <v>1</v>
      </c>
      <c r="H278" s="13">
        <v>7</v>
      </c>
      <c r="I278" s="13">
        <f>VENTAS[[#This Row],[Cantidad]]*VENTAS[[#This Row],[Precio Venta]]</f>
        <v>7</v>
      </c>
      <c r="J278" s="13">
        <f>VENTAS[[#This Row],[Total]]*10%</f>
        <v>0.70000000000000007</v>
      </c>
      <c r="K278" s="13">
        <f>IFERROR(VLOOKUP(VENTAS[[#This Row],[Código del producto Vendido]],INVENTARIO[],24,FALSE),"-")</f>
        <v>17.767272727272729</v>
      </c>
      <c r="L278" s="13">
        <f>(VENTAS[[#This Row],[Precio Venta]]-VENTAS[[#This Row],[Costo]])*VENTAS[[#This Row],[Cantidad]]</f>
        <v>-10.767272727272729</v>
      </c>
    </row>
    <row r="279" spans="1:12" ht="14" hidden="1" x14ac:dyDescent="0.15">
      <c r="A279" s="125" t="s">
        <v>46</v>
      </c>
      <c r="E279" s="6" t="s">
        <v>1771</v>
      </c>
      <c r="F279" s="4" t="str">
        <f>IFERROR(VLOOKUP(VENTAS[[#This Row],[Código del producto Vendido]],INVENTARIO[],5,FALSE),"-")</f>
        <v>Brasier de encaje_Negro Unitalla</v>
      </c>
      <c r="G279" s="4">
        <v>1</v>
      </c>
      <c r="H279" s="13">
        <v>4</v>
      </c>
      <c r="I279" s="13">
        <f>VENTAS[[#This Row],[Cantidad]]*VENTAS[[#This Row],[Precio Venta]]</f>
        <v>4</v>
      </c>
      <c r="J279" s="13">
        <f>VENTAS[[#This Row],[Total]]*10%</f>
        <v>0.4</v>
      </c>
      <c r="K279" s="13">
        <f>IFERROR(VLOOKUP(VENTAS[[#This Row],[Código del producto Vendido]],INVENTARIO[],24,FALSE),"-")</f>
        <v>10.355555555555554</v>
      </c>
      <c r="L279" s="13">
        <f>(VENTAS[[#This Row],[Precio Venta]]-VENTAS[[#This Row],[Costo]])*VENTAS[[#This Row],[Cantidad]]</f>
        <v>-6.3555555555555543</v>
      </c>
    </row>
    <row r="280" spans="1:12" ht="14" hidden="1" x14ac:dyDescent="0.15">
      <c r="A280" s="126">
        <v>45093</v>
      </c>
      <c r="E280" s="6" t="s">
        <v>1389</v>
      </c>
      <c r="F280" s="4" t="str">
        <f>IFERROR(VLOOKUP(VENTAS[[#This Row],[Código del producto Vendido]],INVENTARIO[],5,FALSE),"-")</f>
        <v>Vestido cruzado con abertura con nudo delantero</v>
      </c>
      <c r="G280" s="4">
        <v>1</v>
      </c>
      <c r="H280" s="13">
        <v>25</v>
      </c>
      <c r="I280" s="13">
        <f>VENTAS[[#This Row],[Cantidad]]*VENTAS[[#This Row],[Precio Venta]]</f>
        <v>25</v>
      </c>
      <c r="J280" s="13">
        <f>VENTAS[[#This Row],[Total]]*10%</f>
        <v>2.5</v>
      </c>
      <c r="K280" s="13">
        <f>IFERROR(VLOOKUP(VENTAS[[#This Row],[Código del producto Vendido]],INVENTARIO[],24,FALSE),"-")</f>
        <v>8.431111111111111</v>
      </c>
      <c r="L280" s="13">
        <f>(VENTAS[[#This Row],[Precio Venta]]-VENTAS[[#This Row],[Costo]])*VENTAS[[#This Row],[Cantidad]]</f>
        <v>16.568888888888889</v>
      </c>
    </row>
    <row r="281" spans="1:12" ht="14" hidden="1" x14ac:dyDescent="0.15">
      <c r="A281" s="126">
        <v>45093</v>
      </c>
      <c r="E281" s="6" t="s">
        <v>1203</v>
      </c>
      <c r="F281" s="4" t="str">
        <f>IFERROR(VLOOKUP(VENTAS[[#This Row],[Código del producto Vendido]],INVENTARIO[],5,FALSE),"-")</f>
        <v>Jeans Elastizados Pierna Ancha</v>
      </c>
      <c r="G281" s="4">
        <v>1</v>
      </c>
      <c r="H281" s="13">
        <v>35</v>
      </c>
      <c r="I281" s="13">
        <f>VENTAS[[#This Row],[Cantidad]]*VENTAS[[#This Row],[Precio Venta]]</f>
        <v>35</v>
      </c>
      <c r="J281" s="13">
        <f>VENTAS[[#This Row],[Total]]*10%</f>
        <v>3.5</v>
      </c>
      <c r="K281" s="13">
        <f>IFERROR(VLOOKUP(VENTAS[[#This Row],[Código del producto Vendido]],INVENTARIO[],24,FALSE),"-")</f>
        <v>7.9545454545454604</v>
      </c>
      <c r="L281" s="13">
        <f>(VENTAS[[#This Row],[Precio Venta]]-VENTAS[[#This Row],[Costo]])*VENTAS[[#This Row],[Cantidad]]</f>
        <v>27.04545454545454</v>
      </c>
    </row>
    <row r="282" spans="1:12" ht="14" hidden="1" x14ac:dyDescent="0.15">
      <c r="A282" s="126">
        <v>45093</v>
      </c>
      <c r="E282" s="6" t="s">
        <v>1426</v>
      </c>
      <c r="F282" s="4" t="str">
        <f>IFERROR(VLOOKUP(VENTAS[[#This Row],[Código del producto Vendido]],INVENTARIO[],5,FALSE),"-")</f>
        <v>Vestido Malla en contraste Lunares Elegante</v>
      </c>
      <c r="G282" s="4">
        <v>1</v>
      </c>
      <c r="H282" s="13">
        <v>25</v>
      </c>
      <c r="I282" s="13">
        <f>VENTAS[[#This Row],[Cantidad]]*VENTAS[[#This Row],[Precio Venta]]</f>
        <v>25</v>
      </c>
      <c r="J282" s="13">
        <f>VENTAS[[#This Row],[Total]]*10%</f>
        <v>2.5</v>
      </c>
      <c r="K282" s="13">
        <f>IFERROR(VLOOKUP(VENTAS[[#This Row],[Código del producto Vendido]],INVENTARIO[],24,FALSE),"-")</f>
        <v>9.3888888888888893</v>
      </c>
      <c r="L282" s="13">
        <f>(VENTAS[[#This Row],[Precio Venta]]-VENTAS[[#This Row],[Costo]])*VENTAS[[#This Row],[Cantidad]]</f>
        <v>15.611111111111111</v>
      </c>
    </row>
    <row r="283" spans="1:12" ht="14" hidden="1" x14ac:dyDescent="0.15">
      <c r="A283" s="126">
        <v>45093</v>
      </c>
      <c r="E283" s="6" t="s">
        <v>1414</v>
      </c>
      <c r="F283" s="4" t="str">
        <f>IFERROR(VLOOKUP(VENTAS[[#This Row],[Código del producto Vendido]],INVENTARIO[],5,FALSE),"-")</f>
        <v>Vestido de cuello cuadrado de espalda abierta</v>
      </c>
      <c r="G283" s="4">
        <v>1</v>
      </c>
      <c r="H283" s="13">
        <v>20</v>
      </c>
      <c r="I283" s="13">
        <f>VENTAS[[#This Row],[Cantidad]]*VENTAS[[#This Row],[Precio Venta]]</f>
        <v>20</v>
      </c>
      <c r="J283" s="13">
        <f>VENTAS[[#This Row],[Total]]*10%</f>
        <v>2</v>
      </c>
      <c r="K283" s="13">
        <f>IFERROR(VLOOKUP(VENTAS[[#This Row],[Código del producto Vendido]],INVENTARIO[],24,FALSE),"-")</f>
        <v>6.1244444444444444</v>
      </c>
      <c r="L283" s="13">
        <f>(VENTAS[[#This Row],[Precio Venta]]-VENTAS[[#This Row],[Costo]])*VENTAS[[#This Row],[Cantidad]]</f>
        <v>13.875555555555556</v>
      </c>
    </row>
    <row r="284" spans="1:12" ht="14" hidden="1" x14ac:dyDescent="0.15">
      <c r="A284" s="126">
        <v>45093</v>
      </c>
      <c r="E284" s="6" t="s">
        <v>1407</v>
      </c>
      <c r="F284" s="4" t="str">
        <f>IFERROR(VLOOKUP(VENTAS[[#This Row],[Código del producto Vendido]],INVENTARIO[],5,FALSE),"-")</f>
        <v>Vestido ajustado de tirantes con abertura</v>
      </c>
      <c r="G284" s="4">
        <v>1</v>
      </c>
      <c r="H284" s="13">
        <v>18</v>
      </c>
      <c r="I284" s="13">
        <f>VENTAS[[#This Row],[Cantidad]]*VENTAS[[#This Row],[Precio Venta]]</f>
        <v>18</v>
      </c>
      <c r="J284" s="13">
        <f>VENTAS[[#This Row],[Total]]*10%</f>
        <v>1.8</v>
      </c>
      <c r="K284" s="13">
        <f>IFERROR(VLOOKUP(VENTAS[[#This Row],[Código del producto Vendido]],INVENTARIO[],24,FALSE),"-")</f>
        <v>7.02</v>
      </c>
      <c r="L284" s="13">
        <f>(VENTAS[[#This Row],[Precio Venta]]-VENTAS[[#This Row],[Costo]])*VENTAS[[#This Row],[Cantidad]]</f>
        <v>10.98</v>
      </c>
    </row>
    <row r="285" spans="1:12" ht="14" hidden="1" x14ac:dyDescent="0.15">
      <c r="A285" s="126">
        <v>45093</v>
      </c>
      <c r="E285" s="6" t="s">
        <v>1387</v>
      </c>
      <c r="F285" s="4" t="str">
        <f>IFERROR(VLOOKUP(VENTAS[[#This Row],[Código del producto Vendido]],INVENTARIO[],5,FALSE),"-")</f>
        <v>Vestido con estampado floral con abertura alta</v>
      </c>
      <c r="G285" s="4">
        <v>1</v>
      </c>
      <c r="H285" s="13">
        <v>30</v>
      </c>
      <c r="I285" s="13">
        <f>VENTAS[[#This Row],[Cantidad]]*VENTAS[[#This Row],[Precio Venta]]</f>
        <v>30</v>
      </c>
      <c r="J285" s="13">
        <f>VENTAS[[#This Row],[Total]]*10%</f>
        <v>3</v>
      </c>
      <c r="K285" s="13">
        <f>IFERROR(VLOOKUP(VENTAS[[#This Row],[Código del producto Vendido]],INVENTARIO[],24,FALSE),"-")</f>
        <v>6.1444444444444422</v>
      </c>
      <c r="L285" s="13">
        <f>(VENTAS[[#This Row],[Precio Venta]]-VENTAS[[#This Row],[Costo]])*VENTAS[[#This Row],[Cantidad]]</f>
        <v>23.855555555555558</v>
      </c>
    </row>
    <row r="286" spans="1:12" ht="14" hidden="1" x14ac:dyDescent="0.15">
      <c r="A286" s="126">
        <v>45093</v>
      </c>
      <c r="E286" s="6" t="s">
        <v>1419</v>
      </c>
      <c r="F286" s="4" t="str">
        <f>IFERROR(VLOOKUP(VENTAS[[#This Row],[Código del producto Vendido]],INVENTARIO[],5,FALSE),"-")</f>
        <v>Vestido con abertura con botón floral de margarita</v>
      </c>
      <c r="G286" s="4">
        <v>1</v>
      </c>
      <c r="H286" s="13">
        <v>25</v>
      </c>
      <c r="I286" s="13">
        <f>VENTAS[[#This Row],[Cantidad]]*VENTAS[[#This Row],[Precio Venta]]</f>
        <v>25</v>
      </c>
      <c r="J286" s="13">
        <f>VENTAS[[#This Row],[Total]]*10%</f>
        <v>2.5</v>
      </c>
      <c r="K286" s="13">
        <f>IFERROR(VLOOKUP(VENTAS[[#This Row],[Código del producto Vendido]],INVENTARIO[],24,FALSE),"-")</f>
        <v>5.6999999999999993</v>
      </c>
      <c r="L286" s="13">
        <f>(VENTAS[[#This Row],[Precio Venta]]-VENTAS[[#This Row],[Costo]])*VENTAS[[#This Row],[Cantidad]]</f>
        <v>19.3</v>
      </c>
    </row>
    <row r="287" spans="1:12" ht="14" hidden="1" x14ac:dyDescent="0.15">
      <c r="A287" s="126">
        <v>45093</v>
      </c>
      <c r="E287" s="6" t="s">
        <v>1553</v>
      </c>
      <c r="F287" s="4" t="str">
        <f>IFERROR(VLOOKUP(VENTAS[[#This Row],[Código del producto Vendido]],INVENTARIO[],5,FALSE),"-")</f>
        <v>Vestido con estampado jungla</v>
      </c>
      <c r="G287" s="4">
        <v>1</v>
      </c>
      <c r="H287" s="13">
        <v>17</v>
      </c>
      <c r="I287" s="13">
        <f>VENTAS[[#This Row],[Cantidad]]*VENTAS[[#This Row],[Precio Venta]]</f>
        <v>17</v>
      </c>
      <c r="J287" s="13">
        <f>VENTAS[[#This Row],[Total]]*10%</f>
        <v>1.7000000000000002</v>
      </c>
      <c r="K287" s="13">
        <f>IFERROR(VLOOKUP(VENTAS[[#This Row],[Código del producto Vendido]],INVENTARIO[],24,FALSE),"-")</f>
        <v>5.5555555555555571</v>
      </c>
      <c r="L287" s="13">
        <f>(VENTAS[[#This Row],[Precio Venta]]-VENTAS[[#This Row],[Costo]])*VENTAS[[#This Row],[Cantidad]]</f>
        <v>11.444444444444443</v>
      </c>
    </row>
    <row r="288" spans="1:12" ht="14" hidden="1" x14ac:dyDescent="0.15">
      <c r="A288" s="126">
        <v>45093</v>
      </c>
      <c r="E288" s="6" t="s">
        <v>1632</v>
      </c>
      <c r="F288" s="4" t="str">
        <f>IFERROR(VLOOKUP(VENTAS[[#This Row],[Código del producto Vendido]],INVENTARIO[],5,FALSE),"-")</f>
        <v>Vestido Ajustado brillo</v>
      </c>
      <c r="G288" s="4">
        <v>1</v>
      </c>
      <c r="H288" s="13">
        <v>17</v>
      </c>
      <c r="I288" s="13">
        <f>VENTAS[[#This Row],[Cantidad]]*VENTAS[[#This Row],[Precio Venta]]</f>
        <v>17</v>
      </c>
      <c r="J288" s="13">
        <f>VENTAS[[#This Row],[Total]]*10%</f>
        <v>1.7000000000000002</v>
      </c>
      <c r="K288" s="13">
        <f>IFERROR(VLOOKUP(VENTAS[[#This Row],[Código del producto Vendido]],INVENTARIO[],24,FALSE),"-")</f>
        <v>5.2888888888888896</v>
      </c>
      <c r="L288" s="13">
        <f>(VENTAS[[#This Row],[Precio Venta]]-VENTAS[[#This Row],[Costo]])*VENTAS[[#This Row],[Cantidad]]</f>
        <v>11.71111111111111</v>
      </c>
    </row>
    <row r="289" spans="1:12" ht="14" hidden="1" x14ac:dyDescent="0.15">
      <c r="A289" s="126">
        <v>45093</v>
      </c>
      <c r="E289" s="6" t="s">
        <v>1715</v>
      </c>
      <c r="F289" s="4" t="str">
        <f>IFERROR(VLOOKUP(VENTAS[[#This Row],[Código del producto Vendido]],INVENTARIO[],5,FALSE),"-")</f>
        <v>Jeans Ajustados Claro</v>
      </c>
      <c r="G289" s="4">
        <v>1</v>
      </c>
      <c r="H289" s="13">
        <v>35</v>
      </c>
      <c r="I289" s="13">
        <f>VENTAS[[#This Row],[Cantidad]]*VENTAS[[#This Row],[Precio Venta]]</f>
        <v>35</v>
      </c>
      <c r="J289" s="13">
        <f>VENTAS[[#This Row],[Total]]*10%</f>
        <v>3.5</v>
      </c>
      <c r="K289" s="13">
        <f>IFERROR(VLOOKUP(VENTAS[[#This Row],[Código del producto Vendido]],INVENTARIO[],24,FALSE),"-")</f>
        <v>11.363636363636367</v>
      </c>
      <c r="L289" s="13">
        <f>(VENTAS[[#This Row],[Precio Venta]]-VENTAS[[#This Row],[Costo]])*VENTAS[[#This Row],[Cantidad]]</f>
        <v>23.636363636363633</v>
      </c>
    </row>
    <row r="290" spans="1:12" ht="14" hidden="1" x14ac:dyDescent="0.15">
      <c r="A290" s="126">
        <v>45093</v>
      </c>
      <c r="E290" s="6" t="s">
        <v>1709</v>
      </c>
      <c r="F290" s="4" t="str">
        <f>IFERROR(VLOOKUP(VENTAS[[#This Row],[Código del producto Vendido]],INVENTARIO[],5,FALSE),"-")</f>
        <v>Jenas Ajustados Oscuro</v>
      </c>
      <c r="G290" s="4">
        <v>1</v>
      </c>
      <c r="H290" s="13">
        <v>35</v>
      </c>
      <c r="I290" s="13">
        <f>VENTAS[[#This Row],[Cantidad]]*VENTAS[[#This Row],[Precio Venta]]</f>
        <v>35</v>
      </c>
      <c r="J290" s="13">
        <f>VENTAS[[#This Row],[Total]]*10%</f>
        <v>3.5</v>
      </c>
      <c r="K290" s="13">
        <f>IFERROR(VLOOKUP(VENTAS[[#This Row],[Código del producto Vendido]],INVENTARIO[],24,FALSE),"-")</f>
        <v>20.45454545454546</v>
      </c>
      <c r="L290" s="13">
        <f>(VENTAS[[#This Row],[Precio Venta]]-VENTAS[[#This Row],[Costo]])*VENTAS[[#This Row],[Cantidad]]</f>
        <v>14.54545454545454</v>
      </c>
    </row>
    <row r="291" spans="1:12" ht="14" hidden="1" x14ac:dyDescent="0.15">
      <c r="A291" s="126">
        <v>45094</v>
      </c>
      <c r="E291" s="6" t="s">
        <v>1724</v>
      </c>
      <c r="F291" s="4" t="str">
        <f>IFERROR(VLOOKUP(VENTAS[[#This Row],[Código del producto Vendido]],INVENTARIO[],5,FALSE),"-")</f>
        <v>Jean con roto sencillo</v>
      </c>
      <c r="G291" s="4">
        <v>1</v>
      </c>
      <c r="H291" s="13">
        <v>40</v>
      </c>
      <c r="I291" s="13">
        <f>VENTAS[[#This Row],[Cantidad]]*VENTAS[[#This Row],[Precio Venta]]</f>
        <v>40</v>
      </c>
      <c r="J291" s="13">
        <f>VENTAS[[#This Row],[Total]]*10%</f>
        <v>4</v>
      </c>
      <c r="K291" s="13">
        <f>IFERROR(VLOOKUP(VENTAS[[#This Row],[Código del producto Vendido]],INVENTARIO[],24,FALSE),"-")</f>
        <v>3.735294117647058</v>
      </c>
      <c r="L291" s="13">
        <f>(VENTAS[[#This Row],[Precio Venta]]-VENTAS[[#This Row],[Costo]])*VENTAS[[#This Row],[Cantidad]]</f>
        <v>36.264705882352942</v>
      </c>
    </row>
    <row r="292" spans="1:12" ht="14" hidden="1" x14ac:dyDescent="0.15">
      <c r="A292" s="126">
        <v>45094</v>
      </c>
      <c r="E292" s="6" t="s">
        <v>1708</v>
      </c>
      <c r="F292" s="4" t="str">
        <f>IFERROR(VLOOKUP(VENTAS[[#This Row],[Código del producto Vendido]],INVENTARIO[],5,FALSE),"-")</f>
        <v>Jenas Ajustados Oscuro</v>
      </c>
      <c r="G292" s="4">
        <v>1</v>
      </c>
      <c r="H292" s="13">
        <v>35</v>
      </c>
      <c r="I292" s="13">
        <f>VENTAS[[#This Row],[Cantidad]]*VENTAS[[#This Row],[Precio Venta]]</f>
        <v>35</v>
      </c>
      <c r="J292" s="13">
        <f>VENTAS[[#This Row],[Total]]*10%</f>
        <v>3.5</v>
      </c>
      <c r="K292" s="13">
        <f>IFERROR(VLOOKUP(VENTAS[[#This Row],[Código del producto Vendido]],INVENTARIO[],24,FALSE),"-")</f>
        <v>20.45454545454546</v>
      </c>
      <c r="L292" s="13">
        <f>(VENTAS[[#This Row],[Precio Venta]]-VENTAS[[#This Row],[Costo]])*VENTAS[[#This Row],[Cantidad]]</f>
        <v>14.54545454545454</v>
      </c>
    </row>
    <row r="293" spans="1:12" ht="14" hidden="1" x14ac:dyDescent="0.15">
      <c r="A293" s="126">
        <v>45094</v>
      </c>
      <c r="E293" s="6" t="s">
        <v>1712</v>
      </c>
      <c r="F293" s="4" t="str">
        <f>IFERROR(VLOOKUP(VENTAS[[#This Row],[Código del producto Vendido]],INVENTARIO[],5,FALSE),"-")</f>
        <v>Jeans Elastizados Pierna Ancha</v>
      </c>
      <c r="G293" s="4">
        <v>1</v>
      </c>
      <c r="H293" s="13">
        <v>35</v>
      </c>
      <c r="I293" s="13">
        <f>VENTAS[[#This Row],[Cantidad]]*VENTAS[[#This Row],[Precio Venta]]</f>
        <v>35</v>
      </c>
      <c r="J293" s="13">
        <f>VENTAS[[#This Row],[Total]]*10%</f>
        <v>3.5</v>
      </c>
      <c r="K293" s="13">
        <f>IFERROR(VLOOKUP(VENTAS[[#This Row],[Código del producto Vendido]],INVENTARIO[],24,FALSE),"-")</f>
        <v>15.909090909090921</v>
      </c>
      <c r="L293" s="13">
        <f>(VENTAS[[#This Row],[Precio Venta]]-VENTAS[[#This Row],[Costo]])*VENTAS[[#This Row],[Cantidad]]</f>
        <v>19.090909090909079</v>
      </c>
    </row>
    <row r="294" spans="1:12" ht="14" hidden="1" x14ac:dyDescent="0.15">
      <c r="A294" s="126">
        <v>45094</v>
      </c>
      <c r="E294" s="6" t="s">
        <v>1382</v>
      </c>
      <c r="F294" s="4" t="str">
        <f>IFERROR(VLOOKUP(VENTAS[[#This Row],[Código del producto Vendido]],INVENTARIO[],5,FALSE),"-")</f>
        <v>Jeans de pierna recta desgarro</v>
      </c>
      <c r="G294" s="4">
        <v>1</v>
      </c>
      <c r="H294" s="13">
        <v>30</v>
      </c>
      <c r="I294" s="13">
        <f>VENTAS[[#This Row],[Cantidad]]*VENTAS[[#This Row],[Precio Venta]]</f>
        <v>30</v>
      </c>
      <c r="J294" s="13">
        <f>VENTAS[[#This Row],[Total]]*10%</f>
        <v>3</v>
      </c>
      <c r="K294" s="13">
        <f>IFERROR(VLOOKUP(VENTAS[[#This Row],[Código del producto Vendido]],INVENTARIO[],24,FALSE),"-")</f>
        <v>41.566666666666663</v>
      </c>
      <c r="L294" s="13">
        <f>(VENTAS[[#This Row],[Precio Venta]]-VENTAS[[#This Row],[Costo]])*VENTAS[[#This Row],[Cantidad]]</f>
        <v>-11.566666666666663</v>
      </c>
    </row>
    <row r="295" spans="1:12" ht="14" hidden="1" x14ac:dyDescent="0.15">
      <c r="A295" s="126">
        <v>45094</v>
      </c>
      <c r="E295" s="6" t="s">
        <v>1390</v>
      </c>
      <c r="F295" s="4" t="str">
        <f>IFERROR(VLOOKUP(VENTAS[[#This Row],[Código del producto Vendido]],INVENTARIO[],5,FALSE),"-")</f>
        <v>Top de manga farol con abertura en espalda</v>
      </c>
      <c r="G295" s="4">
        <v>1</v>
      </c>
      <c r="H295" s="13">
        <v>14</v>
      </c>
      <c r="I295" s="13">
        <f>VENTAS[[#This Row],[Cantidad]]*VENTAS[[#This Row],[Precio Venta]]</f>
        <v>14</v>
      </c>
      <c r="J295" s="13">
        <f>VENTAS[[#This Row],[Total]]*10%</f>
        <v>1.4000000000000001</v>
      </c>
      <c r="K295" s="13">
        <f>IFERROR(VLOOKUP(VENTAS[[#This Row],[Código del producto Vendido]],INVENTARIO[],24,FALSE),"-")</f>
        <v>3.7422222222222228</v>
      </c>
      <c r="L295" s="13">
        <f>(VENTAS[[#This Row],[Precio Venta]]-VENTAS[[#This Row],[Costo]])*VENTAS[[#This Row],[Cantidad]]</f>
        <v>10.257777777777777</v>
      </c>
    </row>
    <row r="296" spans="1:12" ht="14" hidden="1" x14ac:dyDescent="0.15">
      <c r="A296" s="126">
        <v>45095</v>
      </c>
      <c r="C296" s="6" t="s">
        <v>1796</v>
      </c>
      <c r="D296" s="6"/>
      <c r="E296" s="6" t="s">
        <v>1395</v>
      </c>
      <c r="F296" s="4" t="str">
        <f>IFERROR(VLOOKUP(VENTAS[[#This Row],[Código del producto Vendido]],INVENTARIO[],5,FALSE),"-")</f>
        <v>Pantalones de pierna ancha de talle alto con abertura</v>
      </c>
      <c r="G296" s="4">
        <v>1</v>
      </c>
      <c r="H296" s="13">
        <v>0</v>
      </c>
      <c r="I296" s="13">
        <f>VENTAS[[#This Row],[Cantidad]]*VENTAS[[#This Row],[Precio Venta]]</f>
        <v>0</v>
      </c>
      <c r="J296" s="13">
        <f>VENTAS[[#This Row],[Total]]*10%</f>
        <v>0</v>
      </c>
      <c r="K296" s="13">
        <f>IFERROR(VLOOKUP(VENTAS[[#This Row],[Código del producto Vendido]],INVENTARIO[],24,FALSE),"-")</f>
        <v>7.5488888888888894</v>
      </c>
      <c r="L296" s="13">
        <f>(VENTAS[[#This Row],[Precio Venta]]-VENTAS[[#This Row],[Costo]])*VENTAS[[#This Row],[Cantidad]]</f>
        <v>-7.5488888888888894</v>
      </c>
    </row>
    <row r="297" spans="1:12" ht="14" hidden="1" x14ac:dyDescent="0.15">
      <c r="A297" s="126">
        <v>45096</v>
      </c>
      <c r="E297" s="6" t="s">
        <v>1782</v>
      </c>
      <c r="F297" s="4" t="str">
        <f>IFERROR(VLOOKUP(VENTAS[[#This Row],[Código del producto Vendido]],INVENTARIO[],5,FALSE),"-")</f>
        <v>Top negro tipo cami</v>
      </c>
      <c r="G297" s="4">
        <v>1</v>
      </c>
      <c r="H297" s="13">
        <v>12</v>
      </c>
      <c r="I297" s="13">
        <f>VENTAS[[#This Row],[Cantidad]]*VENTAS[[#This Row],[Precio Venta]]</f>
        <v>12</v>
      </c>
      <c r="J297" s="13">
        <f>VENTAS[[#This Row],[Total]]*10%</f>
        <v>1.2000000000000002</v>
      </c>
      <c r="K297" s="13">
        <f>IFERROR(VLOOKUP(VENTAS[[#This Row],[Código del producto Vendido]],INVENTARIO[],24,FALSE),"-")</f>
        <v>2</v>
      </c>
      <c r="L297" s="13">
        <f>(VENTAS[[#This Row],[Precio Venta]]-VENTAS[[#This Row],[Costo]])*VENTAS[[#This Row],[Cantidad]]</f>
        <v>10</v>
      </c>
    </row>
    <row r="298" spans="1:12" ht="14" hidden="1" x14ac:dyDescent="0.15">
      <c r="A298" s="126">
        <v>45096</v>
      </c>
      <c r="E298" s="6" t="s">
        <v>1750</v>
      </c>
      <c r="F298" s="4" t="str">
        <f>IFERROR(VLOOKUP(VENTAS[[#This Row],[Código del producto Vendido]],INVENTARIO[],5,FALSE),"-")</f>
        <v>Blusa elegante de cuello blanco</v>
      </c>
      <c r="G298" s="4">
        <v>1</v>
      </c>
      <c r="H298" s="13">
        <v>15</v>
      </c>
      <c r="I298" s="13">
        <f>VENTAS[[#This Row],[Cantidad]]*VENTAS[[#This Row],[Precio Venta]]</f>
        <v>15</v>
      </c>
      <c r="J298" s="13">
        <f>VENTAS[[#This Row],[Total]]*10%</f>
        <v>1.5</v>
      </c>
      <c r="K298" s="13">
        <f>IFERROR(VLOOKUP(VENTAS[[#This Row],[Código del producto Vendido]],INVENTARIO[],24,FALSE),"-")</f>
        <v>4.2235294117647051</v>
      </c>
      <c r="L298" s="13">
        <f>(VENTAS[[#This Row],[Precio Venta]]-VENTAS[[#This Row],[Costo]])*VENTAS[[#This Row],[Cantidad]]</f>
        <v>10.776470588235295</v>
      </c>
    </row>
    <row r="299" spans="1:12" ht="14" hidden="1" x14ac:dyDescent="0.15">
      <c r="A299" s="126">
        <v>45097</v>
      </c>
      <c r="E299" s="6" t="s">
        <v>1355</v>
      </c>
      <c r="F299" s="4" t="str">
        <f>IFERROR(VLOOKUP(VENTAS[[#This Row],[Código del producto Vendido]],INVENTARIO[],5,FALSE),"-")</f>
        <v>Bikini Mangas Fuccia</v>
      </c>
      <c r="G299" s="4">
        <v>1</v>
      </c>
      <c r="H299" s="13">
        <v>22</v>
      </c>
      <c r="I299" s="13">
        <f>VENTAS[[#This Row],[Cantidad]]*VENTAS[[#This Row],[Precio Venta]]</f>
        <v>22</v>
      </c>
      <c r="J299" s="13">
        <f>VENTAS[[#This Row],[Total]]*10%</f>
        <v>2.2000000000000002</v>
      </c>
      <c r="K299" s="13">
        <f>IFERROR(VLOOKUP(VENTAS[[#This Row],[Código del producto Vendido]],INVENTARIO[],24,FALSE),"-")</f>
        <v>16.009999999999998</v>
      </c>
      <c r="L299" s="13">
        <f>(VENTAS[[#This Row],[Precio Venta]]-VENTAS[[#This Row],[Costo]])*VENTAS[[#This Row],[Cantidad]]</f>
        <v>5.990000000000002</v>
      </c>
    </row>
    <row r="300" spans="1:12" ht="14" hidden="1" x14ac:dyDescent="0.15">
      <c r="A300" s="126">
        <v>45097</v>
      </c>
      <c r="E300" s="6" t="s">
        <v>1713</v>
      </c>
      <c r="F300" s="4" t="str">
        <f>IFERROR(VLOOKUP(VENTAS[[#This Row],[Código del producto Vendido]],INVENTARIO[],5,FALSE),"-")</f>
        <v>Jeans Elastizados Pierna Ancha</v>
      </c>
      <c r="G300" s="4">
        <v>1</v>
      </c>
      <c r="H300" s="13">
        <v>35</v>
      </c>
      <c r="I300" s="13">
        <f>VENTAS[[#This Row],[Cantidad]]*VENTAS[[#This Row],[Precio Venta]]</f>
        <v>35</v>
      </c>
      <c r="J300" s="13">
        <f>VENTAS[[#This Row],[Total]]*10%</f>
        <v>3.5</v>
      </c>
      <c r="K300" s="13">
        <f>IFERROR(VLOOKUP(VENTAS[[#This Row],[Código del producto Vendido]],INVENTARIO[],24,FALSE),"-")</f>
        <v>11.931818181818191</v>
      </c>
      <c r="L300" s="13">
        <f>(VENTAS[[#This Row],[Precio Venta]]-VENTAS[[#This Row],[Costo]])*VENTAS[[#This Row],[Cantidad]]</f>
        <v>23.068181818181809</v>
      </c>
    </row>
    <row r="301" spans="1:12" ht="14" hidden="1" x14ac:dyDescent="0.15">
      <c r="A301" s="126">
        <v>45097</v>
      </c>
      <c r="E301" s="6" t="s">
        <v>1695</v>
      </c>
      <c r="F301" s="4" t="str">
        <f>IFERROR(VLOOKUP(VENTAS[[#This Row],[Código del producto Vendido]],INVENTARIO[],5,FALSE),"-")</f>
        <v>Bañador una pieza con estampado de planta cremallera</v>
      </c>
      <c r="G301" s="4">
        <v>1</v>
      </c>
      <c r="H301" s="13">
        <v>25</v>
      </c>
      <c r="I301" s="13">
        <f>VENTAS[[#This Row],[Cantidad]]*VENTAS[[#This Row],[Precio Venta]]</f>
        <v>25</v>
      </c>
      <c r="J301" s="13">
        <f>VENTAS[[#This Row],[Total]]*10%</f>
        <v>2.5</v>
      </c>
      <c r="K301" s="13">
        <f>IFERROR(VLOOKUP(VENTAS[[#This Row],[Código del producto Vendido]],INVENTARIO[],24,FALSE),"-")</f>
        <v>15.709090909090911</v>
      </c>
      <c r="L301" s="13">
        <f>(VENTAS[[#This Row],[Precio Venta]]-VENTAS[[#This Row],[Costo]])*VENTAS[[#This Row],[Cantidad]]</f>
        <v>9.2909090909090892</v>
      </c>
    </row>
    <row r="302" spans="1:12" ht="14" hidden="1" x14ac:dyDescent="0.15">
      <c r="A302" s="126">
        <v>45097</v>
      </c>
      <c r="E302" s="6" t="s">
        <v>1624</v>
      </c>
      <c r="F302" s="4" t="str">
        <f>IFERROR(VLOOKUP(VENTAS[[#This Row],[Código del producto Vendido]],INVENTARIO[],5,FALSE),"-")</f>
        <v>Pareo corazón</v>
      </c>
      <c r="G302" s="4">
        <v>1</v>
      </c>
      <c r="H302" s="13">
        <v>10</v>
      </c>
      <c r="I302" s="13">
        <f>VENTAS[[#This Row],[Cantidad]]*VENTAS[[#This Row],[Precio Venta]]</f>
        <v>10</v>
      </c>
      <c r="J302" s="13">
        <f>VENTAS[[#This Row],[Total]]*10%</f>
        <v>1</v>
      </c>
      <c r="K302" s="13">
        <f>IFERROR(VLOOKUP(VENTAS[[#This Row],[Código del producto Vendido]],INVENTARIO[],24,FALSE),"-")</f>
        <v>5.3222222222222229</v>
      </c>
      <c r="L302" s="13">
        <f>(VENTAS[[#This Row],[Precio Venta]]-VENTAS[[#This Row],[Costo]])*VENTAS[[#This Row],[Cantidad]]</f>
        <v>4.6777777777777771</v>
      </c>
    </row>
    <row r="303" spans="1:12" s="94" customFormat="1" ht="14" hidden="1" x14ac:dyDescent="0.15">
      <c r="A303" s="129">
        <v>45097</v>
      </c>
      <c r="B303" s="93" t="s">
        <v>1947</v>
      </c>
      <c r="E303" s="93" t="s">
        <v>1589</v>
      </c>
      <c r="F303" s="95" t="str">
        <f>IFERROR(VLOOKUP(VENTAS[[#This Row],[Código del producto Vendido]],INVENTARIO[],5,FALSE),"-")</f>
        <v>Sandalias Trenzadas</v>
      </c>
      <c r="G303" s="95">
        <v>1</v>
      </c>
      <c r="H303" s="96">
        <v>35</v>
      </c>
      <c r="I303" s="96">
        <f>VENTAS[[#This Row],[Cantidad]]*VENTAS[[#This Row],[Precio Venta]]</f>
        <v>35</v>
      </c>
      <c r="J303" s="96">
        <f>VENTAS[[#This Row],[Total]]*10%</f>
        <v>3.5</v>
      </c>
      <c r="K303" s="96">
        <f>IFERROR(VLOOKUP(VENTAS[[#This Row],[Código del producto Vendido]],INVENTARIO[],24,FALSE),"-")</f>
        <v>4.5</v>
      </c>
      <c r="L303" s="96">
        <f>(VENTAS[[#This Row],[Precio Venta]]-VENTAS[[#This Row],[Costo]])*VENTAS[[#This Row],[Cantidad]]</f>
        <v>30.5</v>
      </c>
    </row>
    <row r="304" spans="1:12" ht="14" hidden="1" x14ac:dyDescent="0.15">
      <c r="A304" s="129">
        <v>45100</v>
      </c>
      <c r="B304" s="93" t="s">
        <v>1798</v>
      </c>
      <c r="C304" s="93" t="s">
        <v>1946</v>
      </c>
      <c r="D304" s="93"/>
      <c r="E304" s="93" t="s">
        <v>1382</v>
      </c>
      <c r="F304" s="95" t="str">
        <f>IFERROR(VLOOKUP(VENTAS[[#This Row],[Código del producto Vendido]],INVENTARIO[],5,FALSE),"-")</f>
        <v>Jeans de pierna recta desgarro</v>
      </c>
      <c r="G304" s="95">
        <v>1</v>
      </c>
      <c r="H304" s="96">
        <v>30</v>
      </c>
      <c r="I304" s="96">
        <f>VENTAS[[#This Row],[Cantidad]]*VENTAS[[#This Row],[Precio Venta]]</f>
        <v>30</v>
      </c>
      <c r="J304" s="96">
        <f>VENTAS[[#This Row],[Total]]*10%</f>
        <v>3</v>
      </c>
      <c r="K304" s="96">
        <f>IFERROR(VLOOKUP(VENTAS[[#This Row],[Código del producto Vendido]],INVENTARIO[],24,FALSE),"-")</f>
        <v>41.566666666666663</v>
      </c>
      <c r="L304" s="96">
        <f>(VENTAS[[#This Row],[Precio Venta]]-VENTAS[[#This Row],[Costo]])*VENTAS[[#This Row],[Cantidad]]</f>
        <v>-11.566666666666663</v>
      </c>
    </row>
    <row r="305" spans="1:12" ht="14" hidden="1" x14ac:dyDescent="0.15">
      <c r="A305" s="126">
        <v>45106</v>
      </c>
      <c r="E305" s="6" t="s">
        <v>1714</v>
      </c>
      <c r="F305" s="4" t="str">
        <f>IFERROR(VLOOKUP(VENTAS[[#This Row],[Código del producto Vendido]],INVENTARIO[],5,FALSE),"-")</f>
        <v>Jeans Ajustados Claro</v>
      </c>
      <c r="G305" s="4">
        <v>1</v>
      </c>
      <c r="H305" s="13">
        <v>35</v>
      </c>
      <c r="I305" s="13">
        <f>VENTAS[[#This Row],[Cantidad]]*VENTAS[[#This Row],[Precio Venta]]</f>
        <v>35</v>
      </c>
      <c r="J305" s="13">
        <f>VENTAS[[#This Row],[Total]]*10%</f>
        <v>3.5</v>
      </c>
      <c r="K305" s="13">
        <f>IFERROR(VLOOKUP(VENTAS[[#This Row],[Código del producto Vendido]],INVENTARIO[],24,FALSE),"-")</f>
        <v>3.5454545454545503</v>
      </c>
      <c r="L305" s="13">
        <f>(VENTAS[[#This Row],[Precio Venta]]-VENTAS[[#This Row],[Costo]])*VENTAS[[#This Row],[Cantidad]]</f>
        <v>31.45454545454545</v>
      </c>
    </row>
    <row r="306" spans="1:12" ht="14" hidden="1" x14ac:dyDescent="0.15">
      <c r="A306" s="126">
        <v>45106</v>
      </c>
      <c r="E306" s="6" t="s">
        <v>1571</v>
      </c>
      <c r="F306" s="4" t="str">
        <f>IFERROR(VLOOKUP(VENTAS[[#This Row],[Código del producto Vendido]],INVENTARIO[],5,FALSE),"-")</f>
        <v>Top bandeau</v>
      </c>
      <c r="G306" s="4">
        <v>1</v>
      </c>
      <c r="H306" s="13">
        <v>15</v>
      </c>
      <c r="I306" s="13">
        <f>VENTAS[[#This Row],[Cantidad]]*VENTAS[[#This Row],[Precio Venta]]</f>
        <v>15</v>
      </c>
      <c r="J306" s="13">
        <f>VENTAS[[#This Row],[Total]]*10%</f>
        <v>1.5</v>
      </c>
      <c r="K306" s="13">
        <f>IFERROR(VLOOKUP(VENTAS[[#This Row],[Código del producto Vendido]],INVENTARIO[],24,FALSE),"-")</f>
        <v>3.8999999999999986</v>
      </c>
      <c r="L306" s="13">
        <f>(VENTAS[[#This Row],[Precio Venta]]-VENTAS[[#This Row],[Costo]])*VENTAS[[#This Row],[Cantidad]]</f>
        <v>11.100000000000001</v>
      </c>
    </row>
    <row r="307" spans="1:12" ht="14" hidden="1" x14ac:dyDescent="0.15">
      <c r="A307" s="126">
        <v>45107</v>
      </c>
      <c r="E307" s="6" t="s">
        <v>1726</v>
      </c>
      <c r="F307" s="4" t="str">
        <f>IFERROR(VLOOKUP(VENTAS[[#This Row],[Código del producto Vendido]],INVENTARIO[],5,FALSE),"-")</f>
        <v>Vestido floreado a un hombro</v>
      </c>
      <c r="G307" s="4">
        <v>1</v>
      </c>
      <c r="H307" s="13">
        <v>35</v>
      </c>
      <c r="I307" s="13">
        <f>VENTAS[[#This Row],[Cantidad]]*VENTAS[[#This Row],[Precio Venta]]</f>
        <v>35</v>
      </c>
      <c r="J307" s="13">
        <f>VENTAS[[#This Row],[Total]]*10%</f>
        <v>3.5</v>
      </c>
      <c r="K307" s="13">
        <f>IFERROR(VLOOKUP(VENTAS[[#This Row],[Código del producto Vendido]],INVENTARIO[],24,FALSE),"-")</f>
        <v>9.1985294117647065</v>
      </c>
      <c r="L307" s="13">
        <f>(VENTAS[[#This Row],[Precio Venta]]-VENTAS[[#This Row],[Costo]])*VENTAS[[#This Row],[Cantidad]]</f>
        <v>25.801470588235293</v>
      </c>
    </row>
    <row r="308" spans="1:12" ht="14" hidden="1" x14ac:dyDescent="0.15">
      <c r="A308" s="126">
        <v>45107</v>
      </c>
      <c r="E308" s="6" t="s">
        <v>1685</v>
      </c>
      <c r="F308" s="4" t="str">
        <f>IFERROR(VLOOKUP(VENTAS[[#This Row],[Código del producto Vendido]],INVENTARIO[],5,FALSE),"-")</f>
        <v>Vestido con abertura</v>
      </c>
      <c r="G308" s="4">
        <v>1</v>
      </c>
      <c r="H308" s="13">
        <v>22</v>
      </c>
      <c r="I308" s="13">
        <f>VENTAS[[#This Row],[Cantidad]]*VENTAS[[#This Row],[Precio Venta]]</f>
        <v>22</v>
      </c>
      <c r="J308" s="13">
        <f>VENTAS[[#This Row],[Total]]*10%</f>
        <v>2.2000000000000002</v>
      </c>
      <c r="K308" s="13">
        <f>IFERROR(VLOOKUP(VENTAS[[#This Row],[Código del producto Vendido]],INVENTARIO[],24,FALSE),"-")</f>
        <v>6.9722727272727276</v>
      </c>
      <c r="L308" s="13">
        <f>(VENTAS[[#This Row],[Precio Venta]]-VENTAS[[#This Row],[Costo]])*VENTAS[[#This Row],[Cantidad]]</f>
        <v>15.027727272727272</v>
      </c>
    </row>
    <row r="309" spans="1:12" ht="14" hidden="1" x14ac:dyDescent="0.15">
      <c r="A309" s="126">
        <v>45103</v>
      </c>
      <c r="E309" s="6" t="s">
        <v>1673</v>
      </c>
      <c r="F309" s="4" t="str">
        <f>IFERROR(VLOOKUP(VENTAS[[#This Row],[Código del producto Vendido]],INVENTARIO[],5,FALSE),"-")</f>
        <v xml:space="preserve"> Pantaloneta Verde</v>
      </c>
      <c r="G309" s="4">
        <v>1</v>
      </c>
      <c r="H309" s="13">
        <v>25</v>
      </c>
      <c r="I309" s="13">
        <f>VENTAS[[#This Row],[Cantidad]]*VENTAS[[#This Row],[Precio Venta]]</f>
        <v>25</v>
      </c>
      <c r="J309" s="13">
        <f>VENTAS[[#This Row],[Total]]*10%</f>
        <v>2.5</v>
      </c>
      <c r="K309" s="13">
        <f>IFERROR(VLOOKUP(VENTAS[[#This Row],[Código del producto Vendido]],INVENTARIO[],24,FALSE),"-")</f>
        <v>22.885909090909092</v>
      </c>
      <c r="L309" s="13">
        <f>(VENTAS[[#This Row],[Precio Venta]]-VENTAS[[#This Row],[Costo]])*VENTAS[[#This Row],[Cantidad]]</f>
        <v>2.1140909090909084</v>
      </c>
    </row>
    <row r="310" spans="1:12" ht="14" hidden="1" x14ac:dyDescent="0.15">
      <c r="A310" s="126">
        <v>45100</v>
      </c>
      <c r="E310" s="6" t="s">
        <v>1648</v>
      </c>
      <c r="F310" s="4" t="str">
        <f>IFERROR(VLOOKUP(VENTAS[[#This Row],[Código del producto Vendido]],INVENTARIO[],5,FALSE),"-")</f>
        <v>Bañador con adorno de malla</v>
      </c>
      <c r="G310" s="4">
        <v>1</v>
      </c>
      <c r="H310" s="13">
        <v>25</v>
      </c>
      <c r="I310" s="13">
        <f>VENTAS[[#This Row],[Cantidad]]*VENTAS[[#This Row],[Precio Venta]]</f>
        <v>25</v>
      </c>
      <c r="J310" s="13">
        <f>VENTAS[[#This Row],[Total]]*10%</f>
        <v>2.5</v>
      </c>
      <c r="K310" s="13">
        <f>IFERROR(VLOOKUP(VENTAS[[#This Row],[Código del producto Vendido]],INVENTARIO[],24,FALSE),"-")</f>
        <v>14.340909090909093</v>
      </c>
      <c r="L310" s="13">
        <f>(VENTAS[[#This Row],[Precio Venta]]-VENTAS[[#This Row],[Costo]])*VENTAS[[#This Row],[Cantidad]]</f>
        <v>10.659090909090907</v>
      </c>
    </row>
    <row r="311" spans="1:12" ht="14" hidden="1" x14ac:dyDescent="0.15">
      <c r="A311" s="125">
        <v>45103</v>
      </c>
      <c r="E311" s="6" t="s">
        <v>1653</v>
      </c>
      <c r="F311" s="4" t="str">
        <f>IFERROR(VLOOKUP(VENTAS[[#This Row],[Código del producto Vendido]],INVENTARIO[],5,FALSE),"-")</f>
        <v>Bikini Floral</v>
      </c>
      <c r="G311" s="4">
        <v>1</v>
      </c>
      <c r="H311" s="13">
        <v>28</v>
      </c>
      <c r="I311" s="13">
        <f>VENTAS[[#This Row],[Cantidad]]*VENTAS[[#This Row],[Precio Venta]]</f>
        <v>28</v>
      </c>
      <c r="J311" s="13">
        <f>VENTAS[[#This Row],[Total]]*10%</f>
        <v>2.8000000000000003</v>
      </c>
      <c r="K311" s="13">
        <f>IFERROR(VLOOKUP(VENTAS[[#This Row],[Código del producto Vendido]],INVENTARIO[],24,FALSE),"-")</f>
        <v>4.9872727272727282</v>
      </c>
      <c r="L311" s="13">
        <f>(VENTAS[[#This Row],[Precio Venta]]-VENTAS[[#This Row],[Costo]])*VENTAS[[#This Row],[Cantidad]]</f>
        <v>23.012727272727272</v>
      </c>
    </row>
    <row r="312" spans="1:12" ht="14" hidden="1" x14ac:dyDescent="0.15">
      <c r="A312" s="126">
        <v>45100</v>
      </c>
      <c r="E312" s="6" t="s">
        <v>1730</v>
      </c>
      <c r="F312" s="4" t="str">
        <f>IFERROR(VLOOKUP(VENTAS[[#This Row],[Código del producto Vendido]],INVENTARIO[],5,FALSE),"-")</f>
        <v>Bikini Short con cordón de ajuste</v>
      </c>
      <c r="G312" s="4">
        <v>1</v>
      </c>
      <c r="H312" s="13">
        <v>28</v>
      </c>
      <c r="I312" s="13">
        <f>VENTAS[[#This Row],[Cantidad]]*VENTAS[[#This Row],[Precio Venta]]</f>
        <v>28</v>
      </c>
      <c r="J312" s="13">
        <f>VENTAS[[#This Row],[Total]]*10%</f>
        <v>2.8000000000000003</v>
      </c>
      <c r="K312" s="13">
        <f>IFERROR(VLOOKUP(VENTAS[[#This Row],[Código del producto Vendido]],INVENTARIO[],24,FALSE),"-")</f>
        <v>9.441176470588232</v>
      </c>
      <c r="L312" s="13">
        <f>(VENTAS[[#This Row],[Precio Venta]]-VENTAS[[#This Row],[Costo]])*VENTAS[[#This Row],[Cantidad]]</f>
        <v>18.558823529411768</v>
      </c>
    </row>
    <row r="313" spans="1:12" ht="14" hidden="1" x14ac:dyDescent="0.15">
      <c r="A313" s="126">
        <v>45103</v>
      </c>
      <c r="E313" s="6" t="s">
        <v>1731</v>
      </c>
      <c r="F313" s="4" t="str">
        <f>IFERROR(VLOOKUP(VENTAS[[#This Row],[Código del producto Vendido]],INVENTARIO[],5,FALSE),"-")</f>
        <v>Bikini Short con cordón de ajuste</v>
      </c>
      <c r="G313" s="4">
        <v>1</v>
      </c>
      <c r="H313" s="13">
        <v>28</v>
      </c>
      <c r="I313" s="13">
        <f>VENTAS[[#This Row],[Cantidad]]*VENTAS[[#This Row],[Precio Venta]]</f>
        <v>28</v>
      </c>
      <c r="J313" s="13">
        <f>VENTAS[[#This Row],[Total]]*10%</f>
        <v>2.8000000000000003</v>
      </c>
      <c r="K313" s="13">
        <f>IFERROR(VLOOKUP(VENTAS[[#This Row],[Código del producto Vendido]],INVENTARIO[],24,FALSE),"-")</f>
        <v>9.441176470588232</v>
      </c>
      <c r="L313" s="13">
        <f>(VENTAS[[#This Row],[Precio Venta]]-VENTAS[[#This Row],[Costo]])*VENTAS[[#This Row],[Cantidad]]</f>
        <v>18.558823529411768</v>
      </c>
    </row>
    <row r="314" spans="1:12" ht="14" hidden="1" x14ac:dyDescent="0.15">
      <c r="A314" s="126">
        <v>45100</v>
      </c>
      <c r="E314" s="6" t="s">
        <v>1732</v>
      </c>
      <c r="F314" s="4" t="str">
        <f>IFERROR(VLOOKUP(VENTAS[[#This Row],[Código del producto Vendido]],INVENTARIO[],5,FALSE),"-")</f>
        <v>Bañador en contraste azul</v>
      </c>
      <c r="G314" s="4">
        <v>1</v>
      </c>
      <c r="H314" s="13">
        <v>28</v>
      </c>
      <c r="I314" s="13">
        <f>VENTAS[[#This Row],[Cantidad]]*VENTAS[[#This Row],[Precio Venta]]</f>
        <v>28</v>
      </c>
      <c r="J314" s="13">
        <f>VENTAS[[#This Row],[Total]]*10%</f>
        <v>2.8000000000000003</v>
      </c>
      <c r="K314" s="13">
        <f>IFERROR(VLOOKUP(VENTAS[[#This Row],[Código del producto Vendido]],INVENTARIO[],24,FALSE),"-")</f>
        <v>5.8610294117647079</v>
      </c>
      <c r="L314" s="13">
        <f>(VENTAS[[#This Row],[Precio Venta]]-VENTAS[[#This Row],[Costo]])*VENTAS[[#This Row],[Cantidad]]</f>
        <v>22.138970588235292</v>
      </c>
    </row>
    <row r="315" spans="1:12" ht="14" hidden="1" x14ac:dyDescent="0.15">
      <c r="A315" s="126">
        <v>45100</v>
      </c>
      <c r="E315" s="6" t="s">
        <v>1752</v>
      </c>
      <c r="F315" s="4" t="str">
        <f>IFERROR(VLOOKUP(VENTAS[[#This Row],[Código del producto Vendido]],INVENTARIO[],5,FALSE),"-")</f>
        <v>Maxi Vestido espalda corrida</v>
      </c>
      <c r="G315" s="4">
        <v>1</v>
      </c>
      <c r="H315" s="13">
        <v>30</v>
      </c>
      <c r="I315" s="13">
        <f>VENTAS[[#This Row],[Cantidad]]*VENTAS[[#This Row],[Precio Venta]]</f>
        <v>30</v>
      </c>
      <c r="J315" s="13">
        <f>VENTAS[[#This Row],[Total]]*10%</f>
        <v>3</v>
      </c>
      <c r="K315" s="13">
        <f>IFERROR(VLOOKUP(VENTAS[[#This Row],[Código del producto Vendido]],INVENTARIO[],24,FALSE),"-")</f>
        <v>7.845588235294116</v>
      </c>
      <c r="L315" s="13">
        <f>(VENTAS[[#This Row],[Precio Venta]]-VENTAS[[#This Row],[Costo]])*VENTAS[[#This Row],[Cantidad]]</f>
        <v>22.154411764705884</v>
      </c>
    </row>
    <row r="316" spans="1:12" ht="14" hidden="1" x14ac:dyDescent="0.15">
      <c r="A316" s="126">
        <v>45100</v>
      </c>
      <c r="E316" s="6" t="s">
        <v>1655</v>
      </c>
      <c r="F316" s="4" t="str">
        <f>IFERROR(VLOOKUP(VENTAS[[#This Row],[Código del producto Vendido]],INVENTARIO[],5,FALSE),"-")</f>
        <v>Bikini Floral</v>
      </c>
      <c r="G316" s="4">
        <v>1</v>
      </c>
      <c r="H316" s="13">
        <v>28</v>
      </c>
      <c r="I316" s="13">
        <f>VENTAS[[#This Row],[Cantidad]]*VENTAS[[#This Row],[Precio Venta]]</f>
        <v>28</v>
      </c>
      <c r="J316" s="13">
        <f>VENTAS[[#This Row],[Total]]*10%</f>
        <v>2.8000000000000003</v>
      </c>
      <c r="K316" s="13">
        <f>IFERROR(VLOOKUP(VENTAS[[#This Row],[Código del producto Vendido]],INVENTARIO[],24,FALSE),"-")</f>
        <v>14.961818181818185</v>
      </c>
      <c r="L316" s="13">
        <f>(VENTAS[[#This Row],[Precio Venta]]-VENTAS[[#This Row],[Costo]])*VENTAS[[#This Row],[Cantidad]]</f>
        <v>13.038181818181815</v>
      </c>
    </row>
    <row r="317" spans="1:12" ht="14" hidden="1" x14ac:dyDescent="0.15">
      <c r="A317" s="125">
        <v>45133</v>
      </c>
      <c r="E317" s="6" t="s">
        <v>1432</v>
      </c>
      <c r="F317" s="4" t="str">
        <f>IFERROR(VLOOKUP(VENTAS[[#This Row],[Código del producto Vendido]],INVENTARIO[],5,FALSE),"-")</f>
        <v>Top de cuello V media manga</v>
      </c>
      <c r="G317" s="4">
        <v>1</v>
      </c>
      <c r="H317" s="13">
        <v>14</v>
      </c>
      <c r="I317" s="13">
        <f>VENTAS[[#This Row],[Cantidad]]*VENTAS[[#This Row],[Precio Venta]]</f>
        <v>14</v>
      </c>
      <c r="J317" s="13">
        <f>VENTAS[[#This Row],[Total]]*10%</f>
        <v>1.4000000000000001</v>
      </c>
      <c r="K317" s="13">
        <f>IFERROR(VLOOKUP(VENTAS[[#This Row],[Código del producto Vendido]],INVENTARIO[],24,FALSE),"-")</f>
        <v>5.6044444444444448</v>
      </c>
      <c r="L317" s="13">
        <f>(VENTAS[[#This Row],[Precio Venta]]-VENTAS[[#This Row],[Costo]])*VENTAS[[#This Row],[Cantidad]]</f>
        <v>8.3955555555555552</v>
      </c>
    </row>
    <row r="318" spans="1:12" ht="14" hidden="1" x14ac:dyDescent="0.15">
      <c r="A318" s="128">
        <v>45133</v>
      </c>
      <c r="E318" s="6" t="s">
        <v>1411</v>
      </c>
      <c r="F318" s="4" t="str">
        <f>IFERROR(VLOOKUP(VENTAS[[#This Row],[Código del producto Vendido]],INVENTARIO[],5,FALSE),"-")</f>
        <v>Top de cuello con cordón de lunares</v>
      </c>
      <c r="G318" s="4">
        <v>1</v>
      </c>
      <c r="H318" s="13">
        <v>12</v>
      </c>
      <c r="I318" s="13">
        <f>VENTAS[[#This Row],[Cantidad]]*VENTAS[[#This Row],[Precio Venta]]</f>
        <v>12</v>
      </c>
      <c r="J318" s="13">
        <f>VENTAS[[#This Row],[Total]]*10%</f>
        <v>1.2000000000000002</v>
      </c>
      <c r="K318" s="13">
        <f>IFERROR(VLOOKUP(VENTAS[[#This Row],[Código del producto Vendido]],INVENTARIO[],24,FALSE),"-")</f>
        <v>2.8955555555555552</v>
      </c>
      <c r="L318" s="13">
        <f>(VENTAS[[#This Row],[Precio Venta]]-VENTAS[[#This Row],[Costo]])*VENTAS[[#This Row],[Cantidad]]</f>
        <v>9.1044444444444448</v>
      </c>
    </row>
    <row r="319" spans="1:12" ht="14" hidden="1" x14ac:dyDescent="0.15">
      <c r="A319" s="126">
        <v>45108</v>
      </c>
      <c r="E319" s="6" t="s">
        <v>1394</v>
      </c>
      <c r="F319" s="4" t="str">
        <f>IFERROR(VLOOKUP(VENTAS[[#This Row],[Código del producto Vendido]],INVENTARIO[],5,FALSE),"-")</f>
        <v>Pantalones de pierna ancha de talle alto con abertura</v>
      </c>
      <c r="G319" s="4">
        <v>1</v>
      </c>
      <c r="H319" s="13">
        <v>22</v>
      </c>
      <c r="I319" s="13">
        <f>VENTAS[[#This Row],[Cantidad]]*VENTAS[[#This Row],[Precio Venta]]</f>
        <v>22</v>
      </c>
      <c r="J319" s="13">
        <f>VENTAS[[#This Row],[Total]]*10%</f>
        <v>2.2000000000000002</v>
      </c>
      <c r="K319" s="13">
        <f>IFERROR(VLOOKUP(VENTAS[[#This Row],[Código del producto Vendido]],INVENTARIO[],24,FALSE),"-")</f>
        <v>7.5488888888888894</v>
      </c>
      <c r="L319" s="13">
        <f>(VENTAS[[#This Row],[Precio Venta]]-VENTAS[[#This Row],[Costo]])*VENTAS[[#This Row],[Cantidad]]</f>
        <v>14.451111111111111</v>
      </c>
    </row>
    <row r="320" spans="1:12" ht="17" hidden="1" customHeight="1" x14ac:dyDescent="0.15">
      <c r="A320" s="126">
        <v>45107</v>
      </c>
      <c r="E320" s="6" t="s">
        <v>1350</v>
      </c>
      <c r="F320" s="4" t="str">
        <f>IFERROR(VLOOKUP(VENTAS[[#This Row],[Código del producto Vendido]],INVENTARIO[],5,FALSE),"-")</f>
        <v xml:space="preserve">Pareo Falda </v>
      </c>
      <c r="G320" s="4">
        <v>1</v>
      </c>
      <c r="H320" s="13">
        <v>8</v>
      </c>
      <c r="I320" s="13">
        <f>VENTAS[[#This Row],[Cantidad]]*VENTAS[[#This Row],[Precio Venta]]</f>
        <v>8</v>
      </c>
      <c r="J320" s="13">
        <f>VENTAS[[#This Row],[Total]]*10%</f>
        <v>0.8</v>
      </c>
      <c r="K320" s="13">
        <f>IFERROR(VLOOKUP(VENTAS[[#This Row],[Código del producto Vendido]],INVENTARIO[],24,FALSE),"-")</f>
        <v>31.490555555555552</v>
      </c>
      <c r="L320" s="13">
        <f>(VENTAS[[#This Row],[Precio Venta]]-VENTAS[[#This Row],[Costo]])*VENTAS[[#This Row],[Cantidad]]</f>
        <v>-23.490555555555552</v>
      </c>
    </row>
    <row r="321" spans="1:12" ht="14" hidden="1" x14ac:dyDescent="0.15">
      <c r="A321" s="126">
        <v>45108</v>
      </c>
      <c r="E321" s="6" t="s">
        <v>1645</v>
      </c>
      <c r="F321" s="4" t="str">
        <f>IFERROR(VLOOKUP(VENTAS[[#This Row],[Código del producto Vendido]],INVENTARIO[],5,FALSE),"-")</f>
        <v>Top Cuello encaje</v>
      </c>
      <c r="G321" s="4">
        <v>1</v>
      </c>
      <c r="H321" s="13">
        <v>12</v>
      </c>
      <c r="I321" s="13">
        <f>VENTAS[[#This Row],[Cantidad]]*VENTAS[[#This Row],[Precio Venta]]</f>
        <v>12</v>
      </c>
      <c r="J321" s="13">
        <f>VENTAS[[#This Row],[Total]]*10%</f>
        <v>1.2000000000000002</v>
      </c>
      <c r="K321" s="13">
        <f>IFERROR(VLOOKUP(VENTAS[[#This Row],[Código del producto Vendido]],INVENTARIO[],24,FALSE),"-")</f>
        <v>17.767272727272729</v>
      </c>
      <c r="L321" s="13">
        <f>(VENTAS[[#This Row],[Precio Venta]]-VENTAS[[#This Row],[Costo]])*VENTAS[[#This Row],[Cantidad]]</f>
        <v>-5.7672727272727293</v>
      </c>
    </row>
    <row r="322" spans="1:12" ht="14" hidden="1" x14ac:dyDescent="0.15">
      <c r="A322" s="126">
        <v>45107</v>
      </c>
      <c r="E322" s="6" t="s">
        <v>1657</v>
      </c>
      <c r="F322" s="4" t="str">
        <f>IFERROR(VLOOKUP(VENTAS[[#This Row],[Código del producto Vendido]],INVENTARIO[],5,FALSE),"-")</f>
        <v>Bañador de pierna alta</v>
      </c>
      <c r="G322" s="4">
        <v>1</v>
      </c>
      <c r="H322" s="13">
        <v>28</v>
      </c>
      <c r="I322" s="13">
        <f>VENTAS[[#This Row],[Cantidad]]*VENTAS[[#This Row],[Precio Venta]]</f>
        <v>28</v>
      </c>
      <c r="J322" s="13">
        <f>VENTAS[[#This Row],[Total]]*10%</f>
        <v>2.8000000000000003</v>
      </c>
      <c r="K322" s="13">
        <f>IFERROR(VLOOKUP(VENTAS[[#This Row],[Código del producto Vendido]],INVENTARIO[],24,FALSE),"-")</f>
        <v>18.613636363636367</v>
      </c>
      <c r="L322" s="13">
        <f>(VENTAS[[#This Row],[Precio Venta]]-VENTAS[[#This Row],[Costo]])*VENTAS[[#This Row],[Cantidad]]</f>
        <v>9.3863636363636331</v>
      </c>
    </row>
    <row r="323" spans="1:12" ht="14" hidden="1" x14ac:dyDescent="0.15">
      <c r="A323" s="126">
        <v>45133</v>
      </c>
      <c r="E323" s="6" t="s">
        <v>1423</v>
      </c>
      <c r="F323" s="4" t="str">
        <f>IFERROR(VLOOKUP(VENTAS[[#This Row],[Código del producto Vendido]],INVENTARIO[],5,FALSE),"-")</f>
        <v>Blusas Botón Floral Casual</v>
      </c>
      <c r="G323" s="4">
        <v>1</v>
      </c>
      <c r="H323" s="13">
        <v>14</v>
      </c>
      <c r="I323" s="13">
        <f>VENTAS[[#This Row],[Cantidad]]*VENTAS[[#This Row],[Precio Venta]]</f>
        <v>14</v>
      </c>
      <c r="J323" s="13">
        <f>VENTAS[[#This Row],[Total]]*10%</f>
        <v>1.4000000000000001</v>
      </c>
      <c r="K323" s="13">
        <f>IFERROR(VLOOKUP(VENTAS[[#This Row],[Código del producto Vendido]],INVENTARIO[],24,FALSE),"-")</f>
        <v>4.4977777777777774</v>
      </c>
      <c r="L323" s="13">
        <f>(VENTAS[[#This Row],[Precio Venta]]-VENTAS[[#This Row],[Costo]])*VENTAS[[#This Row],[Cantidad]]</f>
        <v>9.5022222222222226</v>
      </c>
    </row>
    <row r="324" spans="1:12" ht="14" hidden="1" x14ac:dyDescent="0.15">
      <c r="A324" s="126">
        <v>45103</v>
      </c>
      <c r="E324" s="6" t="s">
        <v>1706</v>
      </c>
      <c r="F324" s="4" t="str">
        <f>IFERROR(VLOOKUP(VENTAS[[#This Row],[Código del producto Vendido]],INVENTARIO[],5,FALSE),"-")</f>
        <v>Top cuello V Blanco</v>
      </c>
      <c r="G324" s="4">
        <v>1</v>
      </c>
      <c r="H324" s="13">
        <v>12</v>
      </c>
      <c r="I324" s="13">
        <f>VENTAS[[#This Row],[Cantidad]]*VENTAS[[#This Row],[Precio Venta]]</f>
        <v>12</v>
      </c>
      <c r="J324" s="13">
        <f>VENTAS[[#This Row],[Total]]*10%</f>
        <v>1.2000000000000002</v>
      </c>
      <c r="K324" s="13">
        <f>IFERROR(VLOOKUP(VENTAS[[#This Row],[Código del producto Vendido]],INVENTARIO[],24,FALSE),"-")</f>
        <v>9.1329545454545471</v>
      </c>
      <c r="L324" s="13">
        <f>(VENTAS[[#This Row],[Precio Venta]]-VENTAS[[#This Row],[Costo]])*VENTAS[[#This Row],[Cantidad]]</f>
        <v>2.8670454545454529</v>
      </c>
    </row>
    <row r="325" spans="1:12" ht="14" hidden="1" x14ac:dyDescent="0.15">
      <c r="A325" s="126">
        <v>45108</v>
      </c>
      <c r="E325" s="6" t="s">
        <v>1672</v>
      </c>
      <c r="F325" s="4" t="str">
        <f>IFERROR(VLOOKUP(VENTAS[[#This Row],[Código del producto Vendido]],INVENTARIO[],5,FALSE),"-")</f>
        <v xml:space="preserve"> Pantaloneta Verde</v>
      </c>
      <c r="G325" s="4">
        <v>1</v>
      </c>
      <c r="H325" s="13">
        <v>25</v>
      </c>
      <c r="I325" s="13">
        <f>VENTAS[[#This Row],[Cantidad]]*VENTAS[[#This Row],[Precio Venta]]</f>
        <v>25</v>
      </c>
      <c r="J325" s="13">
        <f>VENTAS[[#This Row],[Total]]*10%</f>
        <v>2.5</v>
      </c>
      <c r="K325" s="13">
        <f>IFERROR(VLOOKUP(VENTAS[[#This Row],[Código del producto Vendido]],INVENTARIO[],24,FALSE),"-")</f>
        <v>15.257272727272728</v>
      </c>
      <c r="L325" s="13">
        <f>(VENTAS[[#This Row],[Precio Venta]]-VENTAS[[#This Row],[Costo]])*VENTAS[[#This Row],[Cantidad]]</f>
        <v>9.7427272727272722</v>
      </c>
    </row>
    <row r="326" spans="1:12" ht="14" hidden="1" x14ac:dyDescent="0.15">
      <c r="A326" s="126">
        <v>45110</v>
      </c>
      <c r="E326" s="6" t="s">
        <v>1731</v>
      </c>
      <c r="F326" s="4" t="str">
        <f>IFERROR(VLOOKUP(VENTAS[[#This Row],[Código del producto Vendido]],INVENTARIO[],5,FALSE),"-")</f>
        <v>Bikini Short con cordón de ajuste</v>
      </c>
      <c r="G326" s="4">
        <v>1</v>
      </c>
      <c r="H326" s="13">
        <v>28</v>
      </c>
      <c r="I326" s="13">
        <f>VENTAS[[#This Row],[Cantidad]]*VENTAS[[#This Row],[Precio Venta]]</f>
        <v>28</v>
      </c>
      <c r="J326" s="13">
        <f>VENTAS[[#This Row],[Total]]*10%</f>
        <v>2.8000000000000003</v>
      </c>
      <c r="K326" s="13">
        <f>IFERROR(VLOOKUP(VENTAS[[#This Row],[Código del producto Vendido]],INVENTARIO[],24,FALSE),"-")</f>
        <v>9.441176470588232</v>
      </c>
      <c r="L326" s="13">
        <f>(VENTAS[[#This Row],[Precio Venta]]-VENTAS[[#This Row],[Costo]])*VENTAS[[#This Row],[Cantidad]]</f>
        <v>18.558823529411768</v>
      </c>
    </row>
    <row r="327" spans="1:12" ht="14" hidden="1" x14ac:dyDescent="0.15">
      <c r="A327" s="125">
        <v>45113</v>
      </c>
      <c r="E327" s="6" t="s">
        <v>1716</v>
      </c>
      <c r="F327" s="4" t="str">
        <f>IFERROR(VLOOKUP(VENTAS[[#This Row],[Código del producto Vendido]],INVENTARIO[],5,FALSE),"-")</f>
        <v>Pantaloneta Camel</v>
      </c>
      <c r="G327" s="4">
        <v>1</v>
      </c>
      <c r="H327" s="13">
        <v>30</v>
      </c>
      <c r="I327" s="13">
        <f>VENTAS[[#This Row],[Cantidad]]*VENTAS[[#This Row],[Precio Venta]]</f>
        <v>30</v>
      </c>
      <c r="J327" s="13">
        <f>VENTAS[[#This Row],[Total]]*10%</f>
        <v>3</v>
      </c>
      <c r="K327" s="13">
        <f>IFERROR(VLOOKUP(VENTAS[[#This Row],[Código del producto Vendido]],INVENTARIO[],24,FALSE),"-")</f>
        <v>8.3522727272727266</v>
      </c>
      <c r="L327" s="13">
        <f>(VENTAS[[#This Row],[Precio Venta]]-VENTAS[[#This Row],[Costo]])*VENTAS[[#This Row],[Cantidad]]</f>
        <v>21.647727272727273</v>
      </c>
    </row>
    <row r="328" spans="1:12" ht="14" hidden="1" x14ac:dyDescent="0.15">
      <c r="A328" s="126">
        <v>45113</v>
      </c>
      <c r="E328" s="6" t="s">
        <v>1655</v>
      </c>
      <c r="F328" s="4" t="str">
        <f>IFERROR(VLOOKUP(VENTAS[[#This Row],[Código del producto Vendido]],INVENTARIO[],5,FALSE),"-")</f>
        <v>Bikini Floral</v>
      </c>
      <c r="G328" s="4">
        <v>1</v>
      </c>
      <c r="H328" s="13">
        <v>28</v>
      </c>
      <c r="I328" s="13">
        <f>VENTAS[[#This Row],[Cantidad]]*VENTAS[[#This Row],[Precio Venta]]</f>
        <v>28</v>
      </c>
      <c r="J328" s="13">
        <f>VENTAS[[#This Row],[Total]]*10%</f>
        <v>2.8000000000000003</v>
      </c>
      <c r="K328" s="13">
        <f>IFERROR(VLOOKUP(VENTAS[[#This Row],[Código del producto Vendido]],INVENTARIO[],24,FALSE),"-")</f>
        <v>14.961818181818185</v>
      </c>
      <c r="L328" s="13">
        <f>(VENTAS[[#This Row],[Precio Venta]]-VENTAS[[#This Row],[Costo]])*VENTAS[[#This Row],[Cantidad]]</f>
        <v>13.038181818181815</v>
      </c>
    </row>
    <row r="329" spans="1:12" ht="14" hidden="1" x14ac:dyDescent="0.15">
      <c r="A329" s="126">
        <v>45114</v>
      </c>
      <c r="E329" s="6" t="s">
        <v>1733</v>
      </c>
      <c r="F329" s="4" t="str">
        <f>IFERROR(VLOOKUP(VENTAS[[#This Row],[Código del producto Vendido]],INVENTARIO[],5,FALSE),"-")</f>
        <v>Bañador en contraste azul</v>
      </c>
      <c r="G329" s="4">
        <v>1</v>
      </c>
      <c r="H329" s="13">
        <v>28</v>
      </c>
      <c r="I329" s="13">
        <f>VENTAS[[#This Row],[Cantidad]]*VENTAS[[#This Row],[Precio Venta]]</f>
        <v>28</v>
      </c>
      <c r="J329" s="13">
        <f>VENTAS[[#This Row],[Total]]*10%</f>
        <v>2.8000000000000003</v>
      </c>
      <c r="K329" s="13">
        <f>IFERROR(VLOOKUP(VENTAS[[#This Row],[Código del producto Vendido]],INVENTARIO[],24,FALSE),"-")</f>
        <v>11.722058823529416</v>
      </c>
      <c r="L329" s="13">
        <f>(VENTAS[[#This Row],[Precio Venta]]-VENTAS[[#This Row],[Costo]])*VENTAS[[#This Row],[Cantidad]]</f>
        <v>16.277941176470584</v>
      </c>
    </row>
    <row r="330" spans="1:12" ht="14" hidden="1" x14ac:dyDescent="0.15">
      <c r="A330" s="126">
        <v>45111</v>
      </c>
      <c r="E330" s="6" t="s">
        <v>1415</v>
      </c>
      <c r="F330" s="4" t="str">
        <f>IFERROR(VLOOKUP(VENTAS[[#This Row],[Código del producto Vendido]],INVENTARIO[],5,FALSE),"-")</f>
        <v>Blusa de manga mariposa escote V</v>
      </c>
      <c r="G330" s="4">
        <v>1</v>
      </c>
      <c r="H330" s="13">
        <v>14</v>
      </c>
      <c r="I330" s="13">
        <f>VENTAS[[#This Row],[Cantidad]]*VENTAS[[#This Row],[Precio Venta]]</f>
        <v>14</v>
      </c>
      <c r="J330" s="13">
        <f>VENTAS[[#This Row],[Total]]*10%</f>
        <v>1.4000000000000001</v>
      </c>
      <c r="K330" s="13">
        <f>IFERROR(VLOOKUP(VENTAS[[#This Row],[Código del producto Vendido]],INVENTARIO[],24,FALSE),"-")</f>
        <v>3.4955555555555549</v>
      </c>
      <c r="L330" s="13">
        <f>(VENTAS[[#This Row],[Precio Venta]]-VENTAS[[#This Row],[Costo]])*VENTAS[[#This Row],[Cantidad]]</f>
        <v>10.504444444444445</v>
      </c>
    </row>
    <row r="331" spans="1:12" ht="14" hidden="1" x14ac:dyDescent="0.15">
      <c r="A331" s="126">
        <v>45116</v>
      </c>
      <c r="E331" s="6" t="s">
        <v>1356</v>
      </c>
      <c r="F331" s="4" t="str">
        <f>IFERROR(VLOOKUP(VENTAS[[#This Row],[Código del producto Vendido]],INVENTARIO[],5,FALSE),"-")</f>
        <v>Bikini Mangas Fuccia</v>
      </c>
      <c r="G331" s="4">
        <v>1</v>
      </c>
      <c r="H331" s="13">
        <v>22</v>
      </c>
      <c r="I331" s="13">
        <f>VENTAS[[#This Row],[Cantidad]]*VENTAS[[#This Row],[Precio Venta]]</f>
        <v>22</v>
      </c>
      <c r="J331" s="13">
        <f>VENTAS[[#This Row],[Total]]*10%</f>
        <v>2.2000000000000002</v>
      </c>
      <c r="K331" s="13">
        <f>IFERROR(VLOOKUP(VENTAS[[#This Row],[Código del producto Vendido]],INVENTARIO[],24,FALSE),"-")</f>
        <v>10.61</v>
      </c>
      <c r="L331" s="13">
        <f>(VENTAS[[#This Row],[Precio Venta]]-VENTAS[[#This Row],[Costo]])*VENTAS[[#This Row],[Cantidad]]</f>
        <v>11.39</v>
      </c>
    </row>
    <row r="332" spans="1:12" ht="14" hidden="1" x14ac:dyDescent="0.15">
      <c r="A332" s="126">
        <v>45111</v>
      </c>
      <c r="E332" s="6" t="s">
        <v>1474</v>
      </c>
      <c r="F332" s="4" t="str">
        <f>IFERROR(VLOOKUP(VENTAS[[#This Row],[Código del producto Vendido]],INVENTARIO[],5,FALSE),"-")</f>
        <v xml:space="preserve">Bañador una pieza de color combinado </v>
      </c>
      <c r="G332" s="4">
        <v>1</v>
      </c>
      <c r="H332" s="13">
        <v>20</v>
      </c>
      <c r="I332" s="13">
        <f>VENTAS[[#This Row],[Cantidad]]*VENTAS[[#This Row],[Precio Venta]]</f>
        <v>20</v>
      </c>
      <c r="J332" s="13">
        <f>VENTAS[[#This Row],[Total]]*10%</f>
        <v>2</v>
      </c>
      <c r="K332" s="13">
        <f>IFERROR(VLOOKUP(VENTAS[[#This Row],[Código del producto Vendido]],INVENTARIO[],24,FALSE),"-")</f>
        <v>19.599999999999994</v>
      </c>
      <c r="L332" s="13">
        <f>(VENTAS[[#This Row],[Precio Venta]]-VENTAS[[#This Row],[Costo]])*VENTAS[[#This Row],[Cantidad]]</f>
        <v>0.40000000000000568</v>
      </c>
    </row>
    <row r="333" spans="1:12" ht="14" hidden="1" x14ac:dyDescent="0.15">
      <c r="A333" s="126">
        <v>45111</v>
      </c>
      <c r="E333" s="6" t="s">
        <v>1730</v>
      </c>
      <c r="F333" s="4" t="str">
        <f>IFERROR(VLOOKUP(VENTAS[[#This Row],[Código del producto Vendido]],INVENTARIO[],5,FALSE),"-")</f>
        <v>Bikini Short con cordón de ajuste</v>
      </c>
      <c r="G333" s="4">
        <v>1</v>
      </c>
      <c r="H333" s="13">
        <v>28</v>
      </c>
      <c r="I333" s="13">
        <f>VENTAS[[#This Row],[Cantidad]]*VENTAS[[#This Row],[Precio Venta]]</f>
        <v>28</v>
      </c>
      <c r="J333" s="13">
        <f>VENTAS[[#This Row],[Total]]*10%</f>
        <v>2.8000000000000003</v>
      </c>
      <c r="K333" s="13">
        <f>IFERROR(VLOOKUP(VENTAS[[#This Row],[Código del producto Vendido]],INVENTARIO[],24,FALSE),"-")</f>
        <v>9.441176470588232</v>
      </c>
      <c r="L333" s="13">
        <f>(VENTAS[[#This Row],[Precio Venta]]-VENTAS[[#This Row],[Costo]])*VENTAS[[#This Row],[Cantidad]]</f>
        <v>18.558823529411768</v>
      </c>
    </row>
    <row r="334" spans="1:12" ht="14" hidden="1" x14ac:dyDescent="0.15">
      <c r="A334" s="126">
        <v>45111</v>
      </c>
      <c r="E334" s="6" t="s">
        <v>1666</v>
      </c>
      <c r="F334" s="4" t="str">
        <f>IFERROR(VLOOKUP(VENTAS[[#This Row],[Código del producto Vendido]],INVENTARIO[],5,FALSE),"-")</f>
        <v>Bañador de pierna alta</v>
      </c>
      <c r="G334" s="4">
        <v>1</v>
      </c>
      <c r="H334" s="13">
        <v>28</v>
      </c>
      <c r="I334" s="13">
        <f>VENTAS[[#This Row],[Cantidad]]*VENTAS[[#This Row],[Precio Venta]]</f>
        <v>28</v>
      </c>
      <c r="J334" s="13">
        <f>VENTAS[[#This Row],[Total]]*10%</f>
        <v>2.8000000000000003</v>
      </c>
      <c r="K334" s="13">
        <f>IFERROR(VLOOKUP(VENTAS[[#This Row],[Código del producto Vendido]],INVENTARIO[],24,FALSE),"-")</f>
        <v>25.430454545454545</v>
      </c>
      <c r="L334" s="13">
        <f>(VENTAS[[#This Row],[Precio Venta]]-VENTAS[[#This Row],[Costo]])*VENTAS[[#This Row],[Cantidad]]</f>
        <v>2.5695454545454552</v>
      </c>
    </row>
    <row r="335" spans="1:12" ht="14" hidden="1" x14ac:dyDescent="0.15">
      <c r="A335" s="126">
        <v>45111</v>
      </c>
      <c r="E335" s="6" t="s">
        <v>1736</v>
      </c>
      <c r="F335" s="4" t="str">
        <f>IFERROR(VLOOKUP(VENTAS[[#This Row],[Código del producto Vendido]],INVENTARIO[],5,FALSE),"-")</f>
        <v>Sandalias crema</v>
      </c>
      <c r="G335" s="4">
        <v>1</v>
      </c>
      <c r="H335" s="13">
        <v>40</v>
      </c>
      <c r="I335" s="13">
        <f>VENTAS[[#This Row],[Cantidad]]*VENTAS[[#This Row],[Precio Venta]]</f>
        <v>40</v>
      </c>
      <c r="J335" s="13">
        <f>VENTAS[[#This Row],[Total]]*10%</f>
        <v>4</v>
      </c>
      <c r="K335" s="13">
        <f>IFERROR(VLOOKUP(VENTAS[[#This Row],[Código del producto Vendido]],INVENTARIO[],24,FALSE),"-")</f>
        <v>9.147058823529413</v>
      </c>
      <c r="L335" s="13">
        <f>(VENTAS[[#This Row],[Precio Venta]]-VENTAS[[#This Row],[Costo]])*VENTAS[[#This Row],[Cantidad]]</f>
        <v>30.852941176470587</v>
      </c>
    </row>
    <row r="336" spans="1:12" ht="14" hidden="1" x14ac:dyDescent="0.15">
      <c r="A336" s="126">
        <v>45115</v>
      </c>
      <c r="E336" s="6" t="s">
        <v>1665</v>
      </c>
      <c r="F336" s="4" t="str">
        <f>IFERROR(VLOOKUP(VENTAS[[#This Row],[Código del producto Vendido]],INVENTARIO[],5,FALSE),"-")</f>
        <v>Bañador de pierna alta</v>
      </c>
      <c r="G336" s="4">
        <v>1</v>
      </c>
      <c r="H336" s="13">
        <v>28</v>
      </c>
      <c r="I336" s="13">
        <f>VENTAS[[#This Row],[Cantidad]]*VENTAS[[#This Row],[Precio Venta]]</f>
        <v>28</v>
      </c>
      <c r="J336" s="13">
        <f>VENTAS[[#This Row],[Total]]*10%</f>
        <v>2.8000000000000003</v>
      </c>
      <c r="K336" s="13">
        <f>IFERROR(VLOOKUP(VENTAS[[#This Row],[Código del producto Vendido]],INVENTARIO[],24,FALSE),"-")</f>
        <v>16.953636363636363</v>
      </c>
      <c r="L336" s="13">
        <f>(VENTAS[[#This Row],[Precio Venta]]-VENTAS[[#This Row],[Costo]])*VENTAS[[#This Row],[Cantidad]]</f>
        <v>11.046363636363637</v>
      </c>
    </row>
    <row r="337" spans="1:12" ht="14" hidden="1" x14ac:dyDescent="0.15">
      <c r="A337" s="126">
        <v>45115</v>
      </c>
      <c r="E337" s="6" t="s">
        <v>1666</v>
      </c>
      <c r="F337" s="4" t="str">
        <f>IFERROR(VLOOKUP(VENTAS[[#This Row],[Código del producto Vendido]],INVENTARIO[],5,FALSE),"-")</f>
        <v>Bañador de pierna alta</v>
      </c>
      <c r="G337" s="4">
        <v>1</v>
      </c>
      <c r="H337" s="13">
        <v>28</v>
      </c>
      <c r="I337" s="13">
        <f>VENTAS[[#This Row],[Cantidad]]*VENTAS[[#This Row],[Precio Venta]]</f>
        <v>28</v>
      </c>
      <c r="J337" s="13">
        <f>VENTAS[[#This Row],[Total]]*10%</f>
        <v>2.8000000000000003</v>
      </c>
      <c r="K337" s="13">
        <f>IFERROR(VLOOKUP(VENTAS[[#This Row],[Código del producto Vendido]],INVENTARIO[],24,FALSE),"-")</f>
        <v>25.430454545454545</v>
      </c>
      <c r="L337" s="13">
        <f>(VENTAS[[#This Row],[Precio Venta]]-VENTAS[[#This Row],[Costo]])*VENTAS[[#This Row],[Cantidad]]</f>
        <v>2.5695454545454552</v>
      </c>
    </row>
    <row r="338" spans="1:12" ht="14" hidden="1" x14ac:dyDescent="0.15">
      <c r="A338" s="126">
        <v>45115</v>
      </c>
      <c r="E338" s="6" t="s">
        <v>1659</v>
      </c>
      <c r="F338" s="4" t="str">
        <f>IFERROR(VLOOKUP(VENTAS[[#This Row],[Código del producto Vendido]],INVENTARIO[],5,FALSE),"-")</f>
        <v>Vestido Lunares Marrón</v>
      </c>
      <c r="G338" s="4">
        <v>1</v>
      </c>
      <c r="H338" s="13">
        <v>25</v>
      </c>
      <c r="I338" s="13">
        <f>VENTAS[[#This Row],[Cantidad]]*VENTAS[[#This Row],[Precio Venta]]</f>
        <v>25</v>
      </c>
      <c r="J338" s="13">
        <f>VENTAS[[#This Row],[Total]]*10%</f>
        <v>2.5</v>
      </c>
      <c r="K338" s="13">
        <f>IFERROR(VLOOKUP(VENTAS[[#This Row],[Código del producto Vendido]],INVENTARIO[],24,FALSE),"-")</f>
        <v>8.5886363636363647</v>
      </c>
      <c r="L338" s="13">
        <f>(VENTAS[[#This Row],[Precio Venta]]-VENTAS[[#This Row],[Costo]])*VENTAS[[#This Row],[Cantidad]]</f>
        <v>16.411363636363635</v>
      </c>
    </row>
    <row r="339" spans="1:12" ht="14" hidden="1" x14ac:dyDescent="0.15">
      <c r="A339" s="126">
        <v>45115</v>
      </c>
      <c r="E339" s="6" t="s">
        <v>1673</v>
      </c>
      <c r="F339" s="4" t="str">
        <f>IFERROR(VLOOKUP(VENTAS[[#This Row],[Código del producto Vendido]],INVENTARIO[],5,FALSE),"-")</f>
        <v xml:space="preserve"> Pantaloneta Verde</v>
      </c>
      <c r="G339" s="4">
        <v>1</v>
      </c>
      <c r="H339" s="13">
        <v>25</v>
      </c>
      <c r="I339" s="13">
        <f>VENTAS[[#This Row],[Cantidad]]*VENTAS[[#This Row],[Precio Venta]]</f>
        <v>25</v>
      </c>
      <c r="J339" s="13">
        <f>VENTAS[[#This Row],[Total]]*10%</f>
        <v>2.5</v>
      </c>
      <c r="K339" s="13">
        <f>IFERROR(VLOOKUP(VENTAS[[#This Row],[Código del producto Vendido]],INVENTARIO[],24,FALSE),"-")</f>
        <v>22.885909090909092</v>
      </c>
      <c r="L339" s="13">
        <f>(VENTAS[[#This Row],[Precio Venta]]-VENTAS[[#This Row],[Costo]])*VENTAS[[#This Row],[Cantidad]]</f>
        <v>2.1140909090909084</v>
      </c>
    </row>
    <row r="340" spans="1:12" ht="14" hidden="1" x14ac:dyDescent="0.15">
      <c r="A340" s="126">
        <v>45115</v>
      </c>
      <c r="E340" s="6" t="s">
        <v>1681</v>
      </c>
      <c r="F340" s="4" t="str">
        <f>IFERROR(VLOOKUP(VENTAS[[#This Row],[Código del producto Vendido]],INVENTARIO[],5,FALSE),"-")</f>
        <v>Bañador Cisne Espalda descubierta</v>
      </c>
      <c r="G340" s="4">
        <v>1</v>
      </c>
      <c r="H340" s="13">
        <v>25</v>
      </c>
      <c r="I340" s="13">
        <f>VENTAS[[#This Row],[Cantidad]]*VENTAS[[#This Row],[Precio Venta]]</f>
        <v>25</v>
      </c>
      <c r="J340" s="13">
        <f>VENTAS[[#This Row],[Total]]*10%</f>
        <v>2.5</v>
      </c>
      <c r="K340" s="13">
        <f>IFERROR(VLOOKUP(VENTAS[[#This Row],[Código del producto Vendido]],INVENTARIO[],24,FALSE),"-")</f>
        <v>7.1750000000000007</v>
      </c>
      <c r="L340" s="13">
        <f>(VENTAS[[#This Row],[Precio Venta]]-VENTAS[[#This Row],[Costo]])*VENTAS[[#This Row],[Cantidad]]</f>
        <v>17.824999999999999</v>
      </c>
    </row>
    <row r="341" spans="1:12" ht="14" hidden="1" x14ac:dyDescent="0.15">
      <c r="A341" s="126">
        <v>45116</v>
      </c>
      <c r="E341" s="6" t="s">
        <v>1356</v>
      </c>
      <c r="F341" s="4" t="str">
        <f>IFERROR(VLOOKUP(VENTAS[[#This Row],[Código del producto Vendido]],INVENTARIO[],5,FALSE),"-")</f>
        <v>Bikini Mangas Fuccia</v>
      </c>
      <c r="G341" s="4">
        <v>1</v>
      </c>
      <c r="H341" s="13">
        <v>22</v>
      </c>
      <c r="I341" s="13">
        <f>VENTAS[[#This Row],[Cantidad]]*VENTAS[[#This Row],[Precio Venta]]</f>
        <v>22</v>
      </c>
      <c r="J341" s="13">
        <f>VENTAS[[#This Row],[Total]]*10%</f>
        <v>2.2000000000000002</v>
      </c>
      <c r="K341" s="13">
        <f>IFERROR(VLOOKUP(VENTAS[[#This Row],[Código del producto Vendido]],INVENTARIO[],24,FALSE),"-")</f>
        <v>10.61</v>
      </c>
      <c r="L341" s="13">
        <f>(VENTAS[[#This Row],[Precio Venta]]-VENTAS[[#This Row],[Costo]])*VENTAS[[#This Row],[Cantidad]]</f>
        <v>11.39</v>
      </c>
    </row>
    <row r="342" spans="1:12" ht="14" hidden="1" x14ac:dyDescent="0.15">
      <c r="A342" s="126">
        <v>45116</v>
      </c>
      <c r="E342" s="6" t="s">
        <v>1371</v>
      </c>
      <c r="F342" s="4" t="str">
        <f>IFERROR(VLOOKUP(VENTAS[[#This Row],[Código del producto Vendido]],INVENTARIO[],5,FALSE),"-")</f>
        <v>Bikini Floral</v>
      </c>
      <c r="G342" s="4">
        <v>1</v>
      </c>
      <c r="H342" s="13">
        <v>28</v>
      </c>
      <c r="I342" s="13">
        <f>VENTAS[[#This Row],[Cantidad]]*VENTAS[[#This Row],[Precio Venta]]</f>
        <v>28</v>
      </c>
      <c r="J342" s="13">
        <f>VENTAS[[#This Row],[Total]]*10%</f>
        <v>2.8000000000000003</v>
      </c>
      <c r="K342" s="13">
        <f>IFERROR(VLOOKUP(VENTAS[[#This Row],[Código del producto Vendido]],INVENTARIO[],24,FALSE),"-")</f>
        <v>6.4661111111111111</v>
      </c>
      <c r="L342" s="13">
        <f>(VENTAS[[#This Row],[Precio Venta]]-VENTAS[[#This Row],[Costo]])*VENTAS[[#This Row],[Cantidad]]</f>
        <v>21.533888888888889</v>
      </c>
    </row>
    <row r="343" spans="1:12" ht="14" hidden="1" x14ac:dyDescent="0.15">
      <c r="A343" s="126">
        <v>45116</v>
      </c>
      <c r="E343" s="6" t="s">
        <v>1383</v>
      </c>
      <c r="F343" s="4" t="str">
        <f>IFERROR(VLOOKUP(VENTAS[[#This Row],[Código del producto Vendido]],INVENTARIO[],5,FALSE),"-")</f>
        <v>Bañador con estampado floral</v>
      </c>
      <c r="G343" s="4">
        <v>1</v>
      </c>
      <c r="H343" s="13">
        <v>28</v>
      </c>
      <c r="I343" s="13">
        <f>VENTAS[[#This Row],[Cantidad]]*VENTAS[[#This Row],[Precio Venta]]</f>
        <v>28</v>
      </c>
      <c r="J343" s="13">
        <f>VENTAS[[#This Row],[Total]]*10%</f>
        <v>2.8000000000000003</v>
      </c>
      <c r="K343" s="13">
        <f>IFERROR(VLOOKUP(VENTAS[[#This Row],[Código del producto Vendido]],INVENTARIO[],24,FALSE),"-")</f>
        <v>4.1911111111111126</v>
      </c>
      <c r="L343" s="13">
        <f>(VENTAS[[#This Row],[Precio Venta]]-VENTAS[[#This Row],[Costo]])*VENTAS[[#This Row],[Cantidad]]</f>
        <v>23.808888888888887</v>
      </c>
    </row>
    <row r="344" spans="1:12" ht="14" hidden="1" x14ac:dyDescent="0.15">
      <c r="A344" s="126">
        <v>45116</v>
      </c>
      <c r="E344" s="6" t="s">
        <v>1733</v>
      </c>
      <c r="F344" s="4" t="str">
        <f>IFERROR(VLOOKUP(VENTAS[[#This Row],[Código del producto Vendido]],INVENTARIO[],5,FALSE),"-")</f>
        <v>Bañador en contraste azul</v>
      </c>
      <c r="G344" s="4">
        <v>1</v>
      </c>
      <c r="H344" s="13">
        <v>28</v>
      </c>
      <c r="I344" s="13">
        <f>VENTAS[[#This Row],[Cantidad]]*VENTAS[[#This Row],[Precio Venta]]</f>
        <v>28</v>
      </c>
      <c r="J344" s="13">
        <f>VENTAS[[#This Row],[Total]]*10%</f>
        <v>2.8000000000000003</v>
      </c>
      <c r="K344" s="13">
        <f>IFERROR(VLOOKUP(VENTAS[[#This Row],[Código del producto Vendido]],INVENTARIO[],24,FALSE),"-")</f>
        <v>11.722058823529416</v>
      </c>
      <c r="L344" s="13">
        <f>(VENTAS[[#This Row],[Precio Venta]]-VENTAS[[#This Row],[Costo]])*VENTAS[[#This Row],[Cantidad]]</f>
        <v>16.277941176470584</v>
      </c>
    </row>
    <row r="345" spans="1:12" ht="14" hidden="1" x14ac:dyDescent="0.15">
      <c r="A345" s="126">
        <v>45116</v>
      </c>
      <c r="E345" s="6" t="s">
        <v>1634</v>
      </c>
      <c r="F345" s="4" t="str">
        <f>IFERROR(VLOOKUP(VENTAS[[#This Row],[Código del producto Vendido]],INVENTARIO[],5,FALSE),"-")</f>
        <v>Bikini Rosa canalé</v>
      </c>
      <c r="G345" s="4">
        <v>1</v>
      </c>
      <c r="H345" s="13">
        <v>20</v>
      </c>
      <c r="I345" s="13">
        <f>VENTAS[[#This Row],[Cantidad]]*VENTAS[[#This Row],[Precio Venta]]</f>
        <v>20</v>
      </c>
      <c r="J345" s="13">
        <f>VENTAS[[#This Row],[Total]]*10%</f>
        <v>2</v>
      </c>
      <c r="K345" s="13">
        <f>IFERROR(VLOOKUP(VENTAS[[#This Row],[Código del producto Vendido]],INVENTARIO[],24,FALSE),"-")</f>
        <v>9.1111111111111107</v>
      </c>
      <c r="L345" s="13">
        <f>(VENTAS[[#This Row],[Precio Venta]]-VENTAS[[#This Row],[Costo]])*VENTAS[[#This Row],[Cantidad]]</f>
        <v>10.888888888888889</v>
      </c>
    </row>
    <row r="346" spans="1:12" ht="14" hidden="1" x14ac:dyDescent="0.15">
      <c r="A346" s="126">
        <v>45121</v>
      </c>
      <c r="E346" s="6" t="s">
        <v>1364</v>
      </c>
      <c r="F346" s="4" t="str">
        <f>IFERROR(VLOOKUP(VENTAS[[#This Row],[Código del producto Vendido]],INVENTARIO[],5,FALSE),"-")</f>
        <v>Enguatada solera sin parte de abajo</v>
      </c>
      <c r="G346" s="4">
        <v>1</v>
      </c>
      <c r="H346" s="13">
        <v>17</v>
      </c>
      <c r="I346" s="13">
        <f>VENTAS[[#This Row],[Cantidad]]*VENTAS[[#This Row],[Precio Venta]]</f>
        <v>17</v>
      </c>
      <c r="J346" s="13">
        <f>VENTAS[[#This Row],[Total]]*10%</f>
        <v>1.7000000000000002</v>
      </c>
      <c r="K346" s="13">
        <f>IFERROR(VLOOKUP(VENTAS[[#This Row],[Código del producto Vendido]],INVENTARIO[],24,FALSE),"-")</f>
        <v>0.168333333333333</v>
      </c>
      <c r="L346" s="13">
        <f>(VENTAS[[#This Row],[Precio Venta]]-VENTAS[[#This Row],[Costo]])*VENTAS[[#This Row],[Cantidad]]</f>
        <v>16.831666666666667</v>
      </c>
    </row>
    <row r="347" spans="1:12" ht="14" hidden="1" x14ac:dyDescent="0.15">
      <c r="A347" s="126">
        <v>45122</v>
      </c>
      <c r="E347" s="6" t="s">
        <v>1422</v>
      </c>
      <c r="F347" s="4" t="str">
        <f>IFERROR(VLOOKUP(VENTAS[[#This Row],[Código del producto Vendido]],INVENTARIO[],5,FALSE),"-")</f>
        <v>Top unicolor de hombros con almohadilla</v>
      </c>
      <c r="G347" s="4">
        <v>1</v>
      </c>
      <c r="H347" s="13">
        <v>14</v>
      </c>
      <c r="I347" s="13">
        <f>VENTAS[[#This Row],[Cantidad]]*VENTAS[[#This Row],[Precio Venta]]</f>
        <v>14</v>
      </c>
      <c r="J347" s="13">
        <f>VENTAS[[#This Row],[Total]]*10%</f>
        <v>1.4000000000000001</v>
      </c>
      <c r="K347" s="13">
        <f>IFERROR(VLOOKUP(VENTAS[[#This Row],[Código del producto Vendido]],INVENTARIO[],24,FALSE),"-")</f>
        <v>3.2888888888888879</v>
      </c>
      <c r="L347" s="13">
        <f>(VENTAS[[#This Row],[Precio Venta]]-VENTAS[[#This Row],[Costo]])*VENTAS[[#This Row],[Cantidad]]</f>
        <v>10.711111111111112</v>
      </c>
    </row>
    <row r="348" spans="1:12" ht="14" hidden="1" x14ac:dyDescent="0.15">
      <c r="A348" s="130">
        <v>45121</v>
      </c>
      <c r="E348" s="6" t="s">
        <v>1605</v>
      </c>
      <c r="F348" s="4" t="str">
        <f>IFERROR(VLOOKUP(VENTAS[[#This Row],[Código del producto Vendido]],INVENTARIO[],5,FALSE),"-")</f>
        <v>Bañador floreado</v>
      </c>
      <c r="G348" s="4">
        <v>1</v>
      </c>
      <c r="H348" s="13">
        <v>20</v>
      </c>
      <c r="I348" s="13">
        <f>VENTAS[[#This Row],[Cantidad]]*VENTAS[[#This Row],[Precio Venta]]</f>
        <v>20</v>
      </c>
      <c r="J348" s="13">
        <f>VENTAS[[#This Row],[Total]]*10%</f>
        <v>2</v>
      </c>
      <c r="K348" s="13">
        <f>IFERROR(VLOOKUP(VENTAS[[#This Row],[Código del producto Vendido]],INVENTARIO[],24,FALSE),"-")</f>
        <v>6.2777777777777786</v>
      </c>
      <c r="L348" s="13">
        <f>(VENTAS[[#This Row],[Precio Venta]]-VENTAS[[#This Row],[Costo]])*VENTAS[[#This Row],[Cantidad]]</f>
        <v>13.722222222222221</v>
      </c>
    </row>
    <row r="349" spans="1:12" ht="14" hidden="1" x14ac:dyDescent="0.15">
      <c r="A349" s="130">
        <v>45122</v>
      </c>
      <c r="E349" s="6" t="s">
        <v>1609</v>
      </c>
      <c r="F349" s="4" t="str">
        <f>IFERROR(VLOOKUP(VENTAS[[#This Row],[Código del producto Vendido]],INVENTARIO[],5,FALSE),"-")</f>
        <v xml:space="preserve"> Bañador espalda descubierta</v>
      </c>
      <c r="G349" s="4">
        <v>1</v>
      </c>
      <c r="H349" s="13">
        <v>20</v>
      </c>
      <c r="I349" s="13">
        <f>VENTAS[[#This Row],[Cantidad]]*VENTAS[[#This Row],[Precio Venta]]</f>
        <v>20</v>
      </c>
      <c r="J349" s="13">
        <f>VENTAS[[#This Row],[Total]]*10%</f>
        <v>2</v>
      </c>
      <c r="K349" s="13">
        <f>IFERROR(VLOOKUP(VENTAS[[#This Row],[Código del producto Vendido]],INVENTARIO[],24,FALSE),"-")</f>
        <v>7.3333333333333286</v>
      </c>
      <c r="L349" s="13">
        <f>(VENTAS[[#This Row],[Precio Venta]]-VENTAS[[#This Row],[Costo]])*VENTAS[[#This Row],[Cantidad]]</f>
        <v>12.666666666666671</v>
      </c>
    </row>
    <row r="350" spans="1:12" ht="14" hidden="1" x14ac:dyDescent="0.15">
      <c r="A350" s="131">
        <v>45122</v>
      </c>
      <c r="E350" s="6" t="s">
        <v>1474</v>
      </c>
      <c r="F350" s="4" t="str">
        <f>IFERROR(VLOOKUP(VENTAS[[#This Row],[Código del producto Vendido]],INVENTARIO[],5,FALSE),"-")</f>
        <v xml:space="preserve">Bañador una pieza de color combinado </v>
      </c>
      <c r="G350" s="4">
        <v>1</v>
      </c>
      <c r="H350" s="13">
        <v>20</v>
      </c>
      <c r="I350" s="13">
        <f>VENTAS[[#This Row],[Cantidad]]*VENTAS[[#This Row],[Precio Venta]]</f>
        <v>20</v>
      </c>
      <c r="J350" s="13">
        <f>VENTAS[[#This Row],[Total]]*10%</f>
        <v>2</v>
      </c>
      <c r="K350" s="13">
        <f>IFERROR(VLOOKUP(VENTAS[[#This Row],[Código del producto Vendido]],INVENTARIO[],24,FALSE),"-")</f>
        <v>19.599999999999994</v>
      </c>
      <c r="L350" s="13">
        <f>(VENTAS[[#This Row],[Precio Venta]]-VENTAS[[#This Row],[Costo]])*VENTAS[[#This Row],[Cantidad]]</f>
        <v>0.40000000000000568</v>
      </c>
    </row>
    <row r="351" spans="1:12" ht="14" hidden="1" x14ac:dyDescent="0.15">
      <c r="A351" s="131">
        <v>45122</v>
      </c>
      <c r="E351" s="6" t="s">
        <v>1656</v>
      </c>
      <c r="F351" s="4" t="str">
        <f>IFERROR(VLOOKUP(VENTAS[[#This Row],[Código del producto Vendido]],INVENTARIO[],5,FALSE),"-")</f>
        <v xml:space="preserve"> Top Cuello V Verde</v>
      </c>
      <c r="G351" s="4">
        <v>1</v>
      </c>
      <c r="H351" s="13">
        <v>12</v>
      </c>
      <c r="I351" s="13">
        <f>VENTAS[[#This Row],[Cantidad]]*VENTAS[[#This Row],[Precio Venta]]</f>
        <v>12</v>
      </c>
      <c r="J351" s="13">
        <f>VENTAS[[#This Row],[Total]]*10%</f>
        <v>1.2000000000000002</v>
      </c>
      <c r="K351" s="13">
        <f>IFERROR(VLOOKUP(VENTAS[[#This Row],[Código del producto Vendido]],INVENTARIO[],24,FALSE),"-")</f>
        <v>8.38363636363637</v>
      </c>
      <c r="L351" s="13">
        <f>(VENTAS[[#This Row],[Precio Venta]]-VENTAS[[#This Row],[Costo]])*VENTAS[[#This Row],[Cantidad]]</f>
        <v>3.61636363636363</v>
      </c>
    </row>
    <row r="352" spans="1:12" ht="14" hidden="1" x14ac:dyDescent="0.15">
      <c r="A352" s="131">
        <v>45122</v>
      </c>
      <c r="E352" s="6" t="s">
        <v>1706</v>
      </c>
      <c r="F352" s="4" t="str">
        <f>IFERROR(VLOOKUP(VENTAS[[#This Row],[Código del producto Vendido]],INVENTARIO[],5,FALSE),"-")</f>
        <v>Top cuello V Blanco</v>
      </c>
      <c r="G352" s="4">
        <v>1</v>
      </c>
      <c r="H352" s="13">
        <v>12</v>
      </c>
      <c r="I352" s="13">
        <f>VENTAS[[#This Row],[Cantidad]]*VENTAS[[#This Row],[Precio Venta]]</f>
        <v>12</v>
      </c>
      <c r="J352" s="13">
        <f>VENTAS[[#This Row],[Total]]*10%</f>
        <v>1.2000000000000002</v>
      </c>
      <c r="K352" s="13">
        <f>IFERROR(VLOOKUP(VENTAS[[#This Row],[Código del producto Vendido]],INVENTARIO[],24,FALSE),"-")</f>
        <v>9.1329545454545471</v>
      </c>
      <c r="L352" s="13">
        <f>(VENTAS[[#This Row],[Precio Venta]]-VENTAS[[#This Row],[Costo]])*VENTAS[[#This Row],[Cantidad]]</f>
        <v>2.8670454545454529</v>
      </c>
    </row>
    <row r="353" spans="1:12" ht="14" hidden="1" x14ac:dyDescent="0.15">
      <c r="A353" s="131">
        <v>45124</v>
      </c>
      <c r="E353" s="6" t="s">
        <v>1708</v>
      </c>
      <c r="F353" s="4" t="str">
        <f>IFERROR(VLOOKUP(VENTAS[[#This Row],[Código del producto Vendido]],INVENTARIO[],5,FALSE),"-")</f>
        <v>Jenas Ajustados Oscuro</v>
      </c>
      <c r="G353" s="4">
        <v>1</v>
      </c>
      <c r="H353" s="13">
        <v>35</v>
      </c>
      <c r="I353" s="13">
        <f>VENTAS[[#This Row],[Cantidad]]*VENTAS[[#This Row],[Precio Venta]]</f>
        <v>35</v>
      </c>
      <c r="J353" s="13">
        <f>VENTAS[[#This Row],[Total]]*10%</f>
        <v>3.5</v>
      </c>
      <c r="K353" s="13">
        <f>IFERROR(VLOOKUP(VENTAS[[#This Row],[Código del producto Vendido]],INVENTARIO[],24,FALSE),"-")</f>
        <v>20.45454545454546</v>
      </c>
      <c r="L353" s="13">
        <f>(VENTAS[[#This Row],[Precio Venta]]-VENTAS[[#This Row],[Costo]])*VENTAS[[#This Row],[Cantidad]]</f>
        <v>14.54545454545454</v>
      </c>
    </row>
    <row r="354" spans="1:12" ht="14" hidden="1" x14ac:dyDescent="0.15">
      <c r="A354" s="131">
        <v>45124</v>
      </c>
      <c r="E354" s="6" t="s">
        <v>1350</v>
      </c>
      <c r="F354" s="4" t="str">
        <f>IFERROR(VLOOKUP(VENTAS[[#This Row],[Código del producto Vendido]],INVENTARIO[],5,FALSE),"-")</f>
        <v xml:space="preserve">Pareo Falda </v>
      </c>
      <c r="G354" s="4">
        <v>1</v>
      </c>
      <c r="H354" s="13">
        <v>8</v>
      </c>
      <c r="I354" s="13">
        <f>VENTAS[[#This Row],[Cantidad]]*VENTAS[[#This Row],[Precio Venta]]</f>
        <v>8</v>
      </c>
      <c r="J354" s="13">
        <f>VENTAS[[#This Row],[Total]]*10%</f>
        <v>0.8</v>
      </c>
      <c r="K354" s="13">
        <f>IFERROR(VLOOKUP(VENTAS[[#This Row],[Código del producto Vendido]],INVENTARIO[],24,FALSE),"-")</f>
        <v>31.490555555555552</v>
      </c>
      <c r="L354" s="13">
        <f>(VENTAS[[#This Row],[Precio Venta]]-VENTAS[[#This Row],[Costo]])*VENTAS[[#This Row],[Cantidad]]</f>
        <v>-23.490555555555552</v>
      </c>
    </row>
    <row r="355" spans="1:12" ht="14" hidden="1" x14ac:dyDescent="0.15">
      <c r="A355" s="131">
        <v>45124</v>
      </c>
      <c r="E355" s="6" t="s">
        <v>1490</v>
      </c>
      <c r="F355" s="4" t="str">
        <f>IFERROR(VLOOKUP(VENTAS[[#This Row],[Código del producto Vendido]],INVENTARIO[],5,FALSE),"-")</f>
        <v>Bañador bikini de manga raglán con cordón floral</v>
      </c>
      <c r="G355" s="4">
        <v>1</v>
      </c>
      <c r="H355" s="13">
        <v>25</v>
      </c>
      <c r="I355" s="13">
        <f>VENTAS[[#This Row],[Cantidad]]*VENTAS[[#This Row],[Precio Venta]]</f>
        <v>25</v>
      </c>
      <c r="J355" s="13">
        <f>VENTAS[[#This Row],[Total]]*10%</f>
        <v>2.5</v>
      </c>
      <c r="K355" s="13">
        <f>IFERROR(VLOOKUP(VENTAS[[#This Row],[Código del producto Vendido]],INVENTARIO[],24,FALSE),"-")</f>
        <v>21.62222222222222</v>
      </c>
      <c r="L355" s="13">
        <f>(VENTAS[[#This Row],[Precio Venta]]-VENTAS[[#This Row],[Costo]])*VENTAS[[#This Row],[Cantidad]]</f>
        <v>3.37777777777778</v>
      </c>
    </row>
    <row r="356" spans="1:12" ht="14" hidden="1" x14ac:dyDescent="0.15">
      <c r="A356" s="131">
        <v>45124</v>
      </c>
      <c r="E356" s="6" t="s">
        <v>1369</v>
      </c>
      <c r="F356" s="4" t="str">
        <f>IFERROR(VLOOKUP(VENTAS[[#This Row],[Código del producto Vendido]],INVENTARIO[],5,FALSE),"-")</f>
        <v>Bikini Elegante con Herrajes</v>
      </c>
      <c r="G356" s="4">
        <v>1</v>
      </c>
      <c r="H356" s="13">
        <v>18</v>
      </c>
      <c r="I356" s="13">
        <f>VENTAS[[#This Row],[Cantidad]]*VENTAS[[#This Row],[Precio Venta]]</f>
        <v>18</v>
      </c>
      <c r="J356" s="13">
        <f>VENTAS[[#This Row],[Total]]*10%</f>
        <v>1.8</v>
      </c>
      <c r="K356" s="13">
        <f>IFERROR(VLOOKUP(VENTAS[[#This Row],[Código del producto Vendido]],INVENTARIO[],24,FALSE),"-")</f>
        <v>3.780555555555555</v>
      </c>
      <c r="L356" s="13">
        <f>(VENTAS[[#This Row],[Precio Venta]]-VENTAS[[#This Row],[Costo]])*VENTAS[[#This Row],[Cantidad]]</f>
        <v>14.219444444444445</v>
      </c>
    </row>
    <row r="357" spans="1:12" ht="14" hidden="1" x14ac:dyDescent="0.15">
      <c r="A357" s="131">
        <v>45125</v>
      </c>
      <c r="E357" s="6" t="s">
        <v>1352</v>
      </c>
      <c r="F357" s="4" t="str">
        <f>IFERROR(VLOOKUP(VENTAS[[#This Row],[Código del producto Vendido]],INVENTARIO[],5,FALSE),"-")</f>
        <v>Bikini Floral</v>
      </c>
      <c r="G357" s="4">
        <v>1</v>
      </c>
      <c r="H357" s="13">
        <v>25</v>
      </c>
      <c r="I357" s="13">
        <f>VENTAS[[#This Row],[Cantidad]]*VENTAS[[#This Row],[Precio Venta]]</f>
        <v>25</v>
      </c>
      <c r="J357" s="13">
        <f>VENTAS[[#This Row],[Total]]*10%</f>
        <v>2.5</v>
      </c>
      <c r="K357" s="13">
        <f>IFERROR(VLOOKUP(VENTAS[[#This Row],[Código del producto Vendido]],INVENTARIO[],24,FALSE),"-")</f>
        <v>16.916666666666668</v>
      </c>
      <c r="L357" s="13">
        <f>(VENTAS[[#This Row],[Precio Venta]]-VENTAS[[#This Row],[Costo]])*VENTAS[[#This Row],[Cantidad]]</f>
        <v>8.0833333333333321</v>
      </c>
    </row>
    <row r="358" spans="1:12" ht="14" hidden="1" x14ac:dyDescent="0.15">
      <c r="A358" s="131">
        <v>45128</v>
      </c>
      <c r="E358" s="6" t="s">
        <v>1352</v>
      </c>
      <c r="F358" s="4" t="str">
        <f>IFERROR(VLOOKUP(VENTAS[[#This Row],[Código del producto Vendido]],INVENTARIO[],5,FALSE),"-")</f>
        <v>Bikini Floral</v>
      </c>
      <c r="G358" s="4">
        <v>1</v>
      </c>
      <c r="H358" s="13">
        <v>25</v>
      </c>
      <c r="I358" s="13">
        <f>VENTAS[[#This Row],[Cantidad]]*VENTAS[[#This Row],[Precio Venta]]</f>
        <v>25</v>
      </c>
      <c r="J358" s="13">
        <f>VENTAS[[#This Row],[Total]]*10%</f>
        <v>2.5</v>
      </c>
      <c r="K358" s="13">
        <f>IFERROR(VLOOKUP(VENTAS[[#This Row],[Código del producto Vendido]],INVENTARIO[],24,FALSE),"-")</f>
        <v>16.916666666666668</v>
      </c>
      <c r="L358" s="13">
        <f>(VENTAS[[#This Row],[Precio Venta]]-VENTAS[[#This Row],[Costo]])*VENTAS[[#This Row],[Cantidad]]</f>
        <v>8.0833333333333321</v>
      </c>
    </row>
    <row r="359" spans="1:12" ht="14" hidden="1" x14ac:dyDescent="0.15">
      <c r="A359" s="144">
        <v>45133</v>
      </c>
      <c r="B359" s="93" t="s">
        <v>1945</v>
      </c>
      <c r="C359" s="94"/>
      <c r="D359" s="94"/>
      <c r="E359" s="143" t="s">
        <v>1492</v>
      </c>
      <c r="F359" s="95" t="str">
        <f>IFERROR(VLOOKUP(VENTAS[[#This Row],[Código del producto Vendido]],INVENTARIO[],5,FALSE),"-")</f>
        <v>Bikini de manga y short floreado</v>
      </c>
      <c r="G359" s="95">
        <v>1</v>
      </c>
      <c r="H359" s="96">
        <v>25</v>
      </c>
      <c r="I359" s="96">
        <f>VENTAS[[#This Row],[Cantidad]]*VENTAS[[#This Row],[Precio Venta]]</f>
        <v>25</v>
      </c>
      <c r="J359" s="96">
        <f>VENTAS[[#This Row],[Total]]*10%</f>
        <v>2.5</v>
      </c>
      <c r="K359" s="96">
        <f>IFERROR(VLOOKUP(VENTAS[[#This Row],[Código del producto Vendido]],INVENTARIO[],24,FALSE),"-")</f>
        <v>5.8555555555555578</v>
      </c>
      <c r="L359" s="96">
        <f>(VENTAS[[#This Row],[Precio Venta]]-VENTAS[[#This Row],[Costo]])*VENTAS[[#This Row],[Cantidad]]</f>
        <v>19.144444444444442</v>
      </c>
    </row>
    <row r="360" spans="1:12" ht="14" hidden="1" x14ac:dyDescent="0.15">
      <c r="A360" s="131">
        <v>45133</v>
      </c>
      <c r="E360" s="6" t="s">
        <v>1373</v>
      </c>
      <c r="F360" s="4" t="str">
        <f>IFERROR(VLOOKUP(VENTAS[[#This Row],[Código del producto Vendido]],INVENTARIO[],5,FALSE),"-")</f>
        <v>Bañador una pieza tropical</v>
      </c>
      <c r="G360" s="4">
        <v>1</v>
      </c>
      <c r="H360" s="13">
        <v>25</v>
      </c>
      <c r="I360" s="13">
        <f>VENTAS[[#This Row],[Cantidad]]*VENTAS[[#This Row],[Precio Venta]]</f>
        <v>25</v>
      </c>
      <c r="J360" s="13">
        <f>VENTAS[[#This Row],[Total]]*10%</f>
        <v>2.5</v>
      </c>
      <c r="K360" s="13">
        <f>IFERROR(VLOOKUP(VENTAS[[#This Row],[Código del producto Vendido]],INVENTARIO[],24,FALSE),"-")</f>
        <v>7.9888888888888872</v>
      </c>
      <c r="L360" s="13">
        <f>(VENTAS[[#This Row],[Precio Venta]]-VENTAS[[#This Row],[Costo]])*VENTAS[[#This Row],[Cantidad]]</f>
        <v>17.011111111111113</v>
      </c>
    </row>
    <row r="361" spans="1:12" ht="14" hidden="1" x14ac:dyDescent="0.15">
      <c r="A361" s="131">
        <v>45133</v>
      </c>
      <c r="E361" s="6" t="s">
        <v>1936</v>
      </c>
      <c r="F361" s="4" t="str">
        <f>IFERROR(VLOOKUP(VENTAS[[#This Row],[Código del producto Vendido]],INVENTARIO[],5,FALSE),"-")</f>
        <v>Jumpsuit palazzo de tie dye</v>
      </c>
      <c r="G361" s="4">
        <v>1</v>
      </c>
      <c r="H361" s="13">
        <v>30</v>
      </c>
      <c r="I361" s="13">
        <f>VENTAS[[#This Row],[Cantidad]]*VENTAS[[#This Row],[Precio Venta]]</f>
        <v>30</v>
      </c>
      <c r="J361" s="13">
        <f>VENTAS[[#This Row],[Total]]*10%</f>
        <v>3</v>
      </c>
      <c r="K361" s="13">
        <f>IFERROR(VLOOKUP(VENTAS[[#This Row],[Código del producto Vendido]],INVENTARIO[],24,FALSE),"-")</f>
        <v>10.666666666666664</v>
      </c>
      <c r="L361" s="13">
        <f>(VENTAS[[#This Row],[Precio Venta]]-VENTAS[[#This Row],[Costo]])*VENTAS[[#This Row],[Cantidad]]</f>
        <v>19.333333333333336</v>
      </c>
    </row>
    <row r="362" spans="1:12" ht="14" hidden="1" x14ac:dyDescent="0.15">
      <c r="A362" s="131">
        <v>45133</v>
      </c>
      <c r="E362" s="6" t="s">
        <v>1896</v>
      </c>
      <c r="F362" s="4" t="str">
        <f>IFERROR(VLOOKUP(VENTAS[[#This Row],[Código del producto Vendido]],INVENTARIO[],5,FALSE),"-")</f>
        <v>Top asimétrico blanco</v>
      </c>
      <c r="G362" s="4">
        <v>1</v>
      </c>
      <c r="H362" s="13">
        <v>12</v>
      </c>
      <c r="I362" s="13">
        <f>VENTAS[[#This Row],[Cantidad]]*VENTAS[[#This Row],[Precio Venta]]</f>
        <v>12</v>
      </c>
      <c r="J362" s="13">
        <f>VENTAS[[#This Row],[Total]]*10%</f>
        <v>1.2000000000000002</v>
      </c>
      <c r="K362" s="13">
        <f>IFERROR(VLOOKUP(VENTAS[[#This Row],[Código del producto Vendido]],INVENTARIO[],24,FALSE),"-")</f>
        <v>6.4600000000000009</v>
      </c>
      <c r="L362" s="13">
        <f>(VENTAS[[#This Row],[Precio Venta]]-VENTAS[[#This Row],[Costo]])*VENTAS[[#This Row],[Cantidad]]</f>
        <v>5.5399999999999991</v>
      </c>
    </row>
    <row r="363" spans="1:12" ht="14" hidden="1" x14ac:dyDescent="0.15">
      <c r="A363" s="132">
        <v>45133</v>
      </c>
      <c r="E363" s="6" t="s">
        <v>1864</v>
      </c>
      <c r="F363" s="4" t="str">
        <f>IFERROR(VLOOKUP(VENTAS[[#This Row],[Código del producto Vendido]],INVENTARIO[],5,FALSE),"-")</f>
        <v>Cinturón blanco con hebilla dorada</v>
      </c>
      <c r="G363" s="4">
        <v>1</v>
      </c>
      <c r="H363" s="13">
        <v>12</v>
      </c>
      <c r="I363" s="13">
        <f>VENTAS[[#This Row],[Cantidad]]*VENTAS[[#This Row],[Precio Venta]]</f>
        <v>12</v>
      </c>
      <c r="J363" s="13">
        <f>VENTAS[[#This Row],[Total]]*10%</f>
        <v>1.2000000000000002</v>
      </c>
      <c r="K363" s="13">
        <f>IFERROR(VLOOKUP(VENTAS[[#This Row],[Código del producto Vendido]],INVENTARIO[],24,FALSE),"-")</f>
        <v>4.91</v>
      </c>
      <c r="L363" s="13">
        <f>(VENTAS[[#This Row],[Precio Venta]]-VENTAS[[#This Row],[Costo]])*VENTAS[[#This Row],[Cantidad]]</f>
        <v>7.09</v>
      </c>
    </row>
    <row r="364" spans="1:12" ht="14" hidden="1" x14ac:dyDescent="0.15">
      <c r="A364" s="131">
        <v>45133</v>
      </c>
      <c r="E364" s="6" t="s">
        <v>1838</v>
      </c>
      <c r="F364" s="4" t="str">
        <f>IFERROR(VLOOKUP(VENTAS[[#This Row],[Código del producto Vendido]],INVENTARIO[],5,FALSE),"-")</f>
        <v>Camisa Blanca</v>
      </c>
      <c r="G364" s="4">
        <v>1</v>
      </c>
      <c r="H364" s="13">
        <v>20</v>
      </c>
      <c r="I364" s="13">
        <f>VENTAS[[#This Row],[Cantidad]]*VENTAS[[#This Row],[Precio Venta]]</f>
        <v>20</v>
      </c>
      <c r="J364" s="13">
        <f>VENTAS[[#This Row],[Total]]*10%</f>
        <v>2</v>
      </c>
      <c r="K364" s="13">
        <f>IFERROR(VLOOKUP(VENTAS[[#This Row],[Código del producto Vendido]],INVENTARIO[],24,FALSE),"-")</f>
        <v>19.2</v>
      </c>
      <c r="L364" s="13">
        <f>(VENTAS[[#This Row],[Precio Venta]]-VENTAS[[#This Row],[Costo]])*VENTAS[[#This Row],[Cantidad]]</f>
        <v>0.80000000000000071</v>
      </c>
    </row>
    <row r="365" spans="1:12" ht="14" hidden="1" x14ac:dyDescent="0.15">
      <c r="A365" s="130">
        <v>45133</v>
      </c>
      <c r="E365" s="6" t="s">
        <v>1804</v>
      </c>
      <c r="F365" s="4" t="str">
        <f>IFERROR(VLOOKUP(VENTAS[[#This Row],[Código del producto Vendido]],INVENTARIO[],5,FALSE),"-")</f>
        <v>Short de mezclilla oscura con doblez</v>
      </c>
      <c r="G365" s="4">
        <v>1</v>
      </c>
      <c r="H365" s="13">
        <v>25</v>
      </c>
      <c r="I365" s="13">
        <f>VENTAS[[#This Row],[Cantidad]]*VENTAS[[#This Row],[Precio Venta]]</f>
        <v>25</v>
      </c>
      <c r="J365" s="13">
        <f>VENTAS[[#This Row],[Total]]*10%</f>
        <v>2.5</v>
      </c>
      <c r="K365" s="13">
        <f>IFERROR(VLOOKUP(VENTAS[[#This Row],[Código del producto Vendido]],INVENTARIO[],24,FALSE),"-")</f>
        <v>11.020000000000003</v>
      </c>
      <c r="L365" s="13">
        <f>(VENTAS[[#This Row],[Precio Venta]]-VENTAS[[#This Row],[Costo]])*VENTAS[[#This Row],[Cantidad]]</f>
        <v>13.979999999999997</v>
      </c>
    </row>
    <row r="366" spans="1:12" ht="14" hidden="1" x14ac:dyDescent="0.15">
      <c r="A366" s="132">
        <v>45133</v>
      </c>
      <c r="E366" s="6" t="s">
        <v>1804</v>
      </c>
      <c r="F366" s="4" t="str">
        <f>IFERROR(VLOOKUP(VENTAS[[#This Row],[Código del producto Vendido]],INVENTARIO[],5,FALSE),"-")</f>
        <v>Short de mezclilla oscura con doblez</v>
      </c>
      <c r="G366" s="4">
        <v>1</v>
      </c>
      <c r="H366" s="13">
        <v>25</v>
      </c>
      <c r="I366" s="13">
        <f>VENTAS[[#This Row],[Cantidad]]*VENTAS[[#This Row],[Precio Venta]]</f>
        <v>25</v>
      </c>
      <c r="J366" s="13">
        <f>VENTAS[[#This Row],[Total]]*10%</f>
        <v>2.5</v>
      </c>
      <c r="K366" s="13">
        <f>IFERROR(VLOOKUP(VENTAS[[#This Row],[Código del producto Vendido]],INVENTARIO[],24,FALSE),"-")</f>
        <v>11.020000000000003</v>
      </c>
      <c r="L366" s="13">
        <f>(VENTAS[[#This Row],[Precio Venta]]-VENTAS[[#This Row],[Costo]])*VENTAS[[#This Row],[Cantidad]]</f>
        <v>13.979999999999997</v>
      </c>
    </row>
    <row r="367" spans="1:12" ht="14" hidden="1" x14ac:dyDescent="0.15">
      <c r="A367" s="131">
        <v>45133</v>
      </c>
      <c r="E367" s="6" t="s">
        <v>1900</v>
      </c>
      <c r="F367" s="4" t="str">
        <f>IFERROR(VLOOKUP(VENTAS[[#This Row],[Código del producto Vendido]],INVENTARIO[],5,FALSE),"-")</f>
        <v>Top blanco cuello V con encaje</v>
      </c>
      <c r="G367" s="4">
        <v>1</v>
      </c>
      <c r="H367" s="13">
        <v>12</v>
      </c>
      <c r="I367" s="13">
        <f>VENTAS[[#This Row],[Cantidad]]*VENTAS[[#This Row],[Precio Venta]]</f>
        <v>12</v>
      </c>
      <c r="J367" s="13">
        <f>VENTAS[[#This Row],[Total]]*10%</f>
        <v>1.2000000000000002</v>
      </c>
      <c r="K367" s="13">
        <f>IFERROR(VLOOKUP(VENTAS[[#This Row],[Código del producto Vendido]],INVENTARIO[],24,FALSE),"-")</f>
        <v>5.66</v>
      </c>
      <c r="L367" s="13">
        <f>(VENTAS[[#This Row],[Precio Venta]]-VENTAS[[#This Row],[Costo]])*VENTAS[[#This Row],[Cantidad]]</f>
        <v>6.34</v>
      </c>
    </row>
    <row r="368" spans="1:12" s="94" customFormat="1" ht="17" hidden="1" customHeight="1" x14ac:dyDescent="0.15">
      <c r="A368" s="145">
        <v>45135</v>
      </c>
      <c r="B368" s="146" t="s">
        <v>1943</v>
      </c>
      <c r="C368" s="147"/>
      <c r="D368" s="147"/>
      <c r="E368" s="148" t="s">
        <v>1860</v>
      </c>
      <c r="F368" s="149" t="str">
        <f>IFERROR(VLOOKUP(VENTAS[[#This Row],[Código del producto Vendido]],INVENTARIO[],5,FALSE),"-")</f>
        <v>Short beich de pierna ancha </v>
      </c>
      <c r="G368" s="149">
        <v>1</v>
      </c>
      <c r="H368" s="150">
        <v>20</v>
      </c>
      <c r="I368" s="150">
        <f>VENTAS[[#This Row],[Cantidad]]*VENTAS[[#This Row],[Precio Venta]]</f>
        <v>20</v>
      </c>
      <c r="J368" s="150">
        <f>VENTAS[[#This Row],[Total]]*10%</f>
        <v>2</v>
      </c>
      <c r="K368" s="150">
        <f>IFERROR(VLOOKUP(VENTAS[[#This Row],[Código del producto Vendido]],INVENTARIO[],24,FALSE),"-")</f>
        <v>10.86</v>
      </c>
      <c r="L368" s="150">
        <f>(VENTAS[[#This Row],[Precio Venta]]-VENTAS[[#This Row],[Costo]])*VENTAS[[#This Row],[Cantidad]]</f>
        <v>9.14</v>
      </c>
    </row>
    <row r="369" spans="1:12" ht="14" hidden="1" x14ac:dyDescent="0.15">
      <c r="A369" s="132">
        <v>45135</v>
      </c>
      <c r="E369" s="6" t="s">
        <v>1540</v>
      </c>
      <c r="F369" s="4" t="str">
        <f>IFERROR(VLOOKUP(VENTAS[[#This Row],[Código del producto Vendido]],INVENTARIO[],5,FALSE),"-")</f>
        <v>Camiseta corta de manga farol</v>
      </c>
      <c r="G369" s="4">
        <v>1</v>
      </c>
      <c r="H369" s="13">
        <v>10</v>
      </c>
      <c r="I369" s="13">
        <f>VENTAS[[#This Row],[Cantidad]]*VENTAS[[#This Row],[Precio Venta]]</f>
        <v>10</v>
      </c>
      <c r="J369" s="13">
        <f>VENTAS[[#This Row],[Total]]*10%</f>
        <v>1</v>
      </c>
      <c r="K369" s="13">
        <f>IFERROR(VLOOKUP(VENTAS[[#This Row],[Código del producto Vendido]],INVENTARIO[],24,FALSE),"-")</f>
        <v>23.294999999999998</v>
      </c>
      <c r="L369" s="13">
        <f>(VENTAS[[#This Row],[Precio Venta]]-VENTAS[[#This Row],[Costo]])*VENTAS[[#This Row],[Cantidad]]</f>
        <v>-13.294999999999998</v>
      </c>
    </row>
    <row r="370" spans="1:12" ht="14" hidden="1" x14ac:dyDescent="0.15">
      <c r="A370" s="134">
        <v>45135</v>
      </c>
      <c r="E370" s="6" t="s">
        <v>1846</v>
      </c>
      <c r="F370" s="4" t="str">
        <f>IFERROR(VLOOKUP(VENTAS[[#This Row],[Código del producto Vendido]],INVENTARIO[],5,FALSE),"-")</f>
        <v>Pantaloneta roja</v>
      </c>
      <c r="G370" s="4">
        <v>1</v>
      </c>
      <c r="H370" s="13">
        <v>20</v>
      </c>
      <c r="I370" s="13">
        <f>VENTAS[[#This Row],[Cantidad]]*VENTAS[[#This Row],[Precio Venta]]</f>
        <v>20</v>
      </c>
      <c r="J370" s="13">
        <f>VENTAS[[#This Row],[Total]]*10%</f>
        <v>2</v>
      </c>
      <c r="K370" s="13">
        <f>IFERROR(VLOOKUP(VENTAS[[#This Row],[Código del producto Vendido]],INVENTARIO[],24,FALSE),"-")</f>
        <v>4.6400000000000006</v>
      </c>
      <c r="L370" s="13">
        <f>(VENTAS[[#This Row],[Precio Venta]]-VENTAS[[#This Row],[Costo]])*VENTAS[[#This Row],[Cantidad]]</f>
        <v>15.36</v>
      </c>
    </row>
    <row r="371" spans="1:12" ht="14" hidden="1" x14ac:dyDescent="0.15">
      <c r="A371" s="134">
        <v>45137</v>
      </c>
      <c r="E371" s="6" t="s">
        <v>1576</v>
      </c>
      <c r="F371" s="4" t="str">
        <f>IFERROR(VLOOKUP(VENTAS[[#This Row],[Código del producto Vendido]],INVENTARIO[],5,FALSE),"-")</f>
        <v>Top acanalado sin mangas</v>
      </c>
      <c r="G371" s="4">
        <v>1</v>
      </c>
      <c r="H371" s="13">
        <v>10</v>
      </c>
      <c r="I371" s="13">
        <f>VENTAS[[#This Row],[Cantidad]]*VENTAS[[#This Row],[Precio Venta]]</f>
        <v>10</v>
      </c>
      <c r="J371" s="13">
        <f>VENTAS[[#This Row],[Total]]*10%</f>
        <v>1</v>
      </c>
      <c r="K371" s="13">
        <f>IFERROR(VLOOKUP(VENTAS[[#This Row],[Código del producto Vendido]],INVENTARIO[],24,FALSE),"-")</f>
        <v>6.155555555555555</v>
      </c>
      <c r="L371" s="13">
        <f>(VENTAS[[#This Row],[Precio Venta]]-VENTAS[[#This Row],[Costo]])*VENTAS[[#This Row],[Cantidad]]</f>
        <v>3.844444444444445</v>
      </c>
    </row>
    <row r="372" spans="1:12" ht="14" hidden="1" x14ac:dyDescent="0.15">
      <c r="A372" s="134">
        <v>45137</v>
      </c>
      <c r="E372" s="6" t="s">
        <v>1802</v>
      </c>
      <c r="F372" s="4" t="str">
        <f>IFERROR(VLOOKUP(VENTAS[[#This Row],[Código del producto Vendido]],INVENTARIO[],5,FALSE),"-")</f>
        <v>-</v>
      </c>
      <c r="G372" s="4">
        <v>2</v>
      </c>
      <c r="H372" s="13">
        <v>6</v>
      </c>
      <c r="I372" s="13">
        <f>VENTAS[[#This Row],[Cantidad]]*VENTAS[[#This Row],[Precio Venta]]</f>
        <v>12</v>
      </c>
      <c r="J372" s="13">
        <f>VENTAS[[#This Row],[Total]]*10%</f>
        <v>1.2000000000000002</v>
      </c>
      <c r="K372" s="13" t="str">
        <f>IFERROR(VLOOKUP(VENTAS[[#This Row],[Código del producto Vendido]],INVENTARIO[],24,FALSE),"-")</f>
        <v>-</v>
      </c>
      <c r="L372" s="13" t="e">
        <f>(VENTAS[[#This Row],[Precio Venta]]-VENTAS[[#This Row],[Costo]])*VENTAS[[#This Row],[Cantidad]]</f>
        <v>#VALUE!</v>
      </c>
    </row>
    <row r="373" spans="1:12" ht="14" hidden="1" x14ac:dyDescent="0.15">
      <c r="A373" s="134">
        <v>45137</v>
      </c>
      <c r="E373" s="6" t="s">
        <v>1819</v>
      </c>
      <c r="F373" s="4" t="str">
        <f>IFERROR(VLOOKUP(VENTAS[[#This Row],[Código del producto Vendido]],INVENTARIO[],5,FALSE),"-")</f>
        <v>Short de mezclilla clara con doblez</v>
      </c>
      <c r="G373" s="4">
        <v>1</v>
      </c>
      <c r="H373" s="13">
        <v>25</v>
      </c>
      <c r="I373" s="13">
        <f>VENTAS[[#This Row],[Cantidad]]*VENTAS[[#This Row],[Precio Venta]]</f>
        <v>25</v>
      </c>
      <c r="J373" s="13">
        <f>VENTAS[[#This Row],[Total]]*10%</f>
        <v>2.5</v>
      </c>
      <c r="K373" s="13">
        <f>IFERROR(VLOOKUP(VENTAS[[#This Row],[Código del producto Vendido]],INVENTARIO[],24,FALSE),"-")</f>
        <v>-14.29</v>
      </c>
      <c r="L373" s="13">
        <f>(VENTAS[[#This Row],[Precio Venta]]-VENTAS[[#This Row],[Costo]])*VENTAS[[#This Row],[Cantidad]]</f>
        <v>39.29</v>
      </c>
    </row>
    <row r="374" spans="1:12" ht="14" hidden="1" x14ac:dyDescent="0.15">
      <c r="A374" s="134">
        <v>45137</v>
      </c>
      <c r="E374" s="6" t="s">
        <v>1899</v>
      </c>
      <c r="F374" s="4" t="str">
        <f>IFERROR(VLOOKUP(VENTAS[[#This Row],[Código del producto Vendido]],INVENTARIO[],5,FALSE),"-")</f>
        <v>Top blanco cuello V con encaje</v>
      </c>
      <c r="G374" s="4">
        <v>1</v>
      </c>
      <c r="H374" s="13">
        <v>12</v>
      </c>
      <c r="I374" s="13">
        <f>VENTAS[[#This Row],[Cantidad]]*VENTAS[[#This Row],[Precio Venta]]</f>
        <v>12</v>
      </c>
      <c r="J374" s="13">
        <f>VENTAS[[#This Row],[Total]]*10%</f>
        <v>1.2000000000000002</v>
      </c>
      <c r="K374" s="13">
        <f>IFERROR(VLOOKUP(VENTAS[[#This Row],[Código del producto Vendido]],INVENTARIO[],24,FALSE),"-")</f>
        <v>8.49</v>
      </c>
      <c r="L374" s="13">
        <f>(VENTAS[[#This Row],[Precio Venta]]-VENTAS[[#This Row],[Costo]])*VENTAS[[#This Row],[Cantidad]]</f>
        <v>3.51</v>
      </c>
    </row>
    <row r="375" spans="1:12" ht="15" hidden="1" customHeight="1" x14ac:dyDescent="0.15">
      <c r="A375" s="134">
        <v>45138</v>
      </c>
      <c r="E375" s="6" t="s">
        <v>1660</v>
      </c>
      <c r="F375" s="4" t="str">
        <f>IFERROR(VLOOKUP(VENTAS[[#This Row],[Código del producto Vendido]],INVENTARIO[],5,FALSE),"-")</f>
        <v>Vestido Lunares Marrón</v>
      </c>
      <c r="G375" s="4">
        <v>1</v>
      </c>
      <c r="H375" s="13">
        <v>22</v>
      </c>
      <c r="I375" s="13">
        <f>VENTAS[[#This Row],[Cantidad]]*VENTAS[[#This Row],[Precio Venta]]</f>
        <v>22</v>
      </c>
      <c r="J375" s="13">
        <f>VENTAS[[#This Row],[Total]]*10%</f>
        <v>2.2000000000000002</v>
      </c>
      <c r="K375" s="13">
        <f>IFERROR(VLOOKUP(VENTAS[[#This Row],[Código del producto Vendido]],INVENTARIO[],24,FALSE),"-")</f>
        <v>8.5886363636363647</v>
      </c>
      <c r="L375" s="13">
        <f>(VENTAS[[#This Row],[Precio Venta]]-VENTAS[[#This Row],[Costo]])*VENTAS[[#This Row],[Cantidad]]</f>
        <v>13.411363636363635</v>
      </c>
    </row>
    <row r="376" spans="1:12" s="123" customFormat="1" ht="14" hidden="1" x14ac:dyDescent="0.15">
      <c r="A376" s="135"/>
      <c r="B376"/>
      <c r="C376"/>
      <c r="D376"/>
      <c r="E376" s="6" t="s">
        <v>1579</v>
      </c>
      <c r="F376" s="4" t="str">
        <f>IFERROR(VLOOKUP(VENTAS[[#This Row],[Código del producto Vendido]],INVENTARIO[],5,FALSE),"-")</f>
        <v>Vestido Azul Real</v>
      </c>
      <c r="G376" s="4">
        <v>1</v>
      </c>
      <c r="H376" s="13">
        <v>19</v>
      </c>
      <c r="I376" s="13">
        <f>VENTAS[[#This Row],[Cantidad]]*VENTAS[[#This Row],[Precio Venta]]</f>
        <v>19</v>
      </c>
      <c r="J376" s="13">
        <f>VENTAS[[#This Row],[Total]]*10%</f>
        <v>1.9000000000000001</v>
      </c>
      <c r="K376" s="13">
        <f>IFERROR(VLOOKUP(VENTAS[[#This Row],[Código del producto Vendido]],INVENTARIO[],24,FALSE),"-")</f>
        <v>6.0555555555555554</v>
      </c>
      <c r="L376" s="13">
        <f>(VENTAS[[#This Row],[Precio Venta]]-VENTAS[[#This Row],[Costo]])*VENTAS[[#This Row],[Cantidad]]</f>
        <v>12.944444444444445</v>
      </c>
    </row>
    <row r="377" spans="1:12" s="123" customFormat="1" ht="14" hidden="1" x14ac:dyDescent="0.15">
      <c r="A377" s="135"/>
      <c r="B377"/>
      <c r="C377"/>
      <c r="D377"/>
      <c r="E377" s="6" t="s">
        <v>1580</v>
      </c>
      <c r="F377" s="4" t="str">
        <f>IFERROR(VLOOKUP(VENTAS[[#This Row],[Código del producto Vendido]],INVENTARIO[],5,FALSE),"-")</f>
        <v>Vestido Azul Real</v>
      </c>
      <c r="G377" s="4">
        <v>1</v>
      </c>
      <c r="H377" s="13">
        <v>18</v>
      </c>
      <c r="I377" s="13">
        <f>VENTAS[[#This Row],[Cantidad]]*VENTAS[[#This Row],[Precio Venta]]</f>
        <v>18</v>
      </c>
      <c r="J377" s="13">
        <f>VENTAS[[#This Row],[Total]]*10%</f>
        <v>1.8</v>
      </c>
      <c r="K377" s="13">
        <f>IFERROR(VLOOKUP(VENTAS[[#This Row],[Código del producto Vendido]],INVENTARIO[],24,FALSE),"-")</f>
        <v>6.0555555555555554</v>
      </c>
      <c r="L377" s="13">
        <f>(VENTAS[[#This Row],[Precio Venta]]-VENTAS[[#This Row],[Costo]])*VENTAS[[#This Row],[Cantidad]]</f>
        <v>11.944444444444445</v>
      </c>
    </row>
    <row r="378" spans="1:12" ht="14" hidden="1" x14ac:dyDescent="0.15">
      <c r="A378" s="135"/>
      <c r="E378" s="6" t="s">
        <v>435</v>
      </c>
      <c r="F378" s="4" t="str">
        <f>IFERROR(VLOOKUP(VENTAS[[#This Row],[Código del producto Vendido]],INVENTARIO[],5,FALSE),"-")</f>
        <v>Top acanalado sin mangas</v>
      </c>
      <c r="G378" s="4">
        <v>1</v>
      </c>
      <c r="H378" s="13">
        <v>12</v>
      </c>
      <c r="I378" s="13">
        <f>VENTAS[[#This Row],[Cantidad]]*VENTAS[[#This Row],[Precio Venta]]</f>
        <v>12</v>
      </c>
      <c r="J378" s="13">
        <f>VENTAS[[#This Row],[Total]]*10%</f>
        <v>1.2000000000000002</v>
      </c>
      <c r="K378" s="13">
        <f>IFERROR(VLOOKUP(VENTAS[[#This Row],[Código del producto Vendido]],INVENTARIO[],24,FALSE),"-")</f>
        <v>36.93333333333333</v>
      </c>
      <c r="L378" s="13">
        <f>(VENTAS[[#This Row],[Precio Venta]]-VENTAS[[#This Row],[Costo]])*VENTAS[[#This Row],[Cantidad]]</f>
        <v>-24.93333333333333</v>
      </c>
    </row>
    <row r="379" spans="1:12" s="123" customFormat="1" ht="14" hidden="1" x14ac:dyDescent="0.15">
      <c r="A379" s="134">
        <v>45138</v>
      </c>
      <c r="B379"/>
      <c r="C379"/>
      <c r="D379"/>
      <c r="E379" s="6" t="s">
        <v>1863</v>
      </c>
      <c r="F379" s="4" t="str">
        <f>IFERROR(VLOOKUP(VENTAS[[#This Row],[Código del producto Vendido]],INVENTARIO[],5,FALSE),"-")</f>
        <v>Cinturón negro con hebilla dorada</v>
      </c>
      <c r="G379" s="4">
        <v>1</v>
      </c>
      <c r="H379" s="13">
        <v>18</v>
      </c>
      <c r="I379" s="13">
        <f>VENTAS[[#This Row],[Cantidad]]*VENTAS[[#This Row],[Precio Venta]]</f>
        <v>18</v>
      </c>
      <c r="J379" s="13">
        <f>VENTAS[[#This Row],[Total]]*10%</f>
        <v>1.8</v>
      </c>
      <c r="K379" s="13">
        <f>IFERROR(VLOOKUP(VENTAS[[#This Row],[Código del producto Vendido]],INVENTARIO[],24,FALSE),"-")</f>
        <v>18.57</v>
      </c>
      <c r="L379" s="13">
        <f>(VENTAS[[#This Row],[Precio Venta]]-VENTAS[[#This Row],[Costo]])*VENTAS[[#This Row],[Cantidad]]</f>
        <v>-0.57000000000000028</v>
      </c>
    </row>
    <row r="380" spans="1:12" s="123" customFormat="1" ht="14" hidden="1" x14ac:dyDescent="0.15">
      <c r="A380" s="136"/>
      <c r="B380"/>
      <c r="C380"/>
      <c r="D380"/>
      <c r="E380" t="s">
        <v>1708</v>
      </c>
      <c r="F380" t="str">
        <f>IFERROR(VLOOKUP(VENTAS[[#This Row],[Código del producto Vendido]],INVENTARIO[],5,FALSE),"-")</f>
        <v>Jenas Ajustados Oscuro</v>
      </c>
      <c r="G380">
        <v>1</v>
      </c>
      <c r="H380" s="13">
        <v>35</v>
      </c>
      <c r="I380" s="13">
        <f>VENTAS[[#This Row],[Cantidad]]*VENTAS[[#This Row],[Precio Venta]]</f>
        <v>35</v>
      </c>
      <c r="J380" s="13">
        <f>VENTAS[[#This Row],[Total]]*10%</f>
        <v>3.5</v>
      </c>
      <c r="K380" s="13">
        <f>IFERROR(VLOOKUP(VENTAS[[#This Row],[Código del producto Vendido]],INVENTARIO[],24,FALSE),"-")</f>
        <v>20.45454545454546</v>
      </c>
      <c r="L380" s="13">
        <f>(VENTAS[[#This Row],[Precio Venta]]-VENTAS[[#This Row],[Costo]])*VENTAS[[#This Row],[Cantidad]]</f>
        <v>14.54545454545454</v>
      </c>
    </row>
    <row r="381" spans="1:12" ht="14" hidden="1" x14ac:dyDescent="0.15">
      <c r="A381" s="136"/>
      <c r="E381" t="s">
        <v>1666</v>
      </c>
      <c r="F381" t="str">
        <f>IFERROR(VLOOKUP(VENTAS[[#This Row],[Código del producto Vendido]],INVENTARIO[],5,FALSE),"-")</f>
        <v>Bañador de pierna alta</v>
      </c>
      <c r="G381">
        <v>1</v>
      </c>
      <c r="H381" s="13">
        <v>28</v>
      </c>
      <c r="I381" s="13">
        <f>VENTAS[[#This Row],[Cantidad]]*VENTAS[[#This Row],[Precio Venta]]</f>
        <v>28</v>
      </c>
      <c r="J381" s="13">
        <f>VENTAS[[#This Row],[Total]]*10%</f>
        <v>2.8000000000000003</v>
      </c>
      <c r="K381" s="13">
        <f>IFERROR(VLOOKUP(VENTAS[[#This Row],[Código del producto Vendido]],INVENTARIO[],24,FALSE),"-")</f>
        <v>25.430454545454545</v>
      </c>
      <c r="L381" s="13">
        <f>(VENTAS[[#This Row],[Precio Venta]]-VENTAS[[#This Row],[Costo]])*VENTAS[[#This Row],[Cantidad]]</f>
        <v>2.5695454545454552</v>
      </c>
    </row>
    <row r="382" spans="1:12" ht="14" hidden="1" x14ac:dyDescent="0.15">
      <c r="A382" s="136"/>
      <c r="E382" t="s">
        <v>1657</v>
      </c>
      <c r="F382" t="str">
        <f>IFERROR(VLOOKUP(VENTAS[[#This Row],[Código del producto Vendido]],INVENTARIO[],5,FALSE),"-")</f>
        <v>Bañador de pierna alta</v>
      </c>
      <c r="G382">
        <v>1</v>
      </c>
      <c r="H382" s="13">
        <v>28</v>
      </c>
      <c r="I382" s="13">
        <f>VENTAS[[#This Row],[Cantidad]]*VENTAS[[#This Row],[Precio Venta]]</f>
        <v>28</v>
      </c>
      <c r="J382" s="13">
        <f>VENTAS[[#This Row],[Total]]*10%</f>
        <v>2.8000000000000003</v>
      </c>
      <c r="K382" s="13">
        <f>IFERROR(VLOOKUP(VENTAS[[#This Row],[Código del producto Vendido]],INVENTARIO[],24,FALSE),"-")</f>
        <v>18.613636363636367</v>
      </c>
      <c r="L382" s="13">
        <f>(VENTAS[[#This Row],[Precio Venta]]-VENTAS[[#This Row],[Costo]])*VENTAS[[#This Row],[Cantidad]]</f>
        <v>9.3863636363636331</v>
      </c>
    </row>
    <row r="383" spans="1:12" ht="14" hidden="1" x14ac:dyDescent="0.15">
      <c r="A383" s="136"/>
      <c r="E383" t="s">
        <v>1655</v>
      </c>
      <c r="F383" t="str">
        <f>IFERROR(VLOOKUP(VENTAS[[#This Row],[Código del producto Vendido]],INVENTARIO[],5,FALSE),"-")</f>
        <v>Bikini Floral</v>
      </c>
      <c r="G383">
        <v>1</v>
      </c>
      <c r="H383" s="13">
        <v>25</v>
      </c>
      <c r="I383" s="13">
        <f>VENTAS[[#This Row],[Cantidad]]*VENTAS[[#This Row],[Precio Venta]]</f>
        <v>25</v>
      </c>
      <c r="J383" s="13">
        <f>VENTAS[[#This Row],[Total]]*10%</f>
        <v>2.5</v>
      </c>
      <c r="K383" s="13">
        <f>IFERROR(VLOOKUP(VENTAS[[#This Row],[Código del producto Vendido]],INVENTARIO[],24,FALSE),"-")</f>
        <v>14.961818181818185</v>
      </c>
      <c r="L383" s="13">
        <f>(VENTAS[[#This Row],[Precio Venta]]-VENTAS[[#This Row],[Costo]])*VENTAS[[#This Row],[Cantidad]]</f>
        <v>10.038181818181815</v>
      </c>
    </row>
    <row r="384" spans="1:12" ht="14" hidden="1" x14ac:dyDescent="0.15">
      <c r="A384" s="136"/>
      <c r="E384" t="s">
        <v>1641</v>
      </c>
      <c r="F384" t="str">
        <f>IFERROR(VLOOKUP(VENTAS[[#This Row],[Código del producto Vendido]],INVENTARIO[],5,FALSE),"-")</f>
        <v>Braguitas invisibles</v>
      </c>
      <c r="G384">
        <v>3</v>
      </c>
      <c r="H384" s="13">
        <v>3</v>
      </c>
      <c r="I384" s="13">
        <f>VENTAS[[#This Row],[Cantidad]]*VENTAS[[#This Row],[Precio Venta]]</f>
        <v>9</v>
      </c>
      <c r="J384" s="13">
        <f>VENTAS[[#This Row],[Total]]*10%</f>
        <v>0.9</v>
      </c>
      <c r="K384" s="13">
        <f>IFERROR(VLOOKUP(VENTAS[[#This Row],[Código del producto Vendido]],INVENTARIO[],24,FALSE),"-")</f>
        <v>4.5166666666666666</v>
      </c>
      <c r="L384" s="13">
        <f>(VENTAS[[#This Row],[Precio Venta]]-VENTAS[[#This Row],[Costo]])*VENTAS[[#This Row],[Cantidad]]</f>
        <v>-4.55</v>
      </c>
    </row>
    <row r="385" spans="1:12" ht="14" hidden="1" x14ac:dyDescent="0.15">
      <c r="A385" s="136"/>
      <c r="E385" t="s">
        <v>1604</v>
      </c>
      <c r="F385" t="str">
        <f>IFERROR(VLOOKUP(VENTAS[[#This Row],[Código del producto Vendido]],INVENTARIO[],5,FALSE),"-")</f>
        <v>Bañador atado a los lados</v>
      </c>
      <c r="G385">
        <v>1</v>
      </c>
      <c r="H385" s="13">
        <v>19</v>
      </c>
      <c r="I385" s="13">
        <f>VENTAS[[#This Row],[Cantidad]]*VENTAS[[#This Row],[Precio Venta]]</f>
        <v>19</v>
      </c>
      <c r="J385" s="13">
        <f>VENTAS[[#This Row],[Total]]*10%</f>
        <v>1.9000000000000001</v>
      </c>
      <c r="K385" s="13">
        <f>IFERROR(VLOOKUP(VENTAS[[#This Row],[Código del producto Vendido]],INVENTARIO[],24,FALSE),"-")</f>
        <v>5.1666666666666661</v>
      </c>
      <c r="L385" s="13">
        <f>(VENTAS[[#This Row],[Precio Venta]]-VENTAS[[#This Row],[Costo]])*VENTAS[[#This Row],[Cantidad]]</f>
        <v>13.833333333333334</v>
      </c>
    </row>
    <row r="386" spans="1:12" ht="14" hidden="1" x14ac:dyDescent="0.15">
      <c r="A386" s="137">
        <v>45138</v>
      </c>
      <c r="E386" s="6" t="s">
        <v>1551</v>
      </c>
      <c r="F386" s="4" t="str">
        <f>IFERROR(VLOOKUP(VENTAS[[#This Row],[Código del producto Vendido]],INVENTARIO[],5,FALSE),"-")</f>
        <v>Vestido con estampado floral</v>
      </c>
      <c r="G386" s="4">
        <v>1</v>
      </c>
      <c r="H386" s="13">
        <v>15</v>
      </c>
      <c r="I386" s="13">
        <f>VENTAS[[#This Row],[Cantidad]]*VENTAS[[#This Row],[Precio Venta]]</f>
        <v>15</v>
      </c>
      <c r="J386" s="13">
        <f>VENTAS[[#This Row],[Total]]*10%</f>
        <v>1.5</v>
      </c>
      <c r="K386" s="13">
        <f>IFERROR(VLOOKUP(VENTAS[[#This Row],[Código del producto Vendido]],INVENTARIO[],24,FALSE),"-")</f>
        <v>11.033333333333337</v>
      </c>
      <c r="L386" s="13">
        <f>(VENTAS[[#This Row],[Precio Venta]]-VENTAS[[#This Row],[Costo]])*VENTAS[[#This Row],[Cantidad]]</f>
        <v>3.9666666666666632</v>
      </c>
    </row>
    <row r="387" spans="1:12" ht="14" hidden="1" x14ac:dyDescent="0.15">
      <c r="A387" s="138">
        <v>45138</v>
      </c>
      <c r="E387" s="6" t="s">
        <v>1543</v>
      </c>
      <c r="F387" s="4" t="str">
        <f>IFERROR(VLOOKUP(VENTAS[[#This Row],[Código del producto Vendido]],INVENTARIO[],5,FALSE),"-")</f>
        <v xml:space="preserve">Vestido pecho con fruncido </v>
      </c>
      <c r="G387" s="4">
        <v>1</v>
      </c>
      <c r="H387" s="13">
        <v>15</v>
      </c>
      <c r="I387" s="13">
        <f>VENTAS[[#This Row],[Cantidad]]*VENTAS[[#This Row],[Precio Venta]]</f>
        <v>15</v>
      </c>
      <c r="J387" s="13">
        <f>VENTAS[[#This Row],[Total]]*10%</f>
        <v>1.5</v>
      </c>
      <c r="K387" s="13">
        <f>IFERROR(VLOOKUP(VENTAS[[#This Row],[Código del producto Vendido]],INVENTARIO[],24,FALSE),"-")</f>
        <v>7.3555555555555578</v>
      </c>
      <c r="L387" s="13">
        <f>(VENTAS[[#This Row],[Precio Venta]]-VENTAS[[#This Row],[Costo]])*VENTAS[[#This Row],[Cantidad]]</f>
        <v>7.6444444444444422</v>
      </c>
    </row>
    <row r="388" spans="1:12" ht="14" hidden="1" x14ac:dyDescent="0.15">
      <c r="A388" s="136"/>
      <c r="E388" s="6" t="s">
        <v>1494</v>
      </c>
      <c r="F388" s="4" t="str">
        <f>IFERROR(VLOOKUP(VENTAS[[#This Row],[Código del producto Vendido]],INVENTARIO[],5,FALSE),"-")</f>
        <v>Vestido cruzado de lunares</v>
      </c>
      <c r="G388" s="4">
        <v>1</v>
      </c>
      <c r="H388" s="13">
        <v>15</v>
      </c>
      <c r="I388" s="13">
        <f>VENTAS[[#This Row],[Cantidad]]*VENTAS[[#This Row],[Precio Venta]]</f>
        <v>15</v>
      </c>
      <c r="J388" s="13">
        <f>VENTAS[[#This Row],[Total]]*10%</f>
        <v>1.5</v>
      </c>
      <c r="K388" s="13">
        <f>IFERROR(VLOOKUP(VENTAS[[#This Row],[Código del producto Vendido]],INVENTARIO[],24,FALSE),"-")</f>
        <v>11.306666666666667</v>
      </c>
      <c r="L388" s="13">
        <f>(VENTAS[[#This Row],[Precio Venta]]-VENTAS[[#This Row],[Costo]])*VENTAS[[#This Row],[Cantidad]]</f>
        <v>3.6933333333333334</v>
      </c>
    </row>
    <row r="389" spans="1:12" ht="14" hidden="1" x14ac:dyDescent="0.15">
      <c r="A389" s="136"/>
      <c r="E389" s="6" t="s">
        <v>1491</v>
      </c>
      <c r="F389" s="4" t="str">
        <f>IFERROR(VLOOKUP(VENTAS[[#This Row],[Código del producto Vendido]],INVENTARIO[],5,FALSE),"-")</f>
        <v>Bañador bikini de manga raglán con cordón floral</v>
      </c>
      <c r="G389" s="4">
        <v>1</v>
      </c>
      <c r="H389" s="13">
        <v>25</v>
      </c>
      <c r="I389" s="13">
        <f>VENTAS[[#This Row],[Cantidad]]*VENTAS[[#This Row],[Precio Venta]]</f>
        <v>25</v>
      </c>
      <c r="J389" s="13">
        <f>VENTAS[[#This Row],[Total]]*10%</f>
        <v>2.5</v>
      </c>
      <c r="K389" s="13">
        <f>IFERROR(VLOOKUP(VENTAS[[#This Row],[Código del producto Vendido]],INVENTARIO[],24,FALSE),"-")</f>
        <v>10.822222222222223</v>
      </c>
      <c r="L389" s="13">
        <f>(VENTAS[[#This Row],[Precio Venta]]-VENTAS[[#This Row],[Costo]])*VENTAS[[#This Row],[Cantidad]]</f>
        <v>14.177777777777777</v>
      </c>
    </row>
    <row r="390" spans="1:12" ht="14" hidden="1" x14ac:dyDescent="0.15">
      <c r="A390" s="139"/>
      <c r="E390" s="6" t="s">
        <v>1470</v>
      </c>
      <c r="F390" s="4" t="str">
        <f>IFERROR(VLOOKUP(VENTAS[[#This Row],[Código del producto Vendido]],INVENTARIO[],5,FALSE),"-")</f>
        <v xml:space="preserve">Vestido Volante rígido Floral </v>
      </c>
      <c r="G390" s="4">
        <v>1</v>
      </c>
      <c r="H390" s="13">
        <v>25</v>
      </c>
      <c r="I390" s="13">
        <f>VENTAS[[#This Row],[Cantidad]]*VENTAS[[#This Row],[Precio Venta]]</f>
        <v>25</v>
      </c>
      <c r="J390" s="13">
        <f>VENTAS[[#This Row],[Total]]*10%</f>
        <v>2.5</v>
      </c>
      <c r="K390" s="13">
        <f>IFERROR(VLOOKUP(VENTAS[[#This Row],[Código del producto Vendido]],INVENTARIO[],24,FALSE),"-")</f>
        <v>15.579999999999998</v>
      </c>
      <c r="L390" s="13">
        <f>(VENTAS[[#This Row],[Precio Venta]]-VENTAS[[#This Row],[Costo]])*VENTAS[[#This Row],[Cantidad]]</f>
        <v>9.4200000000000017</v>
      </c>
    </row>
    <row r="391" spans="1:12" ht="14" hidden="1" x14ac:dyDescent="0.15">
      <c r="A391" s="138">
        <v>45138</v>
      </c>
      <c r="E391" s="6" t="s">
        <v>1470</v>
      </c>
      <c r="F391" s="4" t="str">
        <f>IFERROR(VLOOKUP(VENTAS[[#This Row],[Código del producto Vendido]],INVENTARIO[],5,FALSE),"-")</f>
        <v xml:space="preserve">Vestido Volante rígido Floral </v>
      </c>
      <c r="G391" s="4">
        <v>1</v>
      </c>
      <c r="H391" s="13">
        <v>25</v>
      </c>
      <c r="I391" s="13">
        <f>VENTAS[[#This Row],[Cantidad]]*VENTAS[[#This Row],[Precio Venta]]</f>
        <v>25</v>
      </c>
      <c r="J391" s="13">
        <f>VENTAS[[#This Row],[Total]]*10%</f>
        <v>2.5</v>
      </c>
      <c r="K391" s="13">
        <f>IFERROR(VLOOKUP(VENTAS[[#This Row],[Código del producto Vendido]],INVENTARIO[],24,FALSE),"-")</f>
        <v>15.579999999999998</v>
      </c>
      <c r="L391" s="13">
        <f>(VENTAS[[#This Row],[Precio Venta]]-VENTAS[[#This Row],[Costo]])*VENTAS[[#This Row],[Cantidad]]</f>
        <v>9.4200000000000017</v>
      </c>
    </row>
    <row r="392" spans="1:12" ht="14" hidden="1" x14ac:dyDescent="0.15">
      <c r="A392" s="137">
        <v>45138</v>
      </c>
      <c r="E392" s="6" t="s">
        <v>1362</v>
      </c>
      <c r="F392" s="4" t="str">
        <f>IFERROR(VLOOKUP(VENTAS[[#This Row],[Código del producto Vendido]],INVENTARIO[],5,FALSE),"-")</f>
        <v>Bikini con cordón lateral</v>
      </c>
      <c r="G392" s="4">
        <v>1</v>
      </c>
      <c r="H392" s="13">
        <v>22</v>
      </c>
      <c r="I392" s="13">
        <f>VENTAS[[#This Row],[Cantidad]]*VENTAS[[#This Row],[Precio Venta]]</f>
        <v>22</v>
      </c>
      <c r="J392" s="13">
        <f>VENTAS[[#This Row],[Total]]*10%</f>
        <v>2.2000000000000002</v>
      </c>
      <c r="K392" s="13">
        <f>IFERROR(VLOOKUP(VENTAS[[#This Row],[Código del producto Vendido]],INVENTARIO[],24,FALSE),"-")</f>
        <v>5.0500000000000007</v>
      </c>
      <c r="L392" s="13">
        <f>(VENTAS[[#This Row],[Precio Venta]]-VENTAS[[#This Row],[Costo]])*VENTAS[[#This Row],[Cantidad]]</f>
        <v>16.95</v>
      </c>
    </row>
    <row r="393" spans="1:12" ht="14" hidden="1" x14ac:dyDescent="0.15">
      <c r="A393" s="138">
        <v>45138</v>
      </c>
      <c r="E393" s="6" t="s">
        <v>1541</v>
      </c>
      <c r="F393" s="4" t="str">
        <f>IFERROR(VLOOKUP(VENTAS[[#This Row],[Código del producto Vendido]],INVENTARIO[],5,FALSE),"-")</f>
        <v>Camiseta corta de manga farol</v>
      </c>
      <c r="G393" s="4">
        <v>1</v>
      </c>
      <c r="H393" s="13">
        <v>10</v>
      </c>
      <c r="I393" s="13">
        <f>VENTAS[[#This Row],[Cantidad]]*VENTAS[[#This Row],[Precio Venta]]</f>
        <v>10</v>
      </c>
      <c r="J393" s="13">
        <f>VENTAS[[#This Row],[Total]]*10%</f>
        <v>1</v>
      </c>
      <c r="K393" s="13">
        <f>IFERROR(VLOOKUP(VENTAS[[#This Row],[Código del producto Vendido]],INVENTARIO[],24,FALSE),"-")</f>
        <v>23.294999999999998</v>
      </c>
      <c r="L393" s="13">
        <f>(VENTAS[[#This Row],[Precio Venta]]-VENTAS[[#This Row],[Costo]])*VENTAS[[#This Row],[Cantidad]]</f>
        <v>-13.294999999999998</v>
      </c>
    </row>
    <row r="394" spans="1:12" ht="14" hidden="1" x14ac:dyDescent="0.15">
      <c r="A394" s="140"/>
      <c r="E394" s="6" t="s">
        <v>1510</v>
      </c>
      <c r="F394" s="4" t="str">
        <f>IFERROR(VLOOKUP(VENTAS[[#This Row],[Código del producto Vendido]],INVENTARIO[],5,FALSE),"-")</f>
        <v>Bikini halter con estampado geométrico y pantalones</v>
      </c>
      <c r="G394" s="4">
        <v>1</v>
      </c>
      <c r="H394" s="13">
        <v>24</v>
      </c>
      <c r="I394" s="13">
        <f>VENTAS[[#This Row],[Cantidad]]*VENTAS[[#This Row],[Precio Venta]]</f>
        <v>24</v>
      </c>
      <c r="J394" s="13">
        <f>VENTAS[[#This Row],[Total]]*10%</f>
        <v>2.4000000000000004</v>
      </c>
      <c r="K394" s="13">
        <f>IFERROR(VLOOKUP(VENTAS[[#This Row],[Código del producto Vendido]],INVENTARIO[],24,FALSE),"-")</f>
        <v>6.4555555555555557</v>
      </c>
      <c r="L394" s="13">
        <f>(VENTAS[[#This Row],[Precio Venta]]-VENTAS[[#This Row],[Costo]])*VENTAS[[#This Row],[Cantidad]]</f>
        <v>17.544444444444444</v>
      </c>
    </row>
    <row r="395" spans="1:12" ht="14" hidden="1" x14ac:dyDescent="0.15">
      <c r="A395" s="141"/>
      <c r="E395" s="6" t="s">
        <v>1361</v>
      </c>
      <c r="F395" s="4" t="str">
        <f>IFERROR(VLOOKUP(VENTAS[[#This Row],[Código del producto Vendido]],INVENTARIO[],5,FALSE),"-")</f>
        <v>Malla para Playa</v>
      </c>
      <c r="G395" s="4">
        <v>1</v>
      </c>
      <c r="H395" s="13">
        <v>15</v>
      </c>
      <c r="I395" s="13">
        <f>VENTAS[[#This Row],[Cantidad]]*VENTAS[[#This Row],[Precio Venta]]</f>
        <v>15</v>
      </c>
      <c r="J395" s="13">
        <f>VENTAS[[#This Row],[Total]]*10%</f>
        <v>1.5</v>
      </c>
      <c r="K395" s="13">
        <f>IFERROR(VLOOKUP(VENTAS[[#This Row],[Código del producto Vendido]],INVENTARIO[],24,FALSE),"-")</f>
        <v>4.1394444444444449</v>
      </c>
      <c r="L395" s="13">
        <f>(VENTAS[[#This Row],[Precio Venta]]-VENTAS[[#This Row],[Costo]])*VENTAS[[#This Row],[Cantidad]]</f>
        <v>10.860555555555555</v>
      </c>
    </row>
    <row r="396" spans="1:12" ht="14" hidden="1" x14ac:dyDescent="0.15">
      <c r="A396" s="140"/>
      <c r="E396" s="6" t="s">
        <v>1366</v>
      </c>
      <c r="F396" s="4" t="str">
        <f>IFERROR(VLOOKUP(VENTAS[[#This Row],[Código del producto Vendido]],INVENTARIO[],5,FALSE),"-")</f>
        <v>Bikini Elegante con Herrajes</v>
      </c>
      <c r="G396" s="4">
        <v>1</v>
      </c>
      <c r="H396" s="13">
        <v>18</v>
      </c>
      <c r="I396" s="13">
        <f>VENTAS[[#This Row],[Cantidad]]*VENTAS[[#This Row],[Precio Venta]]</f>
        <v>18</v>
      </c>
      <c r="J396" s="13">
        <f>VENTAS[[#This Row],[Total]]*10%</f>
        <v>1.8</v>
      </c>
      <c r="K396" s="13">
        <f>IFERROR(VLOOKUP(VENTAS[[#This Row],[Código del producto Vendido]],INVENTARIO[],24,FALSE),"-")</f>
        <v>3.5027777777777782</v>
      </c>
      <c r="L396" s="13">
        <f>(VENTAS[[#This Row],[Precio Venta]]-VENTAS[[#This Row],[Costo]])*VENTAS[[#This Row],[Cantidad]]</f>
        <v>14.497222222222222</v>
      </c>
    </row>
    <row r="397" spans="1:12" ht="14" hidden="1" x14ac:dyDescent="0.15">
      <c r="A397" s="141"/>
      <c r="C397" s="6" t="s">
        <v>1948</v>
      </c>
      <c r="D397" s="6"/>
      <c r="E397" s="6" t="s">
        <v>1481</v>
      </c>
      <c r="F397" s="4" t="str">
        <f>IFERROR(VLOOKUP(VENTAS[[#This Row],[Código del producto Vendido]],INVENTARIO[],5,FALSE),"-")</f>
        <v xml:space="preserve">Mono Bohemiocon cinturón </v>
      </c>
      <c r="G397" s="4">
        <v>1</v>
      </c>
      <c r="H397" s="13">
        <v>15</v>
      </c>
      <c r="I397" s="13">
        <f>VENTAS[[#This Row],[Cantidad]]*VENTAS[[#This Row],[Precio Venta]]</f>
        <v>15</v>
      </c>
      <c r="J397" s="13">
        <f>VENTAS[[#This Row],[Total]]*10%</f>
        <v>1.5</v>
      </c>
      <c r="K397" s="13">
        <f>IFERROR(VLOOKUP(VENTAS[[#This Row],[Código del producto Vendido]],INVENTARIO[],24,FALSE),"-")</f>
        <v>0</v>
      </c>
      <c r="L397" s="13">
        <f>(VENTAS[[#This Row],[Precio Venta]]-VENTAS[[#This Row],[Costo]])*VENTAS[[#This Row],[Cantidad]]</f>
        <v>15</v>
      </c>
    </row>
    <row r="398" spans="1:12" ht="14" hidden="1" x14ac:dyDescent="0.15">
      <c r="A398" s="133" t="s">
        <v>1937</v>
      </c>
      <c r="E398" s="6" t="s">
        <v>1742</v>
      </c>
      <c r="F398" s="4" t="str">
        <f>IFERROR(VLOOKUP(VENTAS[[#This Row],[Código del producto Vendido]],INVENTARIO[],5,FALSE),"-")</f>
        <v>Bolso de mimbre</v>
      </c>
      <c r="G398" s="4">
        <v>1</v>
      </c>
      <c r="H398" s="13">
        <v>12</v>
      </c>
      <c r="I398" s="13">
        <f>VENTAS[[#This Row],[Cantidad]]*VENTAS[[#This Row],[Precio Venta]]</f>
        <v>12</v>
      </c>
      <c r="J398" s="13">
        <f>VENTAS[[#This Row],[Total]]*10%</f>
        <v>1.2000000000000002</v>
      </c>
      <c r="K398" s="13">
        <f>IFERROR(VLOOKUP(VENTAS[[#This Row],[Código del producto Vendido]],INVENTARIO[],24,FALSE),"-")</f>
        <v>12.34264705882353</v>
      </c>
      <c r="L398" s="13">
        <f>(VENTAS[[#This Row],[Precio Venta]]-VENTAS[[#This Row],[Costo]])*VENTAS[[#This Row],[Cantidad]]</f>
        <v>-0.34264705882353041</v>
      </c>
    </row>
    <row r="399" spans="1:12" ht="14" hidden="1" x14ac:dyDescent="0.15">
      <c r="A399" s="141" t="s">
        <v>1937</v>
      </c>
      <c r="E399" s="6" t="s">
        <v>1661</v>
      </c>
      <c r="F399" s="4" t="str">
        <f>IFERROR(VLOOKUP(VENTAS[[#This Row],[Código del producto Vendido]],INVENTARIO[],5,FALSE),"-")</f>
        <v>Pantaloneta Roja</v>
      </c>
      <c r="G399" s="4">
        <v>1</v>
      </c>
      <c r="H399" s="13">
        <v>20</v>
      </c>
      <c r="I399" s="13">
        <f>VENTAS[[#This Row],[Cantidad]]*VENTAS[[#This Row],[Precio Venta]]</f>
        <v>20</v>
      </c>
      <c r="J399" s="13">
        <f>VENTAS[[#This Row],[Total]]*10%</f>
        <v>2</v>
      </c>
      <c r="K399" s="13">
        <f>IFERROR(VLOOKUP(VENTAS[[#This Row],[Código del producto Vendido]],INVENTARIO[],24,FALSE),"-")</f>
        <v>6.3904545454545456</v>
      </c>
      <c r="L399" s="13">
        <f>(VENTAS[[#This Row],[Precio Venta]]-VENTAS[[#This Row],[Costo]])*VENTAS[[#This Row],[Cantidad]]</f>
        <v>13.609545454545454</v>
      </c>
    </row>
    <row r="400" spans="1:12" ht="14" hidden="1" x14ac:dyDescent="0.15">
      <c r="A400" s="133" t="s">
        <v>1937</v>
      </c>
      <c r="E400" s="6" t="s">
        <v>1477</v>
      </c>
      <c r="F400" s="4" t="str">
        <f>IFERROR(VLOOKUP(VENTAS[[#This Row],[Código del producto Vendido]],INVENTARIO[],5,FALSE),"-")</f>
        <v>Bikini halter con estampado floral</v>
      </c>
      <c r="G400" s="4">
        <v>1</v>
      </c>
      <c r="H400" s="13">
        <v>22</v>
      </c>
      <c r="I400" s="13">
        <f>VENTAS[[#This Row],[Cantidad]]*VENTAS[[#This Row],[Precio Venta]]</f>
        <v>22</v>
      </c>
      <c r="J400" s="13">
        <f>VENTAS[[#This Row],[Total]]*10%</f>
        <v>2.2000000000000002</v>
      </c>
      <c r="K400" s="13">
        <f>IFERROR(VLOOKUP(VENTAS[[#This Row],[Código del producto Vendido]],INVENTARIO[],24,FALSE),"-")</f>
        <v>5.8555555555555543</v>
      </c>
      <c r="L400" s="13">
        <f>(VENTAS[[#This Row],[Precio Venta]]-VENTAS[[#This Row],[Costo]])*VENTAS[[#This Row],[Cantidad]]</f>
        <v>16.144444444444446</v>
      </c>
    </row>
    <row r="401" spans="1:12" ht="14" hidden="1" x14ac:dyDescent="0.15">
      <c r="A401" s="141" t="s">
        <v>1937</v>
      </c>
      <c r="E401" s="6" t="s">
        <v>1738</v>
      </c>
      <c r="F401" s="4" t="str">
        <f>IFERROR(VLOOKUP(VENTAS[[#This Row],[Código del producto Vendido]],INVENTARIO[],5,FALSE),"-")</f>
        <v>Mono Oblicuo con bolsillo</v>
      </c>
      <c r="G401" s="4">
        <v>1</v>
      </c>
      <c r="H401" s="13">
        <v>22</v>
      </c>
      <c r="I401" s="13">
        <f>VENTAS[[#This Row],[Cantidad]]*VENTAS[[#This Row],[Precio Venta]]</f>
        <v>22</v>
      </c>
      <c r="J401" s="13">
        <f>VENTAS[[#This Row],[Total]]*10%</f>
        <v>2.2000000000000002</v>
      </c>
      <c r="K401" s="13">
        <f>IFERROR(VLOOKUP(VENTAS[[#This Row],[Código del producto Vendido]],INVENTARIO[],24,FALSE),"-")</f>
        <v>15.902941176470591</v>
      </c>
      <c r="L401" s="13">
        <f>(VENTAS[[#This Row],[Precio Venta]]-VENTAS[[#This Row],[Costo]])*VENTAS[[#This Row],[Cantidad]]</f>
        <v>6.0970588235294088</v>
      </c>
    </row>
    <row r="402" spans="1:12" ht="14" hidden="1" x14ac:dyDescent="0.15">
      <c r="A402" s="133" t="s">
        <v>1937</v>
      </c>
      <c r="E402" s="6" t="s">
        <v>1439</v>
      </c>
      <c r="F402" s="4" t="str">
        <f>IFERROR(VLOOKUP(VENTAS[[#This Row],[Código del producto Vendido]],INVENTARIO[],5,FALSE),"-")</f>
        <v>Jumpsuit palazzo de tie dye</v>
      </c>
      <c r="G402" s="4">
        <v>1</v>
      </c>
      <c r="H402" s="13">
        <v>30</v>
      </c>
      <c r="I402" s="13">
        <f>VENTAS[[#This Row],[Cantidad]]*VENTAS[[#This Row],[Precio Venta]]</f>
        <v>30</v>
      </c>
      <c r="J402" s="13">
        <f>VENTAS[[#This Row],[Total]]*10%</f>
        <v>3</v>
      </c>
      <c r="K402" s="13">
        <f>IFERROR(VLOOKUP(VENTAS[[#This Row],[Código del producto Vendido]],INVENTARIO[],24,FALSE),"-")</f>
        <v>10.666666666666664</v>
      </c>
      <c r="L402" s="13">
        <f>(VENTAS[[#This Row],[Precio Venta]]-VENTAS[[#This Row],[Costo]])*VENTAS[[#This Row],[Cantidad]]</f>
        <v>19.333333333333336</v>
      </c>
    </row>
    <row r="403" spans="1:12" ht="12" hidden="1" customHeight="1" x14ac:dyDescent="0.15">
      <c r="A403" s="141" t="s">
        <v>1937</v>
      </c>
      <c r="C403" s="6" t="s">
        <v>2014</v>
      </c>
      <c r="D403" s="6"/>
      <c r="E403" s="6" t="s">
        <v>1441</v>
      </c>
      <c r="F403" s="4" t="str">
        <f>IFERROR(VLOOKUP(VENTAS[[#This Row],[Código del producto Vendido]],INVENTARIO[],5,FALSE),"-")</f>
        <v>Conjunto short, camisa y top</v>
      </c>
      <c r="G403" s="4">
        <v>1</v>
      </c>
      <c r="H403" s="13">
        <v>16.829999999999998</v>
      </c>
      <c r="I403" s="13">
        <f>VENTAS[[#This Row],[Cantidad]]*VENTAS[[#This Row],[Precio Venta]]</f>
        <v>16.829999999999998</v>
      </c>
      <c r="J403" s="13">
        <f>VENTAS[[#This Row],[Total]]*10%</f>
        <v>1.6829999999999998</v>
      </c>
      <c r="K403" s="13">
        <f>IFERROR(VLOOKUP(VENTAS[[#This Row],[Código del producto Vendido]],INVENTARIO[],24,FALSE),"-")</f>
        <v>8.3666666666666636</v>
      </c>
      <c r="L403" s="13">
        <f>(VENTAS[[#This Row],[Precio Venta]]-VENTAS[[#This Row],[Costo]])*VENTAS[[#This Row],[Cantidad]]</f>
        <v>8.4633333333333347</v>
      </c>
    </row>
    <row r="404" spans="1:12" ht="14" hidden="1" x14ac:dyDescent="0.15">
      <c r="A404" s="133" t="s">
        <v>1937</v>
      </c>
      <c r="E404" s="6" t="s">
        <v>1634</v>
      </c>
      <c r="F404" s="4" t="str">
        <f>IFERROR(VLOOKUP(VENTAS[[#This Row],[Código del producto Vendido]],INVENTARIO[],5,FALSE),"-")</f>
        <v>Bikini Rosa canalé</v>
      </c>
      <c r="G404" s="4">
        <v>1</v>
      </c>
      <c r="H404" s="13">
        <v>20</v>
      </c>
      <c r="I404" s="13">
        <f>VENTAS[[#This Row],[Cantidad]]*VENTAS[[#This Row],[Precio Venta]]</f>
        <v>20</v>
      </c>
      <c r="J404" s="13">
        <f>VENTAS[[#This Row],[Total]]*10%</f>
        <v>2</v>
      </c>
      <c r="K404" s="13">
        <f>IFERROR(VLOOKUP(VENTAS[[#This Row],[Código del producto Vendido]],INVENTARIO[],24,FALSE),"-")</f>
        <v>9.1111111111111107</v>
      </c>
      <c r="L404" s="13">
        <f>(VENTAS[[#This Row],[Precio Venta]]-VENTAS[[#This Row],[Costo]])*VENTAS[[#This Row],[Cantidad]]</f>
        <v>10.888888888888889</v>
      </c>
    </row>
    <row r="405" spans="1:12" ht="14" hidden="1" x14ac:dyDescent="0.15">
      <c r="A405" s="141" t="s">
        <v>1937</v>
      </c>
      <c r="E405" s="6" t="s">
        <v>1810</v>
      </c>
      <c r="F405" s="4" t="str">
        <f>IFERROR(VLOOKUP(VENTAS[[#This Row],[Código del producto Vendido]],INVENTARIO[],5,FALSE),"-")</f>
        <v>Pullover blanco cuello redondo</v>
      </c>
      <c r="G405" s="4">
        <v>1</v>
      </c>
      <c r="H405" s="13">
        <v>14</v>
      </c>
      <c r="I405" s="13">
        <f>VENTAS[[#This Row],[Cantidad]]*VENTAS[[#This Row],[Precio Venta]]</f>
        <v>14</v>
      </c>
      <c r="J405" s="13">
        <f>VENTAS[[#This Row],[Total]]*10%</f>
        <v>1.4000000000000001</v>
      </c>
      <c r="K405" s="13">
        <f>IFERROR(VLOOKUP(VENTAS[[#This Row],[Código del producto Vendido]],INVENTARIO[],24,FALSE),"-")</f>
        <v>3.09</v>
      </c>
      <c r="L405" s="13">
        <f>(VENTAS[[#This Row],[Precio Venta]]-VENTAS[[#This Row],[Costo]])*VENTAS[[#This Row],[Cantidad]]</f>
        <v>10.91</v>
      </c>
    </row>
    <row r="406" spans="1:12" ht="14" hidden="1" x14ac:dyDescent="0.15">
      <c r="A406" s="133" t="s">
        <v>1937</v>
      </c>
      <c r="C406" t="s">
        <v>1938</v>
      </c>
      <c r="E406" s="6" t="s">
        <v>1801</v>
      </c>
      <c r="F406" s="4" t="str">
        <f>IFERROR(VLOOKUP(VENTAS[[#This Row],[Código del producto Vendido]],INVENTARIO[],5,FALSE),"-")</f>
        <v>Pullover negro cuello redondo</v>
      </c>
      <c r="G406" s="4">
        <v>1</v>
      </c>
      <c r="H406" s="13">
        <v>14</v>
      </c>
      <c r="I406" s="13">
        <f>VENTAS[[#This Row],[Cantidad]]*VENTAS[[#This Row],[Precio Venta]]</f>
        <v>14</v>
      </c>
      <c r="J406" s="13">
        <f>VENTAS[[#This Row],[Total]]*10%</f>
        <v>1.4000000000000001</v>
      </c>
      <c r="K406" s="13">
        <f>IFERROR(VLOOKUP(VENTAS[[#This Row],[Código del producto Vendido]],INVENTARIO[],24,FALSE),"-")</f>
        <v>3.1699999999999982</v>
      </c>
      <c r="L406" s="13">
        <f>(VENTAS[[#This Row],[Precio Venta]]-VENTAS[[#This Row],[Costo]])*VENTAS[[#This Row],[Cantidad]]</f>
        <v>10.830000000000002</v>
      </c>
    </row>
    <row r="407" spans="1:12" ht="14" hidden="1" x14ac:dyDescent="0.15">
      <c r="A407" s="141" t="s">
        <v>1937</v>
      </c>
      <c r="C407" t="s">
        <v>1938</v>
      </c>
      <c r="E407" s="6" t="s">
        <v>1860</v>
      </c>
      <c r="F407" s="4" t="str">
        <f>IFERROR(VLOOKUP(VENTAS[[#This Row],[Código del producto Vendido]],INVENTARIO[],5,FALSE),"-")</f>
        <v>Short beich de pierna ancha </v>
      </c>
      <c r="G407" s="4">
        <v>1</v>
      </c>
      <c r="H407" s="13">
        <v>20</v>
      </c>
      <c r="I407" s="13">
        <f>VENTAS[[#This Row],[Cantidad]]*VENTAS[[#This Row],[Precio Venta]]</f>
        <v>20</v>
      </c>
      <c r="J407" s="13">
        <f>VENTAS[[#This Row],[Total]]*10%</f>
        <v>2</v>
      </c>
      <c r="K407" s="13">
        <f>IFERROR(VLOOKUP(VENTAS[[#This Row],[Código del producto Vendido]],INVENTARIO[],24,FALSE),"-")</f>
        <v>10.86</v>
      </c>
      <c r="L407" s="13">
        <f>(VENTAS[[#This Row],[Precio Venta]]-VENTAS[[#This Row],[Costo]])*VENTAS[[#This Row],[Cantidad]]</f>
        <v>9.14</v>
      </c>
    </row>
    <row r="408" spans="1:12" ht="14" hidden="1" x14ac:dyDescent="0.15">
      <c r="A408" s="133" t="s">
        <v>1937</v>
      </c>
      <c r="C408" t="s">
        <v>1938</v>
      </c>
      <c r="E408" s="6" t="s">
        <v>1862</v>
      </c>
      <c r="F408" s="4" t="str">
        <f>IFERROR(VLOOKUP(VENTAS[[#This Row],[Código del producto Vendido]],INVENTARIO[],5,FALSE),"-")</f>
        <v>Cinturón carmelita con hebilla dorada</v>
      </c>
      <c r="G408" s="4">
        <v>1</v>
      </c>
      <c r="H408" s="13">
        <v>12</v>
      </c>
      <c r="I408" s="13">
        <f>VENTAS[[#This Row],[Cantidad]]*VENTAS[[#This Row],[Precio Venta]]</f>
        <v>12</v>
      </c>
      <c r="J408" s="13">
        <f>VENTAS[[#This Row],[Total]]*10%</f>
        <v>1.2000000000000002</v>
      </c>
      <c r="K408" s="13">
        <f>IFERROR(VLOOKUP(VENTAS[[#This Row],[Código del producto Vendido]],INVENTARIO[],24,FALSE),"-")</f>
        <v>4.83</v>
      </c>
      <c r="L408" s="13">
        <f>(VENTAS[[#This Row],[Precio Venta]]-VENTAS[[#This Row],[Costo]])*VENTAS[[#This Row],[Cantidad]]</f>
        <v>7.17</v>
      </c>
    </row>
    <row r="409" spans="1:12" ht="14" hidden="1" x14ac:dyDescent="0.15">
      <c r="A409" s="141" t="s">
        <v>1937</v>
      </c>
      <c r="C409" t="s">
        <v>1938</v>
      </c>
      <c r="E409" s="6" t="s">
        <v>1863</v>
      </c>
      <c r="F409" s="4" t="str">
        <f>IFERROR(VLOOKUP(VENTAS[[#This Row],[Código del producto Vendido]],INVENTARIO[],5,FALSE),"-")</f>
        <v>Cinturón negro con hebilla dorada</v>
      </c>
      <c r="G409" s="4">
        <v>1</v>
      </c>
      <c r="H409" s="13">
        <v>12</v>
      </c>
      <c r="I409" s="13">
        <f>VENTAS[[#This Row],[Cantidad]]*VENTAS[[#This Row],[Precio Venta]]</f>
        <v>12</v>
      </c>
      <c r="J409" s="13">
        <f>VENTAS[[#This Row],[Total]]*10%</f>
        <v>1.2000000000000002</v>
      </c>
      <c r="K409" s="13">
        <f>IFERROR(VLOOKUP(VENTAS[[#This Row],[Código del producto Vendido]],INVENTARIO[],24,FALSE),"-")</f>
        <v>18.57</v>
      </c>
      <c r="L409" s="13">
        <f>(VENTAS[[#This Row],[Precio Venta]]-VENTAS[[#This Row],[Costo]])*VENTAS[[#This Row],[Cantidad]]</f>
        <v>-6.57</v>
      </c>
    </row>
    <row r="410" spans="1:12" ht="14" hidden="1" x14ac:dyDescent="0.15">
      <c r="A410" s="133" t="s">
        <v>1937</v>
      </c>
      <c r="C410" t="s">
        <v>1939</v>
      </c>
      <c r="E410" s="6" t="s">
        <v>1894</v>
      </c>
      <c r="F410" s="4" t="str">
        <f>IFERROR(VLOOKUP(VENTAS[[#This Row],[Código del producto Vendido]],INVENTARIO[],5,FALSE),"-")</f>
        <v>Pantaloneta negra con abertura</v>
      </c>
      <c r="G410" s="4">
        <v>1</v>
      </c>
      <c r="H410" s="13">
        <v>23</v>
      </c>
      <c r="I410" s="13">
        <f>VENTAS[[#This Row],[Cantidad]]*VENTAS[[#This Row],[Precio Venta]]</f>
        <v>23</v>
      </c>
      <c r="J410" s="13">
        <f>VENTAS[[#This Row],[Total]]*10%</f>
        <v>2.3000000000000003</v>
      </c>
      <c r="K410" s="13">
        <f>IFERROR(VLOOKUP(VENTAS[[#This Row],[Código del producto Vendido]],INVENTARIO[],24,FALSE),"-")</f>
        <v>10.96</v>
      </c>
      <c r="L410" s="13">
        <f>(VENTAS[[#This Row],[Precio Venta]]-VENTAS[[#This Row],[Costo]])*VENTAS[[#This Row],[Cantidad]]</f>
        <v>12.04</v>
      </c>
    </row>
    <row r="411" spans="1:12" ht="14" hidden="1" x14ac:dyDescent="0.15">
      <c r="A411" s="141" t="s">
        <v>1937</v>
      </c>
      <c r="C411" t="s">
        <v>1939</v>
      </c>
      <c r="E411" s="6" t="s">
        <v>1896</v>
      </c>
      <c r="F411" s="4" t="str">
        <f>IFERROR(VLOOKUP(VENTAS[[#This Row],[Código del producto Vendido]],INVENTARIO[],5,FALSE),"-")</f>
        <v>Top asimétrico blanco</v>
      </c>
      <c r="G411" s="4">
        <v>1</v>
      </c>
      <c r="H411" s="13">
        <v>12</v>
      </c>
      <c r="I411" s="13">
        <f>VENTAS[[#This Row],[Cantidad]]*VENTAS[[#This Row],[Precio Venta]]</f>
        <v>12</v>
      </c>
      <c r="J411" s="13">
        <f>VENTAS[[#This Row],[Total]]*10%</f>
        <v>1.2000000000000002</v>
      </c>
      <c r="K411" s="13">
        <f>IFERROR(VLOOKUP(VENTAS[[#This Row],[Código del producto Vendido]],INVENTARIO[],24,FALSE),"-")</f>
        <v>6.4600000000000009</v>
      </c>
      <c r="L411" s="13">
        <f>(VENTAS[[#This Row],[Precio Venta]]-VENTAS[[#This Row],[Costo]])*VENTAS[[#This Row],[Cantidad]]</f>
        <v>5.5399999999999991</v>
      </c>
    </row>
    <row r="412" spans="1:12" ht="14" hidden="1" x14ac:dyDescent="0.15">
      <c r="A412" s="133" t="s">
        <v>1937</v>
      </c>
      <c r="C412" t="s">
        <v>1939</v>
      </c>
      <c r="E412" s="6" t="s">
        <v>1907</v>
      </c>
      <c r="F412" s="4" t="str">
        <f>IFERROR(VLOOKUP(VENTAS[[#This Row],[Código del producto Vendido]],INVENTARIO[],5,FALSE),"-")</f>
        <v>Pantalón rosado fuccia</v>
      </c>
      <c r="G412" s="4">
        <v>1</v>
      </c>
      <c r="H412" s="13">
        <v>30</v>
      </c>
      <c r="I412" s="13">
        <f>VENTAS[[#This Row],[Cantidad]]*VENTAS[[#This Row],[Precio Venta]]</f>
        <v>30</v>
      </c>
      <c r="J412" s="13">
        <f>VENTAS[[#This Row],[Total]]*10%</f>
        <v>3</v>
      </c>
      <c r="K412" s="13">
        <f>IFERROR(VLOOKUP(VENTAS[[#This Row],[Código del producto Vendido]],INVENTARIO[],24,FALSE),"-")</f>
        <v>-20.78</v>
      </c>
      <c r="L412" s="13">
        <f>(VENTAS[[#This Row],[Precio Venta]]-VENTAS[[#This Row],[Costo]])*VENTAS[[#This Row],[Cantidad]]</f>
        <v>50.78</v>
      </c>
    </row>
    <row r="413" spans="1:12" ht="14" hidden="1" x14ac:dyDescent="0.15">
      <c r="A413" s="141" t="s">
        <v>1937</v>
      </c>
      <c r="C413" t="s">
        <v>1939</v>
      </c>
      <c r="E413" s="6" t="s">
        <v>1879</v>
      </c>
      <c r="F413" s="4" t="str">
        <f>IFERROR(VLOOKUP(VENTAS[[#This Row],[Código del producto Vendido]],INVENTARIO[],5,FALSE),"-")</f>
        <v>Pantalón beige de pierna ancha</v>
      </c>
      <c r="G413" s="4">
        <v>1</v>
      </c>
      <c r="H413" s="13">
        <v>30</v>
      </c>
      <c r="I413" s="13">
        <f>VENTAS[[#This Row],[Cantidad]]*VENTAS[[#This Row],[Precio Venta]]</f>
        <v>30</v>
      </c>
      <c r="J413" s="13">
        <f>VENTAS[[#This Row],[Total]]*10%</f>
        <v>3</v>
      </c>
      <c r="K413" s="13">
        <f>IFERROR(VLOOKUP(VENTAS[[#This Row],[Código del producto Vendido]],INVENTARIO[],24,FALSE),"-")</f>
        <v>4.4199999999999982</v>
      </c>
      <c r="L413" s="13">
        <f>(VENTAS[[#This Row],[Precio Venta]]-VENTAS[[#This Row],[Costo]])*VENTAS[[#This Row],[Cantidad]]</f>
        <v>25.580000000000002</v>
      </c>
    </row>
    <row r="414" spans="1:12" ht="14" hidden="1" x14ac:dyDescent="0.15">
      <c r="A414" s="133" t="s">
        <v>1937</v>
      </c>
      <c r="C414" t="s">
        <v>1939</v>
      </c>
      <c r="E414" s="6" t="s">
        <v>1676</v>
      </c>
      <c r="F414" s="4" t="str">
        <f>IFERROR(VLOOKUP(VENTAS[[#This Row],[Código del producto Vendido]],INVENTARIO[],5,FALSE),"-")</f>
        <v>Pantalón Business Básico</v>
      </c>
      <c r="G414" s="4">
        <v>1</v>
      </c>
      <c r="H414" s="13">
        <v>30</v>
      </c>
      <c r="I414" s="13">
        <f>VENTAS[[#This Row],[Cantidad]]*VENTAS[[#This Row],[Precio Venta]]</f>
        <v>30</v>
      </c>
      <c r="J414" s="13">
        <f>VENTAS[[#This Row],[Total]]*10%</f>
        <v>3</v>
      </c>
      <c r="K414" s="13">
        <f>IFERROR(VLOOKUP(VENTAS[[#This Row],[Código del producto Vendido]],INVENTARIO[],24,FALSE),"-")</f>
        <v>7.6554545454545462</v>
      </c>
      <c r="L414" s="13">
        <f>(VENTAS[[#This Row],[Precio Venta]]-VENTAS[[#This Row],[Costo]])*VENTAS[[#This Row],[Cantidad]]</f>
        <v>22.344545454545454</v>
      </c>
    </row>
    <row r="415" spans="1:12" ht="14" hidden="1" x14ac:dyDescent="0.15">
      <c r="A415" s="141" t="s">
        <v>1937</v>
      </c>
      <c r="C415" t="s">
        <v>1939</v>
      </c>
      <c r="E415" s="6" t="s">
        <v>1482</v>
      </c>
      <c r="F415" s="4" t="str">
        <f>IFERROR(VLOOKUP(VENTAS[[#This Row],[Código del producto Vendido]],INVENTARIO[],5,FALSE),"-")</f>
        <v>Vestido con cordón de espalda cruzada</v>
      </c>
      <c r="G415" s="4">
        <v>1</v>
      </c>
      <c r="H415" s="13">
        <v>28</v>
      </c>
      <c r="I415" s="13">
        <f>VENTAS[[#This Row],[Cantidad]]*VENTAS[[#This Row],[Precio Venta]]</f>
        <v>28</v>
      </c>
      <c r="J415" s="13">
        <f>VENTAS[[#This Row],[Total]]*10%</f>
        <v>2.8000000000000003</v>
      </c>
      <c r="K415" s="13">
        <f>IFERROR(VLOOKUP(VENTAS[[#This Row],[Código del producto Vendido]],INVENTARIO[],24,FALSE),"-")</f>
        <v>9.2922222222222217</v>
      </c>
      <c r="L415" s="13">
        <f>(VENTAS[[#This Row],[Precio Venta]]-VENTAS[[#This Row],[Costo]])*VENTAS[[#This Row],[Cantidad]]</f>
        <v>18.707777777777778</v>
      </c>
    </row>
    <row r="416" spans="1:12" ht="14" hidden="1" x14ac:dyDescent="0.15">
      <c r="A416" s="133" t="s">
        <v>1937</v>
      </c>
      <c r="C416" t="s">
        <v>1940</v>
      </c>
      <c r="E416" s="6" t="s">
        <v>1410</v>
      </c>
      <c r="F416" s="4" t="str">
        <f>IFERROR(VLOOKUP(VENTAS[[#This Row],[Código del producto Vendido]],INVENTARIO[],5,FALSE),"-")</f>
        <v>Pantalón pierna ancha con cinturón</v>
      </c>
      <c r="G416" s="4">
        <v>1</v>
      </c>
      <c r="H416" s="13">
        <v>25</v>
      </c>
      <c r="I416" s="13">
        <f>VENTAS[[#This Row],[Cantidad]]*VENTAS[[#This Row],[Precio Venta]]</f>
        <v>25</v>
      </c>
      <c r="J416" s="13">
        <f>VENTAS[[#This Row],[Total]]*10%</f>
        <v>2.5</v>
      </c>
      <c r="K416" s="13">
        <f>IFERROR(VLOOKUP(VENTAS[[#This Row],[Código del producto Vendido]],INVENTARIO[],24,FALSE),"-")</f>
        <v>6.7555555555555564</v>
      </c>
      <c r="L416" s="13">
        <f>(VENTAS[[#This Row],[Precio Venta]]-VENTAS[[#This Row],[Costo]])*VENTAS[[#This Row],[Cantidad]]</f>
        <v>18.244444444444444</v>
      </c>
    </row>
    <row r="417" spans="1:12" ht="14" hidden="1" x14ac:dyDescent="0.15">
      <c r="A417" s="141" t="s">
        <v>1941</v>
      </c>
      <c r="C417" t="s">
        <v>1940</v>
      </c>
      <c r="E417" s="6" t="s">
        <v>1717</v>
      </c>
      <c r="F417" s="4" t="str">
        <f>IFERROR(VLOOKUP(VENTAS[[#This Row],[Código del producto Vendido]],INVENTARIO[],5,FALSE),"-")</f>
        <v>Pantaloneta Camel</v>
      </c>
      <c r="G417" s="4">
        <v>1</v>
      </c>
      <c r="H417" s="13">
        <v>30</v>
      </c>
      <c r="I417" s="13">
        <f>VENTAS[[#This Row],[Cantidad]]*VENTAS[[#This Row],[Precio Venta]]</f>
        <v>30</v>
      </c>
      <c r="J417" s="13">
        <f>VENTAS[[#This Row],[Total]]*10%</f>
        <v>3</v>
      </c>
      <c r="K417" s="13">
        <f>IFERROR(VLOOKUP(VENTAS[[#This Row],[Código del producto Vendido]],INVENTARIO[],24,FALSE),"-")</f>
        <v>25.05681818181818</v>
      </c>
      <c r="L417" s="13">
        <f>(VENTAS[[#This Row],[Precio Venta]]-VENTAS[[#This Row],[Costo]])*VENTAS[[#This Row],[Cantidad]]</f>
        <v>4.9431818181818201</v>
      </c>
    </row>
    <row r="418" spans="1:12" ht="14" hidden="1" x14ac:dyDescent="0.15">
      <c r="A418" s="133" t="s">
        <v>1941</v>
      </c>
      <c r="C418" s="6" t="s">
        <v>1939</v>
      </c>
      <c r="D418" s="6"/>
      <c r="E418" s="6" t="s">
        <v>1836</v>
      </c>
      <c r="F418" s="4" t="str">
        <f>IFERROR(VLOOKUP(VENTAS[[#This Row],[Código del producto Vendido]],INVENTARIO[],5,FALSE),"-")</f>
        <v>Camisa Blanca</v>
      </c>
      <c r="G418" s="4">
        <v>1</v>
      </c>
      <c r="H418" s="13">
        <v>20</v>
      </c>
      <c r="I418" s="13">
        <f>VENTAS[[#This Row],[Cantidad]]*VENTAS[[#This Row],[Precio Venta]]</f>
        <v>20</v>
      </c>
      <c r="J418" s="13">
        <f>VENTAS[[#This Row],[Total]]*10%</f>
        <v>2</v>
      </c>
      <c r="K418" s="13">
        <f>IFERROR(VLOOKUP(VENTAS[[#This Row],[Código del producto Vendido]],INVENTARIO[],24,FALSE),"-")</f>
        <v>9.6</v>
      </c>
      <c r="L418" s="13">
        <f>(VENTAS[[#This Row],[Precio Venta]]-VENTAS[[#This Row],[Costo]])*VENTAS[[#This Row],[Cantidad]]</f>
        <v>10.4</v>
      </c>
    </row>
    <row r="419" spans="1:12" ht="14" hidden="1" x14ac:dyDescent="0.15">
      <c r="A419" s="141" t="s">
        <v>1941</v>
      </c>
      <c r="C419" s="6" t="s">
        <v>1293</v>
      </c>
      <c r="D419" s="6"/>
      <c r="E419" s="6" t="s">
        <v>1838</v>
      </c>
      <c r="F419" s="4" t="str">
        <f>IFERROR(VLOOKUP(VENTAS[[#This Row],[Código del producto Vendido]],INVENTARIO[],5,FALSE),"-")</f>
        <v>Camisa Blanca</v>
      </c>
      <c r="G419" s="4">
        <v>1</v>
      </c>
      <c r="H419" s="13">
        <v>20</v>
      </c>
      <c r="I419" s="13">
        <f>VENTAS[[#This Row],[Cantidad]]*VENTAS[[#This Row],[Precio Venta]]</f>
        <v>20</v>
      </c>
      <c r="J419" s="13">
        <f>VENTAS[[#This Row],[Total]]*10%</f>
        <v>2</v>
      </c>
      <c r="K419" s="13">
        <f>IFERROR(VLOOKUP(VENTAS[[#This Row],[Código del producto Vendido]],INVENTARIO[],24,FALSE),"-")</f>
        <v>19.2</v>
      </c>
      <c r="L419" s="13">
        <f>(VENTAS[[#This Row],[Precio Venta]]-VENTAS[[#This Row],[Costo]])*VENTAS[[#This Row],[Cantidad]]</f>
        <v>0.80000000000000071</v>
      </c>
    </row>
    <row r="420" spans="1:12" ht="14" hidden="1" x14ac:dyDescent="0.15">
      <c r="A420" s="133" t="s">
        <v>1941</v>
      </c>
      <c r="C420" s="6" t="s">
        <v>1293</v>
      </c>
      <c r="D420" s="6"/>
      <c r="E420" s="6" t="s">
        <v>1821</v>
      </c>
      <c r="F420" s="4" t="str">
        <f>IFERROR(VLOOKUP(VENTAS[[#This Row],[Código del producto Vendido]],INVENTARIO[],5,FALSE),"-")</f>
        <v>Short de mezclilla clara con doblez</v>
      </c>
      <c r="G420" s="4">
        <v>1</v>
      </c>
      <c r="H420" s="13">
        <v>25</v>
      </c>
      <c r="I420" s="13">
        <f>VENTAS[[#This Row],[Cantidad]]*VENTAS[[#This Row],[Precio Venta]]</f>
        <v>25</v>
      </c>
      <c r="J420" s="13">
        <f>VENTAS[[#This Row],[Total]]*10%</f>
        <v>2.5</v>
      </c>
      <c r="K420" s="13">
        <f>IFERROR(VLOOKUP(VENTAS[[#This Row],[Código del producto Vendido]],INVENTARIO[],24,FALSE),"-")</f>
        <v>-14.29</v>
      </c>
      <c r="L420" s="13">
        <f>(VENTAS[[#This Row],[Precio Venta]]-VENTAS[[#This Row],[Costo]])*VENTAS[[#This Row],[Cantidad]]</f>
        <v>39.29</v>
      </c>
    </row>
    <row r="421" spans="1:12" ht="14" hidden="1" x14ac:dyDescent="0.15">
      <c r="A421" s="141" t="s">
        <v>1941</v>
      </c>
      <c r="C421" s="6" t="s">
        <v>1939</v>
      </c>
      <c r="D421" s="6"/>
      <c r="E421" s="6" t="s">
        <v>1747</v>
      </c>
      <c r="F421" s="4" t="str">
        <f>IFERROR(VLOOKUP(VENTAS[[#This Row],[Código del producto Vendido]],INVENTARIO[],5,FALSE),"-")</f>
        <v>Set de lencería de encaje</v>
      </c>
      <c r="G421" s="4">
        <v>1</v>
      </c>
      <c r="H421" s="13">
        <v>15</v>
      </c>
      <c r="I421" s="13">
        <f>VENTAS[[#This Row],[Cantidad]]*VENTAS[[#This Row],[Precio Venta]]</f>
        <v>15</v>
      </c>
      <c r="J421" s="13">
        <f>VENTAS[[#This Row],[Total]]*10%</f>
        <v>1.5</v>
      </c>
      <c r="K421" s="13">
        <f>IFERROR(VLOOKUP(VENTAS[[#This Row],[Código del producto Vendido]],INVENTARIO[],24,FALSE),"-")</f>
        <v>3.6911764705882355</v>
      </c>
      <c r="L421" s="13">
        <f>(VENTAS[[#This Row],[Precio Venta]]-VENTAS[[#This Row],[Costo]])*VENTAS[[#This Row],[Cantidad]]</f>
        <v>11.308823529411764</v>
      </c>
    </row>
    <row r="422" spans="1:12" ht="14" hidden="1" x14ac:dyDescent="0.15">
      <c r="A422" s="133" t="s">
        <v>1941</v>
      </c>
      <c r="C422" s="6" t="s">
        <v>1293</v>
      </c>
      <c r="D422" s="6"/>
      <c r="E422" s="6" t="s">
        <v>1695</v>
      </c>
      <c r="F422" s="4" t="str">
        <f>IFERROR(VLOOKUP(VENTAS[[#This Row],[Código del producto Vendido]],INVENTARIO[],5,FALSE),"-")</f>
        <v>Bañador una pieza con estampado de planta cremallera</v>
      </c>
      <c r="G422" s="4">
        <v>1</v>
      </c>
      <c r="H422" s="13">
        <v>25</v>
      </c>
      <c r="I422" s="13">
        <f>VENTAS[[#This Row],[Cantidad]]*VENTAS[[#This Row],[Precio Venta]]</f>
        <v>25</v>
      </c>
      <c r="J422" s="13">
        <f>VENTAS[[#This Row],[Total]]*10%</f>
        <v>2.5</v>
      </c>
      <c r="K422" s="13">
        <f>IFERROR(VLOOKUP(VENTAS[[#This Row],[Código del producto Vendido]],INVENTARIO[],24,FALSE),"-")</f>
        <v>15.709090909090911</v>
      </c>
      <c r="L422" s="13">
        <f>(VENTAS[[#This Row],[Precio Venta]]-VENTAS[[#This Row],[Costo]])*VENTAS[[#This Row],[Cantidad]]</f>
        <v>9.2909090909090892</v>
      </c>
    </row>
    <row r="423" spans="1:12" ht="14" hidden="1" x14ac:dyDescent="0.15">
      <c r="A423" s="141" t="s">
        <v>1941</v>
      </c>
      <c r="C423" s="6" t="s">
        <v>46</v>
      </c>
      <c r="D423" s="6"/>
      <c r="E423" s="6" t="s">
        <v>1880</v>
      </c>
      <c r="F423" s="4" t="str">
        <f>IFERROR(VLOOKUP(VENTAS[[#This Row],[Código del producto Vendido]],INVENTARIO[],5,FALSE),"-")</f>
        <v>Pantaloneta verde</v>
      </c>
      <c r="G423" s="4">
        <v>1</v>
      </c>
      <c r="H423" s="13">
        <v>18.52</v>
      </c>
      <c r="I423" s="13">
        <f>VENTAS[[#This Row],[Cantidad]]*VENTAS[[#This Row],[Precio Venta]]</f>
        <v>18.52</v>
      </c>
      <c r="J423" s="13">
        <f>VENTAS[[#This Row],[Total]]*10%</f>
        <v>1.8520000000000001</v>
      </c>
      <c r="K423" s="13">
        <f>IFERROR(VLOOKUP(VENTAS[[#This Row],[Código del producto Vendido]],INVENTARIO[],24,FALSE),"-")</f>
        <v>4.1999999999999993</v>
      </c>
      <c r="L423" s="13">
        <f>(VENTAS[[#This Row],[Precio Venta]]-VENTAS[[#This Row],[Costo]])*VENTAS[[#This Row],[Cantidad]]</f>
        <v>14.32</v>
      </c>
    </row>
    <row r="424" spans="1:12" ht="14" hidden="1" x14ac:dyDescent="0.15">
      <c r="A424" s="133" t="s">
        <v>1941</v>
      </c>
      <c r="C424" s="6" t="s">
        <v>1939</v>
      </c>
      <c r="D424" s="6"/>
      <c r="E424" s="6" t="s">
        <v>1898</v>
      </c>
      <c r="F424" s="4" t="str">
        <f>IFERROR(VLOOKUP(VENTAS[[#This Row],[Código del producto Vendido]],INVENTARIO[],5,FALSE),"-")</f>
        <v>Top blanco cuello V con encaje</v>
      </c>
      <c r="G424" s="4">
        <v>1</v>
      </c>
      <c r="H424" s="13">
        <v>12</v>
      </c>
      <c r="I424" s="13">
        <f>VENTAS[[#This Row],[Cantidad]]*VENTAS[[#This Row],[Precio Venta]]</f>
        <v>12</v>
      </c>
      <c r="J424" s="13">
        <f>VENTAS[[#This Row],[Total]]*10%</f>
        <v>1.2000000000000002</v>
      </c>
      <c r="K424" s="13">
        <f>IFERROR(VLOOKUP(VENTAS[[#This Row],[Código del producto Vendido]],INVENTARIO[],24,FALSE),"-")</f>
        <v>5.66</v>
      </c>
      <c r="L424" s="13">
        <f>(VENTAS[[#This Row],[Precio Venta]]-VENTAS[[#This Row],[Costo]])*VENTAS[[#This Row],[Cantidad]]</f>
        <v>6.34</v>
      </c>
    </row>
    <row r="425" spans="1:12" ht="14" hidden="1" x14ac:dyDescent="0.15">
      <c r="A425" s="142" t="s">
        <v>1941</v>
      </c>
      <c r="C425" s="6" t="s">
        <v>1939</v>
      </c>
      <c r="D425" s="6"/>
      <c r="E425" s="6" t="s">
        <v>1902</v>
      </c>
      <c r="F425" s="4" t="str">
        <f>IFERROR(VLOOKUP(VENTAS[[#This Row],[Código del producto Vendido]],INVENTARIO[],5,FALSE),"-")</f>
        <v>Top negro  cuello V con encaje</v>
      </c>
      <c r="G425" s="4">
        <v>1</v>
      </c>
      <c r="H425" s="13">
        <v>12</v>
      </c>
      <c r="I425" s="13">
        <f>VENTAS[[#This Row],[Cantidad]]*VENTAS[[#This Row],[Precio Venta]]</f>
        <v>12</v>
      </c>
      <c r="J425" s="13">
        <f>VENTAS[[#This Row],[Total]]*10%</f>
        <v>1.2000000000000002</v>
      </c>
      <c r="K425" s="13">
        <f>IFERROR(VLOOKUP(VENTAS[[#This Row],[Código del producto Vendido]],INVENTARIO[],24,FALSE),"-")</f>
        <v>8.1300000000000026</v>
      </c>
      <c r="L425" s="13">
        <f>(VENTAS[[#This Row],[Precio Venta]]-VENTAS[[#This Row],[Costo]])*VENTAS[[#This Row],[Cantidad]]</f>
        <v>3.8699999999999974</v>
      </c>
    </row>
    <row r="426" spans="1:12" ht="14" hidden="1" x14ac:dyDescent="0.15">
      <c r="A426" s="140" t="s">
        <v>1941</v>
      </c>
      <c r="C426" s="6" t="s">
        <v>1939</v>
      </c>
      <c r="D426" s="6"/>
      <c r="E426" s="6" t="s">
        <v>1881</v>
      </c>
      <c r="F426" s="4" t="str">
        <f>IFERROR(VLOOKUP(VENTAS[[#This Row],[Código del producto Vendido]],INVENTARIO[],5,FALSE),"-")</f>
        <v>Pantaloneta verde</v>
      </c>
      <c r="G426" s="4">
        <v>1</v>
      </c>
      <c r="H426" s="13">
        <v>25</v>
      </c>
      <c r="I426" s="13">
        <f>VENTAS[[#This Row],[Cantidad]]*VENTAS[[#This Row],[Precio Venta]]</f>
        <v>25</v>
      </c>
      <c r="J426" s="13">
        <f>VENTAS[[#This Row],[Total]]*10%</f>
        <v>2.5</v>
      </c>
      <c r="K426" s="13">
        <f>IFERROR(VLOOKUP(VENTAS[[#This Row],[Código del producto Vendido]],INVENTARIO[],24,FALSE),"-")</f>
        <v>4.1999999999999993</v>
      </c>
      <c r="L426" s="13">
        <f>(VENTAS[[#This Row],[Precio Venta]]-VENTAS[[#This Row],[Costo]])*VENTAS[[#This Row],[Cantidad]]</f>
        <v>20.8</v>
      </c>
    </row>
    <row r="427" spans="1:12" ht="14" hidden="1" x14ac:dyDescent="0.15">
      <c r="A427" s="142" t="s">
        <v>1941</v>
      </c>
      <c r="C427" s="6" t="s">
        <v>1939</v>
      </c>
      <c r="D427" s="6"/>
      <c r="E427" s="6" t="s">
        <v>1735</v>
      </c>
      <c r="F427" s="4" t="str">
        <f>IFERROR(VLOOKUP(VENTAS[[#This Row],[Código del producto Vendido]],INVENTARIO[],5,FALSE),"-")</f>
        <v>Sandalias crema</v>
      </c>
      <c r="G427" s="4">
        <v>1</v>
      </c>
      <c r="H427" s="13">
        <v>35</v>
      </c>
      <c r="I427" s="13">
        <f>VENTAS[[#This Row],[Cantidad]]*VENTAS[[#This Row],[Precio Venta]]</f>
        <v>35</v>
      </c>
      <c r="J427" s="13">
        <f>VENTAS[[#This Row],[Total]]*10%</f>
        <v>3.5</v>
      </c>
      <c r="K427" s="13">
        <f>IFERROR(VLOOKUP(VENTAS[[#This Row],[Código del producto Vendido]],INVENTARIO[],24,FALSE),"-")</f>
        <v>9.147058823529413</v>
      </c>
      <c r="L427" s="13">
        <f>(VENTAS[[#This Row],[Precio Venta]]-VENTAS[[#This Row],[Costo]])*VENTAS[[#This Row],[Cantidad]]</f>
        <v>25.852941176470587</v>
      </c>
    </row>
    <row r="428" spans="1:12" ht="14" hidden="1" x14ac:dyDescent="0.15">
      <c r="A428" s="133" t="s">
        <v>1949</v>
      </c>
      <c r="C428" s="6" t="s">
        <v>1950</v>
      </c>
      <c r="D428" s="6"/>
      <c r="E428" s="6" t="s">
        <v>1742</v>
      </c>
      <c r="F428" s="4" t="str">
        <f>IFERROR(VLOOKUP(VENTAS[[#This Row],[Código del producto Vendido]],INVENTARIO[],5,FALSE),"-")</f>
        <v>Bolso de mimbre</v>
      </c>
      <c r="G428" s="4">
        <v>1</v>
      </c>
      <c r="H428" s="13">
        <v>12</v>
      </c>
      <c r="I428" s="13">
        <f>VENTAS[[#This Row],[Cantidad]]*VENTAS[[#This Row],[Precio Venta]]</f>
        <v>12</v>
      </c>
      <c r="J428" s="13">
        <f>VENTAS[[#This Row],[Total]]*10%</f>
        <v>1.2000000000000002</v>
      </c>
      <c r="K428" s="13">
        <f>IFERROR(VLOOKUP(VENTAS[[#This Row],[Código del producto Vendido]],INVENTARIO[],24,FALSE),"-")</f>
        <v>12.34264705882353</v>
      </c>
      <c r="L428" s="13">
        <f>(VENTAS[[#This Row],[Precio Venta]]-VENTAS[[#This Row],[Costo]])*VENTAS[[#This Row],[Cantidad]]</f>
        <v>-0.34264705882353041</v>
      </c>
    </row>
    <row r="429" spans="1:12" ht="14" hidden="1" x14ac:dyDescent="0.15">
      <c r="A429" s="142" t="s">
        <v>1949</v>
      </c>
      <c r="C429" s="6" t="s">
        <v>1950</v>
      </c>
      <c r="D429" s="6"/>
      <c r="E429" s="6" t="s">
        <v>1542</v>
      </c>
      <c r="F429" s="4" t="str">
        <f>IFERROR(VLOOKUP(VENTAS[[#This Row],[Código del producto Vendido]],INVENTARIO[],5,FALSE),"-")</f>
        <v>Cinturón trenzado con hebilla redonda</v>
      </c>
      <c r="G429" s="4">
        <v>1</v>
      </c>
      <c r="H429" s="13">
        <v>10</v>
      </c>
      <c r="I429" s="13">
        <f>VENTAS[[#This Row],[Cantidad]]*VENTAS[[#This Row],[Precio Venta]]</f>
        <v>10</v>
      </c>
      <c r="J429" s="13">
        <f>VENTAS[[#This Row],[Total]]*10%</f>
        <v>1</v>
      </c>
      <c r="K429" s="13">
        <f>IFERROR(VLOOKUP(VENTAS[[#This Row],[Código del producto Vendido]],INVENTARIO[],24,FALSE),"-")</f>
        <v>11.399999999999999</v>
      </c>
      <c r="L429" s="13">
        <f>(VENTAS[[#This Row],[Precio Venta]]-VENTAS[[#This Row],[Costo]])*VENTAS[[#This Row],[Cantidad]]</f>
        <v>-1.3999999999999986</v>
      </c>
    </row>
    <row r="430" spans="1:12" ht="14" hidden="1" x14ac:dyDescent="0.15">
      <c r="A430" s="133" t="s">
        <v>1951</v>
      </c>
      <c r="C430" s="6" t="s">
        <v>1293</v>
      </c>
      <c r="D430" s="6"/>
      <c r="E430" s="6" t="s">
        <v>1637</v>
      </c>
      <c r="F430" s="4" t="str">
        <f>IFERROR(VLOOKUP(VENTAS[[#This Row],[Código del producto Vendido]],INVENTARIO[],5,FALSE),"-")</f>
        <v>Bikini Push Up</v>
      </c>
      <c r="G430" s="4">
        <v>1</v>
      </c>
      <c r="I430" s="13">
        <f>VENTAS[[#This Row],[Cantidad]]*VENTAS[[#This Row],[Precio Venta]]</f>
        <v>0</v>
      </c>
      <c r="J430" s="13">
        <f>VENTAS[[#This Row],[Total]]*10%</f>
        <v>0</v>
      </c>
      <c r="K430" s="13">
        <f>IFERROR(VLOOKUP(VENTAS[[#This Row],[Código del producto Vendido]],INVENTARIO[],24,FALSE),"-")</f>
        <v>4.0666666666666664</v>
      </c>
      <c r="L430" s="13">
        <f>(VENTAS[[#This Row],[Precio Venta]]-VENTAS[[#This Row],[Costo]])*VENTAS[[#This Row],[Cantidad]]</f>
        <v>-4.0666666666666664</v>
      </c>
    </row>
    <row r="431" spans="1:12" ht="17" hidden="1" customHeight="1" x14ac:dyDescent="0.15">
      <c r="A431" s="142" t="s">
        <v>1951</v>
      </c>
      <c r="B431" s="6" t="s">
        <v>1952</v>
      </c>
      <c r="E431" s="6"/>
      <c r="F431" s="4" t="str">
        <f>IFERROR(VLOOKUP(VENTAS[[#This Row],[Código del producto Vendido]],INVENTARIO[],5,FALSE),"-")</f>
        <v>-</v>
      </c>
      <c r="G431" s="4">
        <v>0</v>
      </c>
      <c r="H431" s="13">
        <v>0</v>
      </c>
      <c r="I431" s="13">
        <f>VENTAS[[#This Row],[Cantidad]]*VENTAS[[#This Row],[Precio Venta]]</f>
        <v>0</v>
      </c>
      <c r="J431" s="13">
        <f>VENTAS[[#This Row],[Total]]*10%</f>
        <v>0</v>
      </c>
      <c r="K431" s="13">
        <v>0</v>
      </c>
      <c r="L431" s="13">
        <f>(VENTAS[[#This Row],[Precio Venta]]-VENTAS[[#This Row],[Costo]])*VENTAS[[#This Row],[Cantidad]]</f>
        <v>0</v>
      </c>
    </row>
    <row r="432" spans="1:12" ht="14" hidden="1" x14ac:dyDescent="0.15">
      <c r="A432" s="133" t="s">
        <v>1955</v>
      </c>
      <c r="C432" s="6" t="s">
        <v>1961</v>
      </c>
      <c r="D432" s="6"/>
      <c r="E432" s="6" t="s">
        <v>1564</v>
      </c>
      <c r="F432" s="4" t="str">
        <f>IFERROR(VLOOKUP(VENTAS[[#This Row],[Código del producto Vendido]],INVENTARIO[],5,FALSE),"-")</f>
        <v>Vestido con estampado de cereza</v>
      </c>
      <c r="G432" s="4">
        <v>1</v>
      </c>
      <c r="H432" s="13">
        <v>5</v>
      </c>
      <c r="I432" s="13">
        <f>VENTAS[[#This Row],[Cantidad]]*VENTAS[[#This Row],[Precio Venta]]</f>
        <v>5</v>
      </c>
      <c r="J432" s="13">
        <f>VENTAS[[#This Row],[Total]]*10%</f>
        <v>0.5</v>
      </c>
      <c r="K432" s="13">
        <f>IFERROR(VLOOKUP(VENTAS[[#This Row],[Código del producto Vendido]],INVENTARIO[],24,FALSE),"-")</f>
        <v>6.033333333333335</v>
      </c>
      <c r="L432" s="13">
        <f>(VENTAS[[#This Row],[Precio Venta]]-VENTAS[[#This Row],[Costo]])*VENTAS[[#This Row],[Cantidad]]</f>
        <v>-1.033333333333335</v>
      </c>
    </row>
    <row r="433" spans="1:12" ht="14" hidden="1" x14ac:dyDescent="0.15">
      <c r="A433" s="142" t="s">
        <v>1955</v>
      </c>
      <c r="C433" s="6" t="s">
        <v>1957</v>
      </c>
      <c r="D433" s="6"/>
      <c r="E433" s="6" t="s">
        <v>1564</v>
      </c>
      <c r="F433" s="4" t="str">
        <f>IFERROR(VLOOKUP(VENTAS[[#This Row],[Código del producto Vendido]],INVENTARIO[],5,FALSE),"-")</f>
        <v>Vestido con estampado de cereza</v>
      </c>
      <c r="G433" s="4">
        <v>1</v>
      </c>
      <c r="H433" s="13">
        <v>5</v>
      </c>
      <c r="I433" s="13">
        <f>VENTAS[[#This Row],[Cantidad]]*VENTAS[[#This Row],[Precio Venta]]</f>
        <v>5</v>
      </c>
      <c r="J433" s="13">
        <f>VENTAS[[#This Row],[Total]]*10%</f>
        <v>0.5</v>
      </c>
      <c r="K433" s="13">
        <f>IFERROR(VLOOKUP(VENTAS[[#This Row],[Código del producto Vendido]],INVENTARIO[],24,FALSE),"-")</f>
        <v>6.033333333333335</v>
      </c>
      <c r="L433" s="13">
        <f>(VENTAS[[#This Row],[Precio Venta]]-VENTAS[[#This Row],[Costo]])*VENTAS[[#This Row],[Cantidad]]</f>
        <v>-1.033333333333335</v>
      </c>
    </row>
    <row r="434" spans="1:12" ht="14" hidden="1" x14ac:dyDescent="0.15">
      <c r="A434" s="133" t="s">
        <v>1955</v>
      </c>
      <c r="C434" s="6" t="s">
        <v>1953</v>
      </c>
      <c r="D434" s="6"/>
      <c r="E434" s="6" t="s">
        <v>1910</v>
      </c>
      <c r="F434" s="4" t="str">
        <f>IFERROR(VLOOKUP(VENTAS[[#This Row],[Código del producto Vendido]],INVENTARIO[],5,FALSE),"-")</f>
        <v xml:space="preserve">Jean ajustado oscuro </v>
      </c>
      <c r="G434" s="4">
        <v>1</v>
      </c>
      <c r="H434" s="13">
        <v>35</v>
      </c>
      <c r="I434" s="13">
        <f>VENTAS[[#This Row],[Cantidad]]*VENTAS[[#This Row],[Precio Venta]]</f>
        <v>35</v>
      </c>
      <c r="J434" s="13">
        <f>VENTAS[[#This Row],[Total]]*10%</f>
        <v>3.5</v>
      </c>
      <c r="K434" s="13">
        <f>IFERROR(VLOOKUP(VENTAS[[#This Row],[Código del producto Vendido]],INVENTARIO[],24,FALSE),"-")</f>
        <v>3.2100000000000009</v>
      </c>
      <c r="L434" s="13">
        <f>(VENTAS[[#This Row],[Precio Venta]]-VENTAS[[#This Row],[Costo]])*VENTAS[[#This Row],[Cantidad]]</f>
        <v>31.79</v>
      </c>
    </row>
    <row r="435" spans="1:12" ht="14" hidden="1" x14ac:dyDescent="0.15">
      <c r="A435" s="142" t="s">
        <v>1955</v>
      </c>
      <c r="C435" s="6" t="s">
        <v>1953</v>
      </c>
      <c r="D435" s="6"/>
      <c r="E435" s="6" t="s">
        <v>1521</v>
      </c>
      <c r="F435" s="4" t="str">
        <f>IFERROR(VLOOKUP(VENTAS[[#This Row],[Código del producto Vendido]],INVENTARIO[],5,FALSE),"-")</f>
        <v xml:space="preserve">Body de un hombro manga farol </v>
      </c>
      <c r="G435" s="4">
        <v>1</v>
      </c>
      <c r="H435" s="13">
        <v>14</v>
      </c>
      <c r="I435" s="13">
        <f>VENTAS[[#This Row],[Cantidad]]*VENTAS[[#This Row],[Precio Venta]]</f>
        <v>14</v>
      </c>
      <c r="J435" s="13">
        <f>VENTAS[[#This Row],[Total]]*10%</f>
        <v>1.4000000000000001</v>
      </c>
      <c r="K435" s="13">
        <f>IFERROR(VLOOKUP(VENTAS[[#This Row],[Código del producto Vendido]],INVENTARIO[],24,FALSE),"-")</f>
        <v>3.0955555555555563</v>
      </c>
      <c r="L435" s="13">
        <f>(VENTAS[[#This Row],[Precio Venta]]-VENTAS[[#This Row],[Costo]])*VENTAS[[#This Row],[Cantidad]]</f>
        <v>10.904444444444444</v>
      </c>
    </row>
    <row r="436" spans="1:12" ht="14" hidden="1" x14ac:dyDescent="0.15">
      <c r="A436" s="133" t="s">
        <v>1955</v>
      </c>
      <c r="C436" s="6" t="s">
        <v>1953</v>
      </c>
      <c r="D436" s="6"/>
      <c r="E436" s="6" t="s">
        <v>1663</v>
      </c>
      <c r="F436" s="4" t="str">
        <f>IFERROR(VLOOKUP(VENTAS[[#This Row],[Código del producto Vendido]],INVENTARIO[],5,FALSE),"-")</f>
        <v>Falda Godines</v>
      </c>
      <c r="G436" s="4">
        <v>1</v>
      </c>
      <c r="H436" s="13">
        <v>15</v>
      </c>
      <c r="I436" s="13">
        <f>VENTAS[[#This Row],[Cantidad]]*VENTAS[[#This Row],[Precio Venta]]</f>
        <v>15</v>
      </c>
      <c r="J436" s="13">
        <f>VENTAS[[#This Row],[Total]]*10%</f>
        <v>1.5</v>
      </c>
      <c r="K436" s="13">
        <f>IFERROR(VLOOKUP(VENTAS[[#This Row],[Código del producto Vendido]],INVENTARIO[],24,FALSE),"-")</f>
        <v>5.666363636363636</v>
      </c>
      <c r="L436" s="13">
        <f>(VENTAS[[#This Row],[Precio Venta]]-VENTAS[[#This Row],[Costo]])*VENTAS[[#This Row],[Cantidad]]</f>
        <v>9.333636363636364</v>
      </c>
    </row>
    <row r="437" spans="1:12" ht="14" hidden="1" x14ac:dyDescent="0.15">
      <c r="A437" s="142" t="s">
        <v>1955</v>
      </c>
      <c r="C437" s="6" t="s">
        <v>1953</v>
      </c>
      <c r="D437" s="6"/>
      <c r="E437" s="6" t="s">
        <v>1582</v>
      </c>
      <c r="F437" s="4" t="str">
        <f>IFERROR(VLOOKUP(VENTAS[[#This Row],[Código del producto Vendido]],INVENTARIO[],5,FALSE),"-")</f>
        <v>Sostén Push-up</v>
      </c>
      <c r="G437" s="4">
        <v>1</v>
      </c>
      <c r="H437" s="13">
        <v>15</v>
      </c>
      <c r="I437" s="13">
        <f>VENTAS[[#This Row],[Cantidad]]*VENTAS[[#This Row],[Precio Venta]]</f>
        <v>15</v>
      </c>
      <c r="J437" s="13">
        <f>VENTAS[[#This Row],[Total]]*10%</f>
        <v>1.5</v>
      </c>
      <c r="K437" s="13">
        <f>IFERROR(VLOOKUP(VENTAS[[#This Row],[Código del producto Vendido]],INVENTARIO[],24,FALSE),"-")</f>
        <v>-0.3333333333333357</v>
      </c>
      <c r="L437" s="13">
        <f>(VENTAS[[#This Row],[Precio Venta]]-VENTAS[[#This Row],[Costo]])*VENTAS[[#This Row],[Cantidad]]</f>
        <v>15.333333333333336</v>
      </c>
    </row>
    <row r="438" spans="1:12" ht="14" hidden="1" x14ac:dyDescent="0.15">
      <c r="A438" s="133" t="s">
        <v>1955</v>
      </c>
      <c r="C438" s="6" t="s">
        <v>1293</v>
      </c>
      <c r="D438" s="6"/>
      <c r="E438" s="6" t="s">
        <v>1608</v>
      </c>
      <c r="F438" s="4" t="str">
        <f>IFERROR(VLOOKUP(VENTAS[[#This Row],[Código del producto Vendido]],INVENTARIO[],5,FALSE),"-")</f>
        <v>Vestido Slip Satinado</v>
      </c>
      <c r="G438" s="4">
        <v>1</v>
      </c>
      <c r="H438" s="13">
        <v>0</v>
      </c>
      <c r="I438" s="13">
        <f>VENTAS[[#This Row],[Cantidad]]*VENTAS[[#This Row],[Precio Venta]]</f>
        <v>0</v>
      </c>
      <c r="J438" s="13">
        <f>VENTAS[[#This Row],[Total]]*10%</f>
        <v>0</v>
      </c>
      <c r="K438" s="13">
        <f>IFERROR(VLOOKUP(VENTAS[[#This Row],[Código del producto Vendido]],INVENTARIO[],24,FALSE),"-")</f>
        <v>6.5</v>
      </c>
      <c r="L438" s="13">
        <f>(VENTAS[[#This Row],[Precio Venta]]-VENTAS[[#This Row],[Costo]])*VENTAS[[#This Row],[Cantidad]]</f>
        <v>-6.5</v>
      </c>
    </row>
    <row r="439" spans="1:12" ht="14" hidden="1" x14ac:dyDescent="0.15">
      <c r="A439" s="142" t="s">
        <v>1955</v>
      </c>
      <c r="C439" s="6" t="s">
        <v>1293</v>
      </c>
      <c r="D439" s="6"/>
      <c r="E439" s="6" t="s">
        <v>1551</v>
      </c>
      <c r="F439" s="4" t="str">
        <f>IFERROR(VLOOKUP(VENTAS[[#This Row],[Código del producto Vendido]],INVENTARIO[],5,FALSE),"-")</f>
        <v>Vestido con estampado floral</v>
      </c>
      <c r="G439" s="4">
        <v>1</v>
      </c>
      <c r="H439" s="13">
        <v>15</v>
      </c>
      <c r="I439" s="13">
        <f>VENTAS[[#This Row],[Cantidad]]*VENTAS[[#This Row],[Precio Venta]]</f>
        <v>15</v>
      </c>
      <c r="J439" s="13">
        <f>VENTAS[[#This Row],[Total]]*10%</f>
        <v>1.5</v>
      </c>
      <c r="K439" s="13">
        <f>IFERROR(VLOOKUP(VENTAS[[#This Row],[Código del producto Vendido]],INVENTARIO[],24,FALSE),"-")</f>
        <v>11.033333333333337</v>
      </c>
      <c r="L439" s="13">
        <f>(VENTAS[[#This Row],[Precio Venta]]-VENTAS[[#This Row],[Costo]])*VENTAS[[#This Row],[Cantidad]]</f>
        <v>3.9666666666666632</v>
      </c>
    </row>
    <row r="440" spans="1:12" ht="14" hidden="1" x14ac:dyDescent="0.15">
      <c r="A440" s="133" t="s">
        <v>1955</v>
      </c>
      <c r="C440" s="6" t="s">
        <v>1293</v>
      </c>
      <c r="D440" s="6"/>
      <c r="E440" s="6" t="s">
        <v>1550</v>
      </c>
      <c r="F440" s="4" t="str">
        <f>IFERROR(VLOOKUP(VENTAS[[#This Row],[Código del producto Vendido]],INVENTARIO[],5,FALSE),"-")</f>
        <v>Vestido con estampado floral</v>
      </c>
      <c r="G440" s="4">
        <v>3</v>
      </c>
      <c r="H440" s="13">
        <v>15</v>
      </c>
      <c r="I440" s="13">
        <f>VENTAS[[#This Row],[Cantidad]]*VENTAS[[#This Row],[Precio Venta]]</f>
        <v>45</v>
      </c>
      <c r="J440" s="13">
        <f>VENTAS[[#This Row],[Total]]*10%</f>
        <v>4.5</v>
      </c>
      <c r="K440" s="13">
        <f>IFERROR(VLOOKUP(VENTAS[[#This Row],[Código del producto Vendido]],INVENTARIO[],24,FALSE),"-")</f>
        <v>21.833333333333336</v>
      </c>
      <c r="L440" s="13">
        <f>(VENTAS[[#This Row],[Precio Venta]]-VENTAS[[#This Row],[Costo]])*VENTAS[[#This Row],[Cantidad]]</f>
        <v>-20.500000000000007</v>
      </c>
    </row>
    <row r="441" spans="1:12" ht="14" hidden="1" x14ac:dyDescent="0.15">
      <c r="A441" s="142" t="s">
        <v>1955</v>
      </c>
      <c r="C441" s="6" t="s">
        <v>1293</v>
      </c>
      <c r="D441" s="6"/>
      <c r="E441" s="6" t="s">
        <v>1547</v>
      </c>
      <c r="F441" s="4" t="str">
        <f>IFERROR(VLOOKUP(VENTAS[[#This Row],[Código del producto Vendido]],INVENTARIO[],5,FALSE),"-")</f>
        <v>Vestido floral con abertura trasera</v>
      </c>
      <c r="G441" s="4">
        <v>3</v>
      </c>
      <c r="H441" s="13">
        <v>15</v>
      </c>
      <c r="I441" s="13">
        <f>VENTAS[[#This Row],[Cantidad]]*VENTAS[[#This Row],[Precio Venta]]</f>
        <v>45</v>
      </c>
      <c r="J441" s="13">
        <f>VENTAS[[#This Row],[Total]]*10%</f>
        <v>4.5</v>
      </c>
      <c r="K441" s="13">
        <f>IFERROR(VLOOKUP(VENTAS[[#This Row],[Código del producto Vendido]],INVENTARIO[],24,FALSE),"-")</f>
        <v>11.033333333333337</v>
      </c>
      <c r="L441" s="13">
        <f>(VENTAS[[#This Row],[Precio Venta]]-VENTAS[[#This Row],[Costo]])*VENTAS[[#This Row],[Cantidad]]</f>
        <v>11.89999999999999</v>
      </c>
    </row>
    <row r="442" spans="1:12" ht="14" hidden="1" x14ac:dyDescent="0.15">
      <c r="A442" s="133" t="s">
        <v>1955</v>
      </c>
      <c r="C442" s="6" t="s">
        <v>1293</v>
      </c>
      <c r="D442" s="6"/>
      <c r="E442" s="6" t="s">
        <v>1546</v>
      </c>
      <c r="F442" s="4" t="str">
        <f>IFERROR(VLOOKUP(VENTAS[[#This Row],[Código del producto Vendido]],INVENTARIO[],5,FALSE),"-")</f>
        <v>Vestido floral con abertura trasera</v>
      </c>
      <c r="G442" s="4">
        <v>2</v>
      </c>
      <c r="H442" s="13">
        <v>15</v>
      </c>
      <c r="I442" s="13">
        <f>VENTAS[[#This Row],[Cantidad]]*VENTAS[[#This Row],[Precio Venta]]</f>
        <v>30</v>
      </c>
      <c r="J442" s="13">
        <f>VENTAS[[#This Row],[Total]]*10%</f>
        <v>3</v>
      </c>
      <c r="K442" s="13">
        <f>IFERROR(VLOOKUP(VENTAS[[#This Row],[Código del producto Vendido]],INVENTARIO[],24,FALSE),"-")</f>
        <v>21.833333333333336</v>
      </c>
      <c r="L442" s="13">
        <f>(VENTAS[[#This Row],[Precio Venta]]-VENTAS[[#This Row],[Costo]])*VENTAS[[#This Row],[Cantidad]]</f>
        <v>-13.666666666666671</v>
      </c>
    </row>
    <row r="443" spans="1:12" ht="14" hidden="1" x14ac:dyDescent="0.15">
      <c r="A443" s="142" t="s">
        <v>1955</v>
      </c>
      <c r="C443" s="6" t="s">
        <v>1293</v>
      </c>
      <c r="D443" s="6"/>
      <c r="E443" s="6" t="s">
        <v>1548</v>
      </c>
      <c r="F443" s="4" t="str">
        <f>IFERROR(VLOOKUP(VENTAS[[#This Row],[Código del producto Vendido]],INVENTARIO[],5,FALSE),"-")</f>
        <v>Vestido floral escote corazón</v>
      </c>
      <c r="G443" s="4">
        <v>2</v>
      </c>
      <c r="H443" s="13">
        <v>15</v>
      </c>
      <c r="I443" s="13">
        <f>VENTAS[[#This Row],[Cantidad]]*VENTAS[[#This Row],[Precio Venta]]</f>
        <v>30</v>
      </c>
      <c r="J443" s="13">
        <f>VENTAS[[#This Row],[Total]]*10%</f>
        <v>3</v>
      </c>
      <c r="K443" s="13">
        <f>IFERROR(VLOOKUP(VENTAS[[#This Row],[Código del producto Vendido]],INVENTARIO[],24,FALSE),"-")</f>
        <v>14.711111111111116</v>
      </c>
      <c r="L443" s="13">
        <f>(VENTAS[[#This Row],[Precio Venta]]-VENTAS[[#This Row],[Costo]])*VENTAS[[#This Row],[Cantidad]]</f>
        <v>0.57777777777776862</v>
      </c>
    </row>
    <row r="444" spans="1:12" ht="14" hidden="1" x14ac:dyDescent="0.15">
      <c r="A444" s="133" t="s">
        <v>1955</v>
      </c>
      <c r="C444" s="6" t="s">
        <v>1293</v>
      </c>
      <c r="D444" s="6"/>
      <c r="E444" s="6" t="s">
        <v>1549</v>
      </c>
      <c r="F444" s="4" t="str">
        <f>IFERROR(VLOOKUP(VENTAS[[#This Row],[Código del producto Vendido]],INVENTARIO[],5,FALSE),"-")</f>
        <v>Vestido floral escote corazón</v>
      </c>
      <c r="G444" s="4">
        <v>1</v>
      </c>
      <c r="H444" s="13">
        <v>15</v>
      </c>
      <c r="I444" s="13">
        <f>VENTAS[[#This Row],[Cantidad]]*VENTAS[[#This Row],[Precio Venta]]</f>
        <v>15</v>
      </c>
      <c r="J444" s="13">
        <f>VENTAS[[#This Row],[Total]]*10%</f>
        <v>1.5</v>
      </c>
      <c r="K444" s="13">
        <f>IFERROR(VLOOKUP(VENTAS[[#This Row],[Código del producto Vendido]],INVENTARIO[],24,FALSE),"-")</f>
        <v>14.555555555555557</v>
      </c>
      <c r="L444" s="13">
        <f>(VENTAS[[#This Row],[Precio Venta]]-VENTAS[[#This Row],[Costo]])*VENTAS[[#This Row],[Cantidad]]</f>
        <v>0.44444444444444287</v>
      </c>
    </row>
    <row r="445" spans="1:12" ht="14" hidden="1" x14ac:dyDescent="0.15">
      <c r="A445" s="142" t="s">
        <v>1955</v>
      </c>
      <c r="C445" s="6" t="s">
        <v>1293</v>
      </c>
      <c r="D445" s="6"/>
      <c r="E445" s="6" t="s">
        <v>1538</v>
      </c>
      <c r="F445" s="4" t="str">
        <f>IFERROR(VLOOKUP(VENTAS[[#This Row],[Código del producto Vendido]],INVENTARIO[],5,FALSE),"-")</f>
        <v>Vestido con estampado floral pecho con fruncido</v>
      </c>
      <c r="G445" s="4">
        <v>1</v>
      </c>
      <c r="H445" s="13">
        <v>20</v>
      </c>
      <c r="I445" s="13">
        <f>VENTAS[[#This Row],[Cantidad]]*VENTAS[[#This Row],[Precio Venta]]</f>
        <v>20</v>
      </c>
      <c r="J445" s="13">
        <f>VENTAS[[#This Row],[Total]]*10%</f>
        <v>2</v>
      </c>
      <c r="K445" s="13">
        <f>IFERROR(VLOOKUP(VENTAS[[#This Row],[Código del producto Vendido]],INVENTARIO[],24,FALSE),"-")</f>
        <v>7.2777777777777786</v>
      </c>
      <c r="L445" s="13">
        <f>(VENTAS[[#This Row],[Precio Venta]]-VENTAS[[#This Row],[Costo]])*VENTAS[[#This Row],[Cantidad]]</f>
        <v>12.722222222222221</v>
      </c>
    </row>
    <row r="446" spans="1:12" ht="14" hidden="1" x14ac:dyDescent="0.15">
      <c r="A446" s="133" t="s">
        <v>1955</v>
      </c>
      <c r="C446" s="6" t="s">
        <v>1293</v>
      </c>
      <c r="D446" s="6"/>
      <c r="E446" s="23" t="s">
        <v>1609</v>
      </c>
      <c r="F446" s="4" t="str">
        <f>IFERROR(VLOOKUP(VENTAS[[#This Row],[Código del producto Vendido]],INVENTARIO[],5,FALSE),"-")</f>
        <v xml:space="preserve"> Bañador espalda descubierta</v>
      </c>
      <c r="G446" s="4">
        <v>1</v>
      </c>
      <c r="H446" s="13">
        <v>20</v>
      </c>
      <c r="I446" s="13">
        <f>VENTAS[[#This Row],[Cantidad]]*VENTAS[[#This Row],[Precio Venta]]</f>
        <v>20</v>
      </c>
      <c r="J446" s="13">
        <f>VENTAS[[#This Row],[Total]]*10%</f>
        <v>2</v>
      </c>
      <c r="K446" s="13">
        <f>IFERROR(VLOOKUP(VENTAS[[#This Row],[Código del producto Vendido]],INVENTARIO[],24,FALSE),"-")</f>
        <v>7.3333333333333286</v>
      </c>
      <c r="L446" s="13">
        <f>(VENTAS[[#This Row],[Precio Venta]]-VENTAS[[#This Row],[Costo]])*VENTAS[[#This Row],[Cantidad]]</f>
        <v>12.666666666666671</v>
      </c>
    </row>
    <row r="447" spans="1:12" ht="14" hidden="1" x14ac:dyDescent="0.15">
      <c r="A447" s="142" t="s">
        <v>1955</v>
      </c>
      <c r="C447" s="6" t="s">
        <v>1954</v>
      </c>
      <c r="D447" s="6"/>
      <c r="E447" s="6" t="s">
        <v>1557</v>
      </c>
      <c r="F447" s="4" t="str">
        <f>IFERROR(VLOOKUP(VENTAS[[#This Row],[Código del producto Vendido]],INVENTARIO[],5,FALSE),"-")</f>
        <v>Top con nudo lateral de cuello cruzado</v>
      </c>
      <c r="G447" s="4">
        <v>1</v>
      </c>
      <c r="H447" s="13">
        <v>9</v>
      </c>
      <c r="I447" s="13">
        <f>VENTAS[[#This Row],[Cantidad]]*VENTAS[[#This Row],[Precio Venta]]</f>
        <v>9</v>
      </c>
      <c r="J447" s="13">
        <f>VENTAS[[#This Row],[Total]]*10%</f>
        <v>0.9</v>
      </c>
      <c r="K447" s="13">
        <f>IFERROR(VLOOKUP(VENTAS[[#This Row],[Código del producto Vendido]],INVENTARIO[],24,FALSE),"-")</f>
        <v>6.3966666666666647</v>
      </c>
      <c r="L447" s="13">
        <f>(VENTAS[[#This Row],[Precio Venta]]-VENTAS[[#This Row],[Costo]])*VENTAS[[#This Row],[Cantidad]]</f>
        <v>2.6033333333333353</v>
      </c>
    </row>
    <row r="448" spans="1:12" ht="14" hidden="1" x14ac:dyDescent="0.15">
      <c r="A448" s="142" t="s">
        <v>1955</v>
      </c>
      <c r="C448" s="6" t="s">
        <v>1956</v>
      </c>
      <c r="D448" s="6"/>
      <c r="E448" s="6" t="s">
        <v>1567</v>
      </c>
      <c r="F448" s="4" t="str">
        <f>IFERROR(VLOOKUP(VENTAS[[#This Row],[Código del producto Vendido]],INVENTARIO[],5,FALSE),"-")</f>
        <v xml:space="preserve"> Vestido ajustado con estampado de dragón</v>
      </c>
      <c r="G448" s="4">
        <v>1</v>
      </c>
      <c r="H448" s="13">
        <v>5</v>
      </c>
      <c r="I448" s="13">
        <f>VENTAS[[#This Row],[Cantidad]]*VENTAS[[#This Row],[Precio Venta]]</f>
        <v>5</v>
      </c>
      <c r="J448" s="13">
        <f>VENTAS[[#This Row],[Total]]*10%</f>
        <v>0.5</v>
      </c>
      <c r="K448" s="13">
        <f>IFERROR(VLOOKUP(VENTAS[[#This Row],[Código del producto Vendido]],INVENTARIO[],24,FALSE),"-")</f>
        <v>-5.2111111111111104</v>
      </c>
      <c r="L448" s="13">
        <f>(VENTAS[[#This Row],[Precio Venta]]-VENTAS[[#This Row],[Costo]])*VENTAS[[#This Row],[Cantidad]]</f>
        <v>10.21111111111111</v>
      </c>
    </row>
    <row r="449" spans="1:12" ht="14" hidden="1" x14ac:dyDescent="0.15">
      <c r="A449" s="133" t="s">
        <v>1955</v>
      </c>
      <c r="C449" s="6" t="s">
        <v>1956</v>
      </c>
      <c r="D449" s="6"/>
      <c r="E449" s="6" t="s">
        <v>1566</v>
      </c>
      <c r="F449" s="4" t="str">
        <f>IFERROR(VLOOKUP(VENTAS[[#This Row],[Código del producto Vendido]],INVENTARIO[],5,FALSE),"-")</f>
        <v>Vestido slip de rayas de cebra</v>
      </c>
      <c r="G449" s="4">
        <v>1</v>
      </c>
      <c r="H449" s="13">
        <v>5</v>
      </c>
      <c r="I449" s="13">
        <f>VENTAS[[#This Row],[Cantidad]]*VENTAS[[#This Row],[Precio Venta]]</f>
        <v>5</v>
      </c>
      <c r="J449" s="13">
        <f>VENTAS[[#This Row],[Total]]*10%</f>
        <v>0.5</v>
      </c>
      <c r="K449" s="13">
        <f>IFERROR(VLOOKUP(VENTAS[[#This Row],[Código del producto Vendido]],INVENTARIO[],24,FALSE),"-")</f>
        <v>-2.6055555555555552</v>
      </c>
      <c r="L449" s="13">
        <f>(VENTAS[[#This Row],[Precio Venta]]-VENTAS[[#This Row],[Costo]])*VENTAS[[#This Row],[Cantidad]]</f>
        <v>7.6055555555555552</v>
      </c>
    </row>
    <row r="450" spans="1:12" ht="14" hidden="1" x14ac:dyDescent="0.15">
      <c r="A450" s="142" t="s">
        <v>1955</v>
      </c>
      <c r="C450" s="6" t="s">
        <v>1957</v>
      </c>
      <c r="D450" s="6"/>
      <c r="E450" s="6" t="s">
        <v>1565</v>
      </c>
      <c r="F450" s="4" t="str">
        <f>IFERROR(VLOOKUP(VENTAS[[#This Row],[Código del producto Vendido]],INVENTARIO[],5,FALSE),"-")</f>
        <v>Vestido slip de rayas de cebra</v>
      </c>
      <c r="G450" s="4">
        <v>1</v>
      </c>
      <c r="H450" s="13">
        <v>5</v>
      </c>
      <c r="I450" s="13">
        <f>VENTAS[[#This Row],[Cantidad]]*VENTAS[[#This Row],[Precio Venta]]</f>
        <v>5</v>
      </c>
      <c r="J450" s="13">
        <f>VENTAS[[#This Row],[Total]]*10%</f>
        <v>0.5</v>
      </c>
      <c r="K450" s="13">
        <f>IFERROR(VLOOKUP(VENTAS[[#This Row],[Código del producto Vendido]],INVENTARIO[],24,FALSE),"-")</f>
        <v>-5.2111111111111104</v>
      </c>
      <c r="L450" s="13">
        <f>(VENTAS[[#This Row],[Precio Venta]]-VENTAS[[#This Row],[Costo]])*VENTAS[[#This Row],[Cantidad]]</f>
        <v>10.21111111111111</v>
      </c>
    </row>
    <row r="451" spans="1:12" ht="14" hidden="1" x14ac:dyDescent="0.15">
      <c r="A451" s="142" t="s">
        <v>1955</v>
      </c>
      <c r="C451" s="6" t="s">
        <v>1959</v>
      </c>
      <c r="D451" s="6"/>
      <c r="E451" s="6" t="s">
        <v>1911</v>
      </c>
      <c r="F451" s="4" t="str">
        <f>IFERROR(VLOOKUP(VENTAS[[#This Row],[Código del producto Vendido]],INVENTARIO[],5,FALSE),"-")</f>
        <v>-</v>
      </c>
      <c r="G451" s="4">
        <v>1</v>
      </c>
      <c r="H451" s="13">
        <v>20</v>
      </c>
      <c r="I451" s="13">
        <f>VENTAS[[#This Row],[Cantidad]]*VENTAS[[#This Row],[Precio Venta]]</f>
        <v>20</v>
      </c>
      <c r="J451" s="13">
        <f>VENTAS[[#This Row],[Total]]*10%</f>
        <v>2</v>
      </c>
      <c r="K451" s="13" t="str">
        <f>IFERROR(VLOOKUP(VENTAS[[#This Row],[Código del producto Vendido]],INVENTARIO[],24,FALSE),"-")</f>
        <v>-</v>
      </c>
      <c r="L451" s="13" t="e">
        <f>(VENTAS[[#This Row],[Precio Venta]]-VENTAS[[#This Row],[Costo]])*VENTAS[[#This Row],[Cantidad]]</f>
        <v>#VALUE!</v>
      </c>
    </row>
    <row r="452" spans="1:12" ht="14" hidden="1" x14ac:dyDescent="0.15">
      <c r="A452" s="133" t="s">
        <v>1955</v>
      </c>
      <c r="C452" s="6" t="s">
        <v>1960</v>
      </c>
      <c r="D452" s="6"/>
      <c r="E452" s="6" t="s">
        <v>1413</v>
      </c>
      <c r="F452" s="4" t="str">
        <f>IFERROR(VLOOKUP(VENTAS[[#This Row],[Código del producto Vendido]],INVENTARIO[],5,FALSE),"-")</f>
        <v>Vestido tank tejido de canalé con cinturón</v>
      </c>
      <c r="G452" s="4">
        <v>1</v>
      </c>
      <c r="H452" s="13">
        <v>28</v>
      </c>
      <c r="I452" s="13">
        <f>VENTAS[[#This Row],[Cantidad]]*VENTAS[[#This Row],[Precio Venta]]</f>
        <v>28</v>
      </c>
      <c r="J452" s="13">
        <f>VENTAS[[#This Row],[Total]]*10%</f>
        <v>2.8000000000000003</v>
      </c>
      <c r="K452" s="13">
        <f>IFERROR(VLOOKUP(VENTAS[[#This Row],[Código del producto Vendido]],INVENTARIO[],24,FALSE),"-")</f>
        <v>7.5622222222222213</v>
      </c>
      <c r="L452" s="13">
        <f>(VENTAS[[#This Row],[Precio Venta]]-VENTAS[[#This Row],[Costo]])*VENTAS[[#This Row],[Cantidad]]</f>
        <v>20.437777777777779</v>
      </c>
    </row>
    <row r="453" spans="1:12" ht="14" hidden="1" x14ac:dyDescent="0.15">
      <c r="A453" s="142" t="s">
        <v>1955</v>
      </c>
      <c r="C453" s="6" t="s">
        <v>1961</v>
      </c>
      <c r="D453" s="6"/>
      <c r="E453" s="6" t="s">
        <v>1575</v>
      </c>
      <c r="F453" s="4" t="str">
        <f>IFERROR(VLOOKUP(VENTAS[[#This Row],[Código del producto Vendido]],INVENTARIO[],5,FALSE),"-")</f>
        <v>Vestido bodycon</v>
      </c>
      <c r="G453" s="4">
        <v>1</v>
      </c>
      <c r="H453" s="13">
        <v>5</v>
      </c>
      <c r="I453" s="13">
        <f>VENTAS[[#This Row],[Cantidad]]*VENTAS[[#This Row],[Precio Venta]]</f>
        <v>5</v>
      </c>
      <c r="J453" s="13">
        <f>VENTAS[[#This Row],[Total]]*10%</f>
        <v>0.5</v>
      </c>
      <c r="K453" s="13">
        <f>IFERROR(VLOOKUP(VENTAS[[#This Row],[Código del producto Vendido]],INVENTARIO[],24,FALSE),"-")</f>
        <v>8.5555555555555554</v>
      </c>
      <c r="L453" s="13">
        <f>(VENTAS[[#This Row],[Precio Venta]]-VENTAS[[#This Row],[Costo]])*VENTAS[[#This Row],[Cantidad]]</f>
        <v>-3.5555555555555554</v>
      </c>
    </row>
    <row r="454" spans="1:12" ht="14" hidden="1" x14ac:dyDescent="0.15">
      <c r="A454" s="133" t="s">
        <v>1955</v>
      </c>
      <c r="C454" s="6" t="s">
        <v>1962</v>
      </c>
      <c r="D454" s="6"/>
      <c r="E454" s="6" t="s">
        <v>1565</v>
      </c>
      <c r="F454" s="4" t="str">
        <f>IFERROR(VLOOKUP(VENTAS[[#This Row],[Código del producto Vendido]],INVENTARIO[],5,FALSE),"-")</f>
        <v>Vestido slip de rayas de cebra</v>
      </c>
      <c r="G454" s="4">
        <v>1</v>
      </c>
      <c r="H454" s="13">
        <v>5</v>
      </c>
      <c r="I454" s="13">
        <f>VENTAS[[#This Row],[Cantidad]]*VENTAS[[#This Row],[Precio Venta]]</f>
        <v>5</v>
      </c>
      <c r="J454" s="13">
        <f>VENTAS[[#This Row],[Total]]*10%</f>
        <v>0.5</v>
      </c>
      <c r="K454" s="13">
        <f>IFERROR(VLOOKUP(VENTAS[[#This Row],[Código del producto Vendido]],INVENTARIO[],24,FALSE),"-")</f>
        <v>-5.2111111111111104</v>
      </c>
      <c r="L454" s="13">
        <f>(VENTAS[[#This Row],[Precio Venta]]-VENTAS[[#This Row],[Costo]])*VENTAS[[#This Row],[Cantidad]]</f>
        <v>10.21111111111111</v>
      </c>
    </row>
    <row r="455" spans="1:12" ht="14" hidden="1" x14ac:dyDescent="0.15">
      <c r="A455" s="142" t="s">
        <v>1955</v>
      </c>
      <c r="C455" s="6" t="s">
        <v>1962</v>
      </c>
      <c r="D455" s="6"/>
      <c r="E455" s="6" t="s">
        <v>1567</v>
      </c>
      <c r="F455" s="4" t="str">
        <f>IFERROR(VLOOKUP(VENTAS[[#This Row],[Código del producto Vendido]],INVENTARIO[],5,FALSE),"-")</f>
        <v xml:space="preserve"> Vestido ajustado con estampado de dragón</v>
      </c>
      <c r="G455" s="4">
        <v>1</v>
      </c>
      <c r="H455" s="13">
        <v>5</v>
      </c>
      <c r="I455" s="13">
        <f>VENTAS[[#This Row],[Cantidad]]*VENTAS[[#This Row],[Precio Venta]]</f>
        <v>5</v>
      </c>
      <c r="J455" s="13">
        <f>VENTAS[[#This Row],[Total]]*10%</f>
        <v>0.5</v>
      </c>
      <c r="K455" s="13">
        <f>IFERROR(VLOOKUP(VENTAS[[#This Row],[Código del producto Vendido]],INVENTARIO[],24,FALSE),"-")</f>
        <v>-5.2111111111111104</v>
      </c>
      <c r="L455" s="13">
        <f>(VENTAS[[#This Row],[Precio Venta]]-VENTAS[[#This Row],[Costo]])*VENTAS[[#This Row],[Cantidad]]</f>
        <v>10.21111111111111</v>
      </c>
    </row>
    <row r="456" spans="1:12" ht="14" hidden="1" x14ac:dyDescent="0.15">
      <c r="A456" s="133">
        <v>45138</v>
      </c>
      <c r="C456" s="6" t="s">
        <v>1957</v>
      </c>
      <c r="D456" s="6"/>
      <c r="E456" s="6" t="s">
        <v>1576</v>
      </c>
      <c r="F456" s="4" t="str">
        <f>IFERROR(VLOOKUP(VENTAS[[#This Row],[Código del producto Vendido]],INVENTARIO[],5,FALSE),"-")</f>
        <v>Top acanalado sin mangas</v>
      </c>
      <c r="G456" s="4">
        <v>1</v>
      </c>
      <c r="H456" s="13">
        <v>10</v>
      </c>
      <c r="I456" s="13">
        <f>VENTAS[[#This Row],[Cantidad]]*VENTAS[[#This Row],[Precio Venta]]</f>
        <v>10</v>
      </c>
      <c r="J456" s="13">
        <f>VENTAS[[#This Row],[Total]]*10%</f>
        <v>1</v>
      </c>
      <c r="K456" s="13">
        <f>IFERROR(VLOOKUP(VENTAS[[#This Row],[Código del producto Vendido]],INVENTARIO[],24,FALSE),"-")</f>
        <v>6.155555555555555</v>
      </c>
      <c r="L456" s="13">
        <f>(VENTAS[[#This Row],[Precio Venta]]-VENTAS[[#This Row],[Costo]])*VENTAS[[#This Row],[Cantidad]]</f>
        <v>3.844444444444445</v>
      </c>
    </row>
    <row r="457" spans="1:12" ht="14" hidden="1" x14ac:dyDescent="0.15">
      <c r="A457" s="141"/>
      <c r="E457" s="6" t="s">
        <v>1475</v>
      </c>
      <c r="F457" s="4" t="str">
        <f>IFERROR(VLOOKUP(VENTAS[[#This Row],[Código del producto Vendido]],INVENTARIO[],5,FALSE),"-")</f>
        <v xml:space="preserve">Bañador una pieza de color combinado </v>
      </c>
      <c r="G457" s="4">
        <v>1</v>
      </c>
      <c r="H457" s="13">
        <v>20</v>
      </c>
      <c r="I457" s="13">
        <f>VENTAS[[#This Row],[Cantidad]]*VENTAS[[#This Row],[Precio Venta]]</f>
        <v>20</v>
      </c>
      <c r="J457" s="13">
        <f>VENTAS[[#This Row],[Total]]*10%</f>
        <v>2</v>
      </c>
      <c r="K457" s="13">
        <f>IFERROR(VLOOKUP(VENTAS[[#This Row],[Código del producto Vendido]],INVENTARIO[],24,FALSE),"-")</f>
        <v>13.066666666666663</v>
      </c>
      <c r="L457" s="13">
        <f>(VENTAS[[#This Row],[Precio Venta]]-VENTAS[[#This Row],[Costo]])*VENTAS[[#This Row],[Cantidad]]</f>
        <v>6.9333333333333371</v>
      </c>
    </row>
    <row r="458" spans="1:12" ht="14" hidden="1" x14ac:dyDescent="0.15">
      <c r="A458" s="133" t="s">
        <v>1963</v>
      </c>
      <c r="E458" s="6" t="s">
        <v>1493</v>
      </c>
      <c r="F458" s="4" t="str">
        <f>IFERROR(VLOOKUP(VENTAS[[#This Row],[Código del producto Vendido]],INVENTARIO[],5,FALSE),"-")</f>
        <v>Bolso pequeño guateado con perla artificial</v>
      </c>
      <c r="G458" s="4">
        <v>1</v>
      </c>
      <c r="H458" s="13">
        <v>15</v>
      </c>
      <c r="I458" s="13">
        <f>VENTAS[[#This Row],[Cantidad]]*VENTAS[[#This Row],[Precio Venta]]</f>
        <v>15</v>
      </c>
      <c r="J458" s="13">
        <f>VENTAS[[#This Row],[Total]]*10%</f>
        <v>1.5</v>
      </c>
      <c r="K458" s="13">
        <f>IFERROR(VLOOKUP(VENTAS[[#This Row],[Código del producto Vendido]],INVENTARIO[],24,FALSE),"-")</f>
        <v>7.9000000000000021</v>
      </c>
      <c r="L458" s="13">
        <f>(VENTAS[[#This Row],[Precio Venta]]-VENTAS[[#This Row],[Costo]])*VENTAS[[#This Row],[Cantidad]]</f>
        <v>7.0999999999999979</v>
      </c>
    </row>
    <row r="459" spans="1:12" ht="14" hidden="1" x14ac:dyDescent="0.15">
      <c r="A459" s="142" t="s">
        <v>1964</v>
      </c>
      <c r="C459" s="6" t="s">
        <v>1965</v>
      </c>
      <c r="D459" s="6"/>
      <c r="E459" s="6" t="s">
        <v>1358</v>
      </c>
      <c r="F459" s="4" t="str">
        <f>IFERROR(VLOOKUP(VENTAS[[#This Row],[Código del producto Vendido]],INVENTARIO[],5,FALSE),"-")</f>
        <v>Bañador Elegante con Lazo</v>
      </c>
      <c r="G459" s="4">
        <v>1</v>
      </c>
      <c r="H459" s="13">
        <v>20</v>
      </c>
      <c r="I459" s="13">
        <f>VENTAS[[#This Row],[Cantidad]]*VENTAS[[#This Row],[Precio Venta]]</f>
        <v>20</v>
      </c>
      <c r="J459" s="13">
        <f>VENTAS[[#This Row],[Total]]*10%</f>
        <v>2</v>
      </c>
      <c r="K459" s="13">
        <f>IFERROR(VLOOKUP(VENTAS[[#This Row],[Código del producto Vendido]],INVENTARIO[],24,FALSE),"-")</f>
        <v>7.8283333333333331</v>
      </c>
      <c r="L459" s="13">
        <f>(VENTAS[[#This Row],[Precio Venta]]-VENTAS[[#This Row],[Costo]])*VENTAS[[#This Row],[Cantidad]]</f>
        <v>12.171666666666667</v>
      </c>
    </row>
    <row r="460" spans="1:12" ht="14" hidden="1" x14ac:dyDescent="0.15">
      <c r="A460" s="133" t="s">
        <v>1964</v>
      </c>
      <c r="C460" s="6" t="s">
        <v>1966</v>
      </c>
      <c r="D460" s="6"/>
      <c r="E460" s="6" t="s">
        <v>1668</v>
      </c>
      <c r="F460" s="4" t="str">
        <f>IFERROR(VLOOKUP(VENTAS[[#This Row],[Código del producto Vendido]],INVENTARIO[],5,FALSE),"-")</f>
        <v>Vestido Tropical</v>
      </c>
      <c r="G460" s="4">
        <v>1</v>
      </c>
      <c r="H460" s="13">
        <v>30</v>
      </c>
      <c r="I460" s="13">
        <f>VENTAS[[#This Row],[Cantidad]]*VENTAS[[#This Row],[Precio Venta]]</f>
        <v>30</v>
      </c>
      <c r="J460" s="13">
        <f>VENTAS[[#This Row],[Total]]*10%</f>
        <v>3</v>
      </c>
      <c r="K460" s="13">
        <f>IFERROR(VLOOKUP(VENTAS[[#This Row],[Código del producto Vendido]],INVENTARIO[],24,FALSE),"-")</f>
        <v>15.962727272727271</v>
      </c>
      <c r="L460" s="13">
        <f>(VENTAS[[#This Row],[Precio Venta]]-VENTAS[[#This Row],[Costo]])*VENTAS[[#This Row],[Cantidad]]</f>
        <v>14.037272727272729</v>
      </c>
    </row>
    <row r="461" spans="1:12" ht="14" hidden="1" x14ac:dyDescent="0.15">
      <c r="A461" s="142" t="s">
        <v>1964</v>
      </c>
      <c r="C461" s="6" t="s">
        <v>1966</v>
      </c>
      <c r="D461" s="6"/>
      <c r="E461" s="6" t="s">
        <v>1517</v>
      </c>
      <c r="F461" s="4" t="str">
        <f>IFERROR(VLOOKUP(VENTAS[[#This Row],[Código del producto Vendido]],INVENTARIO[],5,FALSE),"-")</f>
        <v xml:space="preserve">Esponja de maquillaje </v>
      </c>
      <c r="G461" s="4">
        <v>1</v>
      </c>
      <c r="H461" s="13">
        <v>1</v>
      </c>
      <c r="I461" s="13">
        <f>VENTAS[[#This Row],[Cantidad]]*VENTAS[[#This Row],[Precio Venta]]</f>
        <v>1</v>
      </c>
      <c r="J461" s="13">
        <f>VENTAS[[#This Row],[Total]]*10%</f>
        <v>0.1</v>
      </c>
      <c r="K461" s="13">
        <f>IFERROR(VLOOKUP(VENTAS[[#This Row],[Código del producto Vendido]],INVENTARIO[],24,FALSE),"-")</f>
        <v>2.2555555555555555</v>
      </c>
      <c r="L461" s="13">
        <f>(VENTAS[[#This Row],[Precio Venta]]-VENTAS[[#This Row],[Costo]])*VENTAS[[#This Row],[Cantidad]]</f>
        <v>-1.2555555555555555</v>
      </c>
    </row>
    <row r="462" spans="1:12" ht="14" hidden="1" x14ac:dyDescent="0.15">
      <c r="A462" s="133" t="s">
        <v>1967</v>
      </c>
      <c r="C462" s="6" t="s">
        <v>1968</v>
      </c>
      <c r="D462" s="6"/>
      <c r="E462" s="6" t="s">
        <v>1824</v>
      </c>
      <c r="F462" s="4" t="str">
        <f>IFERROR(VLOOKUP(VENTAS[[#This Row],[Código del producto Vendido]],INVENTARIO[],5,FALSE),"-")</f>
        <v>Top healter en capas color beige</v>
      </c>
      <c r="G462" s="4">
        <v>1</v>
      </c>
      <c r="H462" s="13">
        <v>17</v>
      </c>
      <c r="I462" s="13">
        <f>VENTAS[[#This Row],[Cantidad]]*VENTAS[[#This Row],[Precio Venta]]</f>
        <v>17</v>
      </c>
      <c r="J462" s="13">
        <f>VENTAS[[#This Row],[Total]]*10%</f>
        <v>1.7000000000000002</v>
      </c>
      <c r="K462" s="13">
        <f>IFERROR(VLOOKUP(VENTAS[[#This Row],[Código del producto Vendido]],INVENTARIO[],24,FALSE),"-")</f>
        <v>3.4499999999999993</v>
      </c>
      <c r="L462" s="13">
        <f>(VENTAS[[#This Row],[Precio Venta]]-VENTAS[[#This Row],[Costo]])*VENTAS[[#This Row],[Cantidad]]</f>
        <v>13.55</v>
      </c>
    </row>
    <row r="463" spans="1:12" ht="14" hidden="1" x14ac:dyDescent="0.15">
      <c r="A463" s="142" t="s">
        <v>1967</v>
      </c>
      <c r="C463" s="6" t="s">
        <v>1969</v>
      </c>
      <c r="D463" s="6"/>
      <c r="E463" s="6" t="s">
        <v>1630</v>
      </c>
      <c r="F463" s="4" t="str">
        <f>IFERROR(VLOOKUP(VENTAS[[#This Row],[Código del producto Vendido]],INVENTARIO[],5,FALSE),"-")</f>
        <v>Vestido esmeralda</v>
      </c>
      <c r="G463" s="4">
        <v>1</v>
      </c>
      <c r="H463" s="13">
        <v>20</v>
      </c>
      <c r="I463" s="13">
        <f>VENTAS[[#This Row],[Cantidad]]*VENTAS[[#This Row],[Precio Venta]]</f>
        <v>20</v>
      </c>
      <c r="J463" s="13">
        <f>VENTAS[[#This Row],[Total]]*10%</f>
        <v>2</v>
      </c>
      <c r="K463" s="13">
        <f>IFERROR(VLOOKUP(VENTAS[[#This Row],[Código del producto Vendido]],INVENTARIO[],24,FALSE),"-")</f>
        <v>5.7222222222222214</v>
      </c>
      <c r="L463" s="13">
        <f>(VENTAS[[#This Row],[Precio Venta]]-VENTAS[[#This Row],[Costo]])*VENTAS[[#This Row],[Cantidad]]</f>
        <v>14.277777777777779</v>
      </c>
    </row>
    <row r="464" spans="1:12" ht="14" hidden="1" x14ac:dyDescent="0.15">
      <c r="A464" s="133" t="s">
        <v>1970</v>
      </c>
      <c r="C464" s="6" t="s">
        <v>1972</v>
      </c>
      <c r="D464" s="6"/>
      <c r="E464" s="6" t="s">
        <v>1493</v>
      </c>
      <c r="F464" s="4" t="str">
        <f>IFERROR(VLOOKUP(VENTAS[[#This Row],[Código del producto Vendido]],INVENTARIO[],5,FALSE),"-")</f>
        <v>Bolso pequeño guateado con perla artificial</v>
      </c>
      <c r="G464" s="4">
        <v>1</v>
      </c>
      <c r="H464" s="13">
        <v>15</v>
      </c>
      <c r="I464" s="13">
        <f>VENTAS[[#This Row],[Cantidad]]*VENTAS[[#This Row],[Precio Venta]]</f>
        <v>15</v>
      </c>
      <c r="J464" s="13">
        <f>VENTAS[[#This Row],[Total]]*10%</f>
        <v>1.5</v>
      </c>
      <c r="K464" s="13">
        <f>IFERROR(VLOOKUP(VENTAS[[#This Row],[Código del producto Vendido]],INVENTARIO[],24,FALSE),"-")</f>
        <v>7.9000000000000021</v>
      </c>
      <c r="L464" s="13">
        <f>(VENTAS[[#This Row],[Precio Venta]]-VENTAS[[#This Row],[Costo]])*VENTAS[[#This Row],[Cantidad]]</f>
        <v>7.0999999999999979</v>
      </c>
    </row>
    <row r="465" spans="1:12" ht="14" hidden="1" x14ac:dyDescent="0.15">
      <c r="A465" s="142" t="s">
        <v>1970</v>
      </c>
      <c r="B465" s="6" t="s">
        <v>1971</v>
      </c>
      <c r="C465" s="6" t="s">
        <v>1177</v>
      </c>
      <c r="D465" s="6"/>
      <c r="E465" s="6" t="s">
        <v>1652</v>
      </c>
      <c r="F465" s="4" t="str">
        <f>IFERROR(VLOOKUP(VENTAS[[#This Row],[Código del producto Vendido]],INVENTARIO[],5,FALSE),"-")</f>
        <v>Maxi Vestido Fruncido</v>
      </c>
      <c r="G465" s="4">
        <v>1</v>
      </c>
      <c r="H465" s="13">
        <v>33</v>
      </c>
      <c r="I465" s="13">
        <f>VENTAS[[#This Row],[Cantidad]]*VENTAS[[#This Row],[Precio Venta]]</f>
        <v>33</v>
      </c>
      <c r="J465" s="13">
        <f>VENTAS[[#This Row],[Total]]*10%</f>
        <v>3.3000000000000003</v>
      </c>
      <c r="K465" s="13">
        <f>IFERROR(VLOOKUP(VENTAS[[#This Row],[Código del producto Vendido]],INVENTARIO[],24,FALSE),"-")</f>
        <v>10.043636363636367</v>
      </c>
      <c r="L465" s="13">
        <f>(VENTAS[[#This Row],[Precio Venta]]-VENTAS[[#This Row],[Costo]])*VENTAS[[#This Row],[Cantidad]]</f>
        <v>22.956363636363633</v>
      </c>
    </row>
    <row r="466" spans="1:12" ht="14" hidden="1" x14ac:dyDescent="0.15">
      <c r="A466" s="133" t="s">
        <v>1970</v>
      </c>
      <c r="B466" s="6" t="s">
        <v>1971</v>
      </c>
      <c r="C466" s="6" t="s">
        <v>1177</v>
      </c>
      <c r="D466" s="6"/>
      <c r="E466" s="6" t="s">
        <v>1698</v>
      </c>
      <c r="F466" s="4" t="str">
        <f>IFERROR(VLOOKUP(VENTAS[[#This Row],[Código del producto Vendido]],INVENTARIO[],5,FALSE),"-")</f>
        <v>Maxi Vestido con Bolsillo</v>
      </c>
      <c r="G466" s="4">
        <v>1</v>
      </c>
      <c r="H466" s="13">
        <v>33</v>
      </c>
      <c r="I466" s="13">
        <f>VENTAS[[#This Row],[Cantidad]]*VENTAS[[#This Row],[Precio Venta]]</f>
        <v>33</v>
      </c>
      <c r="J466" s="13">
        <f>VENTAS[[#This Row],[Total]]*10%</f>
        <v>3.3000000000000003</v>
      </c>
      <c r="K466" s="13">
        <f>IFERROR(VLOOKUP(VENTAS[[#This Row],[Código del producto Vendido]],INVENTARIO[],24,FALSE),"-")</f>
        <v>9.307954545454546</v>
      </c>
      <c r="L466" s="13">
        <f>(VENTAS[[#This Row],[Precio Venta]]-VENTAS[[#This Row],[Costo]])*VENTAS[[#This Row],[Cantidad]]</f>
        <v>23.692045454545454</v>
      </c>
    </row>
    <row r="467" spans="1:12" ht="14" hidden="1" x14ac:dyDescent="0.15">
      <c r="A467" s="142" t="s">
        <v>1970</v>
      </c>
      <c r="C467" s="6" t="s">
        <v>1973</v>
      </c>
      <c r="D467" s="6"/>
      <c r="E467" s="6" t="s">
        <v>1575</v>
      </c>
      <c r="F467" s="4" t="str">
        <f>IFERROR(VLOOKUP(VENTAS[[#This Row],[Código del producto Vendido]],INVENTARIO[],5,FALSE),"-")</f>
        <v>Vestido bodycon</v>
      </c>
      <c r="G467" s="4">
        <v>1</v>
      </c>
      <c r="H467" s="13">
        <v>12</v>
      </c>
      <c r="I467" s="13">
        <f>VENTAS[[#This Row],[Cantidad]]*VENTAS[[#This Row],[Precio Venta]]</f>
        <v>12</v>
      </c>
      <c r="J467" s="13">
        <f>VENTAS[[#This Row],[Total]]*10%</f>
        <v>1.2000000000000002</v>
      </c>
      <c r="K467" s="13">
        <f>IFERROR(VLOOKUP(VENTAS[[#This Row],[Código del producto Vendido]],INVENTARIO[],24,FALSE),"-")</f>
        <v>8.5555555555555554</v>
      </c>
      <c r="L467" s="13">
        <f>(VENTAS[[#This Row],[Precio Venta]]-VENTAS[[#This Row],[Costo]])*VENTAS[[#This Row],[Cantidad]]</f>
        <v>3.4444444444444446</v>
      </c>
    </row>
    <row r="468" spans="1:12" ht="14" hidden="1" x14ac:dyDescent="0.15">
      <c r="A468" s="133" t="s">
        <v>1970</v>
      </c>
      <c r="B468" s="6" t="s">
        <v>1974</v>
      </c>
      <c r="C468" s="6" t="s">
        <v>1975</v>
      </c>
      <c r="D468" s="6"/>
      <c r="E468" s="6" t="s">
        <v>1350</v>
      </c>
      <c r="F468" s="4" t="str">
        <f>IFERROR(VLOOKUP(VENTAS[[#This Row],[Código del producto Vendido]],INVENTARIO[],5,FALSE),"-")</f>
        <v xml:space="preserve">Pareo Falda </v>
      </c>
      <c r="G468" s="4">
        <v>1</v>
      </c>
      <c r="H468" s="13">
        <v>6</v>
      </c>
      <c r="I468" s="13">
        <f>VENTAS[[#This Row],[Cantidad]]*VENTAS[[#This Row],[Precio Venta]]</f>
        <v>6</v>
      </c>
      <c r="J468" s="13">
        <f>VENTAS[[#This Row],[Total]]*10%</f>
        <v>0.60000000000000009</v>
      </c>
      <c r="K468" s="13">
        <f>IFERROR(VLOOKUP(VENTAS[[#This Row],[Código del producto Vendido]],INVENTARIO[],24,FALSE),"-")</f>
        <v>31.490555555555552</v>
      </c>
      <c r="L468" s="13">
        <f>(VENTAS[[#This Row],[Precio Venta]]-VENTAS[[#This Row],[Costo]])*VENTAS[[#This Row],[Cantidad]]</f>
        <v>-25.490555555555552</v>
      </c>
    </row>
    <row r="469" spans="1:12" ht="14" hidden="1" x14ac:dyDescent="0.15">
      <c r="A469" s="142" t="s">
        <v>1970</v>
      </c>
      <c r="C469" s="6" t="s">
        <v>1975</v>
      </c>
      <c r="D469" s="6"/>
      <c r="E469" s="6" t="s">
        <v>1360</v>
      </c>
      <c r="F469" s="4" t="str">
        <f>IFERROR(VLOOKUP(VENTAS[[#This Row],[Código del producto Vendido]],INVENTARIO[],5,FALSE),"-")</f>
        <v>Bañador Floral Verde</v>
      </c>
      <c r="G469" s="4">
        <v>1</v>
      </c>
      <c r="H469" s="13">
        <v>28</v>
      </c>
      <c r="I469" s="13">
        <f>VENTAS[[#This Row],[Cantidad]]*VENTAS[[#This Row],[Precio Venta]]</f>
        <v>28</v>
      </c>
      <c r="J469" s="13">
        <f>VENTAS[[#This Row],[Total]]*10%</f>
        <v>2.8000000000000003</v>
      </c>
      <c r="K469" s="13">
        <f>IFERROR(VLOOKUP(VENTAS[[#This Row],[Código del producto Vendido]],INVENTARIO[],24,FALSE),"-")</f>
        <v>7.1461111111111109</v>
      </c>
      <c r="L469" s="13">
        <f>(VENTAS[[#This Row],[Precio Venta]]-VENTAS[[#This Row],[Costo]])*VENTAS[[#This Row],[Cantidad]]</f>
        <v>20.853888888888889</v>
      </c>
    </row>
    <row r="470" spans="1:12" ht="14" hidden="1" x14ac:dyDescent="0.15">
      <c r="A470" s="133" t="s">
        <v>1970</v>
      </c>
      <c r="C470" s="6" t="s">
        <v>1975</v>
      </c>
      <c r="D470" s="6"/>
      <c r="E470" s="6" t="s">
        <v>1609</v>
      </c>
      <c r="F470" s="4" t="str">
        <f>IFERROR(VLOOKUP(VENTAS[[#This Row],[Código del producto Vendido]],INVENTARIO[],5,FALSE),"-")</f>
        <v xml:space="preserve"> Bañador espalda descubierta</v>
      </c>
      <c r="G470" s="4">
        <v>1</v>
      </c>
      <c r="H470" s="13">
        <v>20</v>
      </c>
      <c r="I470" s="13">
        <f>VENTAS[[#This Row],[Cantidad]]*VENTAS[[#This Row],[Precio Venta]]</f>
        <v>20</v>
      </c>
      <c r="J470" s="13">
        <f>VENTAS[[#This Row],[Total]]*10%</f>
        <v>2</v>
      </c>
      <c r="K470" s="13">
        <f>IFERROR(VLOOKUP(VENTAS[[#This Row],[Código del producto Vendido]],INVENTARIO[],24,FALSE),"-")</f>
        <v>7.3333333333333286</v>
      </c>
      <c r="L470" s="13">
        <f>(VENTAS[[#This Row],[Precio Venta]]-VENTAS[[#This Row],[Costo]])*VENTAS[[#This Row],[Cantidad]]</f>
        <v>12.666666666666671</v>
      </c>
    </row>
    <row r="471" spans="1:12" ht="14" hidden="1" x14ac:dyDescent="0.15">
      <c r="A471" s="142" t="s">
        <v>1970</v>
      </c>
      <c r="C471" s="6" t="s">
        <v>1976</v>
      </c>
      <c r="D471" s="6"/>
      <c r="E471" s="6" t="s">
        <v>1368</v>
      </c>
      <c r="F471" s="4" t="str">
        <f>IFERROR(VLOOKUP(VENTAS[[#This Row],[Código del producto Vendido]],INVENTARIO[],5,FALSE),"-")</f>
        <v>Pareo pantalón en malla</v>
      </c>
      <c r="G471" s="4">
        <v>1</v>
      </c>
      <c r="H471" s="13">
        <v>15</v>
      </c>
      <c r="I471" s="13">
        <f>VENTAS[[#This Row],[Cantidad]]*VENTAS[[#This Row],[Precio Venta]]</f>
        <v>15</v>
      </c>
      <c r="J471" s="13">
        <f>VENTAS[[#This Row],[Total]]*10%</f>
        <v>1.5</v>
      </c>
      <c r="K471" s="13">
        <f>IFERROR(VLOOKUP(VENTAS[[#This Row],[Código del producto Vendido]],INVENTARIO[],24,FALSE),"-")</f>
        <v>3.7144444444444442</v>
      </c>
      <c r="L471" s="13">
        <f>(VENTAS[[#This Row],[Precio Venta]]-VENTAS[[#This Row],[Costo]])*VENTAS[[#This Row],[Cantidad]]</f>
        <v>11.285555555555556</v>
      </c>
    </row>
    <row r="472" spans="1:12" ht="14" hidden="1" x14ac:dyDescent="0.15">
      <c r="A472" s="133" t="s">
        <v>1970</v>
      </c>
      <c r="C472" s="6" t="s">
        <v>1977</v>
      </c>
      <c r="D472" s="6"/>
      <c r="E472" s="6" t="s">
        <v>1548</v>
      </c>
      <c r="F472" s="4" t="str">
        <f>IFERROR(VLOOKUP(VENTAS[[#This Row],[Código del producto Vendido]],INVENTARIO[],5,FALSE),"-")</f>
        <v>Vestido floral escote corazón</v>
      </c>
      <c r="G472" s="4">
        <v>1</v>
      </c>
      <c r="H472" s="13">
        <v>18</v>
      </c>
      <c r="I472" s="13">
        <f>VENTAS[[#This Row],[Cantidad]]*VENTAS[[#This Row],[Precio Venta]]</f>
        <v>18</v>
      </c>
      <c r="J472" s="13">
        <f>VENTAS[[#This Row],[Total]]*10%</f>
        <v>1.8</v>
      </c>
      <c r="K472" s="13">
        <f>IFERROR(VLOOKUP(VENTAS[[#This Row],[Código del producto Vendido]],INVENTARIO[],24,FALSE),"-")</f>
        <v>14.711111111111116</v>
      </c>
      <c r="L472" s="13">
        <f>(VENTAS[[#This Row],[Precio Venta]]-VENTAS[[#This Row],[Costo]])*VENTAS[[#This Row],[Cantidad]]</f>
        <v>3.2888888888888843</v>
      </c>
    </row>
    <row r="473" spans="1:12" ht="14" hidden="1" x14ac:dyDescent="0.15">
      <c r="A473" s="142" t="s">
        <v>1978</v>
      </c>
      <c r="C473" s="6" t="s">
        <v>1979</v>
      </c>
      <c r="D473" s="6"/>
      <c r="E473" s="6" t="s">
        <v>1905</v>
      </c>
      <c r="F473" s="4" t="str">
        <f>IFERROR(VLOOKUP(VENTAS[[#This Row],[Código del producto Vendido]],INVENTARIO[],5,FALSE),"-")</f>
        <v>Pantalón rosado fuccia</v>
      </c>
      <c r="G473" s="4">
        <v>1</v>
      </c>
      <c r="H473" s="13">
        <v>30</v>
      </c>
      <c r="I473" s="13">
        <f>VENTAS[[#This Row],[Cantidad]]*VENTAS[[#This Row],[Precio Venta]]</f>
        <v>30</v>
      </c>
      <c r="J473" s="13">
        <f>VENTAS[[#This Row],[Total]]*10%</f>
        <v>3</v>
      </c>
      <c r="K473" s="13">
        <f>IFERROR(VLOOKUP(VENTAS[[#This Row],[Código del producto Vendido]],INVENTARIO[],24,FALSE),"-")</f>
        <v>4.4199999999999982</v>
      </c>
      <c r="L473" s="13">
        <f>(VENTAS[[#This Row],[Precio Venta]]-VENTAS[[#This Row],[Costo]])*VENTAS[[#This Row],[Cantidad]]</f>
        <v>25.580000000000002</v>
      </c>
    </row>
    <row r="474" spans="1:12" ht="14" hidden="1" x14ac:dyDescent="0.15">
      <c r="A474" s="133" t="s">
        <v>1978</v>
      </c>
      <c r="C474" s="6" t="s">
        <v>1980</v>
      </c>
      <c r="D474" s="6"/>
      <c r="E474" s="6" t="s">
        <v>1912</v>
      </c>
      <c r="F474" s="4" t="str">
        <f>IFERROR(VLOOKUP(VENTAS[[#This Row],[Código del producto Vendido]],INVENTARIO[],5,FALSE),"-")</f>
        <v>Pantaloneta azul de rayas con cinturón</v>
      </c>
      <c r="G474" s="4">
        <v>1</v>
      </c>
      <c r="H474" s="13">
        <v>26</v>
      </c>
      <c r="I474" s="13">
        <f>VENTAS[[#This Row],[Cantidad]]*VENTAS[[#This Row],[Precio Venta]]</f>
        <v>26</v>
      </c>
      <c r="J474" s="13">
        <f>VENTAS[[#This Row],[Total]]*10%</f>
        <v>2.6</v>
      </c>
      <c r="K474" s="13">
        <f>IFERROR(VLOOKUP(VENTAS[[#This Row],[Código del producto Vendido]],INVENTARIO[],24,FALSE),"-")</f>
        <v>7.1999999999999993</v>
      </c>
      <c r="L474" s="13">
        <f>(VENTAS[[#This Row],[Precio Venta]]-VENTAS[[#This Row],[Costo]])*VENTAS[[#This Row],[Cantidad]]</f>
        <v>18.8</v>
      </c>
    </row>
    <row r="475" spans="1:12" ht="14" hidden="1" x14ac:dyDescent="0.15">
      <c r="A475" s="142" t="s">
        <v>1978</v>
      </c>
      <c r="C475" s="6" t="s">
        <v>1980</v>
      </c>
      <c r="D475" s="6"/>
      <c r="E475" s="6" t="s">
        <v>1853</v>
      </c>
      <c r="F475" s="4" t="str">
        <f>IFERROR(VLOOKUP(VENTAS[[#This Row],[Código del producto Vendido]],INVENTARIO[],5,FALSE),"-")</f>
        <v>Pullover negro cuello redondo</v>
      </c>
      <c r="G475" s="4">
        <v>1</v>
      </c>
      <c r="I475" s="13">
        <f>VENTAS[[#This Row],[Cantidad]]*VENTAS[[#This Row],[Precio Venta]]</f>
        <v>0</v>
      </c>
      <c r="J475" s="13">
        <f>VENTAS[[#This Row],[Total]]*10%</f>
        <v>0</v>
      </c>
      <c r="K475" s="13">
        <f>IFERROR(VLOOKUP(VENTAS[[#This Row],[Código del producto Vendido]],INVENTARIO[],24,FALSE),"-")</f>
        <v>3.1699999999999982</v>
      </c>
      <c r="L475" s="13">
        <f>(VENTAS[[#This Row],[Precio Venta]]-VENTAS[[#This Row],[Costo]])*VENTAS[[#This Row],[Cantidad]]</f>
        <v>-3.1699999999999982</v>
      </c>
    </row>
    <row r="476" spans="1:12" ht="14" hidden="1" x14ac:dyDescent="0.15">
      <c r="A476" s="133" t="s">
        <v>1982</v>
      </c>
      <c r="C476" s="6" t="s">
        <v>1981</v>
      </c>
      <c r="D476" s="6"/>
      <c r="E476" s="6" t="s">
        <v>1741</v>
      </c>
      <c r="F476" s="4" t="str">
        <f>IFERROR(VLOOKUP(VENTAS[[#This Row],[Código del producto Vendido]],INVENTARIO[],5,FALSE),"-")</f>
        <v>Jumpsuit culotte</v>
      </c>
      <c r="G476" s="4">
        <v>1</v>
      </c>
      <c r="H476" s="13">
        <v>22</v>
      </c>
      <c r="I476" s="13">
        <f>VENTAS[[#This Row],[Cantidad]]*VENTAS[[#This Row],[Precio Venta]]</f>
        <v>22</v>
      </c>
      <c r="J476" s="13">
        <f>VENTAS[[#This Row],[Total]]*10%</f>
        <v>2.2000000000000002</v>
      </c>
      <c r="K476" s="13">
        <v>14.55</v>
      </c>
      <c r="L476" s="13">
        <f>(VENTAS[[#This Row],[Precio Venta]]-VENTAS[[#This Row],[Costo]])*VENTAS[[#This Row],[Cantidad]]</f>
        <v>7.4499999999999993</v>
      </c>
    </row>
    <row r="477" spans="1:12" ht="14" hidden="1" x14ac:dyDescent="0.15">
      <c r="A477" s="142" t="s">
        <v>1982</v>
      </c>
      <c r="C477" s="6" t="s">
        <v>1981</v>
      </c>
      <c r="D477" s="6"/>
      <c r="E477" s="6" t="s">
        <v>1738</v>
      </c>
      <c r="F477" s="4" t="str">
        <f>IFERROR(VLOOKUP(VENTAS[[#This Row],[Código del producto Vendido]],INVENTARIO[],5,FALSE),"-")</f>
        <v>Mono Oblicuo con bolsillo</v>
      </c>
      <c r="G477" s="4">
        <v>1</v>
      </c>
      <c r="H477" s="13">
        <v>19</v>
      </c>
      <c r="I477" s="13">
        <f>VENTAS[[#This Row],[Cantidad]]*VENTAS[[#This Row],[Precio Venta]]</f>
        <v>19</v>
      </c>
      <c r="J477" s="13">
        <f>VENTAS[[#This Row],[Total]]*10%</f>
        <v>1.9000000000000001</v>
      </c>
      <c r="K477" s="13">
        <f>IFERROR(VLOOKUP(VENTAS[[#This Row],[Código del producto Vendido]],INVENTARIO[],24,FALSE),"-")</f>
        <v>15.902941176470591</v>
      </c>
      <c r="L477" s="13">
        <f>(VENTAS[[#This Row],[Precio Venta]]-VENTAS[[#This Row],[Costo]])*VENTAS[[#This Row],[Cantidad]]</f>
        <v>3.0970588235294088</v>
      </c>
    </row>
    <row r="478" spans="1:12" ht="14" hidden="1" x14ac:dyDescent="0.15">
      <c r="A478" s="133" t="s">
        <v>1982</v>
      </c>
      <c r="C478" s="6" t="s">
        <v>1261</v>
      </c>
      <c r="D478" s="6"/>
      <c r="E478" s="6" t="s">
        <v>1883</v>
      </c>
      <c r="F478" s="4" t="str">
        <f>IFERROR(VLOOKUP(VENTAS[[#This Row],[Código del producto Vendido]],INVENTARIO[],5,FALSE),"-")</f>
        <v>Maxi vestido playero rojo</v>
      </c>
      <c r="G478" s="4">
        <v>1</v>
      </c>
      <c r="H478" s="13">
        <v>35</v>
      </c>
      <c r="I478" s="13">
        <f>VENTAS[[#This Row],[Cantidad]]*VENTAS[[#This Row],[Precio Venta]]</f>
        <v>35</v>
      </c>
      <c r="J478" s="13">
        <f>VENTAS[[#This Row],[Total]]*10%</f>
        <v>3.5</v>
      </c>
      <c r="K478" s="13">
        <f>IFERROR(VLOOKUP(VENTAS[[#This Row],[Código del producto Vendido]],INVENTARIO[],24,FALSE),"-")</f>
        <v>8.0799999999999983</v>
      </c>
      <c r="L478" s="13">
        <f>(VENTAS[[#This Row],[Precio Venta]]-VENTAS[[#This Row],[Costo]])*VENTAS[[#This Row],[Cantidad]]</f>
        <v>26.92</v>
      </c>
    </row>
    <row r="479" spans="1:12" ht="14" hidden="1" x14ac:dyDescent="0.15">
      <c r="A479" s="142" t="s">
        <v>1982</v>
      </c>
      <c r="C479" s="6" t="s">
        <v>1980</v>
      </c>
      <c r="D479" s="6"/>
      <c r="E479" s="6" t="s">
        <v>1405</v>
      </c>
      <c r="F479" s="4" t="str">
        <f>IFERROR(VLOOKUP(VENTAS[[#This Row],[Código del producto Vendido]],INVENTARIO[],5,FALSE),"-")</f>
        <v>Camisetaen contraste tejido canalé</v>
      </c>
      <c r="G479" s="4">
        <v>1</v>
      </c>
      <c r="H479" s="13">
        <v>14</v>
      </c>
      <c r="I479" s="13">
        <f>VENTAS[[#This Row],[Cantidad]]*VENTAS[[#This Row],[Precio Venta]]</f>
        <v>14</v>
      </c>
      <c r="J479" s="13">
        <f>VENTAS[[#This Row],[Total]]*10%</f>
        <v>1.4000000000000001</v>
      </c>
      <c r="K479" s="13">
        <f>IFERROR(VLOOKUP(VENTAS[[#This Row],[Código del producto Vendido]],INVENTARIO[],24,FALSE),"-")</f>
        <v>3.7422222222222228</v>
      </c>
      <c r="L479" s="13">
        <f>(VENTAS[[#This Row],[Precio Venta]]-VENTAS[[#This Row],[Costo]])*VENTAS[[#This Row],[Cantidad]]</f>
        <v>10.257777777777777</v>
      </c>
    </row>
    <row r="480" spans="1:12" ht="14" hidden="1" x14ac:dyDescent="0.15">
      <c r="A480" s="133" t="s">
        <v>1982</v>
      </c>
      <c r="C480" s="6" t="s">
        <v>1984</v>
      </c>
      <c r="D480" s="6"/>
      <c r="E480" s="6" t="s">
        <v>1350</v>
      </c>
      <c r="F480" s="4" t="str">
        <f>IFERROR(VLOOKUP(VENTAS[[#This Row],[Código del producto Vendido]],INVENTARIO[],5,FALSE),"-")</f>
        <v xml:space="preserve">Pareo Falda </v>
      </c>
      <c r="G480" s="4">
        <v>1</v>
      </c>
      <c r="H480" s="13">
        <v>8</v>
      </c>
      <c r="I480" s="13">
        <f>VENTAS[[#This Row],[Cantidad]]*VENTAS[[#This Row],[Precio Venta]]</f>
        <v>8</v>
      </c>
      <c r="J480" s="13">
        <f>VENTAS[[#This Row],[Total]]*10%</f>
        <v>0.8</v>
      </c>
      <c r="K480" s="13">
        <f>IFERROR(VLOOKUP(VENTAS[[#This Row],[Código del producto Vendido]],INVENTARIO[],24,FALSE),"-")</f>
        <v>31.490555555555552</v>
      </c>
      <c r="L480" s="13">
        <f>(VENTAS[[#This Row],[Precio Venta]]-VENTAS[[#This Row],[Costo]])*VENTAS[[#This Row],[Cantidad]]</f>
        <v>-23.490555555555552</v>
      </c>
    </row>
    <row r="481" spans="1:12" ht="14" hidden="1" x14ac:dyDescent="0.15">
      <c r="A481" s="142" t="s">
        <v>1985</v>
      </c>
      <c r="C481" s="6" t="s">
        <v>1986</v>
      </c>
      <c r="D481" s="6"/>
      <c r="E481" s="6" t="s">
        <v>1840</v>
      </c>
      <c r="F481" s="4" t="str">
        <f>IFERROR(VLOOKUP(VENTAS[[#This Row],[Código del producto Vendido]],INVENTARIO[],5,FALSE),"-")</f>
        <v>Camisa Blanca</v>
      </c>
      <c r="G481" s="4">
        <v>1</v>
      </c>
      <c r="H481" s="13">
        <v>20</v>
      </c>
      <c r="I481" s="13">
        <f>VENTAS[[#This Row],[Cantidad]]*VENTAS[[#This Row],[Precio Venta]]</f>
        <v>20</v>
      </c>
      <c r="J481" s="13">
        <f>VENTAS[[#This Row],[Total]]*10%</f>
        <v>2</v>
      </c>
      <c r="K481" s="13">
        <f>IFERROR(VLOOKUP(VENTAS[[#This Row],[Código del producto Vendido]],INVENTARIO[],24,FALSE),"-")</f>
        <v>9.6</v>
      </c>
      <c r="L481" s="13">
        <f>(VENTAS[[#This Row],[Precio Venta]]-VENTAS[[#This Row],[Costo]])*VENTAS[[#This Row],[Cantidad]]</f>
        <v>10.4</v>
      </c>
    </row>
    <row r="482" spans="1:12" ht="14" hidden="1" x14ac:dyDescent="0.15">
      <c r="A482" s="133" t="s">
        <v>1985</v>
      </c>
      <c r="C482" s="6" t="s">
        <v>1987</v>
      </c>
      <c r="D482" s="6"/>
      <c r="E482" s="6" t="s">
        <v>1416</v>
      </c>
      <c r="F482" s="4" t="str">
        <f>IFERROR(VLOOKUP(VENTAS[[#This Row],[Código del producto Vendido]],INVENTARIO[],5,FALSE),"-")</f>
        <v>Top con lentejuelas en contraste de manga con abertura</v>
      </c>
      <c r="G482" s="4">
        <v>1</v>
      </c>
      <c r="H482" s="13">
        <v>0</v>
      </c>
      <c r="I482" s="13">
        <f>VENTAS[[#This Row],[Cantidad]]*VENTAS[[#This Row],[Precio Venta]]</f>
        <v>0</v>
      </c>
      <c r="J482" s="13">
        <f>VENTAS[[#This Row],[Total]]*10%</f>
        <v>0</v>
      </c>
      <c r="K482" s="13">
        <f>IFERROR(VLOOKUP(VENTAS[[#This Row],[Código del producto Vendido]],INVENTARIO[],24,FALSE),"-")</f>
        <v>0</v>
      </c>
      <c r="L482" s="13">
        <f>(VENTAS[[#This Row],[Precio Venta]]-VENTAS[[#This Row],[Costo]])*VENTAS[[#This Row],[Cantidad]]</f>
        <v>0</v>
      </c>
    </row>
    <row r="483" spans="1:12" ht="14" hidden="1" x14ac:dyDescent="0.15">
      <c r="A483" s="142" t="s">
        <v>1985</v>
      </c>
      <c r="C483" s="6" t="s">
        <v>932</v>
      </c>
      <c r="D483" s="6"/>
      <c r="E483" s="6" t="s">
        <v>1489</v>
      </c>
      <c r="F483" s="4" t="str">
        <f>IFERROR(VLOOKUP(VENTAS[[#This Row],[Código del producto Vendido]],INVENTARIO[],5,FALSE),"-")</f>
        <v>Bañador estampado de planta</v>
      </c>
      <c r="G483" s="4">
        <v>1</v>
      </c>
      <c r="H483" s="13">
        <v>25</v>
      </c>
      <c r="I483" s="13">
        <f>VENTAS[[#This Row],[Cantidad]]*VENTAS[[#This Row],[Precio Venta]]</f>
        <v>25</v>
      </c>
      <c r="J483" s="13">
        <f>VENTAS[[#This Row],[Total]]*10%</f>
        <v>2.5</v>
      </c>
      <c r="K483" s="13">
        <f>IFERROR(VLOOKUP(VENTAS[[#This Row],[Código del producto Vendido]],INVENTARIO[],24,FALSE),"-")</f>
        <v>36.333333333333336</v>
      </c>
      <c r="L483" s="13">
        <f>(VENTAS[[#This Row],[Precio Venta]]-VENTAS[[#This Row],[Costo]])*VENTAS[[#This Row],[Cantidad]]</f>
        <v>-11.333333333333336</v>
      </c>
    </row>
    <row r="484" spans="1:12" ht="14" hidden="1" x14ac:dyDescent="0.15">
      <c r="A484" s="133" t="s">
        <v>1985</v>
      </c>
      <c r="C484" s="6" t="s">
        <v>1988</v>
      </c>
      <c r="D484" s="6"/>
      <c r="E484" s="6" t="s">
        <v>1587</v>
      </c>
      <c r="F484" s="4" t="str">
        <f>IFERROR(VLOOKUP(VENTAS[[#This Row],[Código del producto Vendido]],INVENTARIO[],5,FALSE),"-")</f>
        <v>Sandalias Trenzadas</v>
      </c>
      <c r="G484" s="4">
        <v>1</v>
      </c>
      <c r="H484" s="13">
        <v>35</v>
      </c>
      <c r="I484" s="13">
        <f>VENTAS[[#This Row],[Cantidad]]*VENTAS[[#This Row],[Precio Venta]]</f>
        <v>35</v>
      </c>
      <c r="J484" s="13">
        <f>VENTAS[[#This Row],[Total]]*10%</f>
        <v>3.5</v>
      </c>
      <c r="K484" s="13">
        <f>IFERROR(VLOOKUP(VENTAS[[#This Row],[Código del producto Vendido]],INVENTARIO[],24,FALSE),"-")</f>
        <v>4.5</v>
      </c>
      <c r="L484" s="13">
        <f>(VENTAS[[#This Row],[Precio Venta]]-VENTAS[[#This Row],[Costo]])*VENTAS[[#This Row],[Cantidad]]</f>
        <v>30.5</v>
      </c>
    </row>
    <row r="485" spans="1:12" ht="14" hidden="1" x14ac:dyDescent="0.15">
      <c r="A485" s="142" t="s">
        <v>1985</v>
      </c>
      <c r="C485" s="6" t="s">
        <v>1980</v>
      </c>
      <c r="D485" s="6"/>
      <c r="E485" s="6" t="s">
        <v>1865</v>
      </c>
      <c r="F485" s="4" t="str">
        <f>IFERROR(VLOOKUP(VENTAS[[#This Row],[Código del producto Vendido]],INVENTARIO[],5,FALSE),"-")</f>
        <v>Pantalón beige de pierna ancha</v>
      </c>
      <c r="G485" s="4">
        <v>1</v>
      </c>
      <c r="H485" s="13">
        <v>30</v>
      </c>
      <c r="I485" s="13">
        <f>VENTAS[[#This Row],[Cantidad]]*VENTAS[[#This Row],[Precio Venta]]</f>
        <v>30</v>
      </c>
      <c r="J485" s="13">
        <f>VENTAS[[#This Row],[Total]]*10%</f>
        <v>3</v>
      </c>
      <c r="K485" s="13">
        <f>IFERROR(VLOOKUP(VENTAS[[#This Row],[Código del producto Vendido]],INVENTARIO[],24,FALSE),"-")</f>
        <v>1.7199999999999989</v>
      </c>
      <c r="L485" s="13">
        <f>(VENTAS[[#This Row],[Precio Venta]]-VENTAS[[#This Row],[Costo]])*VENTAS[[#This Row],[Cantidad]]</f>
        <v>28.28</v>
      </c>
    </row>
    <row r="486" spans="1:12" ht="14" hidden="1" x14ac:dyDescent="0.15">
      <c r="A486" s="133" t="s">
        <v>1985</v>
      </c>
      <c r="B486" s="6"/>
      <c r="C486" s="6" t="s">
        <v>1989</v>
      </c>
      <c r="D486" s="6"/>
      <c r="E486" s="6" t="s">
        <v>1703</v>
      </c>
      <c r="F486" s="4" t="str">
        <f>IFERROR(VLOOKUP(VENTAS[[#This Row],[Código del producto Vendido]],INVENTARIO[],5,FALSE),"-")</f>
        <v>Falda Margarita</v>
      </c>
      <c r="G486" s="4">
        <v>1</v>
      </c>
      <c r="H486" s="13">
        <v>20</v>
      </c>
      <c r="I486" s="13">
        <f>VENTAS[[#This Row],[Cantidad]]*VENTAS[[#This Row],[Precio Venta]]</f>
        <v>20</v>
      </c>
      <c r="J486" s="13">
        <f>VENTAS[[#This Row],[Total]]*10%</f>
        <v>2</v>
      </c>
      <c r="K486" s="13">
        <f>IFERROR(VLOOKUP(VENTAS[[#This Row],[Código del producto Vendido]],INVENTARIO[],24,FALSE),"-")</f>
        <v>8.995000000000001</v>
      </c>
      <c r="L486" s="13">
        <f>(VENTAS[[#This Row],[Precio Venta]]-VENTAS[[#This Row],[Costo]])*VENTAS[[#This Row],[Cantidad]]</f>
        <v>11.004999999999999</v>
      </c>
    </row>
    <row r="487" spans="1:12" ht="14" hidden="1" x14ac:dyDescent="0.15">
      <c r="A487" s="142" t="s">
        <v>1985</v>
      </c>
      <c r="C487" s="6" t="s">
        <v>1990</v>
      </c>
      <c r="D487" s="6"/>
      <c r="E487" s="6" t="s">
        <v>1702</v>
      </c>
      <c r="F487" s="4" t="str">
        <f>IFERROR(VLOOKUP(VENTAS[[#This Row],[Código del producto Vendido]],INVENTARIO[],5,FALSE),"-")</f>
        <v>Falda Margarita</v>
      </c>
      <c r="G487" s="4">
        <v>1</v>
      </c>
      <c r="H487" s="13">
        <v>20</v>
      </c>
      <c r="I487" s="13">
        <f>VENTAS[[#This Row],[Cantidad]]*VENTAS[[#This Row],[Precio Venta]]</f>
        <v>20</v>
      </c>
      <c r="J487" s="13">
        <f>VENTAS[[#This Row],[Total]]*10%</f>
        <v>2</v>
      </c>
      <c r="K487" s="13">
        <f>IFERROR(VLOOKUP(VENTAS[[#This Row],[Código del producto Vendido]],INVENTARIO[],24,FALSE),"-")</f>
        <v>0</v>
      </c>
      <c r="L487" s="13">
        <f>(VENTAS[[#This Row],[Precio Venta]]-VENTAS[[#This Row],[Costo]])*VENTAS[[#This Row],[Cantidad]]</f>
        <v>20</v>
      </c>
    </row>
    <row r="488" spans="1:12" ht="14" hidden="1" x14ac:dyDescent="0.15">
      <c r="A488" s="133" t="s">
        <v>1985</v>
      </c>
      <c r="C488" s="6" t="s">
        <v>1990</v>
      </c>
      <c r="D488" s="6"/>
      <c r="E488" s="6" t="s">
        <v>1904</v>
      </c>
      <c r="F488" s="4" t="str">
        <f>IFERROR(VLOOKUP(VENTAS[[#This Row],[Código del producto Vendido]],INVENTARIO[],5,FALSE),"-")</f>
        <v>Pantalón beige de pierna ancha</v>
      </c>
      <c r="G488" s="4">
        <v>1</v>
      </c>
      <c r="H488" s="13">
        <v>30</v>
      </c>
      <c r="I488" s="13">
        <f>VENTAS[[#This Row],[Cantidad]]*VENTAS[[#This Row],[Precio Venta]]</f>
        <v>30</v>
      </c>
      <c r="J488" s="13">
        <f>VENTAS[[#This Row],[Total]]*10%</f>
        <v>3</v>
      </c>
      <c r="K488" s="13">
        <f>IFERROR(VLOOKUP(VENTAS[[#This Row],[Código del producto Vendido]],INVENTARIO[],24,FALSE),"-")</f>
        <v>8.8399999999999963</v>
      </c>
      <c r="L488" s="13">
        <f>(VENTAS[[#This Row],[Precio Venta]]-VENTAS[[#This Row],[Costo]])*VENTAS[[#This Row],[Cantidad]]</f>
        <v>21.160000000000004</v>
      </c>
    </row>
    <row r="489" spans="1:12" ht="14" hidden="1" x14ac:dyDescent="0.15">
      <c r="A489" s="142" t="s">
        <v>1985</v>
      </c>
      <c r="C489" s="6" t="s">
        <v>1990</v>
      </c>
      <c r="D489" s="6"/>
      <c r="E489" s="6" t="s">
        <v>1899</v>
      </c>
      <c r="F489" s="4" t="str">
        <f>IFERROR(VLOOKUP(VENTAS[[#This Row],[Código del producto Vendido]],INVENTARIO[],5,FALSE),"-")</f>
        <v>Top blanco cuello V con encaje</v>
      </c>
      <c r="G489" s="4">
        <v>1</v>
      </c>
      <c r="H489" s="13">
        <v>12</v>
      </c>
      <c r="I489" s="13">
        <f>VENTAS[[#This Row],[Cantidad]]*VENTAS[[#This Row],[Precio Venta]]</f>
        <v>12</v>
      </c>
      <c r="J489" s="13">
        <f>VENTAS[[#This Row],[Total]]*10%</f>
        <v>1.2000000000000002</v>
      </c>
      <c r="K489" s="13">
        <f>IFERROR(VLOOKUP(VENTAS[[#This Row],[Código del producto Vendido]],INVENTARIO[],24,FALSE),"-")</f>
        <v>8.49</v>
      </c>
      <c r="L489" s="13">
        <f>(VENTAS[[#This Row],[Precio Venta]]-VENTAS[[#This Row],[Costo]])*VENTAS[[#This Row],[Cantidad]]</f>
        <v>3.51</v>
      </c>
    </row>
    <row r="490" spans="1:12" ht="14" hidden="1" x14ac:dyDescent="0.15">
      <c r="A490" s="133" t="s">
        <v>1991</v>
      </c>
      <c r="C490" s="6" t="s">
        <v>930</v>
      </c>
      <c r="D490" s="6"/>
      <c r="E490" s="6" t="s">
        <v>1833</v>
      </c>
      <c r="F490" s="4" t="str">
        <f>IFERROR(VLOOKUP(VENTAS[[#This Row],[Código del producto Vendido]],INVENTARIO[],5,FALSE),"-")</f>
        <v>Conjunto blanco top healter y falda cruzada</v>
      </c>
      <c r="G490" s="4">
        <v>1</v>
      </c>
      <c r="H490" s="13">
        <v>40</v>
      </c>
      <c r="I490" s="13">
        <f>VENTAS[[#This Row],[Cantidad]]*VENTAS[[#This Row],[Precio Venta]]</f>
        <v>40</v>
      </c>
      <c r="J490" s="13">
        <f>VENTAS[[#This Row],[Total]]*10%</f>
        <v>4</v>
      </c>
      <c r="K490" s="13">
        <f>IFERROR(VLOOKUP(VENTAS[[#This Row],[Código del producto Vendido]],INVENTARIO[],24,FALSE),"-")</f>
        <v>-27.82</v>
      </c>
      <c r="L490" s="13">
        <f>(VENTAS[[#This Row],[Precio Venta]]-VENTAS[[#This Row],[Costo]])*VENTAS[[#This Row],[Cantidad]]</f>
        <v>67.819999999999993</v>
      </c>
    </row>
    <row r="491" spans="1:12" ht="14" hidden="1" x14ac:dyDescent="0.15">
      <c r="A491" s="142" t="s">
        <v>1991</v>
      </c>
      <c r="C491" s="6" t="s">
        <v>1992</v>
      </c>
      <c r="D491" s="6"/>
      <c r="E491" s="6" t="s">
        <v>1913</v>
      </c>
      <c r="F491" s="4" t="str">
        <f>IFERROR(VLOOKUP(VENTAS[[#This Row],[Código del producto Vendido]],INVENTARIO[],5,FALSE),"-")</f>
        <v>Sandalias rosadas Forever21</v>
      </c>
      <c r="G491" s="4">
        <v>1</v>
      </c>
      <c r="H491" s="13">
        <v>15</v>
      </c>
      <c r="I491" s="13">
        <f>VENTAS[[#This Row],[Cantidad]]*VENTAS[[#This Row],[Precio Venta]]</f>
        <v>15</v>
      </c>
      <c r="J491" s="13">
        <f>VENTAS[[#This Row],[Total]]*10%</f>
        <v>1.5</v>
      </c>
      <c r="K491" s="13">
        <f>IFERROR(VLOOKUP(VENTAS[[#This Row],[Código del producto Vendido]],INVENTARIO[],24,FALSE),"-")</f>
        <v>0</v>
      </c>
      <c r="L491" s="13">
        <f>(VENTAS[[#This Row],[Precio Venta]]-VENTAS[[#This Row],[Costo]])*VENTAS[[#This Row],[Cantidad]]</f>
        <v>15</v>
      </c>
    </row>
    <row r="492" spans="1:12" ht="14" hidden="1" x14ac:dyDescent="0.15">
      <c r="A492" s="133" t="s">
        <v>1991</v>
      </c>
      <c r="C492" s="6" t="s">
        <v>1994</v>
      </c>
      <c r="D492" s="6"/>
      <c r="E492" s="6" t="s">
        <v>1596</v>
      </c>
      <c r="F492" s="4" t="str">
        <f>IFERROR(VLOOKUP(VENTAS[[#This Row],[Código del producto Vendido]],INVENTARIO[],5,FALSE),"-")</f>
        <v>Top Manga Corta Rojo</v>
      </c>
      <c r="G492" s="4">
        <v>1</v>
      </c>
      <c r="H492" s="13">
        <v>10</v>
      </c>
      <c r="I492" s="13">
        <f>VENTAS[[#This Row],[Cantidad]]*VENTAS[[#This Row],[Precio Venta]]</f>
        <v>10</v>
      </c>
      <c r="J492" s="13">
        <f>VENTAS[[#This Row],[Total]]*10%</f>
        <v>1</v>
      </c>
      <c r="K492" s="13">
        <f>IFERROR(VLOOKUP(VENTAS[[#This Row],[Código del producto Vendido]],INVENTARIO[],24,FALSE),"-")</f>
        <v>2.9444444444444446</v>
      </c>
      <c r="L492" s="13">
        <f>(VENTAS[[#This Row],[Precio Venta]]-VENTAS[[#This Row],[Costo]])*VENTAS[[#This Row],[Cantidad]]</f>
        <v>7.0555555555555554</v>
      </c>
    </row>
    <row r="493" spans="1:12" ht="14" hidden="1" x14ac:dyDescent="0.15">
      <c r="A493" s="142" t="s">
        <v>1995</v>
      </c>
      <c r="C493" s="6" t="s">
        <v>1996</v>
      </c>
      <c r="D493" s="6"/>
      <c r="E493" s="6" t="s">
        <v>1393</v>
      </c>
      <c r="F493" s="4" t="str">
        <f>IFERROR(VLOOKUP(VENTAS[[#This Row],[Código del producto Vendido]],INVENTARIO[],5,FALSE),"-")</f>
        <v xml:space="preserve"> Top de espalda cruzada</v>
      </c>
      <c r="G493" s="4">
        <v>1</v>
      </c>
      <c r="H493" s="13">
        <v>14</v>
      </c>
      <c r="I493" s="13">
        <f>VENTAS[[#This Row],[Cantidad]]*VENTAS[[#This Row],[Precio Venta]]</f>
        <v>14</v>
      </c>
      <c r="J493" s="13">
        <f>VENTAS[[#This Row],[Total]]*10%</f>
        <v>1.4000000000000001</v>
      </c>
      <c r="K493" s="13">
        <f>IFERROR(VLOOKUP(VENTAS[[#This Row],[Código del producto Vendido]],INVENTARIO[],24,FALSE),"-")</f>
        <v>3.7022222222222219</v>
      </c>
      <c r="L493" s="13">
        <f>(VENTAS[[#This Row],[Precio Venta]]-VENTAS[[#This Row],[Costo]])*VENTAS[[#This Row],[Cantidad]]</f>
        <v>10.297777777777778</v>
      </c>
    </row>
    <row r="494" spans="1:12" ht="14" hidden="1" x14ac:dyDescent="0.15">
      <c r="A494" s="133" t="s">
        <v>1995</v>
      </c>
      <c r="C494" s="6" t="s">
        <v>1996</v>
      </c>
      <c r="D494" s="6"/>
      <c r="E494" s="6" t="s">
        <v>1421</v>
      </c>
      <c r="F494" s="4" t="str">
        <f>IFERROR(VLOOKUP(VENTAS[[#This Row],[Código del producto Vendido]],INVENTARIO[],5,FALSE),"-")</f>
        <v>Top de espalda cruzada</v>
      </c>
      <c r="G494" s="4">
        <v>1</v>
      </c>
      <c r="H494" s="13">
        <v>14</v>
      </c>
      <c r="I494" s="13">
        <f>VENTAS[[#This Row],[Cantidad]]*VENTAS[[#This Row],[Precio Venta]]</f>
        <v>14</v>
      </c>
      <c r="J494" s="13">
        <f>VENTAS[[#This Row],[Total]]*10%</f>
        <v>1.4000000000000001</v>
      </c>
      <c r="K494" s="13">
        <f>IFERROR(VLOOKUP(VENTAS[[#This Row],[Código del producto Vendido]],INVENTARIO[],24,FALSE),"-")</f>
        <v>4.2577777777777772</v>
      </c>
      <c r="L494" s="13">
        <f>(VENTAS[[#This Row],[Precio Venta]]-VENTAS[[#This Row],[Costo]])*VENTAS[[#This Row],[Cantidad]]</f>
        <v>9.7422222222222228</v>
      </c>
    </row>
    <row r="495" spans="1:12" ht="14" hidden="1" x14ac:dyDescent="0.15">
      <c r="A495" s="142" t="s">
        <v>1995</v>
      </c>
      <c r="C495" s="6" t="s">
        <v>1996</v>
      </c>
      <c r="D495" s="6"/>
      <c r="E495" s="6" t="s">
        <v>1687</v>
      </c>
      <c r="F495" s="4" t="str">
        <f>IFERROR(VLOOKUP(VENTAS[[#This Row],[Código del producto Vendido]],INVENTARIO[],5,FALSE),"-")</f>
        <v xml:space="preserve"> Top Básico Business Negro</v>
      </c>
      <c r="G495" s="4">
        <v>1</v>
      </c>
      <c r="H495" s="13">
        <v>12</v>
      </c>
      <c r="I495" s="13">
        <f>VENTAS[[#This Row],[Cantidad]]*VENTAS[[#This Row],[Precio Venta]]</f>
        <v>12</v>
      </c>
      <c r="J495" s="13">
        <f>VENTAS[[#This Row],[Total]]*10%</f>
        <v>1.2000000000000002</v>
      </c>
      <c r="K495" s="13">
        <f>IFERROR(VLOOKUP(VENTAS[[#This Row],[Código del producto Vendido]],INVENTARIO[],24,FALSE),"-")</f>
        <v>3.1654545454545442</v>
      </c>
      <c r="L495" s="13">
        <f>(VENTAS[[#This Row],[Precio Venta]]-VENTAS[[#This Row],[Costo]])*VENTAS[[#This Row],[Cantidad]]</f>
        <v>8.8345454545454558</v>
      </c>
    </row>
    <row r="496" spans="1:12" ht="14" hidden="1" x14ac:dyDescent="0.15">
      <c r="A496" s="133" t="s">
        <v>1995</v>
      </c>
      <c r="C496" s="6" t="s">
        <v>1996</v>
      </c>
      <c r="D496" s="6"/>
      <c r="E496" s="6" t="s">
        <v>1894</v>
      </c>
      <c r="F496" s="4" t="str">
        <f>IFERROR(VLOOKUP(VENTAS[[#This Row],[Código del producto Vendido]],INVENTARIO[],5,FALSE),"-")</f>
        <v>Pantaloneta negra con abertura</v>
      </c>
      <c r="G496" s="4">
        <v>1</v>
      </c>
      <c r="H496" s="13">
        <v>23</v>
      </c>
      <c r="I496" s="13">
        <f>VENTAS[[#This Row],[Cantidad]]*VENTAS[[#This Row],[Precio Venta]]</f>
        <v>23</v>
      </c>
      <c r="J496" s="13">
        <f>VENTAS[[#This Row],[Total]]*10%</f>
        <v>2.3000000000000003</v>
      </c>
      <c r="K496" s="13">
        <f>IFERROR(VLOOKUP(VENTAS[[#This Row],[Código del producto Vendido]],INVENTARIO[],24,FALSE),"-")</f>
        <v>10.96</v>
      </c>
      <c r="L496" s="13">
        <f>(VENTAS[[#This Row],[Precio Venta]]-VENTAS[[#This Row],[Costo]])*VENTAS[[#This Row],[Cantidad]]</f>
        <v>12.04</v>
      </c>
    </row>
    <row r="497" spans="1:12" ht="14" hidden="1" x14ac:dyDescent="0.15">
      <c r="A497" s="142" t="s">
        <v>1997</v>
      </c>
      <c r="C497" s="6" t="s">
        <v>1962</v>
      </c>
      <c r="D497" s="6"/>
      <c r="E497" s="6" t="s">
        <v>1714</v>
      </c>
      <c r="F497" s="4" t="str">
        <f>IFERROR(VLOOKUP(VENTAS[[#This Row],[Código del producto Vendido]],INVENTARIO[],5,FALSE),"-")</f>
        <v>Jeans Ajustados Claro</v>
      </c>
      <c r="G497" s="4">
        <v>1</v>
      </c>
      <c r="H497" s="13">
        <v>32</v>
      </c>
      <c r="I497" s="13">
        <f>VENTAS[[#This Row],[Cantidad]]*VENTAS[[#This Row],[Precio Venta]]</f>
        <v>32</v>
      </c>
      <c r="J497" s="13">
        <f>VENTAS[[#This Row],[Total]]*10%</f>
        <v>3.2</v>
      </c>
      <c r="K497" s="13">
        <f>IFERROR(VLOOKUP(VENTAS[[#This Row],[Código del producto Vendido]],INVENTARIO[],24,FALSE),"-")</f>
        <v>3.5454545454545503</v>
      </c>
      <c r="L497" s="13">
        <f>(VENTAS[[#This Row],[Precio Venta]]-VENTAS[[#This Row],[Costo]])*VENTAS[[#This Row],[Cantidad]]</f>
        <v>28.45454545454545</v>
      </c>
    </row>
    <row r="498" spans="1:12" ht="14" hidden="1" x14ac:dyDescent="0.15">
      <c r="A498" s="133" t="s">
        <v>1997</v>
      </c>
      <c r="C498" s="6" t="s">
        <v>1962</v>
      </c>
      <c r="D498" s="6"/>
      <c r="E498" s="6" t="s">
        <v>1916</v>
      </c>
      <c r="F498" s="4" t="str">
        <f>IFERROR(VLOOKUP(VENTAS[[#This Row],[Código del producto Vendido]],INVENTARIO[],5,FALSE),"-")</f>
        <v>Jean ajustado claro</v>
      </c>
      <c r="G498" s="4">
        <v>1</v>
      </c>
      <c r="H498" s="13">
        <v>32</v>
      </c>
      <c r="I498" s="13">
        <f>VENTAS[[#This Row],[Cantidad]]*VENTAS[[#This Row],[Precio Venta]]</f>
        <v>32</v>
      </c>
      <c r="J498" s="13">
        <f>VENTAS[[#This Row],[Total]]*10%</f>
        <v>3.2</v>
      </c>
      <c r="K498" s="13">
        <f>IFERROR(VLOOKUP(VENTAS[[#This Row],[Código del producto Vendido]],INVENTARIO[],24,FALSE),"-")</f>
        <v>10.020000000000003</v>
      </c>
      <c r="L498" s="13">
        <f>(VENTAS[[#This Row],[Precio Venta]]-VENTAS[[#This Row],[Costo]])*VENTAS[[#This Row],[Cantidad]]</f>
        <v>21.979999999999997</v>
      </c>
    </row>
    <row r="499" spans="1:12" ht="14" hidden="1" x14ac:dyDescent="0.15">
      <c r="A499" s="142" t="s">
        <v>1997</v>
      </c>
      <c r="C499" s="6" t="s">
        <v>1998</v>
      </c>
      <c r="D499" s="6"/>
      <c r="E499" s="6" t="s">
        <v>1914</v>
      </c>
      <c r="F499" s="4" t="str">
        <f>IFERROR(VLOOKUP(VENTAS[[#This Row],[Código del producto Vendido]],INVENTARIO[],5,FALSE),"-")</f>
        <v>Sandalias negras de hebilla </v>
      </c>
      <c r="G499" s="4">
        <v>1</v>
      </c>
      <c r="H499" s="13">
        <v>18</v>
      </c>
      <c r="I499" s="13">
        <f>VENTAS[[#This Row],[Cantidad]]*VENTAS[[#This Row],[Precio Venta]]</f>
        <v>18</v>
      </c>
      <c r="J499" s="13">
        <f>VENTAS[[#This Row],[Total]]*10%</f>
        <v>1.8</v>
      </c>
      <c r="K499" s="13">
        <f>IFERROR(VLOOKUP(VENTAS[[#This Row],[Código del producto Vendido]],INVENTARIO[],24,FALSE),"-")</f>
        <v>4.1999999999999993</v>
      </c>
      <c r="L499" s="13">
        <f>(VENTAS[[#This Row],[Precio Venta]]-VENTAS[[#This Row],[Costo]])*VENTAS[[#This Row],[Cantidad]]</f>
        <v>13.8</v>
      </c>
    </row>
    <row r="500" spans="1:12" ht="14" hidden="1" x14ac:dyDescent="0.15">
      <c r="A500" s="133" t="s">
        <v>1997</v>
      </c>
      <c r="C500" s="6" t="s">
        <v>1998</v>
      </c>
      <c r="D500" s="6"/>
      <c r="E500" s="6" t="s">
        <v>1473</v>
      </c>
      <c r="F500" s="4" t="str">
        <f>IFERROR(VLOOKUP(VENTAS[[#This Row],[Código del producto Vendido]],INVENTARIO[],5,FALSE),"-")</f>
        <v xml:space="preserve">Bañador una pieza de color combinado </v>
      </c>
      <c r="G500" s="4">
        <v>1</v>
      </c>
      <c r="H500" s="13">
        <v>20</v>
      </c>
      <c r="I500" s="13">
        <f>VENTAS[[#This Row],[Cantidad]]*VENTAS[[#This Row],[Precio Venta]]</f>
        <v>20</v>
      </c>
      <c r="J500" s="13">
        <f>VENTAS[[#This Row],[Total]]*10%</f>
        <v>2</v>
      </c>
      <c r="K500" s="13">
        <f>IFERROR(VLOOKUP(VENTAS[[#This Row],[Código del producto Vendido]],INVENTARIO[],24,FALSE),"-")</f>
        <v>6.5333333333333314</v>
      </c>
      <c r="L500" s="13">
        <f>(VENTAS[[#This Row],[Precio Venta]]-VENTAS[[#This Row],[Costo]])*VENTAS[[#This Row],[Cantidad]]</f>
        <v>13.466666666666669</v>
      </c>
    </row>
    <row r="501" spans="1:12" ht="14" hidden="1" x14ac:dyDescent="0.15">
      <c r="A501" s="142" t="s">
        <v>2002</v>
      </c>
      <c r="C501" s="6" t="s">
        <v>2003</v>
      </c>
      <c r="D501" s="6"/>
      <c r="E501" s="6" t="s">
        <v>1762</v>
      </c>
      <c r="F501" s="4" t="str">
        <f>IFERROR(VLOOKUP(VENTAS[[#This Row],[Código del producto Vendido]],INVENTARIO[],5,FALSE),"-")</f>
        <v>Top cami rojo con slogan de carrera</v>
      </c>
      <c r="G501" s="4">
        <v>1</v>
      </c>
      <c r="H501" s="13">
        <v>10</v>
      </c>
      <c r="I501" s="13">
        <f>VENTAS[[#This Row],[Cantidad]]*VENTAS[[#This Row],[Precio Venta]]</f>
        <v>10</v>
      </c>
      <c r="J501" s="13">
        <f>VENTAS[[#This Row],[Total]]*10%</f>
        <v>1</v>
      </c>
      <c r="K501" s="13">
        <f>IFERROR(VLOOKUP(VENTAS[[#This Row],[Código del producto Vendido]],INVENTARIO[],24,FALSE),"-")</f>
        <v>3.1073529411764707</v>
      </c>
      <c r="L501" s="13">
        <f>(VENTAS[[#This Row],[Precio Venta]]-VENTAS[[#This Row],[Costo]])*VENTAS[[#This Row],[Cantidad]]</f>
        <v>6.8926470588235293</v>
      </c>
    </row>
    <row r="502" spans="1:12" ht="16" hidden="1" customHeight="1" x14ac:dyDescent="0.15">
      <c r="A502" s="133" t="s">
        <v>2001</v>
      </c>
      <c r="C502" s="6" t="s">
        <v>2000</v>
      </c>
      <c r="D502" s="6"/>
      <c r="E502" s="6" t="s">
        <v>1408</v>
      </c>
      <c r="F502" s="4" t="str">
        <f>IFERROR(VLOOKUP(VENTAS[[#This Row],[Código del producto Vendido]],INVENTARIO[],5,FALSE),"-")</f>
        <v>Vestido de manga farol con cordón delantero</v>
      </c>
      <c r="G502" s="4">
        <v>1</v>
      </c>
      <c r="H502" s="13">
        <v>22</v>
      </c>
      <c r="I502" s="13">
        <f>VENTAS[[#This Row],[Cantidad]]*VENTAS[[#This Row],[Precio Venta]]</f>
        <v>22</v>
      </c>
      <c r="J502" s="13">
        <f>VENTAS[[#This Row],[Total]]*10%</f>
        <v>2.2000000000000002</v>
      </c>
      <c r="K502" s="13">
        <f>IFERROR(VLOOKUP(VENTAS[[#This Row],[Código del producto Vendido]],INVENTARIO[],24,FALSE),"-")</f>
        <v>6.9288888888888884</v>
      </c>
      <c r="L502" s="13">
        <f>(VENTAS[[#This Row],[Precio Venta]]-VENTAS[[#This Row],[Costo]])*VENTAS[[#This Row],[Cantidad]]</f>
        <v>15.071111111111112</v>
      </c>
    </row>
    <row r="503" spans="1:12" ht="14" hidden="1" x14ac:dyDescent="0.15">
      <c r="A503" s="142" t="s">
        <v>2001</v>
      </c>
      <c r="C503" s="6" t="s">
        <v>2004</v>
      </c>
      <c r="D503" s="6"/>
      <c r="E503" s="6" t="s">
        <v>1526</v>
      </c>
      <c r="F503" s="4" t="str">
        <f>IFERROR(VLOOKUP(VENTAS[[#This Row],[Código del producto Vendido]],INVENTARIO[],5,FALSE),"-")</f>
        <v>Vestido de muslo con abertura .</v>
      </c>
      <c r="G503" s="4">
        <v>1</v>
      </c>
      <c r="H503" s="13">
        <v>40</v>
      </c>
      <c r="I503" s="13">
        <f>VENTAS[[#This Row],[Cantidad]]*VENTAS[[#This Row],[Precio Venta]]</f>
        <v>40</v>
      </c>
      <c r="J503" s="13">
        <f>VENTAS[[#This Row],[Total]]*10%</f>
        <v>4</v>
      </c>
      <c r="K503" s="13">
        <f>IFERROR(VLOOKUP(VENTAS[[#This Row],[Código del producto Vendido]],INVENTARIO[],24,FALSE),"-")</f>
        <v>1.9283333333333346</v>
      </c>
      <c r="L503" s="13">
        <f>(VENTAS[[#This Row],[Precio Venta]]-VENTAS[[#This Row],[Costo]])*VENTAS[[#This Row],[Cantidad]]</f>
        <v>38.071666666666665</v>
      </c>
    </row>
    <row r="504" spans="1:12" ht="14" hidden="1" x14ac:dyDescent="0.15">
      <c r="A504" s="133" t="s">
        <v>2001</v>
      </c>
      <c r="C504" s="6" t="s">
        <v>2005</v>
      </c>
      <c r="D504" s="6"/>
      <c r="E504" s="6" t="s">
        <v>1629</v>
      </c>
      <c r="F504" s="4" t="str">
        <f>IFERROR(VLOOKUP(VENTAS[[#This Row],[Código del producto Vendido]],INVENTARIO[],5,FALSE),"-")</f>
        <v>Kimono Maxi elegante</v>
      </c>
      <c r="G504" s="4">
        <v>1</v>
      </c>
      <c r="H504" s="13">
        <v>30</v>
      </c>
      <c r="I504" s="13">
        <f>VENTAS[[#This Row],[Cantidad]]*VENTAS[[#This Row],[Precio Venta]]</f>
        <v>30</v>
      </c>
      <c r="J504" s="13">
        <f>VENTAS[[#This Row],[Total]]*10%</f>
        <v>3</v>
      </c>
      <c r="K504" s="13">
        <f>IFERROR(VLOOKUP(VENTAS[[#This Row],[Código del producto Vendido]],INVENTARIO[],24,FALSE),"-")</f>
        <v>6.9444444444444429</v>
      </c>
      <c r="L504" s="13">
        <f>(VENTAS[[#This Row],[Precio Venta]]-VENTAS[[#This Row],[Costo]])*VENTAS[[#This Row],[Cantidad]]</f>
        <v>23.055555555555557</v>
      </c>
    </row>
    <row r="505" spans="1:12" ht="14" hidden="1" x14ac:dyDescent="0.15">
      <c r="A505" s="142" t="s">
        <v>2006</v>
      </c>
      <c r="C505" s="6" t="s">
        <v>1980</v>
      </c>
      <c r="D505" s="6"/>
      <c r="E505" s="6" t="s">
        <v>1895</v>
      </c>
      <c r="F505" s="4" t="str">
        <f>IFERROR(VLOOKUP(VENTAS[[#This Row],[Código del producto Vendido]],INVENTARIO[],5,FALSE),"-")</f>
        <v>Pantaloneta negra con abertura</v>
      </c>
      <c r="G505" s="4">
        <v>1</v>
      </c>
      <c r="H505" s="13">
        <v>23</v>
      </c>
      <c r="I505" s="13">
        <f>VENTAS[[#This Row],[Cantidad]]*VENTAS[[#This Row],[Precio Venta]]</f>
        <v>23</v>
      </c>
      <c r="J505" s="13">
        <f>VENTAS[[#This Row],[Total]]*10%</f>
        <v>2.3000000000000003</v>
      </c>
      <c r="K505" s="13">
        <f>IFERROR(VLOOKUP(VENTAS[[#This Row],[Código del producto Vendido]],INVENTARIO[],24,FALSE),"-")</f>
        <v>5.48</v>
      </c>
      <c r="L505" s="13">
        <f>(VENTAS[[#This Row],[Precio Venta]]-VENTAS[[#This Row],[Costo]])*VENTAS[[#This Row],[Cantidad]]</f>
        <v>17.52</v>
      </c>
    </row>
    <row r="506" spans="1:12" ht="14" hidden="1" x14ac:dyDescent="0.15">
      <c r="A506" s="133" t="s">
        <v>2006</v>
      </c>
      <c r="C506" s="6" t="s">
        <v>1980</v>
      </c>
      <c r="D506" s="6"/>
      <c r="E506" s="6" t="s">
        <v>1647</v>
      </c>
      <c r="F506" s="4" t="str">
        <f>IFERROR(VLOOKUP(VENTAS[[#This Row],[Código del producto Vendido]],INVENTARIO[],5,FALSE),"-")</f>
        <v>Top Cisne Blanco</v>
      </c>
      <c r="G506" s="4">
        <v>1</v>
      </c>
      <c r="H506" s="13">
        <v>12</v>
      </c>
      <c r="I506" s="13">
        <f>VENTAS[[#This Row],[Cantidad]]*VENTAS[[#This Row],[Precio Venta]]</f>
        <v>12</v>
      </c>
      <c r="J506" s="13">
        <f>VENTAS[[#This Row],[Total]]*10%</f>
        <v>1.2000000000000002</v>
      </c>
      <c r="K506" s="13">
        <f>IFERROR(VLOOKUP(VENTAS[[#This Row],[Código del producto Vendido]],INVENTARIO[],24,FALSE),"-")</f>
        <v>9.2536363636363639</v>
      </c>
      <c r="L506" s="13">
        <f>(VENTAS[[#This Row],[Precio Venta]]-VENTAS[[#This Row],[Costo]])*VENTAS[[#This Row],[Cantidad]]</f>
        <v>2.7463636363636361</v>
      </c>
    </row>
    <row r="507" spans="1:12" ht="14" hidden="1" x14ac:dyDescent="0.15">
      <c r="A507" s="142" t="s">
        <v>2006</v>
      </c>
      <c r="C507" s="6" t="s">
        <v>1328</v>
      </c>
      <c r="D507" s="6"/>
      <c r="E507" s="6" t="s">
        <v>1802</v>
      </c>
      <c r="F507" s="4" t="str">
        <f>IFERROR(VLOOKUP(VENTAS[[#This Row],[Código del producto Vendido]],INVENTARIO[],5,FALSE),"-")</f>
        <v>-</v>
      </c>
      <c r="G507" s="4">
        <v>1</v>
      </c>
      <c r="H507" s="13">
        <v>6</v>
      </c>
      <c r="I507" s="13">
        <f>VENTAS[[#This Row],[Cantidad]]*VENTAS[[#This Row],[Precio Venta]]</f>
        <v>6</v>
      </c>
      <c r="J507" s="13">
        <f>VENTAS[[#This Row],[Total]]*10%</f>
        <v>0.60000000000000009</v>
      </c>
      <c r="K507" s="13" t="str">
        <f>IFERROR(VLOOKUP(VENTAS[[#This Row],[Código del producto Vendido]],INVENTARIO[],24,FALSE),"-")</f>
        <v>-</v>
      </c>
      <c r="L507" s="13" t="e">
        <f>(VENTAS[[#This Row],[Precio Venta]]-VENTAS[[#This Row],[Costo]])*VENTAS[[#This Row],[Cantidad]]</f>
        <v>#VALUE!</v>
      </c>
    </row>
    <row r="508" spans="1:12" ht="14" hidden="1" x14ac:dyDescent="0.15">
      <c r="A508" s="133" t="s">
        <v>2006</v>
      </c>
      <c r="C508" s="6" t="s">
        <v>1328</v>
      </c>
      <c r="D508" s="6"/>
      <c r="E508" s="6" t="s">
        <v>1515</v>
      </c>
      <c r="F508" s="4" t="str">
        <f>IFERROR(VLOOKUP(VENTAS[[#This Row],[Código del producto Vendido]],INVENTARIO[],5,FALSE),"-")</f>
        <v xml:space="preserve">Puff de maquillaje </v>
      </c>
      <c r="G508" s="4">
        <v>2</v>
      </c>
      <c r="H508" s="13">
        <v>1</v>
      </c>
      <c r="I508" s="13">
        <f>VENTAS[[#This Row],[Cantidad]]*VENTAS[[#This Row],[Precio Venta]]</f>
        <v>2</v>
      </c>
      <c r="J508" s="13">
        <f>VENTAS[[#This Row],[Total]]*10%</f>
        <v>0.2</v>
      </c>
      <c r="K508" s="13">
        <f>IFERROR(VLOOKUP(VENTAS[[#This Row],[Código del producto Vendido]],INVENTARIO[],24,FALSE),"-")</f>
        <v>1.3172222222222223</v>
      </c>
      <c r="L508" s="13">
        <f>(VENTAS[[#This Row],[Precio Venta]]-VENTAS[[#This Row],[Costo]])*VENTAS[[#This Row],[Cantidad]]</f>
        <v>-0.63444444444444459</v>
      </c>
    </row>
    <row r="509" spans="1:12" ht="14" hidden="1" x14ac:dyDescent="0.15">
      <c r="A509" s="142" t="s">
        <v>2006</v>
      </c>
      <c r="C509" s="6" t="s">
        <v>1328</v>
      </c>
      <c r="D509" s="6"/>
      <c r="E509" s="6" t="s">
        <v>1517</v>
      </c>
      <c r="F509" s="4" t="str">
        <f>IFERROR(VLOOKUP(VENTAS[[#This Row],[Código del producto Vendido]],INVENTARIO[],5,FALSE),"-")</f>
        <v xml:space="preserve">Esponja de maquillaje </v>
      </c>
      <c r="G509" s="4">
        <v>2</v>
      </c>
      <c r="H509" s="13">
        <v>1</v>
      </c>
      <c r="I509" s="13">
        <f>VENTAS[[#This Row],[Cantidad]]*VENTAS[[#This Row],[Precio Venta]]</f>
        <v>2</v>
      </c>
      <c r="J509" s="13">
        <f>VENTAS[[#This Row],[Total]]*10%</f>
        <v>0.2</v>
      </c>
      <c r="K509" s="13">
        <f>IFERROR(VLOOKUP(VENTAS[[#This Row],[Código del producto Vendido]],INVENTARIO[],24,FALSE),"-")</f>
        <v>2.2555555555555555</v>
      </c>
      <c r="L509" s="13">
        <f>(VENTAS[[#This Row],[Precio Venta]]-VENTAS[[#This Row],[Costo]])*VENTAS[[#This Row],[Cantidad]]</f>
        <v>-2.5111111111111111</v>
      </c>
    </row>
    <row r="510" spans="1:12" ht="14" hidden="1" x14ac:dyDescent="0.15">
      <c r="A510" s="142">
        <v>45171</v>
      </c>
      <c r="C510" s="6" t="s">
        <v>2007</v>
      </c>
      <c r="D510" s="6"/>
      <c r="E510" s="152" t="s">
        <v>1751</v>
      </c>
      <c r="F510" t="str">
        <f>IFERROR(VLOOKUP(VENTAS[[#This Row],[Código del producto Vendido]],INVENTARIO[],5,FALSE),"-")</f>
        <v>Maxi Vestido espalda corrida</v>
      </c>
      <c r="G510" s="4">
        <v>1</v>
      </c>
      <c r="H510" s="13">
        <v>30</v>
      </c>
      <c r="I510" s="13">
        <f>VENTAS[[#This Row],[Cantidad]]*VENTAS[[#This Row],[Precio Venta]]</f>
        <v>30</v>
      </c>
      <c r="J510" s="13">
        <f>VENTAS[[#This Row],[Total]]*10%</f>
        <v>3</v>
      </c>
      <c r="K510" s="13">
        <f>IFERROR(VLOOKUP(VENTAS[[#This Row],[Código del producto Vendido]],INVENTARIO[],24,FALSE),"-")</f>
        <v>7.845588235294116</v>
      </c>
      <c r="L510" s="13">
        <f>(VENTAS[[#This Row],[Precio Venta]]-VENTAS[[#This Row],[Costo]])*VENTAS[[#This Row],[Cantidad]]</f>
        <v>22.154411764705884</v>
      </c>
    </row>
    <row r="511" spans="1:12" ht="14" hidden="1" x14ac:dyDescent="0.15">
      <c r="A511" s="133">
        <v>45171</v>
      </c>
      <c r="C511" s="6" t="s">
        <v>2007</v>
      </c>
      <c r="D511" s="6"/>
      <c r="E511" s="6" t="s">
        <v>1831</v>
      </c>
      <c r="F511" s="4" t="str">
        <f>IFERROR(VLOOKUP(VENTAS[[#This Row],[Código del producto Vendido]],INVENTARIO[],5,FALSE),"-")</f>
        <v>Conjunto blanco top healter y falda cruzada</v>
      </c>
      <c r="G511" s="4">
        <v>1</v>
      </c>
      <c r="H511" s="13">
        <v>40</v>
      </c>
      <c r="I511" s="13">
        <f>VENTAS[[#This Row],[Cantidad]]*VENTAS[[#This Row],[Precio Venta]]</f>
        <v>40</v>
      </c>
      <c r="J511" s="13">
        <f>VENTAS[[#This Row],[Total]]*10%</f>
        <v>4</v>
      </c>
      <c r="K511" s="13">
        <f>IFERROR(VLOOKUP(VENTAS[[#This Row],[Código del producto Vendido]],INVENTARIO[],24,FALSE),"-")</f>
        <v>8.18</v>
      </c>
      <c r="L511" s="13">
        <f>(VENTAS[[#This Row],[Precio Venta]]-VENTAS[[#This Row],[Costo]])*VENTAS[[#This Row],[Cantidad]]</f>
        <v>31.82</v>
      </c>
    </row>
    <row r="512" spans="1:12" ht="14" hidden="1" x14ac:dyDescent="0.15">
      <c r="A512" s="142">
        <v>45171</v>
      </c>
      <c r="C512" s="6" t="s">
        <v>2007</v>
      </c>
      <c r="D512" s="6"/>
      <c r="E512" s="6" t="s">
        <v>1891</v>
      </c>
      <c r="F512" s="4" t="str">
        <f>IFERROR(VLOOKUP(VENTAS[[#This Row],[Código del producto Vendido]],INVENTARIO[],5,FALSE),"-")</f>
        <v>Maxi vestido playero naranja quemada</v>
      </c>
      <c r="G512" s="4">
        <v>1</v>
      </c>
      <c r="H512" s="13">
        <v>30</v>
      </c>
      <c r="I512" s="13">
        <f>VENTAS[[#This Row],[Cantidad]]*VENTAS[[#This Row],[Precio Venta]]</f>
        <v>30</v>
      </c>
      <c r="J512" s="13">
        <f>VENTAS[[#This Row],[Total]]*10%</f>
        <v>3</v>
      </c>
      <c r="K512" s="13">
        <f>IFERROR(VLOOKUP(VENTAS[[#This Row],[Código del producto Vendido]],INVENTARIO[],24,FALSE),"-")</f>
        <v>15.100000000000001</v>
      </c>
      <c r="L512" s="13">
        <f>(VENTAS[[#This Row],[Precio Venta]]-VENTAS[[#This Row],[Costo]])*VENTAS[[#This Row],[Cantidad]]</f>
        <v>14.899999999999999</v>
      </c>
    </row>
    <row r="513" spans="1:12" ht="14" hidden="1" x14ac:dyDescent="0.15">
      <c r="A513" s="133">
        <v>45171</v>
      </c>
      <c r="C513" s="6" t="s">
        <v>2008</v>
      </c>
      <c r="D513" s="6"/>
      <c r="E513" s="6" t="s">
        <v>1517</v>
      </c>
      <c r="F513" s="4" t="str">
        <f>IFERROR(VLOOKUP(VENTAS[[#This Row],[Código del producto Vendido]],INVENTARIO[],5,FALSE),"-")</f>
        <v xml:space="preserve">Esponja de maquillaje </v>
      </c>
      <c r="G513" s="4">
        <v>1</v>
      </c>
      <c r="H513" s="13">
        <v>1</v>
      </c>
      <c r="I513" s="13">
        <f>VENTAS[[#This Row],[Cantidad]]*VENTAS[[#This Row],[Precio Venta]]</f>
        <v>1</v>
      </c>
      <c r="J513" s="13">
        <f>VENTAS[[#This Row],[Total]]*10%</f>
        <v>0.1</v>
      </c>
      <c r="K513" s="13">
        <f>IFERROR(VLOOKUP(VENTAS[[#This Row],[Código del producto Vendido]],INVENTARIO[],24,FALSE),"-")</f>
        <v>2.2555555555555555</v>
      </c>
      <c r="L513" s="13">
        <f>(VENTAS[[#This Row],[Precio Venta]]-VENTAS[[#This Row],[Costo]])*VENTAS[[#This Row],[Cantidad]]</f>
        <v>-1.2555555555555555</v>
      </c>
    </row>
    <row r="514" spans="1:12" ht="14" hidden="1" x14ac:dyDescent="0.15">
      <c r="A514" s="142">
        <v>45171</v>
      </c>
      <c r="C514" s="6" t="s">
        <v>1966</v>
      </c>
      <c r="D514" s="6"/>
      <c r="E514" s="6" t="s">
        <v>1917</v>
      </c>
      <c r="F514" s="4" t="str">
        <f>IFERROR(VLOOKUP(VENTAS[[#This Row],[Código del producto Vendido]],INVENTARIO[],5,FALSE),"-")</f>
        <v>Sandalias rosadas Forever21</v>
      </c>
      <c r="G514" s="4">
        <v>1</v>
      </c>
      <c r="H514" s="13">
        <v>15</v>
      </c>
      <c r="I514" s="13">
        <f>VENTAS[[#This Row],[Cantidad]]*VENTAS[[#This Row],[Precio Venta]]</f>
        <v>15</v>
      </c>
      <c r="J514" s="13">
        <f>VENTAS[[#This Row],[Total]]*10%</f>
        <v>1.5</v>
      </c>
      <c r="K514" s="13">
        <f>IFERROR(VLOOKUP(VENTAS[[#This Row],[Código del producto Vendido]],INVENTARIO[],24,FALSE),"-")</f>
        <v>12.009999999999998</v>
      </c>
      <c r="L514" s="13">
        <f>(VENTAS[[#This Row],[Precio Venta]]-VENTAS[[#This Row],[Costo]])*VENTAS[[#This Row],[Cantidad]]</f>
        <v>2.990000000000002</v>
      </c>
    </row>
    <row r="515" spans="1:12" ht="14" hidden="1" x14ac:dyDescent="0.15">
      <c r="A515" s="133">
        <v>45171</v>
      </c>
      <c r="C515" s="6" t="s">
        <v>2010</v>
      </c>
      <c r="D515" s="6"/>
      <c r="E515" s="6" t="s">
        <v>1918</v>
      </c>
      <c r="F515" s="4" t="str">
        <f>IFERROR(VLOOKUP(VENTAS[[#This Row],[Código del producto Vendido]],INVENTARIO[],5,FALSE),"-")</f>
        <v>Sandalias blancas</v>
      </c>
      <c r="G515" s="4">
        <v>1</v>
      </c>
      <c r="H515" s="13">
        <v>15</v>
      </c>
      <c r="I515" s="13">
        <f>VENTAS[[#This Row],[Cantidad]]*VENTAS[[#This Row],[Precio Venta]]</f>
        <v>15</v>
      </c>
      <c r="J515" s="13">
        <f>VENTAS[[#This Row],[Total]]*10%</f>
        <v>1.5</v>
      </c>
      <c r="K515" s="13">
        <f>IFERROR(VLOOKUP(VENTAS[[#This Row],[Código del producto Vendido]],INVENTARIO[],24,FALSE),"-")</f>
        <v>3.7099999999999991</v>
      </c>
      <c r="L515" s="13">
        <f>(VENTAS[[#This Row],[Precio Venta]]-VENTAS[[#This Row],[Costo]])*VENTAS[[#This Row],[Cantidad]]</f>
        <v>11.290000000000001</v>
      </c>
    </row>
    <row r="516" spans="1:12" ht="14" hidden="1" x14ac:dyDescent="0.15">
      <c r="A516" s="142">
        <v>45171</v>
      </c>
      <c r="C516" s="6" t="s">
        <v>1326</v>
      </c>
      <c r="D516" s="6"/>
      <c r="E516" s="6" t="s">
        <v>1919</v>
      </c>
      <c r="F516" s="4" t="str">
        <f>IFERROR(VLOOKUP(VENTAS[[#This Row],[Código del producto Vendido]],INVENTARIO[],5,FALSE),"-")</f>
        <v>Short rosa con cinturón</v>
      </c>
      <c r="G516" s="4">
        <v>1</v>
      </c>
      <c r="H516" s="13">
        <v>20</v>
      </c>
      <c r="I516" s="13">
        <f>VENTAS[[#This Row],[Cantidad]]*VENTAS[[#This Row],[Precio Venta]]</f>
        <v>20</v>
      </c>
      <c r="J516" s="13">
        <f>VENTAS[[#This Row],[Total]]*10%</f>
        <v>2</v>
      </c>
      <c r="K516" s="13">
        <f>IFERROR(VLOOKUP(VENTAS[[#This Row],[Código del producto Vendido]],INVENTARIO[],24,FALSE),"-")</f>
        <v>7</v>
      </c>
      <c r="L516" s="13">
        <f>(VENTAS[[#This Row],[Precio Venta]]-VENTAS[[#This Row],[Costo]])*VENTAS[[#This Row],[Cantidad]]</f>
        <v>13</v>
      </c>
    </row>
    <row r="517" spans="1:12" ht="14" hidden="1" x14ac:dyDescent="0.15">
      <c r="A517" s="133">
        <v>45173</v>
      </c>
      <c r="C517" s="6" t="s">
        <v>2012</v>
      </c>
      <c r="D517" s="6"/>
      <c r="E517" s="6" t="s">
        <v>1904</v>
      </c>
      <c r="F517" s="4" t="str">
        <f>IFERROR(VLOOKUP(VENTAS[[#This Row],[Código del producto Vendido]],INVENTARIO[],5,FALSE),"-")</f>
        <v>Pantalón beige de pierna ancha</v>
      </c>
      <c r="G517" s="4">
        <v>1</v>
      </c>
      <c r="H517" s="13">
        <v>30</v>
      </c>
      <c r="I517" s="13">
        <f>VENTAS[[#This Row],[Cantidad]]*VENTAS[[#This Row],[Precio Venta]]</f>
        <v>30</v>
      </c>
      <c r="J517" s="13">
        <f>VENTAS[[#This Row],[Total]]*10%</f>
        <v>3</v>
      </c>
      <c r="K517" s="13">
        <f>IFERROR(VLOOKUP(VENTAS[[#This Row],[Código del producto Vendido]],INVENTARIO[],24,FALSE),"-")</f>
        <v>8.8399999999999963</v>
      </c>
      <c r="L517" s="13">
        <f>(VENTAS[[#This Row],[Precio Venta]]-VENTAS[[#This Row],[Costo]])*VENTAS[[#This Row],[Cantidad]]</f>
        <v>21.160000000000004</v>
      </c>
    </row>
    <row r="518" spans="1:12" ht="14" hidden="1" x14ac:dyDescent="0.15">
      <c r="A518" s="133">
        <v>45173</v>
      </c>
      <c r="C518" s="6" t="s">
        <v>1980</v>
      </c>
      <c r="D518" s="6"/>
      <c r="E518" s="6" t="s">
        <v>1692</v>
      </c>
      <c r="F518" s="4" t="str">
        <f>IFERROR(VLOOKUP(VENTAS[[#This Row],[Código del producto Vendido]],INVENTARIO[],5,FALSE),"-")</f>
        <v>Top Cisne Rojo</v>
      </c>
      <c r="G518" s="4">
        <v>1</v>
      </c>
      <c r="H518" s="13">
        <v>12</v>
      </c>
      <c r="I518" s="13">
        <f>VENTAS[[#This Row],[Cantidad]]*VENTAS[[#This Row],[Precio Venta]]</f>
        <v>12</v>
      </c>
      <c r="J518" s="13">
        <f>VENTAS[[#This Row],[Total]]*10%</f>
        <v>1.2000000000000002</v>
      </c>
      <c r="K518" s="13">
        <f>IFERROR(VLOOKUP(VENTAS[[#This Row],[Código del producto Vendido]],INVENTARIO[],24,FALSE),"-")</f>
        <v>3.3200000000000003</v>
      </c>
      <c r="L518" s="13">
        <f>(VENTAS[[#This Row],[Precio Venta]]-VENTAS[[#This Row],[Costo]])*VENTAS[[#This Row],[Cantidad]]</f>
        <v>8.68</v>
      </c>
    </row>
    <row r="519" spans="1:12" ht="14" hidden="1" x14ac:dyDescent="0.15">
      <c r="A519" s="126">
        <v>45180</v>
      </c>
      <c r="C519" s="6" t="s">
        <v>1954</v>
      </c>
      <c r="D519" s="6"/>
      <c r="E519" s="6" t="s">
        <v>1391</v>
      </c>
      <c r="F519" s="4" t="str">
        <f>IFERROR(VLOOKUP(VENTAS[[#This Row],[Código del producto Vendido]],INVENTARIO[],5,FALSE),"-")</f>
        <v>Top de manga farol con abertura en espalda</v>
      </c>
      <c r="G519" s="4">
        <v>1</v>
      </c>
      <c r="H519" s="13">
        <v>14</v>
      </c>
      <c r="I519" s="13">
        <f>VENTAS[[#This Row],[Cantidad]]*VENTAS[[#This Row],[Precio Venta]]</f>
        <v>14</v>
      </c>
      <c r="J519" s="13">
        <f>VENTAS[[#This Row],[Total]]*10%</f>
        <v>1.4000000000000001</v>
      </c>
      <c r="K519" s="13">
        <f>IFERROR(VLOOKUP(VENTAS[[#This Row],[Código del producto Vendido]],INVENTARIO[],24,FALSE),"-")</f>
        <v>3.7022222222222219</v>
      </c>
      <c r="L519" s="13">
        <f>(VENTAS[[#This Row],[Precio Venta]]-VENTAS[[#This Row],[Costo]])*VENTAS[[#This Row],[Cantidad]]</f>
        <v>10.297777777777778</v>
      </c>
    </row>
    <row r="520" spans="1:12" ht="14" hidden="1" x14ac:dyDescent="0.15">
      <c r="A520" s="126">
        <v>45180</v>
      </c>
      <c r="C520" s="6" t="s">
        <v>46</v>
      </c>
      <c r="D520" s="6"/>
      <c r="E520" s="6" t="s">
        <v>1480</v>
      </c>
      <c r="F520" s="4" t="str">
        <f>IFERROR(VLOOKUP(VENTAS[[#This Row],[Código del producto Vendido]],INVENTARIO[],5,FALSE),"-")</f>
        <v xml:space="preserve">Mono Bohemiocon cinturón </v>
      </c>
      <c r="G520" s="4">
        <v>1</v>
      </c>
      <c r="H520" s="13">
        <v>14.7</v>
      </c>
      <c r="I520" s="13">
        <f>VENTAS[[#This Row],[Cantidad]]*VENTAS[[#This Row],[Precio Venta]]</f>
        <v>14.7</v>
      </c>
      <c r="J520" s="13">
        <f>VENTAS[[#This Row],[Total]]*10%</f>
        <v>1.47</v>
      </c>
      <c r="K520" s="13">
        <f>IFERROR(VLOOKUP(VENTAS[[#This Row],[Código del producto Vendido]],INVENTARIO[],24,FALSE),"-")</f>
        <v>5.9977777777777774</v>
      </c>
      <c r="L520" s="13">
        <f>(VENTAS[[#This Row],[Precio Venta]]-VENTAS[[#This Row],[Costo]])*VENTAS[[#This Row],[Cantidad]]</f>
        <v>8.7022222222222219</v>
      </c>
    </row>
    <row r="521" spans="1:12" ht="14" hidden="1" x14ac:dyDescent="0.15">
      <c r="A521" s="126">
        <v>45180</v>
      </c>
      <c r="C521" s="6" t="s">
        <v>46</v>
      </c>
      <c r="D521" s="6"/>
      <c r="E521" s="23" t="s">
        <v>1758</v>
      </c>
      <c r="F521" s="4" t="str">
        <f>IFERROR(VLOOKUP(VENTAS[[#This Row],[Código del producto Vendido]],INVENTARIO[],5,FALSE),"-")</f>
        <v xml:space="preserve">Short de playa </v>
      </c>
      <c r="G521" s="4">
        <v>1</v>
      </c>
      <c r="H521" s="13">
        <v>16.27</v>
      </c>
      <c r="I521" s="13">
        <f>VENTAS[[#This Row],[Cantidad]]*VENTAS[[#This Row],[Precio Venta]]</f>
        <v>16.27</v>
      </c>
      <c r="J521" s="13">
        <f>VENTAS[[#This Row],[Total]]*10%</f>
        <v>1.627</v>
      </c>
      <c r="K521" s="13">
        <f>IFERROR(VLOOKUP(VENTAS[[#This Row],[Código del producto Vendido]],INVENTARIO[],24,FALSE),"-")</f>
        <v>6.2294117647058833</v>
      </c>
      <c r="L521" s="13">
        <f>(VENTAS[[#This Row],[Precio Venta]]-VENTAS[[#This Row],[Costo]])*VENTAS[[#This Row],[Cantidad]]</f>
        <v>10.040588235294116</v>
      </c>
    </row>
    <row r="522" spans="1:12" ht="14" hidden="1" x14ac:dyDescent="0.15">
      <c r="A522" s="126">
        <v>45174</v>
      </c>
      <c r="C522" s="6" t="s">
        <v>42</v>
      </c>
      <c r="D522" s="6"/>
      <c r="E522" s="153" t="s">
        <v>1754</v>
      </c>
      <c r="F522" s="4" t="str">
        <f>IFERROR(VLOOKUP(VENTAS[[#This Row],[Código del producto Vendido]],INVENTARIO[],5,FALSE),"-")</f>
        <v>Vestido ajustado Mora</v>
      </c>
      <c r="G522" s="4">
        <v>1</v>
      </c>
      <c r="H522" s="13">
        <v>30</v>
      </c>
      <c r="I522" s="13">
        <f>VENTAS[[#This Row],[Cantidad]]*VENTAS[[#This Row],[Precio Venta]]</f>
        <v>30</v>
      </c>
      <c r="J522" s="13">
        <f>VENTAS[[#This Row],[Total]]*10%</f>
        <v>3</v>
      </c>
      <c r="K522" s="13">
        <f>IFERROR(VLOOKUP(VENTAS[[#This Row],[Código del producto Vendido]],INVENTARIO[],24,FALSE),"-")</f>
        <v>4.985294117647058</v>
      </c>
      <c r="L522" s="13">
        <f>(VENTAS[[#This Row],[Precio Venta]]-VENTAS[[#This Row],[Costo]])*VENTAS[[#This Row],[Cantidad]]</f>
        <v>25.014705882352942</v>
      </c>
    </row>
    <row r="523" spans="1:12" ht="14" hidden="1" x14ac:dyDescent="0.15">
      <c r="A523" s="126">
        <v>45174</v>
      </c>
      <c r="C523" s="6" t="s">
        <v>42</v>
      </c>
      <c r="D523" s="6"/>
      <c r="E523" s="153" t="s">
        <v>1717</v>
      </c>
      <c r="F523" s="4" t="str">
        <f>IFERROR(VLOOKUP(VENTAS[[#This Row],[Código del producto Vendido]],INVENTARIO[],5,FALSE),"-")</f>
        <v>Pantaloneta Camel</v>
      </c>
      <c r="G523" s="4">
        <v>1</v>
      </c>
      <c r="H523" s="13">
        <v>30</v>
      </c>
      <c r="I523" s="13">
        <f>VENTAS[[#This Row],[Cantidad]]*VENTAS[[#This Row],[Precio Venta]]</f>
        <v>30</v>
      </c>
      <c r="J523" s="13">
        <f>VENTAS[[#This Row],[Total]]*10%</f>
        <v>3</v>
      </c>
      <c r="K523" s="13">
        <f>IFERROR(VLOOKUP(VENTAS[[#This Row],[Código del producto Vendido]],INVENTARIO[],24,FALSE),"-")</f>
        <v>25.05681818181818</v>
      </c>
      <c r="L523" s="13">
        <f>(VENTAS[[#This Row],[Precio Venta]]-VENTAS[[#This Row],[Costo]])*VENTAS[[#This Row],[Cantidad]]</f>
        <v>4.9431818181818201</v>
      </c>
    </row>
    <row r="524" spans="1:12" ht="14" hidden="1" x14ac:dyDescent="0.15">
      <c r="A524" s="126">
        <v>45174</v>
      </c>
      <c r="B524" s="6" t="s">
        <v>2015</v>
      </c>
      <c r="C524" s="6" t="s">
        <v>42</v>
      </c>
      <c r="D524" s="6"/>
      <c r="E524" s="153" t="s">
        <v>1417</v>
      </c>
      <c r="F524" s="4" t="str">
        <f>IFERROR(VLOOKUP(VENTAS[[#This Row],[Código del producto Vendido]],INVENTARIO[],5,FALSE),"-")</f>
        <v>Vestido con abertura con botón floral de margarita</v>
      </c>
      <c r="G524" s="4">
        <v>1</v>
      </c>
      <c r="H524" s="13">
        <v>20</v>
      </c>
      <c r="I524" s="13">
        <f>VENTAS[[#This Row],[Cantidad]]*VENTAS[[#This Row],[Precio Venta]]</f>
        <v>20</v>
      </c>
      <c r="J524" s="13">
        <f>VENTAS[[#This Row],[Total]]*10%</f>
        <v>2</v>
      </c>
      <c r="K524" s="13">
        <f>IFERROR(VLOOKUP(VENTAS[[#This Row],[Código del producto Vendido]],INVENTARIO[],24,FALSE),"-")</f>
        <v>5.3000000000000007</v>
      </c>
      <c r="L524" s="13">
        <f>(VENTAS[[#This Row],[Precio Venta]]-VENTAS[[#This Row],[Costo]])*VENTAS[[#This Row],[Cantidad]]</f>
        <v>14.7</v>
      </c>
    </row>
    <row r="525" spans="1:12" ht="14" hidden="1" x14ac:dyDescent="0.15">
      <c r="A525" s="126">
        <v>45174</v>
      </c>
      <c r="C525" s="6" t="s">
        <v>42</v>
      </c>
      <c r="D525" s="6"/>
      <c r="E525" s="153" t="s">
        <v>1354</v>
      </c>
      <c r="F525" s="4" t="str">
        <f>IFERROR(VLOOKUP(VENTAS[[#This Row],[Código del producto Vendido]],INVENTARIO[],5,FALSE),"-")</f>
        <v>Vestido Camisero Elegante</v>
      </c>
      <c r="G525" s="4">
        <v>1</v>
      </c>
      <c r="H525" s="13">
        <v>30</v>
      </c>
      <c r="I525" s="13">
        <f>VENTAS[[#This Row],[Cantidad]]*VENTAS[[#This Row],[Precio Venta]]</f>
        <v>30</v>
      </c>
      <c r="J525" s="13">
        <f>VENTAS[[#This Row],[Total]]*10%</f>
        <v>3</v>
      </c>
      <c r="K525" s="13">
        <f>IFERROR(VLOOKUP(VENTAS[[#This Row],[Código del producto Vendido]],INVENTARIO[],24,FALSE),"-")</f>
        <v>7.9977777777777774</v>
      </c>
      <c r="L525" s="13">
        <f>(VENTAS[[#This Row],[Precio Venta]]-VENTAS[[#This Row],[Costo]])*VENTAS[[#This Row],[Cantidad]]</f>
        <v>22.002222222222223</v>
      </c>
    </row>
    <row r="526" spans="1:12" ht="14" hidden="1" x14ac:dyDescent="0.15">
      <c r="A526" s="126">
        <v>45181</v>
      </c>
      <c r="C526" s="6" t="s">
        <v>2016</v>
      </c>
      <c r="D526" s="6"/>
      <c r="E526" s="153" t="s">
        <v>1891</v>
      </c>
      <c r="F526" s="4" t="str">
        <f>IFERROR(VLOOKUP(VENTAS[[#This Row],[Código del producto Vendido]],INVENTARIO[],5,FALSE),"-")</f>
        <v>Maxi vestido playero naranja quemada</v>
      </c>
      <c r="G526" s="4">
        <v>1</v>
      </c>
      <c r="H526" s="13">
        <v>35</v>
      </c>
      <c r="I526" s="13">
        <f>VENTAS[[#This Row],[Cantidad]]*VENTAS[[#This Row],[Precio Venta]]</f>
        <v>35</v>
      </c>
      <c r="J526" s="13">
        <f>VENTAS[[#This Row],[Total]]*10%</f>
        <v>3.5</v>
      </c>
      <c r="K526" s="13">
        <f>IFERROR(VLOOKUP(VENTAS[[#This Row],[Código del producto Vendido]],INVENTARIO[],24,FALSE),"-")</f>
        <v>15.100000000000001</v>
      </c>
      <c r="L526" s="13">
        <f>(VENTAS[[#This Row],[Precio Venta]]-VENTAS[[#This Row],[Costo]])*VENTAS[[#This Row],[Cantidad]]</f>
        <v>19.899999999999999</v>
      </c>
    </row>
    <row r="527" spans="1:12" ht="14" hidden="1" x14ac:dyDescent="0.15">
      <c r="A527" s="126">
        <v>45181</v>
      </c>
      <c r="C527" s="6" t="s">
        <v>2017</v>
      </c>
      <c r="D527" s="6"/>
      <c r="E527" s="153" t="s">
        <v>1882</v>
      </c>
      <c r="F527" s="4" t="str">
        <f>IFERROR(VLOOKUP(VENTAS[[#This Row],[Código del producto Vendido]],INVENTARIO[],5,FALSE),"-")</f>
        <v>Pantaloneta verde</v>
      </c>
      <c r="G527" s="4">
        <v>1</v>
      </c>
      <c r="H527" s="13">
        <v>25</v>
      </c>
      <c r="I527" s="13">
        <f>VENTAS[[#This Row],[Cantidad]]*VENTAS[[#This Row],[Precio Venta]]</f>
        <v>25</v>
      </c>
      <c r="J527" s="13">
        <f>VENTAS[[#This Row],[Total]]*10%</f>
        <v>2.5</v>
      </c>
      <c r="K527" s="13">
        <f>IFERROR(VLOOKUP(VENTAS[[#This Row],[Código del producto Vendido]],INVENTARIO[],24,FALSE),"-")</f>
        <v>4.1999999999999993</v>
      </c>
      <c r="L527" s="13">
        <f>(VENTAS[[#This Row],[Precio Venta]]-VENTAS[[#This Row],[Costo]])*VENTAS[[#This Row],[Cantidad]]</f>
        <v>20.8</v>
      </c>
    </row>
    <row r="528" spans="1:12" ht="14" hidden="1" x14ac:dyDescent="0.15">
      <c r="A528" s="126">
        <v>45181</v>
      </c>
      <c r="C528" s="6" t="s">
        <v>2017</v>
      </c>
      <c r="D528" s="6"/>
      <c r="E528" s="153" t="s">
        <v>1900</v>
      </c>
      <c r="F528" s="4" t="str">
        <f>IFERROR(VLOOKUP(VENTAS[[#This Row],[Código del producto Vendido]],INVENTARIO[],5,FALSE),"-")</f>
        <v>Top blanco cuello V con encaje</v>
      </c>
      <c r="G528" s="4">
        <v>1</v>
      </c>
      <c r="H528" s="13">
        <v>12</v>
      </c>
      <c r="I528" s="13">
        <f>VENTAS[[#This Row],[Cantidad]]*VENTAS[[#This Row],[Precio Venta]]</f>
        <v>12</v>
      </c>
      <c r="J528" s="13">
        <f>VENTAS[[#This Row],[Total]]*10%</f>
        <v>1.2000000000000002</v>
      </c>
      <c r="K528" s="13">
        <f>IFERROR(VLOOKUP(VENTAS[[#This Row],[Código del producto Vendido]],INVENTARIO[],24,FALSE),"-")</f>
        <v>5.66</v>
      </c>
      <c r="L528" s="13">
        <f>(VENTAS[[#This Row],[Precio Venta]]-VENTAS[[#This Row],[Costo]])*VENTAS[[#This Row],[Cantidad]]</f>
        <v>6.34</v>
      </c>
    </row>
    <row r="529" spans="1:12" ht="14" hidden="1" x14ac:dyDescent="0.15">
      <c r="A529" s="126">
        <v>45182</v>
      </c>
      <c r="C529" s="6" t="s">
        <v>2018</v>
      </c>
      <c r="D529" s="6"/>
      <c r="E529" s="153"/>
      <c r="F529" s="4" t="str">
        <f>IFERROR(VLOOKUP(VENTAS[[#This Row],[Código del producto Vendido]],INVENTARIO[],5,FALSE),"-")</f>
        <v>-</v>
      </c>
      <c r="G529" s="4">
        <v>1</v>
      </c>
      <c r="H529" s="13">
        <v>12</v>
      </c>
      <c r="I529" s="13">
        <f>VENTAS[[#This Row],[Cantidad]]*VENTAS[[#This Row],[Precio Venta]]</f>
        <v>12</v>
      </c>
      <c r="J529" s="13">
        <f>VENTAS[[#This Row],[Total]]*10%</f>
        <v>1.2000000000000002</v>
      </c>
      <c r="K529" s="13" t="str">
        <f>IFERROR(VLOOKUP(VENTAS[[#This Row],[Código del producto Vendido]],INVENTARIO[],24,FALSE),"-")</f>
        <v>-</v>
      </c>
      <c r="L529" s="13" t="e">
        <f>(VENTAS[[#This Row],[Precio Venta]]-VENTAS[[#This Row],[Costo]])*VENTAS[[#This Row],[Cantidad]]</f>
        <v>#VALUE!</v>
      </c>
    </row>
    <row r="530" spans="1:12" ht="14" hidden="1" x14ac:dyDescent="0.15">
      <c r="A530" s="125" t="s">
        <v>2024</v>
      </c>
      <c r="C530" s="6"/>
      <c r="D530" s="6"/>
      <c r="E530" s="153" t="s">
        <v>1647</v>
      </c>
      <c r="F530" s="4" t="str">
        <f>IFERROR(VLOOKUP(VENTAS[[#This Row],[Código del producto Vendido]],INVENTARIO[],5,FALSE),"-")</f>
        <v>Top Cisne Blanco</v>
      </c>
      <c r="G530" s="4">
        <v>1</v>
      </c>
      <c r="H530" s="13">
        <v>14</v>
      </c>
      <c r="I530" s="13">
        <f>VENTAS[[#This Row],[Cantidad]]*VENTAS[[#This Row],[Precio Venta]]</f>
        <v>14</v>
      </c>
      <c r="J530" s="13">
        <f>VENTAS[[#This Row],[Total]]*10%</f>
        <v>1.4000000000000001</v>
      </c>
      <c r="K530" s="13">
        <f>IFERROR(VLOOKUP(VENTAS[[#This Row],[Código del producto Vendido]],INVENTARIO[],24,FALSE),"-")</f>
        <v>9.2536363636363639</v>
      </c>
      <c r="L530" s="13">
        <f>(VENTAS[[#This Row],[Precio Venta]]-VENTAS[[#This Row],[Costo]])*VENTAS[[#This Row],[Cantidad]]</f>
        <v>4.7463636363636361</v>
      </c>
    </row>
    <row r="531" spans="1:12" ht="14" hidden="1" x14ac:dyDescent="0.15">
      <c r="A531" s="125" t="s">
        <v>2024</v>
      </c>
      <c r="C531" s="6"/>
      <c r="D531" s="6"/>
      <c r="E531" s="153" t="s">
        <v>1646</v>
      </c>
      <c r="F531" s="4" t="str">
        <f>IFERROR(VLOOKUP(VENTAS[[#This Row],[Código del producto Vendido]],INVENTARIO[],5,FALSE),"-")</f>
        <v>Top Cisne Blanco</v>
      </c>
      <c r="G531" s="4">
        <v>1</v>
      </c>
      <c r="H531" s="13">
        <v>12</v>
      </c>
      <c r="I531" s="13">
        <f>VENTAS[[#This Row],[Cantidad]]*VENTAS[[#This Row],[Precio Venta]]</f>
        <v>12</v>
      </c>
      <c r="J531" s="13">
        <f>VENTAS[[#This Row],[Total]]*10%</f>
        <v>1.2000000000000002</v>
      </c>
      <c r="K531" s="13">
        <f>IFERROR(VLOOKUP(VENTAS[[#This Row],[Código del producto Vendido]],INVENTARIO[],24,FALSE),"-")</f>
        <v>9.2536363636363639</v>
      </c>
      <c r="L531" s="13">
        <f>(VENTAS[[#This Row],[Precio Venta]]-VENTAS[[#This Row],[Costo]])*VENTAS[[#This Row],[Cantidad]]</f>
        <v>2.7463636363636361</v>
      </c>
    </row>
    <row r="532" spans="1:12" ht="14" hidden="1" x14ac:dyDescent="0.15">
      <c r="A532" s="125" t="s">
        <v>2024</v>
      </c>
      <c r="C532" s="6"/>
      <c r="D532" s="6"/>
      <c r="E532" s="153" t="s">
        <v>1700</v>
      </c>
      <c r="F532" s="4" t="str">
        <f>IFERROR(VLOOKUP(VENTAS[[#This Row],[Código del producto Vendido]],INVENTARIO[],5,FALSE),"-")</f>
        <v>Top Dreamer Negro</v>
      </c>
      <c r="G532" s="4">
        <v>1</v>
      </c>
      <c r="H532" s="13">
        <v>12</v>
      </c>
      <c r="I532" s="13">
        <f>VENTAS[[#This Row],[Cantidad]]*VENTAS[[#This Row],[Precio Venta]]</f>
        <v>12</v>
      </c>
      <c r="J532" s="13">
        <f>VENTAS[[#This Row],[Total]]*10%</f>
        <v>1.2000000000000002</v>
      </c>
      <c r="K532" s="13">
        <f>IFERROR(VLOOKUP(VENTAS[[#This Row],[Código del producto Vendido]],INVENTARIO[],24,FALSE),"-")</f>
        <v>7.2863636363636388</v>
      </c>
      <c r="L532" s="13">
        <f>(VENTAS[[#This Row],[Precio Venta]]-VENTAS[[#This Row],[Costo]])*VENTAS[[#This Row],[Cantidad]]</f>
        <v>4.7136363636363612</v>
      </c>
    </row>
    <row r="533" spans="1:12" ht="14" hidden="1" x14ac:dyDescent="0.15">
      <c r="A533" s="125" t="s">
        <v>2024</v>
      </c>
      <c r="E533" s="6" t="s">
        <v>1533</v>
      </c>
      <c r="F533" s="4" t="str">
        <f>IFERROR(VLOOKUP(VENTAS[[#This Row],[Código del producto Vendido]],INVENTARIO[],5,FALSE),"-")</f>
        <v>Top de cuello cuadrado con puntada</v>
      </c>
      <c r="G533" s="4">
        <v>1</v>
      </c>
      <c r="H533" s="13">
        <v>10</v>
      </c>
      <c r="I533" s="13">
        <f>VENTAS[[#This Row],[Cantidad]]*VENTAS[[#This Row],[Precio Venta]]</f>
        <v>10</v>
      </c>
      <c r="J533" s="13">
        <f>VENTAS[[#This Row],[Total]]*10%</f>
        <v>1</v>
      </c>
      <c r="K533" s="13">
        <f>IFERROR(VLOOKUP(VENTAS[[#This Row],[Código del producto Vendido]],INVENTARIO[],24,FALSE),"-")</f>
        <v>3.4316666666666666</v>
      </c>
      <c r="L533" s="13">
        <f>(VENTAS[[#This Row],[Precio Venta]]-VENTAS[[#This Row],[Costo]])*VENTAS[[#This Row],[Cantidad]]</f>
        <v>6.5683333333333334</v>
      </c>
    </row>
    <row r="534" spans="1:12" ht="14" hidden="1" x14ac:dyDescent="0.15">
      <c r="A534" s="125" t="s">
        <v>2024</v>
      </c>
      <c r="E534" s="6" t="s">
        <v>1534</v>
      </c>
      <c r="F534" s="4" t="str">
        <f>IFERROR(VLOOKUP(VENTAS[[#This Row],[Código del producto Vendido]],INVENTARIO[],5,FALSE),"-")</f>
        <v>Top de cuello cuadrado con puntada</v>
      </c>
      <c r="G534" s="4">
        <v>2</v>
      </c>
      <c r="H534" s="13">
        <v>10</v>
      </c>
      <c r="I534" s="13">
        <f>VENTAS[[#This Row],[Cantidad]]*VENTAS[[#This Row],[Precio Venta]]</f>
        <v>20</v>
      </c>
      <c r="J534" s="13">
        <f>VENTAS[[#This Row],[Total]]*10%</f>
        <v>2</v>
      </c>
      <c r="K534" s="13">
        <f>IFERROR(VLOOKUP(VENTAS[[#This Row],[Código del producto Vendido]],INVENTARIO[],24,FALSE),"-")</f>
        <v>5.0633333333333326</v>
      </c>
      <c r="L534" s="13">
        <f>(VENTAS[[#This Row],[Precio Venta]]-VENTAS[[#This Row],[Costo]])*VENTAS[[#This Row],[Cantidad]]</f>
        <v>9.8733333333333348</v>
      </c>
    </row>
    <row r="535" spans="1:12" ht="14" hidden="1" x14ac:dyDescent="0.15">
      <c r="A535" s="125" t="s">
        <v>2024</v>
      </c>
      <c r="E535" s="6" t="s">
        <v>1705</v>
      </c>
      <c r="F535" s="4" t="str">
        <f>IFERROR(VLOOKUP(VENTAS[[#This Row],[Código del producto Vendido]],INVENTARIO[],5,FALSE),"-")</f>
        <v>Top Dreamer Blanco</v>
      </c>
      <c r="G535" s="4">
        <v>1</v>
      </c>
      <c r="H535" s="13">
        <v>12</v>
      </c>
      <c r="I535" s="13">
        <f>VENTAS[[#This Row],[Cantidad]]*VENTAS[[#This Row],[Precio Venta]]</f>
        <v>12</v>
      </c>
      <c r="J535" s="13">
        <f>VENTAS[[#This Row],[Total]]*10%</f>
        <v>1.2000000000000002</v>
      </c>
      <c r="K535" s="13">
        <f>IFERROR(VLOOKUP(VENTAS[[#This Row],[Código del producto Vendido]],INVENTARIO[],24,FALSE),"-")</f>
        <v>4.0409090909090919</v>
      </c>
      <c r="L535" s="13">
        <f>(VENTAS[[#This Row],[Precio Venta]]-VENTAS[[#This Row],[Costo]])*VENTAS[[#This Row],[Cantidad]]</f>
        <v>7.9590909090909081</v>
      </c>
    </row>
    <row r="536" spans="1:12" ht="14" hidden="1" x14ac:dyDescent="0.15">
      <c r="A536" s="125" t="s">
        <v>2024</v>
      </c>
      <c r="E536" s="6" t="s">
        <v>1740</v>
      </c>
      <c r="F536" s="4" t="str">
        <f>IFERROR(VLOOKUP(VENTAS[[#This Row],[Código del producto Vendido]],INVENTARIO[],5,FALSE),"-")</f>
        <v>Jumpsuit culotte</v>
      </c>
      <c r="G536" s="4">
        <v>1</v>
      </c>
      <c r="H536" s="13">
        <v>22</v>
      </c>
      <c r="I536" s="13">
        <f>VENTAS[[#This Row],[Cantidad]]*VENTAS[[#This Row],[Precio Venta]]</f>
        <v>22</v>
      </c>
      <c r="J536" s="13">
        <f>VENTAS[[#This Row],[Total]]*10%</f>
        <v>2.2000000000000002</v>
      </c>
      <c r="K536" s="13">
        <f>IFERROR(VLOOKUP(VENTAS[[#This Row],[Código del producto Vendido]],INVENTARIO[],24,FALSE),"-")</f>
        <v>8.5720588235294102</v>
      </c>
      <c r="L536" s="13">
        <f>(VENTAS[[#This Row],[Precio Venta]]-VENTAS[[#This Row],[Costo]])*VENTAS[[#This Row],[Cantidad]]</f>
        <v>13.42794117647059</v>
      </c>
    </row>
    <row r="537" spans="1:12" ht="14" hidden="1" x14ac:dyDescent="0.15">
      <c r="A537" s="125" t="s">
        <v>2024</v>
      </c>
      <c r="E537" s="6" t="s">
        <v>1746</v>
      </c>
      <c r="F537" s="4" t="str">
        <f>IFERROR(VLOOKUP(VENTAS[[#This Row],[Código del producto Vendido]],INVENTARIO[],5,FALSE),"-")</f>
        <v>Set de lencería de encaje</v>
      </c>
      <c r="G537" s="4">
        <v>1</v>
      </c>
      <c r="H537" s="13">
        <v>12</v>
      </c>
      <c r="I537" s="13">
        <f>VENTAS[[#This Row],[Cantidad]]*VENTAS[[#This Row],[Precio Venta]]</f>
        <v>12</v>
      </c>
      <c r="J537" s="13">
        <f>VENTAS[[#This Row],[Total]]*10%</f>
        <v>1.2000000000000002</v>
      </c>
      <c r="K537" s="13">
        <f>IFERROR(VLOOKUP(VENTAS[[#This Row],[Código del producto Vendido]],INVENTARIO[],24,FALSE),"-")</f>
        <v>12.78235294117647</v>
      </c>
      <c r="L537" s="13">
        <f>(VENTAS[[#This Row],[Precio Venta]]-VENTAS[[#This Row],[Costo]])*VENTAS[[#This Row],[Cantidad]]</f>
        <v>-0.78235294117646959</v>
      </c>
    </row>
    <row r="538" spans="1:12" ht="14" hidden="1" x14ac:dyDescent="0.15">
      <c r="A538" s="125" t="s">
        <v>2024</v>
      </c>
      <c r="E538" s="6" t="s">
        <v>1748</v>
      </c>
      <c r="F538" s="4" t="str">
        <f>IFERROR(VLOOKUP(VENTAS[[#This Row],[Código del producto Vendido]],INVENTARIO[],5,FALSE),"-")</f>
        <v>Sandalias de tacón con tiras de moda</v>
      </c>
      <c r="G538" s="4">
        <v>1</v>
      </c>
      <c r="H538" s="13">
        <v>40</v>
      </c>
      <c r="I538" s="13">
        <f>VENTAS[[#This Row],[Cantidad]]*VENTAS[[#This Row],[Precio Venta]]</f>
        <v>40</v>
      </c>
      <c r="J538" s="13">
        <f>VENTAS[[#This Row],[Total]]*10%</f>
        <v>4</v>
      </c>
      <c r="K538" s="13">
        <f>IFERROR(VLOOKUP(VENTAS[[#This Row],[Código del producto Vendido]],INVENTARIO[],24,FALSE),"-")</f>
        <v>8.8470588235294123</v>
      </c>
      <c r="L538" s="13">
        <f>(VENTAS[[#This Row],[Precio Venta]]-VENTAS[[#This Row],[Costo]])*VENTAS[[#This Row],[Cantidad]]</f>
        <v>31.152941176470588</v>
      </c>
    </row>
    <row r="539" spans="1:12" ht="14" hidden="1" x14ac:dyDescent="0.15">
      <c r="A539" s="125" t="s">
        <v>2024</v>
      </c>
      <c r="E539" s="6" t="s">
        <v>1898</v>
      </c>
      <c r="F539" s="4" t="str">
        <f>IFERROR(VLOOKUP(VENTAS[[#This Row],[Código del producto Vendido]],INVENTARIO[],5,FALSE),"-")</f>
        <v>Top blanco cuello V con encaje</v>
      </c>
      <c r="G539" s="4">
        <v>1</v>
      </c>
      <c r="H539" s="13">
        <v>12</v>
      </c>
      <c r="I539" s="13">
        <f>VENTAS[[#This Row],[Cantidad]]*VENTAS[[#This Row],[Precio Venta]]</f>
        <v>12</v>
      </c>
      <c r="J539" s="13">
        <f>VENTAS[[#This Row],[Total]]*10%</f>
        <v>1.2000000000000002</v>
      </c>
      <c r="K539" s="13">
        <f>IFERROR(VLOOKUP(VENTAS[[#This Row],[Código del producto Vendido]],INVENTARIO[],24,FALSE),"-")</f>
        <v>5.66</v>
      </c>
      <c r="L539" s="13">
        <f>(VENTAS[[#This Row],[Precio Venta]]-VENTAS[[#This Row],[Costo]])*VENTAS[[#This Row],[Cantidad]]</f>
        <v>6.34</v>
      </c>
    </row>
    <row r="540" spans="1:12" ht="14" hidden="1" x14ac:dyDescent="0.15">
      <c r="A540" s="125" t="s">
        <v>2024</v>
      </c>
      <c r="E540" s="6" t="s">
        <v>1899</v>
      </c>
      <c r="F540" s="4" t="str">
        <f>IFERROR(VLOOKUP(VENTAS[[#This Row],[Código del producto Vendido]],INVENTARIO[],5,FALSE),"-")</f>
        <v>Top blanco cuello V con encaje</v>
      </c>
      <c r="G540" s="4">
        <v>1</v>
      </c>
      <c r="H540" s="13">
        <v>12</v>
      </c>
      <c r="I540" s="13">
        <f>VENTAS[[#This Row],[Cantidad]]*VENTAS[[#This Row],[Precio Venta]]</f>
        <v>12</v>
      </c>
      <c r="J540" s="13">
        <f>VENTAS[[#This Row],[Total]]*10%</f>
        <v>1.2000000000000002</v>
      </c>
      <c r="K540" s="13">
        <f>IFERROR(VLOOKUP(VENTAS[[#This Row],[Código del producto Vendido]],INVENTARIO[],24,FALSE),"-")</f>
        <v>8.49</v>
      </c>
      <c r="L540" s="13">
        <f>(VENTAS[[#This Row],[Precio Venta]]-VENTAS[[#This Row],[Costo]])*VENTAS[[#This Row],[Cantidad]]</f>
        <v>3.51</v>
      </c>
    </row>
    <row r="541" spans="1:12" ht="14" hidden="1" x14ac:dyDescent="0.15">
      <c r="A541" s="125" t="s">
        <v>2024</v>
      </c>
      <c r="E541" s="6" t="s">
        <v>1902</v>
      </c>
      <c r="F541" s="4" t="str">
        <f>IFERROR(VLOOKUP(VENTAS[[#This Row],[Código del producto Vendido]],INVENTARIO[],5,FALSE),"-")</f>
        <v>Top negro  cuello V con encaje</v>
      </c>
      <c r="G541" s="4">
        <v>2</v>
      </c>
      <c r="H541" s="13">
        <v>12</v>
      </c>
      <c r="I541" s="13">
        <f>VENTAS[[#This Row],[Cantidad]]*VENTAS[[#This Row],[Precio Venta]]</f>
        <v>24</v>
      </c>
      <c r="J541" s="13">
        <f>VENTAS[[#This Row],[Total]]*10%</f>
        <v>2.4000000000000004</v>
      </c>
      <c r="K541" s="13">
        <f>IFERROR(VLOOKUP(VENTAS[[#This Row],[Código del producto Vendido]],INVENTARIO[],24,FALSE),"-")</f>
        <v>8.1300000000000026</v>
      </c>
      <c r="L541" s="13">
        <f>(VENTAS[[#This Row],[Precio Venta]]-VENTAS[[#This Row],[Costo]])*VENTAS[[#This Row],[Cantidad]]</f>
        <v>7.7399999999999949</v>
      </c>
    </row>
    <row r="542" spans="1:12" ht="14" hidden="1" x14ac:dyDescent="0.15">
      <c r="A542" s="125" t="s">
        <v>2024</v>
      </c>
      <c r="E542" s="6" t="s">
        <v>1725</v>
      </c>
      <c r="F542" s="4" t="str">
        <f>IFERROR(VLOOKUP(VENTAS[[#This Row],[Código del producto Vendido]],INVENTARIO[],5,FALSE),"-")</f>
        <v>Top corto Blanco</v>
      </c>
      <c r="G542" s="4">
        <v>1</v>
      </c>
      <c r="H542" s="13">
        <v>8</v>
      </c>
      <c r="I542" s="13">
        <f>VENTAS[[#This Row],[Cantidad]]*VENTAS[[#This Row],[Precio Venta]]</f>
        <v>8</v>
      </c>
      <c r="J542" s="13">
        <f>VENTAS[[#This Row],[Total]]*10%</f>
        <v>0.8</v>
      </c>
      <c r="K542" s="13">
        <f>IFERROR(VLOOKUP(VENTAS[[#This Row],[Código del producto Vendido]],INVENTARIO[],24,FALSE),"-")</f>
        <v>5.5911764705882359</v>
      </c>
      <c r="L542" s="13">
        <f>(VENTAS[[#This Row],[Precio Venta]]-VENTAS[[#This Row],[Costo]])*VENTAS[[#This Row],[Cantidad]]</f>
        <v>2.4088235294117641</v>
      </c>
    </row>
    <row r="543" spans="1:12" ht="14" hidden="1" x14ac:dyDescent="0.15">
      <c r="A543" s="125" t="s">
        <v>2024</v>
      </c>
      <c r="E543" s="6" t="s">
        <v>1600</v>
      </c>
      <c r="F543" s="4" t="str">
        <f>IFERROR(VLOOKUP(VENTAS[[#This Row],[Código del producto Vendido]],INVENTARIO[],5,FALSE),"-")</f>
        <v>Top Manga Corta Negro</v>
      </c>
      <c r="G543" s="4">
        <v>1</v>
      </c>
      <c r="H543" s="13">
        <v>9</v>
      </c>
      <c r="I543" s="13">
        <f>VENTAS[[#This Row],[Cantidad]]*VENTAS[[#This Row],[Precio Venta]]</f>
        <v>9</v>
      </c>
      <c r="J543" s="13">
        <f>VENTAS[[#This Row],[Total]]*10%</f>
        <v>0.9</v>
      </c>
      <c r="K543" s="13">
        <f>IFERROR(VLOOKUP(VENTAS[[#This Row],[Código del producto Vendido]],INVENTARIO[],24,FALSE),"-")</f>
        <v>2.9444444444444446</v>
      </c>
      <c r="L543" s="13">
        <f>(VENTAS[[#This Row],[Precio Venta]]-VENTAS[[#This Row],[Costo]])*VENTAS[[#This Row],[Cantidad]]</f>
        <v>6.0555555555555554</v>
      </c>
    </row>
    <row r="544" spans="1:12" ht="14" hidden="1" x14ac:dyDescent="0.15">
      <c r="A544" s="125" t="s">
        <v>2024</v>
      </c>
      <c r="E544" s="6" t="s">
        <v>1569</v>
      </c>
      <c r="F544" s="4" t="str">
        <f>IFERROR(VLOOKUP(VENTAS[[#This Row],[Código del producto Vendido]],INVENTARIO[],5,FALSE),"-")</f>
        <v>Vestido corto de punto</v>
      </c>
      <c r="G544" s="4">
        <v>1</v>
      </c>
      <c r="H544" s="13">
        <v>19</v>
      </c>
      <c r="I544" s="13">
        <f>VENTAS[[#This Row],[Cantidad]]*VENTAS[[#This Row],[Precio Venta]]</f>
        <v>19</v>
      </c>
      <c r="J544" s="13">
        <f>VENTAS[[#This Row],[Total]]*10%</f>
        <v>1.9000000000000001</v>
      </c>
      <c r="K544" s="13">
        <f>IFERROR(VLOOKUP(VENTAS[[#This Row],[Código del producto Vendido]],INVENTARIO[],24,FALSE),"-")</f>
        <v>-0.87000000000000099</v>
      </c>
      <c r="L544" s="13">
        <f>(VENTAS[[#This Row],[Precio Venta]]-VENTAS[[#This Row],[Costo]])*VENTAS[[#This Row],[Cantidad]]</f>
        <v>19.87</v>
      </c>
    </row>
    <row r="545" spans="1:12" ht="14" hidden="1" x14ac:dyDescent="0.15">
      <c r="A545" s="125" t="s">
        <v>2024</v>
      </c>
      <c r="E545" s="6" t="s">
        <v>1625</v>
      </c>
      <c r="F545" s="4" t="str">
        <f>IFERROR(VLOOKUP(VENTAS[[#This Row],[Código del producto Vendido]],INVENTARIO[],5,FALSE),"-")</f>
        <v>Top de malla sexy</v>
      </c>
      <c r="G545" s="4">
        <v>1</v>
      </c>
      <c r="H545" s="13">
        <v>10</v>
      </c>
      <c r="I545" s="13">
        <f>VENTAS[[#This Row],[Cantidad]]*VENTAS[[#This Row],[Precio Venta]]</f>
        <v>10</v>
      </c>
      <c r="J545" s="13">
        <f>VENTAS[[#This Row],[Total]]*10%</f>
        <v>1</v>
      </c>
      <c r="K545" s="13">
        <f>IFERROR(VLOOKUP(VENTAS[[#This Row],[Código del producto Vendido]],INVENTARIO[],24,FALSE),"-")</f>
        <v>4.6444444444444448</v>
      </c>
      <c r="L545" s="13">
        <f>(VENTAS[[#This Row],[Precio Venta]]-VENTAS[[#This Row],[Costo]])*VENTAS[[#This Row],[Cantidad]]</f>
        <v>5.3555555555555552</v>
      </c>
    </row>
    <row r="546" spans="1:12" ht="14" hidden="1" x14ac:dyDescent="0.15">
      <c r="A546" s="125" t="s">
        <v>2024</v>
      </c>
      <c r="E546" s="6" t="s">
        <v>1388</v>
      </c>
      <c r="F546" s="4" t="str">
        <f>IFERROR(VLOOKUP(VENTAS[[#This Row],[Código del producto Vendido]],INVENTARIO[],5,FALSE),"-")</f>
        <v xml:space="preserve">Vestido cruzado con abertura con nudo delantero </v>
      </c>
      <c r="G546" s="4">
        <v>1</v>
      </c>
      <c r="H546" s="13">
        <v>25</v>
      </c>
      <c r="I546" s="13">
        <f>VENTAS[[#This Row],[Cantidad]]*VENTAS[[#This Row],[Precio Venta]]</f>
        <v>25</v>
      </c>
      <c r="J546" s="13">
        <f>VENTAS[[#This Row],[Total]]*10%</f>
        <v>2.5</v>
      </c>
      <c r="K546" s="13">
        <f>IFERROR(VLOOKUP(VENTAS[[#This Row],[Código del producto Vendido]],INVENTARIO[],24,FALSE),"-")</f>
        <v>8.431111111111111</v>
      </c>
      <c r="L546" s="13">
        <f>(VENTAS[[#This Row],[Precio Venta]]-VENTAS[[#This Row],[Costo]])*VENTAS[[#This Row],[Cantidad]]</f>
        <v>16.568888888888889</v>
      </c>
    </row>
    <row r="547" spans="1:12" ht="14" hidden="1" x14ac:dyDescent="0.15">
      <c r="A547" s="125" t="s">
        <v>2024</v>
      </c>
      <c r="E547" s="6" t="s">
        <v>1412</v>
      </c>
      <c r="F547" s="4" t="str">
        <f>IFERROR(VLOOKUP(VENTAS[[#This Row],[Código del producto Vendido]],INVENTARIO[],5,FALSE),"-")</f>
        <v>Vestido tank tejido de canalé con cinturón</v>
      </c>
      <c r="G547" s="4">
        <v>1</v>
      </c>
      <c r="H547" s="13">
        <v>28</v>
      </c>
      <c r="I547" s="13">
        <f>VENTAS[[#This Row],[Cantidad]]*VENTAS[[#This Row],[Precio Venta]]</f>
        <v>28</v>
      </c>
      <c r="J547" s="13">
        <f>VENTAS[[#This Row],[Total]]*10%</f>
        <v>2.8000000000000003</v>
      </c>
      <c r="K547" s="13">
        <f>IFERROR(VLOOKUP(VENTAS[[#This Row],[Código del producto Vendido]],INVENTARIO[],24,FALSE),"-")</f>
        <v>6.8022222222222197</v>
      </c>
      <c r="L547" s="13">
        <f>(VENTAS[[#This Row],[Precio Venta]]-VENTAS[[#This Row],[Costo]])*VENTAS[[#This Row],[Cantidad]]</f>
        <v>21.19777777777778</v>
      </c>
    </row>
    <row r="548" spans="1:12" ht="14" hidden="1" x14ac:dyDescent="0.15">
      <c r="A548" s="125" t="s">
        <v>2024</v>
      </c>
      <c r="E548" s="6" t="s">
        <v>1427</v>
      </c>
      <c r="F548" s="4" t="str">
        <f>IFERROR(VLOOKUP(VENTAS[[#This Row],[Código del producto Vendido]],INVENTARIO[],5,FALSE),"-")</f>
        <v>Vestido Malla en contraste Lunares Elegante</v>
      </c>
      <c r="G548" s="4">
        <v>1</v>
      </c>
      <c r="H548" s="13">
        <v>25</v>
      </c>
      <c r="I548" s="13">
        <f>VENTAS[[#This Row],[Cantidad]]*VENTAS[[#This Row],[Precio Venta]]</f>
        <v>25</v>
      </c>
      <c r="J548" s="13">
        <f>VENTAS[[#This Row],[Total]]*10%</f>
        <v>2.5</v>
      </c>
      <c r="K548" s="13">
        <f>IFERROR(VLOOKUP(VENTAS[[#This Row],[Código del producto Vendido]],INVENTARIO[],24,FALSE),"-")</f>
        <v>9.4288888888888884</v>
      </c>
      <c r="L548" s="13">
        <f>(VENTAS[[#This Row],[Precio Venta]]-VENTAS[[#This Row],[Costo]])*VENTAS[[#This Row],[Cantidad]]</f>
        <v>15.571111111111112</v>
      </c>
    </row>
    <row r="549" spans="1:12" ht="14" hidden="1" x14ac:dyDescent="0.15">
      <c r="A549" s="125" t="s">
        <v>2024</v>
      </c>
      <c r="E549" s="6" t="s">
        <v>1434</v>
      </c>
      <c r="F549" s="4" t="str">
        <f>IFERROR(VLOOKUP(VENTAS[[#This Row],[Código del producto Vendido]],INVENTARIO[],5,FALSE),"-")</f>
        <v>Vestido lápiz de manga con malla fina</v>
      </c>
      <c r="G549" s="4">
        <v>1</v>
      </c>
      <c r="H549" s="13">
        <v>20</v>
      </c>
      <c r="I549" s="13">
        <f>VENTAS[[#This Row],[Cantidad]]*VENTAS[[#This Row],[Precio Venta]]</f>
        <v>20</v>
      </c>
      <c r="J549" s="13">
        <f>VENTAS[[#This Row],[Total]]*10%</f>
        <v>2</v>
      </c>
      <c r="K549" s="13">
        <f>IFERROR(VLOOKUP(VENTAS[[#This Row],[Código del producto Vendido]],INVENTARIO[],24,FALSE),"-")</f>
        <v>4.4888888888888889</v>
      </c>
      <c r="L549" s="13">
        <f>(VENTAS[[#This Row],[Precio Venta]]-VENTAS[[#This Row],[Costo]])*VENTAS[[#This Row],[Cantidad]]</f>
        <v>15.511111111111111</v>
      </c>
    </row>
    <row r="550" spans="1:12" ht="14" hidden="1" x14ac:dyDescent="0.15">
      <c r="A550" s="125" t="s">
        <v>2024</v>
      </c>
      <c r="E550" s="6" t="s">
        <v>1444</v>
      </c>
      <c r="F550" s="4" t="str">
        <f>IFERROR(VLOOKUP(VENTAS[[#This Row],[Código del producto Vendido]],INVENTARIO[],5,FALSE),"-")</f>
        <v>Vestido ajustado de titrantes finos</v>
      </c>
      <c r="G550" s="4">
        <v>1</v>
      </c>
      <c r="H550" s="13">
        <v>25</v>
      </c>
      <c r="I550" s="13">
        <f>VENTAS[[#This Row],[Cantidad]]*VENTAS[[#This Row],[Precio Venta]]</f>
        <v>25</v>
      </c>
      <c r="J550" s="13">
        <f>VENTAS[[#This Row],[Total]]*10%</f>
        <v>2.5</v>
      </c>
      <c r="K550" s="13">
        <f>IFERROR(VLOOKUP(VENTAS[[#This Row],[Código del producto Vendido]],INVENTARIO[],24,FALSE),"-")</f>
        <v>9.3888888888888893</v>
      </c>
      <c r="L550" s="13">
        <f>(VENTAS[[#This Row],[Precio Venta]]-VENTAS[[#This Row],[Costo]])*VENTAS[[#This Row],[Cantidad]]</f>
        <v>15.611111111111111</v>
      </c>
    </row>
    <row r="551" spans="1:12" ht="14" hidden="1" x14ac:dyDescent="0.15">
      <c r="A551" s="125" t="s">
        <v>2024</v>
      </c>
      <c r="E551" s="6" t="s">
        <v>1453</v>
      </c>
      <c r="F551" s="4" t="str">
        <f>IFERROR(VLOOKUP(VENTAS[[#This Row],[Código del producto Vendido]],INVENTARIO[],5,FALSE),"-")</f>
        <v>Vestido floral con cinturón</v>
      </c>
      <c r="G551" s="4">
        <v>1</v>
      </c>
      <c r="H551" s="13">
        <v>15</v>
      </c>
      <c r="I551" s="13">
        <f>VENTAS[[#This Row],[Cantidad]]*VENTAS[[#This Row],[Precio Venta]]</f>
        <v>15</v>
      </c>
      <c r="J551" s="13">
        <f>VENTAS[[#This Row],[Total]]*10%</f>
        <v>1.5</v>
      </c>
      <c r="K551" s="13">
        <f>IFERROR(VLOOKUP(VENTAS[[#This Row],[Código del producto Vendido]],INVENTARIO[],24,FALSE),"-")</f>
        <v>4.8383333333333347</v>
      </c>
      <c r="L551" s="13">
        <f>(VENTAS[[#This Row],[Precio Venta]]-VENTAS[[#This Row],[Costo]])*VENTAS[[#This Row],[Cantidad]]</f>
        <v>10.161666666666665</v>
      </c>
    </row>
    <row r="552" spans="1:12" ht="14" hidden="1" x14ac:dyDescent="0.15">
      <c r="A552" s="125" t="s">
        <v>2024</v>
      </c>
      <c r="E552" s="6" t="s">
        <v>1459</v>
      </c>
      <c r="F552" s="4" t="str">
        <f>IFERROR(VLOOKUP(VENTAS[[#This Row],[Código del producto Vendido]],INVENTARIO[],5,FALSE),"-")</f>
        <v>Vestido bajo cruzado de tie dye</v>
      </c>
      <c r="G552" s="4">
        <v>1</v>
      </c>
      <c r="H552" s="13">
        <v>15</v>
      </c>
      <c r="I552" s="13">
        <f>VENTAS[[#This Row],[Cantidad]]*VENTAS[[#This Row],[Precio Venta]]</f>
        <v>15</v>
      </c>
      <c r="J552" s="13">
        <f>VENTAS[[#This Row],[Total]]*10%</f>
        <v>1.5</v>
      </c>
      <c r="K552" s="13">
        <f>IFERROR(VLOOKUP(VENTAS[[#This Row],[Código del producto Vendido]],INVENTARIO[],24,FALSE),"-")</f>
        <v>3.5294444444444455</v>
      </c>
      <c r="L552" s="13">
        <f>(VENTAS[[#This Row],[Precio Venta]]-VENTAS[[#This Row],[Costo]])*VENTAS[[#This Row],[Cantidad]]</f>
        <v>11.470555555555555</v>
      </c>
    </row>
    <row r="553" spans="1:12" ht="14" hidden="1" x14ac:dyDescent="0.15">
      <c r="A553" s="125" t="s">
        <v>2024</v>
      </c>
      <c r="E553" s="6" t="s">
        <v>1549</v>
      </c>
      <c r="F553" s="4" t="str">
        <f>IFERROR(VLOOKUP(VENTAS[[#This Row],[Código del producto Vendido]],INVENTARIO[],5,FALSE),"-")</f>
        <v>Vestido floral escote corazón</v>
      </c>
      <c r="G553" s="4">
        <v>1</v>
      </c>
      <c r="H553" s="13">
        <v>16</v>
      </c>
      <c r="I553" s="13">
        <f>VENTAS[[#This Row],[Cantidad]]*VENTAS[[#This Row],[Precio Venta]]</f>
        <v>16</v>
      </c>
      <c r="J553" s="13">
        <f>VENTAS[[#This Row],[Total]]*10%</f>
        <v>1.6</v>
      </c>
      <c r="K553" s="13">
        <f>IFERROR(VLOOKUP(VENTAS[[#This Row],[Código del producto Vendido]],INVENTARIO[],24,FALSE),"-")</f>
        <v>14.555555555555557</v>
      </c>
      <c r="L553" s="13">
        <f>(VENTAS[[#This Row],[Precio Venta]]-VENTAS[[#This Row],[Costo]])*VENTAS[[#This Row],[Cantidad]]</f>
        <v>1.4444444444444429</v>
      </c>
    </row>
    <row r="554" spans="1:12" ht="14" hidden="1" x14ac:dyDescent="0.15">
      <c r="A554" s="125" t="s">
        <v>2024</v>
      </c>
      <c r="E554" s="6" t="s">
        <v>1546</v>
      </c>
      <c r="F554" s="4" t="str">
        <f>IFERROR(VLOOKUP(VENTAS[[#This Row],[Código del producto Vendido]],INVENTARIO[],5,FALSE),"-")</f>
        <v>Vestido floral con abertura trasera</v>
      </c>
      <c r="G554" s="4">
        <v>1</v>
      </c>
      <c r="H554" s="13">
        <v>15</v>
      </c>
      <c r="I554" s="13">
        <f>VENTAS[[#This Row],[Cantidad]]*VENTAS[[#This Row],[Precio Venta]]</f>
        <v>15</v>
      </c>
      <c r="J554" s="13">
        <f>VENTAS[[#This Row],[Total]]*10%</f>
        <v>1.5</v>
      </c>
      <c r="K554" s="13">
        <f>IFERROR(VLOOKUP(VENTAS[[#This Row],[Código del producto Vendido]],INVENTARIO[],24,FALSE),"-")</f>
        <v>21.833333333333336</v>
      </c>
      <c r="L554" s="13">
        <f>(VENTAS[[#This Row],[Precio Venta]]-VENTAS[[#This Row],[Costo]])*VENTAS[[#This Row],[Cantidad]]</f>
        <v>-6.8333333333333357</v>
      </c>
    </row>
    <row r="555" spans="1:12" ht="14" hidden="1" x14ac:dyDescent="0.15">
      <c r="A555" s="125" t="s">
        <v>2024</v>
      </c>
      <c r="E555" s="6" t="s">
        <v>1466</v>
      </c>
      <c r="F555" s="4" t="str">
        <f>IFERROR(VLOOKUP(VENTAS[[#This Row],[Código del producto Vendido]],INVENTARIO[],5,FALSE),"-")</f>
        <v>Vestido manga larga con cinturón</v>
      </c>
      <c r="G555" s="4">
        <v>1</v>
      </c>
      <c r="H555" s="13">
        <v>16</v>
      </c>
      <c r="I555" s="13">
        <f>VENTAS[[#This Row],[Cantidad]]*VENTAS[[#This Row],[Precio Venta]]</f>
        <v>16</v>
      </c>
      <c r="J555" s="13">
        <f>VENTAS[[#This Row],[Total]]*10%</f>
        <v>1.6</v>
      </c>
      <c r="K555" s="13">
        <f>IFERROR(VLOOKUP(VENTAS[[#This Row],[Código del producto Vendido]],INVENTARIO[],24,FALSE),"-")</f>
        <v>1.8961111111111109</v>
      </c>
      <c r="L555" s="13">
        <f>(VENTAS[[#This Row],[Precio Venta]]-VENTAS[[#This Row],[Costo]])*VENTAS[[#This Row],[Cantidad]]</f>
        <v>14.103888888888889</v>
      </c>
    </row>
    <row r="556" spans="1:12" ht="14" hidden="1" x14ac:dyDescent="0.15">
      <c r="A556" s="125" t="s">
        <v>2024</v>
      </c>
      <c r="E556" s="6" t="s">
        <v>1487</v>
      </c>
      <c r="F556" s="4" t="str">
        <f>IFERROR(VLOOKUP(VENTAS[[#This Row],[Código del producto Vendido]],INVENTARIO[],5,FALSE),"-")</f>
        <v>Vestido Amanecer</v>
      </c>
      <c r="G556" s="4">
        <v>1</v>
      </c>
      <c r="H556" s="12">
        <v>16</v>
      </c>
      <c r="I556" s="12">
        <f>VENTAS[[#This Row],[Cantidad]]*VENTAS[[#This Row],[Precio Venta]]</f>
        <v>16</v>
      </c>
      <c r="J556" s="12">
        <f>VENTAS[[#This Row],[Total]]*10%</f>
        <v>1.6</v>
      </c>
      <c r="K556" s="13">
        <f>IFERROR(VLOOKUP(VENTAS[[#This Row],[Código del producto Vendido]],INVENTARIO[],24,FALSE),"-")</f>
        <v>-0.913333333333334</v>
      </c>
      <c r="L556" s="13">
        <f>(VENTAS[[#This Row],[Precio Venta]]-VENTAS[[#This Row],[Costo]])*VENTAS[[#This Row],[Cantidad]]</f>
        <v>16.913333333333334</v>
      </c>
    </row>
    <row r="557" spans="1:12" ht="14" hidden="1" x14ac:dyDescent="0.15">
      <c r="A557" s="125" t="s">
        <v>2024</v>
      </c>
      <c r="E557" s="6" t="s">
        <v>1512</v>
      </c>
      <c r="F557" s="4" t="str">
        <f>IFERROR(VLOOKUP(VENTAS[[#This Row],[Código del producto Vendido]],INVENTARIO[],5,FALSE),"-")</f>
        <v xml:space="preserve">Zapatillas con cordón </v>
      </c>
      <c r="G557" s="4">
        <v>1</v>
      </c>
      <c r="H557" s="13">
        <v>20</v>
      </c>
      <c r="I557" s="13">
        <f>VENTAS[[#This Row],[Cantidad]]*VENTAS[[#This Row],[Precio Venta]]</f>
        <v>20</v>
      </c>
      <c r="J557" s="13">
        <f>VENTAS[[#This Row],[Total]]*10%</f>
        <v>2</v>
      </c>
      <c r="K557" s="13">
        <f>IFERROR(VLOOKUP(VENTAS[[#This Row],[Código del producto Vendido]],INVENTARIO[],24,FALSE),"-")</f>
        <v>5.3627777777777776</v>
      </c>
      <c r="L557" s="13">
        <f>(VENTAS[[#This Row],[Precio Venta]]-VENTAS[[#This Row],[Costo]])*VENTAS[[#This Row],[Cantidad]]</f>
        <v>14.637222222222222</v>
      </c>
    </row>
    <row r="558" spans="1:12" ht="14" hidden="1" x14ac:dyDescent="0.15">
      <c r="A558" s="125" t="s">
        <v>2024</v>
      </c>
      <c r="E558" s="6" t="s">
        <v>1528</v>
      </c>
      <c r="F558" s="4" t="str">
        <f>IFERROR(VLOOKUP(VENTAS[[#This Row],[Código del producto Vendido]],INVENTARIO[],5,FALSE),"-")</f>
        <v>Top de cuello cruzado con nudo lateral</v>
      </c>
      <c r="G558" s="4">
        <v>1</v>
      </c>
      <c r="H558" s="13">
        <v>9</v>
      </c>
      <c r="I558" s="13">
        <f>VENTAS[[#This Row],[Cantidad]]*VENTAS[[#This Row],[Precio Venta]]</f>
        <v>9</v>
      </c>
      <c r="J558" s="13">
        <f>VENTAS[[#This Row],[Total]]*10%</f>
        <v>0.9</v>
      </c>
      <c r="K558" s="13">
        <f>IFERROR(VLOOKUP(VENTAS[[#This Row],[Código del producto Vendido]],INVENTARIO[],24,FALSE),"-")</f>
        <v>3.8066666666666666</v>
      </c>
      <c r="L558" s="13">
        <f>(VENTAS[[#This Row],[Precio Venta]]-VENTAS[[#This Row],[Costo]])*VENTAS[[#This Row],[Cantidad]]</f>
        <v>5.1933333333333334</v>
      </c>
    </row>
    <row r="559" spans="1:12" ht="14" hidden="1" x14ac:dyDescent="0.15">
      <c r="A559" s="125" t="s">
        <v>2024</v>
      </c>
      <c r="E559" s="6" t="s">
        <v>1531</v>
      </c>
      <c r="F559" s="4" t="str">
        <f>IFERROR(VLOOKUP(VENTAS[[#This Row],[Código del producto Vendido]],INVENTARIO[],5,FALSE),"-")</f>
        <v>Top de cuello cruzado con nudo lateral</v>
      </c>
      <c r="G559" s="4">
        <v>1</v>
      </c>
      <c r="H559" s="13">
        <v>9</v>
      </c>
      <c r="I559" s="13">
        <f>VENTAS[[#This Row],[Cantidad]]*VENTAS[[#This Row],[Precio Venta]]</f>
        <v>9</v>
      </c>
      <c r="J559" s="13">
        <f>VENTAS[[#This Row],[Total]]*10%</f>
        <v>0.9</v>
      </c>
      <c r="K559" s="13">
        <f>IFERROR(VLOOKUP(VENTAS[[#This Row],[Código del producto Vendido]],INVENTARIO[],24,FALSE),"-")</f>
        <v>6.0633333333333326</v>
      </c>
      <c r="L559" s="13">
        <f>(VENTAS[[#This Row],[Precio Venta]]-VENTAS[[#This Row],[Costo]])*VENTAS[[#This Row],[Cantidad]]</f>
        <v>2.9366666666666674</v>
      </c>
    </row>
    <row r="560" spans="1:12" ht="14" hidden="1" x14ac:dyDescent="0.15">
      <c r="A560" s="125" t="s">
        <v>2024</v>
      </c>
      <c r="E560" s="6" t="s">
        <v>1559</v>
      </c>
      <c r="F560" s="4" t="str">
        <f>IFERROR(VLOOKUP(VENTAS[[#This Row],[Código del producto Vendido]],INVENTARIO[],5,FALSE),"-")</f>
        <v>Top de cuello cruzado con nudo lateral</v>
      </c>
      <c r="G560" s="4">
        <v>1</v>
      </c>
      <c r="H560" s="13">
        <v>9</v>
      </c>
      <c r="I560" s="13">
        <f>VENTAS[[#This Row],[Cantidad]]*VENTAS[[#This Row],[Precio Venta]]</f>
        <v>9</v>
      </c>
      <c r="J560" s="13">
        <f>VENTAS[[#This Row],[Total]]*10%</f>
        <v>0.9</v>
      </c>
      <c r="K560" s="13">
        <f>IFERROR(VLOOKUP(VENTAS[[#This Row],[Código del producto Vendido]],INVENTARIO[],24,FALSE),"-")</f>
        <v>3.7316666666666665</v>
      </c>
      <c r="L560" s="13">
        <f>(VENTAS[[#This Row],[Precio Venta]]-VENTAS[[#This Row],[Costo]])*VENTAS[[#This Row],[Cantidad]]</f>
        <v>5.2683333333333335</v>
      </c>
    </row>
    <row r="561" spans="1:12" ht="14" hidden="1" x14ac:dyDescent="0.15">
      <c r="A561" s="125" t="s">
        <v>2024</v>
      </c>
      <c r="E561" s="6" t="s">
        <v>1689</v>
      </c>
      <c r="F561" s="4" t="str">
        <f>IFERROR(VLOOKUP(VENTAS[[#This Row],[Código del producto Vendido]],INVENTARIO[],5,FALSE),"-")</f>
        <v xml:space="preserve"> Top Básico Business Negro</v>
      </c>
      <c r="G561" s="4">
        <v>1</v>
      </c>
      <c r="H561" s="13">
        <v>12</v>
      </c>
      <c r="I561" s="13">
        <f>VENTAS[[#This Row],[Cantidad]]*VENTAS[[#This Row],[Precio Venta]]</f>
        <v>12</v>
      </c>
      <c r="J561" s="13">
        <f>VENTAS[[#This Row],[Total]]*10%</f>
        <v>1.2000000000000002</v>
      </c>
      <c r="K561" s="13">
        <f>IFERROR(VLOOKUP(VENTAS[[#This Row],[Código del producto Vendido]],INVENTARIO[],24,FALSE),"-")</f>
        <v>0</v>
      </c>
      <c r="L561" s="13">
        <f>(VENTAS[[#This Row],[Precio Venta]]-VENTAS[[#This Row],[Costo]])*VENTAS[[#This Row],[Cantidad]]</f>
        <v>12</v>
      </c>
    </row>
    <row r="562" spans="1:12" ht="14" hidden="1" x14ac:dyDescent="0.15">
      <c r="A562" s="125" t="s">
        <v>2024</v>
      </c>
      <c r="E562" s="6" t="s">
        <v>1678</v>
      </c>
      <c r="F562" s="4" t="str">
        <f>IFERROR(VLOOKUP(VENTAS[[#This Row],[Código del producto Vendido]],INVENTARIO[],5,FALSE),"-")</f>
        <v xml:space="preserve"> Top Básico Business Rosa</v>
      </c>
      <c r="G562" s="4">
        <v>1</v>
      </c>
      <c r="H562" s="13">
        <v>12</v>
      </c>
      <c r="I562" s="13">
        <f>VENTAS[[#This Row],[Cantidad]]*VENTAS[[#This Row],[Precio Venta]]</f>
        <v>12</v>
      </c>
      <c r="J562" s="13">
        <f>VENTAS[[#This Row],[Total]]*10%</f>
        <v>1.2000000000000002</v>
      </c>
      <c r="K562" s="13">
        <f>IFERROR(VLOOKUP(VENTAS[[#This Row],[Código del producto Vendido]],INVENTARIO[],24,FALSE),"-")</f>
        <v>4.0159090909090915</v>
      </c>
      <c r="L562" s="13">
        <f>(VENTAS[[#This Row],[Precio Venta]]-VENTAS[[#This Row],[Costo]])*VENTAS[[#This Row],[Cantidad]]</f>
        <v>7.9840909090909085</v>
      </c>
    </row>
    <row r="563" spans="1:12" ht="14" hidden="1" x14ac:dyDescent="0.15">
      <c r="A563" s="125" t="s">
        <v>2024</v>
      </c>
      <c r="E563" s="6" t="s">
        <v>1679</v>
      </c>
      <c r="F563" s="4" t="str">
        <f>IFERROR(VLOOKUP(VENTAS[[#This Row],[Código del producto Vendido]],INVENTARIO[],5,FALSE),"-")</f>
        <v xml:space="preserve"> Top Básico Business Rosa</v>
      </c>
      <c r="G563" s="4">
        <v>1</v>
      </c>
      <c r="H563" s="13">
        <v>12</v>
      </c>
      <c r="I563" s="13">
        <f>VENTAS[[#This Row],[Cantidad]]*VENTAS[[#This Row],[Precio Venta]]</f>
        <v>12</v>
      </c>
      <c r="J563" s="13">
        <f>VENTAS[[#This Row],[Total]]*10%</f>
        <v>1.2000000000000002</v>
      </c>
      <c r="K563" s="13">
        <f>IFERROR(VLOOKUP(VENTAS[[#This Row],[Código del producto Vendido]],INVENTARIO[],24,FALSE),"-")</f>
        <v>4.0159090909090915</v>
      </c>
      <c r="L563" s="13">
        <f>(VENTAS[[#This Row],[Precio Venta]]-VENTAS[[#This Row],[Costo]])*VENTAS[[#This Row],[Cantidad]]</f>
        <v>7.9840909090909085</v>
      </c>
    </row>
    <row r="564" spans="1:12" ht="14" hidden="1" x14ac:dyDescent="0.15">
      <c r="A564" s="125" t="s">
        <v>2024</v>
      </c>
      <c r="E564" s="6" t="s">
        <v>1658</v>
      </c>
      <c r="F564" s="4" t="str">
        <f>IFERROR(VLOOKUP(VENTAS[[#This Row],[Código del producto Vendido]],INVENTARIO[],5,FALSE),"-")</f>
        <v>Camiseta con Dibujo</v>
      </c>
      <c r="G564" s="4">
        <v>1</v>
      </c>
      <c r="H564" s="13">
        <v>14</v>
      </c>
      <c r="I564" s="13">
        <f>VENTAS[[#This Row],[Cantidad]]*VENTAS[[#This Row],[Precio Venta]]</f>
        <v>14</v>
      </c>
      <c r="J564" s="13">
        <f>VENTAS[[#This Row],[Total]]*10%</f>
        <v>1.4000000000000001</v>
      </c>
      <c r="K564" s="13">
        <f>IFERROR(VLOOKUP(VENTAS[[#This Row],[Código del producto Vendido]],INVENTARIO[],24,FALSE),"-")</f>
        <v>2.4377272727272725</v>
      </c>
      <c r="L564" s="13">
        <f>(VENTAS[[#This Row],[Precio Venta]]-VENTAS[[#This Row],[Costo]])*VENTAS[[#This Row],[Cantidad]]</f>
        <v>11.562272727272727</v>
      </c>
    </row>
    <row r="565" spans="1:12" ht="14" hidden="1" x14ac:dyDescent="0.15">
      <c r="A565" s="125" t="s">
        <v>2024</v>
      </c>
      <c r="E565" s="6" t="s">
        <v>1670</v>
      </c>
      <c r="F565" s="4" t="str">
        <f>IFERROR(VLOOKUP(VENTAS[[#This Row],[Código del producto Vendido]],INVENTARIO[],5,FALSE),"-")</f>
        <v xml:space="preserve"> Top Básico Business Crema</v>
      </c>
      <c r="G565" s="4">
        <v>1</v>
      </c>
      <c r="H565" s="13">
        <v>12</v>
      </c>
      <c r="I565" s="13">
        <f>VENTAS[[#This Row],[Cantidad]]*VENTAS[[#This Row],[Precio Venta]]</f>
        <v>12</v>
      </c>
      <c r="J565" s="13">
        <f>VENTAS[[#This Row],[Total]]*10%</f>
        <v>1.2000000000000002</v>
      </c>
      <c r="K565" s="13">
        <f>IFERROR(VLOOKUP(VENTAS[[#This Row],[Código del producto Vendido]],INVENTARIO[],24,FALSE),"-")</f>
        <v>3.5909090909090917</v>
      </c>
      <c r="L565" s="13">
        <f>(VENTAS[[#This Row],[Precio Venta]]-VENTAS[[#This Row],[Costo]])*VENTAS[[#This Row],[Cantidad]]</f>
        <v>8.4090909090909083</v>
      </c>
    </row>
    <row r="566" spans="1:12" ht="14" hidden="1" x14ac:dyDescent="0.15">
      <c r="A566" s="125" t="s">
        <v>2024</v>
      </c>
      <c r="E566" s="6" t="s">
        <v>1722</v>
      </c>
      <c r="F566" s="4" t="str">
        <f>IFERROR(VLOOKUP(VENTAS[[#This Row],[Código del producto Vendido]],INVENTARIO[],5,FALSE),"-")</f>
        <v>Top Cuadros</v>
      </c>
      <c r="G566" s="4">
        <v>1</v>
      </c>
      <c r="H566" s="13">
        <v>9</v>
      </c>
      <c r="I566" s="13">
        <f>VENTAS[[#This Row],[Cantidad]]*VENTAS[[#This Row],[Precio Venta]]</f>
        <v>9</v>
      </c>
      <c r="J566" s="13">
        <f>VENTAS[[#This Row],[Total]]*10%</f>
        <v>0.9</v>
      </c>
      <c r="K566" s="13">
        <f>IFERROR(VLOOKUP(VENTAS[[#This Row],[Código del producto Vendido]],INVENTARIO[],24,FALSE),"-")</f>
        <v>2.2073529411764712</v>
      </c>
      <c r="L566" s="13">
        <f>(VENTAS[[#This Row],[Precio Venta]]-VENTAS[[#This Row],[Costo]])*VENTAS[[#This Row],[Cantidad]]</f>
        <v>6.7926470588235288</v>
      </c>
    </row>
    <row r="567" spans="1:12" ht="14" hidden="1" x14ac:dyDescent="0.15">
      <c r="A567" s="125" t="s">
        <v>2024</v>
      </c>
      <c r="E567" s="6" t="s">
        <v>1552</v>
      </c>
      <c r="F567" s="4" t="str">
        <f>IFERROR(VLOOKUP(VENTAS[[#This Row],[Código del producto Vendido]],INVENTARIO[],5,FALSE),"-")</f>
        <v>Vestido con estampado jungla</v>
      </c>
      <c r="G567" s="4">
        <v>2</v>
      </c>
      <c r="H567" s="13">
        <v>15</v>
      </c>
      <c r="I567" s="13">
        <f>VENTAS[[#This Row],[Cantidad]]*VENTAS[[#This Row],[Precio Venta]]</f>
        <v>30</v>
      </c>
      <c r="J567" s="13">
        <f>VENTAS[[#This Row],[Total]]*10%</f>
        <v>3</v>
      </c>
      <c r="K567" s="13">
        <f>IFERROR(VLOOKUP(VENTAS[[#This Row],[Código del producto Vendido]],INVENTARIO[],24,FALSE),"-")</f>
        <v>5.5555555555555571</v>
      </c>
      <c r="L567" s="13">
        <f>(VENTAS[[#This Row],[Precio Venta]]-VENTAS[[#This Row],[Costo]])*VENTAS[[#This Row],[Cantidad]]</f>
        <v>18.888888888888886</v>
      </c>
    </row>
    <row r="568" spans="1:12" ht="14" hidden="1" x14ac:dyDescent="0.15">
      <c r="A568" s="125" t="s">
        <v>2024</v>
      </c>
      <c r="E568" s="6" t="s">
        <v>1554</v>
      </c>
      <c r="F568" s="4" t="str">
        <f>IFERROR(VLOOKUP(VENTAS[[#This Row],[Código del producto Vendido]],INVENTARIO[],5,FALSE),"-")</f>
        <v>Vestido con estampado jungla</v>
      </c>
      <c r="G568" s="4">
        <v>2</v>
      </c>
      <c r="H568" s="13">
        <v>15</v>
      </c>
      <c r="I568" s="13">
        <f>VENTAS[[#This Row],[Cantidad]]*VENTAS[[#This Row],[Precio Venta]]</f>
        <v>30</v>
      </c>
      <c r="J568" s="13">
        <f>VENTAS[[#This Row],[Total]]*10%</f>
        <v>3</v>
      </c>
      <c r="K568" s="13">
        <f>IFERROR(VLOOKUP(VENTAS[[#This Row],[Código del producto Vendido]],INVENTARIO[],24,FALSE),"-")</f>
        <v>5.5555555555555571</v>
      </c>
      <c r="L568" s="13">
        <f>(VENTAS[[#This Row],[Precio Venta]]-VENTAS[[#This Row],[Costo]])*VENTAS[[#This Row],[Cantidad]]</f>
        <v>18.888888888888886</v>
      </c>
    </row>
    <row r="569" spans="1:12" ht="14" hidden="1" x14ac:dyDescent="0.15">
      <c r="A569" s="125" t="s">
        <v>2024</v>
      </c>
      <c r="E569" s="6" t="s">
        <v>435</v>
      </c>
      <c r="F569" s="4" t="str">
        <f>IFERROR(VLOOKUP(VENTAS[[#This Row],[Código del producto Vendido]],INVENTARIO[],5,FALSE),"-")</f>
        <v>Top acanalado sin mangas</v>
      </c>
      <c r="G569" s="4">
        <v>1</v>
      </c>
      <c r="H569" s="13">
        <v>9</v>
      </c>
      <c r="I569" s="13">
        <f>VENTAS[[#This Row],[Cantidad]]*VENTAS[[#This Row],[Precio Venta]]</f>
        <v>9</v>
      </c>
      <c r="J569" s="13">
        <f>VENTAS[[#This Row],[Total]]*10%</f>
        <v>0.9</v>
      </c>
      <c r="K569" s="13">
        <f>IFERROR(VLOOKUP(VENTAS[[#This Row],[Código del producto Vendido]],INVENTARIO[],24,FALSE),"-")</f>
        <v>36.93333333333333</v>
      </c>
      <c r="L569" s="13">
        <f>(VENTAS[[#This Row],[Precio Venta]]-VENTAS[[#This Row],[Costo]])*VENTAS[[#This Row],[Cantidad]]</f>
        <v>-27.93333333333333</v>
      </c>
    </row>
    <row r="570" spans="1:12" ht="14" hidden="1" x14ac:dyDescent="0.15">
      <c r="A570" s="125" t="s">
        <v>2024</v>
      </c>
      <c r="E570" s="6" t="s">
        <v>1577</v>
      </c>
      <c r="F570" s="4" t="str">
        <f>IFERROR(VLOOKUP(VENTAS[[#This Row],[Código del producto Vendido]],INVENTARIO[],5,FALSE),"-")</f>
        <v>Top acanalado sin mangas</v>
      </c>
      <c r="G570" s="4">
        <v>1</v>
      </c>
      <c r="H570" s="13">
        <v>9</v>
      </c>
      <c r="I570" s="13">
        <f>VENTAS[[#This Row],[Cantidad]]*VENTAS[[#This Row],[Precio Venta]]</f>
        <v>9</v>
      </c>
      <c r="J570" s="13">
        <f>VENTAS[[#This Row],[Total]]*10%</f>
        <v>0.9</v>
      </c>
      <c r="K570" s="13">
        <f>IFERROR(VLOOKUP(VENTAS[[#This Row],[Código del producto Vendido]],INVENTARIO[],24,FALSE),"-")</f>
        <v>3.0777777777777775</v>
      </c>
      <c r="L570" s="13">
        <f>(VENTAS[[#This Row],[Precio Venta]]-VENTAS[[#This Row],[Costo]])*VENTAS[[#This Row],[Cantidad]]</f>
        <v>5.9222222222222225</v>
      </c>
    </row>
    <row r="571" spans="1:12" ht="14" hidden="1" x14ac:dyDescent="0.15">
      <c r="A571" s="125" t="s">
        <v>2024</v>
      </c>
      <c r="E571" s="6" t="s">
        <v>1603</v>
      </c>
      <c r="F571" s="4" t="str">
        <f>IFERROR(VLOOKUP(VENTAS[[#This Row],[Código del producto Vendido]],INVENTARIO[],5,FALSE),"-")</f>
        <v>Bermuda denim</v>
      </c>
      <c r="G571" s="4">
        <v>1</v>
      </c>
      <c r="H571" s="13">
        <v>19</v>
      </c>
      <c r="I571" s="13">
        <f>VENTAS[[#This Row],[Cantidad]]*VENTAS[[#This Row],[Precio Venta]]</f>
        <v>19</v>
      </c>
      <c r="J571" s="13">
        <f>VENTAS[[#This Row],[Total]]*10%</f>
        <v>1.9000000000000001</v>
      </c>
      <c r="K571" s="13">
        <f>IFERROR(VLOOKUP(VENTAS[[#This Row],[Código del producto Vendido]],INVENTARIO[],24,FALSE),"-")</f>
        <v>4.0444444444444443</v>
      </c>
      <c r="L571" s="13">
        <f>(VENTAS[[#This Row],[Precio Venta]]-VENTAS[[#This Row],[Costo]])*VENTAS[[#This Row],[Cantidad]]</f>
        <v>14.955555555555556</v>
      </c>
    </row>
    <row r="572" spans="1:12" ht="14" hidden="1" x14ac:dyDescent="0.15">
      <c r="A572" s="125" t="s">
        <v>2024</v>
      </c>
      <c r="E572" s="6" t="s">
        <v>1684</v>
      </c>
      <c r="F572" s="4" t="str">
        <f>IFERROR(VLOOKUP(VENTAS[[#This Row],[Código del producto Vendido]],INVENTARIO[],5,FALSE),"-")</f>
        <v xml:space="preserve"> Top Mangas Fruncidas</v>
      </c>
      <c r="G572" s="4">
        <v>1</v>
      </c>
      <c r="H572" s="13">
        <v>12</v>
      </c>
      <c r="I572" s="13">
        <f>VENTAS[[#This Row],[Cantidad]]*VENTAS[[#This Row],[Precio Venta]]</f>
        <v>12</v>
      </c>
      <c r="J572" s="13">
        <f>VENTAS[[#This Row],[Total]]*10%</f>
        <v>1.2000000000000002</v>
      </c>
      <c r="K572" s="13">
        <f>IFERROR(VLOOKUP(VENTAS[[#This Row],[Código del producto Vendido]],INVENTARIO[],24,FALSE),"-")</f>
        <v>3.9886363636363633</v>
      </c>
      <c r="L572" s="13">
        <f>(VENTAS[[#This Row],[Precio Venta]]-VENTAS[[#This Row],[Costo]])*VENTAS[[#This Row],[Cantidad]]</f>
        <v>8.0113636363636367</v>
      </c>
    </row>
    <row r="573" spans="1:12" ht="14" hidden="1" x14ac:dyDescent="0.15">
      <c r="A573" s="125" t="s">
        <v>2024</v>
      </c>
      <c r="E573" s="6" t="s">
        <v>1699</v>
      </c>
      <c r="F573" s="4" t="str">
        <f>IFERROR(VLOOKUP(VENTAS[[#This Row],[Código del producto Vendido]],INVENTARIO[],5,FALSE),"-")</f>
        <v>Set de sujetador con tira ajustable 2 paquetes</v>
      </c>
      <c r="G573" s="4">
        <v>1</v>
      </c>
      <c r="H573" s="13">
        <v>12</v>
      </c>
      <c r="I573" s="13">
        <f>VENTAS[[#This Row],[Cantidad]]*VENTAS[[#This Row],[Precio Venta]]</f>
        <v>12</v>
      </c>
      <c r="J573" s="13">
        <f>VENTAS[[#This Row],[Total]]*10%</f>
        <v>1.2000000000000002</v>
      </c>
      <c r="K573" s="13">
        <f>IFERROR(VLOOKUP(VENTAS[[#This Row],[Código del producto Vendido]],INVENTARIO[],24,FALSE),"-")</f>
        <v>6.202272727272728</v>
      </c>
      <c r="L573" s="13">
        <f>(VENTAS[[#This Row],[Precio Venta]]-VENTAS[[#This Row],[Costo]])*VENTAS[[#This Row],[Cantidad]]</f>
        <v>5.797727272727272</v>
      </c>
    </row>
    <row r="574" spans="1:12" ht="14" hidden="1" x14ac:dyDescent="0.15">
      <c r="A574" s="125" t="s">
        <v>2024</v>
      </c>
      <c r="E574" s="6" t="s">
        <v>1802</v>
      </c>
      <c r="F574" s="4" t="str">
        <f>IFERROR(VLOOKUP(VENTAS[[#This Row],[Código del producto Vendido]],INVENTARIO[],5,FALSE),"-")</f>
        <v>-</v>
      </c>
      <c r="G574" s="4">
        <v>3</v>
      </c>
      <c r="H574" s="13">
        <v>6</v>
      </c>
      <c r="I574" s="13">
        <f>VENTAS[[#This Row],[Cantidad]]*VENTAS[[#This Row],[Precio Venta]]</f>
        <v>18</v>
      </c>
      <c r="J574" s="13">
        <f>VENTAS[[#This Row],[Total]]*10%</f>
        <v>1.8</v>
      </c>
      <c r="K574" s="13" t="str">
        <f>IFERROR(VLOOKUP(VENTAS[[#This Row],[Código del producto Vendido]],INVENTARIO[],24,FALSE),"-")</f>
        <v>-</v>
      </c>
      <c r="L574" s="13" t="e">
        <f>(VENTAS[[#This Row],[Precio Venta]]-VENTAS[[#This Row],[Costo]])*VENTAS[[#This Row],[Cantidad]]</f>
        <v>#VALUE!</v>
      </c>
    </row>
    <row r="575" spans="1:12" ht="14" hidden="1" x14ac:dyDescent="0.15">
      <c r="A575" s="125" t="s">
        <v>2024</v>
      </c>
      <c r="E575" s="6" t="s">
        <v>1834</v>
      </c>
      <c r="F575" s="4" t="str">
        <f>IFERROR(VLOOKUP(VENTAS[[#This Row],[Código del producto Vendido]],INVENTARIO[],5,FALSE),"-")</f>
        <v>Sujetador adhesivo de silicona</v>
      </c>
      <c r="G575" s="4">
        <v>1</v>
      </c>
      <c r="H575" s="13">
        <v>10</v>
      </c>
      <c r="I575" s="13">
        <f>VENTAS[[#This Row],[Cantidad]]*VENTAS[[#This Row],[Precio Venta]]</f>
        <v>10</v>
      </c>
      <c r="J575" s="13">
        <f>VENTAS[[#This Row],[Total]]*10%</f>
        <v>1</v>
      </c>
      <c r="K575" s="13">
        <f>IFERROR(VLOOKUP(VENTAS[[#This Row],[Código del producto Vendido]],INVENTARIO[],24,FALSE),"-")</f>
        <v>4.93</v>
      </c>
      <c r="L575" s="13">
        <f>(VENTAS[[#This Row],[Precio Venta]]-VENTAS[[#This Row],[Costo]])*VENTAS[[#This Row],[Cantidad]]</f>
        <v>5.07</v>
      </c>
    </row>
    <row r="576" spans="1:12" ht="14" hidden="1" x14ac:dyDescent="0.15">
      <c r="A576" s="125" t="s">
        <v>2024</v>
      </c>
      <c r="E576" s="6" t="s">
        <v>1847</v>
      </c>
      <c r="F576" s="4" t="str">
        <f>IFERROR(VLOOKUP(VENTAS[[#This Row],[Código del producto Vendido]],INVENTARIO[],5,FALSE),"-")</f>
        <v>Pantaloneta roja</v>
      </c>
      <c r="G576" s="4">
        <v>1</v>
      </c>
      <c r="H576" s="13">
        <v>20</v>
      </c>
      <c r="I576" s="13">
        <f>VENTAS[[#This Row],[Cantidad]]*VENTAS[[#This Row],[Precio Venta]]</f>
        <v>20</v>
      </c>
      <c r="J576" s="13">
        <f>VENTAS[[#This Row],[Total]]*10%</f>
        <v>2</v>
      </c>
      <c r="K576" s="13">
        <f>IFERROR(VLOOKUP(VENTAS[[#This Row],[Código del producto Vendido]],INVENTARIO[],24,FALSE),"-")</f>
        <v>4.6400000000000006</v>
      </c>
      <c r="L576" s="13">
        <f>(VENTAS[[#This Row],[Precio Venta]]-VENTAS[[#This Row],[Costo]])*VENTAS[[#This Row],[Cantidad]]</f>
        <v>15.36</v>
      </c>
    </row>
    <row r="577" spans="1:12" ht="14" hidden="1" x14ac:dyDescent="0.15">
      <c r="A577" s="125" t="s">
        <v>2024</v>
      </c>
      <c r="E577" s="6" t="s">
        <v>1863</v>
      </c>
      <c r="F577" s="4" t="str">
        <f>IFERROR(VLOOKUP(VENTAS[[#This Row],[Código del producto Vendido]],INVENTARIO[],5,FALSE),"-")</f>
        <v>Cinturón negro con hebilla dorada</v>
      </c>
      <c r="G577" s="4">
        <v>1</v>
      </c>
      <c r="H577" s="13">
        <v>12</v>
      </c>
      <c r="I577" s="13">
        <f>VENTAS[[#This Row],[Cantidad]]*VENTAS[[#This Row],[Precio Venta]]</f>
        <v>12</v>
      </c>
      <c r="J577" s="13">
        <f>VENTAS[[#This Row],[Total]]*10%</f>
        <v>1.2000000000000002</v>
      </c>
      <c r="K577" s="13">
        <f>IFERROR(VLOOKUP(VENTAS[[#This Row],[Código del producto Vendido]],INVENTARIO[],24,FALSE),"-")</f>
        <v>18.57</v>
      </c>
      <c r="L577" s="13">
        <f>(VENTAS[[#This Row],[Precio Venta]]-VENTAS[[#This Row],[Costo]])*VENTAS[[#This Row],[Cantidad]]</f>
        <v>-6.57</v>
      </c>
    </row>
    <row r="578" spans="1:12" ht="14" x14ac:dyDescent="0.15">
      <c r="A578" s="125" t="s">
        <v>2229</v>
      </c>
      <c r="E578" s="6" t="s">
        <v>1688</v>
      </c>
      <c r="F578" s="4" t="str">
        <f>IFERROR(VLOOKUP(VENTAS[[#This Row],[Código del producto Vendido]],INVENTARIO[],5,FALSE),"-")</f>
        <v xml:space="preserve"> Top Básico Business Negro</v>
      </c>
      <c r="G578" s="4">
        <v>1</v>
      </c>
      <c r="H578" s="13">
        <v>12</v>
      </c>
      <c r="I578" s="13">
        <f>VENTAS[[#This Row],[Cantidad]]*VENTAS[[#This Row],[Precio Venta]]</f>
        <v>12</v>
      </c>
      <c r="J578" s="13">
        <f>VENTAS[[#This Row],[Total]]*10%</f>
        <v>1.2000000000000002</v>
      </c>
      <c r="K578" s="13">
        <f>IFERROR(VLOOKUP(VENTAS[[#This Row],[Código del producto Vendido]],INVENTARIO[],24,FALSE),"-")</f>
        <v>3.4204545454545467</v>
      </c>
      <c r="L578" s="13">
        <f>(VENTAS[[#This Row],[Precio Venta]]-VENTAS[[#This Row],[Costo]])*VENTAS[[#This Row],[Cantidad]]</f>
        <v>8.5795454545454533</v>
      </c>
    </row>
    <row r="579" spans="1:12" ht="14" x14ac:dyDescent="0.15">
      <c r="A579" s="125" t="s">
        <v>2229</v>
      </c>
      <c r="E579" s="6" t="s">
        <v>2054</v>
      </c>
      <c r="F579" s="4" t="str">
        <f>IFERROR(VLOOKUP(VENTAS[[#This Row],[Código del producto Vendido]],INVENTARIO[],5,FALSE),"-")</f>
        <v>-</v>
      </c>
      <c r="G579" s="4">
        <v>1</v>
      </c>
      <c r="H579" s="13">
        <v>30</v>
      </c>
      <c r="I579" s="13">
        <f>VENTAS[[#This Row],[Cantidad]]*VENTAS[[#This Row],[Precio Venta]]</f>
        <v>30</v>
      </c>
      <c r="J579" s="13">
        <f>VENTAS[[#This Row],[Total]]*10%</f>
        <v>3</v>
      </c>
      <c r="K579" s="13" t="str">
        <f>IFERROR(VLOOKUP(VENTAS[[#This Row],[Código del producto Vendido]],INVENTARIO[],24,FALSE),"-")</f>
        <v>-</v>
      </c>
      <c r="L579" s="13" t="e">
        <f>(VENTAS[[#This Row],[Precio Venta]]-VENTAS[[#This Row],[Costo]])*VENTAS[[#This Row],[Cantidad]]</f>
        <v>#VALUE!</v>
      </c>
    </row>
    <row r="580" spans="1:12" ht="14" x14ac:dyDescent="0.15">
      <c r="A580" s="125" t="s">
        <v>2229</v>
      </c>
      <c r="E580" s="6" t="s">
        <v>1646</v>
      </c>
      <c r="F580" s="4" t="str">
        <f>IFERROR(VLOOKUP(VENTAS[[#This Row],[Código del producto Vendido]],INVENTARIO[],5,FALSE),"-")</f>
        <v>Top Cisne Blanco</v>
      </c>
      <c r="G580" s="4">
        <v>1</v>
      </c>
      <c r="H580" s="13">
        <v>12</v>
      </c>
      <c r="I580" s="13">
        <f>VENTAS[[#This Row],[Cantidad]]*VENTAS[[#This Row],[Precio Venta]]</f>
        <v>12</v>
      </c>
      <c r="J580" s="13">
        <f>VENTAS[[#This Row],[Total]]*10%</f>
        <v>1.2000000000000002</v>
      </c>
      <c r="K580" s="13">
        <f>IFERROR(VLOOKUP(VENTAS[[#This Row],[Código del producto Vendido]],INVENTARIO[],24,FALSE),"-")</f>
        <v>9.2536363636363639</v>
      </c>
      <c r="L580" s="13">
        <f>(VENTAS[[#This Row],[Precio Venta]]-VENTAS[[#This Row],[Costo]])*VENTAS[[#This Row],[Cantidad]]</f>
        <v>2.7463636363636361</v>
      </c>
    </row>
    <row r="581" spans="1:12" ht="14" x14ac:dyDescent="0.15">
      <c r="A581" s="125" t="s">
        <v>2229</v>
      </c>
      <c r="E581" s="6" t="s">
        <v>1381</v>
      </c>
      <c r="F581" s="4" t="str">
        <f>IFERROR(VLOOKUP(VENTAS[[#This Row],[Código del producto Vendido]],INVENTARIO[],5,FALSE),"-")</f>
        <v>Jeans de pierna recta desgarro</v>
      </c>
      <c r="G581" s="4">
        <v>1</v>
      </c>
      <c r="H581" s="13">
        <v>30</v>
      </c>
      <c r="I581" s="13">
        <f>VENTAS[[#This Row],[Cantidad]]*VENTAS[[#This Row],[Precio Venta]]</f>
        <v>30</v>
      </c>
      <c r="J581" s="13">
        <f>VENTAS[[#This Row],[Total]]*10%</f>
        <v>3</v>
      </c>
      <c r="K581" s="13">
        <f>IFERROR(VLOOKUP(VENTAS[[#This Row],[Código del producto Vendido]],INVENTARIO[],24,FALSE),"-")</f>
        <v>24.939999999999998</v>
      </c>
      <c r="L581" s="13">
        <f>(VENTAS[[#This Row],[Precio Venta]]-VENTAS[[#This Row],[Costo]])*VENTAS[[#This Row],[Cantidad]]</f>
        <v>5.0600000000000023</v>
      </c>
    </row>
    <row r="582" spans="1:12" ht="14" x14ac:dyDescent="0.15">
      <c r="A582" s="125" t="s">
        <v>2229</v>
      </c>
      <c r="E582" s="6" t="s">
        <v>1406</v>
      </c>
      <c r="F582" s="4" t="str">
        <f>IFERROR(VLOOKUP(VENTAS[[#This Row],[Código del producto Vendido]],INVENTARIO[],5,FALSE),"-")</f>
        <v>Vestido slip abertura de espalda abierta de cuello desbocado</v>
      </c>
      <c r="G582" s="4">
        <v>1</v>
      </c>
      <c r="H582" s="13">
        <v>30</v>
      </c>
      <c r="I582" s="13">
        <f>VENTAS[[#This Row],[Cantidad]]*VENTAS[[#This Row],[Precio Venta]]</f>
        <v>30</v>
      </c>
      <c r="J582" s="13">
        <f>VENTAS[[#This Row],[Total]]*10%</f>
        <v>3</v>
      </c>
      <c r="K582" s="13">
        <f>IFERROR(VLOOKUP(VENTAS[[#This Row],[Código del producto Vendido]],INVENTARIO[],24,FALSE),"-")</f>
        <v>10.513333333333335</v>
      </c>
      <c r="L582" s="13">
        <f>(VENTAS[[#This Row],[Precio Venta]]-VENTAS[[#This Row],[Costo]])*VENTAS[[#This Row],[Cantidad]]</f>
        <v>19.486666666666665</v>
      </c>
    </row>
    <row r="583" spans="1:12" ht="14" x14ac:dyDescent="0.15">
      <c r="A583" s="125" t="s">
        <v>2229</v>
      </c>
      <c r="E583" s="6" t="s">
        <v>1437</v>
      </c>
      <c r="F583" s="4" t="str">
        <f>IFERROR(VLOOKUP(VENTAS[[#This Row],[Código del producto Vendido]],INVENTARIO[],5,FALSE),"-")</f>
        <v>Conjunto falda y blusa</v>
      </c>
      <c r="G583" s="4">
        <v>1</v>
      </c>
      <c r="H583" s="13">
        <v>45</v>
      </c>
      <c r="I583" s="13">
        <f>VENTAS[[#This Row],[Cantidad]]*VENTAS[[#This Row],[Precio Venta]]</f>
        <v>45</v>
      </c>
      <c r="J583" s="13">
        <f>VENTAS[[#This Row],[Total]]*10%</f>
        <v>4.5</v>
      </c>
      <c r="K583" s="13">
        <f>IFERROR(VLOOKUP(VENTAS[[#This Row],[Código del producto Vendido]],INVENTARIO[],24,FALSE),"-")</f>
        <v>21.346666666666664</v>
      </c>
      <c r="L583" s="13">
        <f>(VENTAS[[#This Row],[Precio Venta]]-VENTAS[[#This Row],[Costo]])*VENTAS[[#This Row],[Cantidad]]</f>
        <v>23.653333333333336</v>
      </c>
    </row>
    <row r="584" spans="1:12" ht="14" x14ac:dyDescent="0.15">
      <c r="A584" s="125" t="s">
        <v>2229</v>
      </c>
      <c r="E584" s="6" t="s">
        <v>1486</v>
      </c>
      <c r="F584" s="4" t="str">
        <f>IFERROR(VLOOKUP(VENTAS[[#This Row],[Código del producto Vendido]],INVENTARIO[],5,FALSE),"-")</f>
        <v xml:space="preserve">Top corto de cuello cuadrado </v>
      </c>
      <c r="G584" s="4">
        <v>1</v>
      </c>
      <c r="H584" s="13">
        <v>12</v>
      </c>
      <c r="I584" s="13">
        <f>VENTAS[[#This Row],[Cantidad]]*VENTAS[[#This Row],[Precio Venta]]</f>
        <v>12</v>
      </c>
      <c r="J584" s="13">
        <f>VENTAS[[#This Row],[Total]]*10%</f>
        <v>1.2000000000000002</v>
      </c>
      <c r="K584" s="13">
        <f>IFERROR(VLOOKUP(VENTAS[[#This Row],[Código del producto Vendido]],INVENTARIO[],24,FALSE),"-")</f>
        <v>3.3655555555555559</v>
      </c>
      <c r="L584" s="13">
        <f>(VENTAS[[#This Row],[Precio Venta]]-VENTAS[[#This Row],[Costo]])*VENTAS[[#This Row],[Cantidad]]</f>
        <v>8.6344444444444441</v>
      </c>
    </row>
    <row r="585" spans="1:12" ht="14" x14ac:dyDescent="0.15">
      <c r="A585" s="125" t="s">
        <v>2229</v>
      </c>
      <c r="E585" s="6" t="s">
        <v>1500</v>
      </c>
      <c r="F585" s="4" t="str">
        <f>IFERROR(VLOOKUP(VENTAS[[#This Row],[Código del producto Vendido]],INVENTARIO[],5,FALSE),"-")</f>
        <v xml:space="preserve">Bolsa cuadrada mini geométrico </v>
      </c>
      <c r="G585" s="4">
        <v>1</v>
      </c>
      <c r="H585" s="13">
        <v>0</v>
      </c>
      <c r="I585" s="13">
        <f>VENTAS[[#This Row],[Cantidad]]*VENTAS[[#This Row],[Precio Venta]]</f>
        <v>0</v>
      </c>
      <c r="J585" s="13">
        <f>VENTAS[[#This Row],[Total]]*10%</f>
        <v>0</v>
      </c>
      <c r="K585" s="13">
        <f>IFERROR(VLOOKUP(VENTAS[[#This Row],[Código del producto Vendido]],INVENTARIO[],24,FALSE),"-")</f>
        <v>7.1622222222222227</v>
      </c>
      <c r="L585" s="13">
        <f>(VENTAS[[#This Row],[Precio Venta]]-VENTAS[[#This Row],[Costo]])*VENTAS[[#This Row],[Cantidad]]</f>
        <v>-7.1622222222222227</v>
      </c>
    </row>
    <row r="586" spans="1:12" ht="14" x14ac:dyDescent="0.15">
      <c r="A586" s="125" t="s">
        <v>2229</v>
      </c>
      <c r="E586" s="6" t="s">
        <v>1513</v>
      </c>
      <c r="F586" s="4" t="str">
        <f>IFERROR(VLOOKUP(VENTAS[[#This Row],[Código del producto Vendido]],INVENTARIO[],5,FALSE),"-")</f>
        <v>Calcetines unicolor</v>
      </c>
      <c r="G586" s="4">
        <v>8</v>
      </c>
      <c r="H586" s="13">
        <v>1.5</v>
      </c>
      <c r="I586" s="13">
        <f>VENTAS[[#This Row],[Cantidad]]*VENTAS[[#This Row],[Precio Venta]]</f>
        <v>12</v>
      </c>
      <c r="J586" s="13">
        <f>VENTAS[[#This Row],[Total]]*10%</f>
        <v>1.2000000000000002</v>
      </c>
      <c r="K586" s="13">
        <f>IFERROR(VLOOKUP(VENTAS[[#This Row],[Código del producto Vendido]],INVENTARIO[],24,FALSE),"-")</f>
        <v>9.5555555555555554</v>
      </c>
      <c r="L586" s="13">
        <f>(VENTAS[[#This Row],[Precio Venta]]-VENTAS[[#This Row],[Costo]])*VENTAS[[#This Row],[Cantidad]]</f>
        <v>-64.444444444444443</v>
      </c>
    </row>
    <row r="587" spans="1:12" ht="14" x14ac:dyDescent="0.15">
      <c r="A587" s="125" t="s">
        <v>2229</v>
      </c>
      <c r="E587" s="6" t="s">
        <v>1544</v>
      </c>
      <c r="F587" s="4" t="str">
        <f>IFERROR(VLOOKUP(VENTAS[[#This Row],[Código del producto Vendido]],INVENTARIO[],5,FALSE),"-")</f>
        <v>Vestido de tirantes unicolor con abertura</v>
      </c>
      <c r="G587" s="4">
        <v>1</v>
      </c>
      <c r="H587" s="13">
        <v>16</v>
      </c>
      <c r="I587" s="13">
        <f>VENTAS[[#This Row],[Cantidad]]*VENTAS[[#This Row],[Precio Venta]]</f>
        <v>16</v>
      </c>
      <c r="J587" s="13">
        <f>VENTAS[[#This Row],[Total]]*10%</f>
        <v>1.6</v>
      </c>
      <c r="K587" s="13">
        <f>IFERROR(VLOOKUP(VENTAS[[#This Row],[Código del producto Vendido]],INVENTARIO[],24,FALSE),"-")</f>
        <v>6.2777777777777786</v>
      </c>
      <c r="L587" s="13">
        <f>(VENTAS[[#This Row],[Precio Venta]]-VENTAS[[#This Row],[Costo]])*VENTAS[[#This Row],[Cantidad]]</f>
        <v>9.7222222222222214</v>
      </c>
    </row>
    <row r="588" spans="1:12" ht="14" x14ac:dyDescent="0.15">
      <c r="A588" s="125" t="s">
        <v>2229</v>
      </c>
      <c r="E588" s="6" t="s">
        <v>435</v>
      </c>
      <c r="F588" s="4" t="str">
        <f>IFERROR(VLOOKUP(VENTAS[[#This Row],[Código del producto Vendido]],INVENTARIO[],5,FALSE),"-")</f>
        <v>Top acanalado sin mangas</v>
      </c>
      <c r="G588" s="4">
        <v>1</v>
      </c>
      <c r="H588" s="13">
        <v>12</v>
      </c>
      <c r="I588" s="13">
        <f>VENTAS[[#This Row],[Cantidad]]*VENTAS[[#This Row],[Precio Venta]]</f>
        <v>12</v>
      </c>
      <c r="J588" s="13">
        <f>VENTAS[[#This Row],[Total]]*10%</f>
        <v>1.2000000000000002</v>
      </c>
      <c r="K588" s="13">
        <f>IFERROR(VLOOKUP(VENTAS[[#This Row],[Código del producto Vendido]],INVENTARIO[],24,FALSE),"-")</f>
        <v>36.93333333333333</v>
      </c>
      <c r="L588" s="13">
        <f>(VENTAS[[#This Row],[Precio Venta]]-VENTAS[[#This Row],[Costo]])*VENTAS[[#This Row],[Cantidad]]</f>
        <v>-24.93333333333333</v>
      </c>
    </row>
    <row r="589" spans="1:12" ht="14" x14ac:dyDescent="0.15">
      <c r="A589" s="125" t="s">
        <v>2229</v>
      </c>
      <c r="E589" t="s">
        <v>1581</v>
      </c>
      <c r="F589" s="4" t="str">
        <f>IFERROR(VLOOKUP(VENTAS[[#This Row],[Código del producto Vendido]],INVENTARIO[],5,FALSE),"-")</f>
        <v>Sostén Push-up</v>
      </c>
      <c r="G589" s="4">
        <v>1</v>
      </c>
      <c r="H589" s="13">
        <v>12</v>
      </c>
      <c r="I589" s="13">
        <f>VENTAS[[#This Row],[Cantidad]]*VENTAS[[#This Row],[Precio Venta]]</f>
        <v>12</v>
      </c>
      <c r="J589" s="13">
        <f>VENTAS[[#This Row],[Total]]*10%</f>
        <v>1.2000000000000002</v>
      </c>
      <c r="K589" s="13">
        <f>IFERROR(VLOOKUP(VENTAS[[#This Row],[Código del producto Vendido]],INVENTARIO[],24,FALSE),"-")</f>
        <v>2.3666666666666654</v>
      </c>
      <c r="L589" s="13">
        <f>(VENTAS[[#This Row],[Precio Venta]]-VENTAS[[#This Row],[Costo]])*VENTAS[[#This Row],[Cantidad]]</f>
        <v>9.6333333333333346</v>
      </c>
    </row>
    <row r="590" spans="1:12" ht="14" x14ac:dyDescent="0.15">
      <c r="A590" s="125" t="s">
        <v>2229</v>
      </c>
      <c r="E590" s="6" t="s">
        <v>1621</v>
      </c>
      <c r="F590" s="4" t="str">
        <f>IFERROR(VLOOKUP(VENTAS[[#This Row],[Código del producto Vendido]],INVENTARIO[],5,FALSE),"-")</f>
        <v>Rubor Rosa</v>
      </c>
      <c r="G590" s="4">
        <v>1</v>
      </c>
      <c r="H590" s="13">
        <v>0</v>
      </c>
      <c r="I590" s="13">
        <f>VENTAS[[#This Row],[Cantidad]]*VENTAS[[#This Row],[Precio Venta]]</f>
        <v>0</v>
      </c>
      <c r="J590" s="13">
        <f>VENTAS[[#This Row],[Total]]*10%</f>
        <v>0</v>
      </c>
      <c r="K590" s="13">
        <f>IFERROR(VLOOKUP(VENTAS[[#This Row],[Código del producto Vendido]],INVENTARIO[],24,FALSE),"-")</f>
        <v>4.6666666666666661</v>
      </c>
      <c r="L590" s="13">
        <f>(VENTAS[[#This Row],[Precio Venta]]-VENTAS[[#This Row],[Costo]])*VENTAS[[#This Row],[Cantidad]]</f>
        <v>-4.6666666666666661</v>
      </c>
    </row>
    <row r="591" spans="1:12" ht="14" x14ac:dyDescent="0.15">
      <c r="A591" s="125" t="s">
        <v>2229</v>
      </c>
      <c r="E591" s="6" t="s">
        <v>1622</v>
      </c>
      <c r="F591" s="4" t="str">
        <f>IFERROR(VLOOKUP(VENTAS[[#This Row],[Código del producto Vendido]],INVENTARIO[],5,FALSE),"-")</f>
        <v>Vestido pasión</v>
      </c>
      <c r="G591" s="4">
        <v>1</v>
      </c>
      <c r="H591" s="13">
        <v>35</v>
      </c>
      <c r="I591" s="13">
        <f>VENTAS[[#This Row],[Cantidad]]*VENTAS[[#This Row],[Precio Venta]]</f>
        <v>35</v>
      </c>
      <c r="J591" s="13">
        <f>VENTAS[[#This Row],[Total]]*10%</f>
        <v>3.5</v>
      </c>
      <c r="K591" s="13">
        <f>IFERROR(VLOOKUP(VENTAS[[#This Row],[Código del producto Vendido]],INVENTARIO[],24,FALSE),"-")</f>
        <v>5.1111111111111107</v>
      </c>
      <c r="L591" s="13">
        <f>(VENTAS[[#This Row],[Precio Venta]]-VENTAS[[#This Row],[Costo]])*VENTAS[[#This Row],[Cantidad]]</f>
        <v>29.888888888888889</v>
      </c>
    </row>
    <row r="592" spans="1:12" ht="14" x14ac:dyDescent="0.15">
      <c r="A592" s="125" t="s">
        <v>2229</v>
      </c>
      <c r="E592" s="6" t="s">
        <v>1771</v>
      </c>
      <c r="F592" s="4" t="str">
        <f>IFERROR(VLOOKUP(VENTAS[[#This Row],[Código del producto Vendido]],INVENTARIO[],5,FALSE),"-")</f>
        <v>Brasier de encaje_Negro Unitalla</v>
      </c>
      <c r="G592" s="4">
        <v>1</v>
      </c>
      <c r="H592" s="13">
        <v>7</v>
      </c>
      <c r="I592" s="13">
        <f>VENTAS[[#This Row],[Cantidad]]*VENTAS[[#This Row],[Precio Venta]]</f>
        <v>7</v>
      </c>
      <c r="J592" s="13">
        <f>VENTAS[[#This Row],[Total]]*10%</f>
        <v>0.70000000000000007</v>
      </c>
      <c r="K592" s="13">
        <f>IFERROR(VLOOKUP(VENTAS[[#This Row],[Código del producto Vendido]],INVENTARIO[],24,FALSE),"-")</f>
        <v>10.355555555555554</v>
      </c>
      <c r="L592" s="13">
        <f>(VENTAS[[#This Row],[Precio Venta]]-VENTAS[[#This Row],[Costo]])*VENTAS[[#This Row],[Cantidad]]</f>
        <v>-3.3555555555555543</v>
      </c>
    </row>
    <row r="593" spans="1:12" ht="14" x14ac:dyDescent="0.15">
      <c r="A593" s="125" t="s">
        <v>2229</v>
      </c>
      <c r="E593" s="6" t="s">
        <v>1664</v>
      </c>
      <c r="F593" s="4" t="str">
        <f>IFERROR(VLOOKUP(VENTAS[[#This Row],[Código del producto Vendido]],INVENTARIO[],5,FALSE),"-")</f>
        <v>Falda Godines</v>
      </c>
      <c r="G593" s="4">
        <v>1</v>
      </c>
      <c r="H593" s="13">
        <v>15</v>
      </c>
      <c r="I593" s="13">
        <f>VENTAS[[#This Row],[Cantidad]]*VENTAS[[#This Row],[Precio Venta]]</f>
        <v>15</v>
      </c>
      <c r="J593" s="13">
        <f>VENTAS[[#This Row],[Total]]*10%</f>
        <v>1.5</v>
      </c>
      <c r="K593" s="13">
        <f>IFERROR(VLOOKUP(VENTAS[[#This Row],[Código del producto Vendido]],INVENTARIO[],24,FALSE),"-")</f>
        <v>5.7513636363636369</v>
      </c>
      <c r="L593" s="13">
        <f>(VENTAS[[#This Row],[Precio Venta]]-VENTAS[[#This Row],[Costo]])*VENTAS[[#This Row],[Cantidad]]</f>
        <v>9.2486363636363631</v>
      </c>
    </row>
    <row r="594" spans="1:12" ht="14" x14ac:dyDescent="0.15">
      <c r="A594" s="125" t="s">
        <v>2229</v>
      </c>
      <c r="E594" s="6" t="s">
        <v>1677</v>
      </c>
      <c r="F594" s="4" t="str">
        <f>IFERROR(VLOOKUP(VENTAS[[#This Row],[Código del producto Vendido]],INVENTARIO[],5,FALSE),"-")</f>
        <v>Pantalón Business Básico</v>
      </c>
      <c r="G594" s="4">
        <v>1</v>
      </c>
      <c r="H594" s="13">
        <v>30</v>
      </c>
      <c r="I594" s="13">
        <f>VENTAS[[#This Row],[Cantidad]]*VENTAS[[#This Row],[Precio Venta]]</f>
        <v>30</v>
      </c>
      <c r="J594" s="13">
        <f>VENTAS[[#This Row],[Total]]*10%</f>
        <v>3</v>
      </c>
      <c r="K594" s="13">
        <f>IFERROR(VLOOKUP(VENTAS[[#This Row],[Código del producto Vendido]],INVENTARIO[],24,FALSE),"-")</f>
        <v>7.6554545454545462</v>
      </c>
      <c r="L594" s="13">
        <f>(VENTAS[[#This Row],[Precio Venta]]-VENTAS[[#This Row],[Costo]])*VENTAS[[#This Row],[Cantidad]]</f>
        <v>22.344545454545454</v>
      </c>
    </row>
    <row r="595" spans="1:12" ht="14" x14ac:dyDescent="0.15">
      <c r="A595" s="125" t="s">
        <v>2229</v>
      </c>
      <c r="E595" s="6" t="s">
        <v>1699</v>
      </c>
      <c r="F595" s="4" t="str">
        <f>IFERROR(VLOOKUP(VENTAS[[#This Row],[Código del producto Vendido]],INVENTARIO[],5,FALSE),"-")</f>
        <v>Set de sujetador con tira ajustable 2 paquetes</v>
      </c>
      <c r="G595" s="4">
        <v>1</v>
      </c>
      <c r="H595" s="13">
        <v>15</v>
      </c>
      <c r="I595" s="13">
        <f>VENTAS[[#This Row],[Cantidad]]*VENTAS[[#This Row],[Precio Venta]]</f>
        <v>15</v>
      </c>
      <c r="J595" s="13">
        <f>VENTAS[[#This Row],[Total]]*10%</f>
        <v>1.5</v>
      </c>
      <c r="K595" s="13">
        <f>IFERROR(VLOOKUP(VENTAS[[#This Row],[Código del producto Vendido]],INVENTARIO[],24,FALSE),"-")</f>
        <v>6.202272727272728</v>
      </c>
      <c r="L595" s="13">
        <f>(VENTAS[[#This Row],[Precio Venta]]-VENTAS[[#This Row],[Costo]])*VENTAS[[#This Row],[Cantidad]]</f>
        <v>8.797727272727272</v>
      </c>
    </row>
    <row r="596" spans="1:12" ht="14" x14ac:dyDescent="0.15">
      <c r="A596" s="125" t="s">
        <v>2229</v>
      </c>
      <c r="E596" s="6" t="s">
        <v>1707</v>
      </c>
      <c r="F596" s="4" t="str">
        <f>IFERROR(VLOOKUP(VENTAS[[#This Row],[Código del producto Vendido]],INVENTARIO[],5,FALSE),"-")</f>
        <v>Sujetador Básico</v>
      </c>
      <c r="G596" s="4">
        <v>1</v>
      </c>
      <c r="H596" s="13">
        <v>12</v>
      </c>
      <c r="I596" s="13">
        <f>VENTAS[[#This Row],[Cantidad]]*VENTAS[[#This Row],[Precio Venta]]</f>
        <v>12</v>
      </c>
      <c r="J596" s="13">
        <f>VENTAS[[#This Row],[Total]]*10%</f>
        <v>1.2000000000000002</v>
      </c>
      <c r="K596" s="13">
        <f>IFERROR(VLOOKUP(VENTAS[[#This Row],[Código del producto Vendido]],INVENTARIO[],24,FALSE),"-")</f>
        <v>6.9965909090909086</v>
      </c>
      <c r="L596" s="13">
        <f>(VENTAS[[#This Row],[Precio Venta]]-VENTAS[[#This Row],[Costo]])*VENTAS[[#This Row],[Cantidad]]</f>
        <v>5.0034090909090914</v>
      </c>
    </row>
    <row r="597" spans="1:12" ht="14" x14ac:dyDescent="0.15">
      <c r="A597" s="125" t="s">
        <v>2229</v>
      </c>
      <c r="E597" s="6" t="s">
        <v>1717</v>
      </c>
      <c r="F597" s="4" t="str">
        <f>IFERROR(VLOOKUP(VENTAS[[#This Row],[Código del producto Vendido]],INVENTARIO[],5,FALSE),"-")</f>
        <v>Pantaloneta Camel</v>
      </c>
      <c r="G597" s="4">
        <v>1</v>
      </c>
      <c r="H597" s="13">
        <v>30</v>
      </c>
      <c r="I597" s="13">
        <f>VENTAS[[#This Row],[Cantidad]]*VENTAS[[#This Row],[Precio Venta]]</f>
        <v>30</v>
      </c>
      <c r="J597" s="13">
        <f>VENTAS[[#This Row],[Total]]*10%</f>
        <v>3</v>
      </c>
      <c r="K597" s="13">
        <f>IFERROR(VLOOKUP(VENTAS[[#This Row],[Código del producto Vendido]],INVENTARIO[],24,FALSE),"-")</f>
        <v>25.05681818181818</v>
      </c>
      <c r="L597" s="13">
        <f>(VENTAS[[#This Row],[Precio Venta]]-VENTAS[[#This Row],[Costo]])*VENTAS[[#This Row],[Cantidad]]</f>
        <v>4.9431818181818201</v>
      </c>
    </row>
    <row r="598" spans="1:12" ht="14" x14ac:dyDescent="0.15">
      <c r="A598" s="125" t="s">
        <v>2229</v>
      </c>
      <c r="E598" s="6" t="s">
        <v>1921</v>
      </c>
      <c r="F598" s="4" t="str">
        <f>IFERROR(VLOOKUP(VENTAS[[#This Row],[Código del producto Vendido]],INVENTARIO[],5,FALSE),"-")</f>
        <v>Blazer Crema</v>
      </c>
      <c r="G598" s="4">
        <v>1</v>
      </c>
      <c r="H598" s="13">
        <v>40</v>
      </c>
      <c r="I598" s="13">
        <f>VENTAS[[#This Row],[Cantidad]]*VENTAS[[#This Row],[Precio Venta]]</f>
        <v>40</v>
      </c>
      <c r="J598" s="13">
        <f>VENTAS[[#This Row],[Total]]*10%</f>
        <v>4</v>
      </c>
      <c r="K598" s="13">
        <f>IFERROR(VLOOKUP(VENTAS[[#This Row],[Código del producto Vendido]],INVENTARIO[],24,FALSE),"-")</f>
        <v>12</v>
      </c>
      <c r="L598" s="13">
        <f>(VENTAS[[#This Row],[Precio Venta]]-VENTAS[[#This Row],[Costo]])*VENTAS[[#This Row],[Cantidad]]</f>
        <v>28</v>
      </c>
    </row>
    <row r="599" spans="1:12" ht="14" x14ac:dyDescent="0.15">
      <c r="A599" s="125" t="s">
        <v>2229</v>
      </c>
      <c r="E599" s="6" t="s">
        <v>2034</v>
      </c>
      <c r="F599" s="4" t="str">
        <f>IFERROR(VLOOKUP(VENTAS[[#This Row],[Código del producto Vendido]],INVENTARIO[],5,FALSE),"-")</f>
        <v>Cardigan Amarillo</v>
      </c>
      <c r="G599" s="4">
        <v>1</v>
      </c>
      <c r="H599" s="13">
        <v>22</v>
      </c>
      <c r="I599" s="13">
        <f>VENTAS[[#This Row],[Cantidad]]*VENTAS[[#This Row],[Precio Venta]]</f>
        <v>22</v>
      </c>
      <c r="J599" s="13">
        <f>VENTAS[[#This Row],[Total]]*10%</f>
        <v>2.2000000000000002</v>
      </c>
      <c r="K599" s="13">
        <f>IFERROR(VLOOKUP(VENTAS[[#This Row],[Código del producto Vendido]],INVENTARIO[],24,FALSE),"-")</f>
        <v>4.8000000000000007</v>
      </c>
      <c r="L599" s="13">
        <f>(VENTAS[[#This Row],[Precio Venta]]-VENTAS[[#This Row],[Costo]])*VENTAS[[#This Row],[Cantidad]]</f>
        <v>17.2</v>
      </c>
    </row>
    <row r="600" spans="1:12" ht="14" x14ac:dyDescent="0.15">
      <c r="A600" s="125" t="s">
        <v>2229</v>
      </c>
      <c r="E600" s="6" t="s">
        <v>2035</v>
      </c>
      <c r="F600" s="4" t="str">
        <f>IFERROR(VLOOKUP(VENTAS[[#This Row],[Código del producto Vendido]],INVENTARIO[],5,FALSE),"-")</f>
        <v>Cardigan Amarillo</v>
      </c>
      <c r="G600" s="4">
        <v>1</v>
      </c>
      <c r="H600" s="13">
        <v>22</v>
      </c>
      <c r="I600" s="13">
        <f>VENTAS[[#This Row],[Cantidad]]*VENTAS[[#This Row],[Precio Venta]]</f>
        <v>22</v>
      </c>
      <c r="J600" s="13">
        <f>VENTAS[[#This Row],[Total]]*10%</f>
        <v>2.2000000000000002</v>
      </c>
      <c r="K600" s="13">
        <f>IFERROR(VLOOKUP(VENTAS[[#This Row],[Código del producto Vendido]],INVENTARIO[],24,FALSE),"-")</f>
        <v>4.8000000000000007</v>
      </c>
      <c r="L600" s="13">
        <f>(VENTAS[[#This Row],[Precio Venta]]-VENTAS[[#This Row],[Costo]])*VENTAS[[#This Row],[Cantidad]]</f>
        <v>17.2</v>
      </c>
    </row>
    <row r="601" spans="1:12" ht="14" x14ac:dyDescent="0.15">
      <c r="A601" s="125" t="s">
        <v>2229</v>
      </c>
      <c r="E601" s="6" t="s">
        <v>2038</v>
      </c>
      <c r="F601" s="4" t="str">
        <f>IFERROR(VLOOKUP(VENTAS[[#This Row],[Código del producto Vendido]],INVENTARIO[],5,FALSE),"-")</f>
        <v>Sweater rosa con mangas abiertas</v>
      </c>
      <c r="G601" s="4">
        <v>2</v>
      </c>
      <c r="H601" s="13">
        <v>22</v>
      </c>
      <c r="I601" s="13">
        <f>VENTAS[[#This Row],[Cantidad]]*VENTAS[[#This Row],[Precio Venta]]</f>
        <v>44</v>
      </c>
      <c r="J601" s="13">
        <f>VENTAS[[#This Row],[Total]]*10%</f>
        <v>4.4000000000000004</v>
      </c>
      <c r="K601" s="13">
        <f>IFERROR(VLOOKUP(VENTAS[[#This Row],[Código del producto Vendido]],INVENTARIO[],24,FALSE),"-")</f>
        <v>-0.39999999999999858</v>
      </c>
      <c r="L601" s="13">
        <f>(VENTAS[[#This Row],[Precio Venta]]-VENTAS[[#This Row],[Costo]])*VENTAS[[#This Row],[Cantidad]]</f>
        <v>44.8</v>
      </c>
    </row>
    <row r="602" spans="1:12" ht="14" x14ac:dyDescent="0.15">
      <c r="A602" s="125" t="s">
        <v>2229</v>
      </c>
      <c r="E602" s="6" t="s">
        <v>2245</v>
      </c>
      <c r="F602" s="4" t="str">
        <f>IFERROR(VLOOKUP(VENTAS[[#This Row],[Código del producto Vendido]],INVENTARIO[],5,FALSE),"-")</f>
        <v xml:space="preserve">Blazer Azul </v>
      </c>
      <c r="G602" s="4">
        <v>1</v>
      </c>
      <c r="H602" s="13">
        <v>40</v>
      </c>
      <c r="I602" s="13">
        <f>VENTAS[[#This Row],[Cantidad]]*VENTAS[[#This Row],[Precio Venta]]</f>
        <v>40</v>
      </c>
      <c r="J602" s="13">
        <f>VENTAS[[#This Row],[Total]]*10%</f>
        <v>4</v>
      </c>
      <c r="K602" s="13">
        <f>IFERROR(VLOOKUP(VENTAS[[#This Row],[Código del producto Vendido]],INVENTARIO[],24,FALSE),"-")</f>
        <v>16</v>
      </c>
      <c r="L602" s="13">
        <f>(VENTAS[[#This Row],[Precio Venta]]-VENTAS[[#This Row],[Costo]])*VENTAS[[#This Row],[Cantidad]]</f>
        <v>24</v>
      </c>
    </row>
    <row r="603" spans="1:12" ht="14" x14ac:dyDescent="0.15">
      <c r="A603" s="125" t="s">
        <v>2229</v>
      </c>
      <c r="E603" s="6" t="s">
        <v>2089</v>
      </c>
      <c r="F603" s="4" t="str">
        <f>IFERROR(VLOOKUP(VENTAS[[#This Row],[Código del producto Vendido]],INVENTARIO[],5,FALSE),"-")</f>
        <v>Mocasín con herrajes</v>
      </c>
      <c r="G603" s="4">
        <v>1</v>
      </c>
      <c r="H603" s="13">
        <v>43</v>
      </c>
      <c r="I603" s="13">
        <f>VENTAS[[#This Row],[Cantidad]]*VENTAS[[#This Row],[Precio Venta]]</f>
        <v>43</v>
      </c>
      <c r="J603" s="13">
        <f>VENTAS[[#This Row],[Total]]*10%</f>
        <v>4.3</v>
      </c>
      <c r="K603" s="13">
        <f>IFERROR(VLOOKUP(VENTAS[[#This Row],[Código del producto Vendido]],INVENTARIO[],24,FALSE),"-")</f>
        <v>11.21</v>
      </c>
      <c r="L603" s="13">
        <f>(VENTAS[[#This Row],[Precio Venta]]-VENTAS[[#This Row],[Costo]])*VENTAS[[#This Row],[Cantidad]]</f>
        <v>31.79</v>
      </c>
    </row>
    <row r="604" spans="1:12" ht="14" x14ac:dyDescent="0.15">
      <c r="A604" s="125" t="s">
        <v>2229</v>
      </c>
      <c r="E604" s="6" t="s">
        <v>2120</v>
      </c>
      <c r="F604" s="4" t="str">
        <f>IFERROR(VLOOKUP(VENTAS[[#This Row],[Código del producto Vendido]],INVENTARIO[],5,FALSE),"-")</f>
        <v>Mocasín con herrajes</v>
      </c>
      <c r="G604" s="4">
        <v>1</v>
      </c>
      <c r="H604" s="13">
        <v>43</v>
      </c>
      <c r="I604" s="13">
        <f>VENTAS[[#This Row],[Cantidad]]*VENTAS[[#This Row],[Precio Venta]]</f>
        <v>43</v>
      </c>
      <c r="J604" s="13">
        <f>VENTAS[[#This Row],[Total]]*10%</f>
        <v>4.3</v>
      </c>
      <c r="K604" s="13">
        <f>IFERROR(VLOOKUP(VENTAS[[#This Row],[Código del producto Vendido]],INVENTARIO[],24,FALSE),"-")</f>
        <v>11.21</v>
      </c>
      <c r="L604" s="13">
        <f>(VENTAS[[#This Row],[Precio Venta]]-VENTAS[[#This Row],[Costo]])*VENTAS[[#This Row],[Cantidad]]</f>
        <v>31.79</v>
      </c>
    </row>
    <row r="605" spans="1:12" ht="14" x14ac:dyDescent="0.15">
      <c r="A605" s="125" t="s">
        <v>2229</v>
      </c>
      <c r="E605" s="6" t="s">
        <v>2121</v>
      </c>
      <c r="F605" s="4" t="str">
        <f>IFERROR(VLOOKUP(VENTAS[[#This Row],[Código del producto Vendido]],INVENTARIO[],5,FALSE),"-")</f>
        <v>Sandalias minimalistas de plataforma</v>
      </c>
      <c r="G605" s="4">
        <v>1</v>
      </c>
      <c r="H605" s="13">
        <v>30</v>
      </c>
      <c r="I605" s="13">
        <f>VENTAS[[#This Row],[Cantidad]]*VENTAS[[#This Row],[Precio Venta]]</f>
        <v>30</v>
      </c>
      <c r="J605" s="13">
        <f>VENTAS[[#This Row],[Total]]*10%</f>
        <v>3</v>
      </c>
      <c r="K605" s="13">
        <f>IFERROR(VLOOKUP(VENTAS[[#This Row],[Código del producto Vendido]],INVENTARIO[],24,FALSE),"-")</f>
        <v>9.009999999999998</v>
      </c>
      <c r="L605" s="13">
        <f>(VENTAS[[#This Row],[Precio Venta]]-VENTAS[[#This Row],[Costo]])*VENTAS[[#This Row],[Cantidad]]</f>
        <v>20.990000000000002</v>
      </c>
    </row>
    <row r="606" spans="1:12" ht="14" x14ac:dyDescent="0.15">
      <c r="A606" s="125" t="s">
        <v>2229</v>
      </c>
      <c r="E606" s="6" t="s">
        <v>1586</v>
      </c>
      <c r="F606" s="4" t="str">
        <f>IFERROR(VLOOKUP(VENTAS[[#This Row],[Código del producto Vendido]],INVENTARIO[],5,FALSE),"-")</f>
        <v>Sandalias Trenzadas</v>
      </c>
      <c r="G606" s="4">
        <v>1</v>
      </c>
      <c r="H606" s="13">
        <v>35</v>
      </c>
      <c r="I606" s="13">
        <f>VENTAS[[#This Row],[Cantidad]]*VENTAS[[#This Row],[Precio Venta]]</f>
        <v>35</v>
      </c>
      <c r="J606" s="13">
        <f>VENTAS[[#This Row],[Total]]*10%</f>
        <v>3.5</v>
      </c>
      <c r="K606" s="13">
        <f>IFERROR(VLOOKUP(VENTAS[[#This Row],[Código del producto Vendido]],INVENTARIO[],24,FALSE),"-")</f>
        <v>8</v>
      </c>
      <c r="L606" s="13">
        <f>(VENTAS[[#This Row],[Precio Venta]]-VENTAS[[#This Row],[Costo]])*VENTAS[[#This Row],[Cantidad]]</f>
        <v>27</v>
      </c>
    </row>
    <row r="607" spans="1:12" ht="14" x14ac:dyDescent="0.15">
      <c r="A607" s="125" t="s">
        <v>2229</v>
      </c>
      <c r="E607" s="6" t="s">
        <v>435</v>
      </c>
      <c r="F607" s="4" t="str">
        <f>IFERROR(VLOOKUP(VENTAS[[#This Row],[Código del producto Vendido]],INVENTARIO[],5,FALSE),"-")</f>
        <v>Top acanalado sin mangas</v>
      </c>
      <c r="G607" s="4">
        <v>1</v>
      </c>
      <c r="H607" s="13">
        <v>10</v>
      </c>
      <c r="I607" s="13">
        <f>VENTAS[[#This Row],[Cantidad]]*VENTAS[[#This Row],[Precio Venta]]</f>
        <v>10</v>
      </c>
      <c r="J607" s="13">
        <f>VENTAS[[#This Row],[Total]]*10%</f>
        <v>1</v>
      </c>
      <c r="K607" s="13">
        <f>IFERROR(VLOOKUP(VENTAS[[#This Row],[Código del producto Vendido]],INVENTARIO[],24,FALSE),"-")</f>
        <v>36.93333333333333</v>
      </c>
      <c r="L607" s="13">
        <f>(VENTAS[[#This Row],[Precio Venta]]-VENTAS[[#This Row],[Costo]])*VENTAS[[#This Row],[Cantidad]]</f>
        <v>-26.93333333333333</v>
      </c>
    </row>
    <row r="608" spans="1:12" ht="14" x14ac:dyDescent="0.15">
      <c r="A608" s="125" t="s">
        <v>2229</v>
      </c>
      <c r="B608" t="s">
        <v>2372</v>
      </c>
      <c r="E608" s="6" t="s">
        <v>1893</v>
      </c>
      <c r="F608" s="4" t="str">
        <f>IFERROR(VLOOKUP(VENTAS[[#This Row],[Código del producto Vendido]],INVENTARIO[],5,FALSE),"-")</f>
        <v>Pantaloneta negra con abertura</v>
      </c>
      <c r="G608" s="4">
        <v>1</v>
      </c>
      <c r="H608" s="13">
        <v>23</v>
      </c>
      <c r="I608" s="13">
        <f>VENTAS[[#This Row],[Cantidad]]*VENTAS[[#This Row],[Precio Venta]]</f>
        <v>23</v>
      </c>
      <c r="J608" s="13">
        <f>VENTAS[[#This Row],[Total]]*10%</f>
        <v>2.3000000000000003</v>
      </c>
      <c r="K608" s="13">
        <f>IFERROR(VLOOKUP(VENTAS[[#This Row],[Código del producto Vendido]],INVENTARIO[],24,FALSE),"-")</f>
        <v>5.48</v>
      </c>
      <c r="L608" s="13">
        <f>(VENTAS[[#This Row],[Precio Venta]]-VENTAS[[#This Row],[Costo]])*VENTAS[[#This Row],[Cantidad]]</f>
        <v>17.52</v>
      </c>
    </row>
    <row r="609" spans="1:12" ht="14" x14ac:dyDescent="0.15">
      <c r="A609" s="125" t="s">
        <v>2229</v>
      </c>
      <c r="E609" s="6" t="s">
        <v>2218</v>
      </c>
      <c r="F609" s="4" t="str">
        <f>IFERROR(VLOOKUP(VENTAS[[#This Row],[Código del producto Vendido]],INVENTARIO[],5,FALSE),"-")</f>
        <v>Botas Chalsesa</v>
      </c>
      <c r="G609" s="4">
        <v>1</v>
      </c>
      <c r="H609" s="13">
        <v>90</v>
      </c>
      <c r="I609" s="13">
        <f>VENTAS[[#This Row],[Cantidad]]*VENTAS[[#This Row],[Precio Venta]]</f>
        <v>90</v>
      </c>
      <c r="J609" s="13">
        <f>VENTAS[[#This Row],[Total]]*10%</f>
        <v>9</v>
      </c>
      <c r="K609" s="13">
        <f>IFERROR(VLOOKUP(VENTAS[[#This Row],[Código del producto Vendido]],INVENTARIO[],24,FALSE),"-")</f>
        <v>3</v>
      </c>
      <c r="L609" s="13">
        <f>(VENTAS[[#This Row],[Precio Venta]]-VENTAS[[#This Row],[Costo]])*VENTAS[[#This Row],[Cantidad]]</f>
        <v>87</v>
      </c>
    </row>
    <row r="610" spans="1:12" ht="14" x14ac:dyDescent="0.15">
      <c r="A610" s="125" t="s">
        <v>2229</v>
      </c>
      <c r="B610" t="s">
        <v>2372</v>
      </c>
      <c r="E610" s="6" t="s">
        <v>2245</v>
      </c>
      <c r="F610" s="4" t="str">
        <f>IFERROR(VLOOKUP(VENTAS[[#This Row],[Código del producto Vendido]],INVENTARIO[],5,FALSE),"-")</f>
        <v xml:space="preserve">Blazer Azul </v>
      </c>
      <c r="G610" s="4">
        <v>1</v>
      </c>
      <c r="H610" s="13">
        <v>40</v>
      </c>
      <c r="I610" s="13">
        <f>VENTAS[[#This Row],[Cantidad]]*VENTAS[[#This Row],[Precio Venta]]</f>
        <v>40</v>
      </c>
      <c r="J610" s="13">
        <f>VENTAS[[#This Row],[Total]]*10%</f>
        <v>4</v>
      </c>
      <c r="K610" s="13">
        <f>IFERROR(VLOOKUP(VENTAS[[#This Row],[Código del producto Vendido]],INVENTARIO[],24,FALSE),"-")</f>
        <v>16</v>
      </c>
      <c r="L610" s="13">
        <f>(VENTAS[[#This Row],[Precio Venta]]-VENTAS[[#This Row],[Costo]])*VENTAS[[#This Row],[Cantidad]]</f>
        <v>24</v>
      </c>
    </row>
    <row r="611" spans="1:12" ht="14" x14ac:dyDescent="0.15">
      <c r="A611" s="125" t="s">
        <v>2229</v>
      </c>
      <c r="E611" s="6" t="s">
        <v>435</v>
      </c>
      <c r="F611" s="4" t="str">
        <f>IFERROR(VLOOKUP(VENTAS[[#This Row],[Código del producto Vendido]],INVENTARIO[],5,FALSE),"-")</f>
        <v>Top acanalado sin mangas</v>
      </c>
      <c r="G611" s="4">
        <v>1</v>
      </c>
      <c r="H611" s="13">
        <v>10</v>
      </c>
      <c r="I611" s="13">
        <f>VENTAS[[#This Row],[Cantidad]]*VENTAS[[#This Row],[Precio Venta]]</f>
        <v>10</v>
      </c>
      <c r="J611" s="13">
        <f>VENTAS[[#This Row],[Total]]*10%</f>
        <v>1</v>
      </c>
      <c r="K611" s="13">
        <f>IFERROR(VLOOKUP(VENTAS[[#This Row],[Código del producto Vendido]],INVENTARIO[],24,FALSE),"-")</f>
        <v>36.93333333333333</v>
      </c>
      <c r="L611" s="13">
        <f>(VENTAS[[#This Row],[Precio Venta]]-VENTAS[[#This Row],[Costo]])*VENTAS[[#This Row],[Cantidad]]</f>
        <v>-26.93333333333333</v>
      </c>
    </row>
    <row r="612" spans="1:12" ht="14" x14ac:dyDescent="0.15">
      <c r="A612" s="125" t="s">
        <v>2364</v>
      </c>
      <c r="B612" t="s">
        <v>2372</v>
      </c>
      <c r="E612" t="s">
        <v>1464</v>
      </c>
      <c r="F612" s="4" t="str">
        <f>IFERROR(VLOOKUP(VENTAS[[#This Row],[Código del producto Vendido]],INVENTARIO[],5,FALSE),"-")</f>
        <v xml:space="preserve">Pantalones tejido de rayas </v>
      </c>
      <c r="G612" s="4">
        <v>1</v>
      </c>
      <c r="H612" s="13">
        <v>30</v>
      </c>
      <c r="I612" s="13">
        <f>VENTAS[[#This Row],[Cantidad]]*VENTAS[[#This Row],[Precio Venta]]</f>
        <v>30</v>
      </c>
      <c r="J612" s="13">
        <f>VENTAS[[#This Row],[Total]]*10%</f>
        <v>3</v>
      </c>
      <c r="K612" s="13">
        <f>IFERROR(VLOOKUP(VENTAS[[#This Row],[Código del producto Vendido]],INVENTARIO[],24,FALSE),"-")</f>
        <v>5.1166666666666671</v>
      </c>
      <c r="L612" s="13">
        <f>(VENTAS[[#This Row],[Precio Venta]]-VENTAS[[#This Row],[Costo]])*VENTAS[[#This Row],[Cantidad]]</f>
        <v>24.883333333333333</v>
      </c>
    </row>
    <row r="613" spans="1:12" ht="14" x14ac:dyDescent="0.15">
      <c r="A613" s="125" t="s">
        <v>2364</v>
      </c>
      <c r="D613" t="s">
        <v>2365</v>
      </c>
      <c r="E613" t="s">
        <v>1381</v>
      </c>
      <c r="F613" s="4" t="str">
        <f>IFERROR(VLOOKUP(VENTAS[[#This Row],[Código del producto Vendido]],INVENTARIO[],5,FALSE),"-")</f>
        <v>Jeans de pierna recta desgarro</v>
      </c>
      <c r="G613" s="4">
        <v>1</v>
      </c>
      <c r="H613" s="13">
        <v>30</v>
      </c>
      <c r="I613" s="13">
        <f>VENTAS[[#This Row],[Cantidad]]*VENTAS[[#This Row],[Precio Venta]]</f>
        <v>30</v>
      </c>
      <c r="J613" s="13">
        <f>VENTAS[[#This Row],[Total]]*10%</f>
        <v>3</v>
      </c>
      <c r="K613" s="13">
        <f>IFERROR(VLOOKUP(VENTAS[[#This Row],[Código del producto Vendido]],INVENTARIO[],24,FALSE),"-")</f>
        <v>24.939999999999998</v>
      </c>
      <c r="L613" s="13">
        <f>(VENTAS[[#This Row],[Precio Venta]]-VENTAS[[#This Row],[Costo]])*VENTAS[[#This Row],[Cantidad]]</f>
        <v>5.0600000000000023</v>
      </c>
    </row>
    <row r="614" spans="1:12" ht="14" x14ac:dyDescent="0.15">
      <c r="A614" s="125" t="s">
        <v>2364</v>
      </c>
      <c r="E614" t="s">
        <v>1381</v>
      </c>
      <c r="F614" s="4" t="str">
        <f>IFERROR(VLOOKUP(VENTAS[[#This Row],[Código del producto Vendido]],INVENTARIO[],5,FALSE),"-")</f>
        <v>Jeans de pierna recta desgarro</v>
      </c>
      <c r="G614" s="4">
        <v>1</v>
      </c>
      <c r="H614" s="13">
        <v>30</v>
      </c>
      <c r="I614" s="13">
        <f>VENTAS[[#This Row],[Cantidad]]*VENTAS[[#This Row],[Precio Venta]]</f>
        <v>30</v>
      </c>
      <c r="J614" s="13">
        <f>VENTAS[[#This Row],[Total]]*10%</f>
        <v>3</v>
      </c>
      <c r="K614" s="13">
        <f>IFERROR(VLOOKUP(VENTAS[[#This Row],[Código del producto Vendido]],INVENTARIO[],24,FALSE),"-")</f>
        <v>24.939999999999998</v>
      </c>
      <c r="L614" s="13">
        <f>(VENTAS[[#This Row],[Precio Venta]]-VENTAS[[#This Row],[Costo]])*VENTAS[[#This Row],[Cantidad]]</f>
        <v>5.0600000000000023</v>
      </c>
    </row>
    <row r="615" spans="1:12" ht="14" x14ac:dyDescent="0.15">
      <c r="A615" s="125" t="s">
        <v>2364</v>
      </c>
      <c r="D615" t="s">
        <v>2365</v>
      </c>
      <c r="E615" t="s">
        <v>1425</v>
      </c>
      <c r="F615" s="4" t="str">
        <f>IFERROR(VLOOKUP(VENTAS[[#This Row],[Código del producto Vendido]],INVENTARIO[],5,FALSE),"-")</f>
        <v>Blusas Botón Floral Casual</v>
      </c>
      <c r="G615" s="4">
        <v>1</v>
      </c>
      <c r="H615" s="13">
        <v>14</v>
      </c>
      <c r="I615" s="13">
        <f>VENTAS[[#This Row],[Cantidad]]*VENTAS[[#This Row],[Precio Venta]]</f>
        <v>14</v>
      </c>
      <c r="J615" s="13">
        <f>VENTAS[[#This Row],[Total]]*10%</f>
        <v>1.4000000000000001</v>
      </c>
      <c r="K615" s="13">
        <f>IFERROR(VLOOKUP(VENTAS[[#This Row],[Código del producto Vendido]],INVENTARIO[],24,FALSE),"-")</f>
        <v>4.3377777777777773</v>
      </c>
      <c r="L615" s="13">
        <f>(VENTAS[[#This Row],[Precio Venta]]-VENTAS[[#This Row],[Costo]])*VENTAS[[#This Row],[Cantidad]]</f>
        <v>9.6622222222222227</v>
      </c>
    </row>
    <row r="616" spans="1:12" ht="14" x14ac:dyDescent="0.15">
      <c r="A616" s="125" t="s">
        <v>2364</v>
      </c>
      <c r="E616" t="s">
        <v>1651</v>
      </c>
      <c r="F616" s="4" t="str">
        <f>IFERROR(VLOOKUP(VENTAS[[#This Row],[Código del producto Vendido]],INVENTARIO[],5,FALSE),"-")</f>
        <v>Maxi Vestido Fruncido</v>
      </c>
      <c r="G616" s="4">
        <v>1</v>
      </c>
      <c r="H616" s="13">
        <v>35</v>
      </c>
      <c r="I616" s="13">
        <f>VENTAS[[#This Row],[Cantidad]]*VENTAS[[#This Row],[Precio Venta]]</f>
        <v>35</v>
      </c>
      <c r="J616" s="13">
        <f>VENTAS[[#This Row],[Total]]*10%</f>
        <v>3.5</v>
      </c>
      <c r="K616" s="13">
        <f>IFERROR(VLOOKUP(VENTAS[[#This Row],[Código del producto Vendido]],INVENTARIO[],24,FALSE),"-")</f>
        <v>10.043636363636367</v>
      </c>
      <c r="L616" s="13">
        <f>(VENTAS[[#This Row],[Precio Venta]]-VENTAS[[#This Row],[Costo]])*VENTAS[[#This Row],[Cantidad]]</f>
        <v>24.956363636363633</v>
      </c>
    </row>
    <row r="617" spans="1:12" ht="14" x14ac:dyDescent="0.15">
      <c r="A617" s="125" t="s">
        <v>2364</v>
      </c>
      <c r="E617" t="s">
        <v>1677</v>
      </c>
      <c r="F617" s="4" t="str">
        <f>IFERROR(VLOOKUP(VENTAS[[#This Row],[Código del producto Vendido]],INVENTARIO[],5,FALSE),"-")</f>
        <v>Pantalón Business Básico</v>
      </c>
      <c r="G617" s="4">
        <v>1</v>
      </c>
      <c r="H617" s="13">
        <v>28</v>
      </c>
      <c r="I617" s="13">
        <f>VENTAS[[#This Row],[Cantidad]]*VENTAS[[#This Row],[Precio Venta]]</f>
        <v>28</v>
      </c>
      <c r="J617" s="13">
        <f>VENTAS[[#This Row],[Total]]*10%</f>
        <v>2.8000000000000003</v>
      </c>
      <c r="K617" s="13">
        <f>IFERROR(VLOOKUP(VENTAS[[#This Row],[Código del producto Vendido]],INVENTARIO[],24,FALSE),"-")</f>
        <v>7.6554545454545462</v>
      </c>
      <c r="L617" s="13">
        <f>(VENTAS[[#This Row],[Precio Venta]]-VENTAS[[#This Row],[Costo]])*VENTAS[[#This Row],[Cantidad]]</f>
        <v>20.344545454545454</v>
      </c>
    </row>
    <row r="618" spans="1:12" ht="14" x14ac:dyDescent="0.15">
      <c r="A618" s="125" t="s">
        <v>2364</v>
      </c>
      <c r="E618" t="s">
        <v>1723</v>
      </c>
      <c r="F618" s="4" t="str">
        <f>IFERROR(VLOOKUP(VENTAS[[#This Row],[Código del producto Vendido]],INVENTARIO[],5,FALSE),"-")</f>
        <v>Camisero blanco con pinzas</v>
      </c>
      <c r="G618" s="4">
        <v>1</v>
      </c>
      <c r="H618" s="13">
        <v>25</v>
      </c>
      <c r="I618" s="13">
        <f>VENTAS[[#This Row],[Cantidad]]*VENTAS[[#This Row],[Precio Venta]]</f>
        <v>25</v>
      </c>
      <c r="J618" s="13">
        <f>VENTAS[[#This Row],[Total]]*10%</f>
        <v>2.5</v>
      </c>
      <c r="K618" s="13">
        <f>IFERROR(VLOOKUP(VENTAS[[#This Row],[Código del producto Vendido]],INVENTARIO[],24,FALSE),"-")</f>
        <v>5.6999999999999993</v>
      </c>
      <c r="L618" s="13">
        <f>(VENTAS[[#This Row],[Precio Venta]]-VENTAS[[#This Row],[Costo]])*VENTAS[[#This Row],[Cantidad]]</f>
        <v>19.3</v>
      </c>
    </row>
    <row r="619" spans="1:12" ht="14" x14ac:dyDescent="0.15">
      <c r="A619" s="125" t="s">
        <v>2364</v>
      </c>
      <c r="B619" t="s">
        <v>2370</v>
      </c>
      <c r="E619" t="s">
        <v>1848</v>
      </c>
      <c r="F619" s="4" t="str">
        <f>IFERROR(VLOOKUP(VENTAS[[#This Row],[Código del producto Vendido]],INVENTARIO[],5,FALSE),"-")</f>
        <v>Falda negra con flores y abertura</v>
      </c>
      <c r="G619" s="4">
        <v>1</v>
      </c>
      <c r="H619" s="13">
        <v>19</v>
      </c>
      <c r="I619" s="13">
        <f>VENTAS[[#This Row],[Cantidad]]*VENTAS[[#This Row],[Precio Venta]]</f>
        <v>19</v>
      </c>
      <c r="J619" s="13">
        <f>VENTAS[[#This Row],[Total]]*10%</f>
        <v>1.9000000000000001</v>
      </c>
      <c r="K619" s="13">
        <f>IFERROR(VLOOKUP(VENTAS[[#This Row],[Código del producto Vendido]],INVENTARIO[],24,FALSE),"-")</f>
        <v>7.23</v>
      </c>
      <c r="L619" s="13">
        <f>(VENTAS[[#This Row],[Precio Venta]]-VENTAS[[#This Row],[Costo]])*VENTAS[[#This Row],[Cantidad]]</f>
        <v>11.77</v>
      </c>
    </row>
    <row r="620" spans="1:12" ht="14" x14ac:dyDescent="0.15">
      <c r="A620" s="125" t="s">
        <v>2364</v>
      </c>
      <c r="E620" t="s">
        <v>1700</v>
      </c>
      <c r="F620" s="4" t="str">
        <f>IFERROR(VLOOKUP(VENTAS[[#This Row],[Código del producto Vendido]],INVENTARIO[],5,FALSE),"-")</f>
        <v>Top Dreamer Negro</v>
      </c>
      <c r="G620" s="4">
        <v>1</v>
      </c>
      <c r="H620" s="13">
        <v>12</v>
      </c>
      <c r="I620" s="13">
        <f>VENTAS[[#This Row],[Cantidad]]*VENTAS[[#This Row],[Precio Venta]]</f>
        <v>12</v>
      </c>
      <c r="J620" s="13">
        <f>VENTAS[[#This Row],[Total]]*10%</f>
        <v>1.2000000000000002</v>
      </c>
      <c r="K620" s="13">
        <f>IFERROR(VLOOKUP(VENTAS[[#This Row],[Código del producto Vendido]],INVENTARIO[],24,FALSE),"-")</f>
        <v>7.2863636363636388</v>
      </c>
      <c r="L620" s="13">
        <f>(VENTAS[[#This Row],[Precio Venta]]-VENTAS[[#This Row],[Costo]])*VENTAS[[#This Row],[Cantidad]]</f>
        <v>4.7136363636363612</v>
      </c>
    </row>
    <row r="621" spans="1:12" ht="14" x14ac:dyDescent="0.15">
      <c r="A621" s="125" t="s">
        <v>2364</v>
      </c>
      <c r="E621" t="s">
        <v>1892</v>
      </c>
      <c r="F621" s="4" t="str">
        <f>IFERROR(VLOOKUP(VENTAS[[#This Row],[Código del producto Vendido]],INVENTARIO[],5,FALSE),"-")</f>
        <v>Maxi vestido playero naranja quemada</v>
      </c>
      <c r="G621" s="4">
        <v>2</v>
      </c>
      <c r="H621" s="13">
        <v>35</v>
      </c>
      <c r="I621" s="13">
        <f>VENTAS[[#This Row],[Cantidad]]*VENTAS[[#This Row],[Precio Venta]]</f>
        <v>70</v>
      </c>
      <c r="J621" s="13">
        <f>VENTAS[[#This Row],[Total]]*10%</f>
        <v>7</v>
      </c>
      <c r="K621" s="13">
        <f>IFERROR(VLOOKUP(VENTAS[[#This Row],[Código del producto Vendido]],INVENTARIO[],24,FALSE),"-")</f>
        <v>15.100000000000001</v>
      </c>
      <c r="L621" s="13">
        <f>(VENTAS[[#This Row],[Precio Venta]]-VENTAS[[#This Row],[Costo]])*VENTAS[[#This Row],[Cantidad]]</f>
        <v>39.799999999999997</v>
      </c>
    </row>
    <row r="622" spans="1:12" ht="14" x14ac:dyDescent="0.15">
      <c r="A622" s="125" t="s">
        <v>2364</v>
      </c>
      <c r="B622" t="s">
        <v>2370</v>
      </c>
      <c r="E622" t="s">
        <v>1921</v>
      </c>
      <c r="F622" s="4" t="str">
        <f>IFERROR(VLOOKUP(VENTAS[[#This Row],[Código del producto Vendido]],INVENTARIO[],5,FALSE),"-")</f>
        <v>Blazer Crema</v>
      </c>
      <c r="G622" s="4">
        <v>1</v>
      </c>
      <c r="H622" s="13">
        <v>40</v>
      </c>
      <c r="I622" s="13">
        <f>VENTAS[[#This Row],[Cantidad]]*VENTAS[[#This Row],[Precio Venta]]</f>
        <v>40</v>
      </c>
      <c r="J622" s="13">
        <f>VENTAS[[#This Row],[Total]]*10%</f>
        <v>4</v>
      </c>
      <c r="K622" s="13">
        <f>IFERROR(VLOOKUP(VENTAS[[#This Row],[Código del producto Vendido]],INVENTARIO[],24,FALSE),"-")</f>
        <v>12</v>
      </c>
      <c r="L622" s="13">
        <f>(VENTAS[[#This Row],[Precio Venta]]-VENTAS[[#This Row],[Costo]])*VENTAS[[#This Row],[Cantidad]]</f>
        <v>28</v>
      </c>
    </row>
    <row r="623" spans="1:12" ht="14" x14ac:dyDescent="0.15">
      <c r="A623" s="125" t="s">
        <v>2364</v>
      </c>
      <c r="B623" t="s">
        <v>2369</v>
      </c>
      <c r="E623" t="s">
        <v>1926</v>
      </c>
      <c r="F623" s="4" t="str">
        <f>IFERROR(VLOOKUP(VENTAS[[#This Row],[Código del producto Vendido]],INVENTARIO[],5,FALSE),"-")</f>
        <v>Camisa Blanca</v>
      </c>
      <c r="G623" s="4">
        <v>1</v>
      </c>
      <c r="H623" s="13">
        <v>25</v>
      </c>
      <c r="I623" s="13">
        <f>VENTAS[[#This Row],[Cantidad]]*VENTAS[[#This Row],[Precio Venta]]</f>
        <v>25</v>
      </c>
      <c r="J623" s="13">
        <f>VENTAS[[#This Row],[Total]]*10%</f>
        <v>2.5</v>
      </c>
      <c r="K623" s="13">
        <f>IFERROR(VLOOKUP(VENTAS[[#This Row],[Código del producto Vendido]],INVENTARIO[],24,FALSE),"-")</f>
        <v>3.5</v>
      </c>
      <c r="L623" s="13">
        <f>(VENTAS[[#This Row],[Precio Venta]]-VENTAS[[#This Row],[Costo]])*VENTAS[[#This Row],[Cantidad]]</f>
        <v>21.5</v>
      </c>
    </row>
    <row r="624" spans="1:12" ht="14" x14ac:dyDescent="0.15">
      <c r="A624" s="125" t="s">
        <v>2364</v>
      </c>
      <c r="B624" t="s">
        <v>2366</v>
      </c>
      <c r="E624" t="s">
        <v>2029</v>
      </c>
      <c r="F624" s="4" t="str">
        <f>IFERROR(VLOOKUP(VENTAS[[#This Row],[Código del producto Vendido]],INVENTARIO[],5,FALSE),"-")</f>
        <v>Blusa Camisa de puño largo</v>
      </c>
      <c r="G624" s="4">
        <v>2</v>
      </c>
      <c r="H624" s="13">
        <v>25</v>
      </c>
      <c r="I624" s="13">
        <f>VENTAS[[#This Row],[Cantidad]]*VENTAS[[#This Row],[Precio Venta]]</f>
        <v>50</v>
      </c>
      <c r="J624" s="13">
        <f>VENTAS[[#This Row],[Total]]*10%</f>
        <v>5</v>
      </c>
      <c r="K624" s="13">
        <f>IFERROR(VLOOKUP(VENTAS[[#This Row],[Código del producto Vendido]],INVENTARIO[],24,FALSE),"-")</f>
        <v>12.259999999999998</v>
      </c>
      <c r="L624" s="13">
        <f>(VENTAS[[#This Row],[Precio Venta]]-VENTAS[[#This Row],[Costo]])*VENTAS[[#This Row],[Cantidad]]</f>
        <v>25.480000000000004</v>
      </c>
    </row>
    <row r="625" spans="1:12" ht="14" x14ac:dyDescent="0.15">
      <c r="A625" s="125" t="s">
        <v>2364</v>
      </c>
      <c r="B625" t="s">
        <v>2371</v>
      </c>
      <c r="E625" t="s">
        <v>2030</v>
      </c>
      <c r="F625" s="4" t="str">
        <f>IFERROR(VLOOKUP(VENTAS[[#This Row],[Código del producto Vendido]],INVENTARIO[],5,FALSE),"-")</f>
        <v>Blusa Camisa de puño largo</v>
      </c>
      <c r="G625" s="4">
        <v>1</v>
      </c>
      <c r="H625" s="13">
        <v>25</v>
      </c>
      <c r="I625" s="13">
        <f>VENTAS[[#This Row],[Cantidad]]*VENTAS[[#This Row],[Precio Venta]]</f>
        <v>25</v>
      </c>
      <c r="J625" s="13">
        <f>VENTAS[[#This Row],[Total]]*10%</f>
        <v>2.5</v>
      </c>
      <c r="K625" s="13">
        <f>IFERROR(VLOOKUP(VENTAS[[#This Row],[Código del producto Vendido]],INVENTARIO[],24,FALSE),"-")</f>
        <v>6.129999999999999</v>
      </c>
      <c r="L625" s="13">
        <f>(VENTAS[[#This Row],[Precio Venta]]-VENTAS[[#This Row],[Costo]])*VENTAS[[#This Row],[Cantidad]]</f>
        <v>18.87</v>
      </c>
    </row>
    <row r="626" spans="1:12" ht="14" x14ac:dyDescent="0.15">
      <c r="A626" s="125" t="s">
        <v>2364</v>
      </c>
      <c r="B626" t="s">
        <v>2371</v>
      </c>
      <c r="E626" t="s">
        <v>2031</v>
      </c>
      <c r="F626" s="4" t="str">
        <f>IFERROR(VLOOKUP(VENTAS[[#This Row],[Código del producto Vendido]],INVENTARIO[],5,FALSE),"-")</f>
        <v>Camisa entallada dazy</v>
      </c>
      <c r="G626" s="4">
        <v>2</v>
      </c>
      <c r="H626" s="13">
        <v>25</v>
      </c>
      <c r="I626" s="13">
        <f>VENTAS[[#This Row],[Cantidad]]*VENTAS[[#This Row],[Precio Venta]]</f>
        <v>50</v>
      </c>
      <c r="J626" s="13">
        <f>VENTAS[[#This Row],[Total]]*10%</f>
        <v>5</v>
      </c>
      <c r="K626" s="13">
        <f>IFERROR(VLOOKUP(VENTAS[[#This Row],[Código del producto Vendido]],INVENTARIO[],24,FALSE),"-")</f>
        <v>13.700000000000003</v>
      </c>
      <c r="L626" s="13">
        <f>(VENTAS[[#This Row],[Precio Venta]]-VENTAS[[#This Row],[Costo]])*VENTAS[[#This Row],[Cantidad]]</f>
        <v>22.599999999999994</v>
      </c>
    </row>
    <row r="627" spans="1:12" ht="14" x14ac:dyDescent="0.15">
      <c r="A627" s="125" t="s">
        <v>2364</v>
      </c>
      <c r="B627" t="s">
        <v>2371</v>
      </c>
      <c r="E627" t="s">
        <v>2032</v>
      </c>
      <c r="F627" s="4" t="str">
        <f>IFERROR(VLOOKUP(VENTAS[[#This Row],[Código del producto Vendido]],INVENTARIO[],5,FALSE),"-")</f>
        <v>Camisa entallada dazy</v>
      </c>
      <c r="G627" s="4">
        <v>2</v>
      </c>
      <c r="H627" s="13">
        <v>25</v>
      </c>
      <c r="I627" s="13">
        <f>VENTAS[[#This Row],[Cantidad]]*VENTAS[[#This Row],[Precio Venta]]</f>
        <v>50</v>
      </c>
      <c r="J627" s="13">
        <f>VENTAS[[#This Row],[Total]]*10%</f>
        <v>5</v>
      </c>
      <c r="K627" s="13">
        <f>IFERROR(VLOOKUP(VENTAS[[#This Row],[Código del producto Vendido]],INVENTARIO[],24,FALSE),"-")</f>
        <v>13.700000000000003</v>
      </c>
      <c r="L627" s="13">
        <f>(VENTAS[[#This Row],[Precio Venta]]-VENTAS[[#This Row],[Costo]])*VENTAS[[#This Row],[Cantidad]]</f>
        <v>22.599999999999994</v>
      </c>
    </row>
    <row r="628" spans="1:12" ht="14" x14ac:dyDescent="0.15">
      <c r="A628" s="125" t="s">
        <v>2364</v>
      </c>
      <c r="B628" t="s">
        <v>2369</v>
      </c>
      <c r="E628" t="s">
        <v>2060</v>
      </c>
      <c r="F628" s="4" t="str">
        <f>IFERROR(VLOOKUP(VENTAS[[#This Row],[Código del producto Vendido]],INVENTARIO[],5,FALSE),"-")</f>
        <v>Playera negra de cuello cisne</v>
      </c>
      <c r="G628" s="4">
        <v>1</v>
      </c>
      <c r="H628" s="13">
        <v>18</v>
      </c>
      <c r="I628" s="13">
        <f>VENTAS[[#This Row],[Cantidad]]*VENTAS[[#This Row],[Precio Venta]]</f>
        <v>18</v>
      </c>
      <c r="J628" s="13">
        <f>VENTAS[[#This Row],[Total]]*10%</f>
        <v>1.8</v>
      </c>
      <c r="K628" s="13">
        <f>IFERROR(VLOOKUP(VENTAS[[#This Row],[Código del producto Vendido]],INVENTARIO[],24,FALSE),"-")</f>
        <v>4.879999999999999</v>
      </c>
      <c r="L628" s="13">
        <f>(VENTAS[[#This Row],[Precio Venta]]-VENTAS[[#This Row],[Costo]])*VENTAS[[#This Row],[Cantidad]]</f>
        <v>13.120000000000001</v>
      </c>
    </row>
    <row r="629" spans="1:12" ht="14" x14ac:dyDescent="0.15">
      <c r="A629" s="125" t="s">
        <v>2364</v>
      </c>
      <c r="B629" t="s">
        <v>2369</v>
      </c>
      <c r="E629" t="s">
        <v>2062</v>
      </c>
      <c r="F629" s="4" t="str">
        <f>IFERROR(VLOOKUP(VENTAS[[#This Row],[Código del producto Vendido]],INVENTARIO[],5,FALSE),"-")</f>
        <v>Playera negra de cuello cisne</v>
      </c>
      <c r="G629" s="4">
        <v>1</v>
      </c>
      <c r="H629" s="13">
        <v>18</v>
      </c>
      <c r="I629" s="13">
        <f>VENTAS[[#This Row],[Cantidad]]*VENTAS[[#This Row],[Precio Venta]]</f>
        <v>18</v>
      </c>
      <c r="J629" s="13">
        <f>VENTAS[[#This Row],[Total]]*10%</f>
        <v>1.8</v>
      </c>
      <c r="K629" s="13">
        <f>IFERROR(VLOOKUP(VENTAS[[#This Row],[Código del producto Vendido]],INVENTARIO[],24,FALSE),"-")</f>
        <v>4.879999999999999</v>
      </c>
      <c r="L629" s="13">
        <f>(VENTAS[[#This Row],[Precio Venta]]-VENTAS[[#This Row],[Costo]])*VENTAS[[#This Row],[Cantidad]]</f>
        <v>13.120000000000001</v>
      </c>
    </row>
    <row r="630" spans="1:12" ht="14" x14ac:dyDescent="0.15">
      <c r="A630" s="125" t="s">
        <v>2364</v>
      </c>
      <c r="B630" t="s">
        <v>2368</v>
      </c>
      <c r="E630" t="s">
        <v>2068</v>
      </c>
      <c r="F630" s="4" t="str">
        <f>IFERROR(VLOOKUP(VENTAS[[#This Row],[Código del producto Vendido]],INVENTARIO[],5,FALSE),"-")</f>
        <v>Top Bustier tipo corset coral</v>
      </c>
      <c r="G630" s="4">
        <v>1</v>
      </c>
      <c r="H630" s="13">
        <v>22</v>
      </c>
      <c r="I630" s="13">
        <f>VENTAS[[#This Row],[Cantidad]]*VENTAS[[#This Row],[Precio Venta]]</f>
        <v>22</v>
      </c>
      <c r="J630" s="13">
        <f>VENTAS[[#This Row],[Total]]*10%</f>
        <v>2.2000000000000002</v>
      </c>
      <c r="K630" s="13">
        <f>IFERROR(VLOOKUP(VENTAS[[#This Row],[Código del producto Vendido]],INVENTARIO[],24,FALSE),"-")</f>
        <v>3.5</v>
      </c>
      <c r="L630" s="13">
        <f>(VENTAS[[#This Row],[Precio Venta]]-VENTAS[[#This Row],[Costo]])*VENTAS[[#This Row],[Cantidad]]</f>
        <v>18.5</v>
      </c>
    </row>
    <row r="631" spans="1:12" ht="14" x14ac:dyDescent="0.15">
      <c r="A631" s="125" t="s">
        <v>2364</v>
      </c>
      <c r="B631" t="s">
        <v>2372</v>
      </c>
      <c r="E631" t="s">
        <v>2075</v>
      </c>
      <c r="F631" s="4" t="str">
        <f>IFERROR(VLOOKUP(VENTAS[[#This Row],[Código del producto Vendido]],INVENTARIO[],5,FALSE),"-")</f>
        <v>Vestido acanalado cruzado color crema</v>
      </c>
      <c r="G631" s="4">
        <v>2</v>
      </c>
      <c r="H631" s="13">
        <v>28</v>
      </c>
      <c r="I631" s="13">
        <f>VENTAS[[#This Row],[Cantidad]]*VENTAS[[#This Row],[Precio Venta]]</f>
        <v>56</v>
      </c>
      <c r="J631" s="13">
        <f>VENTAS[[#This Row],[Total]]*10%</f>
        <v>5.6000000000000005</v>
      </c>
      <c r="K631" s="13">
        <f>IFERROR(VLOOKUP(VENTAS[[#This Row],[Código del producto Vendido]],INVENTARIO[],24,FALSE),"-")</f>
        <v>4.82</v>
      </c>
      <c r="L631" s="13">
        <f>(VENTAS[[#This Row],[Precio Venta]]-VENTAS[[#This Row],[Costo]])*VENTAS[[#This Row],[Cantidad]]</f>
        <v>46.36</v>
      </c>
    </row>
    <row r="632" spans="1:12" ht="14" x14ac:dyDescent="0.15">
      <c r="A632" s="125" t="s">
        <v>2364</v>
      </c>
      <c r="B632" t="s">
        <v>2372</v>
      </c>
      <c r="E632" t="s">
        <v>2076</v>
      </c>
      <c r="F632" s="4" t="str">
        <f>IFERROR(VLOOKUP(VENTAS[[#This Row],[Código del producto Vendido]],INVENTARIO[],5,FALSE),"-")</f>
        <v>Short crema con cinturón</v>
      </c>
      <c r="G632" s="4">
        <v>1</v>
      </c>
      <c r="H632" s="13">
        <v>20</v>
      </c>
      <c r="I632" s="13">
        <f>VENTAS[[#This Row],[Cantidad]]*VENTAS[[#This Row],[Precio Venta]]</f>
        <v>20</v>
      </c>
      <c r="J632" s="13">
        <f>VENTAS[[#This Row],[Total]]*10%</f>
        <v>2</v>
      </c>
      <c r="K632" s="13">
        <f>IFERROR(VLOOKUP(VENTAS[[#This Row],[Código del producto Vendido]],INVENTARIO[],24,FALSE),"-")</f>
        <v>5.01</v>
      </c>
      <c r="L632" s="13">
        <f>(VENTAS[[#This Row],[Precio Venta]]-VENTAS[[#This Row],[Costo]])*VENTAS[[#This Row],[Cantidad]]</f>
        <v>14.99</v>
      </c>
    </row>
    <row r="633" spans="1:12" ht="14" x14ac:dyDescent="0.15">
      <c r="A633" s="125" t="s">
        <v>2364</v>
      </c>
      <c r="E633" t="s">
        <v>1399</v>
      </c>
      <c r="F633" s="4" t="str">
        <f>IFERROR(VLOOKUP(VENTAS[[#This Row],[Código del producto Vendido]],INVENTARIO[],5,FALSE),"-")</f>
        <v>Vestido de satén ajustado de tirantes fruncido</v>
      </c>
      <c r="G633" s="4">
        <v>1</v>
      </c>
      <c r="H633" s="13">
        <v>25</v>
      </c>
      <c r="I633" s="13">
        <f>VENTAS[[#This Row],[Cantidad]]*VENTAS[[#This Row],[Precio Venta]]</f>
        <v>25</v>
      </c>
      <c r="J633" s="13">
        <f>VENTAS[[#This Row],[Total]]*10%</f>
        <v>2.5</v>
      </c>
      <c r="K633" s="13">
        <f>IFERROR(VLOOKUP(VENTAS[[#This Row],[Código del producto Vendido]],INVENTARIO[],24,FALSE),"-")</f>
        <v>5.1244444444444444</v>
      </c>
      <c r="L633" s="13">
        <f>(VENTAS[[#This Row],[Precio Venta]]-VENTAS[[#This Row],[Costo]])*VENTAS[[#This Row],[Cantidad]]</f>
        <v>19.875555555555557</v>
      </c>
    </row>
    <row r="634" spans="1:12" ht="14" x14ac:dyDescent="0.15">
      <c r="A634" s="125" t="s">
        <v>2364</v>
      </c>
      <c r="E634" t="s">
        <v>1553</v>
      </c>
      <c r="F634" s="4" t="str">
        <f>IFERROR(VLOOKUP(VENTAS[[#This Row],[Código del producto Vendido]],INVENTARIO[],5,FALSE),"-")</f>
        <v>Vestido con estampado jungla</v>
      </c>
      <c r="G634" s="4">
        <v>1</v>
      </c>
      <c r="H634" s="13">
        <v>16</v>
      </c>
      <c r="I634" s="13">
        <f>VENTAS[[#This Row],[Cantidad]]*VENTAS[[#This Row],[Precio Venta]]</f>
        <v>16</v>
      </c>
      <c r="J634" s="13">
        <f>VENTAS[[#This Row],[Total]]*10%</f>
        <v>1.6</v>
      </c>
      <c r="K634" s="13">
        <f>IFERROR(VLOOKUP(VENTAS[[#This Row],[Código del producto Vendido]],INVENTARIO[],24,FALSE),"-")</f>
        <v>5.5555555555555571</v>
      </c>
      <c r="L634" s="13">
        <f>(VENTAS[[#This Row],[Precio Venta]]-VENTAS[[#This Row],[Costo]])*VENTAS[[#This Row],[Cantidad]]</f>
        <v>10.444444444444443</v>
      </c>
    </row>
    <row r="635" spans="1:12" ht="14" x14ac:dyDescent="0.15">
      <c r="A635" s="125" t="s">
        <v>2364</v>
      </c>
      <c r="B635" t="s">
        <v>2139</v>
      </c>
      <c r="E635" t="s">
        <v>2195</v>
      </c>
      <c r="F635" s="4" t="str">
        <f>IFERROR(VLOOKUP(VENTAS[[#This Row],[Código del producto Vendido]],INVENTARIO[],5,FALSE),"-")</f>
        <v>Top Bustier encaje</v>
      </c>
      <c r="G635" s="4">
        <v>1</v>
      </c>
      <c r="H635" s="13">
        <v>22</v>
      </c>
      <c r="I635" s="13">
        <f>VENTAS[[#This Row],[Cantidad]]*VENTAS[[#This Row],[Precio Venta]]</f>
        <v>22</v>
      </c>
      <c r="J635" s="13">
        <f>VENTAS[[#This Row],[Total]]*10%</f>
        <v>2.2000000000000002</v>
      </c>
      <c r="K635" s="13">
        <f>IFERROR(VLOOKUP(VENTAS[[#This Row],[Código del producto Vendido]],INVENTARIO[],24,FALSE),"-")</f>
        <v>6.6000000000000014</v>
      </c>
      <c r="L635" s="13">
        <f>(VENTAS[[#This Row],[Precio Venta]]-VENTAS[[#This Row],[Costo]])*VENTAS[[#This Row],[Cantidad]]</f>
        <v>15.399999999999999</v>
      </c>
    </row>
    <row r="636" spans="1:12" ht="14" x14ac:dyDescent="0.15">
      <c r="A636" s="125" t="s">
        <v>2364</v>
      </c>
      <c r="B636" t="s">
        <v>2139</v>
      </c>
      <c r="E636" t="s">
        <v>2212</v>
      </c>
      <c r="F636" s="4" t="str">
        <f>IFERROR(VLOOKUP(VENTAS[[#This Row],[Código del producto Vendido]],INVENTARIO[],5,FALSE),"-")</f>
        <v>Gafas de sol Dama</v>
      </c>
      <c r="G636" s="4">
        <v>1</v>
      </c>
      <c r="H636" s="13">
        <v>9</v>
      </c>
      <c r="I636" s="13">
        <f>VENTAS[[#This Row],[Cantidad]]*VENTAS[[#This Row],[Precio Venta]]</f>
        <v>9</v>
      </c>
      <c r="J636" s="13">
        <f>VENTAS[[#This Row],[Total]]*10%</f>
        <v>0.9</v>
      </c>
      <c r="K636" s="13">
        <f>IFERROR(VLOOKUP(VENTAS[[#This Row],[Código del producto Vendido]],INVENTARIO[],24,FALSE),"-")</f>
        <v>1.75</v>
      </c>
      <c r="L636" s="13">
        <f>(VENTAS[[#This Row],[Precio Venta]]-VENTAS[[#This Row],[Costo]])*VENTAS[[#This Row],[Cantidad]]</f>
        <v>7.25</v>
      </c>
    </row>
    <row r="637" spans="1:12" ht="14" x14ac:dyDescent="0.15">
      <c r="A637" s="125" t="s">
        <v>2364</v>
      </c>
      <c r="E637" t="s">
        <v>2318</v>
      </c>
      <c r="F637" s="4" t="str">
        <f>IFERROR(VLOOKUP(VENTAS[[#This Row],[Código del producto Vendido]],INVENTARIO[],5,FALSE),"-")</f>
        <v>Botas negras de zíper</v>
      </c>
      <c r="G637" s="4">
        <v>1</v>
      </c>
      <c r="H637" s="13">
        <v>40</v>
      </c>
      <c r="I637" s="13">
        <f>VENTAS[[#This Row],[Cantidad]]*VENTAS[[#This Row],[Precio Venta]]</f>
        <v>40</v>
      </c>
      <c r="J637" s="13">
        <f>VENTAS[[#This Row],[Total]]*10%</f>
        <v>4</v>
      </c>
      <c r="K637" s="13">
        <f>IFERROR(VLOOKUP(VENTAS[[#This Row],[Código del producto Vendido]],INVENTARIO[],24,FALSE),"-")</f>
        <v>17.579999999999998</v>
      </c>
      <c r="L637" s="13">
        <f>(VENTAS[[#This Row],[Precio Venta]]-VENTAS[[#This Row],[Costo]])*VENTAS[[#This Row],[Cantidad]]</f>
        <v>22.42</v>
      </c>
    </row>
    <row r="638" spans="1:12" ht="14" x14ac:dyDescent="0.15">
      <c r="A638" s="125" t="s">
        <v>2364</v>
      </c>
      <c r="B638" t="s">
        <v>2139</v>
      </c>
      <c r="C638" t="s">
        <v>2374</v>
      </c>
      <c r="D638" t="s">
        <v>2375</v>
      </c>
      <c r="E638" t="s">
        <v>2192</v>
      </c>
      <c r="F638" s="4" t="str">
        <f>IFERROR(VLOOKUP(VENTAS[[#This Row],[Código del producto Vendido]],INVENTARIO[],5,FALSE),"-")</f>
        <v>Sandalias Albaricoque</v>
      </c>
      <c r="G638" s="4">
        <v>1</v>
      </c>
      <c r="H638" s="13">
        <v>40</v>
      </c>
      <c r="I638" s="13">
        <f>VENTAS[[#This Row],[Cantidad]]*VENTAS[[#This Row],[Precio Venta]]</f>
        <v>40</v>
      </c>
      <c r="J638" s="13">
        <f>VENTAS[[#This Row],[Total]]*10%</f>
        <v>4</v>
      </c>
      <c r="K638" s="13">
        <f>IFERROR(VLOOKUP(VENTAS[[#This Row],[Código del producto Vendido]],INVENTARIO[],24,FALSE),"-")</f>
        <v>10</v>
      </c>
      <c r="L638" s="13">
        <f>(VENTAS[[#This Row],[Precio Venta]]-VENTAS[[#This Row],[Costo]])*VENTAS[[#This Row],[Cantidad]]</f>
        <v>30</v>
      </c>
    </row>
    <row r="639" spans="1:12" ht="14" x14ac:dyDescent="0.15">
      <c r="A639" s="125" t="s">
        <v>2364</v>
      </c>
      <c r="B639" t="s">
        <v>2139</v>
      </c>
      <c r="D639" t="s">
        <v>2376</v>
      </c>
      <c r="E639" t="s">
        <v>2204</v>
      </c>
      <c r="F639" s="4" t="str">
        <f>IFERROR(VLOOKUP(VENTAS[[#This Row],[Código del producto Vendido]],INVENTARIO[],5,FALSE),"-")</f>
        <v>Falda de mezclilla negra a la cintura</v>
      </c>
      <c r="G639" s="4">
        <v>1</v>
      </c>
      <c r="H639" s="13">
        <v>0</v>
      </c>
      <c r="I639" s="13">
        <f>VENTAS[[#This Row],[Cantidad]]*VENTAS[[#This Row],[Precio Venta]]</f>
        <v>0</v>
      </c>
      <c r="J639" s="13">
        <f>VENTAS[[#This Row],[Total]]*10%</f>
        <v>0</v>
      </c>
      <c r="K639" s="13">
        <f>IFERROR(VLOOKUP(VENTAS[[#This Row],[Código del producto Vendido]],INVENTARIO[],24,FALSE),"-")</f>
        <v>9</v>
      </c>
      <c r="L639" s="13">
        <f>(VENTAS[[#This Row],[Precio Venta]]-VENTAS[[#This Row],[Costo]])*VENTAS[[#This Row],[Cantidad]]</f>
        <v>-9</v>
      </c>
    </row>
    <row r="640" spans="1:12" ht="14" x14ac:dyDescent="0.15">
      <c r="A640" s="125" t="s">
        <v>2364</v>
      </c>
      <c r="B640" t="s">
        <v>2139</v>
      </c>
      <c r="D640" t="s">
        <v>2377</v>
      </c>
      <c r="E640" t="s">
        <v>2171</v>
      </c>
      <c r="F640" s="4" t="str">
        <f>IFERROR(VLOOKUP(VENTAS[[#This Row],[Código del producto Vendido]],INVENTARIO[],5,FALSE),"-")</f>
        <v>Vestido Frenchy</v>
      </c>
      <c r="G640" s="4">
        <v>1</v>
      </c>
      <c r="H640" s="13">
        <v>25</v>
      </c>
      <c r="I640" s="13">
        <f>VENTAS[[#This Row],[Cantidad]]*VENTAS[[#This Row],[Precio Venta]]</f>
        <v>25</v>
      </c>
      <c r="J640" s="13">
        <f>VENTAS[[#This Row],[Total]]*10%</f>
        <v>2.5</v>
      </c>
      <c r="K640" s="13">
        <f>IFERROR(VLOOKUP(VENTAS[[#This Row],[Código del producto Vendido]],INVENTARIO[],24,FALSE),"-")</f>
        <v>12.5</v>
      </c>
      <c r="L640" s="13">
        <f>(VENTAS[[#This Row],[Precio Venta]]-VENTAS[[#This Row],[Costo]])*VENTAS[[#This Row],[Cantidad]]</f>
        <v>12.5</v>
      </c>
    </row>
    <row r="641" spans="1:12" ht="14" x14ac:dyDescent="0.15">
      <c r="A641" s="125" t="s">
        <v>2364</v>
      </c>
      <c r="D641" t="s">
        <v>2365</v>
      </c>
      <c r="E641" t="s">
        <v>2177</v>
      </c>
      <c r="F641" s="4" t="str">
        <f>IFERROR(VLOOKUP(VENTAS[[#This Row],[Código del producto Vendido]],INVENTARIO[],5,FALSE),"-")</f>
        <v>Pantalón Negro Acampanado</v>
      </c>
      <c r="G641" s="4">
        <v>1</v>
      </c>
      <c r="H641" s="13">
        <v>28</v>
      </c>
      <c r="I641" s="13">
        <f>VENTAS[[#This Row],[Cantidad]]*VENTAS[[#This Row],[Precio Venta]]</f>
        <v>28</v>
      </c>
      <c r="J641" s="13">
        <f>VENTAS[[#This Row],[Total]]*10%</f>
        <v>2.8000000000000003</v>
      </c>
      <c r="K641" s="13">
        <f>IFERROR(VLOOKUP(VENTAS[[#This Row],[Código del producto Vendido]],INVENTARIO[],24,FALSE),"-")</f>
        <v>12</v>
      </c>
      <c r="L641" s="13">
        <f>(VENTAS[[#This Row],[Precio Venta]]-VENTAS[[#This Row],[Costo]])*VENTAS[[#This Row],[Cantidad]]</f>
        <v>16</v>
      </c>
    </row>
    <row r="642" spans="1:12" ht="14" x14ac:dyDescent="0.15">
      <c r="A642" s="125" t="s">
        <v>2364</v>
      </c>
      <c r="D642" t="s">
        <v>2377</v>
      </c>
      <c r="E642" t="s">
        <v>2170</v>
      </c>
      <c r="F642" s="4" t="str">
        <f>IFERROR(VLOOKUP(VENTAS[[#This Row],[Código del producto Vendido]],INVENTARIO[],5,FALSE),"-")</f>
        <v>Pullover cuello redondo</v>
      </c>
      <c r="G642" s="4">
        <v>1</v>
      </c>
      <c r="H642" s="13">
        <v>13</v>
      </c>
      <c r="I642" s="13">
        <f>VENTAS[[#This Row],[Cantidad]]*VENTAS[[#This Row],[Precio Venta]]</f>
        <v>13</v>
      </c>
      <c r="J642" s="13">
        <f>VENTAS[[#This Row],[Total]]*10%</f>
        <v>1.3</v>
      </c>
      <c r="K642" s="13">
        <f>IFERROR(VLOOKUP(VENTAS[[#This Row],[Código del producto Vendido]],INVENTARIO[],24,FALSE),"-")</f>
        <v>5.7</v>
      </c>
      <c r="L642" s="13">
        <f>(VENTAS[[#This Row],[Precio Venta]]-VENTAS[[#This Row],[Costo]])*VENTAS[[#This Row],[Cantidad]]</f>
        <v>7.3</v>
      </c>
    </row>
    <row r="643" spans="1:12" ht="14" x14ac:dyDescent="0.15">
      <c r="A643" s="125" t="s">
        <v>2364</v>
      </c>
      <c r="D643" t="s">
        <v>2377</v>
      </c>
      <c r="E643" t="s">
        <v>2169</v>
      </c>
      <c r="F643" s="4" t="str">
        <f>IFERROR(VLOOKUP(VENTAS[[#This Row],[Código del producto Vendido]],INVENTARIO[],5,FALSE),"-")</f>
        <v>Pullover cuello redondo</v>
      </c>
      <c r="G643" s="4">
        <v>1</v>
      </c>
      <c r="H643" s="13">
        <v>13</v>
      </c>
      <c r="I643" s="13">
        <f>VENTAS[[#This Row],[Cantidad]]*VENTAS[[#This Row],[Precio Venta]]</f>
        <v>13</v>
      </c>
      <c r="J643" s="13">
        <f>VENTAS[[#This Row],[Total]]*10%</f>
        <v>1.3</v>
      </c>
      <c r="K643" s="13">
        <f>IFERROR(VLOOKUP(VENTAS[[#This Row],[Código del producto Vendido]],INVENTARIO[],24,FALSE),"-")</f>
        <v>5.7</v>
      </c>
      <c r="L643" s="13">
        <f>(VENTAS[[#This Row],[Precio Venta]]-VENTAS[[#This Row],[Costo]])*VENTAS[[#This Row],[Cantidad]]</f>
        <v>7.3</v>
      </c>
    </row>
    <row r="644" spans="1:12" ht="14" x14ac:dyDescent="0.15">
      <c r="A644" s="125" t="s">
        <v>2364</v>
      </c>
      <c r="D644" t="s">
        <v>2377</v>
      </c>
      <c r="E644" t="s">
        <v>1701</v>
      </c>
      <c r="F644" s="4" t="str">
        <f>IFERROR(VLOOKUP(VENTAS[[#This Row],[Código del producto Vendido]],INVENTARIO[],5,FALSE),"-")</f>
        <v>Top Dreamer Negro</v>
      </c>
      <c r="G644" s="4">
        <v>1</v>
      </c>
      <c r="H644" s="13">
        <v>12</v>
      </c>
      <c r="I644" s="13">
        <f>VENTAS[[#This Row],[Cantidad]]*VENTAS[[#This Row],[Precio Venta]]</f>
        <v>12</v>
      </c>
      <c r="J644" s="13">
        <f>VENTAS[[#This Row],[Total]]*10%</f>
        <v>1.2000000000000002</v>
      </c>
      <c r="K644" s="13">
        <f>IFERROR(VLOOKUP(VENTAS[[#This Row],[Código del producto Vendido]],INVENTARIO[],24,FALSE),"-")</f>
        <v>3.6431818181818194</v>
      </c>
      <c r="L644" s="13">
        <f>(VENTAS[[#This Row],[Precio Venta]]-VENTAS[[#This Row],[Costo]])*VENTAS[[#This Row],[Cantidad]]</f>
        <v>8.3568181818181806</v>
      </c>
    </row>
    <row r="645" spans="1:12" ht="14" x14ac:dyDescent="0.15">
      <c r="A645" s="125" t="s">
        <v>2364</v>
      </c>
      <c r="D645" t="s">
        <v>2377</v>
      </c>
      <c r="E645" t="s">
        <v>1783</v>
      </c>
      <c r="F645" s="4" t="str">
        <f>IFERROR(VLOOKUP(VENTAS[[#This Row],[Código del producto Vendido]],INVENTARIO[],5,FALSE),"-")</f>
        <v>Pullover negro cuello redondo</v>
      </c>
      <c r="G645" s="4">
        <v>1</v>
      </c>
      <c r="H645" s="13">
        <v>12</v>
      </c>
      <c r="I645" s="13">
        <f>VENTAS[[#This Row],[Cantidad]]*VENTAS[[#This Row],[Precio Venta]]</f>
        <v>12</v>
      </c>
      <c r="J645" s="13">
        <f>VENTAS[[#This Row],[Total]]*10%</f>
        <v>1.2000000000000002</v>
      </c>
      <c r="K645" s="13">
        <f>IFERROR(VLOOKUP(VENTAS[[#This Row],[Código del producto Vendido]],INVENTARIO[],24,FALSE),"-")</f>
        <v>3.1699999999999982</v>
      </c>
      <c r="L645" s="13">
        <f>(VENTAS[[#This Row],[Precio Venta]]-VENTAS[[#This Row],[Costo]])*VENTAS[[#This Row],[Cantidad]]</f>
        <v>8.8300000000000018</v>
      </c>
    </row>
    <row r="646" spans="1:12" ht="14" x14ac:dyDescent="0.15">
      <c r="A646" s="125" t="s">
        <v>2364</v>
      </c>
      <c r="E646" t="s">
        <v>2144</v>
      </c>
      <c r="F646" s="4" t="str">
        <f>IFERROR(VLOOKUP(VENTAS[[#This Row],[Código del producto Vendido]],INVENTARIO[],5,FALSE),"-")</f>
        <v>Camiseta Dazy Blanco</v>
      </c>
      <c r="G646" s="4">
        <v>1</v>
      </c>
      <c r="H646" s="13">
        <v>13</v>
      </c>
      <c r="I646" s="13">
        <f>VENTAS[[#This Row],[Cantidad]]*VENTAS[[#This Row],[Precio Venta]]</f>
        <v>13</v>
      </c>
      <c r="J646" s="13">
        <f>VENTAS[[#This Row],[Total]]*10%</f>
        <v>1.3</v>
      </c>
      <c r="K646" s="13">
        <f>IFERROR(VLOOKUP(VENTAS[[#This Row],[Código del producto Vendido]],INVENTARIO[],24,FALSE),"-")</f>
        <v>4.8</v>
      </c>
      <c r="L646" s="13">
        <f>(VENTAS[[#This Row],[Precio Venta]]-VENTAS[[#This Row],[Costo]])*VENTAS[[#This Row],[Cantidad]]</f>
        <v>8.1999999999999993</v>
      </c>
    </row>
    <row r="647" spans="1:12" ht="14" x14ac:dyDescent="0.15">
      <c r="A647" s="125" t="s">
        <v>2364</v>
      </c>
      <c r="E647" t="s">
        <v>2146</v>
      </c>
      <c r="F647" s="4" t="str">
        <f>IFERROR(VLOOKUP(VENTAS[[#This Row],[Código del producto Vendido]],INVENTARIO[],5,FALSE),"-")</f>
        <v>Pantalón negro acampanado</v>
      </c>
      <c r="G647" s="4">
        <v>1</v>
      </c>
      <c r="H647" s="13">
        <v>28</v>
      </c>
      <c r="I647" s="13">
        <f>VENTAS[[#This Row],[Cantidad]]*VENTAS[[#This Row],[Precio Venta]]</f>
        <v>28</v>
      </c>
      <c r="J647" s="13">
        <f>VENTAS[[#This Row],[Total]]*10%</f>
        <v>2.8000000000000003</v>
      </c>
      <c r="K647" s="13">
        <f>IFERROR(VLOOKUP(VENTAS[[#This Row],[Código del producto Vendido]],INVENTARIO[],24,FALSE),"-")</f>
        <v>13.5</v>
      </c>
      <c r="L647" s="13">
        <f>(VENTAS[[#This Row],[Precio Venta]]-VENTAS[[#This Row],[Costo]])*VENTAS[[#This Row],[Cantidad]]</f>
        <v>14.5</v>
      </c>
    </row>
    <row r="648" spans="1:12" ht="14" x14ac:dyDescent="0.15">
      <c r="A648" s="125" t="s">
        <v>2364</v>
      </c>
      <c r="D648" t="s">
        <v>2378</v>
      </c>
      <c r="E648" t="s">
        <v>2152</v>
      </c>
      <c r="F648" s="4" t="str">
        <f>IFERROR(VLOOKUP(VENTAS[[#This Row],[Código del producto Vendido]],INVENTARIO[],5,FALSE),"-")</f>
        <v>Vestido Camisero flores</v>
      </c>
      <c r="G648" s="4">
        <v>1</v>
      </c>
      <c r="H648" s="13">
        <v>35</v>
      </c>
      <c r="I648" s="13">
        <f>VENTAS[[#This Row],[Cantidad]]*VENTAS[[#This Row],[Precio Venta]]</f>
        <v>35</v>
      </c>
      <c r="J648" s="13">
        <f>VENTAS[[#This Row],[Total]]*10%</f>
        <v>3.5</v>
      </c>
      <c r="K648" s="13">
        <f>IFERROR(VLOOKUP(VENTAS[[#This Row],[Código del producto Vendido]],INVENTARIO[],24,FALSE),"-")</f>
        <v>15.899999999999999</v>
      </c>
      <c r="L648" s="13">
        <f>(VENTAS[[#This Row],[Precio Venta]]-VENTAS[[#This Row],[Costo]])*VENTAS[[#This Row],[Cantidad]]</f>
        <v>19.100000000000001</v>
      </c>
    </row>
    <row r="649" spans="1:12" ht="14" x14ac:dyDescent="0.15">
      <c r="A649" s="125" t="s">
        <v>2364</v>
      </c>
      <c r="E649" t="s">
        <v>2166</v>
      </c>
      <c r="F649" s="4" t="str">
        <f>IFERROR(VLOOKUP(VENTAS[[#This Row],[Código del producto Vendido]],INVENTARIO[],5,FALSE),"-")</f>
        <v>Chaleco blanco botones</v>
      </c>
      <c r="G649" s="4">
        <v>1</v>
      </c>
      <c r="H649" s="13">
        <v>25</v>
      </c>
      <c r="I649" s="13">
        <f>VENTAS[[#This Row],[Cantidad]]*VENTAS[[#This Row],[Precio Venta]]</f>
        <v>25</v>
      </c>
      <c r="J649" s="13">
        <f>VENTAS[[#This Row],[Total]]*10%</f>
        <v>2.5</v>
      </c>
      <c r="K649" s="13">
        <f>IFERROR(VLOOKUP(VENTAS[[#This Row],[Código del producto Vendido]],INVENTARIO[],24,FALSE),"-")</f>
        <v>10.5</v>
      </c>
      <c r="L649" s="13">
        <f>(VENTAS[[#This Row],[Precio Venta]]-VENTAS[[#This Row],[Costo]])*VENTAS[[#This Row],[Cantidad]]</f>
        <v>14.5</v>
      </c>
    </row>
    <row r="650" spans="1:12" ht="14" x14ac:dyDescent="0.15">
      <c r="A650" s="125" t="s">
        <v>2364</v>
      </c>
      <c r="E650" t="s">
        <v>2188</v>
      </c>
      <c r="F650" s="4" t="str">
        <f>IFERROR(VLOOKUP(VENTAS[[#This Row],[Código del producto Vendido]],INVENTARIO[],5,FALSE),"-")</f>
        <v>Chaleco de traje</v>
      </c>
      <c r="G650" s="4">
        <v>1</v>
      </c>
      <c r="H650" s="13">
        <v>25</v>
      </c>
      <c r="I650" s="13">
        <f>VENTAS[[#This Row],[Cantidad]]*VENTAS[[#This Row],[Precio Venta]]</f>
        <v>25</v>
      </c>
      <c r="J650" s="13">
        <f>VENTAS[[#This Row],[Total]]*10%</f>
        <v>2.5</v>
      </c>
      <c r="K650" s="13">
        <f>IFERROR(VLOOKUP(VENTAS[[#This Row],[Código del producto Vendido]],INVENTARIO[],24,FALSE),"-")</f>
        <v>21</v>
      </c>
      <c r="L650" s="13">
        <f>(VENTAS[[#This Row],[Precio Venta]]-VENTAS[[#This Row],[Costo]])*VENTAS[[#This Row],[Cantidad]]</f>
        <v>4</v>
      </c>
    </row>
    <row r="651" spans="1:12" ht="14" x14ac:dyDescent="0.15">
      <c r="A651" s="125" t="s">
        <v>2364</v>
      </c>
      <c r="E651" t="s">
        <v>2189</v>
      </c>
      <c r="F651" s="4" t="str">
        <f>IFERROR(VLOOKUP(VENTAS[[#This Row],[Código del producto Vendido]],INVENTARIO[],5,FALSE),"-")</f>
        <v>Chaleco de traje</v>
      </c>
      <c r="G651" s="4">
        <v>1</v>
      </c>
      <c r="H651" s="13">
        <v>25</v>
      </c>
      <c r="I651" s="13">
        <f>VENTAS[[#This Row],[Cantidad]]*VENTAS[[#This Row],[Precio Venta]]</f>
        <v>25</v>
      </c>
      <c r="J651" s="13">
        <f>VENTAS[[#This Row],[Total]]*10%</f>
        <v>2.5</v>
      </c>
      <c r="K651" s="13">
        <f>IFERROR(VLOOKUP(VENTAS[[#This Row],[Código del producto Vendido]],INVENTARIO[],24,FALSE),"-")</f>
        <v>10.5</v>
      </c>
      <c r="L651" s="13">
        <f>(VENTAS[[#This Row],[Precio Venta]]-VENTAS[[#This Row],[Costo]])*VENTAS[[#This Row],[Cantidad]]</f>
        <v>14.5</v>
      </c>
    </row>
    <row r="652" spans="1:12" ht="14" x14ac:dyDescent="0.15">
      <c r="A652" s="125" t="s">
        <v>2364</v>
      </c>
      <c r="E652" t="s">
        <v>2200</v>
      </c>
      <c r="F652" s="4" t="str">
        <f>IFERROR(VLOOKUP(VENTAS[[#This Row],[Código del producto Vendido]],INVENTARIO[],5,FALSE),"-")</f>
        <v>Top Bustier Encaje</v>
      </c>
      <c r="G652" s="4">
        <v>1</v>
      </c>
      <c r="H652" s="13">
        <v>22</v>
      </c>
      <c r="I652" s="13">
        <f>VENTAS[[#This Row],[Cantidad]]*VENTAS[[#This Row],[Precio Venta]]</f>
        <v>22</v>
      </c>
      <c r="J652" s="13">
        <f>VENTAS[[#This Row],[Total]]*10%</f>
        <v>2.2000000000000002</v>
      </c>
      <c r="K652" s="13">
        <f>IFERROR(VLOOKUP(VENTAS[[#This Row],[Código del producto Vendido]],INVENTARIO[],24,FALSE),"-")</f>
        <v>6.6000000000000014</v>
      </c>
      <c r="L652" s="13">
        <f>(VENTAS[[#This Row],[Precio Venta]]-VENTAS[[#This Row],[Costo]])*VENTAS[[#This Row],[Cantidad]]</f>
        <v>15.399999999999999</v>
      </c>
    </row>
    <row r="653" spans="1:12" ht="14" x14ac:dyDescent="0.15">
      <c r="A653" s="125" t="s">
        <v>2364</v>
      </c>
      <c r="E653" t="s">
        <v>2140</v>
      </c>
      <c r="F653" s="4" t="str">
        <f>IFERROR(VLOOKUP(VENTAS[[#This Row],[Código del producto Vendido]],INVENTARIO[],5,FALSE),"-")</f>
        <v>Camiseta Dazy Negro</v>
      </c>
      <c r="G653" s="4">
        <v>1</v>
      </c>
      <c r="H653" s="13">
        <v>13</v>
      </c>
      <c r="I653" s="13">
        <f>VENTAS[[#This Row],[Cantidad]]*VENTAS[[#This Row],[Precio Venta]]</f>
        <v>13</v>
      </c>
      <c r="J653" s="13">
        <f>VENTAS[[#This Row],[Total]]*10%</f>
        <v>1.3</v>
      </c>
      <c r="K653" s="13">
        <f>IFERROR(VLOOKUP(VENTAS[[#This Row],[Código del producto Vendido]],INVENTARIO[],24,FALSE),"-")</f>
        <v>5.7</v>
      </c>
      <c r="L653" s="13">
        <f>(VENTAS[[#This Row],[Precio Venta]]-VENTAS[[#This Row],[Costo]])*VENTAS[[#This Row],[Cantidad]]</f>
        <v>7.3</v>
      </c>
    </row>
    <row r="654" spans="1:12" ht="14" x14ac:dyDescent="0.15">
      <c r="A654" s="125" t="s">
        <v>2364</v>
      </c>
      <c r="D654" t="s">
        <v>2377</v>
      </c>
      <c r="E654" t="s">
        <v>2173</v>
      </c>
      <c r="F654" s="4" t="str">
        <f>IFERROR(VLOOKUP(VENTAS[[#This Row],[Código del producto Vendido]],INVENTARIO[],5,FALSE),"-")</f>
        <v>Camiseta Dazy Blanco</v>
      </c>
      <c r="G654" s="4">
        <v>1</v>
      </c>
      <c r="H654" s="13">
        <v>13</v>
      </c>
      <c r="I654" s="13">
        <f>VENTAS[[#This Row],[Cantidad]]*VENTAS[[#This Row],[Precio Venta]]</f>
        <v>13</v>
      </c>
      <c r="J654" s="13">
        <f>VENTAS[[#This Row],[Total]]*10%</f>
        <v>1.3</v>
      </c>
      <c r="K654" s="13">
        <f>IFERROR(VLOOKUP(VENTAS[[#This Row],[Código del producto Vendido]],INVENTARIO[],24,FALSE),"-")</f>
        <v>5.4</v>
      </c>
      <c r="L654" s="13">
        <f>(VENTAS[[#This Row],[Precio Venta]]-VENTAS[[#This Row],[Costo]])*VENTAS[[#This Row],[Cantidad]]</f>
        <v>7.6</v>
      </c>
    </row>
    <row r="655" spans="1:12" ht="14" x14ac:dyDescent="0.15">
      <c r="A655" s="125" t="s">
        <v>2364</v>
      </c>
      <c r="E655" t="s">
        <v>2123</v>
      </c>
      <c r="F655" s="4" t="str">
        <f>IFERROR(VLOOKUP(VENTAS[[#This Row],[Código del producto Vendido]],INVENTARIO[],5,FALSE),"-")</f>
        <v>Sandalias minimalistas de plataforma</v>
      </c>
      <c r="G655" s="4">
        <v>1</v>
      </c>
      <c r="H655" s="13">
        <v>30</v>
      </c>
      <c r="I655" s="13">
        <f>VENTAS[[#This Row],[Cantidad]]*VENTAS[[#This Row],[Precio Venta]]</f>
        <v>30</v>
      </c>
      <c r="J655" s="13">
        <f>VENTAS[[#This Row],[Total]]*10%</f>
        <v>3</v>
      </c>
      <c r="K655" s="13">
        <f>IFERROR(VLOOKUP(VENTAS[[#This Row],[Código del producto Vendido]],INVENTARIO[],24,FALSE),"-")</f>
        <v>9.009999999999998</v>
      </c>
      <c r="L655" s="13">
        <f>(VENTAS[[#This Row],[Precio Venta]]-VENTAS[[#This Row],[Costo]])*VENTAS[[#This Row],[Cantidad]]</f>
        <v>20.990000000000002</v>
      </c>
    </row>
    <row r="656" spans="1:12" ht="14" x14ac:dyDescent="0.15">
      <c r="A656" s="125" t="s">
        <v>2364</v>
      </c>
      <c r="E656" t="s">
        <v>2124</v>
      </c>
      <c r="F656" s="4" t="str">
        <f>IFERROR(VLOOKUP(VENTAS[[#This Row],[Código del producto Vendido]],INVENTARIO[],5,FALSE),"-")</f>
        <v>Sandalias minimalistas de plataforma</v>
      </c>
      <c r="G656" s="4">
        <v>1</v>
      </c>
      <c r="H656" s="13">
        <v>35</v>
      </c>
      <c r="I656" s="13">
        <f>VENTAS[[#This Row],[Cantidad]]*VENTAS[[#This Row],[Precio Venta]]</f>
        <v>35</v>
      </c>
      <c r="J656" s="13">
        <f>VENTAS[[#This Row],[Total]]*10%</f>
        <v>3.5</v>
      </c>
      <c r="K656" s="13">
        <f>IFERROR(VLOOKUP(VENTAS[[#This Row],[Código del producto Vendido]],INVENTARIO[],24,FALSE),"-")</f>
        <v>9.009999999999998</v>
      </c>
      <c r="L656" s="13">
        <f>(VENTAS[[#This Row],[Precio Venta]]-VENTAS[[#This Row],[Costo]])*VENTAS[[#This Row],[Cantidad]]</f>
        <v>25.990000000000002</v>
      </c>
    </row>
    <row r="657" spans="1:12" ht="14" x14ac:dyDescent="0.15">
      <c r="A657" s="125" t="s">
        <v>2364</v>
      </c>
      <c r="E657" t="s">
        <v>2129</v>
      </c>
      <c r="F657" s="4" t="str">
        <f>IFERROR(VLOOKUP(VENTAS[[#This Row],[Código del producto Vendido]],INVENTARIO[],5,FALSE),"-")</f>
        <v>Pantalón alto de bajo elegante</v>
      </c>
      <c r="G657" s="4">
        <v>1</v>
      </c>
      <c r="H657" s="13">
        <v>32</v>
      </c>
      <c r="I657" s="13">
        <f>VENTAS[[#This Row],[Cantidad]]*VENTAS[[#This Row],[Precio Venta]]</f>
        <v>32</v>
      </c>
      <c r="J657" s="13">
        <f>VENTAS[[#This Row],[Total]]*10%</f>
        <v>3.2</v>
      </c>
      <c r="K657" s="13">
        <f>IFERROR(VLOOKUP(VENTAS[[#This Row],[Código del producto Vendido]],INVENTARIO[],24,FALSE),"-")</f>
        <v>15.810000000000002</v>
      </c>
      <c r="L657" s="13">
        <f>(VENTAS[[#This Row],[Precio Venta]]-VENTAS[[#This Row],[Costo]])*VENTAS[[#This Row],[Cantidad]]</f>
        <v>16.189999999999998</v>
      </c>
    </row>
    <row r="658" spans="1:12" ht="14" x14ac:dyDescent="0.15">
      <c r="A658" s="125" t="s">
        <v>2364</v>
      </c>
      <c r="E658" t="s">
        <v>2155</v>
      </c>
      <c r="F658" s="4" t="str">
        <f>IFERROR(VLOOKUP(VENTAS[[#This Row],[Código del producto Vendido]],INVENTARIO[],5,FALSE),"-")</f>
        <v>Pullover cuello redondo</v>
      </c>
      <c r="G658" s="4">
        <v>1</v>
      </c>
      <c r="H658" s="13">
        <v>13</v>
      </c>
      <c r="I658" s="13">
        <f>VENTAS[[#This Row],[Cantidad]]*VENTAS[[#This Row],[Precio Venta]]</f>
        <v>13</v>
      </c>
      <c r="J658" s="13">
        <f>VENTAS[[#This Row],[Total]]*10%</f>
        <v>1.3</v>
      </c>
      <c r="K658" s="13">
        <f>IFERROR(VLOOKUP(VENTAS[[#This Row],[Código del producto Vendido]],INVENTARIO[],24,FALSE),"-")</f>
        <v>5.7</v>
      </c>
      <c r="L658" s="13">
        <f>(VENTAS[[#This Row],[Precio Venta]]-VENTAS[[#This Row],[Costo]])*VENTAS[[#This Row],[Cantidad]]</f>
        <v>7.3</v>
      </c>
    </row>
    <row r="659" spans="1:12" ht="14" x14ac:dyDescent="0.15">
      <c r="A659" s="125" t="s">
        <v>2364</v>
      </c>
      <c r="E659" t="s">
        <v>1380</v>
      </c>
      <c r="F659" s="4" t="str">
        <f>IFERROR(VLOOKUP(VENTAS[[#This Row],[Código del producto Vendido]],INVENTARIO[],5,FALSE),"-")</f>
        <v>Jeans de pierna recta desgarro</v>
      </c>
      <c r="G659" s="4">
        <v>1</v>
      </c>
      <c r="H659" s="13">
        <v>30</v>
      </c>
      <c r="I659" s="13">
        <f>VENTAS[[#This Row],[Cantidad]]*VENTAS[[#This Row],[Precio Venta]]</f>
        <v>30</v>
      </c>
      <c r="J659" s="13">
        <f>VENTAS[[#This Row],[Total]]*10%</f>
        <v>3</v>
      </c>
      <c r="K659" s="13">
        <f>IFERROR(VLOOKUP(VENTAS[[#This Row],[Código del producto Vendido]],INVENTARIO[],24,FALSE),"-")</f>
        <v>16.626666666666665</v>
      </c>
      <c r="L659" s="13">
        <f>(VENTAS[[#This Row],[Precio Venta]]-VENTAS[[#This Row],[Costo]])*VENTAS[[#This Row],[Cantidad]]</f>
        <v>13.373333333333335</v>
      </c>
    </row>
    <row r="660" spans="1:12" ht="14" x14ac:dyDescent="0.15">
      <c r="A660" s="125" t="s">
        <v>2364</v>
      </c>
      <c r="D660" t="s">
        <v>2365</v>
      </c>
      <c r="E660" t="s">
        <v>1380</v>
      </c>
      <c r="F660" s="4" t="str">
        <f>IFERROR(VLOOKUP(VENTAS[[#This Row],[Código del producto Vendido]],INVENTARIO[],5,FALSE),"-")</f>
        <v>Jeans de pierna recta desgarro</v>
      </c>
      <c r="G660" s="4">
        <v>1</v>
      </c>
      <c r="H660" s="13">
        <v>30</v>
      </c>
      <c r="I660" s="13">
        <f>VENTAS[[#This Row],[Cantidad]]*VENTAS[[#This Row],[Precio Venta]]</f>
        <v>30</v>
      </c>
      <c r="J660" s="13">
        <f>VENTAS[[#This Row],[Total]]*10%</f>
        <v>3</v>
      </c>
      <c r="K660" s="13">
        <f>IFERROR(VLOOKUP(VENTAS[[#This Row],[Código del producto Vendido]],INVENTARIO[],24,FALSE),"-")</f>
        <v>16.626666666666665</v>
      </c>
      <c r="L660" s="13">
        <f>(VENTAS[[#This Row],[Precio Venta]]-VENTAS[[#This Row],[Costo]])*VENTAS[[#This Row],[Cantidad]]</f>
        <v>13.373333333333335</v>
      </c>
    </row>
    <row r="661" spans="1:12" ht="14" x14ac:dyDescent="0.15">
      <c r="A661" s="125" t="s">
        <v>2364</v>
      </c>
      <c r="E661" t="s">
        <v>2188</v>
      </c>
      <c r="F661" s="4" t="str">
        <f>IFERROR(VLOOKUP(VENTAS[[#This Row],[Código del producto Vendido]],INVENTARIO[],5,FALSE),"-")</f>
        <v>Chaleco de traje</v>
      </c>
      <c r="G661" s="4">
        <v>1</v>
      </c>
      <c r="H661" s="13">
        <v>25</v>
      </c>
      <c r="I661" s="13">
        <f>VENTAS[[#This Row],[Cantidad]]*VENTAS[[#This Row],[Precio Venta]]</f>
        <v>25</v>
      </c>
      <c r="J661" s="13">
        <f>VENTAS[[#This Row],[Total]]*10%</f>
        <v>2.5</v>
      </c>
      <c r="K661" s="13">
        <f>IFERROR(VLOOKUP(VENTAS[[#This Row],[Código del producto Vendido]],INVENTARIO[],24,FALSE),"-")</f>
        <v>21</v>
      </c>
      <c r="L661" s="13">
        <f>(VENTAS[[#This Row],[Precio Venta]]-VENTAS[[#This Row],[Costo]])*VENTAS[[#This Row],[Cantidad]]</f>
        <v>4</v>
      </c>
    </row>
    <row r="662" spans="1:12" ht="14" x14ac:dyDescent="0.15">
      <c r="A662" s="125"/>
      <c r="F662" s="4" t="str">
        <f>IFERROR(VLOOKUP(VENTAS[[#This Row],[Código del producto Vendido]],INVENTARIO[],5,FALSE),"-")</f>
        <v>-</v>
      </c>
      <c r="I662" s="13">
        <f>VENTAS[[#This Row],[Cantidad]]*VENTAS[[#This Row],[Precio Venta]]</f>
        <v>0</v>
      </c>
      <c r="J662" s="13">
        <f>VENTAS[[#This Row],[Total]]*10%</f>
        <v>0</v>
      </c>
      <c r="K662" s="13" t="str">
        <f>IFERROR(VLOOKUP(VENTAS[[#This Row],[Código del producto Vendido]],INVENTARIO[],24,FALSE),"-")</f>
        <v>-</v>
      </c>
      <c r="L662" s="13" t="e">
        <f>(VENTAS[[#This Row],[Precio Venta]]-VENTAS[[#This Row],[Costo]])*VENTAS[[#This Row],[Cantidad]]</f>
        <v>#VALUE!</v>
      </c>
    </row>
    <row r="663" spans="1:12" ht="14" x14ac:dyDescent="0.15">
      <c r="A663" s="125"/>
      <c r="E663" t="s">
        <v>2279</v>
      </c>
      <c r="F663" s="4" t="str">
        <f>IFERROR(VLOOKUP(VENTAS[[#This Row],[Código del producto Vendido]],INVENTARIO[],5,FALSE),"-")</f>
        <v>Camisa Blanca Modely</v>
      </c>
      <c r="G663" s="4">
        <v>1</v>
      </c>
      <c r="I663" s="13">
        <f>VENTAS[[#This Row],[Cantidad]]*VENTAS[[#This Row],[Precio Venta]]</f>
        <v>0</v>
      </c>
      <c r="J663" s="13">
        <f>VENTAS[[#This Row],[Total]]*10%</f>
        <v>0</v>
      </c>
      <c r="K663" s="13">
        <f>IFERROR(VLOOKUP(VENTAS[[#This Row],[Código del producto Vendido]],INVENTARIO[],24,FALSE),"-")</f>
        <v>10.059999999999999</v>
      </c>
      <c r="L663" s="13">
        <f>(VENTAS[[#This Row],[Precio Venta]]-VENTAS[[#This Row],[Costo]])*VENTAS[[#This Row],[Cantidad]]</f>
        <v>-10.059999999999999</v>
      </c>
    </row>
    <row r="664" spans="1:12" ht="14" x14ac:dyDescent="0.15">
      <c r="A664" s="125"/>
      <c r="E664" t="s">
        <v>2288</v>
      </c>
      <c r="F664" s="4" t="str">
        <f>IFERROR(VLOOKUP(VENTAS[[#This Row],[Código del producto Vendido]],INVENTARIO[],5,FALSE),"-")</f>
        <v>Vestido Tarsha</v>
      </c>
      <c r="G664" s="4">
        <v>1</v>
      </c>
      <c r="H664" s="13">
        <v>27</v>
      </c>
      <c r="I664" s="13">
        <f>VENTAS[[#This Row],[Cantidad]]*VENTAS[[#This Row],[Precio Venta]]</f>
        <v>27</v>
      </c>
      <c r="J664" s="13">
        <f>VENTAS[[#This Row],[Total]]*10%</f>
        <v>2.7</v>
      </c>
      <c r="K664" s="13">
        <f>IFERROR(VLOOKUP(VENTAS[[#This Row],[Código del producto Vendido]],INVENTARIO[],24,FALSE),"-")</f>
        <v>10.329999999999998</v>
      </c>
      <c r="L664" s="13">
        <f>(VENTAS[[#This Row],[Precio Venta]]-VENTAS[[#This Row],[Costo]])*VENTAS[[#This Row],[Cantidad]]</f>
        <v>16.670000000000002</v>
      </c>
    </row>
    <row r="665" spans="1:12" ht="14" x14ac:dyDescent="0.15">
      <c r="A665" s="125"/>
      <c r="D665" t="s">
        <v>2003</v>
      </c>
      <c r="E665" t="s">
        <v>2295</v>
      </c>
      <c r="F665" s="4" t="str">
        <f>IFERROR(VLOOKUP(VENTAS[[#This Row],[Código del producto Vendido]],INVENTARIO[],5,FALSE),"-")</f>
        <v>Top Asimétrico Acanalado</v>
      </c>
      <c r="G665" s="4">
        <v>1</v>
      </c>
      <c r="H665" s="13">
        <v>12</v>
      </c>
      <c r="I665" s="13">
        <f>VENTAS[[#This Row],[Cantidad]]*VENTAS[[#This Row],[Precio Venta]]</f>
        <v>12</v>
      </c>
      <c r="J665" s="13">
        <f>VENTAS[[#This Row],[Total]]*10%</f>
        <v>1.2000000000000002</v>
      </c>
      <c r="K665" s="13">
        <f>IFERROR(VLOOKUP(VENTAS[[#This Row],[Código del producto Vendido]],INVENTARIO[],24,FALSE),"-")</f>
        <v>5.0999999999999996</v>
      </c>
      <c r="L665" s="13">
        <f>(VENTAS[[#This Row],[Precio Venta]]-VENTAS[[#This Row],[Costo]])*VENTAS[[#This Row],[Cantidad]]</f>
        <v>6.9</v>
      </c>
    </row>
    <row r="666" spans="1:12" ht="14" x14ac:dyDescent="0.15">
      <c r="A666" s="125" t="s">
        <v>2380</v>
      </c>
      <c r="D666" t="s">
        <v>2378</v>
      </c>
      <c r="E666" t="s">
        <v>2300</v>
      </c>
      <c r="F666" s="4" t="str">
        <f>IFERROR(VLOOKUP(VENTAS[[#This Row],[Código del producto Vendido]],INVENTARIO[],5,FALSE),"-")</f>
        <v>Mono Dazy Abullonado</v>
      </c>
      <c r="I666" s="13">
        <f>VENTAS[[#This Row],[Cantidad]]*VENTAS[[#This Row],[Precio Venta]]</f>
        <v>0</v>
      </c>
      <c r="J666" s="13">
        <f>VENTAS[[#This Row],[Total]]*10%</f>
        <v>0</v>
      </c>
      <c r="K666" s="13">
        <f>IFERROR(VLOOKUP(VENTAS[[#This Row],[Código del producto Vendido]],INVENTARIO[],24,FALSE),"-")</f>
        <v>0</v>
      </c>
      <c r="L666" s="13">
        <f>(VENTAS[[#This Row],[Precio Venta]]-VENTAS[[#This Row],[Costo]])*VENTAS[[#This Row],[Cantidad]]</f>
        <v>0</v>
      </c>
    </row>
    <row r="667" spans="1:12" ht="14" x14ac:dyDescent="0.15">
      <c r="A667" s="125"/>
      <c r="D667" t="s">
        <v>2377</v>
      </c>
      <c r="E667" t="s">
        <v>2303</v>
      </c>
      <c r="F667" s="4" t="str">
        <f>IFERROR(VLOOKUP(VENTAS[[#This Row],[Código del producto Vendido]],INVENTARIO[],5,FALSE),"-")</f>
        <v>Vestido Margarita</v>
      </c>
      <c r="G667" s="4">
        <v>1</v>
      </c>
      <c r="H667" s="13">
        <v>28</v>
      </c>
      <c r="I667" s="13">
        <f>VENTAS[[#This Row],[Cantidad]]*VENTAS[[#This Row],[Precio Venta]]</f>
        <v>28</v>
      </c>
      <c r="J667" s="13">
        <f>VENTAS[[#This Row],[Total]]*10%</f>
        <v>2.8000000000000003</v>
      </c>
      <c r="K667" s="13">
        <f>IFERROR(VLOOKUP(VENTAS[[#This Row],[Código del producto Vendido]],INVENTARIO[],24,FALSE),"-")</f>
        <v>12.95</v>
      </c>
      <c r="L667" s="13">
        <f>(VENTAS[[#This Row],[Precio Venta]]-VENTAS[[#This Row],[Costo]])*VENTAS[[#This Row],[Cantidad]]</f>
        <v>15.05</v>
      </c>
    </row>
    <row r="668" spans="1:12" ht="14" x14ac:dyDescent="0.15">
      <c r="A668" s="125" t="s">
        <v>2379</v>
      </c>
      <c r="D668" t="s">
        <v>1792</v>
      </c>
      <c r="E668" t="s">
        <v>2307</v>
      </c>
      <c r="F668" s="4" t="str">
        <f>IFERROR(VLOOKUP(VENTAS[[#This Row],[Código del producto Vendido]],INVENTARIO[],5,FALSE),"-")</f>
        <v>Suéter cuello de Cisne</v>
      </c>
      <c r="G668" s="4">
        <v>1</v>
      </c>
      <c r="H668" s="13">
        <v>15</v>
      </c>
      <c r="I668" s="13">
        <f>VENTAS[[#This Row],[Cantidad]]*VENTAS[[#This Row],[Precio Venta]]</f>
        <v>15</v>
      </c>
      <c r="J668" s="13">
        <f>VENTAS[[#This Row],[Total]]*10%</f>
        <v>1.5</v>
      </c>
      <c r="K668" s="13">
        <f>IFERROR(VLOOKUP(VENTAS[[#This Row],[Código del producto Vendido]],INVENTARIO[],24,FALSE),"-")</f>
        <v>9.2199999999999989</v>
      </c>
      <c r="L668" s="13">
        <f>(VENTAS[[#This Row],[Precio Venta]]-VENTAS[[#This Row],[Costo]])*VENTAS[[#This Row],[Cantidad]]</f>
        <v>5.7800000000000011</v>
      </c>
    </row>
    <row r="669" spans="1:12" ht="14" x14ac:dyDescent="0.15">
      <c r="A669" s="125"/>
      <c r="D669" t="s">
        <v>1792</v>
      </c>
      <c r="E669" t="s">
        <v>2296</v>
      </c>
      <c r="F669" s="4" t="str">
        <f>IFERROR(VLOOKUP(VENTAS[[#This Row],[Código del producto Vendido]],INVENTARIO[],5,FALSE),"-")</f>
        <v>Top Asimétrico Acanalado</v>
      </c>
      <c r="G669" s="4">
        <v>1</v>
      </c>
      <c r="H669" s="13">
        <v>12</v>
      </c>
      <c r="I669" s="13">
        <f>VENTAS[[#This Row],[Cantidad]]*VENTAS[[#This Row],[Precio Venta]]</f>
        <v>12</v>
      </c>
      <c r="J669" s="13">
        <f>VENTAS[[#This Row],[Total]]*10%</f>
        <v>1.2000000000000002</v>
      </c>
      <c r="K669" s="13">
        <f>IFERROR(VLOOKUP(VENTAS[[#This Row],[Código del producto Vendido]],INVENTARIO[],24,FALSE),"-")</f>
        <v>5.0999999999999996</v>
      </c>
      <c r="L669" s="13">
        <f>(VENTAS[[#This Row],[Precio Venta]]-VENTAS[[#This Row],[Costo]])*VENTAS[[#This Row],[Cantidad]]</f>
        <v>6.9</v>
      </c>
    </row>
    <row r="670" spans="1:12" ht="14" x14ac:dyDescent="0.15">
      <c r="A670" s="125"/>
      <c r="D670" t="s">
        <v>1792</v>
      </c>
      <c r="E670" t="s">
        <v>2311</v>
      </c>
      <c r="F670" s="4" t="str">
        <f>IFERROR(VLOOKUP(VENTAS[[#This Row],[Código del producto Vendido]],INVENTARIO[],5,FALSE),"-")</f>
        <v>Mono Con Botón Delantero</v>
      </c>
      <c r="G670" s="4">
        <v>1</v>
      </c>
      <c r="H670" s="13">
        <v>28</v>
      </c>
      <c r="I670" s="13">
        <f>VENTAS[[#This Row],[Cantidad]]*VENTAS[[#This Row],[Precio Venta]]</f>
        <v>28</v>
      </c>
      <c r="J670" s="13">
        <f>VENTAS[[#This Row],[Total]]*10%</f>
        <v>2.8000000000000003</v>
      </c>
      <c r="K670" s="13">
        <f>IFERROR(VLOOKUP(VENTAS[[#This Row],[Código del producto Vendido]],INVENTARIO[],24,FALSE),"-")</f>
        <v>9.3000000000000007</v>
      </c>
      <c r="L670" s="13">
        <f>(VENTAS[[#This Row],[Precio Venta]]-VENTAS[[#This Row],[Costo]])*VENTAS[[#This Row],[Cantidad]]</f>
        <v>18.7</v>
      </c>
    </row>
    <row r="671" spans="1:12" ht="14" x14ac:dyDescent="0.15">
      <c r="A671" s="125"/>
      <c r="D671" t="s">
        <v>1792</v>
      </c>
      <c r="E671" t="s">
        <v>1522</v>
      </c>
      <c r="F671" s="4" t="str">
        <f>IFERROR(VLOOKUP(VENTAS[[#This Row],[Código del producto Vendido]],INVENTARIO[],5,FALSE),"-")</f>
        <v xml:space="preserve">Shorts bajo de doblez de cintura </v>
      </c>
      <c r="G671" s="4">
        <v>1</v>
      </c>
      <c r="H671" s="13">
        <v>19</v>
      </c>
      <c r="I671" s="13">
        <f>VENTAS[[#This Row],[Cantidad]]*VENTAS[[#This Row],[Precio Venta]]</f>
        <v>19</v>
      </c>
      <c r="J671" s="13">
        <f>VENTAS[[#This Row],[Total]]*10%</f>
        <v>1.9000000000000001</v>
      </c>
      <c r="K671" s="13">
        <f>IFERROR(VLOOKUP(VENTAS[[#This Row],[Código del producto Vendido]],INVENTARIO[],24,FALSE),"-")</f>
        <v>3.5238888888888873</v>
      </c>
      <c r="L671" s="13">
        <f>(VENTAS[[#This Row],[Precio Venta]]-VENTAS[[#This Row],[Costo]])*VENTAS[[#This Row],[Cantidad]]</f>
        <v>15.476111111111113</v>
      </c>
    </row>
    <row r="672" spans="1:12" ht="14" x14ac:dyDescent="0.15">
      <c r="A672" s="125"/>
      <c r="D672" t="s">
        <v>1792</v>
      </c>
      <c r="E672" t="s">
        <v>1916</v>
      </c>
      <c r="F672" s="4" t="str">
        <f>IFERROR(VLOOKUP(VENTAS[[#This Row],[Código del producto Vendido]],INVENTARIO[],5,FALSE),"-")</f>
        <v>Jean ajustado claro</v>
      </c>
      <c r="G672" s="4">
        <v>1</v>
      </c>
      <c r="H672" s="13">
        <v>30</v>
      </c>
      <c r="I672" s="13">
        <f>VENTAS[[#This Row],[Cantidad]]*VENTAS[[#This Row],[Precio Venta]]</f>
        <v>30</v>
      </c>
      <c r="J672" s="13">
        <f>VENTAS[[#This Row],[Total]]*10%</f>
        <v>3</v>
      </c>
      <c r="K672" s="13">
        <f>IFERROR(VLOOKUP(VENTAS[[#This Row],[Código del producto Vendido]],INVENTARIO[],24,FALSE),"-")</f>
        <v>10.020000000000003</v>
      </c>
      <c r="L672" s="13">
        <f>(VENTAS[[#This Row],[Precio Venta]]-VENTAS[[#This Row],[Costo]])*VENTAS[[#This Row],[Cantidad]]</f>
        <v>19.979999999999997</v>
      </c>
    </row>
    <row r="673" spans="1:12" ht="14" x14ac:dyDescent="0.15">
      <c r="A673" s="125"/>
      <c r="E673" t="s">
        <v>2277</v>
      </c>
      <c r="F673" s="4" t="str">
        <f>IFERROR(VLOOKUP(VENTAS[[#This Row],[Código del producto Vendido]],INVENTARIO[],5,FALSE),"-")</f>
        <v>Camisa Blanca Modely</v>
      </c>
      <c r="G673" s="4">
        <v>1</v>
      </c>
      <c r="H673" s="13">
        <v>22</v>
      </c>
      <c r="I673" s="13">
        <f>VENTAS[[#This Row],[Cantidad]]*VENTAS[[#This Row],[Precio Venta]]</f>
        <v>22</v>
      </c>
      <c r="J673" s="13">
        <f>VENTAS[[#This Row],[Total]]*10%</f>
        <v>2.2000000000000002</v>
      </c>
      <c r="K673" s="13">
        <f>IFERROR(VLOOKUP(VENTAS[[#This Row],[Código del producto Vendido]],INVENTARIO[],24,FALSE),"-")</f>
        <v>10.059999999999999</v>
      </c>
      <c r="L673" s="13">
        <f>(VENTAS[[#This Row],[Precio Venta]]-VENTAS[[#This Row],[Costo]])*VENTAS[[#This Row],[Cantidad]]</f>
        <v>11.940000000000001</v>
      </c>
    </row>
    <row r="674" spans="1:12" ht="14" x14ac:dyDescent="0.15">
      <c r="A674" s="125" t="s">
        <v>2380</v>
      </c>
      <c r="D674" t="s">
        <v>2381</v>
      </c>
      <c r="F674" s="4" t="str">
        <f>IFERROR(VLOOKUP(VENTAS[[#This Row],[Código del producto Vendido]],INVENTARIO[],5,FALSE),"-")</f>
        <v>-</v>
      </c>
      <c r="G674" s="4">
        <v>1</v>
      </c>
      <c r="I674" s="13">
        <f>VENTAS[[#This Row],[Cantidad]]*VENTAS[[#This Row],[Precio Venta]]</f>
        <v>0</v>
      </c>
      <c r="J674" s="13">
        <f>VENTAS[[#This Row],[Total]]*10%</f>
        <v>0</v>
      </c>
      <c r="K674" s="13" t="str">
        <f>IFERROR(VLOOKUP(VENTAS[[#This Row],[Código del producto Vendido]],INVENTARIO[],24,FALSE),"-")</f>
        <v>-</v>
      </c>
      <c r="L674" s="13" t="e">
        <f>(VENTAS[[#This Row],[Precio Venta]]-VENTAS[[#This Row],[Costo]])*VENTAS[[#This Row],[Cantidad]]</f>
        <v>#VALUE!</v>
      </c>
    </row>
    <row r="675" spans="1:12" ht="14" x14ac:dyDescent="0.15">
      <c r="A675" s="125"/>
      <c r="E675" t="s">
        <v>2190</v>
      </c>
      <c r="F675" s="4" t="str">
        <f>IFERROR(VLOOKUP(VENTAS[[#This Row],[Código del producto Vendido]],INVENTARIO[],5,FALSE),"-")</f>
        <v>Saya de Mezclilla a la Cintura</v>
      </c>
      <c r="G675" s="4">
        <v>1</v>
      </c>
      <c r="H675" s="13">
        <v>35</v>
      </c>
      <c r="I675" s="13">
        <f>VENTAS[[#This Row],[Cantidad]]*VENTAS[[#This Row],[Precio Venta]]</f>
        <v>35</v>
      </c>
      <c r="J675" s="13">
        <f>VENTAS[[#This Row],[Total]]*10%</f>
        <v>3.5</v>
      </c>
      <c r="K675" s="13">
        <f>IFERROR(VLOOKUP(VENTAS[[#This Row],[Código del producto Vendido]],INVENTARIO[],24,FALSE),"-")</f>
        <v>14.5</v>
      </c>
      <c r="L675" s="13">
        <f>(VENTAS[[#This Row],[Precio Venta]]-VENTAS[[#This Row],[Costo]])*VENTAS[[#This Row],[Cantidad]]</f>
        <v>20.5</v>
      </c>
    </row>
    <row r="676" spans="1:12" ht="14" x14ac:dyDescent="0.15">
      <c r="A676" s="125" t="s">
        <v>2364</v>
      </c>
      <c r="C676" t="s">
        <v>2382</v>
      </c>
      <c r="E676" t="s">
        <v>1588</v>
      </c>
      <c r="F676" s="4" t="str">
        <f>IFERROR(VLOOKUP(VENTAS[[#This Row],[Código del producto Vendido]],INVENTARIO[],5,FALSE),"-")</f>
        <v>Sandalias Rojas</v>
      </c>
      <c r="G676" s="4">
        <v>1</v>
      </c>
      <c r="H676" s="13">
        <v>40</v>
      </c>
      <c r="I676" s="13">
        <f>VENTAS[[#This Row],[Cantidad]]*VENTAS[[#This Row],[Precio Venta]]</f>
        <v>40</v>
      </c>
      <c r="J676" s="13">
        <f>VENTAS[[#This Row],[Total]]*10%</f>
        <v>4</v>
      </c>
      <c r="K676" s="13">
        <f>IFERROR(VLOOKUP(VENTAS[[#This Row],[Código del producto Vendido]],INVENTARIO[],24,FALSE),"-")</f>
        <v>11.555555555555557</v>
      </c>
      <c r="L676" s="13">
        <f>(VENTAS[[#This Row],[Precio Venta]]-VENTAS[[#This Row],[Costo]])*VENTAS[[#This Row],[Cantidad]]</f>
        <v>28.444444444444443</v>
      </c>
    </row>
    <row r="677" spans="1:12" ht="14" x14ac:dyDescent="0.15">
      <c r="A677" s="125"/>
      <c r="C677" t="s">
        <v>2386</v>
      </c>
      <c r="E677" t="s">
        <v>1773</v>
      </c>
      <c r="F677" s="4" t="str">
        <f>IFERROR(VLOOKUP(VENTAS[[#This Row],[Código del producto Vendido]],INVENTARIO[],5,FALSE),"-")</f>
        <v>Calzado hombre dos tonos</v>
      </c>
      <c r="G677" s="4">
        <v>1</v>
      </c>
      <c r="H677" s="13">
        <v>0</v>
      </c>
      <c r="I677" s="13">
        <f>VENTAS[[#This Row],[Cantidad]]*VENTAS[[#This Row],[Precio Venta]]</f>
        <v>0</v>
      </c>
      <c r="J677" s="13">
        <f>VENTAS[[#This Row],[Total]]*10%</f>
        <v>0</v>
      </c>
      <c r="K677" s="13">
        <f>IFERROR(VLOOKUP(VENTAS[[#This Row],[Código del producto Vendido]],INVENTARIO[],24,FALSE),"-")</f>
        <v>2.0555555555555571</v>
      </c>
      <c r="L677" s="13">
        <f>(VENTAS[[#This Row],[Precio Venta]]-VENTAS[[#This Row],[Costo]])*VENTAS[[#This Row],[Cantidad]]</f>
        <v>-2.0555555555555571</v>
      </c>
    </row>
    <row r="678" spans="1:12" ht="14" x14ac:dyDescent="0.15">
      <c r="A678" s="125" t="s">
        <v>2390</v>
      </c>
      <c r="E678" t="s">
        <v>1929</v>
      </c>
      <c r="F678" s="4" t="str">
        <f>IFERROR(VLOOKUP(VENTAS[[#This Row],[Código del producto Vendido]],INVENTARIO[],5,FALSE),"-")</f>
        <v>Blusa de manga acampanada blanca</v>
      </c>
      <c r="G678" s="4">
        <v>1</v>
      </c>
      <c r="H678" s="13">
        <v>22</v>
      </c>
      <c r="I678" s="13">
        <f>VENTAS[[#This Row],[Cantidad]]*VENTAS[[#This Row],[Precio Venta]]</f>
        <v>22</v>
      </c>
      <c r="J678" s="13">
        <f>VENTAS[[#This Row],[Total]]*10%</f>
        <v>2.2000000000000002</v>
      </c>
      <c r="K678" s="13">
        <f>IFERROR(VLOOKUP(VENTAS[[#This Row],[Código del producto Vendido]],INVENTARIO[],24,FALSE),"-")</f>
        <v>4.7600000000000016</v>
      </c>
      <c r="L678" s="13">
        <f>(VENTAS[[#This Row],[Precio Venta]]-VENTAS[[#This Row],[Costo]])*VENTAS[[#This Row],[Cantidad]]</f>
        <v>17.239999999999998</v>
      </c>
    </row>
    <row r="679" spans="1:12" ht="14" x14ac:dyDescent="0.15">
      <c r="A679" s="125" t="s">
        <v>2390</v>
      </c>
      <c r="E679" t="s">
        <v>1930</v>
      </c>
      <c r="F679" s="4" t="str">
        <f>IFERROR(VLOOKUP(VENTAS[[#This Row],[Código del producto Vendido]],INVENTARIO[],5,FALSE),"-")</f>
        <v>Blusa de manga acampanada negra</v>
      </c>
      <c r="G679" s="4">
        <v>1</v>
      </c>
      <c r="H679" s="13">
        <v>22</v>
      </c>
      <c r="I679" s="13">
        <f>VENTAS[[#This Row],[Cantidad]]*VENTAS[[#This Row],[Precio Venta]]</f>
        <v>22</v>
      </c>
      <c r="J679" s="13">
        <f>VENTAS[[#This Row],[Total]]*10%</f>
        <v>2.2000000000000002</v>
      </c>
      <c r="K679" s="13">
        <f>IFERROR(VLOOKUP(VENTAS[[#This Row],[Código del producto Vendido]],INVENTARIO[],24,FALSE),"-")</f>
        <v>3.7600000000000016</v>
      </c>
      <c r="L679" s="13">
        <f>(VENTAS[[#This Row],[Precio Venta]]-VENTAS[[#This Row],[Costo]])*VENTAS[[#This Row],[Cantidad]]</f>
        <v>18.239999999999998</v>
      </c>
    </row>
    <row r="680" spans="1:12" ht="14" x14ac:dyDescent="0.15">
      <c r="A680" s="125" t="s">
        <v>2390</v>
      </c>
      <c r="E680" t="s">
        <v>2187</v>
      </c>
      <c r="F680" s="4" t="str">
        <f>IFERROR(VLOOKUP(VENTAS[[#This Row],[Código del producto Vendido]],INVENTARIO[],5,FALSE),"-")</f>
        <v>Pullover Dazy Blanco</v>
      </c>
      <c r="G680" s="4">
        <v>1</v>
      </c>
      <c r="H680" s="13">
        <v>13</v>
      </c>
      <c r="I680" s="13">
        <f>VENTAS[[#This Row],[Cantidad]]*VENTAS[[#This Row],[Precio Venta]]</f>
        <v>13</v>
      </c>
      <c r="J680" s="13">
        <f>VENTAS[[#This Row],[Total]]*10%</f>
        <v>1.3</v>
      </c>
      <c r="K680" s="13">
        <f>IFERROR(VLOOKUP(VENTAS[[#This Row],[Código del producto Vendido]],INVENTARIO[],24,FALSE),"-")</f>
        <v>4.8</v>
      </c>
      <c r="L680" s="13">
        <f>(VENTAS[[#This Row],[Precio Venta]]-VENTAS[[#This Row],[Costo]])*VENTAS[[#This Row],[Cantidad]]</f>
        <v>8.1999999999999993</v>
      </c>
    </row>
    <row r="681" spans="1:12" ht="14" x14ac:dyDescent="0.15">
      <c r="A681" s="125" t="s">
        <v>2390</v>
      </c>
      <c r="E681" t="s">
        <v>2272</v>
      </c>
      <c r="F681" s="4" t="str">
        <f>IFERROR(VLOOKUP(VENTAS[[#This Row],[Código del producto Vendido]],INVENTARIO[],5,FALSE),"-")</f>
        <v>Cardigan Classy</v>
      </c>
      <c r="G681" s="4">
        <v>2</v>
      </c>
      <c r="H681" s="13">
        <v>20</v>
      </c>
      <c r="I681" s="13">
        <f>VENTAS[[#This Row],[Cantidad]]*VENTAS[[#This Row],[Precio Venta]]</f>
        <v>40</v>
      </c>
      <c r="J681" s="13">
        <f>VENTAS[[#This Row],[Total]]*10%</f>
        <v>4</v>
      </c>
      <c r="K681" s="13">
        <f>IFERROR(VLOOKUP(VENTAS[[#This Row],[Código del producto Vendido]],INVENTARIO[],24,FALSE),"-")</f>
        <v>12.399999999999999</v>
      </c>
      <c r="L681" s="13">
        <f>(VENTAS[[#This Row],[Precio Venta]]-VENTAS[[#This Row],[Costo]])*VENTAS[[#This Row],[Cantidad]]</f>
        <v>15.200000000000003</v>
      </c>
    </row>
    <row r="682" spans="1:12" ht="14" x14ac:dyDescent="0.15">
      <c r="A682" s="125" t="s">
        <v>2393</v>
      </c>
      <c r="C682" t="s">
        <v>2394</v>
      </c>
      <c r="E682" t="s">
        <v>2045</v>
      </c>
      <c r="F682" s="4" t="str">
        <f>IFERROR(VLOOKUP(VENTAS[[#This Row],[Código del producto Vendido]],INVENTARIO[],5,FALSE),"-")</f>
        <v>Sweater de Lana naranja quemada</v>
      </c>
      <c r="G682" s="4">
        <v>1</v>
      </c>
      <c r="H682" s="13">
        <v>18</v>
      </c>
      <c r="I682" s="13">
        <f>VENTAS[[#This Row],[Cantidad]]*VENTAS[[#This Row],[Precio Venta]]</f>
        <v>18</v>
      </c>
      <c r="J682" s="13">
        <f>VENTAS[[#This Row],[Total]]*10%</f>
        <v>1.8</v>
      </c>
      <c r="K682" s="13">
        <f>IFERROR(VLOOKUP(VENTAS[[#This Row],[Código del producto Vendido]],INVENTARIO[],24,FALSE),"-")</f>
        <v>7.0500000000000007</v>
      </c>
      <c r="L682" s="13">
        <f>(VENTAS[[#This Row],[Precio Venta]]-VENTAS[[#This Row],[Costo]])*VENTAS[[#This Row],[Cantidad]]</f>
        <v>10.95</v>
      </c>
    </row>
    <row r="683" spans="1:12" ht="14" x14ac:dyDescent="0.15">
      <c r="A683" s="125" t="s">
        <v>2380</v>
      </c>
      <c r="E683" t="s">
        <v>2319</v>
      </c>
      <c r="F683" s="4" t="str">
        <f>IFERROR(VLOOKUP(VENTAS[[#This Row],[Código del producto Vendido]],INVENTARIO[],5,FALSE),"-")</f>
        <v>Vestido negro de mangas largas en contraste</v>
      </c>
      <c r="G683" s="4">
        <v>1</v>
      </c>
      <c r="H683" s="13">
        <v>28</v>
      </c>
      <c r="I683" s="13">
        <f>VENTAS[[#This Row],[Cantidad]]*VENTAS[[#This Row],[Precio Venta]]</f>
        <v>28</v>
      </c>
      <c r="J683" s="13">
        <f>VENTAS[[#This Row],[Total]]*10%</f>
        <v>2.8000000000000003</v>
      </c>
      <c r="K683" s="13">
        <f>IFERROR(VLOOKUP(VENTAS[[#This Row],[Código del producto Vendido]],INVENTARIO[],24,FALSE),"-")</f>
        <v>10.75</v>
      </c>
      <c r="L683" s="13">
        <f>(VENTAS[[#This Row],[Precio Venta]]-VENTAS[[#This Row],[Costo]])*VENTAS[[#This Row],[Cantidad]]</f>
        <v>17.25</v>
      </c>
    </row>
    <row r="684" spans="1:12" ht="14" x14ac:dyDescent="0.15">
      <c r="A684" s="125"/>
      <c r="E684" t="s">
        <v>2206</v>
      </c>
      <c r="F684" s="4" t="str">
        <f>IFERROR(VLOOKUP(VENTAS[[#This Row],[Código del producto Vendido]],INVENTARIO[],5,FALSE),"-")</f>
        <v>Gafas de sol Dama</v>
      </c>
      <c r="G684" s="4">
        <v>1</v>
      </c>
      <c r="H684" s="13">
        <v>9</v>
      </c>
      <c r="I684" s="13">
        <f>VENTAS[[#This Row],[Cantidad]]*VENTAS[[#This Row],[Precio Venta]]</f>
        <v>9</v>
      </c>
      <c r="J684" s="13">
        <f>VENTAS[[#This Row],[Total]]*10%</f>
        <v>0.9</v>
      </c>
      <c r="K684" s="13">
        <f>IFERROR(VLOOKUP(VENTAS[[#This Row],[Código del producto Vendido]],INVENTARIO[],24,FALSE),"-")</f>
        <v>1.6</v>
      </c>
      <c r="L684" s="13">
        <f>(VENTAS[[#This Row],[Precio Venta]]-VENTAS[[#This Row],[Costo]])*VENTAS[[#This Row],[Cantidad]]</f>
        <v>7.4</v>
      </c>
    </row>
    <row r="685" spans="1:12" ht="14" x14ac:dyDescent="0.15">
      <c r="A685" s="125"/>
      <c r="E685" t="s">
        <v>2074</v>
      </c>
      <c r="F685" s="4" t="str">
        <f>IFERROR(VLOOKUP(VENTAS[[#This Row],[Código del producto Vendido]],INVENTARIO[],5,FALSE),"-")</f>
        <v>Vestido acanalado cruzado color crema</v>
      </c>
      <c r="G685" s="4">
        <v>1</v>
      </c>
      <c r="H685" s="13">
        <v>28</v>
      </c>
      <c r="I685" s="13">
        <f>VENTAS[[#This Row],[Cantidad]]*VENTAS[[#This Row],[Precio Venta]]</f>
        <v>28</v>
      </c>
      <c r="J685" s="13">
        <f>VENTAS[[#This Row],[Total]]*10%</f>
        <v>2.8000000000000003</v>
      </c>
      <c r="K685" s="13">
        <f>IFERROR(VLOOKUP(VENTAS[[#This Row],[Código del producto Vendido]],INVENTARIO[],24,FALSE),"-")</f>
        <v>5.41</v>
      </c>
      <c r="L685" s="13">
        <f>(VENTAS[[#This Row],[Precio Venta]]-VENTAS[[#This Row],[Costo]])*VENTAS[[#This Row],[Cantidad]]</f>
        <v>22.59</v>
      </c>
    </row>
    <row r="686" spans="1:12" ht="14" x14ac:dyDescent="0.15">
      <c r="A686" s="125" t="s">
        <v>2024</v>
      </c>
      <c r="E686" t="s">
        <v>1714</v>
      </c>
      <c r="F686" s="4" t="str">
        <f>IFERROR(VLOOKUP(VENTAS[[#This Row],[Código del producto Vendido]],INVENTARIO[],5,FALSE),"-")</f>
        <v>Jeans Ajustados Claro</v>
      </c>
      <c r="G686" s="4">
        <v>1</v>
      </c>
      <c r="H686" s="13">
        <v>30</v>
      </c>
      <c r="I686" s="13">
        <f>VENTAS[[#This Row],[Cantidad]]*VENTAS[[#This Row],[Precio Venta]]</f>
        <v>30</v>
      </c>
      <c r="J686" s="13">
        <f>VENTAS[[#This Row],[Total]]*10%</f>
        <v>3</v>
      </c>
      <c r="K686" s="13">
        <f>IFERROR(VLOOKUP(VENTAS[[#This Row],[Código del producto Vendido]],INVENTARIO[],24,FALSE),"-")</f>
        <v>3.5454545454545503</v>
      </c>
      <c r="L686" s="13">
        <f>(VENTAS[[#This Row],[Precio Venta]]-VENTAS[[#This Row],[Costo]])*VENTAS[[#This Row],[Cantidad]]</f>
        <v>26.45454545454545</v>
      </c>
    </row>
    <row r="687" spans="1:12" ht="14" x14ac:dyDescent="0.15">
      <c r="A687" s="125" t="s">
        <v>2390</v>
      </c>
      <c r="E687" t="s">
        <v>1676</v>
      </c>
      <c r="F687" s="4" t="str">
        <f>IFERROR(VLOOKUP(VENTAS[[#This Row],[Código del producto Vendido]],INVENTARIO[],5,FALSE),"-")</f>
        <v>Pantalón Business Básico</v>
      </c>
      <c r="G687" s="4">
        <v>1</v>
      </c>
      <c r="I687" s="13">
        <f>VENTAS[[#This Row],[Cantidad]]*VENTAS[[#This Row],[Precio Venta]]</f>
        <v>0</v>
      </c>
      <c r="J687" s="13">
        <f>VENTAS[[#This Row],[Total]]*10%</f>
        <v>0</v>
      </c>
      <c r="K687" s="13">
        <f>IFERROR(VLOOKUP(VENTAS[[#This Row],[Código del producto Vendido]],INVENTARIO[],24,FALSE),"-")</f>
        <v>7.6554545454545462</v>
      </c>
      <c r="L687" s="13">
        <f>(VENTAS[[#This Row],[Precio Venta]]-VENTAS[[#This Row],[Costo]])*VENTAS[[#This Row],[Cantidad]]</f>
        <v>-7.6554545454545462</v>
      </c>
    </row>
    <row r="688" spans="1:12" ht="14" x14ac:dyDescent="0.15">
      <c r="A688" s="125"/>
      <c r="F688" s="4" t="str">
        <f>IFERROR(VLOOKUP(VENTAS[[#This Row],[Código del producto Vendido]],INVENTARIO[],5,FALSE),"-")</f>
        <v>-</v>
      </c>
      <c r="I688" s="13">
        <f>VENTAS[[#This Row],[Cantidad]]*VENTAS[[#This Row],[Precio Venta]]</f>
        <v>0</v>
      </c>
      <c r="J688" s="13">
        <f>VENTAS[[#This Row],[Total]]*10%</f>
        <v>0</v>
      </c>
      <c r="K688" s="13" t="str">
        <f>IFERROR(VLOOKUP(VENTAS[[#This Row],[Código del producto Vendido]],INVENTARIO[],24,FALSE),"-")</f>
        <v>-</v>
      </c>
      <c r="L688" s="13" t="e">
        <f>(VENTAS[[#This Row],[Precio Venta]]-VENTAS[[#This Row],[Costo]])*VENTAS[[#This Row],[Cantidad]]</f>
        <v>#VALUE!</v>
      </c>
    </row>
    <row r="689" spans="1:12" ht="14" x14ac:dyDescent="0.15">
      <c r="A689" s="125"/>
      <c r="F689" s="4" t="str">
        <f>IFERROR(VLOOKUP(VENTAS[[#This Row],[Código del producto Vendido]],INVENTARIO[],5,FALSE),"-")</f>
        <v>-</v>
      </c>
      <c r="I689" s="13">
        <f>VENTAS[[#This Row],[Cantidad]]*VENTAS[[#This Row],[Precio Venta]]</f>
        <v>0</v>
      </c>
      <c r="J689" s="13">
        <f>VENTAS[[#This Row],[Total]]*10%</f>
        <v>0</v>
      </c>
      <c r="K689" s="13" t="str">
        <f>IFERROR(VLOOKUP(VENTAS[[#This Row],[Código del producto Vendido]],INVENTARIO[],24,FALSE),"-")</f>
        <v>-</v>
      </c>
      <c r="L689" s="13" t="e">
        <f>(VENTAS[[#This Row],[Precio Venta]]-VENTAS[[#This Row],[Costo]])*VENTAS[[#This Row],[Cantidad]]</f>
        <v>#VALUE!</v>
      </c>
    </row>
    <row r="690" spans="1:12" ht="14" x14ac:dyDescent="0.15">
      <c r="A690" s="125"/>
      <c r="F690" s="4" t="str">
        <f>IFERROR(VLOOKUP(VENTAS[[#This Row],[Código del producto Vendido]],INVENTARIO[],5,FALSE),"-")</f>
        <v>-</v>
      </c>
      <c r="I690" s="13">
        <f>VENTAS[[#This Row],[Cantidad]]*VENTAS[[#This Row],[Precio Venta]]</f>
        <v>0</v>
      </c>
      <c r="J690" s="13">
        <f>VENTAS[[#This Row],[Total]]*10%</f>
        <v>0</v>
      </c>
      <c r="K690" s="13" t="str">
        <f>IFERROR(VLOOKUP(VENTAS[[#This Row],[Código del producto Vendido]],INVENTARIO[],24,FALSE),"-")</f>
        <v>-</v>
      </c>
      <c r="L690" s="13" t="e">
        <f>(VENTAS[[#This Row],[Precio Venta]]-VENTAS[[#This Row],[Costo]])*VENTAS[[#This Row],[Cantidad]]</f>
        <v>#VALUE!</v>
      </c>
    </row>
    <row r="691" spans="1:12" ht="14" x14ac:dyDescent="0.15">
      <c r="A691" s="125"/>
      <c r="F691" s="4" t="str">
        <f>IFERROR(VLOOKUP(VENTAS[[#This Row],[Código del producto Vendido]],INVENTARIO[],5,FALSE),"-")</f>
        <v>-</v>
      </c>
      <c r="I691" s="13">
        <f>VENTAS[[#This Row],[Cantidad]]*VENTAS[[#This Row],[Precio Venta]]</f>
        <v>0</v>
      </c>
      <c r="J691" s="13">
        <f>VENTAS[[#This Row],[Total]]*10%</f>
        <v>0</v>
      </c>
      <c r="K691" s="13" t="str">
        <f>IFERROR(VLOOKUP(VENTAS[[#This Row],[Código del producto Vendido]],INVENTARIO[],24,FALSE),"-")</f>
        <v>-</v>
      </c>
      <c r="L691" s="13" t="e">
        <f>(VENTAS[[#This Row],[Precio Venta]]-VENTAS[[#This Row],[Costo]])*VENTAS[[#This Row],[Cantidad]]</f>
        <v>#VALUE!</v>
      </c>
    </row>
    <row r="692" spans="1:12" ht="14" x14ac:dyDescent="0.15">
      <c r="A692" s="125"/>
      <c r="F692" s="4" t="str">
        <f>IFERROR(VLOOKUP(VENTAS[[#This Row],[Código del producto Vendido]],INVENTARIO[],5,FALSE),"-")</f>
        <v>-</v>
      </c>
      <c r="I692" s="13">
        <f>VENTAS[[#This Row],[Cantidad]]*VENTAS[[#This Row],[Precio Venta]]</f>
        <v>0</v>
      </c>
      <c r="J692" s="13">
        <f>VENTAS[[#This Row],[Total]]*10%</f>
        <v>0</v>
      </c>
      <c r="K692" s="13" t="str">
        <f>IFERROR(VLOOKUP(VENTAS[[#This Row],[Código del producto Vendido]],INVENTARIO[],24,FALSE),"-")</f>
        <v>-</v>
      </c>
      <c r="L692" s="13" t="e">
        <f>(VENTAS[[#This Row],[Precio Venta]]-VENTAS[[#This Row],[Costo]])*VENTAS[[#This Row],[Cantidad]]</f>
        <v>#VALUE!</v>
      </c>
    </row>
    <row r="693" spans="1:12" ht="14" x14ac:dyDescent="0.15">
      <c r="A693" s="125"/>
      <c r="F693" s="4" t="str">
        <f>IFERROR(VLOOKUP(VENTAS[[#This Row],[Código del producto Vendido]],INVENTARIO[],5,FALSE),"-")</f>
        <v>-</v>
      </c>
      <c r="I693" s="13">
        <f>VENTAS[[#This Row],[Cantidad]]*VENTAS[[#This Row],[Precio Venta]]</f>
        <v>0</v>
      </c>
      <c r="J693" s="13">
        <f>VENTAS[[#This Row],[Total]]*10%</f>
        <v>0</v>
      </c>
      <c r="K693" s="13" t="str">
        <f>IFERROR(VLOOKUP(VENTAS[[#This Row],[Código del producto Vendido]],INVENTARIO[],24,FALSE),"-")</f>
        <v>-</v>
      </c>
      <c r="L693" s="13" t="e">
        <f>(VENTAS[[#This Row],[Precio Venta]]-VENTAS[[#This Row],[Costo]])*VENTAS[[#This Row],[Cantidad]]</f>
        <v>#VALUE!</v>
      </c>
    </row>
    <row r="694" spans="1:12" ht="14" x14ac:dyDescent="0.15">
      <c r="A694" s="125"/>
      <c r="F694" s="4" t="str">
        <f>IFERROR(VLOOKUP(VENTAS[[#This Row],[Código del producto Vendido]],INVENTARIO[],5,FALSE),"-")</f>
        <v>-</v>
      </c>
      <c r="I694" s="13">
        <f>VENTAS[[#This Row],[Cantidad]]*VENTAS[[#This Row],[Precio Venta]]</f>
        <v>0</v>
      </c>
      <c r="J694" s="13">
        <f>VENTAS[[#This Row],[Total]]*10%</f>
        <v>0</v>
      </c>
      <c r="K694" s="13" t="str">
        <f>IFERROR(VLOOKUP(VENTAS[[#This Row],[Código del producto Vendido]],INVENTARIO[],24,FALSE),"-")</f>
        <v>-</v>
      </c>
      <c r="L694" s="13" t="e">
        <f>(VENTAS[[#This Row],[Precio Venta]]-VENTAS[[#This Row],[Costo]])*VENTAS[[#This Row],[Cantidad]]</f>
        <v>#VALUE!</v>
      </c>
    </row>
    <row r="695" spans="1:12" ht="14" x14ac:dyDescent="0.15">
      <c r="A695" s="125"/>
      <c r="F695" s="4" t="str">
        <f>IFERROR(VLOOKUP(VENTAS[[#This Row],[Código del producto Vendido]],INVENTARIO[],5,FALSE),"-")</f>
        <v>-</v>
      </c>
      <c r="I695" s="13">
        <f>VENTAS[[#This Row],[Cantidad]]*VENTAS[[#This Row],[Precio Venta]]</f>
        <v>0</v>
      </c>
      <c r="J695" s="13">
        <f>VENTAS[[#This Row],[Total]]*10%</f>
        <v>0</v>
      </c>
      <c r="K695" s="13" t="str">
        <f>IFERROR(VLOOKUP(VENTAS[[#This Row],[Código del producto Vendido]],INVENTARIO[],24,FALSE),"-")</f>
        <v>-</v>
      </c>
      <c r="L695" s="13" t="e">
        <f>(VENTAS[[#This Row],[Precio Venta]]-VENTAS[[#This Row],[Costo]])*VENTAS[[#This Row],[Cantidad]]</f>
        <v>#VALUE!</v>
      </c>
    </row>
    <row r="696" spans="1:12" ht="14" x14ac:dyDescent="0.15">
      <c r="A696" s="125"/>
      <c r="F696" s="4" t="str">
        <f>IFERROR(VLOOKUP(VENTAS[[#This Row],[Código del producto Vendido]],INVENTARIO[],5,FALSE),"-")</f>
        <v>-</v>
      </c>
      <c r="I696" s="13">
        <f>VENTAS[[#This Row],[Cantidad]]*VENTAS[[#This Row],[Precio Venta]]</f>
        <v>0</v>
      </c>
      <c r="J696" s="13">
        <f>VENTAS[[#This Row],[Total]]*10%</f>
        <v>0</v>
      </c>
      <c r="K696" s="13" t="str">
        <f>IFERROR(VLOOKUP(VENTAS[[#This Row],[Código del producto Vendido]],INVENTARIO[],24,FALSE),"-")</f>
        <v>-</v>
      </c>
      <c r="L696" s="13" t="e">
        <f>(VENTAS[[#This Row],[Precio Venta]]-VENTAS[[#This Row],[Costo]])*VENTAS[[#This Row],[Cantidad]]</f>
        <v>#VALUE!</v>
      </c>
    </row>
    <row r="697" spans="1:12" ht="14" x14ac:dyDescent="0.15">
      <c r="A697" s="125"/>
      <c r="F697" s="4" t="str">
        <f>IFERROR(VLOOKUP(VENTAS[[#This Row],[Código del producto Vendido]],INVENTARIO[],5,FALSE),"-")</f>
        <v>-</v>
      </c>
      <c r="I697" s="13">
        <f>VENTAS[[#This Row],[Cantidad]]*VENTAS[[#This Row],[Precio Venta]]</f>
        <v>0</v>
      </c>
      <c r="J697" s="13">
        <f>VENTAS[[#This Row],[Total]]*10%</f>
        <v>0</v>
      </c>
      <c r="K697" s="13" t="str">
        <f>IFERROR(VLOOKUP(VENTAS[[#This Row],[Código del producto Vendido]],INVENTARIO[],24,FALSE),"-")</f>
        <v>-</v>
      </c>
      <c r="L697" s="13" t="e">
        <f>(VENTAS[[#This Row],[Precio Venta]]-VENTAS[[#This Row],[Costo]])*VENTAS[[#This Row],[Cantidad]]</f>
        <v>#VALUE!</v>
      </c>
    </row>
    <row r="698" spans="1:12" ht="14" x14ac:dyDescent="0.15">
      <c r="A698" s="125"/>
      <c r="F698" s="4" t="str">
        <f>IFERROR(VLOOKUP(VENTAS[[#This Row],[Código del producto Vendido]],INVENTARIO[],5,FALSE),"-")</f>
        <v>-</v>
      </c>
      <c r="I698" s="13">
        <f>VENTAS[[#This Row],[Cantidad]]*VENTAS[[#This Row],[Precio Venta]]</f>
        <v>0</v>
      </c>
      <c r="J698" s="13">
        <f>VENTAS[[#This Row],[Total]]*10%</f>
        <v>0</v>
      </c>
      <c r="K698" s="13" t="str">
        <f>IFERROR(VLOOKUP(VENTAS[[#This Row],[Código del producto Vendido]],INVENTARIO[],24,FALSE),"-")</f>
        <v>-</v>
      </c>
      <c r="L698" s="13" t="e">
        <f>(VENTAS[[#This Row],[Precio Venta]]-VENTAS[[#This Row],[Costo]])*VENTAS[[#This Row],[Cantidad]]</f>
        <v>#VALUE!</v>
      </c>
    </row>
    <row r="699" spans="1:12" ht="14" x14ac:dyDescent="0.15">
      <c r="A699" s="125"/>
      <c r="F699" s="4" t="str">
        <f>IFERROR(VLOOKUP(VENTAS[[#This Row],[Código del producto Vendido]],INVENTARIO[],5,FALSE),"-")</f>
        <v>-</v>
      </c>
      <c r="I699" s="13">
        <f>VENTAS[[#This Row],[Cantidad]]*VENTAS[[#This Row],[Precio Venta]]</f>
        <v>0</v>
      </c>
      <c r="J699" s="13">
        <f>VENTAS[[#This Row],[Total]]*10%</f>
        <v>0</v>
      </c>
      <c r="K699" s="13" t="str">
        <f>IFERROR(VLOOKUP(VENTAS[[#This Row],[Código del producto Vendido]],INVENTARIO[],24,FALSE),"-")</f>
        <v>-</v>
      </c>
      <c r="L699" s="13" t="e">
        <f>(VENTAS[[#This Row],[Precio Venta]]-VENTAS[[#This Row],[Costo]])*VENTAS[[#This Row],[Cantidad]]</f>
        <v>#VALUE!</v>
      </c>
    </row>
    <row r="700" spans="1:12" ht="14" x14ac:dyDescent="0.15">
      <c r="A700" s="125"/>
      <c r="F700" s="4" t="str">
        <f>IFERROR(VLOOKUP(VENTAS[[#This Row],[Código del producto Vendido]],INVENTARIO[],5,FALSE),"-")</f>
        <v>-</v>
      </c>
      <c r="I700" s="13">
        <f>VENTAS[[#This Row],[Cantidad]]*VENTAS[[#This Row],[Precio Venta]]</f>
        <v>0</v>
      </c>
      <c r="J700" s="13">
        <f>VENTAS[[#This Row],[Total]]*10%</f>
        <v>0</v>
      </c>
      <c r="K700" s="13" t="str">
        <f>IFERROR(VLOOKUP(VENTAS[[#This Row],[Código del producto Vendido]],INVENTARIO[],24,FALSE),"-")</f>
        <v>-</v>
      </c>
      <c r="L700" s="13" t="e">
        <f>(VENTAS[[#This Row],[Precio Venta]]-VENTAS[[#This Row],[Costo]])*VENTAS[[#This Row],[Cantidad]]</f>
        <v>#VALUE!</v>
      </c>
    </row>
    <row r="701" spans="1:12" ht="14" x14ac:dyDescent="0.15">
      <c r="A701" s="125"/>
      <c r="F701" s="4" t="str">
        <f>IFERROR(VLOOKUP(VENTAS[[#This Row],[Código del producto Vendido]],INVENTARIO[],5,FALSE),"-")</f>
        <v>-</v>
      </c>
      <c r="I701" s="13">
        <f>VENTAS[[#This Row],[Cantidad]]*VENTAS[[#This Row],[Precio Venta]]</f>
        <v>0</v>
      </c>
      <c r="J701" s="13">
        <f>VENTAS[[#This Row],[Total]]*10%</f>
        <v>0</v>
      </c>
      <c r="K701" s="13" t="str">
        <f>IFERROR(VLOOKUP(VENTAS[[#This Row],[Código del producto Vendido]],INVENTARIO[],24,FALSE),"-")</f>
        <v>-</v>
      </c>
      <c r="L701" s="13" t="e">
        <f>(VENTAS[[#This Row],[Precio Venta]]-VENTAS[[#This Row],[Costo]])*VENTAS[[#This Row],[Cantidad]]</f>
        <v>#VALUE!</v>
      </c>
    </row>
    <row r="702" spans="1:12" ht="14" x14ac:dyDescent="0.15">
      <c r="A702" s="125"/>
      <c r="F702" s="4" t="str">
        <f>IFERROR(VLOOKUP(VENTAS[[#This Row],[Código del producto Vendido]],INVENTARIO[],5,FALSE),"-")</f>
        <v>-</v>
      </c>
      <c r="I702" s="13">
        <f>VENTAS[[#This Row],[Cantidad]]*VENTAS[[#This Row],[Precio Venta]]</f>
        <v>0</v>
      </c>
      <c r="J702" s="13">
        <f>VENTAS[[#This Row],[Total]]*10%</f>
        <v>0</v>
      </c>
      <c r="K702" s="13" t="str">
        <f>IFERROR(VLOOKUP(VENTAS[[#This Row],[Código del producto Vendido]],INVENTARIO[],24,FALSE),"-")</f>
        <v>-</v>
      </c>
      <c r="L702" s="13" t="e">
        <f>(VENTAS[[#This Row],[Precio Venta]]-VENTAS[[#This Row],[Costo]])*VENTAS[[#This Row],[Cantidad]]</f>
        <v>#VALUE!</v>
      </c>
    </row>
  </sheetData>
  <mergeCells count="2">
    <mergeCell ref="A1:E1"/>
    <mergeCell ref="G1:H1"/>
  </mergeCells>
  <phoneticPr fontId="8" type="noConversion"/>
  <conditionalFormatting sqref="E446">
    <cfRule type="duplicateValues" dxfId="55" priority="4"/>
  </conditionalFormatting>
  <conditionalFormatting sqref="E521:E532">
    <cfRule type="duplicateValues" dxfId="54" priority="2"/>
  </conditionalFormatting>
  <conditionalFormatting sqref="E359">
    <cfRule type="expression" dxfId="53" priority="2433">
      <formula>#REF!=0</formula>
    </cfRule>
    <cfRule type="duplicateValues" dxfId="52" priority="2434"/>
  </conditionalFormatting>
  <conditionalFormatting sqref="E368">
    <cfRule type="expression" dxfId="51" priority="2435">
      <formula>#REF!=0</formula>
    </cfRule>
    <cfRule type="duplicateValues" dxfId="50" priority="2436"/>
  </conditionalFormatting>
  <conditionalFormatting sqref="E446 E521:E532">
    <cfRule type="expression" dxfId="49" priority="2437">
      <formula>#REF!=0</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529640F7-0B79-7049-AB46-225D39590AAF}">
          <x14:formula1>
            <xm:f>STOCK!$A$2:$A$1003127</xm:f>
          </x14:formula1>
          <xm:sqref>E3:E165 E167:E228 E230:E239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D0EF2-7C97-064C-BC36-0B5CCE17BE2D}">
  <dimension ref="A1"/>
  <sheetViews>
    <sheetView workbookViewId="0">
      <selection activeCell="I53" sqref="I53"/>
    </sheetView>
  </sheetViews>
  <sheetFormatPr baseColWidth="10" defaultRowHeight="13" x14ac:dyDescent="0.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90227-24A2-5C4C-BA21-66443E2F0F62}">
  <dimension ref="A1:AB623"/>
  <sheetViews>
    <sheetView topLeftCell="A530" zoomScale="118" workbookViewId="0">
      <selection activeCell="A488" sqref="A488"/>
    </sheetView>
  </sheetViews>
  <sheetFormatPr baseColWidth="10" defaultRowHeight="13" x14ac:dyDescent="0.15"/>
  <cols>
    <col min="1" max="1" width="8.33203125" style="1" customWidth="1"/>
    <col min="2" max="2" width="12.6640625" style="1" customWidth="1"/>
    <col min="3" max="3" width="13.83203125" style="1" customWidth="1"/>
    <col min="4" max="4" width="17" style="100" customWidth="1"/>
    <col min="5" max="5" width="49.5" style="4" customWidth="1"/>
    <col min="6" max="6" width="12.33203125" style="4" customWidth="1"/>
    <col min="7" max="7" width="8.83203125" style="1" bestFit="1" customWidth="1"/>
    <col min="8" max="8" width="4.33203125" style="1" customWidth="1"/>
    <col min="9" max="9" width="7" style="1" bestFit="1" customWidth="1"/>
    <col min="10" max="10" width="10.5" style="1" bestFit="1" customWidth="1"/>
    <col min="11" max="11" width="8.6640625" style="1" customWidth="1"/>
    <col min="12" max="12" width="8.6640625" style="5" bestFit="1" customWidth="1"/>
    <col min="13" max="13" width="14" style="5" customWidth="1"/>
    <col min="14" max="14" width="12.6640625" style="1" bestFit="1" customWidth="1"/>
    <col min="15" max="15" width="11.6640625" style="1" customWidth="1"/>
    <col min="16" max="16" width="14" style="1" customWidth="1"/>
    <col min="17" max="17" width="14.6640625" style="5" customWidth="1"/>
    <col min="18" max="18" width="21.6640625" style="5" customWidth="1"/>
    <col min="19" max="19" width="14.33203125" style="5" customWidth="1"/>
    <col min="20" max="20" width="13" style="1" customWidth="1"/>
    <col min="21" max="21" width="14.33203125" style="5" customWidth="1"/>
    <col min="22" max="22" width="15.6640625" style="5" customWidth="1"/>
    <col min="23" max="23" width="14.83203125" style="5" customWidth="1"/>
    <col min="24" max="25" width="18" style="5" customWidth="1"/>
    <col min="26" max="26" width="12.83203125" style="5" bestFit="1" customWidth="1"/>
    <col min="27" max="27" width="11" style="1" customWidth="1"/>
    <col min="28" max="28" width="25.33203125" style="1" bestFit="1" customWidth="1"/>
  </cols>
  <sheetData>
    <row r="1" spans="1:28" x14ac:dyDescent="0.15">
      <c r="A1" s="2"/>
      <c r="C1" s="3"/>
      <c r="D1" s="98"/>
      <c r="E1" s="14"/>
      <c r="F1" s="14"/>
      <c r="G1" s="3"/>
      <c r="H1" s="3"/>
      <c r="I1" s="3"/>
      <c r="J1" s="3"/>
      <c r="K1" s="3"/>
      <c r="L1" s="7"/>
      <c r="M1" s="7"/>
      <c r="N1" s="7"/>
    </row>
    <row r="2" spans="1:28" ht="42" x14ac:dyDescent="0.15">
      <c r="A2" s="11" t="s">
        <v>15</v>
      </c>
      <c r="B2" s="8" t="s">
        <v>424</v>
      </c>
      <c r="C2" s="9" t="s">
        <v>0</v>
      </c>
      <c r="D2" s="99" t="s">
        <v>1</v>
      </c>
      <c r="E2" s="9" t="s">
        <v>2</v>
      </c>
      <c r="F2" s="9" t="s">
        <v>3</v>
      </c>
      <c r="G2" s="9" t="s">
        <v>4</v>
      </c>
      <c r="H2" s="9" t="s">
        <v>5</v>
      </c>
      <c r="I2" s="9" t="s">
        <v>6</v>
      </c>
      <c r="J2" s="9" t="s">
        <v>7</v>
      </c>
      <c r="K2" s="9" t="s">
        <v>8</v>
      </c>
      <c r="L2" s="9" t="s">
        <v>9</v>
      </c>
      <c r="M2" s="10" t="s">
        <v>10</v>
      </c>
      <c r="N2" s="10" t="s">
        <v>11</v>
      </c>
      <c r="O2" s="9" t="s">
        <v>16</v>
      </c>
      <c r="P2" s="9" t="s">
        <v>17</v>
      </c>
      <c r="Q2" s="9" t="s">
        <v>18</v>
      </c>
      <c r="R2" s="10" t="s">
        <v>19</v>
      </c>
      <c r="S2" s="10" t="s">
        <v>25</v>
      </c>
      <c r="T2" s="10" t="s">
        <v>20</v>
      </c>
      <c r="U2" s="9" t="s">
        <v>24</v>
      </c>
      <c r="V2" s="10" t="s">
        <v>26</v>
      </c>
      <c r="W2" s="10" t="s">
        <v>29</v>
      </c>
      <c r="X2" s="10" t="s">
        <v>30</v>
      </c>
      <c r="Y2" s="10" t="s">
        <v>21</v>
      </c>
      <c r="Z2" s="10" t="s">
        <v>22</v>
      </c>
      <c r="AA2" s="10" t="s">
        <v>23</v>
      </c>
      <c r="AB2" s="11" t="s">
        <v>927</v>
      </c>
    </row>
    <row r="3" spans="1:28" ht="12" customHeight="1" x14ac:dyDescent="0.15">
      <c r="A3" s="15" t="s">
        <v>396</v>
      </c>
      <c r="B3" s="87"/>
      <c r="C3" s="16" t="s">
        <v>12</v>
      </c>
      <c r="D3" s="101" t="s">
        <v>921</v>
      </c>
      <c r="E3" s="76" t="s">
        <v>1267</v>
      </c>
      <c r="F3" s="63" t="s">
        <v>691</v>
      </c>
      <c r="G3" s="21" t="s">
        <v>164</v>
      </c>
      <c r="H3" s="18" t="s">
        <v>13</v>
      </c>
      <c r="I3" s="18">
        <v>1</v>
      </c>
      <c r="J3" s="18" t="s">
        <v>14</v>
      </c>
      <c r="K3" s="21" t="str">
        <f>IFERROR(VLOOKUP(INVENTARIO4[[#This Row],[Code]],FOTOS[],2,FALSE),"-")</f>
        <v>-</v>
      </c>
      <c r="L3" s="17"/>
      <c r="M3" s="19">
        <f>Z3</f>
        <v>8</v>
      </c>
      <c r="N3" s="19">
        <v>10</v>
      </c>
      <c r="O3" s="111">
        <v>14</v>
      </c>
      <c r="P3" s="17">
        <f>SUMIFS(VENTAS[Cantidad],VENTAS[Código del producto Vendido],INVENTARIO4[[#This Row],[Code]])</f>
        <v>0</v>
      </c>
      <c r="Q3" s="17">
        <f>INVENTARIO4[[#This Row],[Entradas]]-INVENTARIO4[[#This Row],[Salidas]]</f>
        <v>14</v>
      </c>
      <c r="R3" s="20">
        <v>49</v>
      </c>
      <c r="S3" s="20">
        <v>18</v>
      </c>
      <c r="T3" s="20">
        <f>R3/S3</f>
        <v>2.7222222222222223</v>
      </c>
      <c r="U3" s="21">
        <v>95</v>
      </c>
      <c r="V3" s="20">
        <v>17</v>
      </c>
      <c r="W3" s="20">
        <f>U3*V3/1000</f>
        <v>1.615</v>
      </c>
      <c r="X3" s="20">
        <f>T3+W3</f>
        <v>4.3372222222222225</v>
      </c>
      <c r="Y3" s="20">
        <f>T3*1.5+W3</f>
        <v>5.6983333333333341</v>
      </c>
      <c r="Z3" s="20">
        <v>8</v>
      </c>
      <c r="AA3" s="20">
        <f>Z3-X3</f>
        <v>3.6627777777777775</v>
      </c>
      <c r="AB3" s="50"/>
    </row>
    <row r="4" spans="1:28" ht="14" x14ac:dyDescent="0.15">
      <c r="A4" s="15" t="s">
        <v>395</v>
      </c>
      <c r="B4" s="88"/>
      <c r="C4" s="22" t="s">
        <v>12</v>
      </c>
      <c r="D4" s="101" t="s">
        <v>415</v>
      </c>
      <c r="E4" s="65" t="s">
        <v>1073</v>
      </c>
      <c r="F4" s="64" t="s">
        <v>692</v>
      </c>
      <c r="G4" s="21" t="s">
        <v>164</v>
      </c>
      <c r="H4" s="21" t="s">
        <v>13</v>
      </c>
      <c r="I4" s="18">
        <v>1</v>
      </c>
      <c r="J4" s="18" t="s">
        <v>14</v>
      </c>
      <c r="K4" s="21" t="str">
        <f>IFERROR(VLOOKUP(INVENTARIO4[[#This Row],[Code]],FOTOS[],2,FALSE),"-")</f>
        <v>-</v>
      </c>
      <c r="L4" s="21"/>
      <c r="M4" s="19">
        <f t="shared" ref="M4:M67" si="0">Z4</f>
        <v>25</v>
      </c>
      <c r="N4" s="20"/>
      <c r="O4" s="108">
        <v>1</v>
      </c>
      <c r="P4" s="21">
        <f>SUMIFS(VENTAS[Cantidad],VENTAS[Código del producto Vendido],INVENTARIO4[[#This Row],[Code]])</f>
        <v>0</v>
      </c>
      <c r="Q4" s="21">
        <f>INVENTARIO4[[#This Row],[Entradas]]-INVENTARIO4[[#This Row],[Salidas]]</f>
        <v>1</v>
      </c>
      <c r="R4" s="20">
        <v>245</v>
      </c>
      <c r="S4" s="20">
        <v>18</v>
      </c>
      <c r="T4" s="20">
        <f t="shared" ref="T4:T67" si="1">R4/S4</f>
        <v>13.611111111111111</v>
      </c>
      <c r="U4" s="21">
        <v>280</v>
      </c>
      <c r="V4" s="20">
        <v>17</v>
      </c>
      <c r="W4" s="20">
        <f t="shared" ref="W4:W67" si="2">U4*V4/1000</f>
        <v>4.76</v>
      </c>
      <c r="X4" s="20">
        <f t="shared" ref="X4:X67" si="3">T4+W4</f>
        <v>18.371111111111112</v>
      </c>
      <c r="Y4" s="20">
        <f t="shared" ref="Y4:Y67" si="4">T4*1.5+W4</f>
        <v>25.176666666666662</v>
      </c>
      <c r="Z4" s="20">
        <v>25</v>
      </c>
      <c r="AA4" s="20">
        <f t="shared" ref="AA4:AA67" si="5">Z4-T4-W4</f>
        <v>6.6288888888888895</v>
      </c>
      <c r="AB4" s="20"/>
    </row>
    <row r="5" spans="1:28" ht="14" x14ac:dyDescent="0.15">
      <c r="A5" s="15" t="s">
        <v>394</v>
      </c>
      <c r="B5" s="88"/>
      <c r="C5" s="22" t="s">
        <v>12</v>
      </c>
      <c r="D5" s="101" t="s">
        <v>415</v>
      </c>
      <c r="E5" s="65" t="s">
        <v>1073</v>
      </c>
      <c r="F5" s="64" t="s">
        <v>693</v>
      </c>
      <c r="G5" s="21" t="s">
        <v>164</v>
      </c>
      <c r="H5" s="21" t="s">
        <v>13</v>
      </c>
      <c r="I5" s="18">
        <v>1</v>
      </c>
      <c r="J5" s="18" t="s">
        <v>14</v>
      </c>
      <c r="K5" s="21" t="str">
        <f>IFERROR(VLOOKUP(INVENTARIO4[[#This Row],[Code]],FOTOS[],2,FALSE),"-")</f>
        <v>-</v>
      </c>
      <c r="L5" s="21"/>
      <c r="M5" s="19">
        <f t="shared" si="0"/>
        <v>25</v>
      </c>
      <c r="N5" s="20"/>
      <c r="O5" s="111">
        <v>3</v>
      </c>
      <c r="P5" s="21">
        <f>SUMIFS(VENTAS[Cantidad],VENTAS[Código del producto Vendido],INVENTARIO4[[#This Row],[Code]])</f>
        <v>0</v>
      </c>
      <c r="Q5" s="21">
        <f>INVENTARIO4[[#This Row],[Entradas]]-INVENTARIO4[[#This Row],[Salidas]]</f>
        <v>3</v>
      </c>
      <c r="R5" s="20">
        <v>245</v>
      </c>
      <c r="S5" s="20">
        <v>18</v>
      </c>
      <c r="T5" s="20">
        <f t="shared" si="1"/>
        <v>13.611111111111111</v>
      </c>
      <c r="U5" s="21">
        <v>350</v>
      </c>
      <c r="V5" s="20">
        <v>17</v>
      </c>
      <c r="W5" s="20">
        <f t="shared" si="2"/>
        <v>5.95</v>
      </c>
      <c r="X5" s="20">
        <f t="shared" si="3"/>
        <v>19.56111111111111</v>
      </c>
      <c r="Y5" s="20">
        <f t="shared" si="4"/>
        <v>26.366666666666664</v>
      </c>
      <c r="Z5" s="20">
        <v>25</v>
      </c>
      <c r="AA5" s="20">
        <f t="shared" si="5"/>
        <v>5.4388888888888891</v>
      </c>
      <c r="AB5" s="20"/>
    </row>
    <row r="6" spans="1:28" ht="14" x14ac:dyDescent="0.15">
      <c r="A6" s="15" t="s">
        <v>86</v>
      </c>
      <c r="B6" s="88"/>
      <c r="C6" s="22" t="s">
        <v>12</v>
      </c>
      <c r="D6" s="102" t="s">
        <v>50</v>
      </c>
      <c r="E6" s="65" t="s">
        <v>1268</v>
      </c>
      <c r="F6" s="64" t="s">
        <v>698</v>
      </c>
      <c r="G6" s="21" t="s">
        <v>164</v>
      </c>
      <c r="H6" s="21" t="s">
        <v>473</v>
      </c>
      <c r="I6" s="18">
        <v>1</v>
      </c>
      <c r="J6" s="18" t="s">
        <v>14</v>
      </c>
      <c r="K6" s="21" t="str">
        <f>IFERROR(VLOOKUP(INVENTARIO4[[#This Row],[Code]],FOTOS[],2,FALSE),"-")</f>
        <v>-</v>
      </c>
      <c r="L6" s="21"/>
      <c r="M6" s="19">
        <f t="shared" si="0"/>
        <v>30</v>
      </c>
      <c r="N6" s="20"/>
      <c r="O6" s="108">
        <v>1</v>
      </c>
      <c r="P6" s="21">
        <f>SUMIFS(VENTAS[Cantidad],VENTAS[Código del producto Vendido],INVENTARIO4[[#This Row],[Code]])</f>
        <v>0</v>
      </c>
      <c r="Q6" s="21">
        <f>INVENTARIO4[[#This Row],[Entradas]]-INVENTARIO4[[#This Row],[Salidas]]</f>
        <v>1</v>
      </c>
      <c r="R6" s="20">
        <v>238</v>
      </c>
      <c r="S6" s="20">
        <v>18</v>
      </c>
      <c r="T6" s="20">
        <f t="shared" si="1"/>
        <v>13.222222222222221</v>
      </c>
      <c r="U6" s="21">
        <v>340</v>
      </c>
      <c r="V6" s="20">
        <v>17</v>
      </c>
      <c r="W6" s="20">
        <f t="shared" si="2"/>
        <v>5.78</v>
      </c>
      <c r="X6" s="20">
        <f t="shared" si="3"/>
        <v>19.002222222222223</v>
      </c>
      <c r="Y6" s="20">
        <f t="shared" si="4"/>
        <v>25.613333333333333</v>
      </c>
      <c r="Z6" s="20">
        <v>30</v>
      </c>
      <c r="AA6" s="20">
        <f t="shared" si="5"/>
        <v>10.997777777777777</v>
      </c>
      <c r="AB6" s="20"/>
    </row>
    <row r="7" spans="1:28" ht="14" x14ac:dyDescent="0.15">
      <c r="A7" s="15" t="s">
        <v>87</v>
      </c>
      <c r="B7" s="88"/>
      <c r="C7" s="22" t="s">
        <v>12</v>
      </c>
      <c r="D7" s="102" t="s">
        <v>50</v>
      </c>
      <c r="E7" s="65" t="s">
        <v>1268</v>
      </c>
      <c r="F7" s="64" t="s">
        <v>697</v>
      </c>
      <c r="G7" s="21" t="s">
        <v>164</v>
      </c>
      <c r="H7" s="21" t="s">
        <v>473</v>
      </c>
      <c r="I7" s="18">
        <v>1</v>
      </c>
      <c r="J7" s="18" t="s">
        <v>14</v>
      </c>
      <c r="K7" s="21" t="str">
        <f>IFERROR(VLOOKUP(INVENTARIO4[[#This Row],[Code]],FOTOS[],2,FALSE),"-")</f>
        <v>-</v>
      </c>
      <c r="L7" s="21"/>
      <c r="M7" s="19">
        <f t="shared" si="0"/>
        <v>30</v>
      </c>
      <c r="N7" s="20"/>
      <c r="O7" s="111">
        <v>1</v>
      </c>
      <c r="P7" s="21">
        <f>SUMIFS(VENTAS[Cantidad],VENTAS[Código del producto Vendido],INVENTARIO4[[#This Row],[Code]])</f>
        <v>0</v>
      </c>
      <c r="Q7" s="21">
        <f>INVENTARIO4[[#This Row],[Entradas]]-INVENTARIO4[[#This Row],[Salidas]]</f>
        <v>1</v>
      </c>
      <c r="R7" s="20">
        <v>238</v>
      </c>
      <c r="S7" s="20">
        <v>18</v>
      </c>
      <c r="T7" s="20">
        <f t="shared" si="1"/>
        <v>13.222222222222221</v>
      </c>
      <c r="U7" s="21">
        <v>340</v>
      </c>
      <c r="V7" s="20">
        <v>17</v>
      </c>
      <c r="W7" s="20">
        <f t="shared" si="2"/>
        <v>5.78</v>
      </c>
      <c r="X7" s="20">
        <f t="shared" si="3"/>
        <v>19.002222222222223</v>
      </c>
      <c r="Y7" s="20">
        <f t="shared" si="4"/>
        <v>25.613333333333333</v>
      </c>
      <c r="Z7" s="20">
        <v>30</v>
      </c>
      <c r="AA7" s="20">
        <f t="shared" si="5"/>
        <v>10.997777777777777</v>
      </c>
      <c r="AB7" s="20"/>
    </row>
    <row r="8" spans="1:28" ht="14" x14ac:dyDescent="0.15">
      <c r="A8" s="15" t="s">
        <v>88</v>
      </c>
      <c r="B8" s="88"/>
      <c r="C8" s="22" t="s">
        <v>12</v>
      </c>
      <c r="D8" s="102" t="s">
        <v>50</v>
      </c>
      <c r="E8" s="65" t="s">
        <v>1268</v>
      </c>
      <c r="F8" s="64" t="s">
        <v>692</v>
      </c>
      <c r="G8" s="21" t="s">
        <v>164</v>
      </c>
      <c r="H8" s="21" t="s">
        <v>473</v>
      </c>
      <c r="I8" s="18">
        <v>1</v>
      </c>
      <c r="J8" s="18" t="s">
        <v>14</v>
      </c>
      <c r="K8" s="21" t="str">
        <f>IFERROR(VLOOKUP(INVENTARIO4[[#This Row],[Code]],FOTOS[],2,FALSE),"-")</f>
        <v>https://github.com/uberboutique/whataform-repo/raw/main/pictures/V0003.jpg</v>
      </c>
      <c r="L8" s="21"/>
      <c r="M8" s="19">
        <f t="shared" si="0"/>
        <v>30</v>
      </c>
      <c r="N8" s="20"/>
      <c r="O8" s="108">
        <v>1</v>
      </c>
      <c r="P8" s="21">
        <f>SUMIFS(VENTAS[Cantidad],VENTAS[Código del producto Vendido],INVENTARIO4[[#This Row],[Code]])</f>
        <v>1</v>
      </c>
      <c r="Q8" s="21">
        <f>INVENTARIO4[[#This Row],[Entradas]]-INVENTARIO4[[#This Row],[Salidas]]</f>
        <v>0</v>
      </c>
      <c r="R8" s="20">
        <v>238</v>
      </c>
      <c r="S8" s="20">
        <v>18</v>
      </c>
      <c r="T8" s="20">
        <f t="shared" si="1"/>
        <v>13.222222222222221</v>
      </c>
      <c r="U8" s="21">
        <v>315</v>
      </c>
      <c r="V8" s="20">
        <v>17</v>
      </c>
      <c r="W8" s="20">
        <f t="shared" si="2"/>
        <v>5.3550000000000004</v>
      </c>
      <c r="X8" s="20">
        <f t="shared" si="3"/>
        <v>18.577222222222222</v>
      </c>
      <c r="Y8" s="20">
        <f t="shared" si="4"/>
        <v>25.188333333333333</v>
      </c>
      <c r="Z8" s="20">
        <v>30</v>
      </c>
      <c r="AA8" s="20">
        <f t="shared" si="5"/>
        <v>11.422777777777778</v>
      </c>
      <c r="AB8" s="20"/>
    </row>
    <row r="9" spans="1:28" ht="14" x14ac:dyDescent="0.15">
      <c r="A9" s="40" t="s">
        <v>391</v>
      </c>
      <c r="B9" s="88"/>
      <c r="C9" s="22" t="s">
        <v>12</v>
      </c>
      <c r="D9" s="102" t="s">
        <v>921</v>
      </c>
      <c r="E9" s="65" t="s">
        <v>1220</v>
      </c>
      <c r="F9" s="64" t="s">
        <v>692</v>
      </c>
      <c r="G9" s="21" t="s">
        <v>164</v>
      </c>
      <c r="H9" s="21" t="s">
        <v>474</v>
      </c>
      <c r="I9" s="18">
        <v>1</v>
      </c>
      <c r="J9" s="18" t="s">
        <v>14</v>
      </c>
      <c r="K9" s="21" t="str">
        <f>IFERROR(VLOOKUP(INVENTARIO4[[#This Row],[Code]],FOTOS[],2,FALSE),"-")</f>
        <v>https://github.com/uberboutique/whataform-repo/raw/main/pictures/PA0001.jpg</v>
      </c>
      <c r="L9" s="21"/>
      <c r="M9" s="19">
        <f t="shared" si="0"/>
        <v>15</v>
      </c>
      <c r="N9" s="20"/>
      <c r="O9" s="108">
        <v>2</v>
      </c>
      <c r="P9" s="21">
        <f>SUMIFS(VENTAS[Cantidad],VENTAS[Código del producto Vendido],INVENTARIO4[[#This Row],[Code]])</f>
        <v>2</v>
      </c>
      <c r="Q9" s="21">
        <f>INVENTARIO4[[#This Row],[Entradas]]-INVENTARIO4[[#This Row],[Salidas]]</f>
        <v>0</v>
      </c>
      <c r="R9" s="20">
        <v>123</v>
      </c>
      <c r="S9" s="20">
        <v>18</v>
      </c>
      <c r="T9" s="20">
        <f t="shared" si="1"/>
        <v>6.833333333333333</v>
      </c>
      <c r="U9" s="21">
        <v>190</v>
      </c>
      <c r="V9" s="20">
        <v>17</v>
      </c>
      <c r="W9" s="20">
        <f t="shared" si="2"/>
        <v>3.23</v>
      </c>
      <c r="X9" s="20">
        <f t="shared" si="3"/>
        <v>10.063333333333333</v>
      </c>
      <c r="Y9" s="20">
        <f t="shared" si="4"/>
        <v>13.48</v>
      </c>
      <c r="Z9" s="20">
        <v>15</v>
      </c>
      <c r="AA9" s="20">
        <f t="shared" si="5"/>
        <v>4.9366666666666674</v>
      </c>
      <c r="AB9" s="20"/>
    </row>
    <row r="10" spans="1:28" ht="14" x14ac:dyDescent="0.15">
      <c r="A10" s="15" t="s">
        <v>392</v>
      </c>
      <c r="B10" s="88"/>
      <c r="C10" s="22" t="s">
        <v>12</v>
      </c>
      <c r="D10" s="102" t="s">
        <v>921</v>
      </c>
      <c r="E10" s="65" t="s">
        <v>1219</v>
      </c>
      <c r="F10" s="64" t="s">
        <v>697</v>
      </c>
      <c r="G10" s="21" t="s">
        <v>164</v>
      </c>
      <c r="H10" s="21" t="s">
        <v>474</v>
      </c>
      <c r="I10" s="18">
        <v>1</v>
      </c>
      <c r="J10" s="18" t="s">
        <v>14</v>
      </c>
      <c r="K10" s="21" t="str">
        <f>IFERROR(VLOOKUP(INVENTARIO4[[#This Row],[Code]],FOTOS[],2,FALSE),"-")</f>
        <v>https://github.com/uberboutique/whataform-repo/raw/main/pictures/PA0002.jpg</v>
      </c>
      <c r="L10" s="21"/>
      <c r="M10" s="19">
        <f t="shared" si="0"/>
        <v>15</v>
      </c>
      <c r="N10" s="20"/>
      <c r="O10" s="108">
        <v>2</v>
      </c>
      <c r="P10" s="21">
        <f>SUMIFS(VENTAS[Cantidad],VENTAS[Código del producto Vendido],INVENTARIO4[[#This Row],[Code]])</f>
        <v>2</v>
      </c>
      <c r="Q10" s="21">
        <f>INVENTARIO4[[#This Row],[Entradas]]-INVENTARIO4[[#This Row],[Salidas]]</f>
        <v>0</v>
      </c>
      <c r="R10" s="20">
        <v>123</v>
      </c>
      <c r="S10" s="20">
        <v>18</v>
      </c>
      <c r="T10" s="20">
        <f t="shared" si="1"/>
        <v>6.833333333333333</v>
      </c>
      <c r="U10" s="21">
        <v>190</v>
      </c>
      <c r="V10" s="20">
        <v>17</v>
      </c>
      <c r="W10" s="20">
        <f t="shared" si="2"/>
        <v>3.23</v>
      </c>
      <c r="X10" s="20">
        <f t="shared" si="3"/>
        <v>10.063333333333333</v>
      </c>
      <c r="Y10" s="20">
        <f t="shared" si="4"/>
        <v>13.48</v>
      </c>
      <c r="Z10" s="20">
        <v>15</v>
      </c>
      <c r="AA10" s="20">
        <f t="shared" si="5"/>
        <v>4.9366666666666674</v>
      </c>
      <c r="AB10" s="20"/>
    </row>
    <row r="11" spans="1:28" ht="14" x14ac:dyDescent="0.15">
      <c r="A11" s="15" t="s">
        <v>393</v>
      </c>
      <c r="B11" s="88"/>
      <c r="C11" s="22" t="s">
        <v>12</v>
      </c>
      <c r="D11" s="102" t="s">
        <v>921</v>
      </c>
      <c r="E11" s="65" t="s">
        <v>696</v>
      </c>
      <c r="F11" s="64" t="s">
        <v>698</v>
      </c>
      <c r="G11" s="21" t="s">
        <v>164</v>
      </c>
      <c r="H11" s="21" t="s">
        <v>474</v>
      </c>
      <c r="I11" s="18">
        <v>1</v>
      </c>
      <c r="J11" s="18" t="s">
        <v>14</v>
      </c>
      <c r="K11" s="21" t="str">
        <f>IFERROR(VLOOKUP(INVENTARIO4[[#This Row],[Code]],FOTOS[],2,FALSE),"-")</f>
        <v>https://github.com/uberboutique/whataform-repo/raw/main/pictures/PA0003.jpg</v>
      </c>
      <c r="L11" s="21"/>
      <c r="M11" s="19">
        <f t="shared" si="0"/>
        <v>15</v>
      </c>
      <c r="N11" s="20"/>
      <c r="O11" s="108">
        <v>2</v>
      </c>
      <c r="P11" s="21">
        <f>SUMIFS(VENTAS[Cantidad],VENTAS[Código del producto Vendido],INVENTARIO4[[#This Row],[Code]])</f>
        <v>2</v>
      </c>
      <c r="Q11" s="21">
        <f>INVENTARIO4[[#This Row],[Entradas]]-INVENTARIO4[[#This Row],[Salidas]]</f>
        <v>0</v>
      </c>
      <c r="R11" s="20">
        <v>123</v>
      </c>
      <c r="S11" s="20">
        <v>18</v>
      </c>
      <c r="T11" s="20">
        <f t="shared" si="1"/>
        <v>6.833333333333333</v>
      </c>
      <c r="U11" s="21">
        <v>190</v>
      </c>
      <c r="V11" s="20">
        <v>17</v>
      </c>
      <c r="W11" s="20">
        <f t="shared" si="2"/>
        <v>3.23</v>
      </c>
      <c r="X11" s="20">
        <f t="shared" si="3"/>
        <v>10.063333333333333</v>
      </c>
      <c r="Y11" s="20">
        <f t="shared" si="4"/>
        <v>13.48</v>
      </c>
      <c r="Z11" s="20">
        <v>15</v>
      </c>
      <c r="AA11" s="20">
        <f t="shared" si="5"/>
        <v>4.9366666666666674</v>
      </c>
      <c r="AB11" s="20"/>
    </row>
    <row r="12" spans="1:28" ht="14" x14ac:dyDescent="0.15">
      <c r="A12" s="15" t="s">
        <v>47</v>
      </c>
      <c r="B12" s="88"/>
      <c r="C12" s="22" t="s">
        <v>12</v>
      </c>
      <c r="D12" s="102" t="s">
        <v>415</v>
      </c>
      <c r="E12" s="65" t="s">
        <v>774</v>
      </c>
      <c r="F12" s="64" t="s">
        <v>698</v>
      </c>
      <c r="G12" s="21" t="s">
        <v>164</v>
      </c>
      <c r="H12" s="21" t="s">
        <v>13</v>
      </c>
      <c r="I12" s="18">
        <v>1</v>
      </c>
      <c r="J12" s="18" t="s">
        <v>14</v>
      </c>
      <c r="K12" s="21" t="str">
        <f>IFERROR(VLOOKUP(INVENTARIO4[[#This Row],[Code]],FOTOS[],2,FALSE),"-")</f>
        <v>https://github.com/uberboutique/whataform-repo/raw/main/pictures/T0001.jpg</v>
      </c>
      <c r="L12" s="21"/>
      <c r="M12" s="19">
        <f t="shared" si="0"/>
        <v>25</v>
      </c>
      <c r="N12" s="20"/>
      <c r="O12" s="108">
        <v>1</v>
      </c>
      <c r="P12" s="21">
        <f>SUMIFS(VENTAS[Cantidad],VENTAS[Código del producto Vendido],INVENTARIO4[[#This Row],[Code]])</f>
        <v>1</v>
      </c>
      <c r="Q12" s="21">
        <f>INVENTARIO4[[#This Row],[Entradas]]-INVENTARIO4[[#This Row],[Salidas]]</f>
        <v>0</v>
      </c>
      <c r="R12" s="20">
        <v>210</v>
      </c>
      <c r="S12" s="20">
        <v>18</v>
      </c>
      <c r="T12" s="20">
        <f t="shared" si="1"/>
        <v>11.666666666666666</v>
      </c>
      <c r="U12" s="21">
        <v>250</v>
      </c>
      <c r="V12" s="20">
        <v>17</v>
      </c>
      <c r="W12" s="20">
        <f t="shared" si="2"/>
        <v>4.25</v>
      </c>
      <c r="X12" s="20">
        <f t="shared" si="3"/>
        <v>15.916666666666666</v>
      </c>
      <c r="Y12" s="20">
        <f t="shared" si="4"/>
        <v>21.75</v>
      </c>
      <c r="Z12" s="20">
        <v>25</v>
      </c>
      <c r="AA12" s="20">
        <f t="shared" si="5"/>
        <v>9.0833333333333339</v>
      </c>
      <c r="AB12" s="20"/>
    </row>
    <row r="13" spans="1:28" ht="14" x14ac:dyDescent="0.15">
      <c r="A13" s="24" t="s">
        <v>354</v>
      </c>
      <c r="B13" s="88"/>
      <c r="C13" s="22" t="s">
        <v>12</v>
      </c>
      <c r="D13" s="102" t="s">
        <v>415</v>
      </c>
      <c r="E13" s="65" t="s">
        <v>1276</v>
      </c>
      <c r="F13" s="64" t="s">
        <v>695</v>
      </c>
      <c r="G13" s="21" t="s">
        <v>164</v>
      </c>
      <c r="H13" s="21" t="s">
        <v>13</v>
      </c>
      <c r="I13" s="18">
        <v>1</v>
      </c>
      <c r="J13" s="18" t="s">
        <v>14</v>
      </c>
      <c r="K13" s="21" t="str">
        <f>IFERROR(VLOOKUP(INVENTARIO4[[#This Row],[Code]],FOTOS[],2,FALSE),"-")</f>
        <v>-</v>
      </c>
      <c r="L13" s="21"/>
      <c r="M13" s="19">
        <f t="shared" si="0"/>
        <v>22</v>
      </c>
      <c r="N13" s="20"/>
      <c r="O13" s="111">
        <v>2</v>
      </c>
      <c r="P13" s="21">
        <f>SUMIFS(VENTAS[Cantidad],VENTAS[Código del producto Vendido],INVENTARIO4[[#This Row],[Code]])</f>
        <v>0</v>
      </c>
      <c r="Q13" s="21">
        <f>INVENTARIO4[[#This Row],[Entradas]]-INVENTARIO4[[#This Row],[Salidas]]</f>
        <v>2</v>
      </c>
      <c r="R13" s="20">
        <v>189</v>
      </c>
      <c r="S13" s="20">
        <v>18</v>
      </c>
      <c r="T13" s="20">
        <f t="shared" si="1"/>
        <v>10.5</v>
      </c>
      <c r="U13" s="21">
        <v>235</v>
      </c>
      <c r="V13" s="20">
        <v>17</v>
      </c>
      <c r="W13" s="20">
        <f t="shared" si="2"/>
        <v>3.9950000000000001</v>
      </c>
      <c r="X13" s="20">
        <f t="shared" si="3"/>
        <v>14.495000000000001</v>
      </c>
      <c r="Y13" s="20">
        <f t="shared" si="4"/>
        <v>19.745000000000001</v>
      </c>
      <c r="Z13" s="20">
        <v>22</v>
      </c>
      <c r="AA13" s="20">
        <f t="shared" si="5"/>
        <v>7.5049999999999999</v>
      </c>
      <c r="AB13" s="20"/>
    </row>
    <row r="14" spans="1:28" ht="14" x14ac:dyDescent="0.15">
      <c r="A14" s="25" t="s">
        <v>355</v>
      </c>
      <c r="B14" s="89"/>
      <c r="C14" s="22" t="s">
        <v>12</v>
      </c>
      <c r="D14" s="102" t="s">
        <v>415</v>
      </c>
      <c r="E14" s="65" t="s">
        <v>1276</v>
      </c>
      <c r="F14" s="64" t="s">
        <v>697</v>
      </c>
      <c r="G14" s="21" t="s">
        <v>164</v>
      </c>
      <c r="H14" s="21" t="s">
        <v>13</v>
      </c>
      <c r="I14" s="18">
        <v>1</v>
      </c>
      <c r="J14" s="18" t="s">
        <v>14</v>
      </c>
      <c r="K14" s="21" t="str">
        <f>IFERROR(VLOOKUP(INVENTARIO4[[#This Row],[Code]],FOTOS[],2,FALSE),"-")</f>
        <v>-</v>
      </c>
      <c r="L14" s="21"/>
      <c r="M14" s="19">
        <f t="shared" si="0"/>
        <v>22</v>
      </c>
      <c r="N14" s="20"/>
      <c r="O14" s="108">
        <v>2</v>
      </c>
      <c r="P14" s="21">
        <f>SUMIFS(VENTAS[Cantidad],VENTAS[Código del producto Vendido],INVENTARIO4[[#This Row],[Code]])</f>
        <v>0</v>
      </c>
      <c r="Q14" s="21">
        <f>INVENTARIO4[[#This Row],[Entradas]]-INVENTARIO4[[#This Row],[Salidas]]</f>
        <v>2</v>
      </c>
      <c r="R14" s="20">
        <v>189</v>
      </c>
      <c r="S14" s="20">
        <v>18</v>
      </c>
      <c r="T14" s="20">
        <f t="shared" si="1"/>
        <v>10.5</v>
      </c>
      <c r="U14" s="21">
        <v>235</v>
      </c>
      <c r="V14" s="20">
        <v>17</v>
      </c>
      <c r="W14" s="20">
        <f t="shared" si="2"/>
        <v>3.9950000000000001</v>
      </c>
      <c r="X14" s="20">
        <f t="shared" si="3"/>
        <v>14.495000000000001</v>
      </c>
      <c r="Y14" s="20">
        <f t="shared" si="4"/>
        <v>19.745000000000001</v>
      </c>
      <c r="Z14" s="20">
        <v>22</v>
      </c>
      <c r="AA14" s="20">
        <f t="shared" si="5"/>
        <v>7.5049999999999999</v>
      </c>
      <c r="AB14" s="20"/>
    </row>
    <row r="15" spans="1:28" ht="14" x14ac:dyDescent="0.15">
      <c r="A15" s="24" t="s">
        <v>401</v>
      </c>
      <c r="B15" s="89"/>
      <c r="C15" s="22" t="s">
        <v>12</v>
      </c>
      <c r="D15" s="102" t="s">
        <v>415</v>
      </c>
      <c r="E15" s="65" t="s">
        <v>1269</v>
      </c>
      <c r="F15" s="64" t="s">
        <v>695</v>
      </c>
      <c r="G15" s="21" t="s">
        <v>164</v>
      </c>
      <c r="H15" s="21" t="s">
        <v>13</v>
      </c>
      <c r="I15" s="18">
        <v>1</v>
      </c>
      <c r="J15" s="18" t="s">
        <v>14</v>
      </c>
      <c r="K15" s="21" t="str">
        <f>IFERROR(VLOOKUP(INVENTARIO4[[#This Row],[Code]],FOTOS[],2,FALSE),"-")</f>
        <v>-</v>
      </c>
      <c r="L15" s="21"/>
      <c r="M15" s="19">
        <f t="shared" si="0"/>
        <v>17</v>
      </c>
      <c r="N15" s="20"/>
      <c r="O15" s="111">
        <v>1</v>
      </c>
      <c r="P15" s="21">
        <f>SUMIFS(VENTAS[Cantidad],VENTAS[Código del producto Vendido],INVENTARIO4[[#This Row],[Code]])</f>
        <v>0</v>
      </c>
      <c r="Q15" s="21">
        <f>INVENTARIO4[[#This Row],[Entradas]]-INVENTARIO4[[#This Row],[Salidas]]</f>
        <v>1</v>
      </c>
      <c r="R15" s="20">
        <v>165</v>
      </c>
      <c r="S15" s="20">
        <v>18</v>
      </c>
      <c r="T15" s="20">
        <f t="shared" si="1"/>
        <v>9.1666666666666661</v>
      </c>
      <c r="U15" s="21">
        <v>190</v>
      </c>
      <c r="V15" s="20">
        <v>17</v>
      </c>
      <c r="W15" s="20">
        <f t="shared" si="2"/>
        <v>3.23</v>
      </c>
      <c r="X15" s="20">
        <f t="shared" si="3"/>
        <v>12.396666666666667</v>
      </c>
      <c r="Y15" s="20">
        <f t="shared" si="4"/>
        <v>16.98</v>
      </c>
      <c r="Z15" s="20">
        <f>ROUNDUP(Y15,0)</f>
        <v>17</v>
      </c>
      <c r="AA15" s="20">
        <f t="shared" si="5"/>
        <v>4.6033333333333335</v>
      </c>
      <c r="AB15" s="20"/>
    </row>
    <row r="16" spans="1:28" ht="14" x14ac:dyDescent="0.15">
      <c r="A16" s="25" t="s">
        <v>48</v>
      </c>
      <c r="B16" s="89"/>
      <c r="C16" s="22" t="s">
        <v>12</v>
      </c>
      <c r="D16" s="102" t="s">
        <v>415</v>
      </c>
      <c r="E16" s="65" t="s">
        <v>1270</v>
      </c>
      <c r="F16" s="64" t="s">
        <v>695</v>
      </c>
      <c r="G16" s="21" t="s">
        <v>164</v>
      </c>
      <c r="H16" s="21" t="s">
        <v>13</v>
      </c>
      <c r="I16" s="18">
        <v>1</v>
      </c>
      <c r="J16" s="18" t="s">
        <v>14</v>
      </c>
      <c r="K16" s="21" t="str">
        <f>IFERROR(VLOOKUP(INVENTARIO4[[#This Row],[Code]],FOTOS[],2,FALSE),"-")</f>
        <v>-</v>
      </c>
      <c r="L16" s="21"/>
      <c r="M16" s="19">
        <f t="shared" si="0"/>
        <v>22</v>
      </c>
      <c r="N16" s="20"/>
      <c r="O16" s="108">
        <v>1</v>
      </c>
      <c r="P16" s="21">
        <f>SUMIFS(VENTAS[Cantidad],VENTAS[Código del producto Vendido],INVENTARIO4[[#This Row],[Code]])</f>
        <v>0</v>
      </c>
      <c r="Q16" s="21">
        <f>INVENTARIO4[[#This Row],[Entradas]]-INVENTARIO4[[#This Row],[Salidas]]</f>
        <v>1</v>
      </c>
      <c r="R16" s="20">
        <v>165</v>
      </c>
      <c r="S16" s="20">
        <v>18</v>
      </c>
      <c r="T16" s="20">
        <f t="shared" si="1"/>
        <v>9.1666666666666661</v>
      </c>
      <c r="U16" s="21">
        <v>165</v>
      </c>
      <c r="V16" s="20">
        <v>17</v>
      </c>
      <c r="W16" s="20">
        <f t="shared" si="2"/>
        <v>2.8050000000000002</v>
      </c>
      <c r="X16" s="20">
        <f t="shared" si="3"/>
        <v>11.971666666666666</v>
      </c>
      <c r="Y16" s="20">
        <f t="shared" si="4"/>
        <v>16.555</v>
      </c>
      <c r="Z16" s="20">
        <v>22</v>
      </c>
      <c r="AA16" s="20">
        <f t="shared" si="5"/>
        <v>10.028333333333334</v>
      </c>
      <c r="AB16" s="20"/>
    </row>
    <row r="17" spans="1:28" ht="14" x14ac:dyDescent="0.15">
      <c r="A17" s="24" t="s">
        <v>356</v>
      </c>
      <c r="B17" s="89"/>
      <c r="C17" s="22" t="s">
        <v>12</v>
      </c>
      <c r="D17" s="102" t="s">
        <v>415</v>
      </c>
      <c r="E17" s="65" t="s">
        <v>1271</v>
      </c>
      <c r="F17" s="64" t="s">
        <v>697</v>
      </c>
      <c r="G17" s="21" t="s">
        <v>164</v>
      </c>
      <c r="H17" s="21" t="s">
        <v>13</v>
      </c>
      <c r="I17" s="18">
        <v>1</v>
      </c>
      <c r="J17" s="18" t="s">
        <v>14</v>
      </c>
      <c r="K17" s="21" t="str">
        <f>IFERROR(VLOOKUP(INVENTARIO4[[#This Row],[Code]],FOTOS[],2,FALSE),"-")</f>
        <v>-</v>
      </c>
      <c r="L17" s="21"/>
      <c r="M17" s="19">
        <f t="shared" si="0"/>
        <v>18</v>
      </c>
      <c r="N17" s="20"/>
      <c r="O17" s="111">
        <v>1</v>
      </c>
      <c r="P17" s="21">
        <f>SUMIFS(VENTAS[Cantidad],VENTAS[Código del producto Vendido],INVENTARIO4[[#This Row],[Code]])</f>
        <v>0</v>
      </c>
      <c r="Q17" s="21">
        <f>INVENTARIO4[[#This Row],[Entradas]]-INVENTARIO4[[#This Row],[Salidas]]</f>
        <v>1</v>
      </c>
      <c r="R17" s="20">
        <v>168</v>
      </c>
      <c r="S17" s="20">
        <v>18</v>
      </c>
      <c r="T17" s="20">
        <f t="shared" si="1"/>
        <v>9.3333333333333339</v>
      </c>
      <c r="U17" s="21">
        <v>175</v>
      </c>
      <c r="V17" s="20">
        <v>17</v>
      </c>
      <c r="W17" s="20">
        <f t="shared" si="2"/>
        <v>2.9750000000000001</v>
      </c>
      <c r="X17" s="20">
        <f t="shared" si="3"/>
        <v>12.308333333333334</v>
      </c>
      <c r="Y17" s="20">
        <f t="shared" si="4"/>
        <v>16.975000000000001</v>
      </c>
      <c r="Z17" s="20">
        <v>18</v>
      </c>
      <c r="AA17" s="20">
        <f t="shared" si="5"/>
        <v>5.6916666666666664</v>
      </c>
      <c r="AB17" s="20"/>
    </row>
    <row r="18" spans="1:28" ht="14" x14ac:dyDescent="0.15">
      <c r="A18" s="25" t="s">
        <v>357</v>
      </c>
      <c r="B18" s="89"/>
      <c r="C18" s="22" t="s">
        <v>12</v>
      </c>
      <c r="D18" s="102" t="s">
        <v>415</v>
      </c>
      <c r="E18" s="65" t="s">
        <v>1271</v>
      </c>
      <c r="F18" s="64" t="s">
        <v>692</v>
      </c>
      <c r="G18" s="21" t="s">
        <v>164</v>
      </c>
      <c r="H18" s="21" t="s">
        <v>13</v>
      </c>
      <c r="I18" s="18">
        <v>1</v>
      </c>
      <c r="J18" s="18" t="s">
        <v>14</v>
      </c>
      <c r="K18" s="21" t="str">
        <f>IFERROR(VLOOKUP(INVENTARIO4[[#This Row],[Code]],FOTOS[],2,FALSE),"-")</f>
        <v>https://github.com/uberboutique/whataform-repo/raw/main/pictures/BI0004.jpg</v>
      </c>
      <c r="L18" s="21"/>
      <c r="M18" s="19">
        <f t="shared" si="0"/>
        <v>18</v>
      </c>
      <c r="N18" s="20"/>
      <c r="O18" s="108">
        <v>1</v>
      </c>
      <c r="P18" s="21">
        <f>SUMIFS(VENTAS[Cantidad],VENTAS[Código del producto Vendido],INVENTARIO4[[#This Row],[Code]])</f>
        <v>1</v>
      </c>
      <c r="Q18" s="21">
        <f>INVENTARIO4[[#This Row],[Entradas]]-INVENTARIO4[[#This Row],[Salidas]]</f>
        <v>0</v>
      </c>
      <c r="R18" s="20">
        <v>168</v>
      </c>
      <c r="S18" s="20">
        <v>18</v>
      </c>
      <c r="T18" s="20">
        <f t="shared" si="1"/>
        <v>9.3333333333333339</v>
      </c>
      <c r="U18" s="21">
        <v>175</v>
      </c>
      <c r="V18" s="20">
        <v>17</v>
      </c>
      <c r="W18" s="20">
        <f t="shared" si="2"/>
        <v>2.9750000000000001</v>
      </c>
      <c r="X18" s="20">
        <f t="shared" si="3"/>
        <v>12.308333333333334</v>
      </c>
      <c r="Y18" s="20">
        <f t="shared" si="4"/>
        <v>16.975000000000001</v>
      </c>
      <c r="Z18" s="20">
        <v>18</v>
      </c>
      <c r="AA18" s="20">
        <f t="shared" si="5"/>
        <v>5.6916666666666664</v>
      </c>
      <c r="AB18" s="20"/>
    </row>
    <row r="19" spans="1:28" ht="14" x14ac:dyDescent="0.15">
      <c r="A19" s="24" t="s">
        <v>49</v>
      </c>
      <c r="B19" s="89"/>
      <c r="C19" s="22" t="s">
        <v>12</v>
      </c>
      <c r="D19" s="102" t="s">
        <v>415</v>
      </c>
      <c r="E19" s="65" t="s">
        <v>738</v>
      </c>
      <c r="F19" s="64" t="s">
        <v>695</v>
      </c>
      <c r="G19" s="21" t="s">
        <v>164</v>
      </c>
      <c r="H19" s="21" t="s">
        <v>13</v>
      </c>
      <c r="I19" s="18">
        <v>1</v>
      </c>
      <c r="J19" s="18" t="s">
        <v>14</v>
      </c>
      <c r="K19" s="21" t="str">
        <f>IFERROR(VLOOKUP(INVENTARIO4[[#This Row],[Code]],FOTOS[],2,FALSE),"-")</f>
        <v>https://github.com/uberboutique/whataform-repo/raw/main/pictures/T0003.jpg</v>
      </c>
      <c r="L19" s="21"/>
      <c r="M19" s="19">
        <f t="shared" si="0"/>
        <v>25</v>
      </c>
      <c r="N19" s="20"/>
      <c r="O19" s="108">
        <v>1</v>
      </c>
      <c r="P19" s="21">
        <f>SUMIFS(VENTAS[Cantidad],VENTAS[Código del producto Vendido],INVENTARIO4[[#This Row],[Code]])</f>
        <v>1</v>
      </c>
      <c r="Q19" s="21">
        <f>INVENTARIO4[[#This Row],[Entradas]]-INVENTARIO4[[#This Row],[Salidas]]</f>
        <v>0</v>
      </c>
      <c r="R19" s="20">
        <v>215</v>
      </c>
      <c r="S19" s="20">
        <v>18</v>
      </c>
      <c r="T19" s="20">
        <f t="shared" si="1"/>
        <v>11.944444444444445</v>
      </c>
      <c r="U19" s="21">
        <v>220</v>
      </c>
      <c r="V19" s="20">
        <v>17</v>
      </c>
      <c r="W19" s="20">
        <f t="shared" si="2"/>
        <v>3.74</v>
      </c>
      <c r="X19" s="20">
        <f t="shared" si="3"/>
        <v>15.684444444444445</v>
      </c>
      <c r="Y19" s="20">
        <f t="shared" si="4"/>
        <v>21.656666666666666</v>
      </c>
      <c r="Z19" s="20">
        <v>25</v>
      </c>
      <c r="AA19" s="20">
        <f t="shared" si="5"/>
        <v>9.3155555555555551</v>
      </c>
      <c r="AB19" s="20"/>
    </row>
    <row r="20" spans="1:28" ht="14" x14ac:dyDescent="0.15">
      <c r="A20" s="25" t="s">
        <v>55</v>
      </c>
      <c r="B20" s="89"/>
      <c r="C20" s="22" t="s">
        <v>12</v>
      </c>
      <c r="D20" s="102" t="s">
        <v>415</v>
      </c>
      <c r="E20" s="65" t="s">
        <v>739</v>
      </c>
      <c r="F20" s="64" t="s">
        <v>693</v>
      </c>
      <c r="G20" s="21" t="s">
        <v>164</v>
      </c>
      <c r="H20" s="21" t="s">
        <v>13</v>
      </c>
      <c r="I20" s="18">
        <v>1</v>
      </c>
      <c r="J20" s="18" t="s">
        <v>14</v>
      </c>
      <c r="K20" s="21" t="str">
        <f>IFERROR(VLOOKUP(INVENTARIO4[[#This Row],[Code]],FOTOS[],2,FALSE),"-")</f>
        <v>https://github.com/uberboutique/whataform-repo/raw/main/pictures/T0004.jpg</v>
      </c>
      <c r="L20" s="21"/>
      <c r="M20" s="19">
        <f t="shared" si="0"/>
        <v>25</v>
      </c>
      <c r="N20" s="20"/>
      <c r="O20" s="108">
        <v>1</v>
      </c>
      <c r="P20" s="21">
        <f>SUMIFS(VENTAS[Cantidad],VENTAS[Código del producto Vendido],INVENTARIO4[[#This Row],[Code]])</f>
        <v>1</v>
      </c>
      <c r="Q20" s="21">
        <f>INVENTARIO4[[#This Row],[Entradas]]-INVENTARIO4[[#This Row],[Salidas]]</f>
        <v>0</v>
      </c>
      <c r="R20" s="20">
        <v>250</v>
      </c>
      <c r="S20" s="20">
        <v>18</v>
      </c>
      <c r="T20" s="20">
        <f t="shared" si="1"/>
        <v>13.888888888888889</v>
      </c>
      <c r="U20" s="21">
        <v>350</v>
      </c>
      <c r="V20" s="20">
        <v>17</v>
      </c>
      <c r="W20" s="20">
        <f t="shared" si="2"/>
        <v>5.95</v>
      </c>
      <c r="X20" s="20">
        <f t="shared" si="3"/>
        <v>19.838888888888889</v>
      </c>
      <c r="Y20" s="20">
        <f t="shared" si="4"/>
        <v>26.783333333333335</v>
      </c>
      <c r="Z20" s="20">
        <v>25</v>
      </c>
      <c r="AA20" s="20">
        <f t="shared" si="5"/>
        <v>5.1611111111111105</v>
      </c>
      <c r="AB20" s="20"/>
    </row>
    <row r="21" spans="1:28" ht="14" x14ac:dyDescent="0.15">
      <c r="A21" s="24" t="s">
        <v>56</v>
      </c>
      <c r="B21" s="89"/>
      <c r="C21" s="22" t="s">
        <v>12</v>
      </c>
      <c r="D21" s="102" t="s">
        <v>415</v>
      </c>
      <c r="E21" s="65" t="s">
        <v>1272</v>
      </c>
      <c r="F21" s="64" t="s">
        <v>695</v>
      </c>
      <c r="G21" s="21" t="s">
        <v>164</v>
      </c>
      <c r="H21" s="21" t="s">
        <v>13</v>
      </c>
      <c r="I21" s="18">
        <v>1</v>
      </c>
      <c r="J21" s="18" t="s">
        <v>14</v>
      </c>
      <c r="K21" s="21" t="str">
        <f>IFERROR(VLOOKUP(INVENTARIO4[[#This Row],[Code]],FOTOS[],2,FALSE),"-")</f>
        <v>-</v>
      </c>
      <c r="L21" s="21"/>
      <c r="M21" s="19">
        <f t="shared" si="0"/>
        <v>25</v>
      </c>
      <c r="N21" s="20"/>
      <c r="O21" s="111">
        <v>2</v>
      </c>
      <c r="P21" s="21">
        <f>SUMIFS(VENTAS[Cantidad],VENTAS[Código del producto Vendido],INVENTARIO4[[#This Row],[Code]])</f>
        <v>0</v>
      </c>
      <c r="Q21" s="21">
        <f>INVENTARIO4[[#This Row],[Entradas]]-INVENTARIO4[[#This Row],[Salidas]]</f>
        <v>2</v>
      </c>
      <c r="R21" s="20">
        <v>250</v>
      </c>
      <c r="S21" s="20">
        <v>18</v>
      </c>
      <c r="T21" s="20">
        <f t="shared" si="1"/>
        <v>13.888888888888889</v>
      </c>
      <c r="U21" s="21">
        <v>245</v>
      </c>
      <c r="V21" s="20">
        <v>17</v>
      </c>
      <c r="W21" s="20">
        <f t="shared" si="2"/>
        <v>4.165</v>
      </c>
      <c r="X21" s="20">
        <f t="shared" si="3"/>
        <v>18.053888888888888</v>
      </c>
      <c r="Y21" s="20">
        <f t="shared" si="4"/>
        <v>24.998333333333335</v>
      </c>
      <c r="Z21" s="20">
        <v>25</v>
      </c>
      <c r="AA21" s="20">
        <f t="shared" si="5"/>
        <v>6.9461111111111107</v>
      </c>
      <c r="AB21" s="20"/>
    </row>
    <row r="22" spans="1:28" ht="14" x14ac:dyDescent="0.15">
      <c r="A22" s="25" t="s">
        <v>397</v>
      </c>
      <c r="B22" s="89"/>
      <c r="C22" s="22" t="s">
        <v>12</v>
      </c>
      <c r="D22" s="102" t="s">
        <v>415</v>
      </c>
      <c r="E22" s="65" t="s">
        <v>1273</v>
      </c>
      <c r="F22" s="64" t="s">
        <v>692</v>
      </c>
      <c r="G22" s="21" t="s">
        <v>164</v>
      </c>
      <c r="H22" s="21" t="s">
        <v>13</v>
      </c>
      <c r="I22" s="18">
        <v>1</v>
      </c>
      <c r="J22" s="18" t="s">
        <v>14</v>
      </c>
      <c r="K22" s="21" t="str">
        <f>IFERROR(VLOOKUP(INVENTARIO4[[#This Row],[Code]],FOTOS[],2,FALSE),"-")</f>
        <v>-</v>
      </c>
      <c r="L22" s="21"/>
      <c r="M22" s="19">
        <f t="shared" si="0"/>
        <v>15</v>
      </c>
      <c r="N22" s="20"/>
      <c r="O22" s="108">
        <v>2</v>
      </c>
      <c r="P22" s="21">
        <f>SUMIFS(VENTAS[Cantidad],VENTAS[Código del producto Vendido],INVENTARIO4[[#This Row],[Code]])</f>
        <v>0</v>
      </c>
      <c r="Q22" s="21">
        <f>INVENTARIO4[[#This Row],[Entradas]]-INVENTARIO4[[#This Row],[Salidas]]</f>
        <v>2</v>
      </c>
      <c r="R22" s="20">
        <v>118</v>
      </c>
      <c r="S22" s="20">
        <v>18</v>
      </c>
      <c r="T22" s="20">
        <f t="shared" si="1"/>
        <v>6.5555555555555554</v>
      </c>
      <c r="U22" s="21">
        <v>165</v>
      </c>
      <c r="V22" s="20">
        <v>17</v>
      </c>
      <c r="W22" s="20">
        <f t="shared" si="2"/>
        <v>2.8050000000000002</v>
      </c>
      <c r="X22" s="20">
        <f t="shared" si="3"/>
        <v>9.3605555555555551</v>
      </c>
      <c r="Y22" s="20">
        <f t="shared" si="4"/>
        <v>12.638333333333332</v>
      </c>
      <c r="Z22" s="20">
        <v>15</v>
      </c>
      <c r="AA22" s="20">
        <f t="shared" si="5"/>
        <v>5.6394444444444449</v>
      </c>
      <c r="AB22" s="20"/>
    </row>
    <row r="23" spans="1:28" ht="14" x14ac:dyDescent="0.15">
      <c r="A23" s="24" t="s">
        <v>57</v>
      </c>
      <c r="B23" s="89"/>
      <c r="C23" s="22" t="s">
        <v>12</v>
      </c>
      <c r="D23" s="102" t="s">
        <v>415</v>
      </c>
      <c r="E23" s="65" t="s">
        <v>773</v>
      </c>
      <c r="F23" s="64" t="s">
        <v>695</v>
      </c>
      <c r="G23" s="21" t="s">
        <v>164</v>
      </c>
      <c r="H23" s="21" t="s">
        <v>13</v>
      </c>
      <c r="I23" s="18">
        <v>1</v>
      </c>
      <c r="J23" s="18" t="s">
        <v>14</v>
      </c>
      <c r="K23" s="21" t="str">
        <f>IFERROR(VLOOKUP(INVENTARIO4[[#This Row],[Code]],FOTOS[],2,FALSE),"-")</f>
        <v>https://github.com/uberboutique/whataform-repo/raw/main/pictures/T0006.jpg</v>
      </c>
      <c r="L23" s="21"/>
      <c r="M23" s="19">
        <f t="shared" si="0"/>
        <v>25</v>
      </c>
      <c r="N23" s="20"/>
      <c r="O23" s="108">
        <v>2</v>
      </c>
      <c r="P23" s="21">
        <f>SUMIFS(VENTAS[Cantidad],VENTAS[Código del producto Vendido],INVENTARIO4[[#This Row],[Code]])</f>
        <v>2</v>
      </c>
      <c r="Q23" s="21">
        <f>INVENTARIO4[[#This Row],[Entradas]]-INVENTARIO4[[#This Row],[Salidas]]</f>
        <v>0</v>
      </c>
      <c r="R23" s="20">
        <v>195</v>
      </c>
      <c r="S23" s="20">
        <v>18</v>
      </c>
      <c r="T23" s="20">
        <f t="shared" si="1"/>
        <v>10.833333333333334</v>
      </c>
      <c r="U23" s="21">
        <v>190</v>
      </c>
      <c r="V23" s="20">
        <v>17</v>
      </c>
      <c r="W23" s="20">
        <f t="shared" si="2"/>
        <v>3.23</v>
      </c>
      <c r="X23" s="20">
        <f t="shared" si="3"/>
        <v>14.063333333333334</v>
      </c>
      <c r="Y23" s="20">
        <f t="shared" si="4"/>
        <v>19.48</v>
      </c>
      <c r="Z23" s="20">
        <v>25</v>
      </c>
      <c r="AA23" s="20">
        <f t="shared" si="5"/>
        <v>10.936666666666666</v>
      </c>
      <c r="AB23" s="20"/>
    </row>
    <row r="24" spans="1:28" ht="14" x14ac:dyDescent="0.15">
      <c r="A24" s="25" t="s">
        <v>358</v>
      </c>
      <c r="B24" s="89"/>
      <c r="C24" s="22" t="s">
        <v>12</v>
      </c>
      <c r="D24" s="102" t="s">
        <v>415</v>
      </c>
      <c r="E24" s="65" t="s">
        <v>740</v>
      </c>
      <c r="F24" s="64" t="s">
        <v>693</v>
      </c>
      <c r="G24" s="21" t="s">
        <v>164</v>
      </c>
      <c r="H24" s="21" t="s">
        <v>13</v>
      </c>
      <c r="I24" s="18">
        <v>1</v>
      </c>
      <c r="J24" s="18" t="s">
        <v>14</v>
      </c>
      <c r="K24" s="21" t="str">
        <f>IFERROR(VLOOKUP(INVENTARIO4[[#This Row],[Code]],FOTOS[],2,FALSE),"-")</f>
        <v>-</v>
      </c>
      <c r="L24" s="21"/>
      <c r="M24" s="19">
        <f t="shared" si="0"/>
        <v>22</v>
      </c>
      <c r="N24" s="20"/>
      <c r="O24" s="108">
        <v>1</v>
      </c>
      <c r="P24" s="21">
        <f>SUMIFS(VENTAS[Cantidad],VENTAS[Código del producto Vendido],INVENTARIO4[[#This Row],[Code]])</f>
        <v>0</v>
      </c>
      <c r="Q24" s="21">
        <f>INVENTARIO4[[#This Row],[Entradas]]-INVENTARIO4[[#This Row],[Salidas]]</f>
        <v>1</v>
      </c>
      <c r="R24" s="20">
        <v>189</v>
      </c>
      <c r="S24" s="20">
        <v>18</v>
      </c>
      <c r="T24" s="20">
        <f t="shared" si="1"/>
        <v>10.5</v>
      </c>
      <c r="U24" s="21">
        <v>250</v>
      </c>
      <c r="V24" s="20">
        <v>17</v>
      </c>
      <c r="W24" s="20">
        <f t="shared" si="2"/>
        <v>4.25</v>
      </c>
      <c r="X24" s="20">
        <f t="shared" si="3"/>
        <v>14.75</v>
      </c>
      <c r="Y24" s="20">
        <f t="shared" si="4"/>
        <v>20</v>
      </c>
      <c r="Z24" s="20">
        <v>22</v>
      </c>
      <c r="AA24" s="20">
        <f t="shared" si="5"/>
        <v>7.25</v>
      </c>
      <c r="AB24" s="20"/>
    </row>
    <row r="25" spans="1:28" ht="14" x14ac:dyDescent="0.15">
      <c r="A25" s="36" t="s">
        <v>398</v>
      </c>
      <c r="B25" s="89"/>
      <c r="C25" s="22" t="s">
        <v>12</v>
      </c>
      <c r="D25" s="102" t="s">
        <v>921</v>
      </c>
      <c r="E25" s="65" t="s">
        <v>1273</v>
      </c>
      <c r="F25" s="64" t="s">
        <v>693</v>
      </c>
      <c r="G25" s="21" t="s">
        <v>164</v>
      </c>
      <c r="H25" s="21" t="s">
        <v>13</v>
      </c>
      <c r="I25" s="18">
        <v>1</v>
      </c>
      <c r="J25" s="18" t="s">
        <v>14</v>
      </c>
      <c r="K25" s="21" t="str">
        <f>IFERROR(VLOOKUP(INVENTARIO4[[#This Row],[Code]],FOTOS[],2,FALSE),"-")</f>
        <v>-</v>
      </c>
      <c r="L25" s="21"/>
      <c r="M25" s="19">
        <f t="shared" si="0"/>
        <v>15</v>
      </c>
      <c r="N25" s="20"/>
      <c r="O25" s="111">
        <v>2</v>
      </c>
      <c r="P25" s="21">
        <f>SUMIFS(VENTAS[Cantidad],VENTAS[Código del producto Vendido],INVENTARIO4[[#This Row],[Code]])</f>
        <v>0</v>
      </c>
      <c r="Q25" s="21">
        <f>INVENTARIO4[[#This Row],[Entradas]]-INVENTARIO4[[#This Row],[Salidas]]</f>
        <v>2</v>
      </c>
      <c r="R25" s="20">
        <v>118</v>
      </c>
      <c r="S25" s="20">
        <v>18</v>
      </c>
      <c r="T25" s="20">
        <f t="shared" si="1"/>
        <v>6.5555555555555554</v>
      </c>
      <c r="U25" s="21">
        <v>200</v>
      </c>
      <c r="V25" s="20">
        <v>17</v>
      </c>
      <c r="W25" s="20">
        <f t="shared" si="2"/>
        <v>3.4</v>
      </c>
      <c r="X25" s="20">
        <f t="shared" si="3"/>
        <v>9.9555555555555557</v>
      </c>
      <c r="Y25" s="20">
        <f t="shared" si="4"/>
        <v>13.233333333333333</v>
      </c>
      <c r="Z25" s="20">
        <v>15</v>
      </c>
      <c r="AA25" s="20">
        <f t="shared" si="5"/>
        <v>5.0444444444444443</v>
      </c>
      <c r="AB25" s="20"/>
    </row>
    <row r="26" spans="1:28" ht="14" x14ac:dyDescent="0.15">
      <c r="A26" s="25" t="s">
        <v>402</v>
      </c>
      <c r="B26" s="89"/>
      <c r="C26" s="22" t="s">
        <v>12</v>
      </c>
      <c r="D26" s="102" t="s">
        <v>415</v>
      </c>
      <c r="E26" s="65" t="s">
        <v>1274</v>
      </c>
      <c r="F26" s="68" t="s">
        <v>693</v>
      </c>
      <c r="G26" s="21" t="s">
        <v>164</v>
      </c>
      <c r="H26" s="21" t="s">
        <v>13</v>
      </c>
      <c r="I26" s="18">
        <v>1</v>
      </c>
      <c r="J26" s="18" t="s">
        <v>14</v>
      </c>
      <c r="K26" s="21" t="str">
        <f>IFERROR(VLOOKUP(INVENTARIO4[[#This Row],[Code]],FOTOS[],2,FALSE),"-")</f>
        <v>-</v>
      </c>
      <c r="L26" s="21"/>
      <c r="M26" s="19">
        <f t="shared" si="0"/>
        <v>18</v>
      </c>
      <c r="N26" s="20"/>
      <c r="O26" s="108">
        <v>1</v>
      </c>
      <c r="P26" s="21">
        <f>SUMIFS(VENTAS[Cantidad],VENTAS[Código del producto Vendido],INVENTARIO4[[#This Row],[Code]])</f>
        <v>0</v>
      </c>
      <c r="Q26" s="21">
        <f>INVENTARIO4[[#This Row],[Entradas]]-INVENTARIO4[[#This Row],[Salidas]]</f>
        <v>1</v>
      </c>
      <c r="R26" s="20">
        <v>165</v>
      </c>
      <c r="S26" s="20">
        <v>18</v>
      </c>
      <c r="T26" s="20">
        <f t="shared" si="1"/>
        <v>9.1666666666666661</v>
      </c>
      <c r="U26" s="21">
        <v>245</v>
      </c>
      <c r="V26" s="20">
        <v>17</v>
      </c>
      <c r="W26" s="20">
        <f t="shared" si="2"/>
        <v>4.165</v>
      </c>
      <c r="X26" s="20">
        <f t="shared" si="3"/>
        <v>13.331666666666667</v>
      </c>
      <c r="Y26" s="20">
        <f t="shared" si="4"/>
        <v>17.914999999999999</v>
      </c>
      <c r="Z26" s="20">
        <f t="shared" ref="Z26:Z32" si="6">ROUNDUP(Y26,0)</f>
        <v>18</v>
      </c>
      <c r="AA26" s="20">
        <f t="shared" si="5"/>
        <v>4.6683333333333339</v>
      </c>
      <c r="AB26" s="20"/>
    </row>
    <row r="27" spans="1:28" ht="14" x14ac:dyDescent="0.15">
      <c r="A27" s="24" t="s">
        <v>359</v>
      </c>
      <c r="B27" s="89"/>
      <c r="C27" s="22" t="s">
        <v>12</v>
      </c>
      <c r="D27" s="102" t="s">
        <v>415</v>
      </c>
      <c r="E27" s="65" t="s">
        <v>1271</v>
      </c>
      <c r="F27" s="71" t="s">
        <v>695</v>
      </c>
      <c r="G27" s="66" t="s">
        <v>164</v>
      </c>
      <c r="H27" s="21" t="s">
        <v>13</v>
      </c>
      <c r="I27" s="18">
        <v>1</v>
      </c>
      <c r="J27" s="18" t="s">
        <v>14</v>
      </c>
      <c r="K27" s="21" t="str">
        <f>IFERROR(VLOOKUP(INVENTARIO4[[#This Row],[Code]],FOTOS[],2,FALSE),"-")</f>
        <v>-</v>
      </c>
      <c r="L27" s="21"/>
      <c r="M27" s="19">
        <f t="shared" si="0"/>
        <v>18</v>
      </c>
      <c r="N27" s="20"/>
      <c r="O27" s="111">
        <v>1</v>
      </c>
      <c r="P27" s="21">
        <f>SUMIFS(VENTAS[Cantidad],VENTAS[Código del producto Vendido],INVENTARIO4[[#This Row],[Code]])</f>
        <v>0</v>
      </c>
      <c r="Q27" s="21">
        <f>INVENTARIO4[[#This Row],[Entradas]]-INVENTARIO4[[#This Row],[Salidas]]</f>
        <v>1</v>
      </c>
      <c r="R27" s="20">
        <v>175</v>
      </c>
      <c r="S27" s="20">
        <v>18</v>
      </c>
      <c r="T27" s="20">
        <f t="shared" si="1"/>
        <v>9.7222222222222214</v>
      </c>
      <c r="U27" s="21">
        <v>175</v>
      </c>
      <c r="V27" s="20">
        <v>17</v>
      </c>
      <c r="W27" s="20">
        <f t="shared" si="2"/>
        <v>2.9750000000000001</v>
      </c>
      <c r="X27" s="20">
        <f t="shared" si="3"/>
        <v>12.697222222222221</v>
      </c>
      <c r="Y27" s="20">
        <f t="shared" si="4"/>
        <v>17.558333333333334</v>
      </c>
      <c r="Z27" s="20">
        <f t="shared" si="6"/>
        <v>18</v>
      </c>
      <c r="AA27" s="20">
        <f t="shared" si="5"/>
        <v>5.3027777777777789</v>
      </c>
      <c r="AB27" s="20"/>
    </row>
    <row r="28" spans="1:28" ht="14" x14ac:dyDescent="0.15">
      <c r="A28" s="25" t="s">
        <v>360</v>
      </c>
      <c r="B28" s="89"/>
      <c r="C28" s="22" t="s">
        <v>12</v>
      </c>
      <c r="D28" s="102" t="s">
        <v>415</v>
      </c>
      <c r="E28" s="65" t="s">
        <v>1271</v>
      </c>
      <c r="F28" s="72" t="s">
        <v>692</v>
      </c>
      <c r="G28" s="66" t="s">
        <v>164</v>
      </c>
      <c r="H28" s="21" t="s">
        <v>13</v>
      </c>
      <c r="I28" s="18">
        <v>1</v>
      </c>
      <c r="J28" s="18" t="s">
        <v>14</v>
      </c>
      <c r="K28" s="21" t="str">
        <f>IFERROR(VLOOKUP(INVENTARIO4[[#This Row],[Code]],FOTOS[],2,FALSE),"-")</f>
        <v>-</v>
      </c>
      <c r="L28" s="21"/>
      <c r="M28" s="19">
        <f t="shared" si="0"/>
        <v>18</v>
      </c>
      <c r="N28" s="20"/>
      <c r="O28" s="108">
        <v>1</v>
      </c>
      <c r="P28" s="21">
        <f>SUMIFS(VENTAS[Cantidad],VENTAS[Código del producto Vendido],INVENTARIO4[[#This Row],[Code]])</f>
        <v>0</v>
      </c>
      <c r="Q28" s="21">
        <f>INVENTARIO4[[#This Row],[Entradas]]-INVENTARIO4[[#This Row],[Salidas]]</f>
        <v>1</v>
      </c>
      <c r="R28" s="20">
        <v>175</v>
      </c>
      <c r="S28" s="20">
        <v>18</v>
      </c>
      <c r="T28" s="20">
        <f t="shared" si="1"/>
        <v>9.7222222222222214</v>
      </c>
      <c r="U28" s="21">
        <v>175</v>
      </c>
      <c r="V28" s="20">
        <v>17</v>
      </c>
      <c r="W28" s="20">
        <f t="shared" si="2"/>
        <v>2.9750000000000001</v>
      </c>
      <c r="X28" s="20">
        <f t="shared" si="3"/>
        <v>12.697222222222221</v>
      </c>
      <c r="Y28" s="20">
        <f t="shared" si="4"/>
        <v>17.558333333333334</v>
      </c>
      <c r="Z28" s="20">
        <f t="shared" si="6"/>
        <v>18</v>
      </c>
      <c r="AA28" s="20">
        <f t="shared" si="5"/>
        <v>5.3027777777777789</v>
      </c>
      <c r="AB28" s="20"/>
    </row>
    <row r="29" spans="1:28" ht="14" x14ac:dyDescent="0.15">
      <c r="A29" s="24" t="s">
        <v>58</v>
      </c>
      <c r="B29" s="89"/>
      <c r="C29" s="22" t="s">
        <v>12</v>
      </c>
      <c r="D29" s="102" t="s">
        <v>415</v>
      </c>
      <c r="E29" s="65" t="s">
        <v>1277</v>
      </c>
      <c r="F29" s="72" t="s">
        <v>699</v>
      </c>
      <c r="G29" s="66" t="s">
        <v>164</v>
      </c>
      <c r="H29" s="21" t="s">
        <v>13</v>
      </c>
      <c r="I29" s="18">
        <v>1</v>
      </c>
      <c r="J29" s="18" t="s">
        <v>14</v>
      </c>
      <c r="K29" s="21" t="str">
        <f>IFERROR(VLOOKUP(INVENTARIO4[[#This Row],[Code]],FOTOS[],2,FALSE),"-")</f>
        <v>-</v>
      </c>
      <c r="L29" s="21"/>
      <c r="M29" s="19">
        <f t="shared" si="0"/>
        <v>29</v>
      </c>
      <c r="N29" s="20"/>
      <c r="O29" s="111">
        <v>1</v>
      </c>
      <c r="P29" s="21">
        <f>SUMIFS(VENTAS[Cantidad],VENTAS[Código del producto Vendido],INVENTARIO4[[#This Row],[Code]])</f>
        <v>0</v>
      </c>
      <c r="Q29" s="21">
        <f>INVENTARIO4[[#This Row],[Entradas]]-INVENTARIO4[[#This Row],[Salidas]]</f>
        <v>1</v>
      </c>
      <c r="R29" s="20">
        <v>280</v>
      </c>
      <c r="S29" s="20">
        <v>18</v>
      </c>
      <c r="T29" s="20">
        <f t="shared" si="1"/>
        <v>15.555555555555555</v>
      </c>
      <c r="U29" s="21">
        <v>325</v>
      </c>
      <c r="V29" s="20">
        <v>17</v>
      </c>
      <c r="W29" s="20">
        <f t="shared" si="2"/>
        <v>5.5250000000000004</v>
      </c>
      <c r="X29" s="20">
        <f t="shared" si="3"/>
        <v>21.080555555555556</v>
      </c>
      <c r="Y29" s="20">
        <f t="shared" si="4"/>
        <v>28.858333333333334</v>
      </c>
      <c r="Z29" s="20">
        <f t="shared" si="6"/>
        <v>29</v>
      </c>
      <c r="AA29" s="20">
        <f t="shared" si="5"/>
        <v>7.9194444444444443</v>
      </c>
      <c r="AB29" s="20"/>
    </row>
    <row r="30" spans="1:28" ht="14" x14ac:dyDescent="0.15">
      <c r="A30" s="25" t="s">
        <v>59</v>
      </c>
      <c r="B30" s="89"/>
      <c r="C30" s="22" t="s">
        <v>12</v>
      </c>
      <c r="D30" s="102" t="s">
        <v>415</v>
      </c>
      <c r="E30" s="65" t="s">
        <v>741</v>
      </c>
      <c r="F30" s="72" t="s">
        <v>697</v>
      </c>
      <c r="G30" s="66" t="s">
        <v>164</v>
      </c>
      <c r="H30" s="21" t="s">
        <v>13</v>
      </c>
      <c r="I30" s="18">
        <v>1</v>
      </c>
      <c r="J30" s="18" t="s">
        <v>14</v>
      </c>
      <c r="K30" s="21" t="str">
        <f>IFERROR(VLOOKUP(INVENTARIO4[[#This Row],[Code]],FOTOS[],2,FALSE),"-")</f>
        <v>https://github.com/uberboutique/whataform-repo/raw/main/pictures/T0008.jpg</v>
      </c>
      <c r="L30" s="21"/>
      <c r="M30" s="19">
        <f t="shared" si="0"/>
        <v>20</v>
      </c>
      <c r="N30" s="20"/>
      <c r="O30" s="108">
        <v>1</v>
      </c>
      <c r="P30" s="21">
        <f>SUMIFS(VENTAS[Cantidad],VENTAS[Código del producto Vendido],INVENTARIO4[[#This Row],[Code]])</f>
        <v>1</v>
      </c>
      <c r="Q30" s="21">
        <f>INVENTARIO4[[#This Row],[Entradas]]-INVENTARIO4[[#This Row],[Salidas]]</f>
        <v>0</v>
      </c>
      <c r="R30" s="20">
        <v>195</v>
      </c>
      <c r="S30" s="20">
        <v>18</v>
      </c>
      <c r="T30" s="20">
        <f t="shared" si="1"/>
        <v>10.833333333333334</v>
      </c>
      <c r="U30" s="21">
        <v>190</v>
      </c>
      <c r="V30" s="20">
        <v>17</v>
      </c>
      <c r="W30" s="20">
        <f t="shared" si="2"/>
        <v>3.23</v>
      </c>
      <c r="X30" s="20">
        <f t="shared" si="3"/>
        <v>14.063333333333334</v>
      </c>
      <c r="Y30" s="20">
        <f t="shared" si="4"/>
        <v>19.48</v>
      </c>
      <c r="Z30" s="20">
        <f t="shared" si="6"/>
        <v>20</v>
      </c>
      <c r="AA30" s="20">
        <f t="shared" si="5"/>
        <v>5.9366666666666656</v>
      </c>
      <c r="AB30" s="20"/>
    </row>
    <row r="31" spans="1:28" ht="14" x14ac:dyDescent="0.15">
      <c r="A31" s="24" t="s">
        <v>361</v>
      </c>
      <c r="B31" s="89"/>
      <c r="C31" s="22" t="s">
        <v>12</v>
      </c>
      <c r="D31" s="102" t="s">
        <v>415</v>
      </c>
      <c r="E31" s="65" t="s">
        <v>742</v>
      </c>
      <c r="F31" s="72" t="s">
        <v>698</v>
      </c>
      <c r="G31" s="66" t="s">
        <v>164</v>
      </c>
      <c r="H31" s="21" t="s">
        <v>13</v>
      </c>
      <c r="I31" s="18">
        <v>1</v>
      </c>
      <c r="J31" s="18" t="s">
        <v>14</v>
      </c>
      <c r="K31" s="21" t="str">
        <f>IFERROR(VLOOKUP(INVENTARIO4[[#This Row],[Code]],FOTOS[],2,FALSE),"-")</f>
        <v>https://github.com/uberboutique/whataform-repo/raw/main/pictures/BI0008.jpg</v>
      </c>
      <c r="L31" s="21"/>
      <c r="M31" s="19">
        <f t="shared" si="0"/>
        <v>20</v>
      </c>
      <c r="N31" s="20"/>
      <c r="O31" s="108">
        <v>1</v>
      </c>
      <c r="P31" s="21">
        <f>SUMIFS(VENTAS[Cantidad],VENTAS[Código del producto Vendido],INVENTARIO4[[#This Row],[Code]])</f>
        <v>1</v>
      </c>
      <c r="Q31" s="21">
        <f>INVENTARIO4[[#This Row],[Entradas]]-INVENTARIO4[[#This Row],[Salidas]]</f>
        <v>0</v>
      </c>
      <c r="R31" s="20">
        <v>200</v>
      </c>
      <c r="S31" s="20">
        <v>18</v>
      </c>
      <c r="T31" s="20">
        <f t="shared" si="1"/>
        <v>11.111111111111111</v>
      </c>
      <c r="U31" s="21">
        <v>195</v>
      </c>
      <c r="V31" s="20">
        <v>17</v>
      </c>
      <c r="W31" s="20">
        <f t="shared" si="2"/>
        <v>3.3149999999999999</v>
      </c>
      <c r="X31" s="20">
        <f t="shared" si="3"/>
        <v>14.42611111111111</v>
      </c>
      <c r="Y31" s="20">
        <f t="shared" si="4"/>
        <v>19.981666666666666</v>
      </c>
      <c r="Z31" s="20">
        <f t="shared" si="6"/>
        <v>20</v>
      </c>
      <c r="AA31" s="20">
        <f t="shared" si="5"/>
        <v>5.5738888888888898</v>
      </c>
      <c r="AB31" s="20"/>
    </row>
    <row r="32" spans="1:28" ht="14" x14ac:dyDescent="0.15">
      <c r="A32" s="25" t="s">
        <v>60</v>
      </c>
      <c r="B32" s="89"/>
      <c r="C32" s="22" t="s">
        <v>12</v>
      </c>
      <c r="D32" s="102" t="s">
        <v>415</v>
      </c>
      <c r="E32" s="65" t="s">
        <v>743</v>
      </c>
      <c r="F32" s="72" t="s">
        <v>695</v>
      </c>
      <c r="G32" s="66" t="s">
        <v>164</v>
      </c>
      <c r="H32" s="21" t="s">
        <v>13</v>
      </c>
      <c r="I32" s="18">
        <v>1</v>
      </c>
      <c r="J32" s="18" t="s">
        <v>14</v>
      </c>
      <c r="K32" s="21" t="str">
        <f>IFERROR(VLOOKUP(INVENTARIO4[[#This Row],[Code]],FOTOS[],2,FALSE),"-")</f>
        <v>https://github.com/uberboutique/whataform-repo/raw/main/pictures/T0009.jpg</v>
      </c>
      <c r="L32" s="21"/>
      <c r="M32" s="19">
        <f t="shared" si="0"/>
        <v>21</v>
      </c>
      <c r="N32" s="20"/>
      <c r="O32" s="108">
        <v>1</v>
      </c>
      <c r="P32" s="21">
        <f>SUMIFS(VENTAS[Cantidad],VENTAS[Código del producto Vendido],INVENTARIO4[[#This Row],[Code]])</f>
        <v>1</v>
      </c>
      <c r="Q32" s="21">
        <f>INVENTARIO4[[#This Row],[Entradas]]-INVENTARIO4[[#This Row],[Salidas]]</f>
        <v>0</v>
      </c>
      <c r="R32" s="20">
        <v>205</v>
      </c>
      <c r="S32" s="20">
        <v>18</v>
      </c>
      <c r="T32" s="20">
        <f t="shared" si="1"/>
        <v>11.388888888888889</v>
      </c>
      <c r="U32" s="21">
        <v>220</v>
      </c>
      <c r="V32" s="20">
        <v>17</v>
      </c>
      <c r="W32" s="20">
        <f t="shared" si="2"/>
        <v>3.74</v>
      </c>
      <c r="X32" s="20">
        <f t="shared" si="3"/>
        <v>15.128888888888889</v>
      </c>
      <c r="Y32" s="20">
        <f t="shared" si="4"/>
        <v>20.823333333333338</v>
      </c>
      <c r="Z32" s="20">
        <f t="shared" si="6"/>
        <v>21</v>
      </c>
      <c r="AA32" s="20">
        <f t="shared" si="5"/>
        <v>5.8711111111111105</v>
      </c>
      <c r="AB32" s="20"/>
    </row>
    <row r="33" spans="1:28" ht="14" x14ac:dyDescent="0.15">
      <c r="A33" s="24" t="s">
        <v>61</v>
      </c>
      <c r="B33" s="89"/>
      <c r="C33" s="22" t="s">
        <v>12</v>
      </c>
      <c r="D33" s="102" t="s">
        <v>415</v>
      </c>
      <c r="E33" s="65" t="s">
        <v>744</v>
      </c>
      <c r="F33" s="72" t="s">
        <v>697</v>
      </c>
      <c r="G33" s="66" t="s">
        <v>164</v>
      </c>
      <c r="H33" s="21" t="s">
        <v>13</v>
      </c>
      <c r="I33" s="18">
        <v>1</v>
      </c>
      <c r="J33" s="18" t="s">
        <v>14</v>
      </c>
      <c r="K33" s="21" t="str">
        <f>IFERROR(VLOOKUP(INVENTARIO4[[#This Row],[Code]],FOTOS[],2,FALSE),"-")</f>
        <v>https://github.com/uberboutique/whataform-repo/raw/main/pictures/T0010.jpg</v>
      </c>
      <c r="L33" s="21"/>
      <c r="M33" s="19">
        <f t="shared" si="0"/>
        <v>25</v>
      </c>
      <c r="N33" s="20"/>
      <c r="O33" s="111">
        <v>3</v>
      </c>
      <c r="P33" s="21">
        <f>SUMIFS(VENTAS[Cantidad],VENTAS[Código del producto Vendido],INVENTARIO4[[#This Row],[Code]])</f>
        <v>3</v>
      </c>
      <c r="Q33" s="21">
        <f>INVENTARIO4[[#This Row],[Entradas]]-INVENTARIO4[[#This Row],[Salidas]]</f>
        <v>0</v>
      </c>
      <c r="R33" s="20">
        <v>205</v>
      </c>
      <c r="S33" s="20">
        <v>18</v>
      </c>
      <c r="T33" s="20">
        <f t="shared" si="1"/>
        <v>11.388888888888889</v>
      </c>
      <c r="U33" s="21">
        <v>270</v>
      </c>
      <c r="V33" s="20">
        <v>17</v>
      </c>
      <c r="W33" s="20">
        <f t="shared" si="2"/>
        <v>4.59</v>
      </c>
      <c r="X33" s="20">
        <f t="shared" si="3"/>
        <v>15.978888888888889</v>
      </c>
      <c r="Y33" s="20">
        <f t="shared" si="4"/>
        <v>21.673333333333336</v>
      </c>
      <c r="Z33" s="20">
        <v>25</v>
      </c>
      <c r="AA33" s="20">
        <f t="shared" si="5"/>
        <v>9.0211111111111109</v>
      </c>
      <c r="AB33" s="20"/>
    </row>
    <row r="34" spans="1:28" ht="14" x14ac:dyDescent="0.15">
      <c r="A34" s="25" t="s">
        <v>62</v>
      </c>
      <c r="B34" s="89"/>
      <c r="C34" s="22" t="s">
        <v>12</v>
      </c>
      <c r="D34" s="102" t="s">
        <v>415</v>
      </c>
      <c r="E34" s="65" t="s">
        <v>744</v>
      </c>
      <c r="F34" s="72" t="s">
        <v>698</v>
      </c>
      <c r="G34" s="66" t="s">
        <v>164</v>
      </c>
      <c r="H34" s="21" t="s">
        <v>13</v>
      </c>
      <c r="I34" s="18">
        <v>1</v>
      </c>
      <c r="J34" s="18" t="s">
        <v>14</v>
      </c>
      <c r="K34" s="21" t="str">
        <f>IFERROR(VLOOKUP(INVENTARIO4[[#This Row],[Code]],FOTOS[],2,FALSE),"-")</f>
        <v>https://github.com/uberboutique/whataform-repo/raw/main/pictures/T0011.jpg</v>
      </c>
      <c r="L34" s="21"/>
      <c r="M34" s="19">
        <f t="shared" si="0"/>
        <v>22</v>
      </c>
      <c r="N34" s="20"/>
      <c r="O34" s="108">
        <v>1</v>
      </c>
      <c r="P34" s="21">
        <f>SUMIFS(VENTAS[Cantidad],VENTAS[Código del producto Vendido],INVENTARIO4[[#This Row],[Code]])</f>
        <v>1</v>
      </c>
      <c r="Q34" s="21">
        <f>INVENTARIO4[[#This Row],[Entradas]]-INVENTARIO4[[#This Row],[Salidas]]</f>
        <v>0</v>
      </c>
      <c r="R34" s="20">
        <v>205</v>
      </c>
      <c r="S34" s="20">
        <v>18</v>
      </c>
      <c r="T34" s="20">
        <f t="shared" si="1"/>
        <v>11.388888888888889</v>
      </c>
      <c r="U34" s="21">
        <v>270</v>
      </c>
      <c r="V34" s="20">
        <v>17</v>
      </c>
      <c r="W34" s="20">
        <f t="shared" si="2"/>
        <v>4.59</v>
      </c>
      <c r="X34" s="20">
        <f t="shared" si="3"/>
        <v>15.978888888888889</v>
      </c>
      <c r="Y34" s="20">
        <f t="shared" si="4"/>
        <v>21.673333333333336</v>
      </c>
      <c r="Z34" s="20">
        <f>ROUNDUP(Y34,0)</f>
        <v>22</v>
      </c>
      <c r="AA34" s="20">
        <f t="shared" si="5"/>
        <v>6.0211111111111109</v>
      </c>
      <c r="AB34" s="20"/>
    </row>
    <row r="35" spans="1:28" ht="14" x14ac:dyDescent="0.15">
      <c r="A35" s="24" t="s">
        <v>399</v>
      </c>
      <c r="B35" s="89"/>
      <c r="C35" s="22" t="s">
        <v>12</v>
      </c>
      <c r="D35" s="102" t="s">
        <v>921</v>
      </c>
      <c r="E35" s="65" t="s">
        <v>696</v>
      </c>
      <c r="F35" s="72" t="s">
        <v>695</v>
      </c>
      <c r="G35" s="66" t="s">
        <v>164</v>
      </c>
      <c r="H35" s="21" t="s">
        <v>13</v>
      </c>
      <c r="I35" s="18">
        <v>1</v>
      </c>
      <c r="J35" s="18" t="s">
        <v>14</v>
      </c>
      <c r="K35" s="21" t="str">
        <f>IFERROR(VLOOKUP(INVENTARIO4[[#This Row],[Code]],FOTOS[],2,FALSE),"-")</f>
        <v>-</v>
      </c>
      <c r="L35" s="21"/>
      <c r="M35" s="19">
        <f t="shared" si="0"/>
        <v>14</v>
      </c>
      <c r="N35" s="20"/>
      <c r="O35" s="111">
        <v>2</v>
      </c>
      <c r="P35" s="21">
        <f>SUMIFS(VENTAS[Cantidad],VENTAS[Código del producto Vendido],INVENTARIO4[[#This Row],[Code]])</f>
        <v>0</v>
      </c>
      <c r="Q35" s="21">
        <f>INVENTARIO4[[#This Row],[Entradas]]-INVENTARIO4[[#This Row],[Salidas]]</f>
        <v>2</v>
      </c>
      <c r="R35" s="20">
        <v>118</v>
      </c>
      <c r="S35" s="20">
        <v>18</v>
      </c>
      <c r="T35" s="20">
        <f t="shared" si="1"/>
        <v>6.5555555555555554</v>
      </c>
      <c r="U35" s="21">
        <v>190</v>
      </c>
      <c r="V35" s="20">
        <v>17</v>
      </c>
      <c r="W35" s="20">
        <f t="shared" si="2"/>
        <v>3.23</v>
      </c>
      <c r="X35" s="20">
        <f t="shared" si="3"/>
        <v>9.7855555555555558</v>
      </c>
      <c r="Y35" s="20">
        <f t="shared" si="4"/>
        <v>13.063333333333333</v>
      </c>
      <c r="Z35" s="20">
        <f>ROUNDUP(Y35,0)</f>
        <v>14</v>
      </c>
      <c r="AA35" s="20">
        <f t="shared" si="5"/>
        <v>4.2144444444444442</v>
      </c>
      <c r="AB35" s="20"/>
    </row>
    <row r="36" spans="1:28" ht="14" x14ac:dyDescent="0.15">
      <c r="A36" s="25" t="s">
        <v>63</v>
      </c>
      <c r="B36" s="89"/>
      <c r="C36" s="22" t="s">
        <v>12</v>
      </c>
      <c r="D36" s="102" t="s">
        <v>415</v>
      </c>
      <c r="E36" s="65" t="s">
        <v>745</v>
      </c>
      <c r="F36" s="72" t="s">
        <v>697</v>
      </c>
      <c r="G36" s="66" t="s">
        <v>164</v>
      </c>
      <c r="H36" s="21" t="s">
        <v>13</v>
      </c>
      <c r="I36" s="18">
        <v>1</v>
      </c>
      <c r="J36" s="18" t="s">
        <v>14</v>
      </c>
      <c r="K36" s="21" t="str">
        <f>IFERROR(VLOOKUP(INVENTARIO4[[#This Row],[Code]],FOTOS[],2,FALSE),"-")</f>
        <v>https://github.com/uberboutique/whataform-repo/raw/main/pictures/T0012.jpg</v>
      </c>
      <c r="L36" s="21"/>
      <c r="M36" s="19">
        <f t="shared" si="0"/>
        <v>22</v>
      </c>
      <c r="N36" s="20"/>
      <c r="O36" s="108">
        <v>1</v>
      </c>
      <c r="P36" s="21">
        <f>SUMIFS(VENTAS[Cantidad],VENTAS[Código del producto Vendido],INVENTARIO4[[#This Row],[Code]])</f>
        <v>1</v>
      </c>
      <c r="Q36" s="21">
        <f>INVENTARIO4[[#This Row],[Entradas]]-INVENTARIO4[[#This Row],[Salidas]]</f>
        <v>0</v>
      </c>
      <c r="R36" s="20">
        <v>195</v>
      </c>
      <c r="S36" s="20">
        <v>18</v>
      </c>
      <c r="T36" s="20">
        <f t="shared" si="1"/>
        <v>10.833333333333334</v>
      </c>
      <c r="U36" s="21">
        <v>235</v>
      </c>
      <c r="V36" s="20">
        <v>17</v>
      </c>
      <c r="W36" s="20">
        <f t="shared" si="2"/>
        <v>3.9950000000000001</v>
      </c>
      <c r="X36" s="20">
        <f t="shared" si="3"/>
        <v>14.828333333333333</v>
      </c>
      <c r="Y36" s="20">
        <f t="shared" si="4"/>
        <v>20.245000000000001</v>
      </c>
      <c r="Z36" s="20">
        <v>22</v>
      </c>
      <c r="AA36" s="20">
        <f t="shared" si="5"/>
        <v>7.171666666666666</v>
      </c>
      <c r="AB36" s="20"/>
    </row>
    <row r="37" spans="1:28" ht="14" x14ac:dyDescent="0.15">
      <c r="A37" s="24" t="s">
        <v>362</v>
      </c>
      <c r="B37" s="89"/>
      <c r="C37" s="22" t="s">
        <v>12</v>
      </c>
      <c r="D37" s="102" t="s">
        <v>415</v>
      </c>
      <c r="E37" s="65" t="s">
        <v>1271</v>
      </c>
      <c r="F37" s="72" t="s">
        <v>697</v>
      </c>
      <c r="G37" s="66" t="s">
        <v>164</v>
      </c>
      <c r="H37" s="21" t="s">
        <v>13</v>
      </c>
      <c r="I37" s="18">
        <v>1</v>
      </c>
      <c r="J37" s="18" t="s">
        <v>14</v>
      </c>
      <c r="K37" s="21" t="str">
        <f>IFERROR(VLOOKUP(INVENTARIO4[[#This Row],[Code]],FOTOS[],2,FALSE),"-")</f>
        <v>-</v>
      </c>
      <c r="L37" s="21"/>
      <c r="M37" s="19">
        <f t="shared" si="0"/>
        <v>18</v>
      </c>
      <c r="N37" s="20"/>
      <c r="O37" s="111">
        <v>1</v>
      </c>
      <c r="P37" s="21">
        <f>SUMIFS(VENTAS[Cantidad],VENTAS[Código del producto Vendido],INVENTARIO4[[#This Row],[Code]])</f>
        <v>0</v>
      </c>
      <c r="Q37" s="21">
        <f>INVENTARIO4[[#This Row],[Entradas]]-INVENTARIO4[[#This Row],[Salidas]]</f>
        <v>1</v>
      </c>
      <c r="R37" s="20">
        <v>170</v>
      </c>
      <c r="S37" s="20">
        <v>18</v>
      </c>
      <c r="T37" s="20">
        <f t="shared" si="1"/>
        <v>9.4444444444444446</v>
      </c>
      <c r="U37" s="21">
        <v>175</v>
      </c>
      <c r="V37" s="20">
        <v>17</v>
      </c>
      <c r="W37" s="20">
        <f t="shared" si="2"/>
        <v>2.9750000000000001</v>
      </c>
      <c r="X37" s="20">
        <f t="shared" si="3"/>
        <v>12.419444444444444</v>
      </c>
      <c r="Y37" s="20">
        <f t="shared" si="4"/>
        <v>17.141666666666669</v>
      </c>
      <c r="Z37" s="20">
        <f>ROUNDUP(Y37,0)</f>
        <v>18</v>
      </c>
      <c r="AA37" s="20">
        <f t="shared" si="5"/>
        <v>5.5805555555555557</v>
      </c>
      <c r="AB37" s="20"/>
    </row>
    <row r="38" spans="1:28" ht="14" x14ac:dyDescent="0.15">
      <c r="A38" s="25" t="s">
        <v>363</v>
      </c>
      <c r="B38" s="89"/>
      <c r="C38" s="22" t="s">
        <v>12</v>
      </c>
      <c r="D38" s="102" t="s">
        <v>415</v>
      </c>
      <c r="E38" s="65" t="s">
        <v>1271</v>
      </c>
      <c r="F38" s="72" t="s">
        <v>692</v>
      </c>
      <c r="G38" s="66" t="s">
        <v>164</v>
      </c>
      <c r="H38" s="21" t="s">
        <v>13</v>
      </c>
      <c r="I38" s="18">
        <v>1</v>
      </c>
      <c r="J38" s="18" t="s">
        <v>14</v>
      </c>
      <c r="K38" s="21" t="str">
        <f>IFERROR(VLOOKUP(INVENTARIO4[[#This Row],[Code]],FOTOS[],2,FALSE),"-")</f>
        <v>-</v>
      </c>
      <c r="L38" s="21"/>
      <c r="M38" s="19">
        <f t="shared" si="0"/>
        <v>18</v>
      </c>
      <c r="N38" s="20"/>
      <c r="O38" s="108">
        <v>2</v>
      </c>
      <c r="P38" s="21">
        <f>SUMIFS(VENTAS[Cantidad],VENTAS[Código del producto Vendido],INVENTARIO4[[#This Row],[Code]])</f>
        <v>0</v>
      </c>
      <c r="Q38" s="21">
        <f>INVENTARIO4[[#This Row],[Entradas]]-INVENTARIO4[[#This Row],[Salidas]]</f>
        <v>2</v>
      </c>
      <c r="R38" s="20">
        <v>170</v>
      </c>
      <c r="S38" s="20">
        <v>18</v>
      </c>
      <c r="T38" s="20">
        <f t="shared" si="1"/>
        <v>9.4444444444444446</v>
      </c>
      <c r="U38" s="21">
        <v>175</v>
      </c>
      <c r="V38" s="20">
        <v>17</v>
      </c>
      <c r="W38" s="20">
        <f t="shared" si="2"/>
        <v>2.9750000000000001</v>
      </c>
      <c r="X38" s="20">
        <f t="shared" si="3"/>
        <v>12.419444444444444</v>
      </c>
      <c r="Y38" s="20">
        <f t="shared" si="4"/>
        <v>17.141666666666669</v>
      </c>
      <c r="Z38" s="20">
        <f>ROUNDUP(Y38,0)</f>
        <v>18</v>
      </c>
      <c r="AA38" s="20">
        <f t="shared" si="5"/>
        <v>5.5805555555555557</v>
      </c>
      <c r="AB38" s="20"/>
    </row>
    <row r="39" spans="1:28" ht="14" x14ac:dyDescent="0.15">
      <c r="A39" s="24" t="s">
        <v>64</v>
      </c>
      <c r="B39" s="89"/>
      <c r="C39" s="22" t="s">
        <v>12</v>
      </c>
      <c r="D39" s="102" t="s">
        <v>415</v>
      </c>
      <c r="E39" s="65" t="s">
        <v>746</v>
      </c>
      <c r="F39" s="72" t="s">
        <v>695</v>
      </c>
      <c r="G39" s="66" t="s">
        <v>164</v>
      </c>
      <c r="H39" s="21" t="s">
        <v>13</v>
      </c>
      <c r="I39" s="18">
        <v>1</v>
      </c>
      <c r="J39" s="18" t="s">
        <v>14</v>
      </c>
      <c r="K39" s="21" t="str">
        <f>IFERROR(VLOOKUP(INVENTARIO4[[#This Row],[Code]],FOTOS[],2,FALSE),"-")</f>
        <v>https://github.com/uberboutique/whataform-repo/raw/main/pictures/T0013.jpg</v>
      </c>
      <c r="L39" s="21"/>
      <c r="M39" s="19">
        <f t="shared" si="0"/>
        <v>25</v>
      </c>
      <c r="N39" s="20"/>
      <c r="O39" s="108">
        <v>1</v>
      </c>
      <c r="P39" s="21">
        <f>SUMIFS(VENTAS[Cantidad],VENTAS[Código del producto Vendido],INVENTARIO4[[#This Row],[Code]])</f>
        <v>1</v>
      </c>
      <c r="Q39" s="21">
        <f>INVENTARIO4[[#This Row],[Entradas]]-INVENTARIO4[[#This Row],[Salidas]]</f>
        <v>0</v>
      </c>
      <c r="R39" s="20">
        <v>250</v>
      </c>
      <c r="S39" s="20">
        <v>18</v>
      </c>
      <c r="T39" s="20">
        <f t="shared" si="1"/>
        <v>13.888888888888889</v>
      </c>
      <c r="U39" s="21">
        <v>270</v>
      </c>
      <c r="V39" s="20">
        <v>17</v>
      </c>
      <c r="W39" s="20">
        <f t="shared" si="2"/>
        <v>4.59</v>
      </c>
      <c r="X39" s="20">
        <f t="shared" si="3"/>
        <v>18.478888888888889</v>
      </c>
      <c r="Y39" s="20">
        <f t="shared" si="4"/>
        <v>25.423333333333336</v>
      </c>
      <c r="Z39" s="20">
        <v>25</v>
      </c>
      <c r="AA39" s="20">
        <f t="shared" si="5"/>
        <v>6.5211111111111109</v>
      </c>
      <c r="AB39" s="20"/>
    </row>
    <row r="40" spans="1:28" ht="14" x14ac:dyDescent="0.15">
      <c r="A40" s="25" t="s">
        <v>65</v>
      </c>
      <c r="B40" s="89"/>
      <c r="C40" s="22" t="s">
        <v>12</v>
      </c>
      <c r="D40" s="102" t="s">
        <v>415</v>
      </c>
      <c r="E40" s="65" t="s">
        <v>746</v>
      </c>
      <c r="F40" s="72" t="s">
        <v>693</v>
      </c>
      <c r="G40" s="66" t="s">
        <v>164</v>
      </c>
      <c r="H40" s="21" t="s">
        <v>13</v>
      </c>
      <c r="I40" s="18">
        <v>1</v>
      </c>
      <c r="J40" s="18" t="s">
        <v>14</v>
      </c>
      <c r="K40" s="21" t="str">
        <f>IFERROR(VLOOKUP(INVENTARIO4[[#This Row],[Code]],FOTOS[],2,FALSE),"-")</f>
        <v>https://github.com/uberboutique/whataform-repo/raw/main/pictures/T0014.jpg</v>
      </c>
      <c r="L40" s="21"/>
      <c r="M40" s="19">
        <f t="shared" si="0"/>
        <v>25</v>
      </c>
      <c r="N40" s="20"/>
      <c r="O40" s="108">
        <v>1</v>
      </c>
      <c r="P40" s="21">
        <f>SUMIFS(VENTAS[Cantidad],VENTAS[Código del producto Vendido],INVENTARIO4[[#This Row],[Code]])</f>
        <v>1</v>
      </c>
      <c r="Q40" s="21">
        <f>INVENTARIO4[[#This Row],[Entradas]]-INVENTARIO4[[#This Row],[Salidas]]</f>
        <v>0</v>
      </c>
      <c r="R40" s="20">
        <v>250</v>
      </c>
      <c r="S40" s="20">
        <v>18</v>
      </c>
      <c r="T40" s="20">
        <f t="shared" si="1"/>
        <v>13.888888888888889</v>
      </c>
      <c r="U40" s="21">
        <v>310</v>
      </c>
      <c r="V40" s="20">
        <v>17</v>
      </c>
      <c r="W40" s="20">
        <f t="shared" si="2"/>
        <v>5.27</v>
      </c>
      <c r="X40" s="20">
        <f t="shared" si="3"/>
        <v>19.158888888888889</v>
      </c>
      <c r="Y40" s="20">
        <f t="shared" si="4"/>
        <v>26.103333333333335</v>
      </c>
      <c r="Z40" s="20">
        <v>25</v>
      </c>
      <c r="AA40" s="20">
        <f t="shared" si="5"/>
        <v>5.8411111111111111</v>
      </c>
      <c r="AB40" s="20"/>
    </row>
    <row r="41" spans="1:28" ht="14" x14ac:dyDescent="0.15">
      <c r="A41" s="36" t="s">
        <v>66</v>
      </c>
      <c r="B41" s="89"/>
      <c r="C41" s="22" t="s">
        <v>12</v>
      </c>
      <c r="D41" s="102" t="s">
        <v>415</v>
      </c>
      <c r="E41" s="65" t="s">
        <v>1073</v>
      </c>
      <c r="F41" s="72" t="s">
        <v>695</v>
      </c>
      <c r="G41" s="66" t="s">
        <v>164</v>
      </c>
      <c r="H41" s="21" t="s">
        <v>13</v>
      </c>
      <c r="I41" s="18">
        <v>1</v>
      </c>
      <c r="J41" s="18" t="s">
        <v>14</v>
      </c>
      <c r="K41" s="21" t="str">
        <f>IFERROR(VLOOKUP(INVENTARIO4[[#This Row],[Code]],FOTOS[],2,FALSE),"-")</f>
        <v>-</v>
      </c>
      <c r="L41" s="21"/>
      <c r="M41" s="19">
        <f t="shared" si="0"/>
        <v>25</v>
      </c>
      <c r="N41" s="20"/>
      <c r="O41" s="111">
        <v>1</v>
      </c>
      <c r="P41" s="21">
        <f>SUMIFS(VENTAS[Cantidad],VENTAS[Código del producto Vendido],INVENTARIO4[[#This Row],[Code]])</f>
        <v>0</v>
      </c>
      <c r="Q41" s="21">
        <f>INVENTARIO4[[#This Row],[Entradas]]-INVENTARIO4[[#This Row],[Salidas]]</f>
        <v>1</v>
      </c>
      <c r="R41" s="20">
        <v>250</v>
      </c>
      <c r="S41" s="20">
        <v>18</v>
      </c>
      <c r="T41" s="20">
        <f t="shared" si="1"/>
        <v>13.888888888888889</v>
      </c>
      <c r="U41" s="21">
        <v>285</v>
      </c>
      <c r="V41" s="20">
        <v>17</v>
      </c>
      <c r="W41" s="20">
        <f t="shared" si="2"/>
        <v>4.8449999999999998</v>
      </c>
      <c r="X41" s="20">
        <f t="shared" si="3"/>
        <v>18.733888888888888</v>
      </c>
      <c r="Y41" s="20">
        <f t="shared" si="4"/>
        <v>25.678333333333335</v>
      </c>
      <c r="Z41" s="20">
        <v>25</v>
      </c>
      <c r="AA41" s="20">
        <f t="shared" si="5"/>
        <v>6.266111111111111</v>
      </c>
      <c r="AB41" s="20"/>
    </row>
    <row r="42" spans="1:28" ht="14" x14ac:dyDescent="0.15">
      <c r="A42" s="25" t="s">
        <v>364</v>
      </c>
      <c r="B42" s="89"/>
      <c r="C42" s="22" t="s">
        <v>12</v>
      </c>
      <c r="D42" s="102" t="s">
        <v>415</v>
      </c>
      <c r="E42" s="65" t="s">
        <v>1275</v>
      </c>
      <c r="F42" s="72" t="s">
        <v>697</v>
      </c>
      <c r="G42" s="66" t="s">
        <v>164</v>
      </c>
      <c r="H42" s="21" t="s">
        <v>13</v>
      </c>
      <c r="I42" s="18">
        <v>1</v>
      </c>
      <c r="J42" s="18" t="s">
        <v>14</v>
      </c>
      <c r="K42" s="21" t="str">
        <f>IFERROR(VLOOKUP(INVENTARIO4[[#This Row],[Code]],FOTOS[],2,FALSE),"-")</f>
        <v>-</v>
      </c>
      <c r="L42" s="21"/>
      <c r="M42" s="19">
        <f t="shared" si="0"/>
        <v>22</v>
      </c>
      <c r="N42" s="20"/>
      <c r="O42" s="108">
        <v>1</v>
      </c>
      <c r="P42" s="21">
        <f>SUMIFS(VENTAS[Cantidad],VENTAS[Código del producto Vendido],INVENTARIO4[[#This Row],[Code]])</f>
        <v>0</v>
      </c>
      <c r="Q42" s="21">
        <f>INVENTARIO4[[#This Row],[Entradas]]-INVENTARIO4[[#This Row],[Salidas]]</f>
        <v>1</v>
      </c>
      <c r="R42" s="20">
        <v>190</v>
      </c>
      <c r="S42" s="20">
        <v>18</v>
      </c>
      <c r="T42" s="20">
        <f t="shared" si="1"/>
        <v>10.555555555555555</v>
      </c>
      <c r="U42" s="21">
        <v>205</v>
      </c>
      <c r="V42" s="20">
        <v>17</v>
      </c>
      <c r="W42" s="20">
        <f t="shared" si="2"/>
        <v>3.4849999999999999</v>
      </c>
      <c r="X42" s="20">
        <f t="shared" si="3"/>
        <v>14.040555555555555</v>
      </c>
      <c r="Y42" s="20">
        <f t="shared" si="4"/>
        <v>19.318333333333332</v>
      </c>
      <c r="Z42" s="20">
        <v>22</v>
      </c>
      <c r="AA42" s="20">
        <f t="shared" si="5"/>
        <v>7.9594444444444452</v>
      </c>
      <c r="AB42" s="20"/>
    </row>
    <row r="43" spans="1:28" ht="14" x14ac:dyDescent="0.15">
      <c r="A43" s="15" t="s">
        <v>365</v>
      </c>
      <c r="B43" s="88"/>
      <c r="C43" s="22" t="s">
        <v>12</v>
      </c>
      <c r="D43" s="102" t="s">
        <v>415</v>
      </c>
      <c r="E43" s="65" t="s">
        <v>740</v>
      </c>
      <c r="F43" s="72" t="s">
        <v>697</v>
      </c>
      <c r="G43" s="66" t="s">
        <v>164</v>
      </c>
      <c r="H43" s="21" t="s">
        <v>13</v>
      </c>
      <c r="I43" s="18">
        <v>1</v>
      </c>
      <c r="J43" s="18" t="s">
        <v>14</v>
      </c>
      <c r="K43" s="21" t="str">
        <f>IFERROR(VLOOKUP(INVENTARIO4[[#This Row],[Code]],FOTOS[],2,FALSE),"-")</f>
        <v>https://github.com/uberboutique/whataform-repo/raw/main/pictures/BI0012.jpg</v>
      </c>
      <c r="L43" s="21"/>
      <c r="M43" s="19">
        <f t="shared" si="0"/>
        <v>22</v>
      </c>
      <c r="N43" s="20"/>
      <c r="O43" s="108">
        <v>1</v>
      </c>
      <c r="P43" s="21">
        <f>SUMIFS(VENTAS[Cantidad],VENTAS[Código del producto Vendido],INVENTARIO4[[#This Row],[Code]])</f>
        <v>1</v>
      </c>
      <c r="Q43" s="21">
        <f>INVENTARIO4[[#This Row],[Entradas]]-INVENTARIO4[[#This Row],[Salidas]]</f>
        <v>0</v>
      </c>
      <c r="R43" s="20">
        <v>190</v>
      </c>
      <c r="S43" s="20">
        <v>18</v>
      </c>
      <c r="T43" s="20">
        <f t="shared" si="1"/>
        <v>10.555555555555555</v>
      </c>
      <c r="U43" s="21">
        <v>235</v>
      </c>
      <c r="V43" s="20">
        <v>17</v>
      </c>
      <c r="W43" s="20">
        <f t="shared" si="2"/>
        <v>3.9950000000000001</v>
      </c>
      <c r="X43" s="20">
        <f t="shared" si="3"/>
        <v>14.550555555555555</v>
      </c>
      <c r="Y43" s="20">
        <f t="shared" si="4"/>
        <v>19.828333333333333</v>
      </c>
      <c r="Z43" s="20">
        <v>22</v>
      </c>
      <c r="AA43" s="20">
        <f t="shared" si="5"/>
        <v>7.4494444444444445</v>
      </c>
      <c r="AB43" s="20"/>
    </row>
    <row r="44" spans="1:28" ht="14" x14ac:dyDescent="0.15">
      <c r="A44" s="15" t="s">
        <v>67</v>
      </c>
      <c r="B44" s="88"/>
      <c r="C44" s="22" t="s">
        <v>12</v>
      </c>
      <c r="D44" s="102" t="s">
        <v>415</v>
      </c>
      <c r="E44" s="65" t="s">
        <v>739</v>
      </c>
      <c r="F44" s="72" t="s">
        <v>697</v>
      </c>
      <c r="G44" s="66" t="s">
        <v>164</v>
      </c>
      <c r="H44" s="21" t="s">
        <v>13</v>
      </c>
      <c r="I44" s="18">
        <v>1</v>
      </c>
      <c r="J44" s="18" t="s">
        <v>14</v>
      </c>
      <c r="K44" s="21" t="str">
        <f>IFERROR(VLOOKUP(INVENTARIO4[[#This Row],[Code]],FOTOS[],2,FALSE),"-")</f>
        <v>https://github.com/uberboutique/whataform-repo/raw/main/pictures/T0017.jpg</v>
      </c>
      <c r="L44" s="21"/>
      <c r="M44" s="19">
        <f t="shared" si="0"/>
        <v>25</v>
      </c>
      <c r="N44" s="20"/>
      <c r="O44" s="108">
        <v>1</v>
      </c>
      <c r="P44" s="21">
        <f>SUMIFS(VENTAS[Cantidad],VENTAS[Código del producto Vendido],INVENTARIO4[[#This Row],[Code]])</f>
        <v>1</v>
      </c>
      <c r="Q44" s="21">
        <f>INVENTARIO4[[#This Row],[Entradas]]-INVENTARIO4[[#This Row],[Salidas]]</f>
        <v>0</v>
      </c>
      <c r="R44" s="20">
        <v>245</v>
      </c>
      <c r="S44" s="20">
        <v>18</v>
      </c>
      <c r="T44" s="20">
        <f t="shared" si="1"/>
        <v>13.611111111111111</v>
      </c>
      <c r="U44" s="21">
        <v>260</v>
      </c>
      <c r="V44" s="20">
        <v>17</v>
      </c>
      <c r="W44" s="20">
        <f t="shared" si="2"/>
        <v>4.42</v>
      </c>
      <c r="X44" s="20">
        <f t="shared" si="3"/>
        <v>18.031111111111109</v>
      </c>
      <c r="Y44" s="20">
        <f t="shared" si="4"/>
        <v>24.836666666666666</v>
      </c>
      <c r="Z44" s="20">
        <f>ROUNDUP(Y44,0)</f>
        <v>25</v>
      </c>
      <c r="AA44" s="20">
        <f t="shared" si="5"/>
        <v>6.9688888888888894</v>
      </c>
      <c r="AB44" s="20"/>
    </row>
    <row r="45" spans="1:28" ht="14" x14ac:dyDescent="0.15">
      <c r="A45" s="15" t="s">
        <v>68</v>
      </c>
      <c r="B45" s="88"/>
      <c r="C45" s="22" t="s">
        <v>12</v>
      </c>
      <c r="D45" s="102" t="s">
        <v>415</v>
      </c>
      <c r="E45" s="65" t="s">
        <v>772</v>
      </c>
      <c r="F45" s="72" t="s">
        <v>695</v>
      </c>
      <c r="G45" s="66" t="s">
        <v>164</v>
      </c>
      <c r="H45" s="21" t="s">
        <v>13</v>
      </c>
      <c r="I45" s="18">
        <v>1</v>
      </c>
      <c r="J45" s="18" t="s">
        <v>14</v>
      </c>
      <c r="K45" s="21" t="str">
        <f>IFERROR(VLOOKUP(INVENTARIO4[[#This Row],[Code]],FOTOS[],2,FALSE),"-")</f>
        <v>https://github.com/uberboutique/whataform-repo/raw/main/pictures/T0018.jpg</v>
      </c>
      <c r="L45" s="21"/>
      <c r="M45" s="19">
        <f t="shared" si="0"/>
        <v>25</v>
      </c>
      <c r="N45" s="20"/>
      <c r="O45" s="108">
        <v>1</v>
      </c>
      <c r="P45" s="21">
        <f>SUMIFS(VENTAS[Cantidad],VENTAS[Código del producto Vendido],INVENTARIO4[[#This Row],[Code]])</f>
        <v>1</v>
      </c>
      <c r="Q45" s="21">
        <f>INVENTARIO4[[#This Row],[Entradas]]-INVENTARIO4[[#This Row],[Salidas]]</f>
        <v>0</v>
      </c>
      <c r="R45" s="20">
        <v>230</v>
      </c>
      <c r="S45" s="20">
        <v>18</v>
      </c>
      <c r="T45" s="20">
        <f t="shared" si="1"/>
        <v>12.777777777777779</v>
      </c>
      <c r="U45" s="21">
        <v>230</v>
      </c>
      <c r="V45" s="20">
        <v>17</v>
      </c>
      <c r="W45" s="20">
        <f t="shared" si="2"/>
        <v>3.91</v>
      </c>
      <c r="X45" s="20">
        <f t="shared" si="3"/>
        <v>16.687777777777779</v>
      </c>
      <c r="Y45" s="20">
        <f t="shared" si="4"/>
        <v>23.076666666666668</v>
      </c>
      <c r="Z45" s="20">
        <v>25</v>
      </c>
      <c r="AA45" s="20">
        <f t="shared" si="5"/>
        <v>8.3122222222222213</v>
      </c>
      <c r="AB45" s="20"/>
    </row>
    <row r="46" spans="1:28" ht="14" x14ac:dyDescent="0.15">
      <c r="A46" s="40" t="s">
        <v>69</v>
      </c>
      <c r="B46" s="88"/>
      <c r="C46" s="22" t="s">
        <v>12</v>
      </c>
      <c r="D46" s="102" t="s">
        <v>415</v>
      </c>
      <c r="E46" s="65" t="s">
        <v>475</v>
      </c>
      <c r="F46" s="72" t="s">
        <v>695</v>
      </c>
      <c r="G46" s="66" t="s">
        <v>164</v>
      </c>
      <c r="H46" s="21" t="s">
        <v>13</v>
      </c>
      <c r="I46" s="18">
        <v>1</v>
      </c>
      <c r="J46" s="18" t="s">
        <v>14</v>
      </c>
      <c r="K46" s="21" t="str">
        <f>IFERROR(VLOOKUP(INVENTARIO4[[#This Row],[Code]],FOTOS[],2,FALSE),"-")</f>
        <v>https://github.com/uberboutique/whataform-repo/raw/main/pictures/T0019.jpg</v>
      </c>
      <c r="L46" s="21"/>
      <c r="M46" s="19">
        <f t="shared" si="0"/>
        <v>25</v>
      </c>
      <c r="N46" s="20"/>
      <c r="O46" s="108">
        <v>2</v>
      </c>
      <c r="P46" s="21">
        <f>SUMIFS(VENTAS[Cantidad],VENTAS[Código del producto Vendido],INVENTARIO4[[#This Row],[Code]])</f>
        <v>2</v>
      </c>
      <c r="Q46" s="21">
        <f>INVENTARIO4[[#This Row],[Entradas]]-INVENTARIO4[[#This Row],[Salidas]]</f>
        <v>0</v>
      </c>
      <c r="R46" s="20">
        <v>230</v>
      </c>
      <c r="S46" s="20">
        <v>18</v>
      </c>
      <c r="T46" s="20">
        <f t="shared" si="1"/>
        <v>12.777777777777779</v>
      </c>
      <c r="U46" s="21">
        <v>235</v>
      </c>
      <c r="V46" s="20">
        <v>17</v>
      </c>
      <c r="W46" s="20">
        <f t="shared" si="2"/>
        <v>3.9950000000000001</v>
      </c>
      <c r="X46" s="20">
        <f t="shared" si="3"/>
        <v>16.77277777777778</v>
      </c>
      <c r="Y46" s="20">
        <f t="shared" si="4"/>
        <v>23.161666666666669</v>
      </c>
      <c r="Z46" s="20">
        <v>25</v>
      </c>
      <c r="AA46" s="20">
        <f t="shared" si="5"/>
        <v>8.2272222222222204</v>
      </c>
      <c r="AB46" s="20"/>
    </row>
    <row r="47" spans="1:28" ht="14" x14ac:dyDescent="0.15">
      <c r="A47" s="15" t="s">
        <v>70</v>
      </c>
      <c r="B47" s="88"/>
      <c r="C47" s="22" t="s">
        <v>12</v>
      </c>
      <c r="D47" s="102" t="s">
        <v>415</v>
      </c>
      <c r="E47" s="65" t="s">
        <v>747</v>
      </c>
      <c r="F47" s="72" t="s">
        <v>695</v>
      </c>
      <c r="G47" s="66" t="s">
        <v>164</v>
      </c>
      <c r="H47" s="21" t="s">
        <v>13</v>
      </c>
      <c r="I47" s="18">
        <v>1</v>
      </c>
      <c r="J47" s="18" t="s">
        <v>14</v>
      </c>
      <c r="K47" s="21" t="str">
        <f>IFERROR(VLOOKUP(INVENTARIO4[[#This Row],[Code]],FOTOS[],2,FALSE),"-")</f>
        <v>-</v>
      </c>
      <c r="L47" s="21"/>
      <c r="M47" s="19">
        <f t="shared" si="0"/>
        <v>25</v>
      </c>
      <c r="N47" s="20"/>
      <c r="O47" s="111">
        <v>1</v>
      </c>
      <c r="P47" s="21">
        <f>SUMIFS(VENTAS[Cantidad],VENTAS[Código del producto Vendido],INVENTARIO4[[#This Row],[Code]])</f>
        <v>0</v>
      </c>
      <c r="Q47" s="21">
        <f>INVENTARIO4[[#This Row],[Entradas]]-INVENTARIO4[[#This Row],[Salidas]]</f>
        <v>1</v>
      </c>
      <c r="R47" s="20">
        <v>200</v>
      </c>
      <c r="S47" s="20">
        <v>18</v>
      </c>
      <c r="T47" s="20">
        <f t="shared" si="1"/>
        <v>11.111111111111111</v>
      </c>
      <c r="U47" s="21">
        <v>200</v>
      </c>
      <c r="V47" s="20">
        <v>17</v>
      </c>
      <c r="W47" s="20">
        <f t="shared" si="2"/>
        <v>3.4</v>
      </c>
      <c r="X47" s="20">
        <f t="shared" si="3"/>
        <v>14.511111111111111</v>
      </c>
      <c r="Y47" s="20">
        <f t="shared" si="4"/>
        <v>20.066666666666663</v>
      </c>
      <c r="Z47" s="20">
        <v>25</v>
      </c>
      <c r="AA47" s="20">
        <f t="shared" si="5"/>
        <v>10.488888888888889</v>
      </c>
      <c r="AB47" s="20"/>
    </row>
    <row r="48" spans="1:28" ht="14" x14ac:dyDescent="0.15">
      <c r="A48" s="15" t="s">
        <v>441</v>
      </c>
      <c r="B48" s="88"/>
      <c r="C48" s="22" t="s">
        <v>12</v>
      </c>
      <c r="D48" s="101" t="s">
        <v>51</v>
      </c>
      <c r="E48" s="65" t="s">
        <v>749</v>
      </c>
      <c r="F48" s="72" t="s">
        <v>700</v>
      </c>
      <c r="G48" s="66" t="s">
        <v>164</v>
      </c>
      <c r="H48" s="21" t="s">
        <v>13</v>
      </c>
      <c r="I48" s="18">
        <v>1</v>
      </c>
      <c r="J48" s="18" t="s">
        <v>14</v>
      </c>
      <c r="K48" s="21" t="str">
        <f>IFERROR(VLOOKUP(INVENTARIO4[[#This Row],[Code]],FOTOS[],2,FALSE),"-")</f>
        <v>https://github.com/uberboutique/whataform-repo/raw/main/pictures/TN0001.jpg</v>
      </c>
      <c r="L48" s="21"/>
      <c r="M48" s="19">
        <f t="shared" si="0"/>
        <v>20</v>
      </c>
      <c r="N48" s="20"/>
      <c r="O48" s="108">
        <v>1</v>
      </c>
      <c r="P48" s="21">
        <f>SUMIFS(VENTAS[Cantidad],VENTAS[Código del producto Vendido],INVENTARIO4[[#This Row],[Code]])</f>
        <v>1</v>
      </c>
      <c r="Q48" s="21">
        <f>INVENTARIO4[[#This Row],[Entradas]]-INVENTARIO4[[#This Row],[Salidas]]</f>
        <v>0</v>
      </c>
      <c r="R48" s="20">
        <v>170</v>
      </c>
      <c r="S48" s="20">
        <v>18</v>
      </c>
      <c r="T48" s="20">
        <f t="shared" si="1"/>
        <v>9.4444444444444446</v>
      </c>
      <c r="U48" s="21">
        <v>200</v>
      </c>
      <c r="V48" s="20">
        <v>17</v>
      </c>
      <c r="W48" s="20">
        <f t="shared" si="2"/>
        <v>3.4</v>
      </c>
      <c r="X48" s="20">
        <f t="shared" si="3"/>
        <v>12.844444444444445</v>
      </c>
      <c r="Y48" s="20">
        <f t="shared" si="4"/>
        <v>17.566666666666666</v>
      </c>
      <c r="Z48" s="20">
        <v>20</v>
      </c>
      <c r="AA48" s="20">
        <f t="shared" si="5"/>
        <v>7.155555555555555</v>
      </c>
      <c r="AB48" s="20"/>
    </row>
    <row r="49" spans="1:28" ht="28" x14ac:dyDescent="0.15">
      <c r="A49" s="15" t="s">
        <v>442</v>
      </c>
      <c r="B49" s="88"/>
      <c r="C49" s="22" t="s">
        <v>12</v>
      </c>
      <c r="D49" s="101" t="s">
        <v>51</v>
      </c>
      <c r="E49" s="65" t="s">
        <v>748</v>
      </c>
      <c r="F49" s="72" t="s">
        <v>701</v>
      </c>
      <c r="G49" s="66" t="s">
        <v>164</v>
      </c>
      <c r="H49" s="21" t="s">
        <v>13</v>
      </c>
      <c r="I49" s="18">
        <v>1</v>
      </c>
      <c r="J49" s="18" t="s">
        <v>14</v>
      </c>
      <c r="K49" s="21" t="str">
        <f>IFERROR(VLOOKUP(INVENTARIO4[[#This Row],[Code]],FOTOS[],2,FALSE),"-")</f>
        <v>https://github.com/uberboutique/whataform-repo/raw/main/pictures/TN0002.jpg</v>
      </c>
      <c r="L49" s="21"/>
      <c r="M49" s="19">
        <f t="shared" si="0"/>
        <v>20</v>
      </c>
      <c r="N49" s="20"/>
      <c r="O49" s="108">
        <v>1</v>
      </c>
      <c r="P49" s="21">
        <f>SUMIFS(VENTAS[Cantidad],VENTAS[Código del producto Vendido],INVENTARIO4[[#This Row],[Code]])</f>
        <v>1</v>
      </c>
      <c r="Q49" s="21">
        <f>INVENTARIO4[[#This Row],[Entradas]]-INVENTARIO4[[#This Row],[Salidas]]</f>
        <v>0</v>
      </c>
      <c r="R49" s="20">
        <v>200</v>
      </c>
      <c r="S49" s="20">
        <v>18</v>
      </c>
      <c r="T49" s="20">
        <f t="shared" si="1"/>
        <v>11.111111111111111</v>
      </c>
      <c r="U49" s="21">
        <v>215</v>
      </c>
      <c r="V49" s="20">
        <v>17</v>
      </c>
      <c r="W49" s="20">
        <f t="shared" si="2"/>
        <v>3.6549999999999998</v>
      </c>
      <c r="X49" s="20">
        <f t="shared" si="3"/>
        <v>14.76611111111111</v>
      </c>
      <c r="Y49" s="20">
        <f t="shared" si="4"/>
        <v>20.321666666666665</v>
      </c>
      <c r="Z49" s="20">
        <v>20</v>
      </c>
      <c r="AA49" s="20">
        <f t="shared" si="5"/>
        <v>5.2338888888888899</v>
      </c>
      <c r="AB49" s="20"/>
    </row>
    <row r="50" spans="1:28" ht="14" x14ac:dyDescent="0.15">
      <c r="A50" s="15" t="s">
        <v>443</v>
      </c>
      <c r="B50" s="88"/>
      <c r="C50" s="22" t="s">
        <v>12</v>
      </c>
      <c r="D50" s="101" t="s">
        <v>51</v>
      </c>
      <c r="E50" s="65" t="s">
        <v>750</v>
      </c>
      <c r="F50" s="72" t="s">
        <v>703</v>
      </c>
      <c r="G50" s="66" t="s">
        <v>164</v>
      </c>
      <c r="H50" s="21" t="s">
        <v>13</v>
      </c>
      <c r="I50" s="18">
        <v>1</v>
      </c>
      <c r="J50" s="18" t="s">
        <v>14</v>
      </c>
      <c r="K50" s="21" t="str">
        <f>IFERROR(VLOOKUP(INVENTARIO4[[#This Row],[Code]],FOTOS[],2,FALSE),"-")</f>
        <v>-</v>
      </c>
      <c r="L50" s="21"/>
      <c r="M50" s="19">
        <f t="shared" si="0"/>
        <v>20</v>
      </c>
      <c r="N50" s="20"/>
      <c r="O50" s="108">
        <v>1</v>
      </c>
      <c r="P50" s="21">
        <f>SUMIFS(VENTAS[Cantidad],VENTAS[Código del producto Vendido],INVENTARIO4[[#This Row],[Code]])</f>
        <v>0</v>
      </c>
      <c r="Q50" s="21">
        <f>INVENTARIO4[[#This Row],[Entradas]]-INVENTARIO4[[#This Row],[Salidas]]</f>
        <v>1</v>
      </c>
      <c r="R50" s="20">
        <v>160</v>
      </c>
      <c r="S50" s="20">
        <v>18</v>
      </c>
      <c r="T50" s="20">
        <f t="shared" si="1"/>
        <v>8.8888888888888893</v>
      </c>
      <c r="U50" s="21">
        <v>130</v>
      </c>
      <c r="V50" s="20">
        <v>17</v>
      </c>
      <c r="W50" s="20">
        <f t="shared" si="2"/>
        <v>2.21</v>
      </c>
      <c r="X50" s="20">
        <f t="shared" si="3"/>
        <v>11.09888888888889</v>
      </c>
      <c r="Y50" s="20">
        <f t="shared" si="4"/>
        <v>15.543333333333333</v>
      </c>
      <c r="Z50" s="20">
        <v>20</v>
      </c>
      <c r="AA50" s="20">
        <f t="shared" si="5"/>
        <v>8.9011111111111099</v>
      </c>
      <c r="AB50" s="20"/>
    </row>
    <row r="51" spans="1:28" ht="14" x14ac:dyDescent="0.15">
      <c r="A51" s="15" t="s">
        <v>444</v>
      </c>
      <c r="B51" s="88"/>
      <c r="C51" s="22" t="s">
        <v>12</v>
      </c>
      <c r="D51" s="101" t="s">
        <v>51</v>
      </c>
      <c r="E51" s="65" t="s">
        <v>751</v>
      </c>
      <c r="F51" s="72" t="s">
        <v>702</v>
      </c>
      <c r="G51" s="66" t="s">
        <v>164</v>
      </c>
      <c r="H51" s="21" t="s">
        <v>13</v>
      </c>
      <c r="I51" s="18">
        <v>1</v>
      </c>
      <c r="J51" s="18" t="s">
        <v>14</v>
      </c>
      <c r="K51" s="21" t="str">
        <f>IFERROR(VLOOKUP(INVENTARIO4[[#This Row],[Code]],FOTOS[],2,FALSE),"-")</f>
        <v>-</v>
      </c>
      <c r="L51" s="21"/>
      <c r="M51" s="19">
        <f t="shared" si="0"/>
        <v>20</v>
      </c>
      <c r="N51" s="20"/>
      <c r="O51" s="111">
        <v>1</v>
      </c>
      <c r="P51" s="21">
        <f>SUMIFS(VENTAS[Cantidad],VENTAS[Código del producto Vendido],INVENTARIO4[[#This Row],[Code]])</f>
        <v>0</v>
      </c>
      <c r="Q51" s="21">
        <f>INVENTARIO4[[#This Row],[Entradas]]-INVENTARIO4[[#This Row],[Salidas]]</f>
        <v>1</v>
      </c>
      <c r="R51" s="20">
        <v>205</v>
      </c>
      <c r="S51" s="20">
        <v>18</v>
      </c>
      <c r="T51" s="20">
        <f t="shared" si="1"/>
        <v>11.388888888888889</v>
      </c>
      <c r="U51" s="21">
        <v>210</v>
      </c>
      <c r="V51" s="20">
        <v>17</v>
      </c>
      <c r="W51" s="20">
        <f t="shared" si="2"/>
        <v>3.57</v>
      </c>
      <c r="X51" s="20">
        <f t="shared" si="3"/>
        <v>14.95888888888889</v>
      </c>
      <c r="Y51" s="20">
        <f t="shared" si="4"/>
        <v>20.653333333333336</v>
      </c>
      <c r="Z51" s="20">
        <v>20</v>
      </c>
      <c r="AA51" s="20">
        <f t="shared" si="5"/>
        <v>5.0411111111111104</v>
      </c>
      <c r="AB51" s="20"/>
    </row>
    <row r="52" spans="1:28" ht="84" x14ac:dyDescent="0.15">
      <c r="A52" s="15" t="s">
        <v>445</v>
      </c>
      <c r="B52" s="88"/>
      <c r="C52" s="22" t="s">
        <v>12</v>
      </c>
      <c r="D52" s="101" t="s">
        <v>51</v>
      </c>
      <c r="E52" s="65" t="s">
        <v>752</v>
      </c>
      <c r="F52" s="72" t="s">
        <v>704</v>
      </c>
      <c r="G52" s="66" t="s">
        <v>164</v>
      </c>
      <c r="H52" s="106" t="s">
        <v>13</v>
      </c>
      <c r="I52" s="18">
        <v>1</v>
      </c>
      <c r="J52" s="18" t="s">
        <v>14</v>
      </c>
      <c r="K52" s="21" t="str">
        <f>IFERROR(VLOOKUP(INVENTARIO4[[#This Row],[Code]],FOTOS[],2,FALSE),"-")</f>
        <v>https://github.com/uberboutique/whataform-repo/raw/main/pictures/TN0005.jpg</v>
      </c>
      <c r="L52" s="21"/>
      <c r="M52" s="19">
        <f t="shared" si="0"/>
        <v>20</v>
      </c>
      <c r="N52" s="20"/>
      <c r="O52" s="108">
        <v>1</v>
      </c>
      <c r="P52" s="21">
        <f>SUMIFS(VENTAS[Cantidad],VENTAS[Código del producto Vendido],INVENTARIO4[[#This Row],[Code]])</f>
        <v>1</v>
      </c>
      <c r="Q52" s="21">
        <f>INVENTARIO4[[#This Row],[Entradas]]-INVENTARIO4[[#This Row],[Salidas]]</f>
        <v>0</v>
      </c>
      <c r="R52" s="20">
        <v>180</v>
      </c>
      <c r="S52" s="20">
        <v>18</v>
      </c>
      <c r="T52" s="20">
        <f t="shared" si="1"/>
        <v>10</v>
      </c>
      <c r="U52" s="21">
        <v>165</v>
      </c>
      <c r="V52" s="20">
        <v>17</v>
      </c>
      <c r="W52" s="20">
        <f t="shared" si="2"/>
        <v>2.8050000000000002</v>
      </c>
      <c r="X52" s="20">
        <f t="shared" si="3"/>
        <v>12.805</v>
      </c>
      <c r="Y52" s="20">
        <f t="shared" si="4"/>
        <v>17.805</v>
      </c>
      <c r="Z52" s="20">
        <v>20</v>
      </c>
      <c r="AA52" s="20">
        <f t="shared" si="5"/>
        <v>7.1950000000000003</v>
      </c>
      <c r="AB52" s="20"/>
    </row>
    <row r="53" spans="1:28" ht="14" x14ac:dyDescent="0.15">
      <c r="A53" s="15" t="s">
        <v>446</v>
      </c>
      <c r="B53" s="88"/>
      <c r="C53" s="22" t="s">
        <v>12</v>
      </c>
      <c r="D53" s="101" t="s">
        <v>51</v>
      </c>
      <c r="E53" s="65" t="s">
        <v>753</v>
      </c>
      <c r="F53" s="72" t="s">
        <v>703</v>
      </c>
      <c r="G53" s="66" t="s">
        <v>164</v>
      </c>
      <c r="H53" s="21" t="s">
        <v>13</v>
      </c>
      <c r="I53" s="18">
        <v>1</v>
      </c>
      <c r="J53" s="18" t="s">
        <v>14</v>
      </c>
      <c r="K53" s="21" t="str">
        <f>IFERROR(VLOOKUP(INVENTARIO4[[#This Row],[Code]],FOTOS[],2,FALSE),"-")</f>
        <v>-</v>
      </c>
      <c r="L53" s="21"/>
      <c r="M53" s="19">
        <f t="shared" si="0"/>
        <v>20</v>
      </c>
      <c r="N53" s="20"/>
      <c r="O53" s="111">
        <v>1</v>
      </c>
      <c r="P53" s="21">
        <f>SUMIFS(VENTAS[Cantidad],VENTAS[Código del producto Vendido],INVENTARIO4[[#This Row],[Code]])</f>
        <v>0</v>
      </c>
      <c r="Q53" s="21">
        <f>INVENTARIO4[[#This Row],[Entradas]]-INVENTARIO4[[#This Row],[Salidas]]</f>
        <v>1</v>
      </c>
      <c r="R53" s="20">
        <v>160</v>
      </c>
      <c r="S53" s="20">
        <v>18</v>
      </c>
      <c r="T53" s="20">
        <f t="shared" si="1"/>
        <v>8.8888888888888893</v>
      </c>
      <c r="U53" s="21">
        <v>140</v>
      </c>
      <c r="V53" s="20">
        <v>17</v>
      </c>
      <c r="W53" s="20">
        <f t="shared" si="2"/>
        <v>2.38</v>
      </c>
      <c r="X53" s="20">
        <f t="shared" si="3"/>
        <v>11.268888888888888</v>
      </c>
      <c r="Y53" s="20">
        <f t="shared" si="4"/>
        <v>15.713333333333335</v>
      </c>
      <c r="Z53" s="20">
        <v>20</v>
      </c>
      <c r="AA53" s="20">
        <f t="shared" si="5"/>
        <v>8.7311111111111117</v>
      </c>
      <c r="AB53" s="20"/>
    </row>
    <row r="54" spans="1:28" ht="84" x14ac:dyDescent="0.15">
      <c r="A54" s="15" t="s">
        <v>447</v>
      </c>
      <c r="B54" s="88"/>
      <c r="C54" s="22" t="s">
        <v>12</v>
      </c>
      <c r="D54" s="101" t="s">
        <v>51</v>
      </c>
      <c r="E54" s="65" t="s">
        <v>753</v>
      </c>
      <c r="F54" s="72" t="s">
        <v>705</v>
      </c>
      <c r="G54" s="66" t="s">
        <v>164</v>
      </c>
      <c r="H54" s="37" t="s">
        <v>13</v>
      </c>
      <c r="I54" s="18">
        <v>1</v>
      </c>
      <c r="J54" s="18" t="s">
        <v>14</v>
      </c>
      <c r="K54" s="21" t="str">
        <f>IFERROR(VLOOKUP(INVENTARIO4[[#This Row],[Code]],FOTOS[],2,FALSE),"-")</f>
        <v>-</v>
      </c>
      <c r="L54" s="21"/>
      <c r="M54" s="19">
        <f t="shared" si="0"/>
        <v>20</v>
      </c>
      <c r="N54" s="20"/>
      <c r="O54" s="108">
        <v>1</v>
      </c>
      <c r="P54" s="21">
        <f>SUMIFS(VENTAS[Cantidad],VENTAS[Código del producto Vendido],INVENTARIO4[[#This Row],[Code]])</f>
        <v>0</v>
      </c>
      <c r="Q54" s="21">
        <f>INVENTARIO4[[#This Row],[Entradas]]-INVENTARIO4[[#This Row],[Salidas]]</f>
        <v>1</v>
      </c>
      <c r="R54" s="20">
        <v>160</v>
      </c>
      <c r="S54" s="20">
        <v>18</v>
      </c>
      <c r="T54" s="20">
        <f t="shared" si="1"/>
        <v>8.8888888888888893</v>
      </c>
      <c r="U54" s="21">
        <v>140</v>
      </c>
      <c r="V54" s="20">
        <v>17</v>
      </c>
      <c r="W54" s="20">
        <f t="shared" si="2"/>
        <v>2.38</v>
      </c>
      <c r="X54" s="20">
        <f t="shared" si="3"/>
        <v>11.268888888888888</v>
      </c>
      <c r="Y54" s="20">
        <f t="shared" si="4"/>
        <v>15.713333333333335</v>
      </c>
      <c r="Z54" s="20">
        <v>20</v>
      </c>
      <c r="AA54" s="20">
        <f t="shared" si="5"/>
        <v>8.7311111111111117</v>
      </c>
      <c r="AB54" s="20"/>
    </row>
    <row r="55" spans="1:28" ht="14" x14ac:dyDescent="0.15">
      <c r="A55" s="15" t="s">
        <v>448</v>
      </c>
      <c r="B55" s="88"/>
      <c r="C55" s="22" t="s">
        <v>12</v>
      </c>
      <c r="D55" s="101" t="s">
        <v>51</v>
      </c>
      <c r="E55" s="65" t="s">
        <v>771</v>
      </c>
      <c r="F55" s="72" t="s">
        <v>703</v>
      </c>
      <c r="G55" s="66" t="s">
        <v>164</v>
      </c>
      <c r="H55" s="21" t="s">
        <v>13</v>
      </c>
      <c r="I55" s="18">
        <v>1</v>
      </c>
      <c r="J55" s="18" t="s">
        <v>14</v>
      </c>
      <c r="K55" s="21" t="str">
        <f>IFERROR(VLOOKUP(INVENTARIO4[[#This Row],[Code]],FOTOS[],2,FALSE),"-")</f>
        <v>-</v>
      </c>
      <c r="L55" s="21"/>
      <c r="M55" s="19">
        <f t="shared" si="0"/>
        <v>20</v>
      </c>
      <c r="N55" s="20"/>
      <c r="O55" s="111">
        <v>1</v>
      </c>
      <c r="P55" s="21">
        <f>SUMIFS(VENTAS[Cantidad],VENTAS[Código del producto Vendido],INVENTARIO4[[#This Row],[Code]])</f>
        <v>0</v>
      </c>
      <c r="Q55" s="21">
        <f>INVENTARIO4[[#This Row],[Entradas]]-INVENTARIO4[[#This Row],[Salidas]]</f>
        <v>1</v>
      </c>
      <c r="R55" s="20">
        <v>165</v>
      </c>
      <c r="S55" s="20">
        <v>18</v>
      </c>
      <c r="T55" s="20">
        <f t="shared" si="1"/>
        <v>9.1666666666666661</v>
      </c>
      <c r="U55" s="21">
        <v>160</v>
      </c>
      <c r="V55" s="20">
        <v>17</v>
      </c>
      <c r="W55" s="20">
        <f t="shared" si="2"/>
        <v>2.72</v>
      </c>
      <c r="X55" s="20">
        <f t="shared" si="3"/>
        <v>11.886666666666667</v>
      </c>
      <c r="Y55" s="20">
        <f t="shared" si="4"/>
        <v>16.47</v>
      </c>
      <c r="Z55" s="20">
        <v>20</v>
      </c>
      <c r="AA55" s="20">
        <f t="shared" si="5"/>
        <v>8.1133333333333333</v>
      </c>
      <c r="AB55" s="20"/>
    </row>
    <row r="56" spans="1:28" ht="84" x14ac:dyDescent="0.15">
      <c r="A56" s="15" t="s">
        <v>449</v>
      </c>
      <c r="B56" s="88"/>
      <c r="C56" s="22" t="s">
        <v>12</v>
      </c>
      <c r="D56" s="101" t="s">
        <v>51</v>
      </c>
      <c r="E56" s="65" t="s">
        <v>770</v>
      </c>
      <c r="F56" s="72" t="s">
        <v>754</v>
      </c>
      <c r="G56" s="66" t="s">
        <v>164</v>
      </c>
      <c r="H56" s="37" t="s">
        <v>13</v>
      </c>
      <c r="I56" s="18">
        <v>1</v>
      </c>
      <c r="J56" s="18" t="s">
        <v>14</v>
      </c>
      <c r="K56" s="21" t="str">
        <f>IFERROR(VLOOKUP(INVENTARIO4[[#This Row],[Code]],FOTOS[],2,FALSE),"-")</f>
        <v>-</v>
      </c>
      <c r="L56" s="21"/>
      <c r="M56" s="19">
        <f t="shared" si="0"/>
        <v>20</v>
      </c>
      <c r="N56" s="20"/>
      <c r="O56" s="108">
        <v>1</v>
      </c>
      <c r="P56" s="21">
        <f>SUMIFS(VENTAS[Cantidad],VENTAS[Código del producto Vendido],INVENTARIO4[[#This Row],[Code]])</f>
        <v>0</v>
      </c>
      <c r="Q56" s="21">
        <f>INVENTARIO4[[#This Row],[Entradas]]-INVENTARIO4[[#This Row],[Salidas]]</f>
        <v>1</v>
      </c>
      <c r="R56" s="20">
        <v>110</v>
      </c>
      <c r="S56" s="20">
        <v>18</v>
      </c>
      <c r="T56" s="20">
        <f t="shared" si="1"/>
        <v>6.1111111111111107</v>
      </c>
      <c r="U56" s="21">
        <v>215</v>
      </c>
      <c r="V56" s="20">
        <v>17</v>
      </c>
      <c r="W56" s="20">
        <f t="shared" si="2"/>
        <v>3.6549999999999998</v>
      </c>
      <c r="X56" s="20">
        <f t="shared" si="3"/>
        <v>9.7661111111111101</v>
      </c>
      <c r="Y56" s="20">
        <f t="shared" si="4"/>
        <v>12.821666666666665</v>
      </c>
      <c r="Z56" s="20">
        <v>20</v>
      </c>
      <c r="AA56" s="20">
        <f t="shared" si="5"/>
        <v>10.23388888888889</v>
      </c>
      <c r="AB56" s="20"/>
    </row>
    <row r="57" spans="1:28" ht="14" x14ac:dyDescent="0.15">
      <c r="A57" s="15" t="s">
        <v>89</v>
      </c>
      <c r="B57" s="88"/>
      <c r="C57" s="22" t="s">
        <v>12</v>
      </c>
      <c r="D57" s="101" t="s">
        <v>890</v>
      </c>
      <c r="E57" s="65" t="s">
        <v>769</v>
      </c>
      <c r="F57" s="72" t="s">
        <v>693</v>
      </c>
      <c r="G57" s="66" t="s">
        <v>164</v>
      </c>
      <c r="H57" s="21" t="s">
        <v>400</v>
      </c>
      <c r="I57" s="18">
        <v>1</v>
      </c>
      <c r="J57" s="18" t="s">
        <v>14</v>
      </c>
      <c r="K57" s="21" t="str">
        <f>IFERROR(VLOOKUP(INVENTARIO4[[#This Row],[Code]],FOTOS[],2,FALSE),"-")</f>
        <v>-</v>
      </c>
      <c r="L57" s="21"/>
      <c r="M57" s="19">
        <f t="shared" si="0"/>
        <v>30</v>
      </c>
      <c r="N57" s="20"/>
      <c r="O57" s="111">
        <v>3</v>
      </c>
      <c r="P57" s="21">
        <f>SUMIFS(VENTAS[Cantidad],VENTAS[Código del producto Vendido],INVENTARIO4[[#This Row],[Code]])</f>
        <v>0</v>
      </c>
      <c r="Q57" s="21">
        <f>INVENTARIO4[[#This Row],[Entradas]]-INVENTARIO4[[#This Row],[Salidas]]</f>
        <v>3</v>
      </c>
      <c r="R57" s="20">
        <v>165</v>
      </c>
      <c r="S57" s="20">
        <v>18</v>
      </c>
      <c r="T57" s="20">
        <f t="shared" si="1"/>
        <v>9.1666666666666661</v>
      </c>
      <c r="U57" s="21">
        <v>560</v>
      </c>
      <c r="V57" s="20">
        <v>17</v>
      </c>
      <c r="W57" s="20">
        <f t="shared" si="2"/>
        <v>9.52</v>
      </c>
      <c r="X57" s="20">
        <f t="shared" si="3"/>
        <v>18.686666666666667</v>
      </c>
      <c r="Y57" s="20">
        <f t="shared" si="4"/>
        <v>23.27</v>
      </c>
      <c r="Z57" s="20">
        <v>30</v>
      </c>
      <c r="AA57" s="20">
        <f t="shared" si="5"/>
        <v>11.313333333333336</v>
      </c>
      <c r="AB57" s="20"/>
    </row>
    <row r="58" spans="1:28" ht="14" x14ac:dyDescent="0.15">
      <c r="A58" s="15" t="s">
        <v>90</v>
      </c>
      <c r="B58" s="88"/>
      <c r="C58" s="22" t="s">
        <v>12</v>
      </c>
      <c r="D58" s="101" t="s">
        <v>890</v>
      </c>
      <c r="E58" s="65" t="s">
        <v>769</v>
      </c>
      <c r="F58" s="72" t="s">
        <v>698</v>
      </c>
      <c r="G58" s="66" t="s">
        <v>164</v>
      </c>
      <c r="H58" s="35" t="s">
        <v>400</v>
      </c>
      <c r="I58" s="18">
        <v>1</v>
      </c>
      <c r="J58" s="18" t="s">
        <v>14</v>
      </c>
      <c r="K58" s="21" t="str">
        <f>IFERROR(VLOOKUP(INVENTARIO4[[#This Row],[Code]],FOTOS[],2,FALSE),"-")</f>
        <v>-</v>
      </c>
      <c r="L58" s="21"/>
      <c r="M58" s="19">
        <f t="shared" si="0"/>
        <v>30</v>
      </c>
      <c r="N58" s="20"/>
      <c r="O58" s="108">
        <v>3</v>
      </c>
      <c r="P58" s="21">
        <f>SUMIFS(VENTAS[Cantidad],VENTAS[Código del producto Vendido],INVENTARIO4[[#This Row],[Code]])</f>
        <v>0</v>
      </c>
      <c r="Q58" s="21">
        <f>INVENTARIO4[[#This Row],[Entradas]]-INVENTARIO4[[#This Row],[Salidas]]</f>
        <v>3</v>
      </c>
      <c r="R58" s="20">
        <v>165</v>
      </c>
      <c r="S58" s="20">
        <v>18</v>
      </c>
      <c r="T58" s="20">
        <f t="shared" si="1"/>
        <v>9.1666666666666661</v>
      </c>
      <c r="U58" s="21">
        <v>560</v>
      </c>
      <c r="V58" s="20">
        <v>17</v>
      </c>
      <c r="W58" s="20">
        <f t="shared" si="2"/>
        <v>9.52</v>
      </c>
      <c r="X58" s="20">
        <f t="shared" si="3"/>
        <v>18.686666666666667</v>
      </c>
      <c r="Y58" s="20">
        <f t="shared" si="4"/>
        <v>23.27</v>
      </c>
      <c r="Z58" s="20">
        <v>30</v>
      </c>
      <c r="AA58" s="20">
        <f t="shared" si="5"/>
        <v>11.313333333333336</v>
      </c>
      <c r="AB58" s="20"/>
    </row>
    <row r="59" spans="1:28" ht="14" x14ac:dyDescent="0.15">
      <c r="A59" s="15" t="s">
        <v>91</v>
      </c>
      <c r="B59" s="88"/>
      <c r="C59" s="22" t="s">
        <v>12</v>
      </c>
      <c r="D59" s="101" t="s">
        <v>890</v>
      </c>
      <c r="E59" s="65" t="s">
        <v>769</v>
      </c>
      <c r="F59" s="72" t="s">
        <v>697</v>
      </c>
      <c r="G59" s="66" t="s">
        <v>164</v>
      </c>
      <c r="H59" s="35" t="s">
        <v>400</v>
      </c>
      <c r="I59" s="18">
        <v>1</v>
      </c>
      <c r="J59" s="18" t="s">
        <v>14</v>
      </c>
      <c r="K59" s="21" t="str">
        <f>IFERROR(VLOOKUP(INVENTARIO4[[#This Row],[Code]],FOTOS[],2,FALSE),"-")</f>
        <v>-</v>
      </c>
      <c r="L59" s="21"/>
      <c r="M59" s="19">
        <f t="shared" si="0"/>
        <v>30</v>
      </c>
      <c r="N59" s="20"/>
      <c r="O59" s="111">
        <v>3</v>
      </c>
      <c r="P59" s="21">
        <f>SUMIFS(VENTAS[Cantidad],VENTAS[Código del producto Vendido],INVENTARIO4[[#This Row],[Code]])</f>
        <v>0</v>
      </c>
      <c r="Q59" s="21">
        <f>INVENTARIO4[[#This Row],[Entradas]]-INVENTARIO4[[#This Row],[Salidas]]</f>
        <v>3</v>
      </c>
      <c r="R59" s="20">
        <v>165</v>
      </c>
      <c r="S59" s="20">
        <v>18</v>
      </c>
      <c r="T59" s="20">
        <f t="shared" si="1"/>
        <v>9.1666666666666661</v>
      </c>
      <c r="U59" s="21">
        <v>560</v>
      </c>
      <c r="V59" s="20">
        <v>17</v>
      </c>
      <c r="W59" s="20">
        <f t="shared" si="2"/>
        <v>9.52</v>
      </c>
      <c r="X59" s="20">
        <f t="shared" si="3"/>
        <v>18.686666666666667</v>
      </c>
      <c r="Y59" s="20">
        <f t="shared" si="4"/>
        <v>23.27</v>
      </c>
      <c r="Z59" s="20">
        <v>30</v>
      </c>
      <c r="AA59" s="20">
        <f t="shared" si="5"/>
        <v>11.313333333333336</v>
      </c>
      <c r="AB59" s="20"/>
    </row>
    <row r="60" spans="1:28" ht="14" x14ac:dyDescent="0.15">
      <c r="A60" s="15" t="s">
        <v>92</v>
      </c>
      <c r="B60" s="88"/>
      <c r="C60" s="22" t="s">
        <v>12</v>
      </c>
      <c r="D60" s="101" t="s">
        <v>890</v>
      </c>
      <c r="E60" s="65" t="s">
        <v>769</v>
      </c>
      <c r="F60" s="72" t="s">
        <v>692</v>
      </c>
      <c r="G60" s="66" t="s">
        <v>164</v>
      </c>
      <c r="H60" s="21" t="s">
        <v>400</v>
      </c>
      <c r="I60" s="18">
        <v>1</v>
      </c>
      <c r="J60" s="18" t="s">
        <v>14</v>
      </c>
      <c r="K60" s="21" t="str">
        <f>IFERROR(VLOOKUP(INVENTARIO4[[#This Row],[Code]],FOTOS[],2,FALSE),"-")</f>
        <v>https://github.com/uberboutique/whataform-repo/raw/main/pictures/P0004.jpg</v>
      </c>
      <c r="L60" s="21"/>
      <c r="M60" s="19">
        <f t="shared" si="0"/>
        <v>30</v>
      </c>
      <c r="N60" s="20"/>
      <c r="O60" s="108">
        <v>3</v>
      </c>
      <c r="P60" s="21">
        <f>SUMIFS(VENTAS[Cantidad],VENTAS[Código del producto Vendido],INVENTARIO4[[#This Row],[Code]])</f>
        <v>3</v>
      </c>
      <c r="Q60" s="21">
        <f>INVENTARIO4[[#This Row],[Entradas]]-INVENTARIO4[[#This Row],[Salidas]]</f>
        <v>0</v>
      </c>
      <c r="R60" s="20">
        <v>165</v>
      </c>
      <c r="S60" s="20">
        <v>18</v>
      </c>
      <c r="T60" s="20">
        <f t="shared" si="1"/>
        <v>9.1666666666666661</v>
      </c>
      <c r="U60" s="21">
        <v>560</v>
      </c>
      <c r="V60" s="20">
        <v>17</v>
      </c>
      <c r="W60" s="20">
        <f t="shared" si="2"/>
        <v>9.52</v>
      </c>
      <c r="X60" s="20">
        <f t="shared" si="3"/>
        <v>18.686666666666667</v>
      </c>
      <c r="Y60" s="20">
        <f t="shared" si="4"/>
        <v>23.27</v>
      </c>
      <c r="Z60" s="20">
        <v>30</v>
      </c>
      <c r="AA60" s="20">
        <f t="shared" si="5"/>
        <v>11.313333333333336</v>
      </c>
      <c r="AB60" s="20"/>
    </row>
    <row r="61" spans="1:28" ht="14" x14ac:dyDescent="0.15">
      <c r="A61" s="15" t="s">
        <v>71</v>
      </c>
      <c r="B61" s="88"/>
      <c r="C61" s="22" t="s">
        <v>12</v>
      </c>
      <c r="D61" s="101" t="s">
        <v>415</v>
      </c>
      <c r="E61" s="65" t="s">
        <v>739</v>
      </c>
      <c r="F61" s="72" t="s">
        <v>695</v>
      </c>
      <c r="G61" s="66" t="s">
        <v>164</v>
      </c>
      <c r="H61" s="21" t="s">
        <v>13</v>
      </c>
      <c r="I61" s="18">
        <v>1</v>
      </c>
      <c r="J61" s="18" t="s">
        <v>14</v>
      </c>
      <c r="K61" s="21" t="str">
        <f>IFERROR(VLOOKUP(INVENTARIO4[[#This Row],[Code]],FOTOS[],2,FALSE),"-")</f>
        <v>-</v>
      </c>
      <c r="L61" s="21"/>
      <c r="M61" s="19">
        <f t="shared" si="0"/>
        <v>25</v>
      </c>
      <c r="N61" s="20"/>
      <c r="O61" s="111">
        <v>1</v>
      </c>
      <c r="P61" s="21">
        <f>SUMIFS(VENTAS[Cantidad],VENTAS[Código del producto Vendido],INVENTARIO4[[#This Row],[Code]])</f>
        <v>0</v>
      </c>
      <c r="Q61" s="21">
        <f>INVENTARIO4[[#This Row],[Entradas]]-INVENTARIO4[[#This Row],[Salidas]]</f>
        <v>1</v>
      </c>
      <c r="R61" s="20">
        <v>250</v>
      </c>
      <c r="S61" s="20">
        <v>18</v>
      </c>
      <c r="T61" s="20">
        <f t="shared" si="1"/>
        <v>13.888888888888889</v>
      </c>
      <c r="U61" s="21">
        <v>260</v>
      </c>
      <c r="V61" s="20">
        <v>17</v>
      </c>
      <c r="W61" s="20">
        <f t="shared" si="2"/>
        <v>4.42</v>
      </c>
      <c r="X61" s="20">
        <f t="shared" si="3"/>
        <v>18.308888888888887</v>
      </c>
      <c r="Y61" s="20">
        <f t="shared" si="4"/>
        <v>25.253333333333337</v>
      </c>
      <c r="Z61" s="20">
        <v>25</v>
      </c>
      <c r="AA61" s="20">
        <f t="shared" si="5"/>
        <v>6.6911111111111108</v>
      </c>
      <c r="AB61" s="20"/>
    </row>
    <row r="62" spans="1:28" ht="14" x14ac:dyDescent="0.15">
      <c r="A62" s="15" t="s">
        <v>450</v>
      </c>
      <c r="B62" s="88"/>
      <c r="C62" s="22" t="s">
        <v>12</v>
      </c>
      <c r="D62" s="101" t="s">
        <v>51</v>
      </c>
      <c r="E62" s="65" t="s">
        <v>780</v>
      </c>
      <c r="F62" s="72" t="s">
        <v>703</v>
      </c>
      <c r="G62" s="66" t="s">
        <v>164</v>
      </c>
      <c r="H62" s="21" t="s">
        <v>13</v>
      </c>
      <c r="I62" s="18">
        <v>1</v>
      </c>
      <c r="J62" s="18" t="s">
        <v>14</v>
      </c>
      <c r="K62" s="21" t="str">
        <f>IFERROR(VLOOKUP(INVENTARIO4[[#This Row],[Code]],FOTOS[],2,FALSE),"-")</f>
        <v>-</v>
      </c>
      <c r="L62" s="21"/>
      <c r="M62" s="19">
        <f t="shared" si="0"/>
        <v>20</v>
      </c>
      <c r="N62" s="20"/>
      <c r="O62" s="108">
        <v>1</v>
      </c>
      <c r="P62" s="21">
        <f>SUMIFS(VENTAS[Cantidad],VENTAS[Código del producto Vendido],INVENTARIO4[[#This Row],[Code]])</f>
        <v>0</v>
      </c>
      <c r="Q62" s="21">
        <f>INVENTARIO4[[#This Row],[Entradas]]-INVENTARIO4[[#This Row],[Salidas]]</f>
        <v>1</v>
      </c>
      <c r="R62" s="20">
        <v>165</v>
      </c>
      <c r="S62" s="20">
        <v>18</v>
      </c>
      <c r="T62" s="20">
        <f t="shared" si="1"/>
        <v>9.1666666666666661</v>
      </c>
      <c r="U62" s="21">
        <v>140</v>
      </c>
      <c r="V62" s="20">
        <v>17</v>
      </c>
      <c r="W62" s="20">
        <f t="shared" si="2"/>
        <v>2.38</v>
      </c>
      <c r="X62" s="20">
        <f t="shared" si="3"/>
        <v>11.546666666666667</v>
      </c>
      <c r="Y62" s="20">
        <f t="shared" si="4"/>
        <v>16.13</v>
      </c>
      <c r="Z62" s="20">
        <v>20</v>
      </c>
      <c r="AA62" s="20">
        <f t="shared" si="5"/>
        <v>8.4533333333333331</v>
      </c>
      <c r="AB62" s="20"/>
    </row>
    <row r="63" spans="1:28" ht="14" x14ac:dyDescent="0.15">
      <c r="A63" s="15" t="s">
        <v>72</v>
      </c>
      <c r="B63" s="88"/>
      <c r="C63" s="22" t="s">
        <v>12</v>
      </c>
      <c r="D63" s="101" t="s">
        <v>415</v>
      </c>
      <c r="E63" s="65" t="s">
        <v>768</v>
      </c>
      <c r="F63" s="72" t="s">
        <v>695</v>
      </c>
      <c r="G63" s="66" t="s">
        <v>164</v>
      </c>
      <c r="H63" s="21" t="s">
        <v>13</v>
      </c>
      <c r="I63" s="18">
        <v>1</v>
      </c>
      <c r="J63" s="18" t="s">
        <v>14</v>
      </c>
      <c r="K63" s="21" t="str">
        <f>IFERROR(VLOOKUP(INVENTARIO4[[#This Row],[Code]],FOTOS[],2,FALSE),"-")</f>
        <v>-</v>
      </c>
      <c r="L63" s="21"/>
      <c r="M63" s="19">
        <f t="shared" si="0"/>
        <v>20</v>
      </c>
      <c r="N63" s="20"/>
      <c r="O63" s="111">
        <v>1</v>
      </c>
      <c r="P63" s="21">
        <f>SUMIFS(VENTAS[Cantidad],VENTAS[Código del producto Vendido],INVENTARIO4[[#This Row],[Code]])</f>
        <v>0</v>
      </c>
      <c r="Q63" s="21">
        <f>INVENTARIO4[[#This Row],[Entradas]]-INVENTARIO4[[#This Row],[Salidas]]</f>
        <v>1</v>
      </c>
      <c r="R63" s="20">
        <v>185</v>
      </c>
      <c r="S63" s="20">
        <v>18</v>
      </c>
      <c r="T63" s="20">
        <f t="shared" si="1"/>
        <v>10.277777777777779</v>
      </c>
      <c r="U63" s="21">
        <v>145</v>
      </c>
      <c r="V63" s="20">
        <v>17</v>
      </c>
      <c r="W63" s="20">
        <f t="shared" si="2"/>
        <v>2.4649999999999999</v>
      </c>
      <c r="X63" s="20">
        <f t="shared" si="3"/>
        <v>12.742777777777778</v>
      </c>
      <c r="Y63" s="20">
        <f t="shared" si="4"/>
        <v>17.881666666666668</v>
      </c>
      <c r="Z63" s="20">
        <v>20</v>
      </c>
      <c r="AA63" s="20">
        <f t="shared" si="5"/>
        <v>7.2572222222222216</v>
      </c>
      <c r="AB63" s="20"/>
    </row>
    <row r="64" spans="1:28" ht="14" x14ac:dyDescent="0.15">
      <c r="A64" s="15" t="s">
        <v>451</v>
      </c>
      <c r="B64" s="88"/>
      <c r="C64" s="22" t="s">
        <v>12</v>
      </c>
      <c r="D64" s="101" t="s">
        <v>51</v>
      </c>
      <c r="E64" s="65" t="s">
        <v>766</v>
      </c>
      <c r="F64" s="72" t="s">
        <v>704</v>
      </c>
      <c r="G64" s="66" t="s">
        <v>164</v>
      </c>
      <c r="H64" s="21" t="s">
        <v>13</v>
      </c>
      <c r="I64" s="18">
        <v>1</v>
      </c>
      <c r="J64" s="18" t="s">
        <v>14</v>
      </c>
      <c r="K64" s="21" t="str">
        <f>IFERROR(VLOOKUP(INVENTARIO4[[#This Row],[Code]],FOTOS[],2,FALSE),"-")</f>
        <v>-</v>
      </c>
      <c r="L64" s="21"/>
      <c r="M64" s="19">
        <f t="shared" si="0"/>
        <v>20</v>
      </c>
      <c r="N64" s="20"/>
      <c r="O64" s="108">
        <v>1</v>
      </c>
      <c r="P64" s="21">
        <f>SUMIFS(VENTAS[Cantidad],VENTAS[Código del producto Vendido],INVENTARIO4[[#This Row],[Code]])</f>
        <v>0</v>
      </c>
      <c r="Q64" s="21">
        <f>INVENTARIO4[[#This Row],[Entradas]]-INVENTARIO4[[#This Row],[Salidas]]</f>
        <v>1</v>
      </c>
      <c r="R64" s="20">
        <v>175</v>
      </c>
      <c r="S64" s="20">
        <v>18</v>
      </c>
      <c r="T64" s="20">
        <f t="shared" si="1"/>
        <v>9.7222222222222214</v>
      </c>
      <c r="U64" s="21">
        <v>160</v>
      </c>
      <c r="V64" s="20">
        <v>17</v>
      </c>
      <c r="W64" s="20">
        <f t="shared" si="2"/>
        <v>2.72</v>
      </c>
      <c r="X64" s="20">
        <f t="shared" si="3"/>
        <v>12.442222222222222</v>
      </c>
      <c r="Y64" s="20">
        <f t="shared" si="4"/>
        <v>17.303333333333331</v>
      </c>
      <c r="Z64" s="20">
        <v>20</v>
      </c>
      <c r="AA64" s="20">
        <f t="shared" si="5"/>
        <v>7.5577777777777779</v>
      </c>
      <c r="AB64" s="20"/>
    </row>
    <row r="65" spans="1:28" ht="14" x14ac:dyDescent="0.15">
      <c r="A65" s="15" t="s">
        <v>93</v>
      </c>
      <c r="B65" s="88"/>
      <c r="C65" s="22" t="s">
        <v>12</v>
      </c>
      <c r="D65" s="101" t="s">
        <v>50</v>
      </c>
      <c r="E65" s="65" t="s">
        <v>765</v>
      </c>
      <c r="F65" s="72" t="s">
        <v>695</v>
      </c>
      <c r="G65" s="66" t="s">
        <v>164</v>
      </c>
      <c r="H65" s="21" t="s">
        <v>476</v>
      </c>
      <c r="I65" s="18">
        <v>1</v>
      </c>
      <c r="J65" s="18" t="s">
        <v>14</v>
      </c>
      <c r="K65" s="21" t="str">
        <f>IFERROR(VLOOKUP(INVENTARIO4[[#This Row],[Code]],FOTOS[],2,FALSE),"-")</f>
        <v>https://github.com/uberboutique/whataform-repo/raw/main/pictures/V0004.jpg</v>
      </c>
      <c r="L65" s="21"/>
      <c r="M65" s="19">
        <f t="shared" si="0"/>
        <v>30</v>
      </c>
      <c r="N65" s="20"/>
      <c r="O65" s="108">
        <v>1</v>
      </c>
      <c r="P65" s="21">
        <f>SUMIFS(VENTAS[Cantidad],VENTAS[Código del producto Vendido],INVENTARIO4[[#This Row],[Code]])</f>
        <v>1</v>
      </c>
      <c r="Q65" s="21">
        <f>INVENTARIO4[[#This Row],[Entradas]]-INVENTARIO4[[#This Row],[Salidas]]</f>
        <v>0</v>
      </c>
      <c r="R65" s="20">
        <v>265</v>
      </c>
      <c r="S65" s="20">
        <v>18</v>
      </c>
      <c r="T65" s="20">
        <f t="shared" si="1"/>
        <v>14.722222222222221</v>
      </c>
      <c r="U65" s="21">
        <v>325</v>
      </c>
      <c r="V65" s="20">
        <v>8</v>
      </c>
      <c r="W65" s="20">
        <f t="shared" si="2"/>
        <v>2.6</v>
      </c>
      <c r="X65" s="20">
        <f t="shared" si="3"/>
        <v>17.322222222222223</v>
      </c>
      <c r="Y65" s="20">
        <f t="shared" si="4"/>
        <v>24.683333333333334</v>
      </c>
      <c r="Z65" s="20">
        <v>30</v>
      </c>
      <c r="AA65" s="20">
        <f t="shared" si="5"/>
        <v>12.677777777777779</v>
      </c>
      <c r="AB65" s="20" t="s">
        <v>1229</v>
      </c>
    </row>
    <row r="66" spans="1:28" ht="14" x14ac:dyDescent="0.15">
      <c r="A66" s="15" t="s">
        <v>94</v>
      </c>
      <c r="B66" s="88"/>
      <c r="C66" s="22" t="s">
        <v>12</v>
      </c>
      <c r="D66" s="101" t="s">
        <v>50</v>
      </c>
      <c r="E66" s="65" t="s">
        <v>764</v>
      </c>
      <c r="F66" s="72" t="s">
        <v>695</v>
      </c>
      <c r="G66" s="66" t="s">
        <v>164</v>
      </c>
      <c r="H66" s="21" t="s">
        <v>478</v>
      </c>
      <c r="I66" s="18">
        <v>1</v>
      </c>
      <c r="J66" s="18" t="s">
        <v>14</v>
      </c>
      <c r="K66" s="21" t="str">
        <f>IFERROR(VLOOKUP(INVENTARIO4[[#This Row],[Code]],FOTOS[],2,FALSE),"-")</f>
        <v>-</v>
      </c>
      <c r="L66" s="21"/>
      <c r="M66" s="19">
        <f t="shared" si="0"/>
        <v>30</v>
      </c>
      <c r="N66" s="20"/>
      <c r="O66" s="108">
        <v>1</v>
      </c>
      <c r="P66" s="21">
        <f>SUMIFS(VENTAS[Cantidad],VENTAS[Código del producto Vendido],INVENTARIO4[[#This Row],[Code]])</f>
        <v>0</v>
      </c>
      <c r="Q66" s="21">
        <f>INVENTARIO4[[#This Row],[Entradas]]-INVENTARIO4[[#This Row],[Salidas]]</f>
        <v>1</v>
      </c>
      <c r="R66" s="20">
        <v>325</v>
      </c>
      <c r="S66" s="20">
        <v>18</v>
      </c>
      <c r="T66" s="20">
        <f t="shared" si="1"/>
        <v>18.055555555555557</v>
      </c>
      <c r="U66" s="21">
        <v>350</v>
      </c>
      <c r="V66" s="20">
        <v>8</v>
      </c>
      <c r="W66" s="20">
        <f t="shared" si="2"/>
        <v>2.8</v>
      </c>
      <c r="X66" s="20">
        <f t="shared" si="3"/>
        <v>20.855555555555558</v>
      </c>
      <c r="Y66" s="20">
        <f t="shared" si="4"/>
        <v>29.883333333333336</v>
      </c>
      <c r="Z66" s="20">
        <v>30</v>
      </c>
      <c r="AA66" s="20">
        <f t="shared" si="5"/>
        <v>9.1444444444444422</v>
      </c>
      <c r="AB66" s="20" t="s">
        <v>1229</v>
      </c>
    </row>
    <row r="67" spans="1:28" ht="14" x14ac:dyDescent="0.15">
      <c r="A67" s="15" t="s">
        <v>95</v>
      </c>
      <c r="B67" s="88"/>
      <c r="C67" s="22" t="s">
        <v>12</v>
      </c>
      <c r="D67" s="101" t="s">
        <v>50</v>
      </c>
      <c r="E67" s="65" t="s">
        <v>767</v>
      </c>
      <c r="F67" s="72" t="s">
        <v>695</v>
      </c>
      <c r="G67" s="66" t="s">
        <v>164</v>
      </c>
      <c r="H67" s="21" t="s">
        <v>477</v>
      </c>
      <c r="I67" s="18">
        <v>1</v>
      </c>
      <c r="J67" s="18" t="s">
        <v>14</v>
      </c>
      <c r="K67" s="21" t="str">
        <f>IFERROR(VLOOKUP(INVENTARIO4[[#This Row],[Code]],FOTOS[],2,FALSE),"-")</f>
        <v>https://github.com/uberboutique/whataform-repo/raw/main/pictures/V0006.jpg</v>
      </c>
      <c r="L67" s="21"/>
      <c r="M67" s="19">
        <f t="shared" si="0"/>
        <v>28</v>
      </c>
      <c r="N67" s="20"/>
      <c r="O67" s="111">
        <v>1</v>
      </c>
      <c r="P67" s="21">
        <f>SUMIFS(VENTAS[Cantidad],VENTAS[Código del producto Vendido],INVENTARIO4[[#This Row],[Code]])</f>
        <v>1</v>
      </c>
      <c r="Q67" s="21">
        <f>INVENTARIO4[[#This Row],[Entradas]]-INVENTARIO4[[#This Row],[Salidas]]</f>
        <v>0</v>
      </c>
      <c r="R67" s="20">
        <v>270</v>
      </c>
      <c r="S67" s="20">
        <v>18</v>
      </c>
      <c r="T67" s="20">
        <f t="shared" si="1"/>
        <v>15</v>
      </c>
      <c r="U67" s="21">
        <v>325</v>
      </c>
      <c r="V67" s="20">
        <v>8</v>
      </c>
      <c r="W67" s="20">
        <f t="shared" si="2"/>
        <v>2.6</v>
      </c>
      <c r="X67" s="20">
        <f t="shared" si="3"/>
        <v>17.600000000000001</v>
      </c>
      <c r="Y67" s="20">
        <f t="shared" si="4"/>
        <v>25.1</v>
      </c>
      <c r="Z67" s="20">
        <v>28</v>
      </c>
      <c r="AA67" s="20">
        <f t="shared" si="5"/>
        <v>10.4</v>
      </c>
      <c r="AB67" s="20" t="s">
        <v>1229</v>
      </c>
    </row>
    <row r="68" spans="1:28" ht="14" x14ac:dyDescent="0.15">
      <c r="A68" s="15" t="s">
        <v>100</v>
      </c>
      <c r="B68" s="88"/>
      <c r="C68" s="22" t="s">
        <v>12</v>
      </c>
      <c r="D68" s="101" t="s">
        <v>52</v>
      </c>
      <c r="E68" s="65" t="s">
        <v>777</v>
      </c>
      <c r="F68" s="72" t="s">
        <v>697</v>
      </c>
      <c r="G68" s="66" t="s">
        <v>164</v>
      </c>
      <c r="H68" s="21" t="s">
        <v>510</v>
      </c>
      <c r="I68" s="18">
        <v>1</v>
      </c>
      <c r="J68" s="18" t="s">
        <v>14</v>
      </c>
      <c r="K68" s="21" t="str">
        <f>IFERROR(VLOOKUP(INVENTARIO4[[#This Row],[Code]],FOTOS[],2,FALSE),"-")</f>
        <v>https://github.com/uberboutique/whataform-repo/raw/main/pictures/B0001.jpg</v>
      </c>
      <c r="L68" s="21"/>
      <c r="M68" s="19">
        <f t="shared" ref="M68:M131" si="7">Z68</f>
        <v>12</v>
      </c>
      <c r="N68" s="20"/>
      <c r="O68" s="108">
        <v>1</v>
      </c>
      <c r="P68" s="21">
        <f>SUMIFS(VENTAS[Cantidad],VENTAS[Código del producto Vendido],INVENTARIO4[[#This Row],[Code]])</f>
        <v>1</v>
      </c>
      <c r="Q68" s="21">
        <f>INVENTARIO4[[#This Row],[Entradas]]-INVENTARIO4[[#This Row],[Salidas]]</f>
        <v>0</v>
      </c>
      <c r="R68" s="20">
        <v>111</v>
      </c>
      <c r="S68" s="20">
        <v>18</v>
      </c>
      <c r="T68" s="20">
        <f t="shared" ref="T68:T131" si="8">R68/S68</f>
        <v>6.166666666666667</v>
      </c>
      <c r="U68" s="21">
        <v>90</v>
      </c>
      <c r="V68" s="20">
        <v>8</v>
      </c>
      <c r="W68" s="20">
        <f t="shared" ref="W68:W131" si="9">U68*V68/1000</f>
        <v>0.72</v>
      </c>
      <c r="X68" s="20">
        <f t="shared" ref="X68:X131" si="10">T68+W68</f>
        <v>6.8866666666666667</v>
      </c>
      <c r="Y68" s="20">
        <f t="shared" ref="Y68:Y131" si="11">T68*1.5+W68</f>
        <v>9.9700000000000006</v>
      </c>
      <c r="Z68" s="20">
        <v>12</v>
      </c>
      <c r="AA68" s="20">
        <f t="shared" ref="AA68:AA131" si="12">Z68-T68-W68</f>
        <v>5.1133333333333333</v>
      </c>
      <c r="AB68" s="20" t="s">
        <v>1229</v>
      </c>
    </row>
    <row r="69" spans="1:28" ht="14" x14ac:dyDescent="0.15">
      <c r="A69" s="15" t="s">
        <v>387</v>
      </c>
      <c r="B69" s="88"/>
      <c r="C69" s="22" t="s">
        <v>12</v>
      </c>
      <c r="D69" s="101" t="s">
        <v>50</v>
      </c>
      <c r="E69" s="65" t="s">
        <v>781</v>
      </c>
      <c r="F69" s="72" t="s">
        <v>697</v>
      </c>
      <c r="G69" s="66" t="s">
        <v>164</v>
      </c>
      <c r="H69" s="21" t="s">
        <v>479</v>
      </c>
      <c r="I69" s="18">
        <v>1</v>
      </c>
      <c r="J69" s="18" t="s">
        <v>14</v>
      </c>
      <c r="K69" s="21" t="str">
        <f>IFERROR(VLOOKUP(INVENTARIO4[[#This Row],[Code]],FOTOS[],2,FALSE),"-")</f>
        <v>-</v>
      </c>
      <c r="L69" s="21"/>
      <c r="M69" s="19">
        <f t="shared" si="7"/>
        <v>25</v>
      </c>
      <c r="N69" s="20"/>
      <c r="O69" s="111">
        <v>1</v>
      </c>
      <c r="P69" s="21">
        <f>SUMIFS(VENTAS[Cantidad],VENTAS[Código del producto Vendido],INVENTARIO4[[#This Row],[Code]])</f>
        <v>0</v>
      </c>
      <c r="Q69" s="21">
        <f>INVENTARIO4[[#This Row],[Entradas]]-INVENTARIO4[[#This Row],[Salidas]]</f>
        <v>1</v>
      </c>
      <c r="R69" s="20">
        <v>250</v>
      </c>
      <c r="S69" s="20">
        <v>18</v>
      </c>
      <c r="T69" s="20">
        <f t="shared" si="8"/>
        <v>13.888888888888889</v>
      </c>
      <c r="U69" s="21">
        <v>360</v>
      </c>
      <c r="V69" s="20">
        <v>8</v>
      </c>
      <c r="W69" s="20">
        <f t="shared" si="9"/>
        <v>2.88</v>
      </c>
      <c r="X69" s="20">
        <f t="shared" si="10"/>
        <v>16.768888888888888</v>
      </c>
      <c r="Y69" s="20">
        <f t="shared" si="11"/>
        <v>23.713333333333335</v>
      </c>
      <c r="Z69" s="20">
        <v>25</v>
      </c>
      <c r="AA69" s="20">
        <f t="shared" si="12"/>
        <v>8.2311111111111117</v>
      </c>
      <c r="AB69" s="20" t="s">
        <v>1229</v>
      </c>
    </row>
    <row r="70" spans="1:28" ht="14" x14ac:dyDescent="0.15">
      <c r="A70" s="15" t="s">
        <v>96</v>
      </c>
      <c r="B70" s="88"/>
      <c r="C70" s="22" t="s">
        <v>12</v>
      </c>
      <c r="D70" s="101" t="s">
        <v>50</v>
      </c>
      <c r="E70" s="65" t="s">
        <v>776</v>
      </c>
      <c r="F70" s="72" t="s">
        <v>697</v>
      </c>
      <c r="G70" s="66" t="s">
        <v>164</v>
      </c>
      <c r="H70" s="21" t="s">
        <v>479</v>
      </c>
      <c r="I70" s="18">
        <v>1</v>
      </c>
      <c r="J70" s="18" t="s">
        <v>14</v>
      </c>
      <c r="K70" s="21" t="str">
        <f>IFERROR(VLOOKUP(INVENTARIO4[[#This Row],[Code]],FOTOS[],2,FALSE),"-")</f>
        <v>-</v>
      </c>
      <c r="L70" s="21"/>
      <c r="M70" s="19">
        <f t="shared" si="7"/>
        <v>25</v>
      </c>
      <c r="N70" s="20"/>
      <c r="O70" s="108">
        <v>1</v>
      </c>
      <c r="P70" s="21">
        <f>SUMIFS(VENTAS[Cantidad],VENTAS[Código del producto Vendido],INVENTARIO4[[#This Row],[Code]])</f>
        <v>0</v>
      </c>
      <c r="Q70" s="21">
        <f>INVENTARIO4[[#This Row],[Entradas]]-INVENTARIO4[[#This Row],[Salidas]]</f>
        <v>1</v>
      </c>
      <c r="R70" s="20">
        <v>250</v>
      </c>
      <c r="S70" s="20">
        <v>18</v>
      </c>
      <c r="T70" s="20">
        <f t="shared" si="8"/>
        <v>13.888888888888889</v>
      </c>
      <c r="U70" s="21">
        <v>360</v>
      </c>
      <c r="V70" s="20">
        <v>8</v>
      </c>
      <c r="W70" s="20">
        <f t="shared" si="9"/>
        <v>2.88</v>
      </c>
      <c r="X70" s="20">
        <f t="shared" si="10"/>
        <v>16.768888888888888</v>
      </c>
      <c r="Y70" s="20">
        <f t="shared" si="11"/>
        <v>23.713333333333335</v>
      </c>
      <c r="Z70" s="20">
        <v>25</v>
      </c>
      <c r="AA70" s="20">
        <f t="shared" si="12"/>
        <v>8.2311111111111117</v>
      </c>
      <c r="AB70" s="20" t="s">
        <v>1229</v>
      </c>
    </row>
    <row r="71" spans="1:28" ht="14" x14ac:dyDescent="0.15">
      <c r="A71" s="15" t="s">
        <v>101</v>
      </c>
      <c r="B71" s="88"/>
      <c r="C71" s="22" t="s">
        <v>12</v>
      </c>
      <c r="D71" s="101" t="s">
        <v>52</v>
      </c>
      <c r="E71" s="65" t="s">
        <v>775</v>
      </c>
      <c r="F71" s="72" t="s">
        <v>692</v>
      </c>
      <c r="G71" s="66" t="s">
        <v>164</v>
      </c>
      <c r="H71" s="21" t="s">
        <v>480</v>
      </c>
      <c r="I71" s="18">
        <v>1</v>
      </c>
      <c r="J71" s="18" t="s">
        <v>14</v>
      </c>
      <c r="K71" s="21" t="str">
        <f>IFERROR(VLOOKUP(INVENTARIO4[[#This Row],[Code]],FOTOS[],2,FALSE),"-")</f>
        <v>-</v>
      </c>
      <c r="L71" s="21"/>
      <c r="M71" s="19">
        <f t="shared" si="7"/>
        <v>14</v>
      </c>
      <c r="N71" s="20"/>
      <c r="O71" s="111">
        <v>1</v>
      </c>
      <c r="P71" s="21">
        <f>SUMIFS(VENTAS[Cantidad],VENTAS[Código del producto Vendido],INVENTARIO4[[#This Row],[Code]])</f>
        <v>0</v>
      </c>
      <c r="Q71" s="21">
        <f>INVENTARIO4[[#This Row],[Entradas]]-INVENTARIO4[[#This Row],[Salidas]]</f>
        <v>1</v>
      </c>
      <c r="R71" s="20">
        <v>140</v>
      </c>
      <c r="S71" s="20">
        <v>18</v>
      </c>
      <c r="T71" s="20">
        <f t="shared" si="8"/>
        <v>7.7777777777777777</v>
      </c>
      <c r="U71" s="21">
        <v>135</v>
      </c>
      <c r="V71" s="20">
        <v>8</v>
      </c>
      <c r="W71" s="20">
        <f t="shared" si="9"/>
        <v>1.08</v>
      </c>
      <c r="X71" s="20">
        <f t="shared" si="10"/>
        <v>8.8577777777777769</v>
      </c>
      <c r="Y71" s="20">
        <f t="shared" si="11"/>
        <v>12.746666666666666</v>
      </c>
      <c r="Z71" s="20">
        <v>14</v>
      </c>
      <c r="AA71" s="20">
        <f t="shared" si="12"/>
        <v>5.1422222222222222</v>
      </c>
      <c r="AB71" s="20" t="s">
        <v>1229</v>
      </c>
    </row>
    <row r="72" spans="1:28" ht="14" x14ac:dyDescent="0.15">
      <c r="A72" s="15" t="s">
        <v>102</v>
      </c>
      <c r="B72" s="88"/>
      <c r="C72" s="22" t="s">
        <v>12</v>
      </c>
      <c r="D72" s="101" t="s">
        <v>52</v>
      </c>
      <c r="E72" s="65" t="s">
        <v>775</v>
      </c>
      <c r="F72" s="72" t="s">
        <v>697</v>
      </c>
      <c r="G72" s="66" t="s">
        <v>164</v>
      </c>
      <c r="H72" s="21" t="s">
        <v>480</v>
      </c>
      <c r="I72" s="18">
        <v>1</v>
      </c>
      <c r="J72" s="18" t="s">
        <v>14</v>
      </c>
      <c r="K72" s="21" t="str">
        <f>IFERROR(VLOOKUP(INVENTARIO4[[#This Row],[Code]],FOTOS[],2,FALSE),"-")</f>
        <v>-</v>
      </c>
      <c r="L72" s="21"/>
      <c r="M72" s="19">
        <f t="shared" si="7"/>
        <v>14</v>
      </c>
      <c r="N72" s="20"/>
      <c r="O72" s="108">
        <v>1</v>
      </c>
      <c r="P72" s="21">
        <f>SUMIFS(VENTAS[Cantidad],VENTAS[Código del producto Vendido],INVENTARIO4[[#This Row],[Code]])</f>
        <v>0</v>
      </c>
      <c r="Q72" s="21">
        <f>INVENTARIO4[[#This Row],[Entradas]]-INVENTARIO4[[#This Row],[Salidas]]</f>
        <v>1</v>
      </c>
      <c r="R72" s="20">
        <v>140</v>
      </c>
      <c r="S72" s="20">
        <v>18</v>
      </c>
      <c r="T72" s="20">
        <f t="shared" si="8"/>
        <v>7.7777777777777777</v>
      </c>
      <c r="U72" s="21">
        <v>140</v>
      </c>
      <c r="V72" s="20">
        <v>8</v>
      </c>
      <c r="W72" s="20">
        <f t="shared" si="9"/>
        <v>1.1200000000000001</v>
      </c>
      <c r="X72" s="20">
        <f t="shared" si="10"/>
        <v>8.8977777777777778</v>
      </c>
      <c r="Y72" s="20">
        <f t="shared" si="11"/>
        <v>12.786666666666665</v>
      </c>
      <c r="Z72" s="20">
        <v>14</v>
      </c>
      <c r="AA72" s="20">
        <f t="shared" si="12"/>
        <v>5.1022222222222222</v>
      </c>
      <c r="AB72" s="20" t="s">
        <v>1229</v>
      </c>
    </row>
    <row r="73" spans="1:28" ht="14" x14ac:dyDescent="0.15">
      <c r="A73" s="15" t="s">
        <v>103</v>
      </c>
      <c r="B73" s="89"/>
      <c r="C73" s="22" t="s">
        <v>12</v>
      </c>
      <c r="D73" s="102" t="s">
        <v>52</v>
      </c>
      <c r="E73" s="65" t="s">
        <v>763</v>
      </c>
      <c r="F73" s="72" t="s">
        <v>698</v>
      </c>
      <c r="G73" s="66" t="s">
        <v>164</v>
      </c>
      <c r="H73" s="21" t="s">
        <v>480</v>
      </c>
      <c r="I73" s="18">
        <v>1</v>
      </c>
      <c r="J73" s="18" t="s">
        <v>14</v>
      </c>
      <c r="K73" s="21" t="str">
        <f>IFERROR(VLOOKUP(INVENTARIO4[[#This Row],[Code]],FOTOS[],2,FALSE),"-")</f>
        <v>https://github.com/uberboutique/whataform-repo/raw/main/pictures/B0004.jpg</v>
      </c>
      <c r="L73" s="21"/>
      <c r="M73" s="19">
        <f t="shared" si="7"/>
        <v>14</v>
      </c>
      <c r="N73" s="20"/>
      <c r="O73" s="111">
        <v>1</v>
      </c>
      <c r="P73" s="21">
        <f>SUMIFS(VENTAS[Cantidad],VENTAS[Código del producto Vendido],INVENTARIO4[[#This Row],[Code]])</f>
        <v>1</v>
      </c>
      <c r="Q73" s="21">
        <f>INVENTARIO4[[#This Row],[Entradas]]-INVENTARIO4[[#This Row],[Salidas]]</f>
        <v>0</v>
      </c>
      <c r="R73" s="20">
        <v>140</v>
      </c>
      <c r="S73" s="20">
        <v>18</v>
      </c>
      <c r="T73" s="20">
        <f t="shared" si="8"/>
        <v>7.7777777777777777</v>
      </c>
      <c r="U73" s="21">
        <v>135</v>
      </c>
      <c r="V73" s="20">
        <v>8</v>
      </c>
      <c r="W73" s="20">
        <f t="shared" si="9"/>
        <v>1.08</v>
      </c>
      <c r="X73" s="20">
        <f t="shared" si="10"/>
        <v>8.8577777777777769</v>
      </c>
      <c r="Y73" s="20">
        <f t="shared" si="11"/>
        <v>12.746666666666666</v>
      </c>
      <c r="Z73" s="20">
        <v>14</v>
      </c>
      <c r="AA73" s="20">
        <f t="shared" si="12"/>
        <v>5.1422222222222222</v>
      </c>
      <c r="AB73" s="20" t="s">
        <v>1229</v>
      </c>
    </row>
    <row r="74" spans="1:28" ht="14" x14ac:dyDescent="0.15">
      <c r="A74" s="15" t="s">
        <v>104</v>
      </c>
      <c r="B74" s="89"/>
      <c r="C74" s="22" t="s">
        <v>12</v>
      </c>
      <c r="D74" s="102" t="s">
        <v>52</v>
      </c>
      <c r="E74" s="77" t="s">
        <v>762</v>
      </c>
      <c r="F74" s="72" t="s">
        <v>692</v>
      </c>
      <c r="G74" s="66" t="s">
        <v>164</v>
      </c>
      <c r="H74" s="21" t="s">
        <v>481</v>
      </c>
      <c r="I74" s="18">
        <v>1</v>
      </c>
      <c r="J74" s="18" t="s">
        <v>14</v>
      </c>
      <c r="K74" s="21" t="str">
        <f>IFERROR(VLOOKUP(INVENTARIO4[[#This Row],[Code]],FOTOS[],2,FALSE),"-")</f>
        <v>-</v>
      </c>
      <c r="L74" s="21"/>
      <c r="M74" s="19">
        <f t="shared" si="7"/>
        <v>14</v>
      </c>
      <c r="N74" s="20"/>
      <c r="O74" s="108">
        <v>1</v>
      </c>
      <c r="P74" s="21">
        <f>SUMIFS(VENTAS[Cantidad],VENTAS[Código del producto Vendido],INVENTARIO4[[#This Row],[Code]])</f>
        <v>0</v>
      </c>
      <c r="Q74" s="21">
        <f>INVENTARIO4[[#This Row],[Entradas]]-INVENTARIO4[[#This Row],[Salidas]]</f>
        <v>1</v>
      </c>
      <c r="R74" s="20">
        <v>140</v>
      </c>
      <c r="S74" s="20">
        <v>18</v>
      </c>
      <c r="T74" s="20">
        <f t="shared" si="8"/>
        <v>7.7777777777777777</v>
      </c>
      <c r="U74" s="21">
        <v>110</v>
      </c>
      <c r="V74" s="20">
        <v>8</v>
      </c>
      <c r="W74" s="20">
        <f t="shared" si="9"/>
        <v>0.88</v>
      </c>
      <c r="X74" s="20">
        <f t="shared" si="10"/>
        <v>8.6577777777777776</v>
      </c>
      <c r="Y74" s="20">
        <f t="shared" si="11"/>
        <v>12.546666666666667</v>
      </c>
      <c r="Z74" s="20">
        <v>14</v>
      </c>
      <c r="AA74" s="20">
        <f t="shared" si="12"/>
        <v>5.3422222222222224</v>
      </c>
      <c r="AB74" s="20" t="s">
        <v>1229</v>
      </c>
    </row>
    <row r="75" spans="1:28" ht="14" x14ac:dyDescent="0.15">
      <c r="A75" s="15" t="s">
        <v>115</v>
      </c>
      <c r="B75" s="89"/>
      <c r="C75" s="22" t="s">
        <v>12</v>
      </c>
      <c r="D75" s="102" t="s">
        <v>52</v>
      </c>
      <c r="E75" s="77" t="s">
        <v>761</v>
      </c>
      <c r="F75" s="72" t="s">
        <v>697</v>
      </c>
      <c r="G75" s="66" t="s">
        <v>164</v>
      </c>
      <c r="H75" s="21" t="s">
        <v>481</v>
      </c>
      <c r="I75" s="18">
        <v>1</v>
      </c>
      <c r="J75" s="18" t="s">
        <v>14</v>
      </c>
      <c r="K75" s="21" t="str">
        <f>IFERROR(VLOOKUP(INVENTARIO4[[#This Row],[Code]],FOTOS[],2,FALSE),"-")</f>
        <v>-</v>
      </c>
      <c r="L75" s="21"/>
      <c r="M75" s="19">
        <f t="shared" si="7"/>
        <v>14</v>
      </c>
      <c r="N75" s="20"/>
      <c r="O75" s="111">
        <v>1</v>
      </c>
      <c r="P75" s="21">
        <f>SUMIFS(VENTAS[Cantidad],VENTAS[Código del producto Vendido],INVENTARIO4[[#This Row],[Code]])</f>
        <v>0</v>
      </c>
      <c r="Q75" s="21">
        <f>INVENTARIO4[[#This Row],[Entradas]]-INVENTARIO4[[#This Row],[Salidas]]</f>
        <v>1</v>
      </c>
      <c r="R75" s="20">
        <v>140</v>
      </c>
      <c r="S75" s="20">
        <v>18</v>
      </c>
      <c r="T75" s="20">
        <f t="shared" si="8"/>
        <v>7.7777777777777777</v>
      </c>
      <c r="U75" s="21">
        <v>140</v>
      </c>
      <c r="V75" s="20">
        <v>8</v>
      </c>
      <c r="W75" s="20">
        <f t="shared" si="9"/>
        <v>1.1200000000000001</v>
      </c>
      <c r="X75" s="20">
        <f t="shared" si="10"/>
        <v>8.8977777777777778</v>
      </c>
      <c r="Y75" s="20">
        <f t="shared" si="11"/>
        <v>12.786666666666665</v>
      </c>
      <c r="Z75" s="20">
        <v>14</v>
      </c>
      <c r="AA75" s="20">
        <f t="shared" si="12"/>
        <v>5.1022222222222222</v>
      </c>
      <c r="AB75" s="20" t="s">
        <v>1229</v>
      </c>
    </row>
    <row r="76" spans="1:28" ht="14" x14ac:dyDescent="0.15">
      <c r="A76" s="23" t="s">
        <v>105</v>
      </c>
      <c r="B76" s="89"/>
      <c r="C76" s="22" t="s">
        <v>12</v>
      </c>
      <c r="D76" s="102" t="s">
        <v>891</v>
      </c>
      <c r="E76" s="65" t="s">
        <v>760</v>
      </c>
      <c r="F76" s="72" t="s">
        <v>698</v>
      </c>
      <c r="G76" s="66" t="s">
        <v>164</v>
      </c>
      <c r="H76" s="21" t="s">
        <v>482</v>
      </c>
      <c r="I76" s="18">
        <v>1</v>
      </c>
      <c r="J76" s="18" t="s">
        <v>14</v>
      </c>
      <c r="K76" s="21" t="str">
        <f>IFERROR(VLOOKUP(INVENTARIO4[[#This Row],[Code]],FOTOS[],2,FALSE),"-")</f>
        <v>https://github.com/uberboutique/whataform-repo/raw/main/pictures/P0005.jpg</v>
      </c>
      <c r="L76" s="21"/>
      <c r="M76" s="19">
        <f t="shared" si="7"/>
        <v>23</v>
      </c>
      <c r="N76" s="20"/>
      <c r="O76" s="108">
        <v>1</v>
      </c>
      <c r="P76" s="21">
        <f>SUMIFS(VENTAS[Cantidad],VENTAS[Código del producto Vendido],INVENTARIO4[[#This Row],[Code]])</f>
        <v>1</v>
      </c>
      <c r="Q76" s="21">
        <f>INVENTARIO4[[#This Row],[Entradas]]-INVENTARIO4[[#This Row],[Salidas]]</f>
        <v>0</v>
      </c>
      <c r="R76" s="20">
        <v>200</v>
      </c>
      <c r="S76" s="20">
        <v>18</v>
      </c>
      <c r="T76" s="20">
        <f t="shared" si="8"/>
        <v>11.111111111111111</v>
      </c>
      <c r="U76" s="21">
        <v>245</v>
      </c>
      <c r="V76" s="20">
        <v>8</v>
      </c>
      <c r="W76" s="20">
        <f t="shared" si="9"/>
        <v>1.96</v>
      </c>
      <c r="X76" s="20">
        <f t="shared" si="10"/>
        <v>13.071111111111112</v>
      </c>
      <c r="Y76" s="20">
        <f t="shared" si="11"/>
        <v>18.626666666666665</v>
      </c>
      <c r="Z76" s="20">
        <v>23</v>
      </c>
      <c r="AA76" s="20">
        <f t="shared" si="12"/>
        <v>9.9288888888888884</v>
      </c>
      <c r="AB76" s="20" t="s">
        <v>1229</v>
      </c>
    </row>
    <row r="77" spans="1:28" ht="14" x14ac:dyDescent="0.15">
      <c r="A77" s="23" t="s">
        <v>106</v>
      </c>
      <c r="B77" s="89"/>
      <c r="C77" s="22" t="s">
        <v>12</v>
      </c>
      <c r="D77" s="102" t="s">
        <v>891</v>
      </c>
      <c r="E77" s="65" t="s">
        <v>760</v>
      </c>
      <c r="F77" s="72" t="s">
        <v>695</v>
      </c>
      <c r="G77" s="66" t="s">
        <v>164</v>
      </c>
      <c r="H77" s="21" t="s">
        <v>482</v>
      </c>
      <c r="I77" s="18">
        <v>1</v>
      </c>
      <c r="J77" s="18" t="s">
        <v>14</v>
      </c>
      <c r="K77" s="21" t="str">
        <f>IFERROR(VLOOKUP(INVENTARIO4[[#This Row],[Code]],FOTOS[],2,FALSE),"-")</f>
        <v>-</v>
      </c>
      <c r="L77" s="21"/>
      <c r="M77" s="19">
        <f t="shared" si="7"/>
        <v>23</v>
      </c>
      <c r="N77" s="20"/>
      <c r="O77" s="111">
        <v>1</v>
      </c>
      <c r="P77" s="21">
        <f>SUMIFS(VENTAS[Cantidad],VENTAS[Código del producto Vendido],INVENTARIO4[[#This Row],[Code]])</f>
        <v>0</v>
      </c>
      <c r="Q77" s="21">
        <f>INVENTARIO4[[#This Row],[Entradas]]-INVENTARIO4[[#This Row],[Salidas]]</f>
        <v>1</v>
      </c>
      <c r="R77" s="20">
        <v>200</v>
      </c>
      <c r="S77" s="20">
        <v>18</v>
      </c>
      <c r="T77" s="20">
        <f t="shared" si="8"/>
        <v>11.111111111111111</v>
      </c>
      <c r="U77" s="21">
        <v>255</v>
      </c>
      <c r="V77" s="20">
        <v>8</v>
      </c>
      <c r="W77" s="20">
        <f t="shared" si="9"/>
        <v>2.04</v>
      </c>
      <c r="X77" s="20">
        <f t="shared" si="10"/>
        <v>13.15111111111111</v>
      </c>
      <c r="Y77" s="20">
        <f t="shared" si="11"/>
        <v>18.706666666666663</v>
      </c>
      <c r="Z77" s="20">
        <v>23</v>
      </c>
      <c r="AA77" s="20">
        <f t="shared" si="12"/>
        <v>9.8488888888888901</v>
      </c>
      <c r="AB77" s="20" t="s">
        <v>1229</v>
      </c>
    </row>
    <row r="78" spans="1:28" ht="14" x14ac:dyDescent="0.15">
      <c r="A78" s="23" t="s">
        <v>107</v>
      </c>
      <c r="B78" s="89"/>
      <c r="C78" s="22" t="s">
        <v>12</v>
      </c>
      <c r="D78" s="102" t="s">
        <v>891</v>
      </c>
      <c r="E78" s="65" t="s">
        <v>760</v>
      </c>
      <c r="F78" s="72" t="s">
        <v>697</v>
      </c>
      <c r="G78" s="66" t="s">
        <v>164</v>
      </c>
      <c r="H78" s="21" t="s">
        <v>482</v>
      </c>
      <c r="I78" s="18">
        <v>1</v>
      </c>
      <c r="J78" s="18" t="s">
        <v>14</v>
      </c>
      <c r="K78" s="21" t="str">
        <f>IFERROR(VLOOKUP(INVENTARIO4[[#This Row],[Code]],FOTOS[],2,FALSE),"-")</f>
        <v>-</v>
      </c>
      <c r="L78" s="21"/>
      <c r="M78" s="19">
        <f t="shared" si="7"/>
        <v>23</v>
      </c>
      <c r="N78" s="20"/>
      <c r="O78" s="108">
        <v>1</v>
      </c>
      <c r="P78" s="21">
        <f>SUMIFS(VENTAS[Cantidad],VENTAS[Código del producto Vendido],INVENTARIO4[[#This Row],[Code]])</f>
        <v>0</v>
      </c>
      <c r="Q78" s="21">
        <f>INVENTARIO4[[#This Row],[Entradas]]-INVENTARIO4[[#This Row],[Salidas]]</f>
        <v>1</v>
      </c>
      <c r="R78" s="20">
        <v>200</v>
      </c>
      <c r="S78" s="20">
        <v>18</v>
      </c>
      <c r="T78" s="20">
        <f t="shared" si="8"/>
        <v>11.111111111111111</v>
      </c>
      <c r="U78" s="21">
        <v>255</v>
      </c>
      <c r="V78" s="20">
        <v>8</v>
      </c>
      <c r="W78" s="20">
        <f t="shared" si="9"/>
        <v>2.04</v>
      </c>
      <c r="X78" s="20">
        <f t="shared" si="10"/>
        <v>13.15111111111111</v>
      </c>
      <c r="Y78" s="20">
        <f t="shared" si="11"/>
        <v>18.706666666666663</v>
      </c>
      <c r="Z78" s="20">
        <v>23</v>
      </c>
      <c r="AA78" s="20">
        <f t="shared" si="12"/>
        <v>9.8488888888888901</v>
      </c>
      <c r="AB78" s="20" t="s">
        <v>1229</v>
      </c>
    </row>
    <row r="79" spans="1:28" ht="14" x14ac:dyDescent="0.15">
      <c r="A79" s="23" t="s">
        <v>108</v>
      </c>
      <c r="B79" s="89"/>
      <c r="C79" s="22" t="s">
        <v>12</v>
      </c>
      <c r="D79" s="102" t="s">
        <v>892</v>
      </c>
      <c r="E79" s="65" t="s">
        <v>759</v>
      </c>
      <c r="F79" s="72" t="s">
        <v>697</v>
      </c>
      <c r="G79" s="66" t="s">
        <v>164</v>
      </c>
      <c r="H79" s="21" t="s">
        <v>483</v>
      </c>
      <c r="I79" s="18">
        <v>1</v>
      </c>
      <c r="J79" s="18" t="s">
        <v>14</v>
      </c>
      <c r="K79" s="21" t="str">
        <f>IFERROR(VLOOKUP(INVENTARIO4[[#This Row],[Code]],FOTOS[],2,FALSE),"-")</f>
        <v>-</v>
      </c>
      <c r="L79" s="21"/>
      <c r="M79" s="19">
        <f t="shared" si="7"/>
        <v>15</v>
      </c>
      <c r="N79" s="20"/>
      <c r="O79" s="111">
        <v>1</v>
      </c>
      <c r="P79" s="21">
        <f>SUMIFS(VENTAS[Cantidad],VENTAS[Código del producto Vendido],INVENTARIO4[[#This Row],[Code]])</f>
        <v>0</v>
      </c>
      <c r="Q79" s="21">
        <f>INVENTARIO4[[#This Row],[Entradas]]-INVENTARIO4[[#This Row],[Salidas]]</f>
        <v>1</v>
      </c>
      <c r="R79" s="20">
        <v>105</v>
      </c>
      <c r="S79" s="20">
        <v>18</v>
      </c>
      <c r="T79" s="20">
        <f t="shared" si="8"/>
        <v>5.833333333333333</v>
      </c>
      <c r="U79" s="21">
        <v>165</v>
      </c>
      <c r="V79" s="20">
        <v>8</v>
      </c>
      <c r="W79" s="20">
        <f t="shared" si="9"/>
        <v>1.32</v>
      </c>
      <c r="X79" s="20">
        <f t="shared" si="10"/>
        <v>7.1533333333333333</v>
      </c>
      <c r="Y79" s="20">
        <f t="shared" si="11"/>
        <v>10.07</v>
      </c>
      <c r="Z79" s="20">
        <v>15</v>
      </c>
      <c r="AA79" s="20">
        <f t="shared" si="12"/>
        <v>7.8466666666666676</v>
      </c>
      <c r="AB79" s="20" t="s">
        <v>1229</v>
      </c>
    </row>
    <row r="80" spans="1:28" ht="14" x14ac:dyDescent="0.15">
      <c r="A80" s="23" t="s">
        <v>109</v>
      </c>
      <c r="B80" s="89"/>
      <c r="C80" s="22" t="s">
        <v>12</v>
      </c>
      <c r="D80" s="102" t="s">
        <v>892</v>
      </c>
      <c r="E80" s="65" t="s">
        <v>759</v>
      </c>
      <c r="F80" s="72" t="s">
        <v>698</v>
      </c>
      <c r="G80" s="66" t="s">
        <v>164</v>
      </c>
      <c r="H80" s="21" t="s">
        <v>483</v>
      </c>
      <c r="I80" s="18">
        <v>1</v>
      </c>
      <c r="J80" s="18" t="s">
        <v>14</v>
      </c>
      <c r="K80" s="21" t="str">
        <f>IFERROR(VLOOKUP(INVENTARIO4[[#This Row],[Code]],FOTOS[],2,FALSE),"-")</f>
        <v>-</v>
      </c>
      <c r="L80" s="21"/>
      <c r="M80" s="19">
        <f t="shared" si="7"/>
        <v>15</v>
      </c>
      <c r="N80" s="20"/>
      <c r="O80" s="108">
        <v>1</v>
      </c>
      <c r="P80" s="21">
        <f>SUMIFS(VENTAS[Cantidad],VENTAS[Código del producto Vendido],INVENTARIO4[[#This Row],[Code]])</f>
        <v>0</v>
      </c>
      <c r="Q80" s="21">
        <f>INVENTARIO4[[#This Row],[Entradas]]-INVENTARIO4[[#This Row],[Salidas]]</f>
        <v>1</v>
      </c>
      <c r="R80" s="20">
        <v>105</v>
      </c>
      <c r="S80" s="20">
        <v>18</v>
      </c>
      <c r="T80" s="20">
        <f t="shared" si="8"/>
        <v>5.833333333333333</v>
      </c>
      <c r="U80" s="21">
        <v>180</v>
      </c>
      <c r="V80" s="20">
        <v>8</v>
      </c>
      <c r="W80" s="20">
        <f t="shared" si="9"/>
        <v>1.44</v>
      </c>
      <c r="X80" s="20">
        <f t="shared" si="10"/>
        <v>7.2733333333333334</v>
      </c>
      <c r="Y80" s="20">
        <f t="shared" si="11"/>
        <v>10.19</v>
      </c>
      <c r="Z80" s="20">
        <v>15</v>
      </c>
      <c r="AA80" s="20">
        <f t="shared" si="12"/>
        <v>7.7266666666666683</v>
      </c>
      <c r="AB80" s="20" t="s">
        <v>1229</v>
      </c>
    </row>
    <row r="81" spans="1:28" ht="14" x14ac:dyDescent="0.15">
      <c r="A81" s="23" t="s">
        <v>97</v>
      </c>
      <c r="B81" s="89"/>
      <c r="C81" s="22" t="s">
        <v>12</v>
      </c>
      <c r="D81" s="102" t="s">
        <v>50</v>
      </c>
      <c r="E81" s="65" t="s">
        <v>790</v>
      </c>
      <c r="F81" s="72" t="s">
        <v>695</v>
      </c>
      <c r="G81" s="66" t="s">
        <v>164</v>
      </c>
      <c r="H81" s="21" t="s">
        <v>485</v>
      </c>
      <c r="I81" s="18">
        <v>1</v>
      </c>
      <c r="J81" s="18" t="s">
        <v>14</v>
      </c>
      <c r="K81" s="21" t="str">
        <f>IFERROR(VLOOKUP(INVENTARIO4[[#This Row],[Code]],FOTOS[],2,FALSE),"-")</f>
        <v>https://github.com/uberboutique/whataform-repo/raw/main/pictures/V0009.jpg</v>
      </c>
      <c r="L81" s="21"/>
      <c r="M81" s="19">
        <f t="shared" si="7"/>
        <v>18</v>
      </c>
      <c r="N81" s="20"/>
      <c r="O81" s="108">
        <v>1</v>
      </c>
      <c r="P81" s="21">
        <f>SUMIFS(VENTAS[Cantidad],VENTAS[Código del producto Vendido],INVENTARIO4[[#This Row],[Code]])</f>
        <v>1</v>
      </c>
      <c r="Q81" s="21">
        <f>INVENTARIO4[[#This Row],[Entradas]]-INVENTARIO4[[#This Row],[Salidas]]</f>
        <v>0</v>
      </c>
      <c r="R81" s="20">
        <v>120</v>
      </c>
      <c r="S81" s="20">
        <v>18</v>
      </c>
      <c r="T81" s="20">
        <f t="shared" si="8"/>
        <v>6.666666666666667</v>
      </c>
      <c r="U81" s="21">
        <v>130</v>
      </c>
      <c r="V81" s="20">
        <v>8</v>
      </c>
      <c r="W81" s="20">
        <f t="shared" si="9"/>
        <v>1.04</v>
      </c>
      <c r="X81" s="20">
        <f t="shared" si="10"/>
        <v>7.706666666666667</v>
      </c>
      <c r="Y81" s="20">
        <f t="shared" si="11"/>
        <v>11.04</v>
      </c>
      <c r="Z81" s="20">
        <v>18</v>
      </c>
      <c r="AA81" s="20">
        <f t="shared" si="12"/>
        <v>10.293333333333333</v>
      </c>
      <c r="AB81" s="20" t="s">
        <v>1229</v>
      </c>
    </row>
    <row r="82" spans="1:28" ht="14" x14ac:dyDescent="0.15">
      <c r="A82" s="23" t="s">
        <v>98</v>
      </c>
      <c r="B82" s="89"/>
      <c r="C82" s="22" t="s">
        <v>12</v>
      </c>
      <c r="D82" s="102" t="s">
        <v>50</v>
      </c>
      <c r="E82" s="65" t="s">
        <v>758</v>
      </c>
      <c r="F82" s="72" t="s">
        <v>698</v>
      </c>
      <c r="G82" s="66" t="s">
        <v>164</v>
      </c>
      <c r="H82" s="21" t="s">
        <v>484</v>
      </c>
      <c r="I82" s="18">
        <v>1</v>
      </c>
      <c r="J82" s="18" t="s">
        <v>14</v>
      </c>
      <c r="K82" s="21" t="str">
        <f>IFERROR(VLOOKUP(INVENTARIO4[[#This Row],[Code]],FOTOS[],2,FALSE),"-")</f>
        <v>-</v>
      </c>
      <c r="L82" s="21"/>
      <c r="M82" s="19">
        <f t="shared" si="7"/>
        <v>25</v>
      </c>
      <c r="N82" s="20"/>
      <c r="O82" s="108">
        <v>1</v>
      </c>
      <c r="P82" s="21">
        <f>SUMIFS(VENTAS[Cantidad],VENTAS[Código del producto Vendido],INVENTARIO4[[#This Row],[Code]])</f>
        <v>0</v>
      </c>
      <c r="Q82" s="21">
        <f>INVENTARIO4[[#This Row],[Entradas]]-INVENTARIO4[[#This Row],[Salidas]]</f>
        <v>1</v>
      </c>
      <c r="R82" s="20">
        <v>190</v>
      </c>
      <c r="S82" s="20">
        <v>18</v>
      </c>
      <c r="T82" s="20">
        <f t="shared" si="8"/>
        <v>10.555555555555555</v>
      </c>
      <c r="U82" s="21">
        <v>245</v>
      </c>
      <c r="V82" s="20">
        <v>8</v>
      </c>
      <c r="W82" s="20">
        <f t="shared" si="9"/>
        <v>1.96</v>
      </c>
      <c r="X82" s="20">
        <f t="shared" si="10"/>
        <v>12.515555555555554</v>
      </c>
      <c r="Y82" s="20">
        <f t="shared" si="11"/>
        <v>17.793333333333333</v>
      </c>
      <c r="Z82" s="20">
        <v>25</v>
      </c>
      <c r="AA82" s="20">
        <f t="shared" si="12"/>
        <v>12.484444444444446</v>
      </c>
      <c r="AB82" s="20" t="s">
        <v>1229</v>
      </c>
    </row>
    <row r="83" spans="1:28" ht="14" x14ac:dyDescent="0.15">
      <c r="A83" s="23" t="s">
        <v>99</v>
      </c>
      <c r="B83" s="89"/>
      <c r="C83" s="22" t="s">
        <v>12</v>
      </c>
      <c r="D83" s="102" t="s">
        <v>50</v>
      </c>
      <c r="E83" s="65" t="s">
        <v>758</v>
      </c>
      <c r="F83" s="72" t="s">
        <v>697</v>
      </c>
      <c r="G83" s="66" t="s">
        <v>164</v>
      </c>
      <c r="H83" s="21" t="s">
        <v>484</v>
      </c>
      <c r="I83" s="18">
        <v>1</v>
      </c>
      <c r="J83" s="18" t="s">
        <v>14</v>
      </c>
      <c r="K83" s="21" t="str">
        <f>IFERROR(VLOOKUP(INVENTARIO4[[#This Row],[Code]],FOTOS[],2,FALSE),"-")</f>
        <v>-</v>
      </c>
      <c r="L83" s="21"/>
      <c r="M83" s="19">
        <f t="shared" si="7"/>
        <v>25</v>
      </c>
      <c r="N83" s="20"/>
      <c r="O83" s="111">
        <v>1</v>
      </c>
      <c r="P83" s="21">
        <f>SUMIFS(VENTAS[Cantidad],VENTAS[Código del producto Vendido],INVENTARIO4[[#This Row],[Code]])</f>
        <v>0</v>
      </c>
      <c r="Q83" s="21">
        <f>INVENTARIO4[[#This Row],[Entradas]]-INVENTARIO4[[#This Row],[Salidas]]</f>
        <v>1</v>
      </c>
      <c r="R83" s="20">
        <v>190</v>
      </c>
      <c r="S83" s="20">
        <v>18</v>
      </c>
      <c r="T83" s="20">
        <f t="shared" si="8"/>
        <v>10.555555555555555</v>
      </c>
      <c r="U83" s="21">
        <v>290</v>
      </c>
      <c r="V83" s="20">
        <v>8</v>
      </c>
      <c r="W83" s="20">
        <f t="shared" si="9"/>
        <v>2.3199999999999998</v>
      </c>
      <c r="X83" s="20">
        <f t="shared" si="10"/>
        <v>12.875555555555556</v>
      </c>
      <c r="Y83" s="20">
        <f t="shared" si="11"/>
        <v>18.153333333333332</v>
      </c>
      <c r="Z83" s="20">
        <v>25</v>
      </c>
      <c r="AA83" s="20">
        <f t="shared" si="12"/>
        <v>12.124444444444444</v>
      </c>
      <c r="AB83" s="20" t="s">
        <v>1229</v>
      </c>
    </row>
    <row r="84" spans="1:28" ht="14" x14ac:dyDescent="0.15">
      <c r="A84" s="23" t="s">
        <v>110</v>
      </c>
      <c r="B84" s="89"/>
      <c r="C84" s="22" t="s">
        <v>12</v>
      </c>
      <c r="D84" s="102" t="s">
        <v>50</v>
      </c>
      <c r="E84" s="65" t="s">
        <v>757</v>
      </c>
      <c r="F84" s="72" t="s">
        <v>695</v>
      </c>
      <c r="G84" s="66" t="s">
        <v>164</v>
      </c>
      <c r="H84" s="21" t="s">
        <v>486</v>
      </c>
      <c r="I84" s="18">
        <v>1</v>
      </c>
      <c r="J84" s="18" t="s">
        <v>14</v>
      </c>
      <c r="K84" s="21" t="str">
        <f>IFERROR(VLOOKUP(INVENTARIO4[[#This Row],[Code]],FOTOS[],2,FALSE),"-")</f>
        <v>-</v>
      </c>
      <c r="L84" s="21"/>
      <c r="M84" s="19">
        <f t="shared" si="7"/>
        <v>25</v>
      </c>
      <c r="N84" s="20"/>
      <c r="O84" s="108">
        <v>1</v>
      </c>
      <c r="P84" s="21">
        <f>SUMIFS(VENTAS[Cantidad],VENTAS[Código del producto Vendido],INVENTARIO4[[#This Row],[Code]])</f>
        <v>0</v>
      </c>
      <c r="Q84" s="21">
        <f>INVENTARIO4[[#This Row],[Entradas]]-INVENTARIO4[[#This Row],[Salidas]]</f>
        <v>1</v>
      </c>
      <c r="R84" s="20">
        <v>225</v>
      </c>
      <c r="S84" s="20">
        <v>18</v>
      </c>
      <c r="T84" s="20">
        <f t="shared" si="8"/>
        <v>12.5</v>
      </c>
      <c r="U84" s="21">
        <v>250</v>
      </c>
      <c r="V84" s="20">
        <v>8</v>
      </c>
      <c r="W84" s="20">
        <f t="shared" si="9"/>
        <v>2</v>
      </c>
      <c r="X84" s="20">
        <f t="shared" si="10"/>
        <v>14.5</v>
      </c>
      <c r="Y84" s="20">
        <f t="shared" si="11"/>
        <v>20.75</v>
      </c>
      <c r="Z84" s="20">
        <v>25</v>
      </c>
      <c r="AA84" s="20">
        <f t="shared" si="12"/>
        <v>10.5</v>
      </c>
      <c r="AB84" s="20" t="s">
        <v>1229</v>
      </c>
    </row>
    <row r="85" spans="1:28" ht="14" x14ac:dyDescent="0.15">
      <c r="A85" s="23" t="s">
        <v>111</v>
      </c>
      <c r="B85" s="89"/>
      <c r="C85" s="22" t="s">
        <v>12</v>
      </c>
      <c r="D85" s="102" t="s">
        <v>50</v>
      </c>
      <c r="E85" s="65" t="s">
        <v>757</v>
      </c>
      <c r="F85" s="72" t="s">
        <v>697</v>
      </c>
      <c r="G85" s="66" t="s">
        <v>164</v>
      </c>
      <c r="H85" s="21" t="s">
        <v>486</v>
      </c>
      <c r="I85" s="18">
        <v>1</v>
      </c>
      <c r="J85" s="18" t="s">
        <v>14</v>
      </c>
      <c r="K85" s="21" t="str">
        <f>IFERROR(VLOOKUP(INVENTARIO4[[#This Row],[Code]],FOTOS[],2,FALSE),"-")</f>
        <v>-</v>
      </c>
      <c r="L85" s="21"/>
      <c r="M85" s="19">
        <f t="shared" si="7"/>
        <v>25</v>
      </c>
      <c r="N85" s="20"/>
      <c r="O85" s="111">
        <v>1</v>
      </c>
      <c r="P85" s="21">
        <f>SUMIFS(VENTAS[Cantidad],VENTAS[Código del producto Vendido],INVENTARIO4[[#This Row],[Code]])</f>
        <v>0</v>
      </c>
      <c r="Q85" s="21">
        <f>INVENTARIO4[[#This Row],[Entradas]]-INVENTARIO4[[#This Row],[Salidas]]</f>
        <v>1</v>
      </c>
      <c r="R85" s="20">
        <v>225</v>
      </c>
      <c r="S85" s="20">
        <v>18</v>
      </c>
      <c r="T85" s="20">
        <f t="shared" si="8"/>
        <v>12.5</v>
      </c>
      <c r="U85" s="21">
        <v>195</v>
      </c>
      <c r="V85" s="20">
        <v>8</v>
      </c>
      <c r="W85" s="20">
        <f t="shared" si="9"/>
        <v>1.56</v>
      </c>
      <c r="X85" s="20">
        <f t="shared" si="10"/>
        <v>14.06</v>
      </c>
      <c r="Y85" s="20">
        <f t="shared" si="11"/>
        <v>20.309999999999999</v>
      </c>
      <c r="Z85" s="20">
        <v>25</v>
      </c>
      <c r="AA85" s="20">
        <f t="shared" si="12"/>
        <v>10.94</v>
      </c>
      <c r="AB85" s="20" t="s">
        <v>1229</v>
      </c>
    </row>
    <row r="86" spans="1:28" ht="14" x14ac:dyDescent="0.15">
      <c r="A86" s="23" t="s">
        <v>112</v>
      </c>
      <c r="B86" s="89"/>
      <c r="C86" s="22" t="s">
        <v>12</v>
      </c>
      <c r="D86" s="102" t="s">
        <v>50</v>
      </c>
      <c r="E86" s="65" t="s">
        <v>757</v>
      </c>
      <c r="F86" s="72" t="s">
        <v>698</v>
      </c>
      <c r="G86" s="66" t="s">
        <v>164</v>
      </c>
      <c r="H86" s="21" t="s">
        <v>486</v>
      </c>
      <c r="I86" s="18">
        <v>1</v>
      </c>
      <c r="J86" s="18" t="s">
        <v>14</v>
      </c>
      <c r="K86" s="21" t="str">
        <f>IFERROR(VLOOKUP(INVENTARIO4[[#This Row],[Code]],FOTOS[],2,FALSE),"-")</f>
        <v>-</v>
      </c>
      <c r="L86" s="21"/>
      <c r="M86" s="19">
        <f t="shared" si="7"/>
        <v>25</v>
      </c>
      <c r="N86" s="20"/>
      <c r="O86" s="108">
        <v>1</v>
      </c>
      <c r="P86" s="21">
        <f>SUMIFS(VENTAS[Cantidad],VENTAS[Código del producto Vendido],INVENTARIO4[[#This Row],[Code]])</f>
        <v>0</v>
      </c>
      <c r="Q86" s="21">
        <f>INVENTARIO4[[#This Row],[Entradas]]-INVENTARIO4[[#This Row],[Salidas]]</f>
        <v>1</v>
      </c>
      <c r="R86" s="20">
        <v>225</v>
      </c>
      <c r="S86" s="20">
        <v>18</v>
      </c>
      <c r="T86" s="20">
        <f t="shared" si="8"/>
        <v>12.5</v>
      </c>
      <c r="U86" s="21">
        <v>230</v>
      </c>
      <c r="V86" s="20">
        <v>8</v>
      </c>
      <c r="W86" s="20">
        <f t="shared" si="9"/>
        <v>1.84</v>
      </c>
      <c r="X86" s="20">
        <f t="shared" si="10"/>
        <v>14.34</v>
      </c>
      <c r="Y86" s="20">
        <f t="shared" si="11"/>
        <v>20.59</v>
      </c>
      <c r="Z86" s="20">
        <v>25</v>
      </c>
      <c r="AA86" s="20">
        <f t="shared" si="12"/>
        <v>10.66</v>
      </c>
      <c r="AB86" s="20" t="s">
        <v>1229</v>
      </c>
    </row>
    <row r="87" spans="1:28" ht="14" x14ac:dyDescent="0.15">
      <c r="A87" s="23" t="s">
        <v>113</v>
      </c>
      <c r="B87" s="89"/>
      <c r="C87" s="22" t="s">
        <v>12</v>
      </c>
      <c r="D87" s="102" t="s">
        <v>50</v>
      </c>
      <c r="E87" s="65" t="s">
        <v>756</v>
      </c>
      <c r="F87" s="72" t="s">
        <v>697</v>
      </c>
      <c r="G87" s="66" t="s">
        <v>164</v>
      </c>
      <c r="H87" s="21" t="s">
        <v>487</v>
      </c>
      <c r="I87" s="18">
        <v>1</v>
      </c>
      <c r="J87" s="18" t="s">
        <v>14</v>
      </c>
      <c r="K87" s="21" t="str">
        <f>IFERROR(VLOOKUP(INVENTARIO4[[#This Row],[Code]],FOTOS[],2,FALSE),"-")</f>
        <v>-</v>
      </c>
      <c r="L87" s="21"/>
      <c r="M87" s="19">
        <f t="shared" si="7"/>
        <v>25</v>
      </c>
      <c r="N87" s="20"/>
      <c r="O87" s="111">
        <v>1</v>
      </c>
      <c r="P87" s="21">
        <f>SUMIFS(VENTAS[Cantidad],VENTAS[Código del producto Vendido],INVENTARIO4[[#This Row],[Code]])</f>
        <v>0</v>
      </c>
      <c r="Q87" s="21">
        <f>INVENTARIO4[[#This Row],[Entradas]]-INVENTARIO4[[#This Row],[Salidas]]</f>
        <v>1</v>
      </c>
      <c r="R87" s="20">
        <v>275</v>
      </c>
      <c r="S87" s="20">
        <v>18</v>
      </c>
      <c r="T87" s="20">
        <f t="shared" si="8"/>
        <v>15.277777777777779</v>
      </c>
      <c r="U87" s="21">
        <v>330</v>
      </c>
      <c r="V87" s="20">
        <v>8</v>
      </c>
      <c r="W87" s="20">
        <f t="shared" si="9"/>
        <v>2.64</v>
      </c>
      <c r="X87" s="20">
        <f t="shared" si="10"/>
        <v>17.917777777777779</v>
      </c>
      <c r="Y87" s="20">
        <f t="shared" si="11"/>
        <v>25.556666666666668</v>
      </c>
      <c r="Z87" s="20">
        <v>25</v>
      </c>
      <c r="AA87" s="20">
        <f t="shared" si="12"/>
        <v>7.0822222222222209</v>
      </c>
      <c r="AB87" s="20" t="s">
        <v>1229</v>
      </c>
    </row>
    <row r="88" spans="1:28" ht="14" x14ac:dyDescent="0.15">
      <c r="A88" s="23" t="s">
        <v>114</v>
      </c>
      <c r="B88" s="89"/>
      <c r="C88" s="22" t="s">
        <v>12</v>
      </c>
      <c r="D88" s="102" t="s">
        <v>50</v>
      </c>
      <c r="E88" s="65" t="s">
        <v>756</v>
      </c>
      <c r="F88" s="72" t="s">
        <v>692</v>
      </c>
      <c r="G88" s="66" t="s">
        <v>164</v>
      </c>
      <c r="H88" s="21" t="s">
        <v>487</v>
      </c>
      <c r="I88" s="18">
        <v>1</v>
      </c>
      <c r="J88" s="18" t="s">
        <v>14</v>
      </c>
      <c r="K88" s="21" t="str">
        <f>IFERROR(VLOOKUP(INVENTARIO4[[#This Row],[Code]],FOTOS[],2,FALSE),"-")</f>
        <v>-</v>
      </c>
      <c r="L88" s="21"/>
      <c r="M88" s="19">
        <f t="shared" si="7"/>
        <v>25</v>
      </c>
      <c r="N88" s="20"/>
      <c r="O88" s="108">
        <v>1</v>
      </c>
      <c r="P88" s="21">
        <f>SUMIFS(VENTAS[Cantidad],VENTAS[Código del producto Vendido],INVENTARIO4[[#This Row],[Code]])</f>
        <v>0</v>
      </c>
      <c r="Q88" s="21">
        <f>INVENTARIO4[[#This Row],[Entradas]]-INVENTARIO4[[#This Row],[Salidas]]</f>
        <v>1</v>
      </c>
      <c r="R88" s="20">
        <v>275</v>
      </c>
      <c r="S88" s="20">
        <v>18</v>
      </c>
      <c r="T88" s="20">
        <f t="shared" si="8"/>
        <v>15.277777777777779</v>
      </c>
      <c r="U88" s="21">
        <v>330</v>
      </c>
      <c r="V88" s="20">
        <v>8</v>
      </c>
      <c r="W88" s="20">
        <f t="shared" si="9"/>
        <v>2.64</v>
      </c>
      <c r="X88" s="20">
        <f t="shared" si="10"/>
        <v>17.917777777777779</v>
      </c>
      <c r="Y88" s="20">
        <f t="shared" si="11"/>
        <v>25.556666666666668</v>
      </c>
      <c r="Z88" s="20">
        <v>25</v>
      </c>
      <c r="AA88" s="20">
        <f t="shared" si="12"/>
        <v>7.0822222222222209</v>
      </c>
      <c r="AB88" s="20" t="s">
        <v>1229</v>
      </c>
    </row>
    <row r="89" spans="1:28" ht="14" x14ac:dyDescent="0.15">
      <c r="A89" s="23" t="s">
        <v>120</v>
      </c>
      <c r="B89" s="89"/>
      <c r="C89" s="22" t="s">
        <v>12</v>
      </c>
      <c r="D89" s="102" t="s">
        <v>52</v>
      </c>
      <c r="E89" s="65" t="s">
        <v>755</v>
      </c>
      <c r="F89" s="72" t="s">
        <v>697</v>
      </c>
      <c r="G89" s="66" t="s">
        <v>164</v>
      </c>
      <c r="H89" s="21" t="s">
        <v>488</v>
      </c>
      <c r="I89" s="18">
        <v>1</v>
      </c>
      <c r="J89" s="18" t="s">
        <v>14</v>
      </c>
      <c r="K89" s="21" t="str">
        <f>IFERROR(VLOOKUP(INVENTARIO4[[#This Row],[Code]],FOTOS[],2,FALSE),"-")</f>
        <v>-</v>
      </c>
      <c r="L89" s="21"/>
      <c r="M89" s="19">
        <f t="shared" si="7"/>
        <v>12</v>
      </c>
      <c r="N89" s="20"/>
      <c r="O89" s="111">
        <v>1</v>
      </c>
      <c r="P89" s="21">
        <f>SUMIFS(VENTAS[Cantidad],VENTAS[Código del producto Vendido],INVENTARIO4[[#This Row],[Code]])</f>
        <v>0</v>
      </c>
      <c r="Q89" s="21">
        <f>INVENTARIO4[[#This Row],[Entradas]]-INVENTARIO4[[#This Row],[Salidas]]</f>
        <v>1</v>
      </c>
      <c r="R89" s="20">
        <v>140</v>
      </c>
      <c r="S89" s="20">
        <v>18</v>
      </c>
      <c r="T89" s="20">
        <f t="shared" si="8"/>
        <v>7.7777777777777777</v>
      </c>
      <c r="U89" s="21">
        <v>135</v>
      </c>
      <c r="V89" s="20">
        <v>8</v>
      </c>
      <c r="W89" s="20">
        <f t="shared" si="9"/>
        <v>1.08</v>
      </c>
      <c r="X89" s="20">
        <f t="shared" si="10"/>
        <v>8.8577777777777769</v>
      </c>
      <c r="Y89" s="20">
        <f t="shared" si="11"/>
        <v>12.746666666666666</v>
      </c>
      <c r="Z89" s="20">
        <v>12</v>
      </c>
      <c r="AA89" s="20">
        <f t="shared" si="12"/>
        <v>3.1422222222222222</v>
      </c>
      <c r="AB89" s="20" t="s">
        <v>1229</v>
      </c>
    </row>
    <row r="90" spans="1:28" ht="14" x14ac:dyDescent="0.15">
      <c r="A90" s="23" t="s">
        <v>116</v>
      </c>
      <c r="B90" s="89"/>
      <c r="C90" s="22" t="s">
        <v>12</v>
      </c>
      <c r="D90" s="102" t="s">
        <v>50</v>
      </c>
      <c r="E90" s="65" t="s">
        <v>778</v>
      </c>
      <c r="F90" s="72" t="s">
        <v>692</v>
      </c>
      <c r="G90" s="66" t="s">
        <v>164</v>
      </c>
      <c r="H90" s="21" t="s">
        <v>489</v>
      </c>
      <c r="I90" s="18">
        <v>1</v>
      </c>
      <c r="J90" s="18" t="s">
        <v>14</v>
      </c>
      <c r="K90" s="21" t="str">
        <f>IFERROR(VLOOKUP(INVENTARIO4[[#This Row],[Code]],FOTOS[],2,FALSE),"-")</f>
        <v>-</v>
      </c>
      <c r="L90" s="21"/>
      <c r="M90" s="19">
        <f t="shared" si="7"/>
        <v>30</v>
      </c>
      <c r="N90" s="20"/>
      <c r="O90" s="108">
        <v>1</v>
      </c>
      <c r="P90" s="21">
        <f>SUMIFS(VENTAS[Cantidad],VENTAS[Código del producto Vendido],INVENTARIO4[[#This Row],[Code]])</f>
        <v>0</v>
      </c>
      <c r="Q90" s="21">
        <f>INVENTARIO4[[#This Row],[Entradas]]-INVENTARIO4[[#This Row],[Salidas]]</f>
        <v>1</v>
      </c>
      <c r="R90" s="20">
        <v>255</v>
      </c>
      <c r="S90" s="20">
        <v>18</v>
      </c>
      <c r="T90" s="20">
        <f t="shared" si="8"/>
        <v>14.166666666666666</v>
      </c>
      <c r="U90" s="21">
        <v>290</v>
      </c>
      <c r="V90" s="20">
        <v>8</v>
      </c>
      <c r="W90" s="20">
        <f t="shared" si="9"/>
        <v>2.3199999999999998</v>
      </c>
      <c r="X90" s="20">
        <f t="shared" si="10"/>
        <v>16.486666666666665</v>
      </c>
      <c r="Y90" s="20">
        <f t="shared" si="11"/>
        <v>23.57</v>
      </c>
      <c r="Z90" s="20">
        <v>30</v>
      </c>
      <c r="AA90" s="20">
        <f t="shared" si="12"/>
        <v>13.513333333333334</v>
      </c>
      <c r="AB90" s="20" t="s">
        <v>1229</v>
      </c>
    </row>
    <row r="91" spans="1:28" ht="14" x14ac:dyDescent="0.15">
      <c r="A91" s="23" t="s">
        <v>117</v>
      </c>
      <c r="B91" s="89"/>
      <c r="C91" s="22" t="s">
        <v>12</v>
      </c>
      <c r="D91" s="102" t="s">
        <v>50</v>
      </c>
      <c r="E91" s="65" t="s">
        <v>779</v>
      </c>
      <c r="F91" s="72" t="s">
        <v>692</v>
      </c>
      <c r="G91" s="66" t="s">
        <v>164</v>
      </c>
      <c r="H91" s="21" t="s">
        <v>490</v>
      </c>
      <c r="I91" s="18">
        <v>1</v>
      </c>
      <c r="J91" s="18" t="s">
        <v>14</v>
      </c>
      <c r="K91" s="21" t="str">
        <f>IFERROR(VLOOKUP(INVENTARIO4[[#This Row],[Code]],FOTOS[],2,FALSE),"-")</f>
        <v>-</v>
      </c>
      <c r="L91" s="21"/>
      <c r="M91" s="19">
        <f t="shared" si="7"/>
        <v>18</v>
      </c>
      <c r="N91" s="20"/>
      <c r="O91" s="111">
        <v>1</v>
      </c>
      <c r="P91" s="21">
        <f>SUMIFS(VENTAS[Cantidad],VENTAS[Código del producto Vendido],INVENTARIO4[[#This Row],[Code]])</f>
        <v>0</v>
      </c>
      <c r="Q91" s="21">
        <f>INVENTARIO4[[#This Row],[Entradas]]-INVENTARIO4[[#This Row],[Salidas]]</f>
        <v>1</v>
      </c>
      <c r="R91" s="20">
        <v>135</v>
      </c>
      <c r="S91" s="20">
        <v>18</v>
      </c>
      <c r="T91" s="20">
        <f t="shared" si="8"/>
        <v>7.5</v>
      </c>
      <c r="U91" s="21">
        <v>210</v>
      </c>
      <c r="V91" s="20">
        <v>8</v>
      </c>
      <c r="W91" s="20">
        <f t="shared" si="9"/>
        <v>1.68</v>
      </c>
      <c r="X91" s="20">
        <f t="shared" si="10"/>
        <v>9.18</v>
      </c>
      <c r="Y91" s="20">
        <f t="shared" si="11"/>
        <v>12.93</v>
      </c>
      <c r="Z91" s="20">
        <v>18</v>
      </c>
      <c r="AA91" s="20">
        <f t="shared" si="12"/>
        <v>8.82</v>
      </c>
      <c r="AB91" s="20" t="s">
        <v>1229</v>
      </c>
    </row>
    <row r="92" spans="1:28" ht="14" x14ac:dyDescent="0.15">
      <c r="A92" s="23" t="s">
        <v>119</v>
      </c>
      <c r="B92" s="89"/>
      <c r="C92" s="22" t="s">
        <v>12</v>
      </c>
      <c r="D92" s="102" t="s">
        <v>50</v>
      </c>
      <c r="E92" s="65" t="s">
        <v>765</v>
      </c>
      <c r="F92" s="72" t="s">
        <v>697</v>
      </c>
      <c r="G92" s="66" t="s">
        <v>164</v>
      </c>
      <c r="H92" s="21" t="s">
        <v>491</v>
      </c>
      <c r="I92" s="18">
        <v>1</v>
      </c>
      <c r="J92" s="18" t="s">
        <v>14</v>
      </c>
      <c r="K92" s="21" t="str">
        <f>IFERROR(VLOOKUP(INVENTARIO4[[#This Row],[Code]],FOTOS[],2,FALSE),"-")</f>
        <v>-</v>
      </c>
      <c r="L92" s="21"/>
      <c r="M92" s="19">
        <f t="shared" si="7"/>
        <v>22</v>
      </c>
      <c r="N92" s="20"/>
      <c r="O92" s="108">
        <v>1</v>
      </c>
      <c r="P92" s="21">
        <f>SUMIFS(VENTAS[Cantidad],VENTAS[Código del producto Vendido],INVENTARIO4[[#This Row],[Code]])</f>
        <v>0</v>
      </c>
      <c r="Q92" s="21">
        <f>INVENTARIO4[[#This Row],[Entradas]]-INVENTARIO4[[#This Row],[Salidas]]</f>
        <v>1</v>
      </c>
      <c r="R92" s="20">
        <v>200</v>
      </c>
      <c r="S92" s="20">
        <v>18</v>
      </c>
      <c r="T92" s="20">
        <f t="shared" si="8"/>
        <v>11.111111111111111</v>
      </c>
      <c r="U92" s="21">
        <v>220</v>
      </c>
      <c r="V92" s="20">
        <v>8</v>
      </c>
      <c r="W92" s="20">
        <f t="shared" si="9"/>
        <v>1.76</v>
      </c>
      <c r="X92" s="20">
        <f t="shared" si="10"/>
        <v>12.871111111111111</v>
      </c>
      <c r="Y92" s="20">
        <f t="shared" si="11"/>
        <v>18.426666666666666</v>
      </c>
      <c r="Z92" s="20">
        <v>22</v>
      </c>
      <c r="AA92" s="20">
        <f t="shared" si="12"/>
        <v>9.1288888888888895</v>
      </c>
      <c r="AB92" s="20" t="s">
        <v>1229</v>
      </c>
    </row>
    <row r="93" spans="1:28" ht="28" x14ac:dyDescent="0.15">
      <c r="A93" s="23" t="s">
        <v>118</v>
      </c>
      <c r="B93" s="89"/>
      <c r="C93" s="22" t="s">
        <v>12</v>
      </c>
      <c r="D93" s="102" t="s">
        <v>891</v>
      </c>
      <c r="E93" s="65" t="s">
        <v>782</v>
      </c>
      <c r="F93" s="72" t="s">
        <v>1259</v>
      </c>
      <c r="G93" s="66" t="s">
        <v>164</v>
      </c>
      <c r="H93" s="21" t="s">
        <v>492</v>
      </c>
      <c r="I93" s="18">
        <v>1</v>
      </c>
      <c r="J93" s="18" t="s">
        <v>14</v>
      </c>
      <c r="K93" s="21" t="str">
        <f>IFERROR(VLOOKUP(INVENTARIO4[[#This Row],[Code]],FOTOS[],2,FALSE),"-")</f>
        <v>-</v>
      </c>
      <c r="L93" s="21"/>
      <c r="M93" s="19">
        <f t="shared" si="7"/>
        <v>25</v>
      </c>
      <c r="N93" s="20"/>
      <c r="O93" s="111">
        <v>1</v>
      </c>
      <c r="P93" s="21">
        <f>SUMIFS(VENTAS[Cantidad],VENTAS[Código del producto Vendido],INVENTARIO4[[#This Row],[Code]])</f>
        <v>0</v>
      </c>
      <c r="Q93" s="21">
        <f>INVENTARIO4[[#This Row],[Entradas]]-INVENTARIO4[[#This Row],[Salidas]]</f>
        <v>1</v>
      </c>
      <c r="R93" s="20">
        <v>215</v>
      </c>
      <c r="S93" s="20">
        <v>18</v>
      </c>
      <c r="T93" s="20">
        <f t="shared" si="8"/>
        <v>11.944444444444445</v>
      </c>
      <c r="U93" s="21">
        <v>250</v>
      </c>
      <c r="V93" s="20">
        <v>8</v>
      </c>
      <c r="W93" s="20">
        <f t="shared" si="9"/>
        <v>2</v>
      </c>
      <c r="X93" s="20">
        <f t="shared" si="10"/>
        <v>13.944444444444445</v>
      </c>
      <c r="Y93" s="20">
        <f t="shared" si="11"/>
        <v>19.916666666666668</v>
      </c>
      <c r="Z93" s="20">
        <v>25</v>
      </c>
      <c r="AA93" s="20">
        <f t="shared" si="12"/>
        <v>11.055555555555555</v>
      </c>
      <c r="AB93" s="20" t="s">
        <v>1229</v>
      </c>
    </row>
    <row r="94" spans="1:28" ht="14" x14ac:dyDescent="0.15">
      <c r="A94" s="23" t="s">
        <v>145</v>
      </c>
      <c r="B94" s="89"/>
      <c r="C94" s="22" t="s">
        <v>12</v>
      </c>
      <c r="D94" s="102" t="s">
        <v>891</v>
      </c>
      <c r="E94" s="65" t="s">
        <v>791</v>
      </c>
      <c r="F94" s="72" t="s">
        <v>1260</v>
      </c>
      <c r="G94" s="66" t="s">
        <v>164</v>
      </c>
      <c r="H94" s="21" t="s">
        <v>492</v>
      </c>
      <c r="I94" s="18">
        <v>1</v>
      </c>
      <c r="J94" s="18" t="s">
        <v>14</v>
      </c>
      <c r="K94" s="21" t="str">
        <f>IFERROR(VLOOKUP(INVENTARIO4[[#This Row],[Code]],FOTOS[],2,FALSE),"-")</f>
        <v>-</v>
      </c>
      <c r="L94" s="21"/>
      <c r="M94" s="19">
        <f t="shared" si="7"/>
        <v>25</v>
      </c>
      <c r="N94" s="20"/>
      <c r="O94" s="108">
        <v>1</v>
      </c>
      <c r="P94" s="21">
        <f>SUMIFS(VENTAS[Cantidad],VENTAS[Código del producto Vendido],INVENTARIO4[[#This Row],[Code]])</f>
        <v>0</v>
      </c>
      <c r="Q94" s="21">
        <f>INVENTARIO4[[#This Row],[Entradas]]-INVENTARIO4[[#This Row],[Salidas]]</f>
        <v>1</v>
      </c>
      <c r="R94" s="20">
        <v>215</v>
      </c>
      <c r="S94" s="20">
        <v>18</v>
      </c>
      <c r="T94" s="20">
        <f t="shared" si="8"/>
        <v>11.944444444444445</v>
      </c>
      <c r="U94" s="21">
        <v>250</v>
      </c>
      <c r="V94" s="20">
        <v>8</v>
      </c>
      <c r="W94" s="20">
        <f t="shared" si="9"/>
        <v>2</v>
      </c>
      <c r="X94" s="20">
        <f t="shared" si="10"/>
        <v>13.944444444444445</v>
      </c>
      <c r="Y94" s="20">
        <f t="shared" si="11"/>
        <v>19.916666666666668</v>
      </c>
      <c r="Z94" s="20">
        <v>25</v>
      </c>
      <c r="AA94" s="20">
        <f t="shared" si="12"/>
        <v>11.055555555555555</v>
      </c>
      <c r="AB94" s="20" t="s">
        <v>1229</v>
      </c>
    </row>
    <row r="95" spans="1:28" ht="14" x14ac:dyDescent="0.15">
      <c r="A95" s="23" t="s">
        <v>122</v>
      </c>
      <c r="B95" s="89"/>
      <c r="C95" s="22" t="s">
        <v>12</v>
      </c>
      <c r="D95" s="102" t="s">
        <v>50</v>
      </c>
      <c r="E95" s="65" t="s">
        <v>792</v>
      </c>
      <c r="F95" s="72" t="s">
        <v>695</v>
      </c>
      <c r="G95" s="66" t="s">
        <v>164</v>
      </c>
      <c r="H95" s="21" t="s">
        <v>493</v>
      </c>
      <c r="I95" s="18">
        <v>1</v>
      </c>
      <c r="J95" s="18" t="s">
        <v>14</v>
      </c>
      <c r="K95" s="21" t="str">
        <f>IFERROR(VLOOKUP(INVENTARIO4[[#This Row],[Code]],FOTOS[],2,FALSE),"-")</f>
        <v>https://github.com/uberboutique/whataform-repo/raw/main/pictures/V0020.jpg</v>
      </c>
      <c r="L95" s="21"/>
      <c r="M95" s="19">
        <f t="shared" si="7"/>
        <v>30</v>
      </c>
      <c r="N95" s="20"/>
      <c r="O95" s="111">
        <v>1</v>
      </c>
      <c r="P95" s="21">
        <f>SUMIFS(VENTAS[Cantidad],VENTAS[Código del producto Vendido],INVENTARIO4[[#This Row],[Code]])</f>
        <v>1</v>
      </c>
      <c r="Q95" s="21">
        <f>INVENTARIO4[[#This Row],[Entradas]]-INVENTARIO4[[#This Row],[Salidas]]</f>
        <v>0</v>
      </c>
      <c r="R95" s="20">
        <v>270</v>
      </c>
      <c r="S95" s="20">
        <v>18</v>
      </c>
      <c r="T95" s="20">
        <f t="shared" si="8"/>
        <v>15</v>
      </c>
      <c r="U95" s="21">
        <v>435</v>
      </c>
      <c r="V95" s="20">
        <v>8</v>
      </c>
      <c r="W95" s="20">
        <f t="shared" si="9"/>
        <v>3.48</v>
      </c>
      <c r="X95" s="20">
        <f t="shared" si="10"/>
        <v>18.48</v>
      </c>
      <c r="Y95" s="20">
        <f t="shared" si="11"/>
        <v>25.98</v>
      </c>
      <c r="Z95" s="20">
        <v>30</v>
      </c>
      <c r="AA95" s="20">
        <f t="shared" si="12"/>
        <v>11.52</v>
      </c>
      <c r="AB95" s="20" t="s">
        <v>1229</v>
      </c>
    </row>
    <row r="96" spans="1:28" ht="14" x14ac:dyDescent="0.15">
      <c r="A96" s="23" t="s">
        <v>121</v>
      </c>
      <c r="B96" s="89"/>
      <c r="C96" s="22" t="s">
        <v>12</v>
      </c>
      <c r="D96" s="102" t="s">
        <v>52</v>
      </c>
      <c r="E96" s="65" t="s">
        <v>785</v>
      </c>
      <c r="F96" s="72" t="s">
        <v>697</v>
      </c>
      <c r="G96" s="66" t="s">
        <v>164</v>
      </c>
      <c r="H96" s="21" t="s">
        <v>494</v>
      </c>
      <c r="I96" s="18">
        <v>1</v>
      </c>
      <c r="J96" s="18" t="s">
        <v>14</v>
      </c>
      <c r="K96" s="21" t="str">
        <f>IFERROR(VLOOKUP(INVENTARIO4[[#This Row],[Code]],FOTOS[],2,FALSE),"-")</f>
        <v>https://github.com/uberboutique/whataform-repo/raw/main/pictures/B0008.jpg</v>
      </c>
      <c r="L96" s="21"/>
      <c r="M96" s="19">
        <f t="shared" si="7"/>
        <v>12</v>
      </c>
      <c r="N96" s="20"/>
      <c r="O96" s="108">
        <v>1</v>
      </c>
      <c r="P96" s="21">
        <f>SUMIFS(VENTAS[Cantidad],VENTAS[Código del producto Vendido],INVENTARIO4[[#This Row],[Code]])</f>
        <v>1</v>
      </c>
      <c r="Q96" s="21">
        <f>INVENTARIO4[[#This Row],[Entradas]]-INVENTARIO4[[#This Row],[Salidas]]</f>
        <v>0</v>
      </c>
      <c r="R96" s="20">
        <v>130</v>
      </c>
      <c r="S96" s="20">
        <v>18</v>
      </c>
      <c r="T96" s="20">
        <f t="shared" si="8"/>
        <v>7.2222222222222223</v>
      </c>
      <c r="U96" s="21">
        <v>125</v>
      </c>
      <c r="V96" s="20">
        <v>8</v>
      </c>
      <c r="W96" s="20">
        <f t="shared" si="9"/>
        <v>1</v>
      </c>
      <c r="X96" s="20">
        <f t="shared" si="10"/>
        <v>8.2222222222222214</v>
      </c>
      <c r="Y96" s="20">
        <f t="shared" si="11"/>
        <v>11.833333333333334</v>
      </c>
      <c r="Z96" s="20">
        <f>ROUNDUP(Y96,0)</f>
        <v>12</v>
      </c>
      <c r="AA96" s="20">
        <f t="shared" si="12"/>
        <v>3.7777777777777777</v>
      </c>
      <c r="AB96" s="20" t="s">
        <v>1229</v>
      </c>
    </row>
    <row r="97" spans="1:28" ht="14" x14ac:dyDescent="0.15">
      <c r="A97" s="23" t="s">
        <v>126</v>
      </c>
      <c r="B97" s="89"/>
      <c r="C97" s="22" t="s">
        <v>12</v>
      </c>
      <c r="D97" s="102" t="s">
        <v>52</v>
      </c>
      <c r="E97" s="65" t="s">
        <v>784</v>
      </c>
      <c r="F97" s="72" t="s">
        <v>692</v>
      </c>
      <c r="G97" s="66" t="s">
        <v>164</v>
      </c>
      <c r="H97" s="21" t="s">
        <v>495</v>
      </c>
      <c r="I97" s="18">
        <v>1</v>
      </c>
      <c r="J97" s="18" t="s">
        <v>14</v>
      </c>
      <c r="K97" s="21" t="str">
        <f>IFERROR(VLOOKUP(INVENTARIO4[[#This Row],[Code]],FOTOS[],2,FALSE),"-")</f>
        <v>-</v>
      </c>
      <c r="L97" s="21"/>
      <c r="M97" s="19">
        <f t="shared" si="7"/>
        <v>12</v>
      </c>
      <c r="N97" s="20"/>
      <c r="O97" s="111">
        <v>1</v>
      </c>
      <c r="P97" s="21">
        <f>SUMIFS(VENTAS[Cantidad],VENTAS[Código del producto Vendido],INVENTARIO4[[#This Row],[Code]])</f>
        <v>0</v>
      </c>
      <c r="Q97" s="21">
        <f>INVENTARIO4[[#This Row],[Entradas]]-INVENTARIO4[[#This Row],[Salidas]]</f>
        <v>1</v>
      </c>
      <c r="R97" s="20">
        <v>125</v>
      </c>
      <c r="S97" s="20">
        <v>18</v>
      </c>
      <c r="T97" s="20">
        <f t="shared" si="8"/>
        <v>6.9444444444444446</v>
      </c>
      <c r="U97" s="21">
        <v>120</v>
      </c>
      <c r="V97" s="20">
        <v>8</v>
      </c>
      <c r="W97" s="20">
        <f t="shared" si="9"/>
        <v>0.96</v>
      </c>
      <c r="X97" s="20">
        <f t="shared" si="10"/>
        <v>7.9044444444444446</v>
      </c>
      <c r="Y97" s="20">
        <f t="shared" si="11"/>
        <v>11.376666666666669</v>
      </c>
      <c r="Z97" s="20">
        <f>ROUNDUP(Y97,0)</f>
        <v>12</v>
      </c>
      <c r="AA97" s="20">
        <f t="shared" si="12"/>
        <v>4.0955555555555554</v>
      </c>
      <c r="AB97" s="20" t="s">
        <v>1229</v>
      </c>
    </row>
    <row r="98" spans="1:28" ht="14" x14ac:dyDescent="0.15">
      <c r="A98" s="23" t="s">
        <v>127</v>
      </c>
      <c r="B98" s="89"/>
      <c r="C98" s="22" t="s">
        <v>12</v>
      </c>
      <c r="D98" s="102" t="s">
        <v>52</v>
      </c>
      <c r="E98" s="65" t="s">
        <v>784</v>
      </c>
      <c r="F98" s="72" t="s">
        <v>697</v>
      </c>
      <c r="G98" s="66" t="s">
        <v>164</v>
      </c>
      <c r="H98" s="21" t="s">
        <v>495</v>
      </c>
      <c r="I98" s="18">
        <v>1</v>
      </c>
      <c r="J98" s="18" t="s">
        <v>14</v>
      </c>
      <c r="K98" s="21" t="str">
        <f>IFERROR(VLOOKUP(INVENTARIO4[[#This Row],[Code]],FOTOS[],2,FALSE),"-")</f>
        <v>https://github.com/uberboutique/whataform-repo/raw/main/pictures/B0010.jpg</v>
      </c>
      <c r="L98" s="21"/>
      <c r="M98" s="19">
        <f t="shared" si="7"/>
        <v>12</v>
      </c>
      <c r="N98" s="20"/>
      <c r="O98" s="108">
        <v>1</v>
      </c>
      <c r="P98" s="21">
        <f>SUMIFS(VENTAS[Cantidad],VENTAS[Código del producto Vendido],INVENTARIO4[[#This Row],[Code]])</f>
        <v>1</v>
      </c>
      <c r="Q98" s="21">
        <f>INVENTARIO4[[#This Row],[Entradas]]-INVENTARIO4[[#This Row],[Salidas]]</f>
        <v>0</v>
      </c>
      <c r="R98" s="20">
        <v>125</v>
      </c>
      <c r="S98" s="20">
        <v>18</v>
      </c>
      <c r="T98" s="20">
        <f t="shared" si="8"/>
        <v>6.9444444444444446</v>
      </c>
      <c r="U98" s="21">
        <v>120</v>
      </c>
      <c r="V98" s="20">
        <v>8</v>
      </c>
      <c r="W98" s="20">
        <f t="shared" si="9"/>
        <v>0.96</v>
      </c>
      <c r="X98" s="20">
        <f t="shared" si="10"/>
        <v>7.9044444444444446</v>
      </c>
      <c r="Y98" s="20">
        <f t="shared" si="11"/>
        <v>11.376666666666669</v>
      </c>
      <c r="Z98" s="20">
        <f>ROUNDUP(Y98,0)</f>
        <v>12</v>
      </c>
      <c r="AA98" s="20">
        <f t="shared" si="12"/>
        <v>4.0955555555555554</v>
      </c>
      <c r="AB98" s="20" t="s">
        <v>1229</v>
      </c>
    </row>
    <row r="99" spans="1:28" ht="14" x14ac:dyDescent="0.15">
      <c r="A99" s="23" t="s">
        <v>123</v>
      </c>
      <c r="B99" s="89"/>
      <c r="C99" s="22" t="s">
        <v>12</v>
      </c>
      <c r="D99" s="102" t="s">
        <v>50</v>
      </c>
      <c r="E99" s="65" t="s">
        <v>786</v>
      </c>
      <c r="F99" s="72" t="s">
        <v>697</v>
      </c>
      <c r="G99" s="66" t="s">
        <v>164</v>
      </c>
      <c r="H99" s="21" t="s">
        <v>496</v>
      </c>
      <c r="I99" s="18">
        <v>1</v>
      </c>
      <c r="J99" s="18" t="s">
        <v>14</v>
      </c>
      <c r="K99" s="21" t="str">
        <f>IFERROR(VLOOKUP(INVENTARIO4[[#This Row],[Code]],FOTOS[],2,FALSE),"-")</f>
        <v>-</v>
      </c>
      <c r="L99" s="21"/>
      <c r="M99" s="19">
        <f t="shared" si="7"/>
        <v>28</v>
      </c>
      <c r="N99" s="20"/>
      <c r="O99" s="111">
        <v>1</v>
      </c>
      <c r="P99" s="21">
        <f>SUMIFS(VENTAS[Cantidad],VENTAS[Código del producto Vendido],INVENTARIO4[[#This Row],[Code]])</f>
        <v>0</v>
      </c>
      <c r="Q99" s="21">
        <f>INVENTARIO4[[#This Row],[Entradas]]-INVENTARIO4[[#This Row],[Salidas]]</f>
        <v>1</v>
      </c>
      <c r="R99" s="20">
        <v>275</v>
      </c>
      <c r="S99" s="20">
        <v>18</v>
      </c>
      <c r="T99" s="20">
        <f t="shared" si="8"/>
        <v>15.277777777777779</v>
      </c>
      <c r="U99" s="21">
        <v>390</v>
      </c>
      <c r="V99" s="20">
        <v>8</v>
      </c>
      <c r="W99" s="20">
        <f t="shared" si="9"/>
        <v>3.12</v>
      </c>
      <c r="X99" s="20">
        <f t="shared" si="10"/>
        <v>18.39777777777778</v>
      </c>
      <c r="Y99" s="20">
        <f t="shared" si="11"/>
        <v>26.036666666666669</v>
      </c>
      <c r="Z99" s="20">
        <v>28</v>
      </c>
      <c r="AA99" s="20">
        <f t="shared" si="12"/>
        <v>9.6022222222222204</v>
      </c>
      <c r="AB99" s="20" t="s">
        <v>1229</v>
      </c>
    </row>
    <row r="100" spans="1:28" ht="14" x14ac:dyDescent="0.15">
      <c r="A100" s="23" t="s">
        <v>124</v>
      </c>
      <c r="B100" s="89"/>
      <c r="C100" s="22" t="s">
        <v>12</v>
      </c>
      <c r="D100" s="102" t="s">
        <v>50</v>
      </c>
      <c r="E100" s="65" t="s">
        <v>786</v>
      </c>
      <c r="F100" s="72" t="s">
        <v>692</v>
      </c>
      <c r="G100" s="66" t="s">
        <v>164</v>
      </c>
      <c r="H100" s="21" t="s">
        <v>496</v>
      </c>
      <c r="I100" s="18">
        <v>1</v>
      </c>
      <c r="J100" s="18" t="s">
        <v>14</v>
      </c>
      <c r="K100" s="21" t="str">
        <f>IFERROR(VLOOKUP(INVENTARIO4[[#This Row],[Code]],FOTOS[],2,FALSE),"-")</f>
        <v>-</v>
      </c>
      <c r="L100" s="21"/>
      <c r="M100" s="19">
        <f t="shared" si="7"/>
        <v>28</v>
      </c>
      <c r="N100" s="20"/>
      <c r="O100" s="108">
        <v>1</v>
      </c>
      <c r="P100" s="21">
        <f>SUMIFS(VENTAS[Cantidad],VENTAS[Código del producto Vendido],INVENTARIO4[[#This Row],[Code]])</f>
        <v>0</v>
      </c>
      <c r="Q100" s="21">
        <f>INVENTARIO4[[#This Row],[Entradas]]-INVENTARIO4[[#This Row],[Salidas]]</f>
        <v>1</v>
      </c>
      <c r="R100" s="20">
        <v>275</v>
      </c>
      <c r="S100" s="20">
        <v>18</v>
      </c>
      <c r="T100" s="20">
        <f t="shared" si="8"/>
        <v>15.277777777777779</v>
      </c>
      <c r="U100" s="21">
        <v>295</v>
      </c>
      <c r="V100" s="20">
        <v>8</v>
      </c>
      <c r="W100" s="20">
        <f t="shared" si="9"/>
        <v>2.36</v>
      </c>
      <c r="X100" s="20">
        <f t="shared" si="10"/>
        <v>17.637777777777778</v>
      </c>
      <c r="Y100" s="20">
        <f t="shared" si="11"/>
        <v>25.276666666666667</v>
      </c>
      <c r="Z100" s="20">
        <v>28</v>
      </c>
      <c r="AA100" s="20">
        <f t="shared" si="12"/>
        <v>10.362222222222222</v>
      </c>
      <c r="AB100" s="20" t="s">
        <v>1229</v>
      </c>
    </row>
    <row r="101" spans="1:28" ht="14" x14ac:dyDescent="0.15">
      <c r="A101" s="23" t="s">
        <v>125</v>
      </c>
      <c r="B101" s="89"/>
      <c r="C101" s="22" t="s">
        <v>12</v>
      </c>
      <c r="D101" s="102" t="s">
        <v>50</v>
      </c>
      <c r="E101" s="65" t="s">
        <v>787</v>
      </c>
      <c r="F101" s="72" t="s">
        <v>698</v>
      </c>
      <c r="G101" s="66" t="s">
        <v>164</v>
      </c>
      <c r="H101" s="21" t="s">
        <v>497</v>
      </c>
      <c r="I101" s="18">
        <v>1</v>
      </c>
      <c r="J101" s="18" t="s">
        <v>14</v>
      </c>
      <c r="K101" s="21" t="str">
        <f>IFERROR(VLOOKUP(INVENTARIO4[[#This Row],[Code]],FOTOS[],2,FALSE),"-")</f>
        <v>-</v>
      </c>
      <c r="L101" s="21"/>
      <c r="M101" s="19">
        <f t="shared" si="7"/>
        <v>20</v>
      </c>
      <c r="N101" s="20"/>
      <c r="O101" s="111">
        <v>1</v>
      </c>
      <c r="P101" s="21">
        <f>SUMIFS(VENTAS[Cantidad],VENTAS[Código del producto Vendido],INVENTARIO4[[#This Row],[Code]])</f>
        <v>0</v>
      </c>
      <c r="Q101" s="21">
        <f>INVENTARIO4[[#This Row],[Entradas]]-INVENTARIO4[[#This Row],[Salidas]]</f>
        <v>1</v>
      </c>
      <c r="R101" s="20">
        <v>190</v>
      </c>
      <c r="S101" s="20">
        <v>18</v>
      </c>
      <c r="T101" s="20">
        <f t="shared" si="8"/>
        <v>10.555555555555555</v>
      </c>
      <c r="U101" s="21">
        <v>165</v>
      </c>
      <c r="V101" s="20">
        <v>8</v>
      </c>
      <c r="W101" s="20">
        <f t="shared" si="9"/>
        <v>1.32</v>
      </c>
      <c r="X101" s="20">
        <f t="shared" si="10"/>
        <v>11.875555555555556</v>
      </c>
      <c r="Y101" s="20">
        <f t="shared" si="11"/>
        <v>17.153333333333332</v>
      </c>
      <c r="Z101" s="20">
        <v>20</v>
      </c>
      <c r="AA101" s="20">
        <f t="shared" si="12"/>
        <v>8.1244444444444444</v>
      </c>
      <c r="AB101" s="20" t="s">
        <v>1229</v>
      </c>
    </row>
    <row r="102" spans="1:28" ht="14" x14ac:dyDescent="0.15">
      <c r="A102" s="23" t="s">
        <v>129</v>
      </c>
      <c r="B102" s="89"/>
      <c r="C102" s="22" t="s">
        <v>12</v>
      </c>
      <c r="D102" s="102" t="s">
        <v>50</v>
      </c>
      <c r="E102" s="65" t="s">
        <v>787</v>
      </c>
      <c r="F102" s="72" t="s">
        <v>697</v>
      </c>
      <c r="G102" s="66" t="s">
        <v>164</v>
      </c>
      <c r="H102" s="21" t="s">
        <v>497</v>
      </c>
      <c r="I102" s="18">
        <v>1</v>
      </c>
      <c r="J102" s="18" t="s">
        <v>14</v>
      </c>
      <c r="K102" s="21" t="str">
        <f>IFERROR(VLOOKUP(INVENTARIO4[[#This Row],[Code]],FOTOS[],2,FALSE),"-")</f>
        <v>https://github.com/uberboutique/whataform-repo/raw/main/pictures/V0025.jpg</v>
      </c>
      <c r="L102" s="21"/>
      <c r="M102" s="19">
        <f t="shared" si="7"/>
        <v>20</v>
      </c>
      <c r="N102" s="20"/>
      <c r="O102" s="108">
        <v>1</v>
      </c>
      <c r="P102" s="21">
        <f>SUMIFS(VENTAS[Cantidad],VENTAS[Código del producto Vendido],INVENTARIO4[[#This Row],[Code]])</f>
        <v>1</v>
      </c>
      <c r="Q102" s="21">
        <f>INVENTARIO4[[#This Row],[Entradas]]-INVENTARIO4[[#This Row],[Salidas]]</f>
        <v>0</v>
      </c>
      <c r="R102" s="20">
        <v>190</v>
      </c>
      <c r="S102" s="20">
        <v>18</v>
      </c>
      <c r="T102" s="20">
        <f t="shared" si="8"/>
        <v>10.555555555555555</v>
      </c>
      <c r="U102" s="21">
        <v>155</v>
      </c>
      <c r="V102" s="20">
        <v>8</v>
      </c>
      <c r="W102" s="20">
        <f t="shared" si="9"/>
        <v>1.24</v>
      </c>
      <c r="X102" s="20">
        <f t="shared" si="10"/>
        <v>11.795555555555556</v>
      </c>
      <c r="Y102" s="20">
        <f t="shared" si="11"/>
        <v>17.073333333333331</v>
      </c>
      <c r="Z102" s="20">
        <v>20</v>
      </c>
      <c r="AA102" s="20">
        <f t="shared" si="12"/>
        <v>8.2044444444444444</v>
      </c>
      <c r="AB102" s="20" t="s">
        <v>1229</v>
      </c>
    </row>
    <row r="103" spans="1:28" ht="14" x14ac:dyDescent="0.15">
      <c r="A103" s="97" t="s">
        <v>128</v>
      </c>
      <c r="B103" s="89"/>
      <c r="C103" s="22" t="s">
        <v>12</v>
      </c>
      <c r="D103" s="102" t="s">
        <v>52</v>
      </c>
      <c r="E103" s="65" t="s">
        <v>788</v>
      </c>
      <c r="F103" s="72" t="s">
        <v>697</v>
      </c>
      <c r="G103" s="66" t="s">
        <v>164</v>
      </c>
      <c r="H103" s="21" t="s">
        <v>498</v>
      </c>
      <c r="I103" s="18">
        <v>1</v>
      </c>
      <c r="J103" s="18" t="s">
        <v>14</v>
      </c>
      <c r="K103" s="21" t="str">
        <f>IFERROR(VLOOKUP(INVENTARIO4[[#This Row],[Code]],FOTOS[],2,FALSE),"-")</f>
        <v>-</v>
      </c>
      <c r="L103" s="21"/>
      <c r="M103" s="19">
        <f t="shared" si="7"/>
        <v>14</v>
      </c>
      <c r="N103" s="20"/>
      <c r="O103" s="111">
        <v>1</v>
      </c>
      <c r="P103" s="21">
        <f>SUMIFS(VENTAS[Cantidad],VENTAS[Código del producto Vendido],INVENTARIO4[[#This Row],[Code]])</f>
        <v>0</v>
      </c>
      <c r="Q103" s="21">
        <f>INVENTARIO4[[#This Row],[Entradas]]-INVENTARIO4[[#This Row],[Salidas]]</f>
        <v>1</v>
      </c>
      <c r="R103" s="20">
        <v>143</v>
      </c>
      <c r="S103" s="20">
        <v>18</v>
      </c>
      <c r="T103" s="20">
        <f t="shared" si="8"/>
        <v>7.9444444444444446</v>
      </c>
      <c r="U103" s="21">
        <v>145</v>
      </c>
      <c r="V103" s="20">
        <v>8</v>
      </c>
      <c r="W103" s="20">
        <f t="shared" si="9"/>
        <v>1.1599999999999999</v>
      </c>
      <c r="X103" s="20">
        <f t="shared" si="10"/>
        <v>9.1044444444444448</v>
      </c>
      <c r="Y103" s="20">
        <f t="shared" si="11"/>
        <v>13.076666666666668</v>
      </c>
      <c r="Z103" s="20">
        <v>14</v>
      </c>
      <c r="AA103" s="20">
        <f t="shared" si="12"/>
        <v>4.8955555555555552</v>
      </c>
      <c r="AB103" s="20" t="s">
        <v>1229</v>
      </c>
    </row>
    <row r="104" spans="1:28" ht="14" x14ac:dyDescent="0.15">
      <c r="A104" s="38" t="s">
        <v>131</v>
      </c>
      <c r="B104" s="89"/>
      <c r="C104" s="22" t="s">
        <v>12</v>
      </c>
      <c r="D104" s="102" t="s">
        <v>52</v>
      </c>
      <c r="E104" s="65" t="s">
        <v>858</v>
      </c>
      <c r="F104" s="72" t="s">
        <v>698</v>
      </c>
      <c r="G104" s="66" t="s">
        <v>164</v>
      </c>
      <c r="H104" s="21" t="s">
        <v>498</v>
      </c>
      <c r="I104" s="18">
        <v>1</v>
      </c>
      <c r="J104" s="18" t="s">
        <v>14</v>
      </c>
      <c r="K104" s="21" t="str">
        <f>IFERROR(VLOOKUP(INVENTARIO4[[#This Row],[Code]],FOTOS[],2,FALSE),"-")</f>
        <v>-</v>
      </c>
      <c r="L104" s="21"/>
      <c r="M104" s="19">
        <f t="shared" si="7"/>
        <v>14</v>
      </c>
      <c r="N104" s="20"/>
      <c r="O104" s="108">
        <v>1</v>
      </c>
      <c r="P104" s="21">
        <f>SUMIFS(VENTAS[Cantidad],VENTAS[Código del producto Vendido],INVENTARIO4[[#This Row],[Code]])</f>
        <v>0</v>
      </c>
      <c r="Q104" s="21">
        <f>INVENTARIO4[[#This Row],[Entradas]]-INVENTARIO4[[#This Row],[Salidas]]</f>
        <v>1</v>
      </c>
      <c r="R104" s="20">
        <v>121</v>
      </c>
      <c r="S104" s="20">
        <v>18</v>
      </c>
      <c r="T104" s="20">
        <f t="shared" si="8"/>
        <v>6.7222222222222223</v>
      </c>
      <c r="U104" s="21">
        <v>165</v>
      </c>
      <c r="V104" s="20">
        <v>8</v>
      </c>
      <c r="W104" s="20">
        <f t="shared" si="9"/>
        <v>1.32</v>
      </c>
      <c r="X104" s="20">
        <f t="shared" si="10"/>
        <v>8.0422222222222217</v>
      </c>
      <c r="Y104" s="20">
        <f t="shared" si="11"/>
        <v>11.403333333333334</v>
      </c>
      <c r="Z104" s="20">
        <v>14</v>
      </c>
      <c r="AA104" s="20">
        <f t="shared" si="12"/>
        <v>5.9577777777777774</v>
      </c>
      <c r="AB104" s="20" t="s">
        <v>1229</v>
      </c>
    </row>
    <row r="105" spans="1:28" ht="14" x14ac:dyDescent="0.15">
      <c r="A105" s="23" t="s">
        <v>130</v>
      </c>
      <c r="B105" s="89"/>
      <c r="C105" s="22" t="s">
        <v>12</v>
      </c>
      <c r="D105" s="102" t="s">
        <v>50</v>
      </c>
      <c r="E105" s="65" t="s">
        <v>859</v>
      </c>
      <c r="F105" s="72" t="s">
        <v>693</v>
      </c>
      <c r="G105" s="66" t="s">
        <v>164</v>
      </c>
      <c r="H105" s="21" t="s">
        <v>499</v>
      </c>
      <c r="I105" s="18">
        <v>1</v>
      </c>
      <c r="J105" s="18" t="s">
        <v>14</v>
      </c>
      <c r="K105" s="21" t="str">
        <f>IFERROR(VLOOKUP(INVENTARIO4[[#This Row],[Code]],FOTOS[],2,FALSE),"-")</f>
        <v>-</v>
      </c>
      <c r="L105" s="21"/>
      <c r="M105" s="19">
        <f t="shared" si="7"/>
        <v>25</v>
      </c>
      <c r="N105" s="20"/>
      <c r="O105" s="111">
        <v>1</v>
      </c>
      <c r="P105" s="21">
        <f>SUMIFS(VENTAS[Cantidad],VENTAS[Código del producto Vendido],INVENTARIO4[[#This Row],[Code]])</f>
        <v>0</v>
      </c>
      <c r="Q105" s="21">
        <f>INVENTARIO4[[#This Row],[Entradas]]-INVENTARIO4[[#This Row],[Salidas]]</f>
        <v>1</v>
      </c>
      <c r="R105" s="20">
        <v>270</v>
      </c>
      <c r="S105" s="20">
        <v>18</v>
      </c>
      <c r="T105" s="20">
        <f t="shared" si="8"/>
        <v>15</v>
      </c>
      <c r="U105" s="21">
        <v>275</v>
      </c>
      <c r="V105" s="20">
        <v>8</v>
      </c>
      <c r="W105" s="20">
        <f t="shared" si="9"/>
        <v>2.2000000000000002</v>
      </c>
      <c r="X105" s="20">
        <f t="shared" si="10"/>
        <v>17.2</v>
      </c>
      <c r="Y105" s="20">
        <f t="shared" si="11"/>
        <v>24.7</v>
      </c>
      <c r="Z105" s="20">
        <f>ROUNDUP(Y105,0)</f>
        <v>25</v>
      </c>
      <c r="AA105" s="20">
        <f t="shared" si="12"/>
        <v>7.8</v>
      </c>
      <c r="AB105" s="20" t="s">
        <v>1229</v>
      </c>
    </row>
    <row r="106" spans="1:28" ht="14" x14ac:dyDescent="0.15">
      <c r="A106" s="23" t="s">
        <v>137</v>
      </c>
      <c r="B106" s="89"/>
      <c r="C106" s="22" t="s">
        <v>12</v>
      </c>
      <c r="D106" s="102" t="s">
        <v>50</v>
      </c>
      <c r="E106" s="65" t="s">
        <v>859</v>
      </c>
      <c r="F106" s="72" t="s">
        <v>697</v>
      </c>
      <c r="G106" s="66" t="s">
        <v>164</v>
      </c>
      <c r="H106" s="21" t="s">
        <v>499</v>
      </c>
      <c r="I106" s="18">
        <v>1</v>
      </c>
      <c r="J106" s="18" t="s">
        <v>14</v>
      </c>
      <c r="K106" s="21" t="str">
        <f>IFERROR(VLOOKUP(INVENTARIO4[[#This Row],[Code]],FOTOS[],2,FALSE),"-")</f>
        <v>-</v>
      </c>
      <c r="L106" s="21"/>
      <c r="M106" s="19">
        <f t="shared" si="7"/>
        <v>25</v>
      </c>
      <c r="N106" s="20"/>
      <c r="O106" s="108">
        <v>1</v>
      </c>
      <c r="P106" s="21">
        <f>SUMIFS(VENTAS[Cantidad],VENTAS[Código del producto Vendido],INVENTARIO4[[#This Row],[Code]])</f>
        <v>0</v>
      </c>
      <c r="Q106" s="21">
        <f>INVENTARIO4[[#This Row],[Entradas]]-INVENTARIO4[[#This Row],[Salidas]]</f>
        <v>1</v>
      </c>
      <c r="R106" s="20">
        <v>270</v>
      </c>
      <c r="S106" s="20">
        <v>18</v>
      </c>
      <c r="T106" s="20">
        <f t="shared" si="8"/>
        <v>15</v>
      </c>
      <c r="U106" s="21">
        <v>220</v>
      </c>
      <c r="V106" s="20">
        <v>8</v>
      </c>
      <c r="W106" s="20">
        <f t="shared" si="9"/>
        <v>1.76</v>
      </c>
      <c r="X106" s="20">
        <f t="shared" si="10"/>
        <v>16.760000000000002</v>
      </c>
      <c r="Y106" s="20">
        <f t="shared" si="11"/>
        <v>24.26</v>
      </c>
      <c r="Z106" s="20">
        <f>ROUNDUP(Y106,0)</f>
        <v>25</v>
      </c>
      <c r="AA106" s="20">
        <f t="shared" si="12"/>
        <v>8.24</v>
      </c>
      <c r="AB106" s="20" t="s">
        <v>1229</v>
      </c>
    </row>
    <row r="107" spans="1:28" ht="14" x14ac:dyDescent="0.15">
      <c r="A107" s="23" t="s">
        <v>138</v>
      </c>
      <c r="B107" s="89"/>
      <c r="C107" s="22" t="s">
        <v>12</v>
      </c>
      <c r="D107" s="102" t="s">
        <v>50</v>
      </c>
      <c r="E107" s="65" t="s">
        <v>859</v>
      </c>
      <c r="F107" s="72" t="s">
        <v>695</v>
      </c>
      <c r="G107" s="66" t="s">
        <v>164</v>
      </c>
      <c r="H107" s="21" t="s">
        <v>499</v>
      </c>
      <c r="I107" s="18">
        <v>1</v>
      </c>
      <c r="J107" s="18" t="s">
        <v>14</v>
      </c>
      <c r="K107" s="21" t="str">
        <f>IFERROR(VLOOKUP(INVENTARIO4[[#This Row],[Code]],FOTOS[],2,FALSE),"-")</f>
        <v>-</v>
      </c>
      <c r="L107" s="21"/>
      <c r="M107" s="19">
        <f t="shared" si="7"/>
        <v>25</v>
      </c>
      <c r="N107" s="20"/>
      <c r="O107" s="111">
        <v>1</v>
      </c>
      <c r="P107" s="21">
        <f>SUMIFS(VENTAS[Cantidad],VENTAS[Código del producto Vendido],INVENTARIO4[[#This Row],[Code]])</f>
        <v>0</v>
      </c>
      <c r="Q107" s="21">
        <f>INVENTARIO4[[#This Row],[Entradas]]-INVENTARIO4[[#This Row],[Salidas]]</f>
        <v>1</v>
      </c>
      <c r="R107" s="20">
        <v>270</v>
      </c>
      <c r="S107" s="20">
        <v>18</v>
      </c>
      <c r="T107" s="20">
        <f t="shared" si="8"/>
        <v>15</v>
      </c>
      <c r="U107" s="21">
        <v>225</v>
      </c>
      <c r="V107" s="20">
        <v>8</v>
      </c>
      <c r="W107" s="20">
        <f t="shared" si="9"/>
        <v>1.8</v>
      </c>
      <c r="X107" s="20">
        <f t="shared" si="10"/>
        <v>16.8</v>
      </c>
      <c r="Y107" s="20">
        <f t="shared" si="11"/>
        <v>24.3</v>
      </c>
      <c r="Z107" s="20">
        <f>ROUNDUP(Y107,0)</f>
        <v>25</v>
      </c>
      <c r="AA107" s="20">
        <f t="shared" si="12"/>
        <v>8.1999999999999993</v>
      </c>
      <c r="AB107" s="20" t="s">
        <v>1229</v>
      </c>
    </row>
    <row r="108" spans="1:28" ht="14" x14ac:dyDescent="0.15">
      <c r="A108" s="38" t="s">
        <v>132</v>
      </c>
      <c r="B108" s="89"/>
      <c r="C108" s="22" t="s">
        <v>12</v>
      </c>
      <c r="D108" s="102" t="s">
        <v>52</v>
      </c>
      <c r="E108" s="65" t="s">
        <v>762</v>
      </c>
      <c r="F108" s="72" t="s">
        <v>692</v>
      </c>
      <c r="G108" s="66" t="s">
        <v>164</v>
      </c>
      <c r="H108" s="21" t="s">
        <v>500</v>
      </c>
      <c r="I108" s="18">
        <v>1</v>
      </c>
      <c r="J108" s="18" t="s">
        <v>14</v>
      </c>
      <c r="K108" s="21" t="str">
        <f>IFERROR(VLOOKUP(INVENTARIO4[[#This Row],[Code]],FOTOS[],2,FALSE),"-")</f>
        <v>-</v>
      </c>
      <c r="L108" s="21"/>
      <c r="M108" s="19">
        <v>14</v>
      </c>
      <c r="N108" s="20"/>
      <c r="O108" s="108">
        <v>1</v>
      </c>
      <c r="P108" s="21">
        <f>SUMIFS(VENTAS[Cantidad],VENTAS[Código del producto Vendido],INVENTARIO4[[#This Row],[Code]])</f>
        <v>0</v>
      </c>
      <c r="Q108" s="21">
        <f>INVENTARIO4[[#This Row],[Entradas]]-INVENTARIO4[[#This Row],[Salidas]]</f>
        <v>1</v>
      </c>
      <c r="R108" s="20">
        <v>130</v>
      </c>
      <c r="S108" s="20">
        <v>18</v>
      </c>
      <c r="T108" s="20">
        <f t="shared" si="8"/>
        <v>7.2222222222222223</v>
      </c>
      <c r="U108" s="21">
        <v>140</v>
      </c>
      <c r="V108" s="20">
        <v>8</v>
      </c>
      <c r="W108" s="20">
        <f t="shared" si="9"/>
        <v>1.1200000000000001</v>
      </c>
      <c r="X108" s="20">
        <f t="shared" si="10"/>
        <v>8.3422222222222224</v>
      </c>
      <c r="Y108" s="20">
        <f t="shared" si="11"/>
        <v>11.953333333333333</v>
      </c>
      <c r="Z108" s="20">
        <v>14</v>
      </c>
      <c r="AA108" s="20">
        <f t="shared" si="12"/>
        <v>5.6577777777777776</v>
      </c>
      <c r="AB108" s="20" t="s">
        <v>1229</v>
      </c>
    </row>
    <row r="109" spans="1:28" ht="14" x14ac:dyDescent="0.15">
      <c r="A109" s="97" t="s">
        <v>133</v>
      </c>
      <c r="B109" s="89"/>
      <c r="C109" s="22" t="s">
        <v>12</v>
      </c>
      <c r="D109" s="102" t="s">
        <v>52</v>
      </c>
      <c r="E109" s="65" t="s">
        <v>762</v>
      </c>
      <c r="F109" s="72" t="s">
        <v>697</v>
      </c>
      <c r="G109" s="66" t="s">
        <v>164</v>
      </c>
      <c r="H109" s="21" t="s">
        <v>500</v>
      </c>
      <c r="I109" s="18">
        <v>1</v>
      </c>
      <c r="J109" s="18" t="s">
        <v>14</v>
      </c>
      <c r="K109" s="21" t="str">
        <f>IFERROR(VLOOKUP(INVENTARIO4[[#This Row],[Code]],FOTOS[],2,FALSE),"-")</f>
        <v>-</v>
      </c>
      <c r="L109" s="21"/>
      <c r="M109" s="19">
        <v>14</v>
      </c>
      <c r="N109" s="20"/>
      <c r="O109" s="111">
        <v>1</v>
      </c>
      <c r="P109" s="21">
        <f>SUMIFS(VENTAS[Cantidad],VENTAS[Código del producto Vendido],INVENTARIO4[[#This Row],[Code]])</f>
        <v>0</v>
      </c>
      <c r="Q109" s="21">
        <f>INVENTARIO4[[#This Row],[Entradas]]-INVENTARIO4[[#This Row],[Salidas]]</f>
        <v>1</v>
      </c>
      <c r="R109" s="20">
        <v>130</v>
      </c>
      <c r="S109" s="20">
        <v>18</v>
      </c>
      <c r="T109" s="20">
        <f t="shared" si="8"/>
        <v>7.2222222222222223</v>
      </c>
      <c r="U109" s="21">
        <v>140</v>
      </c>
      <c r="V109" s="20">
        <v>8</v>
      </c>
      <c r="W109" s="20">
        <f t="shared" si="9"/>
        <v>1.1200000000000001</v>
      </c>
      <c r="X109" s="20">
        <f t="shared" si="10"/>
        <v>8.3422222222222224</v>
      </c>
      <c r="Y109" s="20">
        <f t="shared" si="11"/>
        <v>11.953333333333333</v>
      </c>
      <c r="Z109" s="20">
        <v>14</v>
      </c>
      <c r="AA109" s="20">
        <f t="shared" si="12"/>
        <v>5.6577777777777776</v>
      </c>
      <c r="AB109" s="20" t="s">
        <v>1229</v>
      </c>
    </row>
    <row r="110" spans="1:28" ht="14" x14ac:dyDescent="0.15">
      <c r="A110" s="38" t="s">
        <v>134</v>
      </c>
      <c r="B110" s="89"/>
      <c r="C110" s="22" t="s">
        <v>12</v>
      </c>
      <c r="D110" s="102" t="s">
        <v>52</v>
      </c>
      <c r="E110" s="65" t="s">
        <v>860</v>
      </c>
      <c r="F110" s="72" t="s">
        <v>695</v>
      </c>
      <c r="G110" s="66" t="s">
        <v>164</v>
      </c>
      <c r="H110" s="21" t="s">
        <v>501</v>
      </c>
      <c r="I110" s="18">
        <v>1</v>
      </c>
      <c r="J110" s="18" t="s">
        <v>14</v>
      </c>
      <c r="K110" s="21" t="str">
        <f>IFERROR(VLOOKUP(INVENTARIO4[[#This Row],[Code]],FOTOS[],2,FALSE),"-")</f>
        <v>-</v>
      </c>
      <c r="L110" s="21"/>
      <c r="M110" s="19">
        <f t="shared" si="7"/>
        <v>14</v>
      </c>
      <c r="N110" s="20"/>
      <c r="O110" s="108">
        <v>1</v>
      </c>
      <c r="P110" s="21">
        <f>SUMIFS(VENTAS[Cantidad],VENTAS[Código del producto Vendido],INVENTARIO4[[#This Row],[Code]])</f>
        <v>0</v>
      </c>
      <c r="Q110" s="21">
        <f>INVENTARIO4[[#This Row],[Entradas]]-INVENTARIO4[[#This Row],[Salidas]]</f>
        <v>1</v>
      </c>
      <c r="R110" s="20">
        <v>110</v>
      </c>
      <c r="S110" s="20">
        <v>18</v>
      </c>
      <c r="T110" s="20">
        <f t="shared" si="8"/>
        <v>6.1111111111111107</v>
      </c>
      <c r="U110" s="21">
        <v>175</v>
      </c>
      <c r="V110" s="20">
        <v>8</v>
      </c>
      <c r="W110" s="20">
        <f t="shared" si="9"/>
        <v>1.4</v>
      </c>
      <c r="X110" s="20">
        <f t="shared" si="10"/>
        <v>7.5111111111111111</v>
      </c>
      <c r="Y110" s="20">
        <f t="shared" si="11"/>
        <v>10.566666666666666</v>
      </c>
      <c r="Z110" s="20">
        <v>14</v>
      </c>
      <c r="AA110" s="20">
        <f t="shared" si="12"/>
        <v>6.4888888888888889</v>
      </c>
      <c r="AB110" s="20" t="s">
        <v>1229</v>
      </c>
    </row>
    <row r="111" spans="1:28" ht="14" x14ac:dyDescent="0.15">
      <c r="A111" s="97" t="s">
        <v>135</v>
      </c>
      <c r="B111" s="89"/>
      <c r="C111" s="22" t="s">
        <v>12</v>
      </c>
      <c r="D111" s="102" t="s">
        <v>52</v>
      </c>
      <c r="E111" s="65" t="s">
        <v>861</v>
      </c>
      <c r="F111" s="72" t="s">
        <v>695</v>
      </c>
      <c r="G111" s="66" t="s">
        <v>164</v>
      </c>
      <c r="H111" s="21" t="s">
        <v>502</v>
      </c>
      <c r="I111" s="18">
        <v>1</v>
      </c>
      <c r="J111" s="18" t="s">
        <v>14</v>
      </c>
      <c r="K111" s="21" t="str">
        <f>IFERROR(VLOOKUP(INVENTARIO4[[#This Row],[Code]],FOTOS[],2,FALSE),"-")</f>
        <v>-</v>
      </c>
      <c r="L111" s="21"/>
      <c r="M111" s="19">
        <f t="shared" si="7"/>
        <v>12</v>
      </c>
      <c r="N111" s="20"/>
      <c r="O111" s="111">
        <v>1</v>
      </c>
      <c r="P111" s="21">
        <f>SUMIFS(VENTAS[Cantidad],VENTAS[Código del producto Vendido],INVENTARIO4[[#This Row],[Code]])</f>
        <v>0</v>
      </c>
      <c r="Q111" s="21">
        <f>INVENTARIO4[[#This Row],[Entradas]]-INVENTARIO4[[#This Row],[Salidas]]</f>
        <v>1</v>
      </c>
      <c r="R111" s="20">
        <v>130</v>
      </c>
      <c r="S111" s="20">
        <v>18</v>
      </c>
      <c r="T111" s="20">
        <f t="shared" si="8"/>
        <v>7.2222222222222223</v>
      </c>
      <c r="U111" s="21">
        <v>110</v>
      </c>
      <c r="V111" s="20">
        <v>8</v>
      </c>
      <c r="W111" s="20">
        <f t="shared" si="9"/>
        <v>0.88</v>
      </c>
      <c r="X111" s="20">
        <f t="shared" si="10"/>
        <v>8.1022222222222222</v>
      </c>
      <c r="Y111" s="20">
        <f t="shared" si="11"/>
        <v>11.713333333333335</v>
      </c>
      <c r="Z111" s="20">
        <f>ROUNDUP(Y111,0)</f>
        <v>12</v>
      </c>
      <c r="AA111" s="20">
        <f t="shared" si="12"/>
        <v>3.8977777777777778</v>
      </c>
      <c r="AB111" s="20" t="s">
        <v>1229</v>
      </c>
    </row>
    <row r="112" spans="1:28" ht="14" x14ac:dyDescent="0.15">
      <c r="A112" s="38" t="s">
        <v>136</v>
      </c>
      <c r="B112" s="89"/>
      <c r="C112" s="22" t="s">
        <v>12</v>
      </c>
      <c r="D112" s="102" t="s">
        <v>52</v>
      </c>
      <c r="E112" s="65" t="s">
        <v>861</v>
      </c>
      <c r="F112" s="72" t="s">
        <v>697</v>
      </c>
      <c r="G112" s="66" t="s">
        <v>164</v>
      </c>
      <c r="H112" s="21" t="s">
        <v>502</v>
      </c>
      <c r="I112" s="18">
        <v>1</v>
      </c>
      <c r="J112" s="18" t="s">
        <v>14</v>
      </c>
      <c r="K112" s="21" t="str">
        <f>IFERROR(VLOOKUP(INVENTARIO4[[#This Row],[Code]],FOTOS[],2,FALSE),"-")</f>
        <v>-</v>
      </c>
      <c r="L112" s="21"/>
      <c r="M112" s="19">
        <f t="shared" si="7"/>
        <v>12</v>
      </c>
      <c r="N112" s="20"/>
      <c r="O112" s="108">
        <v>1</v>
      </c>
      <c r="P112" s="21">
        <f>SUMIFS(VENTAS[Cantidad],VENTAS[Código del producto Vendido],INVENTARIO4[[#This Row],[Code]])</f>
        <v>0</v>
      </c>
      <c r="Q112" s="21">
        <f>INVENTARIO4[[#This Row],[Entradas]]-INVENTARIO4[[#This Row],[Salidas]]</f>
        <v>1</v>
      </c>
      <c r="R112" s="20">
        <v>130</v>
      </c>
      <c r="S112" s="20">
        <v>18</v>
      </c>
      <c r="T112" s="20">
        <f t="shared" si="8"/>
        <v>7.2222222222222223</v>
      </c>
      <c r="U112" s="21">
        <v>100</v>
      </c>
      <c r="V112" s="20">
        <v>8</v>
      </c>
      <c r="W112" s="20">
        <f t="shared" si="9"/>
        <v>0.8</v>
      </c>
      <c r="X112" s="20">
        <f t="shared" si="10"/>
        <v>8.0222222222222221</v>
      </c>
      <c r="Y112" s="20">
        <f t="shared" si="11"/>
        <v>11.633333333333335</v>
      </c>
      <c r="Z112" s="20">
        <f>ROUNDUP(Y112,0)</f>
        <v>12</v>
      </c>
      <c r="AA112" s="20">
        <f t="shared" si="12"/>
        <v>3.9777777777777779</v>
      </c>
      <c r="AB112" s="20" t="s">
        <v>1229</v>
      </c>
    </row>
    <row r="113" spans="1:28" ht="14" x14ac:dyDescent="0.15">
      <c r="A113" s="97" t="s">
        <v>144</v>
      </c>
      <c r="B113" s="89"/>
      <c r="C113" s="22" t="s">
        <v>12</v>
      </c>
      <c r="D113" s="102" t="s">
        <v>52</v>
      </c>
      <c r="E113" s="65" t="s">
        <v>861</v>
      </c>
      <c r="F113" s="72" t="s">
        <v>698</v>
      </c>
      <c r="G113" s="66" t="s">
        <v>164</v>
      </c>
      <c r="H113" s="21" t="s">
        <v>502</v>
      </c>
      <c r="I113" s="18">
        <v>1</v>
      </c>
      <c r="J113" s="18" t="s">
        <v>14</v>
      </c>
      <c r="K113" s="21" t="str">
        <f>IFERROR(VLOOKUP(INVENTARIO4[[#This Row],[Code]],FOTOS[],2,FALSE),"-")</f>
        <v>-</v>
      </c>
      <c r="L113" s="21"/>
      <c r="M113" s="19">
        <f t="shared" si="7"/>
        <v>12</v>
      </c>
      <c r="N113" s="20"/>
      <c r="O113" s="111">
        <v>1</v>
      </c>
      <c r="P113" s="21">
        <f>SUMIFS(VENTAS[Cantidad],VENTAS[Código del producto Vendido],INVENTARIO4[[#This Row],[Code]])</f>
        <v>0</v>
      </c>
      <c r="Q113" s="21">
        <f>INVENTARIO4[[#This Row],[Entradas]]-INVENTARIO4[[#This Row],[Salidas]]</f>
        <v>1</v>
      </c>
      <c r="R113" s="20">
        <v>130</v>
      </c>
      <c r="S113" s="20">
        <v>18</v>
      </c>
      <c r="T113" s="20">
        <f t="shared" si="8"/>
        <v>7.2222222222222223</v>
      </c>
      <c r="U113" s="21">
        <v>130</v>
      </c>
      <c r="V113" s="20">
        <v>8</v>
      </c>
      <c r="W113" s="20">
        <f t="shared" si="9"/>
        <v>1.04</v>
      </c>
      <c r="X113" s="20">
        <f t="shared" si="10"/>
        <v>8.2622222222222224</v>
      </c>
      <c r="Y113" s="20">
        <f t="shared" si="11"/>
        <v>11.873333333333335</v>
      </c>
      <c r="Z113" s="20">
        <f>ROUNDUP(Y113,0)</f>
        <v>12</v>
      </c>
      <c r="AA113" s="20">
        <f t="shared" si="12"/>
        <v>3.7377777777777776</v>
      </c>
      <c r="AB113" s="20" t="s">
        <v>1229</v>
      </c>
    </row>
    <row r="114" spans="1:28" ht="14" x14ac:dyDescent="0.15">
      <c r="A114" s="23" t="s">
        <v>139</v>
      </c>
      <c r="B114" s="89"/>
      <c r="C114" s="22" t="s">
        <v>12</v>
      </c>
      <c r="D114" s="102" t="s">
        <v>50</v>
      </c>
      <c r="E114" s="65" t="s">
        <v>862</v>
      </c>
      <c r="F114" s="72" t="s">
        <v>1294</v>
      </c>
      <c r="G114" s="66" t="s">
        <v>164</v>
      </c>
      <c r="H114" s="21" t="s">
        <v>503</v>
      </c>
      <c r="I114" s="18">
        <v>1</v>
      </c>
      <c r="J114" s="18" t="s">
        <v>14</v>
      </c>
      <c r="K114" s="21" t="str">
        <f>IFERROR(VLOOKUP(INVENTARIO4[[#This Row],[Code]],FOTOS[],2,FALSE),"-")</f>
        <v>https://github.com/uberboutique/whataform-repo/raw/main/pictures/V0029.jpg</v>
      </c>
      <c r="L114" s="21"/>
      <c r="M114" s="19">
        <f t="shared" si="7"/>
        <v>30</v>
      </c>
      <c r="N114" s="20"/>
      <c r="O114" s="108">
        <v>1</v>
      </c>
      <c r="P114" s="21">
        <f>SUMIFS(VENTAS[Cantidad],VENTAS[Código del producto Vendido],INVENTARIO4[[#This Row],[Code]])</f>
        <v>0</v>
      </c>
      <c r="Q114" s="21">
        <f>INVENTARIO4[[#This Row],[Entradas]]-INVENTARIO4[[#This Row],[Salidas]]</f>
        <v>1</v>
      </c>
      <c r="R114" s="20">
        <v>280</v>
      </c>
      <c r="S114" s="20">
        <v>18</v>
      </c>
      <c r="T114" s="20">
        <f t="shared" si="8"/>
        <v>15.555555555555555</v>
      </c>
      <c r="U114" s="21">
        <v>295</v>
      </c>
      <c r="V114" s="20">
        <v>8</v>
      </c>
      <c r="W114" s="20">
        <f t="shared" si="9"/>
        <v>2.36</v>
      </c>
      <c r="X114" s="20">
        <f t="shared" si="10"/>
        <v>17.915555555555557</v>
      </c>
      <c r="Y114" s="20">
        <f t="shared" si="11"/>
        <v>25.693333333333332</v>
      </c>
      <c r="Z114" s="20">
        <v>30</v>
      </c>
      <c r="AA114" s="20">
        <f t="shared" si="12"/>
        <v>12.084444444444445</v>
      </c>
      <c r="AB114" s="20" t="s">
        <v>1229</v>
      </c>
    </row>
    <row r="115" spans="1:28" ht="14" x14ac:dyDescent="0.15">
      <c r="A115" s="23" t="s">
        <v>140</v>
      </c>
      <c r="B115" s="89"/>
      <c r="C115" s="22" t="s">
        <v>12</v>
      </c>
      <c r="D115" s="102" t="s">
        <v>50</v>
      </c>
      <c r="E115" s="65" t="s">
        <v>863</v>
      </c>
      <c r="F115" s="72" t="s">
        <v>697</v>
      </c>
      <c r="G115" s="66" t="s">
        <v>164</v>
      </c>
      <c r="H115" s="21" t="s">
        <v>511</v>
      </c>
      <c r="I115" s="18">
        <v>1</v>
      </c>
      <c r="J115" s="18" t="s">
        <v>14</v>
      </c>
      <c r="K115" s="21" t="str">
        <f>IFERROR(VLOOKUP(INVENTARIO4[[#This Row],[Code]],FOTOS[],2,FALSE),"-")</f>
        <v>-</v>
      </c>
      <c r="L115" s="21"/>
      <c r="M115" s="19">
        <f t="shared" si="7"/>
        <v>25</v>
      </c>
      <c r="N115" s="20"/>
      <c r="O115" s="111">
        <v>1</v>
      </c>
      <c r="P115" s="21">
        <f>SUMIFS(VENTAS[Cantidad],VENTAS[Código del producto Vendido],INVENTARIO4[[#This Row],[Code]])</f>
        <v>0</v>
      </c>
      <c r="Q115" s="21">
        <f>INVENTARIO4[[#This Row],[Entradas]]-INVENTARIO4[[#This Row],[Salidas]]</f>
        <v>1</v>
      </c>
      <c r="R115" s="20">
        <v>200</v>
      </c>
      <c r="S115" s="20">
        <v>18</v>
      </c>
      <c r="T115" s="20">
        <f t="shared" si="8"/>
        <v>11.111111111111111</v>
      </c>
      <c r="U115" s="21">
        <v>250</v>
      </c>
      <c r="V115" s="20">
        <v>8</v>
      </c>
      <c r="W115" s="20">
        <f t="shared" si="9"/>
        <v>2</v>
      </c>
      <c r="X115" s="20">
        <f t="shared" si="10"/>
        <v>13.111111111111111</v>
      </c>
      <c r="Y115" s="20">
        <f t="shared" si="11"/>
        <v>18.666666666666664</v>
      </c>
      <c r="Z115" s="20">
        <v>25</v>
      </c>
      <c r="AA115" s="20">
        <f t="shared" si="12"/>
        <v>11.888888888888889</v>
      </c>
      <c r="AB115" s="20" t="s">
        <v>1229</v>
      </c>
    </row>
    <row r="116" spans="1:28" ht="14" x14ac:dyDescent="0.15">
      <c r="A116" s="23" t="s">
        <v>141</v>
      </c>
      <c r="B116" s="89"/>
      <c r="C116" s="22" t="s">
        <v>12</v>
      </c>
      <c r="D116" s="102" t="s">
        <v>50</v>
      </c>
      <c r="E116" s="65" t="s">
        <v>863</v>
      </c>
      <c r="F116" s="72" t="s">
        <v>695</v>
      </c>
      <c r="G116" s="66" t="s">
        <v>164</v>
      </c>
      <c r="H116" s="21" t="s">
        <v>511</v>
      </c>
      <c r="I116" s="18">
        <v>1</v>
      </c>
      <c r="J116" s="18" t="s">
        <v>14</v>
      </c>
      <c r="K116" s="21" t="str">
        <f>IFERROR(VLOOKUP(INVENTARIO4[[#This Row],[Code]],FOTOS[],2,FALSE),"-")</f>
        <v>-</v>
      </c>
      <c r="L116" s="21"/>
      <c r="M116" s="19">
        <f t="shared" si="7"/>
        <v>25</v>
      </c>
      <c r="N116" s="20"/>
      <c r="O116" s="108">
        <v>1</v>
      </c>
      <c r="P116" s="21">
        <f>SUMIFS(VENTAS[Cantidad],VENTAS[Código del producto Vendido],INVENTARIO4[[#This Row],[Code]])</f>
        <v>0</v>
      </c>
      <c r="Q116" s="21">
        <f>INVENTARIO4[[#This Row],[Entradas]]-INVENTARIO4[[#This Row],[Salidas]]</f>
        <v>1</v>
      </c>
      <c r="R116" s="20">
        <v>200</v>
      </c>
      <c r="S116" s="20">
        <v>18</v>
      </c>
      <c r="T116" s="20">
        <f t="shared" si="8"/>
        <v>11.111111111111111</v>
      </c>
      <c r="U116" s="21">
        <v>245</v>
      </c>
      <c r="V116" s="20">
        <v>8</v>
      </c>
      <c r="W116" s="20">
        <f t="shared" si="9"/>
        <v>1.96</v>
      </c>
      <c r="X116" s="20">
        <f t="shared" si="10"/>
        <v>13.071111111111112</v>
      </c>
      <c r="Y116" s="20">
        <f t="shared" si="11"/>
        <v>18.626666666666665</v>
      </c>
      <c r="Z116" s="20">
        <v>25</v>
      </c>
      <c r="AA116" s="20">
        <f t="shared" si="12"/>
        <v>11.928888888888888</v>
      </c>
      <c r="AB116" s="20" t="s">
        <v>1229</v>
      </c>
    </row>
    <row r="117" spans="1:28" ht="14" x14ac:dyDescent="0.15">
      <c r="A117" s="23" t="s">
        <v>142</v>
      </c>
      <c r="B117" s="89"/>
      <c r="C117" s="22" t="s">
        <v>12</v>
      </c>
      <c r="D117" s="102" t="s">
        <v>50</v>
      </c>
      <c r="E117" s="65" t="s">
        <v>864</v>
      </c>
      <c r="F117" s="72" t="s">
        <v>697</v>
      </c>
      <c r="G117" s="66" t="s">
        <v>164</v>
      </c>
      <c r="H117" s="21" t="s">
        <v>504</v>
      </c>
      <c r="I117" s="18">
        <v>1</v>
      </c>
      <c r="J117" s="18" t="s">
        <v>14</v>
      </c>
      <c r="K117" s="21" t="str">
        <f>IFERROR(VLOOKUP(INVENTARIO4[[#This Row],[Code]],FOTOS[],2,FALSE),"-")</f>
        <v>-</v>
      </c>
      <c r="L117" s="21"/>
      <c r="M117" s="19">
        <f t="shared" si="7"/>
        <v>22</v>
      </c>
      <c r="N117" s="20"/>
      <c r="O117" s="111">
        <v>1</v>
      </c>
      <c r="P117" s="21">
        <f>SUMIFS(VENTAS[Cantidad],VENTAS[Código del producto Vendido],INVENTARIO4[[#This Row],[Code]])</f>
        <v>0</v>
      </c>
      <c r="Q117" s="21">
        <f>INVENTARIO4[[#This Row],[Entradas]]-INVENTARIO4[[#This Row],[Salidas]]</f>
        <v>1</v>
      </c>
      <c r="R117" s="20">
        <v>205</v>
      </c>
      <c r="S117" s="20">
        <v>18</v>
      </c>
      <c r="T117" s="20">
        <f t="shared" si="8"/>
        <v>11.388888888888889</v>
      </c>
      <c r="U117" s="21">
        <v>250</v>
      </c>
      <c r="V117" s="20">
        <v>8</v>
      </c>
      <c r="W117" s="20">
        <f t="shared" si="9"/>
        <v>2</v>
      </c>
      <c r="X117" s="20">
        <f t="shared" si="10"/>
        <v>13.388888888888889</v>
      </c>
      <c r="Y117" s="20">
        <f t="shared" si="11"/>
        <v>19.083333333333336</v>
      </c>
      <c r="Z117" s="20">
        <v>22</v>
      </c>
      <c r="AA117" s="20">
        <f t="shared" si="12"/>
        <v>8.6111111111111107</v>
      </c>
      <c r="AB117" s="20" t="s">
        <v>1229</v>
      </c>
    </row>
    <row r="118" spans="1:28" ht="14" x14ac:dyDescent="0.15">
      <c r="A118" s="23" t="s">
        <v>143</v>
      </c>
      <c r="B118" s="89"/>
      <c r="C118" s="22" t="s">
        <v>12</v>
      </c>
      <c r="D118" s="102" t="s">
        <v>50</v>
      </c>
      <c r="E118" s="65" t="s">
        <v>864</v>
      </c>
      <c r="F118" s="72" t="s">
        <v>695</v>
      </c>
      <c r="G118" s="66" t="s">
        <v>164</v>
      </c>
      <c r="H118" s="21" t="s">
        <v>504</v>
      </c>
      <c r="I118" s="18">
        <v>1</v>
      </c>
      <c r="J118" s="18" t="s">
        <v>14</v>
      </c>
      <c r="K118" s="21" t="str">
        <f>IFERROR(VLOOKUP(INVENTARIO4[[#This Row],[Code]],FOTOS[],2,FALSE),"-")</f>
        <v>-</v>
      </c>
      <c r="L118" s="21"/>
      <c r="M118" s="19">
        <f t="shared" si="7"/>
        <v>22</v>
      </c>
      <c r="N118" s="20"/>
      <c r="O118" s="108">
        <v>1</v>
      </c>
      <c r="P118" s="21">
        <f>SUMIFS(VENTAS[Cantidad],VENTAS[Código del producto Vendido],INVENTARIO4[[#This Row],[Code]])</f>
        <v>0</v>
      </c>
      <c r="Q118" s="21">
        <f>INVENTARIO4[[#This Row],[Entradas]]-INVENTARIO4[[#This Row],[Salidas]]</f>
        <v>1</v>
      </c>
      <c r="R118" s="20">
        <v>205</v>
      </c>
      <c r="S118" s="20">
        <v>18</v>
      </c>
      <c r="T118" s="20">
        <f t="shared" si="8"/>
        <v>11.388888888888889</v>
      </c>
      <c r="U118" s="21">
        <v>250</v>
      </c>
      <c r="V118" s="20">
        <v>8</v>
      </c>
      <c r="W118" s="20">
        <f t="shared" si="9"/>
        <v>2</v>
      </c>
      <c r="X118" s="20">
        <f t="shared" si="10"/>
        <v>13.388888888888889</v>
      </c>
      <c r="Y118" s="20">
        <f t="shared" si="11"/>
        <v>19.083333333333336</v>
      </c>
      <c r="Z118" s="20">
        <v>22</v>
      </c>
      <c r="AA118" s="20">
        <f t="shared" si="12"/>
        <v>8.6111111111111107</v>
      </c>
      <c r="AB118" s="20" t="s">
        <v>1229</v>
      </c>
    </row>
    <row r="119" spans="1:28" ht="14" x14ac:dyDescent="0.15">
      <c r="A119" s="23" t="s">
        <v>146</v>
      </c>
      <c r="B119" s="89"/>
      <c r="C119" s="22" t="s">
        <v>12</v>
      </c>
      <c r="D119" s="102" t="s">
        <v>50</v>
      </c>
      <c r="E119" s="65" t="s">
        <v>864</v>
      </c>
      <c r="F119" s="72" t="s">
        <v>693</v>
      </c>
      <c r="G119" s="66" t="s">
        <v>164</v>
      </c>
      <c r="H119" s="21" t="s">
        <v>505</v>
      </c>
      <c r="I119" s="18">
        <v>1</v>
      </c>
      <c r="J119" s="18" t="s">
        <v>14</v>
      </c>
      <c r="K119" s="21" t="str">
        <f>IFERROR(VLOOKUP(INVENTARIO4[[#This Row],[Code]],FOTOS[],2,FALSE),"-")</f>
        <v>-</v>
      </c>
      <c r="L119" s="21"/>
      <c r="M119" s="19">
        <f t="shared" si="7"/>
        <v>22</v>
      </c>
      <c r="N119" s="20"/>
      <c r="O119" s="111">
        <v>1</v>
      </c>
      <c r="P119" s="21">
        <f>SUMIFS(VENTAS[Cantidad],VENTAS[Código del producto Vendido],INVENTARIO4[[#This Row],[Code]])</f>
        <v>0</v>
      </c>
      <c r="Q119" s="21">
        <f>INVENTARIO4[[#This Row],[Entradas]]-INVENTARIO4[[#This Row],[Salidas]]</f>
        <v>1</v>
      </c>
      <c r="R119" s="20">
        <v>205</v>
      </c>
      <c r="S119" s="20">
        <v>18</v>
      </c>
      <c r="T119" s="20">
        <f t="shared" si="8"/>
        <v>11.388888888888889</v>
      </c>
      <c r="U119" s="21">
        <v>300</v>
      </c>
      <c r="V119" s="20">
        <v>8</v>
      </c>
      <c r="W119" s="20">
        <f t="shared" si="9"/>
        <v>2.4</v>
      </c>
      <c r="X119" s="20">
        <f t="shared" si="10"/>
        <v>13.78888888888889</v>
      </c>
      <c r="Y119" s="20">
        <f t="shared" si="11"/>
        <v>19.483333333333334</v>
      </c>
      <c r="Z119" s="20">
        <v>22</v>
      </c>
      <c r="AA119" s="20">
        <f t="shared" si="12"/>
        <v>8.2111111111111104</v>
      </c>
      <c r="AB119" s="20" t="s">
        <v>1229</v>
      </c>
    </row>
    <row r="120" spans="1:28" ht="14" x14ac:dyDescent="0.15">
      <c r="A120" s="23" t="s">
        <v>150</v>
      </c>
      <c r="B120" s="89"/>
      <c r="C120" s="22" t="s">
        <v>12</v>
      </c>
      <c r="D120" s="102" t="s">
        <v>50</v>
      </c>
      <c r="E120" s="65" t="s">
        <v>864</v>
      </c>
      <c r="F120" s="72" t="s">
        <v>698</v>
      </c>
      <c r="G120" s="66" t="s">
        <v>164</v>
      </c>
      <c r="H120" s="21" t="s">
        <v>505</v>
      </c>
      <c r="I120" s="18">
        <v>1</v>
      </c>
      <c r="J120" s="18" t="s">
        <v>14</v>
      </c>
      <c r="K120" s="21" t="str">
        <f>IFERROR(VLOOKUP(INVENTARIO4[[#This Row],[Code]],FOTOS[],2,FALSE),"-")</f>
        <v>https://github.com/uberboutique/whataform-repo/raw/main/pictures/V0035.jpg</v>
      </c>
      <c r="L120" s="21"/>
      <c r="M120" s="19">
        <f t="shared" si="7"/>
        <v>22</v>
      </c>
      <c r="N120" s="20"/>
      <c r="O120" s="108">
        <v>1</v>
      </c>
      <c r="P120" s="21">
        <f>SUMIFS(VENTAS[Cantidad],VENTAS[Código del producto Vendido],INVENTARIO4[[#This Row],[Code]])</f>
        <v>1</v>
      </c>
      <c r="Q120" s="21">
        <f>INVENTARIO4[[#This Row],[Entradas]]-INVENTARIO4[[#This Row],[Salidas]]</f>
        <v>0</v>
      </c>
      <c r="R120" s="20">
        <v>205</v>
      </c>
      <c r="S120" s="20">
        <v>18</v>
      </c>
      <c r="T120" s="20">
        <f t="shared" si="8"/>
        <v>11.388888888888889</v>
      </c>
      <c r="U120" s="21">
        <v>300</v>
      </c>
      <c r="V120" s="20">
        <v>8</v>
      </c>
      <c r="W120" s="20">
        <f t="shared" si="9"/>
        <v>2.4</v>
      </c>
      <c r="X120" s="20">
        <f t="shared" si="10"/>
        <v>13.78888888888889</v>
      </c>
      <c r="Y120" s="20">
        <f t="shared" si="11"/>
        <v>19.483333333333334</v>
      </c>
      <c r="Z120" s="20">
        <v>22</v>
      </c>
      <c r="AA120" s="20">
        <f t="shared" si="12"/>
        <v>8.2111111111111104</v>
      </c>
      <c r="AB120" s="20" t="s">
        <v>1229</v>
      </c>
    </row>
    <row r="121" spans="1:28" ht="14" x14ac:dyDescent="0.15">
      <c r="A121" s="23" t="s">
        <v>154</v>
      </c>
      <c r="B121" s="89"/>
      <c r="C121" s="22" t="s">
        <v>12</v>
      </c>
      <c r="D121" s="102" t="s">
        <v>892</v>
      </c>
      <c r="E121" s="65" t="s">
        <v>865</v>
      </c>
      <c r="F121" s="72" t="s">
        <v>692</v>
      </c>
      <c r="G121" s="66" t="s">
        <v>164</v>
      </c>
      <c r="H121" s="21" t="s">
        <v>506</v>
      </c>
      <c r="I121" s="18">
        <v>1</v>
      </c>
      <c r="J121" s="18" t="s">
        <v>14</v>
      </c>
      <c r="K121" s="21" t="str">
        <f>IFERROR(VLOOKUP(INVENTARIO4[[#This Row],[Code]],FOTOS[],2,FALSE),"-")</f>
        <v>-</v>
      </c>
      <c r="L121" s="21"/>
      <c r="M121" s="19">
        <f t="shared" si="7"/>
        <v>25</v>
      </c>
      <c r="N121" s="20"/>
      <c r="O121" s="111">
        <v>1</v>
      </c>
      <c r="P121" s="21">
        <f>SUMIFS(VENTAS[Cantidad],VENTAS[Código del producto Vendido],INVENTARIO4[[#This Row],[Code]])</f>
        <v>0</v>
      </c>
      <c r="Q121" s="21">
        <f>INVENTARIO4[[#This Row],[Entradas]]-INVENTARIO4[[#This Row],[Salidas]]</f>
        <v>1</v>
      </c>
      <c r="R121" s="20">
        <v>200</v>
      </c>
      <c r="S121" s="20">
        <v>18</v>
      </c>
      <c r="T121" s="20">
        <f t="shared" si="8"/>
        <v>11.111111111111111</v>
      </c>
      <c r="U121" s="21">
        <v>200</v>
      </c>
      <c r="V121" s="20">
        <v>8</v>
      </c>
      <c r="W121" s="20">
        <f t="shared" si="9"/>
        <v>1.6</v>
      </c>
      <c r="X121" s="20">
        <f t="shared" si="10"/>
        <v>12.71111111111111</v>
      </c>
      <c r="Y121" s="20">
        <f t="shared" si="11"/>
        <v>18.266666666666666</v>
      </c>
      <c r="Z121" s="20">
        <v>25</v>
      </c>
      <c r="AA121" s="20">
        <f t="shared" si="12"/>
        <v>12.28888888888889</v>
      </c>
      <c r="AB121" s="34" t="s">
        <v>926</v>
      </c>
    </row>
    <row r="122" spans="1:28" ht="14" x14ac:dyDescent="0.15">
      <c r="A122" s="38" t="s">
        <v>309</v>
      </c>
      <c r="B122" s="89"/>
      <c r="C122" s="22" t="s">
        <v>12</v>
      </c>
      <c r="D122" s="102" t="s">
        <v>52</v>
      </c>
      <c r="E122" s="65" t="s">
        <v>866</v>
      </c>
      <c r="F122" s="72" t="s">
        <v>789</v>
      </c>
      <c r="G122" s="66" t="s">
        <v>164</v>
      </c>
      <c r="H122" s="21" t="s">
        <v>507</v>
      </c>
      <c r="I122" s="18">
        <v>1</v>
      </c>
      <c r="J122" s="18" t="s">
        <v>14</v>
      </c>
      <c r="K122" s="21" t="str">
        <f>IFERROR(VLOOKUP(INVENTARIO4[[#This Row],[Code]],FOTOS[],2,FALSE),"-")</f>
        <v>-</v>
      </c>
      <c r="L122" s="21"/>
      <c r="M122" s="19">
        <v>14</v>
      </c>
      <c r="N122" s="20"/>
      <c r="O122" s="108">
        <v>1</v>
      </c>
      <c r="P122" s="21">
        <f>SUMIFS(VENTAS[Cantidad],VENTAS[Código del producto Vendido],INVENTARIO4[[#This Row],[Code]])</f>
        <v>0</v>
      </c>
      <c r="Q122" s="21">
        <f>INVENTARIO4[[#This Row],[Entradas]]-INVENTARIO4[[#This Row],[Salidas]]</f>
        <v>1</v>
      </c>
      <c r="R122" s="20">
        <v>100</v>
      </c>
      <c r="S122" s="20">
        <v>18</v>
      </c>
      <c r="T122" s="20">
        <f t="shared" si="8"/>
        <v>5.5555555555555554</v>
      </c>
      <c r="U122" s="21">
        <v>180</v>
      </c>
      <c r="V122" s="20">
        <v>8</v>
      </c>
      <c r="W122" s="20">
        <f t="shared" si="9"/>
        <v>1.44</v>
      </c>
      <c r="X122" s="20">
        <f t="shared" si="10"/>
        <v>6.9955555555555549</v>
      </c>
      <c r="Y122" s="20">
        <f t="shared" si="11"/>
        <v>9.7733333333333317</v>
      </c>
      <c r="Z122" s="20">
        <v>12</v>
      </c>
      <c r="AA122" s="20">
        <f t="shared" si="12"/>
        <v>5.0044444444444451</v>
      </c>
      <c r="AB122" s="34" t="s">
        <v>926</v>
      </c>
    </row>
    <row r="123" spans="1:28" ht="14" x14ac:dyDescent="0.15">
      <c r="A123" s="23" t="s">
        <v>31</v>
      </c>
      <c r="B123" s="89"/>
      <c r="C123" s="22" t="s">
        <v>12</v>
      </c>
      <c r="D123" s="102" t="s">
        <v>53</v>
      </c>
      <c r="E123" s="65" t="s">
        <v>867</v>
      </c>
      <c r="F123" s="72" t="s">
        <v>692</v>
      </c>
      <c r="G123" s="66" t="s">
        <v>164</v>
      </c>
      <c r="H123" s="21" t="s">
        <v>508</v>
      </c>
      <c r="I123" s="18">
        <v>1</v>
      </c>
      <c r="J123" s="18" t="s">
        <v>14</v>
      </c>
      <c r="K123" s="21" t="str">
        <f>IFERROR(VLOOKUP(INVENTARIO4[[#This Row],[Code]],FOTOS[],2,FALSE),"-")</f>
        <v>-</v>
      </c>
      <c r="L123" s="21"/>
      <c r="M123" s="19">
        <f t="shared" si="7"/>
        <v>25</v>
      </c>
      <c r="N123" s="20"/>
      <c r="O123" s="111">
        <v>1</v>
      </c>
      <c r="P123" s="21">
        <f>SUMIFS(VENTAS[Cantidad],VENTAS[Código del producto Vendido],INVENTARIO4[[#This Row],[Code]])</f>
        <v>0</v>
      </c>
      <c r="Q123" s="21">
        <f>INVENTARIO4[[#This Row],[Entradas]]-INVENTARIO4[[#This Row],[Salidas]]</f>
        <v>1</v>
      </c>
      <c r="R123" s="20">
        <v>175</v>
      </c>
      <c r="S123" s="20">
        <v>18</v>
      </c>
      <c r="T123" s="20">
        <f t="shared" si="8"/>
        <v>9.7222222222222214</v>
      </c>
      <c r="U123" s="21">
        <v>310</v>
      </c>
      <c r="V123" s="20">
        <v>8</v>
      </c>
      <c r="W123" s="20">
        <f t="shared" si="9"/>
        <v>2.48</v>
      </c>
      <c r="X123" s="20">
        <f t="shared" si="10"/>
        <v>12.202222222222222</v>
      </c>
      <c r="Y123" s="20">
        <f t="shared" si="11"/>
        <v>17.063333333333333</v>
      </c>
      <c r="Z123" s="20">
        <v>25</v>
      </c>
      <c r="AA123" s="20">
        <f t="shared" si="12"/>
        <v>12.797777777777778</v>
      </c>
      <c r="AB123" s="34" t="s">
        <v>926</v>
      </c>
    </row>
    <row r="124" spans="1:28" ht="14" x14ac:dyDescent="0.15">
      <c r="A124" s="23" t="s">
        <v>151</v>
      </c>
      <c r="B124" s="89"/>
      <c r="C124" s="22" t="s">
        <v>12</v>
      </c>
      <c r="D124" s="102" t="s">
        <v>50</v>
      </c>
      <c r="E124" s="65" t="s">
        <v>868</v>
      </c>
      <c r="F124" s="72" t="s">
        <v>695</v>
      </c>
      <c r="G124" s="66" t="s">
        <v>164</v>
      </c>
      <c r="H124" s="21" t="s">
        <v>509</v>
      </c>
      <c r="I124" s="18">
        <v>1</v>
      </c>
      <c r="J124" s="18" t="s">
        <v>14</v>
      </c>
      <c r="K124" s="21" t="str">
        <f>IFERROR(VLOOKUP(INVENTARIO4[[#This Row],[Code]],FOTOS[],2,FALSE),"-")</f>
        <v>-</v>
      </c>
      <c r="L124" s="21"/>
      <c r="M124" s="19">
        <f t="shared" si="7"/>
        <v>20</v>
      </c>
      <c r="N124" s="20"/>
      <c r="O124" s="108">
        <v>1</v>
      </c>
      <c r="P124" s="21">
        <f>SUMIFS(VENTAS[Cantidad],VENTAS[Código del producto Vendido],INVENTARIO4[[#This Row],[Code]])</f>
        <v>0</v>
      </c>
      <c r="Q124" s="21">
        <f>INVENTARIO4[[#This Row],[Entradas]]-INVENTARIO4[[#This Row],[Salidas]]</f>
        <v>1</v>
      </c>
      <c r="R124" s="20">
        <v>200</v>
      </c>
      <c r="S124" s="20">
        <v>18</v>
      </c>
      <c r="T124" s="20">
        <f t="shared" si="8"/>
        <v>11.111111111111111</v>
      </c>
      <c r="U124" s="21">
        <v>300</v>
      </c>
      <c r="V124" s="20">
        <v>8</v>
      </c>
      <c r="W124" s="20">
        <f t="shared" si="9"/>
        <v>2.4</v>
      </c>
      <c r="X124" s="20">
        <f t="shared" si="10"/>
        <v>13.511111111111111</v>
      </c>
      <c r="Y124" s="20">
        <f t="shared" si="11"/>
        <v>19.066666666666663</v>
      </c>
      <c r="Z124" s="20">
        <f>ROUNDUP(Y124,0)</f>
        <v>20</v>
      </c>
      <c r="AA124" s="20">
        <f t="shared" si="12"/>
        <v>6.4888888888888889</v>
      </c>
      <c r="AB124" s="34" t="s">
        <v>926</v>
      </c>
    </row>
    <row r="125" spans="1:28" ht="14" x14ac:dyDescent="0.15">
      <c r="A125" s="23" t="s">
        <v>32</v>
      </c>
      <c r="B125" s="89"/>
      <c r="C125" s="22" t="s">
        <v>12</v>
      </c>
      <c r="D125" s="102" t="s">
        <v>53</v>
      </c>
      <c r="E125" s="65" t="s">
        <v>869</v>
      </c>
      <c r="F125" s="72" t="s">
        <v>695</v>
      </c>
      <c r="G125" s="66" t="s">
        <v>164</v>
      </c>
      <c r="H125" s="21" t="s">
        <v>512</v>
      </c>
      <c r="I125" s="18">
        <v>1</v>
      </c>
      <c r="J125" s="18" t="s">
        <v>14</v>
      </c>
      <c r="K125" s="21" t="str">
        <f>IFERROR(VLOOKUP(INVENTARIO4[[#This Row],[Code]],FOTOS[],2,FALSE),"-")</f>
        <v>https://github.com/uberboutique/whataform-repo/raw/main/pictures/C0002.jpg</v>
      </c>
      <c r="L125" s="21"/>
      <c r="M125" s="19">
        <f t="shared" si="7"/>
        <v>25</v>
      </c>
      <c r="N125" s="20"/>
      <c r="O125" s="111">
        <v>1</v>
      </c>
      <c r="P125" s="21">
        <f>SUMIFS(VENTAS[Cantidad],VENTAS[Código del producto Vendido],INVENTARIO4[[#This Row],[Code]])</f>
        <v>1</v>
      </c>
      <c r="Q125" s="21">
        <f>INVENTARIO4[[#This Row],[Entradas]]-INVENTARIO4[[#This Row],[Salidas]]</f>
        <v>0</v>
      </c>
      <c r="R125" s="20">
        <v>195</v>
      </c>
      <c r="S125" s="20">
        <v>18</v>
      </c>
      <c r="T125" s="20">
        <f t="shared" si="8"/>
        <v>10.833333333333334</v>
      </c>
      <c r="U125" s="21">
        <v>280</v>
      </c>
      <c r="V125" s="20">
        <v>8</v>
      </c>
      <c r="W125" s="20">
        <f t="shared" si="9"/>
        <v>2.2400000000000002</v>
      </c>
      <c r="X125" s="20">
        <f t="shared" si="10"/>
        <v>13.073333333333334</v>
      </c>
      <c r="Y125" s="20">
        <f t="shared" si="11"/>
        <v>18.490000000000002</v>
      </c>
      <c r="Z125" s="20">
        <v>25</v>
      </c>
      <c r="AA125" s="20">
        <f t="shared" si="12"/>
        <v>11.926666666666666</v>
      </c>
      <c r="AB125" s="34" t="s">
        <v>926</v>
      </c>
    </row>
    <row r="126" spans="1:28" ht="14" x14ac:dyDescent="0.15">
      <c r="A126" s="23" t="s">
        <v>33</v>
      </c>
      <c r="B126" s="89"/>
      <c r="C126" s="22" t="s">
        <v>12</v>
      </c>
      <c r="D126" s="102" t="s">
        <v>53</v>
      </c>
      <c r="E126" s="65" t="s">
        <v>869</v>
      </c>
      <c r="F126" s="72" t="s">
        <v>697</v>
      </c>
      <c r="G126" s="66" t="s">
        <v>164</v>
      </c>
      <c r="H126" s="21" t="s">
        <v>512</v>
      </c>
      <c r="I126" s="18">
        <v>1</v>
      </c>
      <c r="J126" s="18" t="s">
        <v>14</v>
      </c>
      <c r="K126" s="21" t="str">
        <f>IFERROR(VLOOKUP(INVENTARIO4[[#This Row],[Code]],FOTOS[],2,FALSE),"-")</f>
        <v>https://github.com/uberboutique/whataform-repo/raw/main/pictures/C0003.jpg</v>
      </c>
      <c r="L126" s="21"/>
      <c r="M126" s="19">
        <f t="shared" si="7"/>
        <v>25</v>
      </c>
      <c r="N126" s="20"/>
      <c r="O126" s="108">
        <v>1</v>
      </c>
      <c r="P126" s="21">
        <f>SUMIFS(VENTAS[Cantidad],VENTAS[Código del producto Vendido],INVENTARIO4[[#This Row],[Code]])</f>
        <v>1</v>
      </c>
      <c r="Q126" s="21">
        <f>INVENTARIO4[[#This Row],[Entradas]]-INVENTARIO4[[#This Row],[Salidas]]</f>
        <v>0</v>
      </c>
      <c r="R126" s="20">
        <v>195</v>
      </c>
      <c r="S126" s="20">
        <v>18</v>
      </c>
      <c r="T126" s="20">
        <f t="shared" si="8"/>
        <v>10.833333333333334</v>
      </c>
      <c r="U126" s="21">
        <v>300</v>
      </c>
      <c r="V126" s="20">
        <v>8</v>
      </c>
      <c r="W126" s="20">
        <f t="shared" si="9"/>
        <v>2.4</v>
      </c>
      <c r="X126" s="20">
        <f t="shared" si="10"/>
        <v>13.233333333333334</v>
      </c>
      <c r="Y126" s="20">
        <f t="shared" si="11"/>
        <v>18.649999999999999</v>
      </c>
      <c r="Z126" s="20">
        <v>25</v>
      </c>
      <c r="AA126" s="20">
        <f t="shared" si="12"/>
        <v>11.766666666666666</v>
      </c>
      <c r="AB126" s="34" t="s">
        <v>926</v>
      </c>
    </row>
    <row r="127" spans="1:28" ht="14" x14ac:dyDescent="0.15">
      <c r="A127" s="23" t="s">
        <v>34</v>
      </c>
      <c r="B127" s="89"/>
      <c r="C127" s="22" t="s">
        <v>12</v>
      </c>
      <c r="D127" s="102" t="s">
        <v>53</v>
      </c>
      <c r="E127" s="65" t="s">
        <v>870</v>
      </c>
      <c r="F127" s="72" t="s">
        <v>695</v>
      </c>
      <c r="G127" s="66" t="s">
        <v>164</v>
      </c>
      <c r="H127" s="21" t="s">
        <v>513</v>
      </c>
      <c r="I127" s="18">
        <v>1</v>
      </c>
      <c r="J127" s="18" t="s">
        <v>14</v>
      </c>
      <c r="K127" s="21" t="str">
        <f>IFERROR(VLOOKUP(INVENTARIO4[[#This Row],[Code]],FOTOS[],2,FALSE),"-")</f>
        <v>-</v>
      </c>
      <c r="L127" s="21"/>
      <c r="M127" s="19">
        <f t="shared" si="7"/>
        <v>30</v>
      </c>
      <c r="N127" s="20"/>
      <c r="O127" s="111">
        <v>1</v>
      </c>
      <c r="P127" s="21">
        <f>SUMIFS(VENTAS[Cantidad],VENTAS[Código del producto Vendido],INVENTARIO4[[#This Row],[Code]])</f>
        <v>0</v>
      </c>
      <c r="Q127" s="21">
        <f>INVENTARIO4[[#This Row],[Entradas]]-INVENTARIO4[[#This Row],[Salidas]]</f>
        <v>1</v>
      </c>
      <c r="R127" s="20">
        <v>213</v>
      </c>
      <c r="S127" s="20">
        <v>18</v>
      </c>
      <c r="T127" s="20">
        <f t="shared" si="8"/>
        <v>11.833333333333334</v>
      </c>
      <c r="U127" s="21">
        <v>370</v>
      </c>
      <c r="V127" s="20">
        <v>8</v>
      </c>
      <c r="W127" s="20">
        <f t="shared" si="9"/>
        <v>2.96</v>
      </c>
      <c r="X127" s="20">
        <f t="shared" si="10"/>
        <v>14.793333333333333</v>
      </c>
      <c r="Y127" s="20">
        <f t="shared" si="11"/>
        <v>20.71</v>
      </c>
      <c r="Z127" s="20">
        <v>30</v>
      </c>
      <c r="AA127" s="20">
        <f t="shared" si="12"/>
        <v>15.206666666666663</v>
      </c>
      <c r="AB127" s="34" t="s">
        <v>926</v>
      </c>
    </row>
    <row r="128" spans="1:28" ht="14" x14ac:dyDescent="0.15">
      <c r="A128" s="23" t="s">
        <v>35</v>
      </c>
      <c r="B128" s="89"/>
      <c r="C128" s="22" t="s">
        <v>12</v>
      </c>
      <c r="D128" s="102" t="s">
        <v>53</v>
      </c>
      <c r="E128" s="65" t="s">
        <v>871</v>
      </c>
      <c r="F128" s="72" t="s">
        <v>697</v>
      </c>
      <c r="G128" s="66" t="s">
        <v>164</v>
      </c>
      <c r="H128" s="21" t="s">
        <v>514</v>
      </c>
      <c r="I128" s="18">
        <v>1</v>
      </c>
      <c r="J128" s="18" t="s">
        <v>14</v>
      </c>
      <c r="K128" s="21" t="str">
        <f>IFERROR(VLOOKUP(INVENTARIO4[[#This Row],[Code]],FOTOS[],2,FALSE),"-")</f>
        <v>-</v>
      </c>
      <c r="L128" s="21"/>
      <c r="M128" s="19">
        <f t="shared" si="7"/>
        <v>35</v>
      </c>
      <c r="N128" s="20"/>
      <c r="O128" s="108">
        <v>1</v>
      </c>
      <c r="P128" s="21">
        <f>SUMIFS(VENTAS[Cantidad],VENTAS[Código del producto Vendido],INVENTARIO4[[#This Row],[Code]])</f>
        <v>0</v>
      </c>
      <c r="Q128" s="21">
        <f>INVENTARIO4[[#This Row],[Entradas]]-INVENTARIO4[[#This Row],[Salidas]]</f>
        <v>1</v>
      </c>
      <c r="R128" s="20">
        <v>287</v>
      </c>
      <c r="S128" s="20">
        <v>18</v>
      </c>
      <c r="T128" s="20">
        <f t="shared" si="8"/>
        <v>15.944444444444445</v>
      </c>
      <c r="U128" s="21">
        <v>530</v>
      </c>
      <c r="V128" s="20">
        <v>8</v>
      </c>
      <c r="W128" s="20">
        <f t="shared" si="9"/>
        <v>4.24</v>
      </c>
      <c r="X128" s="20">
        <f t="shared" si="10"/>
        <v>20.184444444444445</v>
      </c>
      <c r="Y128" s="20">
        <f t="shared" si="11"/>
        <v>28.156666666666666</v>
      </c>
      <c r="Z128" s="20">
        <v>35</v>
      </c>
      <c r="AA128" s="20">
        <f t="shared" si="12"/>
        <v>14.815555555555557</v>
      </c>
      <c r="AB128" s="34" t="s">
        <v>926</v>
      </c>
    </row>
    <row r="129" spans="1:28" ht="14" x14ac:dyDescent="0.15">
      <c r="A129" s="23" t="s">
        <v>36</v>
      </c>
      <c r="B129" s="89"/>
      <c r="C129" s="22" t="s">
        <v>12</v>
      </c>
      <c r="D129" s="102" t="s">
        <v>53</v>
      </c>
      <c r="E129" s="65" t="s">
        <v>1234</v>
      </c>
      <c r="F129" s="72" t="s">
        <v>697</v>
      </c>
      <c r="G129" s="66" t="s">
        <v>164</v>
      </c>
      <c r="H129" s="21" t="s">
        <v>515</v>
      </c>
      <c r="I129" s="18">
        <v>1</v>
      </c>
      <c r="J129" s="18" t="s">
        <v>14</v>
      </c>
      <c r="K129" s="21" t="str">
        <f>IFERROR(VLOOKUP(INVENTARIO4[[#This Row],[Code]],FOTOS[],2,FALSE),"-")</f>
        <v>-</v>
      </c>
      <c r="L129" s="21"/>
      <c r="M129" s="19">
        <f t="shared" si="7"/>
        <v>40</v>
      </c>
      <c r="N129" s="20"/>
      <c r="O129" s="111">
        <v>1</v>
      </c>
      <c r="P129" s="21">
        <f>SUMIFS(VENTAS[Cantidad],VENTAS[Código del producto Vendido],INVENTARIO4[[#This Row],[Code]])</f>
        <v>0</v>
      </c>
      <c r="Q129" s="21">
        <f>INVENTARIO4[[#This Row],[Entradas]]-INVENTARIO4[[#This Row],[Salidas]]</f>
        <v>1</v>
      </c>
      <c r="R129" s="20">
        <v>267</v>
      </c>
      <c r="S129" s="20">
        <v>18</v>
      </c>
      <c r="T129" s="20">
        <f t="shared" si="8"/>
        <v>14.833333333333334</v>
      </c>
      <c r="U129" s="21">
        <v>540</v>
      </c>
      <c r="V129" s="20">
        <v>8</v>
      </c>
      <c r="W129" s="20">
        <f t="shared" si="9"/>
        <v>4.32</v>
      </c>
      <c r="X129" s="20">
        <f t="shared" si="10"/>
        <v>19.153333333333336</v>
      </c>
      <c r="Y129" s="20">
        <f t="shared" si="11"/>
        <v>26.57</v>
      </c>
      <c r="Z129" s="20">
        <v>40</v>
      </c>
      <c r="AA129" s="20">
        <f t="shared" si="12"/>
        <v>20.846666666666664</v>
      </c>
      <c r="AB129" s="20" t="s">
        <v>926</v>
      </c>
    </row>
    <row r="130" spans="1:28" ht="14" x14ac:dyDescent="0.15">
      <c r="A130" s="23" t="s">
        <v>147</v>
      </c>
      <c r="B130" s="89"/>
      <c r="C130" s="22" t="s">
        <v>12</v>
      </c>
      <c r="D130" s="102" t="s">
        <v>1209</v>
      </c>
      <c r="E130" s="65" t="s">
        <v>872</v>
      </c>
      <c r="F130" s="72" t="s">
        <v>695</v>
      </c>
      <c r="G130" s="66" t="s">
        <v>164</v>
      </c>
      <c r="H130" s="21" t="s">
        <v>516</v>
      </c>
      <c r="I130" s="18">
        <v>1</v>
      </c>
      <c r="J130" s="18" t="s">
        <v>14</v>
      </c>
      <c r="K130" s="21" t="str">
        <f>IFERROR(VLOOKUP(INVENTARIO4[[#This Row],[Code]],FOTOS[],2,FALSE),"-")</f>
        <v>-</v>
      </c>
      <c r="L130" s="21"/>
      <c r="M130" s="19">
        <f t="shared" si="7"/>
        <v>30</v>
      </c>
      <c r="N130" s="20"/>
      <c r="O130" s="108">
        <v>1</v>
      </c>
      <c r="P130" s="21">
        <f>SUMIFS(VENTAS[Cantidad],VENTAS[Código del producto Vendido],INVENTARIO4[[#This Row],[Code]])</f>
        <v>0</v>
      </c>
      <c r="Q130" s="21">
        <f>INVENTARIO4[[#This Row],[Entradas]]-INVENTARIO4[[#This Row],[Salidas]]</f>
        <v>1</v>
      </c>
      <c r="R130" s="20">
        <v>258</v>
      </c>
      <c r="S130" s="20">
        <v>18</v>
      </c>
      <c r="T130" s="20">
        <f t="shared" si="8"/>
        <v>14.333333333333334</v>
      </c>
      <c r="U130" s="21">
        <v>250</v>
      </c>
      <c r="V130" s="20">
        <v>8</v>
      </c>
      <c r="W130" s="20">
        <f t="shared" si="9"/>
        <v>2</v>
      </c>
      <c r="X130" s="20">
        <f t="shared" si="10"/>
        <v>16.333333333333336</v>
      </c>
      <c r="Y130" s="20">
        <f t="shared" si="11"/>
        <v>23.5</v>
      </c>
      <c r="Z130" s="20">
        <v>30</v>
      </c>
      <c r="AA130" s="20">
        <f t="shared" si="12"/>
        <v>13.666666666666666</v>
      </c>
      <c r="AB130" s="34" t="s">
        <v>926</v>
      </c>
    </row>
    <row r="131" spans="1:28" ht="14" x14ac:dyDescent="0.15">
      <c r="A131" s="23" t="s">
        <v>148</v>
      </c>
      <c r="B131" s="89"/>
      <c r="C131" s="22" t="s">
        <v>12</v>
      </c>
      <c r="D131" s="102" t="s">
        <v>1209</v>
      </c>
      <c r="E131" s="65" t="s">
        <v>872</v>
      </c>
      <c r="F131" s="72" t="s">
        <v>697</v>
      </c>
      <c r="G131" s="66" t="s">
        <v>164</v>
      </c>
      <c r="H131" s="21" t="s">
        <v>516</v>
      </c>
      <c r="I131" s="18">
        <v>1</v>
      </c>
      <c r="J131" s="18" t="s">
        <v>14</v>
      </c>
      <c r="K131" s="21" t="str">
        <f>IFERROR(VLOOKUP(INVENTARIO4[[#This Row],[Code]],FOTOS[],2,FALSE),"-")</f>
        <v>-</v>
      </c>
      <c r="L131" s="21"/>
      <c r="M131" s="19">
        <f t="shared" si="7"/>
        <v>30</v>
      </c>
      <c r="N131" s="20"/>
      <c r="O131" s="111">
        <v>1</v>
      </c>
      <c r="P131" s="21">
        <f>SUMIFS(VENTAS[Cantidad],VENTAS[Código del producto Vendido],INVENTARIO4[[#This Row],[Code]])</f>
        <v>0</v>
      </c>
      <c r="Q131" s="21">
        <f>INVENTARIO4[[#This Row],[Entradas]]-INVENTARIO4[[#This Row],[Salidas]]</f>
        <v>1</v>
      </c>
      <c r="R131" s="20">
        <v>258</v>
      </c>
      <c r="S131" s="20">
        <v>18</v>
      </c>
      <c r="T131" s="20">
        <f t="shared" si="8"/>
        <v>14.333333333333334</v>
      </c>
      <c r="U131" s="21">
        <v>250</v>
      </c>
      <c r="V131" s="20">
        <v>8</v>
      </c>
      <c r="W131" s="20">
        <f t="shared" si="9"/>
        <v>2</v>
      </c>
      <c r="X131" s="20">
        <f t="shared" si="10"/>
        <v>16.333333333333336</v>
      </c>
      <c r="Y131" s="20">
        <f t="shared" si="11"/>
        <v>23.5</v>
      </c>
      <c r="Z131" s="20">
        <v>30</v>
      </c>
      <c r="AA131" s="20">
        <f t="shared" si="12"/>
        <v>13.666666666666666</v>
      </c>
      <c r="AB131" s="34" t="s">
        <v>926</v>
      </c>
    </row>
    <row r="132" spans="1:28" ht="14" x14ac:dyDescent="0.15">
      <c r="A132" s="23" t="s">
        <v>149</v>
      </c>
      <c r="B132" s="89"/>
      <c r="C132" s="22" t="s">
        <v>12</v>
      </c>
      <c r="D132" s="102" t="s">
        <v>1209</v>
      </c>
      <c r="E132" s="65" t="s">
        <v>872</v>
      </c>
      <c r="F132" s="72" t="s">
        <v>698</v>
      </c>
      <c r="G132" s="66" t="s">
        <v>164</v>
      </c>
      <c r="H132" s="21" t="s">
        <v>516</v>
      </c>
      <c r="I132" s="18">
        <v>1</v>
      </c>
      <c r="J132" s="18" t="s">
        <v>14</v>
      </c>
      <c r="K132" s="21" t="str">
        <f>IFERROR(VLOOKUP(INVENTARIO4[[#This Row],[Code]],FOTOS[],2,FALSE),"-")</f>
        <v>-</v>
      </c>
      <c r="L132" s="21"/>
      <c r="M132" s="19">
        <f t="shared" ref="M132:M143" si="13">Z132</f>
        <v>30</v>
      </c>
      <c r="N132" s="20"/>
      <c r="O132" s="108">
        <v>1</v>
      </c>
      <c r="P132" s="21">
        <f>SUMIFS(VENTAS[Cantidad],VENTAS[Código del producto Vendido],INVENTARIO4[[#This Row],[Code]])</f>
        <v>0</v>
      </c>
      <c r="Q132" s="21">
        <f>INVENTARIO4[[#This Row],[Entradas]]-INVENTARIO4[[#This Row],[Salidas]]</f>
        <v>1</v>
      </c>
      <c r="R132" s="20">
        <v>258</v>
      </c>
      <c r="S132" s="20">
        <v>18</v>
      </c>
      <c r="T132" s="20">
        <f t="shared" ref="T132:T143" si="14">R132/S132</f>
        <v>14.333333333333334</v>
      </c>
      <c r="U132" s="21">
        <v>250</v>
      </c>
      <c r="V132" s="20">
        <v>8</v>
      </c>
      <c r="W132" s="20">
        <f t="shared" ref="W132:W143" si="15">U132*V132/1000</f>
        <v>2</v>
      </c>
      <c r="X132" s="20">
        <f t="shared" ref="X132:X143" si="16">T132+W132</f>
        <v>16.333333333333336</v>
      </c>
      <c r="Y132" s="20">
        <f t="shared" ref="Y132:Y143" si="17">T132*1.5+W132</f>
        <v>23.5</v>
      </c>
      <c r="Z132" s="20">
        <v>30</v>
      </c>
      <c r="AA132" s="20">
        <f t="shared" ref="AA132:AA143" si="18">Z132-T132-W132</f>
        <v>13.666666666666666</v>
      </c>
      <c r="AB132" s="34" t="s">
        <v>926</v>
      </c>
    </row>
    <row r="133" spans="1:28" ht="14" x14ac:dyDescent="0.15">
      <c r="A133" s="23" t="s">
        <v>37</v>
      </c>
      <c r="B133" s="89"/>
      <c r="C133" s="22" t="s">
        <v>12</v>
      </c>
      <c r="D133" s="102" t="s">
        <v>53</v>
      </c>
      <c r="E133" s="65" t="s">
        <v>1233</v>
      </c>
      <c r="F133" s="72" t="s">
        <v>697</v>
      </c>
      <c r="G133" s="66" t="s">
        <v>164</v>
      </c>
      <c r="H133" s="21" t="s">
        <v>517</v>
      </c>
      <c r="I133" s="18">
        <v>1</v>
      </c>
      <c r="J133" s="18" t="s">
        <v>14</v>
      </c>
      <c r="K133" s="21" t="str">
        <f>IFERROR(VLOOKUP(INVENTARIO4[[#This Row],[Code]],FOTOS[],2,FALSE),"-")</f>
        <v>-</v>
      </c>
      <c r="L133" s="21"/>
      <c r="M133" s="19">
        <f t="shared" si="13"/>
        <v>30</v>
      </c>
      <c r="N133" s="20"/>
      <c r="O133" s="111">
        <v>1</v>
      </c>
      <c r="P133" s="21">
        <f>SUMIFS(VENTAS[Cantidad],VENTAS[Código del producto Vendido],INVENTARIO4[[#This Row],[Code]])</f>
        <v>0</v>
      </c>
      <c r="Q133" s="21">
        <f>INVENTARIO4[[#This Row],[Entradas]]-INVENTARIO4[[#This Row],[Salidas]]</f>
        <v>1</v>
      </c>
      <c r="R133" s="20">
        <v>267</v>
      </c>
      <c r="S133" s="20">
        <v>18</v>
      </c>
      <c r="T133" s="20">
        <f t="shared" si="14"/>
        <v>14.833333333333334</v>
      </c>
      <c r="U133" s="21">
        <v>250</v>
      </c>
      <c r="V133" s="20">
        <v>8</v>
      </c>
      <c r="W133" s="20">
        <f t="shared" si="15"/>
        <v>2</v>
      </c>
      <c r="X133" s="20">
        <f t="shared" si="16"/>
        <v>16.833333333333336</v>
      </c>
      <c r="Y133" s="20">
        <f t="shared" si="17"/>
        <v>24.25</v>
      </c>
      <c r="Z133" s="20">
        <v>30</v>
      </c>
      <c r="AA133" s="20">
        <f t="shared" si="18"/>
        <v>13.166666666666666</v>
      </c>
      <c r="AB133" s="34" t="s">
        <v>926</v>
      </c>
    </row>
    <row r="134" spans="1:28" ht="14" x14ac:dyDescent="0.15">
      <c r="A134" s="23" t="s">
        <v>38</v>
      </c>
      <c r="B134" s="89"/>
      <c r="C134" s="22" t="s">
        <v>12</v>
      </c>
      <c r="D134" s="102" t="s">
        <v>53</v>
      </c>
      <c r="E134" s="65" t="s">
        <v>1233</v>
      </c>
      <c r="F134" s="72" t="s">
        <v>692</v>
      </c>
      <c r="G134" s="66" t="s">
        <v>164</v>
      </c>
      <c r="H134" s="21" t="s">
        <v>517</v>
      </c>
      <c r="I134" s="18">
        <v>1</v>
      </c>
      <c r="J134" s="18" t="s">
        <v>14</v>
      </c>
      <c r="K134" s="21" t="str">
        <f>IFERROR(VLOOKUP(INVENTARIO4[[#This Row],[Code]],FOTOS[],2,FALSE),"-")</f>
        <v>-</v>
      </c>
      <c r="L134" s="21"/>
      <c r="M134" s="19">
        <f t="shared" si="13"/>
        <v>30</v>
      </c>
      <c r="N134" s="20"/>
      <c r="O134" s="108">
        <v>1</v>
      </c>
      <c r="P134" s="21">
        <f>SUMIFS(VENTAS[Cantidad],VENTAS[Código del producto Vendido],INVENTARIO4[[#This Row],[Code]])</f>
        <v>0</v>
      </c>
      <c r="Q134" s="21">
        <f>INVENTARIO4[[#This Row],[Entradas]]-INVENTARIO4[[#This Row],[Salidas]]</f>
        <v>1</v>
      </c>
      <c r="R134" s="20">
        <v>267</v>
      </c>
      <c r="S134" s="20">
        <v>18</v>
      </c>
      <c r="T134" s="20">
        <f t="shared" si="14"/>
        <v>14.833333333333334</v>
      </c>
      <c r="U134" s="21">
        <v>250</v>
      </c>
      <c r="V134" s="20">
        <v>8</v>
      </c>
      <c r="W134" s="20">
        <f t="shared" si="15"/>
        <v>2</v>
      </c>
      <c r="X134" s="20">
        <f t="shared" si="16"/>
        <v>16.833333333333336</v>
      </c>
      <c r="Y134" s="20">
        <f t="shared" si="17"/>
        <v>24.25</v>
      </c>
      <c r="Z134" s="20">
        <v>30</v>
      </c>
      <c r="AA134" s="20">
        <f t="shared" si="18"/>
        <v>13.166666666666666</v>
      </c>
      <c r="AB134" s="34" t="s">
        <v>926</v>
      </c>
    </row>
    <row r="135" spans="1:28" ht="14" x14ac:dyDescent="0.15">
      <c r="A135" s="23" t="s">
        <v>39</v>
      </c>
      <c r="B135" s="89"/>
      <c r="C135" s="22" t="s">
        <v>12</v>
      </c>
      <c r="D135" s="102" t="s">
        <v>53</v>
      </c>
      <c r="E135" s="65" t="s">
        <v>1232</v>
      </c>
      <c r="F135" s="72" t="s">
        <v>697</v>
      </c>
      <c r="G135" s="66" t="s">
        <v>164</v>
      </c>
      <c r="H135" s="21" t="s">
        <v>518</v>
      </c>
      <c r="I135" s="18">
        <v>1</v>
      </c>
      <c r="J135" s="18" t="s">
        <v>14</v>
      </c>
      <c r="K135" s="21" t="str">
        <f>IFERROR(VLOOKUP(INVENTARIO4[[#This Row],[Code]],FOTOS[],2,FALSE),"-")</f>
        <v>-</v>
      </c>
      <c r="L135" s="21"/>
      <c r="M135" s="19">
        <f t="shared" si="13"/>
        <v>35</v>
      </c>
      <c r="N135" s="20"/>
      <c r="O135" s="111">
        <v>1</v>
      </c>
      <c r="P135" s="21">
        <f>SUMIFS(VENTAS[Cantidad],VENTAS[Código del producto Vendido],INVENTARIO4[[#This Row],[Code]])</f>
        <v>0</v>
      </c>
      <c r="Q135" s="21">
        <f>INVENTARIO4[[#This Row],[Entradas]]-INVENTARIO4[[#This Row],[Salidas]]</f>
        <v>1</v>
      </c>
      <c r="R135" s="20">
        <v>267</v>
      </c>
      <c r="S135" s="20">
        <v>18</v>
      </c>
      <c r="T135" s="20">
        <f t="shared" si="14"/>
        <v>14.833333333333334</v>
      </c>
      <c r="U135" s="21">
        <v>350</v>
      </c>
      <c r="V135" s="20">
        <v>8</v>
      </c>
      <c r="W135" s="20">
        <f t="shared" si="15"/>
        <v>2.8</v>
      </c>
      <c r="X135" s="20">
        <f t="shared" si="16"/>
        <v>17.633333333333333</v>
      </c>
      <c r="Y135" s="20">
        <f t="shared" si="17"/>
        <v>25.05</v>
      </c>
      <c r="Z135" s="20">
        <v>35</v>
      </c>
      <c r="AA135" s="20">
        <f t="shared" si="18"/>
        <v>17.366666666666664</v>
      </c>
      <c r="AB135" s="34" t="s">
        <v>926</v>
      </c>
    </row>
    <row r="136" spans="1:28" ht="14" x14ac:dyDescent="0.15">
      <c r="A136" s="23" t="s">
        <v>152</v>
      </c>
      <c r="B136" s="89"/>
      <c r="C136" s="22" t="s">
        <v>12</v>
      </c>
      <c r="D136" s="102" t="s">
        <v>50</v>
      </c>
      <c r="E136" s="65" t="s">
        <v>1235</v>
      </c>
      <c r="F136" s="72" t="s">
        <v>695</v>
      </c>
      <c r="G136" s="66" t="s">
        <v>164</v>
      </c>
      <c r="H136" s="21" t="s">
        <v>519</v>
      </c>
      <c r="I136" s="18">
        <v>1</v>
      </c>
      <c r="J136" s="18" t="s">
        <v>14</v>
      </c>
      <c r="K136" s="21" t="str">
        <f>IFERROR(VLOOKUP(INVENTARIO4[[#This Row],[Code]],FOTOS[],2,FALSE),"-")</f>
        <v>-</v>
      </c>
      <c r="L136" s="21"/>
      <c r="M136" s="19">
        <f t="shared" si="13"/>
        <v>25</v>
      </c>
      <c r="N136" s="20"/>
      <c r="O136" s="108">
        <v>2</v>
      </c>
      <c r="P136" s="21">
        <f>SUMIFS(VENTAS[Cantidad],VENTAS[Código del producto Vendido],INVENTARIO4[[#This Row],[Code]])</f>
        <v>0</v>
      </c>
      <c r="Q136" s="21">
        <f>INVENTARIO4[[#This Row],[Entradas]]-INVENTARIO4[[#This Row],[Salidas]]</f>
        <v>2</v>
      </c>
      <c r="R136" s="20">
        <v>200</v>
      </c>
      <c r="S136" s="20">
        <v>18</v>
      </c>
      <c r="T136" s="20">
        <f t="shared" si="14"/>
        <v>11.111111111111111</v>
      </c>
      <c r="U136" s="21">
        <v>250</v>
      </c>
      <c r="V136" s="20">
        <v>8</v>
      </c>
      <c r="W136" s="20">
        <f t="shared" si="15"/>
        <v>2</v>
      </c>
      <c r="X136" s="20">
        <f t="shared" si="16"/>
        <v>13.111111111111111</v>
      </c>
      <c r="Y136" s="20">
        <f t="shared" si="17"/>
        <v>18.666666666666664</v>
      </c>
      <c r="Z136" s="20">
        <v>25</v>
      </c>
      <c r="AA136" s="20">
        <f t="shared" si="18"/>
        <v>11.888888888888889</v>
      </c>
      <c r="AB136" s="34" t="s">
        <v>926</v>
      </c>
    </row>
    <row r="137" spans="1:28" ht="14" x14ac:dyDescent="0.15">
      <c r="A137" s="23" t="s">
        <v>180</v>
      </c>
      <c r="B137" s="89"/>
      <c r="C137" s="22" t="s">
        <v>12</v>
      </c>
      <c r="D137" s="102" t="s">
        <v>50</v>
      </c>
      <c r="E137" s="65" t="s">
        <v>1235</v>
      </c>
      <c r="F137" s="72" t="s">
        <v>692</v>
      </c>
      <c r="G137" s="66" t="s">
        <v>164</v>
      </c>
      <c r="H137" s="21" t="s">
        <v>519</v>
      </c>
      <c r="I137" s="18">
        <v>1</v>
      </c>
      <c r="J137" s="18" t="s">
        <v>14</v>
      </c>
      <c r="K137" s="21" t="str">
        <f>IFERROR(VLOOKUP(INVENTARIO4[[#This Row],[Code]],FOTOS[],2,FALSE),"-")</f>
        <v>-</v>
      </c>
      <c r="L137" s="21"/>
      <c r="M137" s="19">
        <f t="shared" si="13"/>
        <v>25</v>
      </c>
      <c r="N137" s="20"/>
      <c r="O137" s="111">
        <v>1</v>
      </c>
      <c r="P137" s="21">
        <f>SUMIFS(VENTAS[Cantidad],VENTAS[Código del producto Vendido],INVENTARIO4[[#This Row],[Code]])</f>
        <v>0</v>
      </c>
      <c r="Q137" s="21">
        <f>INVENTARIO4[[#This Row],[Entradas]]-INVENTARIO4[[#This Row],[Salidas]]</f>
        <v>1</v>
      </c>
      <c r="R137" s="20">
        <v>200</v>
      </c>
      <c r="S137" s="20">
        <v>18</v>
      </c>
      <c r="T137" s="20">
        <f t="shared" si="14"/>
        <v>11.111111111111111</v>
      </c>
      <c r="U137" s="21">
        <v>250</v>
      </c>
      <c r="V137" s="20">
        <v>8</v>
      </c>
      <c r="W137" s="20">
        <f t="shared" si="15"/>
        <v>2</v>
      </c>
      <c r="X137" s="20">
        <f t="shared" si="16"/>
        <v>13.111111111111111</v>
      </c>
      <c r="Y137" s="20">
        <f t="shared" si="17"/>
        <v>18.666666666666664</v>
      </c>
      <c r="Z137" s="20">
        <v>25</v>
      </c>
      <c r="AA137" s="20">
        <f t="shared" si="18"/>
        <v>11.888888888888889</v>
      </c>
      <c r="AB137" s="34" t="s">
        <v>926</v>
      </c>
    </row>
    <row r="138" spans="1:28" ht="14" x14ac:dyDescent="0.15">
      <c r="A138" s="23" t="s">
        <v>181</v>
      </c>
      <c r="B138" s="89"/>
      <c r="C138" s="22" t="s">
        <v>12</v>
      </c>
      <c r="D138" s="102" t="s">
        <v>50</v>
      </c>
      <c r="E138" s="65" t="s">
        <v>873</v>
      </c>
      <c r="F138" s="72" t="s">
        <v>698</v>
      </c>
      <c r="G138" s="66" t="s">
        <v>164</v>
      </c>
      <c r="H138" s="21" t="s">
        <v>520</v>
      </c>
      <c r="I138" s="18">
        <v>1</v>
      </c>
      <c r="J138" s="18" t="s">
        <v>14</v>
      </c>
      <c r="K138" s="21" t="str">
        <f>IFERROR(VLOOKUP(INVENTARIO4[[#This Row],[Code]],FOTOS[],2,FALSE),"-")</f>
        <v>-</v>
      </c>
      <c r="L138" s="21"/>
      <c r="M138" s="19">
        <f t="shared" si="13"/>
        <v>28</v>
      </c>
      <c r="N138" s="20"/>
      <c r="O138" s="108">
        <v>1</v>
      </c>
      <c r="P138" s="21">
        <f>SUMIFS(VENTAS[Cantidad],VENTAS[Código del producto Vendido],INVENTARIO4[[#This Row],[Code]])</f>
        <v>0</v>
      </c>
      <c r="Q138" s="21">
        <f>INVENTARIO4[[#This Row],[Entradas]]-INVENTARIO4[[#This Row],[Salidas]]</f>
        <v>1</v>
      </c>
      <c r="R138" s="20">
        <v>250</v>
      </c>
      <c r="S138" s="20">
        <v>18</v>
      </c>
      <c r="T138" s="20">
        <f t="shared" si="14"/>
        <v>13.888888888888889</v>
      </c>
      <c r="U138" s="21">
        <v>300</v>
      </c>
      <c r="V138" s="20">
        <v>8</v>
      </c>
      <c r="W138" s="20">
        <f t="shared" si="15"/>
        <v>2.4</v>
      </c>
      <c r="X138" s="20">
        <f t="shared" si="16"/>
        <v>16.288888888888888</v>
      </c>
      <c r="Y138" s="20">
        <f t="shared" si="17"/>
        <v>23.233333333333334</v>
      </c>
      <c r="Z138" s="20">
        <v>28</v>
      </c>
      <c r="AA138" s="20">
        <f t="shared" si="18"/>
        <v>11.71111111111111</v>
      </c>
      <c r="AB138" s="34" t="s">
        <v>926</v>
      </c>
    </row>
    <row r="139" spans="1:28" ht="14" x14ac:dyDescent="0.15">
      <c r="A139" s="23" t="s">
        <v>182</v>
      </c>
      <c r="B139" s="89"/>
      <c r="C139" s="22" t="s">
        <v>12</v>
      </c>
      <c r="D139" s="102" t="s">
        <v>50</v>
      </c>
      <c r="E139" s="65" t="s">
        <v>874</v>
      </c>
      <c r="F139" s="72" t="s">
        <v>697</v>
      </c>
      <c r="G139" s="66" t="s">
        <v>164</v>
      </c>
      <c r="H139" s="21" t="s">
        <v>520</v>
      </c>
      <c r="I139" s="18">
        <v>1</v>
      </c>
      <c r="J139" s="18" t="s">
        <v>14</v>
      </c>
      <c r="K139" s="21" t="str">
        <f>IFERROR(VLOOKUP(INVENTARIO4[[#This Row],[Code]],FOTOS[],2,FALSE),"-")</f>
        <v>-</v>
      </c>
      <c r="L139" s="21"/>
      <c r="M139" s="19">
        <f t="shared" si="13"/>
        <v>28</v>
      </c>
      <c r="N139" s="20"/>
      <c r="O139" s="111">
        <v>1</v>
      </c>
      <c r="P139" s="21">
        <f>SUMIFS(VENTAS[Cantidad],VENTAS[Código del producto Vendido],INVENTARIO4[[#This Row],[Code]])</f>
        <v>0</v>
      </c>
      <c r="Q139" s="21">
        <f>INVENTARIO4[[#This Row],[Entradas]]-INVENTARIO4[[#This Row],[Salidas]]</f>
        <v>1</v>
      </c>
      <c r="R139" s="20">
        <v>250</v>
      </c>
      <c r="S139" s="20">
        <v>18</v>
      </c>
      <c r="T139" s="20">
        <f t="shared" si="14"/>
        <v>13.888888888888889</v>
      </c>
      <c r="U139" s="21">
        <v>300</v>
      </c>
      <c r="V139" s="20">
        <v>8</v>
      </c>
      <c r="W139" s="20">
        <f t="shared" si="15"/>
        <v>2.4</v>
      </c>
      <c r="X139" s="20">
        <f t="shared" si="16"/>
        <v>16.288888888888888</v>
      </c>
      <c r="Y139" s="20">
        <f t="shared" si="17"/>
        <v>23.233333333333334</v>
      </c>
      <c r="Z139" s="20">
        <v>28</v>
      </c>
      <c r="AA139" s="20">
        <f t="shared" si="18"/>
        <v>11.71111111111111</v>
      </c>
      <c r="AB139" s="34" t="s">
        <v>926</v>
      </c>
    </row>
    <row r="140" spans="1:28" ht="14" x14ac:dyDescent="0.15">
      <c r="A140" s="23" t="s">
        <v>40</v>
      </c>
      <c r="B140" s="89"/>
      <c r="C140" s="22" t="s">
        <v>12</v>
      </c>
      <c r="D140" s="102" t="s">
        <v>53</v>
      </c>
      <c r="E140" s="65" t="s">
        <v>875</v>
      </c>
      <c r="F140" s="72" t="s">
        <v>692</v>
      </c>
      <c r="G140" s="66" t="s">
        <v>164</v>
      </c>
      <c r="H140" s="21" t="s">
        <v>521</v>
      </c>
      <c r="I140" s="18">
        <v>1</v>
      </c>
      <c r="J140" s="18" t="s">
        <v>14</v>
      </c>
      <c r="K140" s="21" t="str">
        <f>IFERROR(VLOOKUP(INVENTARIO4[[#This Row],[Code]],FOTOS[],2,FALSE),"-")</f>
        <v>-</v>
      </c>
      <c r="L140" s="21"/>
      <c r="M140" s="19">
        <f t="shared" si="13"/>
        <v>30</v>
      </c>
      <c r="N140" s="20"/>
      <c r="O140" s="108">
        <v>1</v>
      </c>
      <c r="P140" s="21">
        <f>SUMIFS(VENTAS[Cantidad],VENTAS[Código del producto Vendido],INVENTARIO4[[#This Row],[Code]])</f>
        <v>0</v>
      </c>
      <c r="Q140" s="21">
        <f>INVENTARIO4[[#This Row],[Entradas]]-INVENTARIO4[[#This Row],[Salidas]]</f>
        <v>1</v>
      </c>
      <c r="R140" s="20">
        <v>266</v>
      </c>
      <c r="S140" s="20">
        <v>18</v>
      </c>
      <c r="T140" s="20">
        <f t="shared" si="14"/>
        <v>14.777777777777779</v>
      </c>
      <c r="U140" s="21">
        <v>340</v>
      </c>
      <c r="V140" s="20">
        <v>8</v>
      </c>
      <c r="W140" s="20">
        <f t="shared" si="15"/>
        <v>2.72</v>
      </c>
      <c r="X140" s="20">
        <f t="shared" si="16"/>
        <v>17.497777777777777</v>
      </c>
      <c r="Y140" s="20">
        <f t="shared" si="17"/>
        <v>24.886666666666667</v>
      </c>
      <c r="Z140" s="20">
        <v>30</v>
      </c>
      <c r="AA140" s="20">
        <f t="shared" si="18"/>
        <v>12.502222222222221</v>
      </c>
      <c r="AB140" s="34" t="s">
        <v>926</v>
      </c>
    </row>
    <row r="141" spans="1:28" ht="14" x14ac:dyDescent="0.15">
      <c r="A141" s="23" t="s">
        <v>41</v>
      </c>
      <c r="B141" s="89"/>
      <c r="C141" s="22" t="s">
        <v>12</v>
      </c>
      <c r="D141" s="102" t="s">
        <v>53</v>
      </c>
      <c r="E141" s="65" t="s">
        <v>1236</v>
      </c>
      <c r="F141" s="72" t="s">
        <v>695</v>
      </c>
      <c r="G141" s="66" t="s">
        <v>164</v>
      </c>
      <c r="H141" s="21" t="s">
        <v>522</v>
      </c>
      <c r="I141" s="18">
        <v>1</v>
      </c>
      <c r="J141" s="18" t="s">
        <v>14</v>
      </c>
      <c r="K141" s="21" t="str">
        <f>IFERROR(VLOOKUP(INVENTARIO4[[#This Row],[Code]],FOTOS[],2,FALSE),"-")</f>
        <v>-</v>
      </c>
      <c r="L141" s="21"/>
      <c r="M141" s="19">
        <f t="shared" si="13"/>
        <v>30</v>
      </c>
      <c r="N141" s="20"/>
      <c r="O141" s="111">
        <v>1</v>
      </c>
      <c r="P141" s="21">
        <f>SUMIFS(VENTAS[Cantidad],VENTAS[Código del producto Vendido],INVENTARIO4[[#This Row],[Code]])</f>
        <v>0</v>
      </c>
      <c r="Q141" s="21">
        <f>INVENTARIO4[[#This Row],[Entradas]]-INVENTARIO4[[#This Row],[Salidas]]</f>
        <v>1</v>
      </c>
      <c r="R141" s="20">
        <v>286</v>
      </c>
      <c r="S141" s="20">
        <v>18</v>
      </c>
      <c r="T141" s="20">
        <f t="shared" si="14"/>
        <v>15.888888888888889</v>
      </c>
      <c r="U141" s="21">
        <v>310</v>
      </c>
      <c r="V141" s="20">
        <v>8</v>
      </c>
      <c r="W141" s="20">
        <f t="shared" si="15"/>
        <v>2.48</v>
      </c>
      <c r="X141" s="20">
        <f t="shared" si="16"/>
        <v>18.36888888888889</v>
      </c>
      <c r="Y141" s="20">
        <f t="shared" si="17"/>
        <v>26.313333333333336</v>
      </c>
      <c r="Z141" s="20">
        <v>30</v>
      </c>
      <c r="AA141" s="20">
        <f t="shared" si="18"/>
        <v>11.63111111111111</v>
      </c>
      <c r="AB141" s="34" t="s">
        <v>926</v>
      </c>
    </row>
    <row r="142" spans="1:28" ht="14" x14ac:dyDescent="0.15">
      <c r="A142" s="23" t="s">
        <v>346</v>
      </c>
      <c r="B142" s="89"/>
      <c r="C142" s="22" t="s">
        <v>12</v>
      </c>
      <c r="D142" s="102" t="s">
        <v>892</v>
      </c>
      <c r="E142" s="65" t="s">
        <v>876</v>
      </c>
      <c r="F142" s="72" t="s">
        <v>692</v>
      </c>
      <c r="G142" s="66" t="s">
        <v>164</v>
      </c>
      <c r="H142" s="21" t="s">
        <v>613</v>
      </c>
      <c r="I142" s="18">
        <v>1</v>
      </c>
      <c r="J142" s="18" t="s">
        <v>14</v>
      </c>
      <c r="K142" s="21" t="str">
        <f>IFERROR(VLOOKUP(INVENTARIO4[[#This Row],[Code]],FOTOS[],2,FALSE),"-")</f>
        <v>https://github.com/uberboutique/whataform-repo/raw/main/pictures/P0013.jpg</v>
      </c>
      <c r="L142" s="21"/>
      <c r="M142" s="19">
        <f t="shared" si="13"/>
        <v>35</v>
      </c>
      <c r="N142" s="20"/>
      <c r="O142" s="108">
        <v>1</v>
      </c>
      <c r="P142" s="21">
        <f>SUMIFS(VENTAS[Cantidad],VENTAS[Código del producto Vendido],INVENTARIO4[[#This Row],[Code]])</f>
        <v>1</v>
      </c>
      <c r="Q142" s="21">
        <f>INVENTARIO4[[#This Row],[Entradas]]-INVENTARIO4[[#This Row],[Salidas]]</f>
        <v>0</v>
      </c>
      <c r="R142" s="20">
        <v>270</v>
      </c>
      <c r="S142" s="20">
        <v>18</v>
      </c>
      <c r="T142" s="20">
        <f t="shared" si="14"/>
        <v>15</v>
      </c>
      <c r="U142" s="21">
        <v>500</v>
      </c>
      <c r="V142" s="20">
        <v>8</v>
      </c>
      <c r="W142" s="20">
        <f t="shared" si="15"/>
        <v>4</v>
      </c>
      <c r="X142" s="20">
        <f t="shared" si="16"/>
        <v>19</v>
      </c>
      <c r="Y142" s="20">
        <f t="shared" si="17"/>
        <v>26.5</v>
      </c>
      <c r="Z142" s="20">
        <v>35</v>
      </c>
      <c r="AA142" s="20">
        <f t="shared" si="18"/>
        <v>16</v>
      </c>
      <c r="AB142" s="20" t="s">
        <v>926</v>
      </c>
    </row>
    <row r="143" spans="1:28" ht="14" x14ac:dyDescent="0.15">
      <c r="A143" s="23" t="s">
        <v>153</v>
      </c>
      <c r="B143" s="89"/>
      <c r="C143" s="22" t="s">
        <v>12</v>
      </c>
      <c r="D143" s="102" t="s">
        <v>53</v>
      </c>
      <c r="E143" s="65" t="s">
        <v>877</v>
      </c>
      <c r="F143" s="72" t="s">
        <v>697</v>
      </c>
      <c r="G143" s="66" t="s">
        <v>164</v>
      </c>
      <c r="H143" s="21" t="s">
        <v>522</v>
      </c>
      <c r="I143" s="18">
        <v>1</v>
      </c>
      <c r="J143" s="18" t="s">
        <v>14</v>
      </c>
      <c r="K143" s="21" t="str">
        <f>IFERROR(VLOOKUP(INVENTARIO4[[#This Row],[Code]],FOTOS[],2,FALSE),"-")</f>
        <v>-</v>
      </c>
      <c r="L143" s="21"/>
      <c r="M143" s="19">
        <f t="shared" si="13"/>
        <v>35</v>
      </c>
      <c r="N143" s="20"/>
      <c r="O143" s="111">
        <v>1</v>
      </c>
      <c r="P143" s="21">
        <f>SUMIFS(VENTAS[Cantidad],VENTAS[Código del producto Vendido],INVENTARIO4[[#This Row],[Code]])</f>
        <v>0</v>
      </c>
      <c r="Q143" s="21">
        <f>INVENTARIO4[[#This Row],[Entradas]]-INVENTARIO4[[#This Row],[Salidas]]</f>
        <v>1</v>
      </c>
      <c r="R143" s="20">
        <v>270</v>
      </c>
      <c r="S143" s="20">
        <v>18</v>
      </c>
      <c r="T143" s="20">
        <f t="shared" si="14"/>
        <v>15</v>
      </c>
      <c r="U143" s="21">
        <v>375</v>
      </c>
      <c r="V143" s="20">
        <v>8</v>
      </c>
      <c r="W143" s="20">
        <f t="shared" si="15"/>
        <v>3</v>
      </c>
      <c r="X143" s="20">
        <f t="shared" si="16"/>
        <v>18</v>
      </c>
      <c r="Y143" s="20">
        <f t="shared" si="17"/>
        <v>25.5</v>
      </c>
      <c r="Z143" s="20">
        <v>35</v>
      </c>
      <c r="AA143" s="20">
        <f t="shared" si="18"/>
        <v>17</v>
      </c>
      <c r="AB143" s="34" t="s">
        <v>926</v>
      </c>
    </row>
    <row r="144" spans="1:28" ht="14" x14ac:dyDescent="0.15">
      <c r="A144" s="23" t="s">
        <v>183</v>
      </c>
      <c r="B144" s="89"/>
      <c r="C144" s="22" t="s">
        <v>12</v>
      </c>
      <c r="D144" s="102" t="s">
        <v>50</v>
      </c>
      <c r="E144" s="65" t="s">
        <v>878</v>
      </c>
      <c r="F144" s="72" t="s">
        <v>698</v>
      </c>
      <c r="G144" s="66" t="s">
        <v>164</v>
      </c>
      <c r="H144" s="21"/>
      <c r="I144" s="18">
        <v>1</v>
      </c>
      <c r="J144" s="18" t="s">
        <v>14</v>
      </c>
      <c r="K144" s="21" t="str">
        <f>IFERROR(VLOOKUP(INVENTARIO4[[#This Row],[Code]],FOTOS[],2,FALSE),"-")</f>
        <v>https://github.com/uberboutique/whataform-repo/raw/main/pictures/V0041.jpg</v>
      </c>
      <c r="L144" s="21"/>
      <c r="M144" s="19">
        <f>Z144</f>
        <v>12</v>
      </c>
      <c r="N144" s="20"/>
      <c r="O144" s="108">
        <v>1</v>
      </c>
      <c r="P144" s="21">
        <f>SUMIFS(VENTAS[Cantidad],VENTAS[Código del producto Vendido],INVENTARIO4[[#This Row],[Code]])</f>
        <v>1</v>
      </c>
      <c r="Q144" s="21">
        <f>INVENTARIO4[[#This Row],[Entradas]]-INVENTARIO4[[#This Row],[Salidas]]</f>
        <v>0</v>
      </c>
      <c r="R144" s="20">
        <v>99.82</v>
      </c>
      <c r="S144" s="20">
        <v>18</v>
      </c>
      <c r="T144" s="20">
        <f>R144/S144</f>
        <v>5.5455555555555556</v>
      </c>
      <c r="U144" s="21">
        <v>100</v>
      </c>
      <c r="V144" s="20">
        <v>17</v>
      </c>
      <c r="W144" s="20">
        <f>U144*V144/1000</f>
        <v>1.7</v>
      </c>
      <c r="X144" s="20">
        <f>T144+W144</f>
        <v>7.2455555555555557</v>
      </c>
      <c r="Y144" s="20">
        <f>T144*1.5+W144</f>
        <v>10.018333333333333</v>
      </c>
      <c r="Z144" s="20">
        <v>12</v>
      </c>
      <c r="AA144" s="20">
        <f>Z144-T144-W144</f>
        <v>4.7544444444444443</v>
      </c>
      <c r="AB144" s="20"/>
    </row>
    <row r="145" spans="1:28" ht="14" x14ac:dyDescent="0.15">
      <c r="A145" s="23" t="s">
        <v>184</v>
      </c>
      <c r="B145" s="89"/>
      <c r="C145" s="22" t="s">
        <v>12</v>
      </c>
      <c r="D145" s="102" t="s">
        <v>50</v>
      </c>
      <c r="E145" s="65" t="s">
        <v>879</v>
      </c>
      <c r="F145" s="72" t="s">
        <v>695</v>
      </c>
      <c r="G145" s="66" t="s">
        <v>164</v>
      </c>
      <c r="H145" s="21" t="s">
        <v>619</v>
      </c>
      <c r="I145" s="18">
        <v>1</v>
      </c>
      <c r="J145" s="18" t="s">
        <v>14</v>
      </c>
      <c r="K145" s="21" t="str">
        <f>IFERROR(VLOOKUP(INVENTARIO4[[#This Row],[Code]],FOTOS[],2,FALSE),"-")</f>
        <v>-</v>
      </c>
      <c r="L145" s="21"/>
      <c r="M145" s="19">
        <f t="shared" ref="M145:M208" si="19">Z145</f>
        <v>20</v>
      </c>
      <c r="N145" s="20"/>
      <c r="O145" s="111">
        <v>1</v>
      </c>
      <c r="P145" s="21">
        <f>SUMIFS(VENTAS[Cantidad],VENTAS[Código del producto Vendido],INVENTARIO4[[#This Row],[Code]])</f>
        <v>0</v>
      </c>
      <c r="Q145" s="21">
        <f>INVENTARIO4[[#This Row],[Entradas]]-INVENTARIO4[[#This Row],[Salidas]]</f>
        <v>1</v>
      </c>
      <c r="R145" s="20">
        <v>180.75</v>
      </c>
      <c r="S145" s="20">
        <v>18</v>
      </c>
      <c r="T145" s="20">
        <f t="shared" ref="T145:T208" si="20">R145/S145</f>
        <v>10.041666666666666</v>
      </c>
      <c r="U145" s="21">
        <v>175</v>
      </c>
      <c r="V145" s="20">
        <v>17</v>
      </c>
      <c r="W145" s="20">
        <f t="shared" ref="W145:W208" si="21">U145*V145/1000</f>
        <v>2.9750000000000001</v>
      </c>
      <c r="X145" s="20">
        <f t="shared" ref="X145:X208" si="22">T145+W145</f>
        <v>13.016666666666666</v>
      </c>
      <c r="Y145" s="20">
        <f t="shared" ref="Y145:Y208" si="23">T145*1.5+W145</f>
        <v>18.037500000000001</v>
      </c>
      <c r="Z145" s="20">
        <v>20</v>
      </c>
      <c r="AA145" s="20">
        <f t="shared" ref="AA145:AA208" si="24">Z145-T145-W145</f>
        <v>6.9833333333333343</v>
      </c>
      <c r="AB145" s="20"/>
    </row>
    <row r="146" spans="1:28" ht="14" x14ac:dyDescent="0.15">
      <c r="A146" s="23" t="s">
        <v>185</v>
      </c>
      <c r="B146" s="89"/>
      <c r="C146" s="22" t="s">
        <v>12</v>
      </c>
      <c r="D146" s="102" t="s">
        <v>50</v>
      </c>
      <c r="E146" s="65" t="s">
        <v>880</v>
      </c>
      <c r="F146" s="72" t="s">
        <v>698</v>
      </c>
      <c r="G146" s="66" t="s">
        <v>164</v>
      </c>
      <c r="H146" s="21" t="s">
        <v>620</v>
      </c>
      <c r="I146" s="18">
        <v>1</v>
      </c>
      <c r="J146" s="18" t="s">
        <v>14</v>
      </c>
      <c r="K146" s="21" t="str">
        <f>IFERROR(VLOOKUP(INVENTARIO4[[#This Row],[Code]],FOTOS[],2,FALSE),"-")</f>
        <v>https://github.com/uberboutique/whataform-repo/raw/main/pictures/V0043.jpg</v>
      </c>
      <c r="L146" s="21"/>
      <c r="M146" s="19">
        <f t="shared" si="19"/>
        <v>15</v>
      </c>
      <c r="N146" s="20"/>
      <c r="O146" s="108">
        <v>1</v>
      </c>
      <c r="P146" s="21">
        <f>SUMIFS(VENTAS[Cantidad],VENTAS[Código del producto Vendido],INVENTARIO4[[#This Row],[Code]])</f>
        <v>1</v>
      </c>
      <c r="Q146" s="21">
        <f>INVENTARIO4[[#This Row],[Entradas]]-INVENTARIO4[[#This Row],[Salidas]]</f>
        <v>0</v>
      </c>
      <c r="R146" s="20">
        <v>142.02000000000001</v>
      </c>
      <c r="S146" s="20">
        <v>18</v>
      </c>
      <c r="T146" s="20">
        <f t="shared" si="20"/>
        <v>7.8900000000000006</v>
      </c>
      <c r="U146" s="21">
        <v>250</v>
      </c>
      <c r="V146" s="20">
        <v>17</v>
      </c>
      <c r="W146" s="20">
        <f t="shared" si="21"/>
        <v>4.25</v>
      </c>
      <c r="X146" s="20">
        <f t="shared" si="22"/>
        <v>12.14</v>
      </c>
      <c r="Y146" s="20">
        <f t="shared" si="23"/>
        <v>16.085000000000001</v>
      </c>
      <c r="Z146" s="20">
        <v>15</v>
      </c>
      <c r="AA146" s="20">
        <f t="shared" si="24"/>
        <v>2.8599999999999994</v>
      </c>
      <c r="AB146" s="20"/>
    </row>
    <row r="147" spans="1:28" ht="14" x14ac:dyDescent="0.15">
      <c r="A147" s="23" t="s">
        <v>186</v>
      </c>
      <c r="B147" s="89"/>
      <c r="C147" s="22" t="s">
        <v>12</v>
      </c>
      <c r="D147" s="102" t="s">
        <v>50</v>
      </c>
      <c r="E147" s="65" t="s">
        <v>1237</v>
      </c>
      <c r="F147" s="72" t="s">
        <v>697</v>
      </c>
      <c r="G147" s="66" t="s">
        <v>164</v>
      </c>
      <c r="H147" s="21" t="s">
        <v>620</v>
      </c>
      <c r="I147" s="18">
        <v>1</v>
      </c>
      <c r="J147" s="18" t="s">
        <v>14</v>
      </c>
      <c r="K147" s="21" t="str">
        <f>IFERROR(VLOOKUP(INVENTARIO4[[#This Row],[Code]],FOTOS[],2,FALSE),"-")</f>
        <v>-</v>
      </c>
      <c r="L147" s="21"/>
      <c r="M147" s="19">
        <f t="shared" si="19"/>
        <v>15</v>
      </c>
      <c r="N147" s="20"/>
      <c r="O147" s="111">
        <v>1</v>
      </c>
      <c r="P147" s="21">
        <f>SUMIFS(VENTAS[Cantidad],VENTAS[Código del producto Vendido],INVENTARIO4[[#This Row],[Code]])</f>
        <v>0</v>
      </c>
      <c r="Q147" s="21">
        <f>INVENTARIO4[[#This Row],[Entradas]]-INVENTARIO4[[#This Row],[Salidas]]</f>
        <v>1</v>
      </c>
      <c r="R147" s="20">
        <v>142.02000000000001</v>
      </c>
      <c r="S147" s="20">
        <v>18</v>
      </c>
      <c r="T147" s="20">
        <f t="shared" si="20"/>
        <v>7.8900000000000006</v>
      </c>
      <c r="U147" s="21">
        <v>250</v>
      </c>
      <c r="V147" s="20">
        <v>17</v>
      </c>
      <c r="W147" s="20">
        <f t="shared" si="21"/>
        <v>4.25</v>
      </c>
      <c r="X147" s="20">
        <f t="shared" si="22"/>
        <v>12.14</v>
      </c>
      <c r="Y147" s="20">
        <f t="shared" si="23"/>
        <v>16.085000000000001</v>
      </c>
      <c r="Z147" s="20">
        <v>15</v>
      </c>
      <c r="AA147" s="20">
        <f t="shared" si="24"/>
        <v>2.8599999999999994</v>
      </c>
      <c r="AB147" s="20"/>
    </row>
    <row r="148" spans="1:28" ht="14" x14ac:dyDescent="0.15">
      <c r="A148" s="23" t="s">
        <v>187</v>
      </c>
      <c r="B148" s="89"/>
      <c r="C148" s="22" t="s">
        <v>12</v>
      </c>
      <c r="D148" s="102" t="s">
        <v>50</v>
      </c>
      <c r="E148" s="65" t="s">
        <v>1238</v>
      </c>
      <c r="F148" s="72" t="s">
        <v>789</v>
      </c>
      <c r="G148" s="66" t="s">
        <v>164</v>
      </c>
      <c r="H148" s="21" t="s">
        <v>621</v>
      </c>
      <c r="I148" s="18">
        <v>1</v>
      </c>
      <c r="J148" s="18" t="s">
        <v>14</v>
      </c>
      <c r="K148" s="21" t="str">
        <f>IFERROR(VLOOKUP(INVENTARIO4[[#This Row],[Code]],FOTOS[],2,FALSE),"-")</f>
        <v>-</v>
      </c>
      <c r="L148" s="21"/>
      <c r="M148" s="19">
        <f t="shared" si="19"/>
        <v>15</v>
      </c>
      <c r="N148" s="20"/>
      <c r="O148" s="108">
        <v>1</v>
      </c>
      <c r="P148" s="21">
        <f>SUMIFS(VENTAS[Cantidad],VENTAS[Código del producto Vendido],INVENTARIO4[[#This Row],[Code]])</f>
        <v>0</v>
      </c>
      <c r="Q148" s="21">
        <f>INVENTARIO4[[#This Row],[Entradas]]-INVENTARIO4[[#This Row],[Salidas]]</f>
        <v>1</v>
      </c>
      <c r="R148" s="20">
        <v>110.91</v>
      </c>
      <c r="S148" s="20">
        <v>18</v>
      </c>
      <c r="T148" s="20">
        <f t="shared" si="20"/>
        <v>6.1616666666666662</v>
      </c>
      <c r="U148" s="21">
        <v>200</v>
      </c>
      <c r="V148" s="20">
        <v>17</v>
      </c>
      <c r="W148" s="20">
        <f t="shared" si="21"/>
        <v>3.4</v>
      </c>
      <c r="X148" s="20">
        <f t="shared" si="22"/>
        <v>9.5616666666666656</v>
      </c>
      <c r="Y148" s="20">
        <f t="shared" si="23"/>
        <v>12.6425</v>
      </c>
      <c r="Z148" s="20">
        <v>15</v>
      </c>
      <c r="AA148" s="20">
        <f t="shared" si="24"/>
        <v>5.4383333333333344</v>
      </c>
      <c r="AB148" s="20"/>
    </row>
    <row r="149" spans="1:28" ht="14" x14ac:dyDescent="0.15">
      <c r="A149" s="23" t="s">
        <v>188</v>
      </c>
      <c r="B149" s="89"/>
      <c r="C149" s="22" t="s">
        <v>12</v>
      </c>
      <c r="D149" s="102" t="s">
        <v>50</v>
      </c>
      <c r="E149" s="65" t="s">
        <v>881</v>
      </c>
      <c r="F149" s="72" t="s">
        <v>692</v>
      </c>
      <c r="G149" s="66" t="s">
        <v>164</v>
      </c>
      <c r="H149" s="21" t="s">
        <v>622</v>
      </c>
      <c r="I149" s="18">
        <v>1</v>
      </c>
      <c r="J149" s="18" t="s">
        <v>14</v>
      </c>
      <c r="K149" s="21" t="str">
        <f>IFERROR(VLOOKUP(INVENTARIO4[[#This Row],[Code]],FOTOS[],2,FALSE),"-")</f>
        <v>https://github.com/uberboutique/whataform-repo/raw/main/pictures/V0046.jpg</v>
      </c>
      <c r="L149" s="21"/>
      <c r="M149" s="19">
        <f t="shared" si="19"/>
        <v>25</v>
      </c>
      <c r="N149" s="20"/>
      <c r="O149" s="108">
        <v>1</v>
      </c>
      <c r="P149" s="21">
        <f>SUMIFS(VENTAS[Cantidad],VENTAS[Código del producto Vendido],INVENTARIO4[[#This Row],[Code]])</f>
        <v>1</v>
      </c>
      <c r="Q149" s="21">
        <f>INVENTARIO4[[#This Row],[Entradas]]-INVENTARIO4[[#This Row],[Salidas]]</f>
        <v>0</v>
      </c>
      <c r="R149" s="20">
        <v>152.49</v>
      </c>
      <c r="S149" s="20">
        <v>18</v>
      </c>
      <c r="T149" s="20">
        <f t="shared" si="20"/>
        <v>8.4716666666666676</v>
      </c>
      <c r="U149" s="21">
        <v>250</v>
      </c>
      <c r="V149" s="20">
        <v>17</v>
      </c>
      <c r="W149" s="20">
        <f t="shared" si="21"/>
        <v>4.25</v>
      </c>
      <c r="X149" s="20">
        <f t="shared" si="22"/>
        <v>12.721666666666668</v>
      </c>
      <c r="Y149" s="20">
        <f t="shared" si="23"/>
        <v>16.957500000000003</v>
      </c>
      <c r="Z149" s="20">
        <v>25</v>
      </c>
      <c r="AA149" s="20">
        <f t="shared" si="24"/>
        <v>12.278333333333332</v>
      </c>
      <c r="AB149" s="20"/>
    </row>
    <row r="150" spans="1:28" ht="14" x14ac:dyDescent="0.15">
      <c r="A150" s="23" t="s">
        <v>189</v>
      </c>
      <c r="B150" s="89"/>
      <c r="C150" s="22" t="s">
        <v>12</v>
      </c>
      <c r="D150" s="102" t="s">
        <v>50</v>
      </c>
      <c r="E150" s="65" t="s">
        <v>881</v>
      </c>
      <c r="F150" s="72" t="s">
        <v>695</v>
      </c>
      <c r="G150" s="66" t="s">
        <v>164</v>
      </c>
      <c r="H150" s="21" t="s">
        <v>622</v>
      </c>
      <c r="I150" s="18">
        <v>1</v>
      </c>
      <c r="J150" s="18" t="s">
        <v>14</v>
      </c>
      <c r="K150" s="21" t="str">
        <f>IFERROR(VLOOKUP(INVENTARIO4[[#This Row],[Code]],FOTOS[],2,FALSE),"-")</f>
        <v>https://github.com/uberboutique/whataform-repo/raw/main/pictures/V0047.jpg</v>
      </c>
      <c r="L150" s="21"/>
      <c r="M150" s="19">
        <f t="shared" si="19"/>
        <v>25</v>
      </c>
      <c r="N150" s="20"/>
      <c r="O150" s="108">
        <v>1</v>
      </c>
      <c r="P150" s="21">
        <f>SUMIFS(VENTAS[Cantidad],VENTAS[Código del producto Vendido],INVENTARIO4[[#This Row],[Code]])</f>
        <v>1</v>
      </c>
      <c r="Q150" s="21">
        <f>INVENTARIO4[[#This Row],[Entradas]]-INVENTARIO4[[#This Row],[Salidas]]</f>
        <v>0</v>
      </c>
      <c r="R150" s="20">
        <v>152.49</v>
      </c>
      <c r="S150" s="20">
        <v>18</v>
      </c>
      <c r="T150" s="20">
        <f t="shared" si="20"/>
        <v>8.4716666666666676</v>
      </c>
      <c r="U150" s="21">
        <v>250</v>
      </c>
      <c r="V150" s="20">
        <v>17</v>
      </c>
      <c r="W150" s="20">
        <f t="shared" si="21"/>
        <v>4.25</v>
      </c>
      <c r="X150" s="20">
        <f t="shared" si="22"/>
        <v>12.721666666666668</v>
      </c>
      <c r="Y150" s="20">
        <f t="shared" si="23"/>
        <v>16.957500000000003</v>
      </c>
      <c r="Z150" s="20">
        <v>25</v>
      </c>
      <c r="AA150" s="20">
        <f t="shared" si="24"/>
        <v>12.278333333333332</v>
      </c>
      <c r="AB150" s="20"/>
    </row>
    <row r="151" spans="1:28" ht="14" x14ac:dyDescent="0.15">
      <c r="A151" s="23" t="s">
        <v>190</v>
      </c>
      <c r="B151" s="89"/>
      <c r="C151" s="22" t="s">
        <v>12</v>
      </c>
      <c r="D151" s="102" t="s">
        <v>50</v>
      </c>
      <c r="E151" s="65" t="s">
        <v>882</v>
      </c>
      <c r="F151" s="72" t="s">
        <v>692</v>
      </c>
      <c r="G151" s="66" t="s">
        <v>164</v>
      </c>
      <c r="H151" s="21" t="s">
        <v>623</v>
      </c>
      <c r="I151" s="18">
        <v>1</v>
      </c>
      <c r="J151" s="18" t="s">
        <v>14</v>
      </c>
      <c r="K151" s="21" t="str">
        <f>IFERROR(VLOOKUP(INVENTARIO4[[#This Row],[Code]],FOTOS[],2,FALSE),"-")</f>
        <v>-</v>
      </c>
      <c r="L151" s="21"/>
      <c r="M151" s="19">
        <f t="shared" si="19"/>
        <v>20</v>
      </c>
      <c r="N151" s="20"/>
      <c r="O151" s="111">
        <v>1</v>
      </c>
      <c r="P151" s="21">
        <f>SUMIFS(VENTAS[Cantidad],VENTAS[Código del producto Vendido],INVENTARIO4[[#This Row],[Code]])</f>
        <v>0</v>
      </c>
      <c r="Q151" s="21">
        <f>INVENTARIO4[[#This Row],[Entradas]]-INVENTARIO4[[#This Row],[Salidas]]</f>
        <v>1</v>
      </c>
      <c r="R151" s="20">
        <v>191.68</v>
      </c>
      <c r="S151" s="20">
        <v>18</v>
      </c>
      <c r="T151" s="20">
        <f t="shared" si="20"/>
        <v>10.648888888888889</v>
      </c>
      <c r="U151" s="21">
        <v>225</v>
      </c>
      <c r="V151" s="20">
        <v>17</v>
      </c>
      <c r="W151" s="20">
        <f t="shared" si="21"/>
        <v>3.8250000000000002</v>
      </c>
      <c r="X151" s="20">
        <f t="shared" si="22"/>
        <v>14.47388888888889</v>
      </c>
      <c r="Y151" s="20">
        <f t="shared" si="23"/>
        <v>19.798333333333332</v>
      </c>
      <c r="Z151" s="20">
        <v>20</v>
      </c>
      <c r="AA151" s="20">
        <f t="shared" si="24"/>
        <v>5.5261111111111108</v>
      </c>
      <c r="AB151" s="20"/>
    </row>
    <row r="152" spans="1:28" ht="14" x14ac:dyDescent="0.15">
      <c r="A152" s="23" t="s">
        <v>191</v>
      </c>
      <c r="B152" s="89"/>
      <c r="C152" s="22" t="s">
        <v>12</v>
      </c>
      <c r="D152" s="102" t="s">
        <v>50</v>
      </c>
      <c r="E152" s="65" t="s">
        <v>882</v>
      </c>
      <c r="F152" s="72" t="s">
        <v>695</v>
      </c>
      <c r="G152" s="66" t="s">
        <v>164</v>
      </c>
      <c r="H152" s="21" t="s">
        <v>623</v>
      </c>
      <c r="I152" s="18">
        <v>1</v>
      </c>
      <c r="J152" s="18" t="s">
        <v>14</v>
      </c>
      <c r="K152" s="21" t="str">
        <f>IFERROR(VLOOKUP(INVENTARIO4[[#This Row],[Code]],FOTOS[],2,FALSE),"-")</f>
        <v>-</v>
      </c>
      <c r="L152" s="21"/>
      <c r="M152" s="19">
        <f t="shared" si="19"/>
        <v>20</v>
      </c>
      <c r="N152" s="20"/>
      <c r="O152" s="108">
        <v>1</v>
      </c>
      <c r="P152" s="21">
        <f>SUMIFS(VENTAS[Cantidad],VENTAS[Código del producto Vendido],INVENTARIO4[[#This Row],[Code]])</f>
        <v>0</v>
      </c>
      <c r="Q152" s="21">
        <f>INVENTARIO4[[#This Row],[Entradas]]-INVENTARIO4[[#This Row],[Salidas]]</f>
        <v>1</v>
      </c>
      <c r="R152" s="20">
        <v>191.68</v>
      </c>
      <c r="S152" s="20">
        <v>18</v>
      </c>
      <c r="T152" s="20">
        <f t="shared" si="20"/>
        <v>10.648888888888889</v>
      </c>
      <c r="U152" s="21">
        <v>225</v>
      </c>
      <c r="V152" s="20">
        <v>17</v>
      </c>
      <c r="W152" s="20">
        <f t="shared" si="21"/>
        <v>3.8250000000000002</v>
      </c>
      <c r="X152" s="20">
        <f t="shared" si="22"/>
        <v>14.47388888888889</v>
      </c>
      <c r="Y152" s="20">
        <f t="shared" si="23"/>
        <v>19.798333333333332</v>
      </c>
      <c r="Z152" s="20">
        <v>20</v>
      </c>
      <c r="AA152" s="20">
        <f t="shared" si="24"/>
        <v>5.5261111111111108</v>
      </c>
      <c r="AB152" s="20"/>
    </row>
    <row r="153" spans="1:28" ht="14" x14ac:dyDescent="0.15">
      <c r="A153" s="23" t="s">
        <v>193</v>
      </c>
      <c r="B153" s="89"/>
      <c r="C153" s="22" t="s">
        <v>12</v>
      </c>
      <c r="D153" s="102" t="s">
        <v>50</v>
      </c>
      <c r="E153" s="65" t="s">
        <v>882</v>
      </c>
      <c r="F153" s="72" t="s">
        <v>697</v>
      </c>
      <c r="G153" s="66" t="s">
        <v>164</v>
      </c>
      <c r="H153" s="21" t="s">
        <v>623</v>
      </c>
      <c r="I153" s="18">
        <v>1</v>
      </c>
      <c r="J153" s="18" t="s">
        <v>14</v>
      </c>
      <c r="K153" s="21" t="str">
        <f>IFERROR(VLOOKUP(INVENTARIO4[[#This Row],[Code]],FOTOS[],2,FALSE),"-")</f>
        <v>-</v>
      </c>
      <c r="L153" s="21"/>
      <c r="M153" s="19">
        <f t="shared" si="19"/>
        <v>20</v>
      </c>
      <c r="N153" s="20"/>
      <c r="O153" s="111">
        <v>1</v>
      </c>
      <c r="P153" s="21">
        <f>SUMIFS(VENTAS[Cantidad],VENTAS[Código del producto Vendido],INVENTARIO4[[#This Row],[Code]])</f>
        <v>0</v>
      </c>
      <c r="Q153" s="21">
        <f>INVENTARIO4[[#This Row],[Entradas]]-INVENTARIO4[[#This Row],[Salidas]]</f>
        <v>1</v>
      </c>
      <c r="R153" s="20">
        <v>191.68</v>
      </c>
      <c r="S153" s="20">
        <v>18</v>
      </c>
      <c r="T153" s="20">
        <f t="shared" si="20"/>
        <v>10.648888888888889</v>
      </c>
      <c r="U153" s="21">
        <v>225</v>
      </c>
      <c r="V153" s="20">
        <v>17</v>
      </c>
      <c r="W153" s="20">
        <f t="shared" si="21"/>
        <v>3.8250000000000002</v>
      </c>
      <c r="X153" s="20">
        <f t="shared" si="22"/>
        <v>14.47388888888889</v>
      </c>
      <c r="Y153" s="20">
        <f t="shared" si="23"/>
        <v>19.798333333333332</v>
      </c>
      <c r="Z153" s="20">
        <v>20</v>
      </c>
      <c r="AA153" s="20">
        <f t="shared" si="24"/>
        <v>5.5261111111111108</v>
      </c>
      <c r="AB153" s="20"/>
    </row>
    <row r="154" spans="1:28" ht="14" x14ac:dyDescent="0.15">
      <c r="A154" s="23" t="s">
        <v>411</v>
      </c>
      <c r="B154" s="89"/>
      <c r="C154" s="22" t="s">
        <v>12</v>
      </c>
      <c r="D154" s="102" t="s">
        <v>52</v>
      </c>
      <c r="E154" s="65" t="s">
        <v>883</v>
      </c>
      <c r="F154" s="72" t="s">
        <v>692</v>
      </c>
      <c r="G154" s="66" t="s">
        <v>164</v>
      </c>
      <c r="H154" s="21" t="s">
        <v>624</v>
      </c>
      <c r="I154" s="18">
        <v>1</v>
      </c>
      <c r="J154" s="18" t="s">
        <v>14</v>
      </c>
      <c r="K154" s="21" t="str">
        <f>IFERROR(VLOOKUP(INVENTARIO4[[#This Row],[Code]],FOTOS[],2,FALSE),"-")</f>
        <v>-</v>
      </c>
      <c r="L154" s="21"/>
      <c r="M154" s="19">
        <f t="shared" si="19"/>
        <v>12</v>
      </c>
      <c r="N154" s="20"/>
      <c r="O154" s="108">
        <v>2</v>
      </c>
      <c r="P154" s="21">
        <f>SUMIFS(VENTAS[Cantidad],VENTAS[Código del producto Vendido],INVENTARIO4[[#This Row],[Code]])</f>
        <v>0</v>
      </c>
      <c r="Q154" s="21">
        <f>INVENTARIO4[[#This Row],[Entradas]]-INVENTARIO4[[#This Row],[Salidas]]</f>
        <v>2</v>
      </c>
      <c r="R154" s="20">
        <v>71.400000000000006</v>
      </c>
      <c r="S154" s="20">
        <v>18</v>
      </c>
      <c r="T154" s="20">
        <f t="shared" si="20"/>
        <v>3.9666666666666668</v>
      </c>
      <c r="U154" s="21">
        <v>100</v>
      </c>
      <c r="V154" s="20">
        <v>8</v>
      </c>
      <c r="W154" s="20">
        <f t="shared" si="21"/>
        <v>0.8</v>
      </c>
      <c r="X154" s="20">
        <f t="shared" si="22"/>
        <v>4.7666666666666666</v>
      </c>
      <c r="Y154" s="20">
        <f t="shared" si="23"/>
        <v>6.75</v>
      </c>
      <c r="Z154" s="20">
        <v>12</v>
      </c>
      <c r="AA154" s="20">
        <f t="shared" si="24"/>
        <v>7.2333333333333334</v>
      </c>
      <c r="AB154" s="20"/>
    </row>
    <row r="155" spans="1:28" ht="14" x14ac:dyDescent="0.15">
      <c r="A155" s="23" t="s">
        <v>194</v>
      </c>
      <c r="B155" s="89"/>
      <c r="C155" s="22" t="s">
        <v>12</v>
      </c>
      <c r="D155" s="102" t="s">
        <v>50</v>
      </c>
      <c r="E155" s="65" t="s">
        <v>884</v>
      </c>
      <c r="F155" s="72" t="s">
        <v>692</v>
      </c>
      <c r="G155" s="66" t="s">
        <v>164</v>
      </c>
      <c r="H155" s="21" t="s">
        <v>625</v>
      </c>
      <c r="I155" s="18">
        <v>1</v>
      </c>
      <c r="J155" s="18" t="s">
        <v>14</v>
      </c>
      <c r="K155" s="21" t="str">
        <f>IFERROR(VLOOKUP(INVENTARIO4[[#This Row],[Code]],FOTOS[],2,FALSE),"-")</f>
        <v>-</v>
      </c>
      <c r="L155" s="21"/>
      <c r="M155" s="19">
        <f t="shared" si="19"/>
        <v>18</v>
      </c>
      <c r="N155" s="20"/>
      <c r="O155" s="111">
        <v>1</v>
      </c>
      <c r="P155" s="21">
        <f>SUMIFS(VENTAS[Cantidad],VENTAS[Código del producto Vendido],INVENTARIO4[[#This Row],[Code]])</f>
        <v>0</v>
      </c>
      <c r="Q155" s="21">
        <f>INVENTARIO4[[#This Row],[Entradas]]-INVENTARIO4[[#This Row],[Salidas]]</f>
        <v>1</v>
      </c>
      <c r="R155" s="20">
        <v>165.86</v>
      </c>
      <c r="S155" s="20">
        <v>18</v>
      </c>
      <c r="T155" s="20">
        <f t="shared" si="20"/>
        <v>9.214444444444446</v>
      </c>
      <c r="U155" s="21">
        <v>250</v>
      </c>
      <c r="V155" s="20">
        <v>17</v>
      </c>
      <c r="W155" s="20">
        <f t="shared" si="21"/>
        <v>4.25</v>
      </c>
      <c r="X155" s="20">
        <f t="shared" si="22"/>
        <v>13.464444444444446</v>
      </c>
      <c r="Y155" s="20">
        <f t="shared" si="23"/>
        <v>18.071666666666669</v>
      </c>
      <c r="Z155" s="20">
        <v>18</v>
      </c>
      <c r="AA155" s="20">
        <f t="shared" si="24"/>
        <v>4.535555555555554</v>
      </c>
      <c r="AB155" s="20"/>
    </row>
    <row r="156" spans="1:28" ht="28" x14ac:dyDescent="0.15">
      <c r="A156" s="23" t="s">
        <v>195</v>
      </c>
      <c r="B156" s="89"/>
      <c r="C156" s="22" t="s">
        <v>12</v>
      </c>
      <c r="D156" s="102" t="s">
        <v>50</v>
      </c>
      <c r="E156" s="65" t="s">
        <v>885</v>
      </c>
      <c r="F156" s="72" t="s">
        <v>692</v>
      </c>
      <c r="G156" s="66" t="s">
        <v>164</v>
      </c>
      <c r="H156" s="21"/>
      <c r="I156" s="18">
        <v>1</v>
      </c>
      <c r="J156" s="18" t="s">
        <v>14</v>
      </c>
      <c r="K156" s="21" t="str">
        <f>IFERROR(VLOOKUP(INVENTARIO4[[#This Row],[Code]],FOTOS[],2,FALSE),"-")</f>
        <v>https://github.com/uberboutique/whataform-repo/raw/main/pictures/V0052.jpg</v>
      </c>
      <c r="L156" s="21"/>
      <c r="M156" s="19">
        <f t="shared" si="19"/>
        <v>30</v>
      </c>
      <c r="N156" s="20"/>
      <c r="O156" s="108">
        <v>1</v>
      </c>
      <c r="P156" s="21">
        <f>SUMIFS(VENTAS[Cantidad],VENTAS[Código del producto Vendido],INVENTARIO4[[#This Row],[Code]])</f>
        <v>1</v>
      </c>
      <c r="Q156" s="21">
        <f>INVENTARIO4[[#This Row],[Entradas]]-INVENTARIO4[[#This Row],[Salidas]]</f>
        <v>0</v>
      </c>
      <c r="R156" s="20">
        <v>293.2</v>
      </c>
      <c r="S156" s="20">
        <v>18</v>
      </c>
      <c r="T156" s="20">
        <f t="shared" si="20"/>
        <v>16.288888888888888</v>
      </c>
      <c r="U156" s="21">
        <v>200</v>
      </c>
      <c r="V156" s="20">
        <v>17</v>
      </c>
      <c r="W156" s="20">
        <f t="shared" si="21"/>
        <v>3.4</v>
      </c>
      <c r="X156" s="20">
        <f t="shared" si="22"/>
        <v>19.688888888888886</v>
      </c>
      <c r="Y156" s="20">
        <f t="shared" si="23"/>
        <v>27.833333333333329</v>
      </c>
      <c r="Z156" s="20">
        <v>30</v>
      </c>
      <c r="AA156" s="20">
        <f t="shared" si="24"/>
        <v>10.311111111111112</v>
      </c>
      <c r="AB156" s="20"/>
    </row>
    <row r="157" spans="1:28" ht="14" x14ac:dyDescent="0.15">
      <c r="A157" s="23" t="s">
        <v>196</v>
      </c>
      <c r="B157" s="89"/>
      <c r="C157" s="22" t="s">
        <v>12</v>
      </c>
      <c r="D157" s="102" t="s">
        <v>50</v>
      </c>
      <c r="E157" s="65" t="s">
        <v>886</v>
      </c>
      <c r="F157" s="72" t="s">
        <v>695</v>
      </c>
      <c r="G157" s="66" t="s">
        <v>164</v>
      </c>
      <c r="H157" s="21" t="s">
        <v>626</v>
      </c>
      <c r="I157" s="18">
        <v>1</v>
      </c>
      <c r="J157" s="18" t="s">
        <v>14</v>
      </c>
      <c r="K157" s="21" t="str">
        <f>IFERROR(VLOOKUP(INVENTARIO4[[#This Row],[Code]],FOTOS[],2,FALSE),"-")</f>
        <v>-</v>
      </c>
      <c r="L157" s="21"/>
      <c r="M157" s="19">
        <f t="shared" si="19"/>
        <v>15</v>
      </c>
      <c r="N157" s="20"/>
      <c r="O157" s="111">
        <v>1</v>
      </c>
      <c r="P157" s="21">
        <f>SUMIFS(VENTAS[Cantidad],VENTAS[Código del producto Vendido],INVENTARIO4[[#This Row],[Code]])</f>
        <v>0</v>
      </c>
      <c r="Q157" s="21">
        <f>INVENTARIO4[[#This Row],[Entradas]]-INVENTARIO4[[#This Row],[Salidas]]</f>
        <v>1</v>
      </c>
      <c r="R157" s="20">
        <v>134.47</v>
      </c>
      <c r="S157" s="20">
        <v>18</v>
      </c>
      <c r="T157" s="20">
        <f t="shared" si="20"/>
        <v>7.4705555555555554</v>
      </c>
      <c r="U157" s="21">
        <v>200</v>
      </c>
      <c r="V157" s="20">
        <v>17</v>
      </c>
      <c r="W157" s="20">
        <f t="shared" si="21"/>
        <v>3.4</v>
      </c>
      <c r="X157" s="20">
        <f t="shared" si="22"/>
        <v>10.870555555555555</v>
      </c>
      <c r="Y157" s="20">
        <f t="shared" si="23"/>
        <v>14.605833333333333</v>
      </c>
      <c r="Z157" s="20">
        <v>15</v>
      </c>
      <c r="AA157" s="20">
        <f t="shared" si="24"/>
        <v>4.1294444444444451</v>
      </c>
      <c r="AB157" s="20"/>
    </row>
    <row r="158" spans="1:28" ht="14" x14ac:dyDescent="0.15">
      <c r="A158" s="23" t="s">
        <v>205</v>
      </c>
      <c r="B158" s="89"/>
      <c r="C158" s="22" t="s">
        <v>12</v>
      </c>
      <c r="D158" s="102" t="s">
        <v>192</v>
      </c>
      <c r="E158" s="65" t="s">
        <v>887</v>
      </c>
      <c r="F158" s="72" t="s">
        <v>711</v>
      </c>
      <c r="G158" s="66" t="s">
        <v>164</v>
      </c>
      <c r="H158" s="21" t="s">
        <v>627</v>
      </c>
      <c r="I158" s="18">
        <v>1</v>
      </c>
      <c r="J158" s="18" t="s">
        <v>14</v>
      </c>
      <c r="K158" s="21" t="str">
        <f>IFERROR(VLOOKUP(INVENTARIO4[[#This Row],[Code]],FOTOS[],2,FALSE),"-")</f>
        <v>-</v>
      </c>
      <c r="L158" s="21"/>
      <c r="M158" s="19">
        <f t="shared" si="19"/>
        <v>2</v>
      </c>
      <c r="N158" s="20"/>
      <c r="O158" s="108">
        <v>1</v>
      </c>
      <c r="P158" s="21">
        <f>SUMIFS(VENTAS[Cantidad],VENTAS[Código del producto Vendido],INVENTARIO4[[#This Row],[Code]])</f>
        <v>0</v>
      </c>
      <c r="Q158" s="21">
        <f>INVENTARIO4[[#This Row],[Entradas]]-INVENTARIO4[[#This Row],[Salidas]]</f>
        <v>1</v>
      </c>
      <c r="R158" s="20">
        <v>17.329999999999998</v>
      </c>
      <c r="S158" s="20">
        <v>18</v>
      </c>
      <c r="T158" s="20">
        <f t="shared" si="20"/>
        <v>0.96277777777777773</v>
      </c>
      <c r="U158" s="21">
        <v>30</v>
      </c>
      <c r="V158" s="20">
        <v>8</v>
      </c>
      <c r="W158" s="20">
        <f t="shared" si="21"/>
        <v>0.24</v>
      </c>
      <c r="X158" s="20">
        <f t="shared" si="22"/>
        <v>1.2027777777777777</v>
      </c>
      <c r="Y158" s="20">
        <f t="shared" si="23"/>
        <v>1.6841666666666666</v>
      </c>
      <c r="Z158" s="20">
        <f>ROUNDUP(Y158,0)</f>
        <v>2</v>
      </c>
      <c r="AA158" s="20">
        <f t="shared" si="24"/>
        <v>0.79722222222222228</v>
      </c>
      <c r="AB158" s="20"/>
    </row>
    <row r="159" spans="1:28" ht="14" x14ac:dyDescent="0.15">
      <c r="A159" s="23" t="s">
        <v>197</v>
      </c>
      <c r="B159" s="89"/>
      <c r="C159" s="22" t="s">
        <v>12</v>
      </c>
      <c r="D159" s="102" t="s">
        <v>50</v>
      </c>
      <c r="E159" s="65" t="s">
        <v>1239</v>
      </c>
      <c r="F159" s="72" t="s">
        <v>692</v>
      </c>
      <c r="G159" s="66" t="s">
        <v>164</v>
      </c>
      <c r="H159" s="21" t="s">
        <v>628</v>
      </c>
      <c r="I159" s="18">
        <v>1</v>
      </c>
      <c r="J159" s="18" t="s">
        <v>14</v>
      </c>
      <c r="K159" s="21" t="str">
        <f>IFERROR(VLOOKUP(INVENTARIO4[[#This Row],[Code]],FOTOS[],2,FALSE),"-")</f>
        <v>-</v>
      </c>
      <c r="L159" s="21"/>
      <c r="M159" s="19">
        <f t="shared" si="19"/>
        <v>25</v>
      </c>
      <c r="N159" s="20"/>
      <c r="O159" s="111">
        <v>1</v>
      </c>
      <c r="P159" s="21">
        <f>SUMIFS(VENTAS[Cantidad],VENTAS[Código del producto Vendido],INVENTARIO4[[#This Row],[Code]])</f>
        <v>0</v>
      </c>
      <c r="Q159" s="21">
        <f>INVENTARIO4[[#This Row],[Entradas]]-INVENTARIO4[[#This Row],[Salidas]]</f>
        <v>1</v>
      </c>
      <c r="R159" s="20">
        <v>176.78</v>
      </c>
      <c r="S159" s="20">
        <v>18</v>
      </c>
      <c r="T159" s="20">
        <f t="shared" si="20"/>
        <v>9.8211111111111116</v>
      </c>
      <c r="U159" s="21">
        <v>285</v>
      </c>
      <c r="V159" s="20">
        <v>17</v>
      </c>
      <c r="W159" s="20">
        <f t="shared" si="21"/>
        <v>4.8449999999999998</v>
      </c>
      <c r="X159" s="20">
        <f t="shared" si="22"/>
        <v>14.66611111111111</v>
      </c>
      <c r="Y159" s="20">
        <f t="shared" si="23"/>
        <v>19.576666666666668</v>
      </c>
      <c r="Z159" s="20">
        <v>25</v>
      </c>
      <c r="AA159" s="20">
        <f t="shared" si="24"/>
        <v>10.33388888888889</v>
      </c>
      <c r="AB159" s="20"/>
    </row>
    <row r="160" spans="1:28" ht="28" x14ac:dyDescent="0.15">
      <c r="A160" s="23" t="s">
        <v>199</v>
      </c>
      <c r="B160" s="89"/>
      <c r="C160" s="22" t="s">
        <v>12</v>
      </c>
      <c r="D160" s="102" t="s">
        <v>50</v>
      </c>
      <c r="E160" s="65" t="s">
        <v>888</v>
      </c>
      <c r="F160" s="72" t="s">
        <v>698</v>
      </c>
      <c r="G160" s="66" t="s">
        <v>164</v>
      </c>
      <c r="H160" s="21"/>
      <c r="I160" s="18">
        <v>1</v>
      </c>
      <c r="J160" s="18" t="s">
        <v>14</v>
      </c>
      <c r="K160" s="21" t="str">
        <f>IFERROR(VLOOKUP(INVENTARIO4[[#This Row],[Code]],FOTOS[],2,FALSE),"-")</f>
        <v>https://github.com/uberboutique/whataform-repo/raw/main/pictures/V0055.jpg</v>
      </c>
      <c r="L160" s="21"/>
      <c r="M160" s="19">
        <f t="shared" si="19"/>
        <v>35</v>
      </c>
      <c r="N160" s="20"/>
      <c r="O160" s="108">
        <v>1</v>
      </c>
      <c r="P160" s="21">
        <f>SUMIFS(VENTAS[Cantidad],VENTAS[Código del producto Vendido],INVENTARIO4[[#This Row],[Code]])</f>
        <v>1</v>
      </c>
      <c r="Q160" s="21">
        <f>INVENTARIO4[[#This Row],[Entradas]]-INVENTARIO4[[#This Row],[Salidas]]</f>
        <v>0</v>
      </c>
      <c r="R160" s="20">
        <v>263.39</v>
      </c>
      <c r="S160" s="20">
        <v>18</v>
      </c>
      <c r="T160" s="20">
        <f t="shared" si="20"/>
        <v>14.632777777777777</v>
      </c>
      <c r="U160" s="21">
        <v>300</v>
      </c>
      <c r="V160" s="20">
        <v>17</v>
      </c>
      <c r="W160" s="20">
        <f t="shared" si="21"/>
        <v>5.0999999999999996</v>
      </c>
      <c r="X160" s="20">
        <f t="shared" si="22"/>
        <v>19.732777777777777</v>
      </c>
      <c r="Y160" s="20">
        <f t="shared" si="23"/>
        <v>27.049166666666665</v>
      </c>
      <c r="Z160" s="20">
        <v>35</v>
      </c>
      <c r="AA160" s="20">
        <f t="shared" si="24"/>
        <v>15.267222222222225</v>
      </c>
      <c r="AB160" s="20"/>
    </row>
    <row r="161" spans="1:28" ht="14" x14ac:dyDescent="0.15">
      <c r="A161" s="23" t="s">
        <v>200</v>
      </c>
      <c r="B161" s="89"/>
      <c r="C161" s="22" t="s">
        <v>12</v>
      </c>
      <c r="D161" s="102" t="s">
        <v>50</v>
      </c>
      <c r="E161" s="65" t="s">
        <v>1240</v>
      </c>
      <c r="F161" s="72" t="s">
        <v>692</v>
      </c>
      <c r="G161" s="66" t="s">
        <v>164</v>
      </c>
      <c r="H161" s="21" t="s">
        <v>629</v>
      </c>
      <c r="I161" s="18">
        <v>1</v>
      </c>
      <c r="J161" s="18" t="s">
        <v>14</v>
      </c>
      <c r="K161" s="21" t="str">
        <f>IFERROR(VLOOKUP(INVENTARIO4[[#This Row],[Code]],FOTOS[],2,FALSE),"-")</f>
        <v>-</v>
      </c>
      <c r="L161" s="21"/>
      <c r="M161" s="19">
        <f t="shared" si="19"/>
        <v>20</v>
      </c>
      <c r="N161" s="20"/>
      <c r="O161" s="111">
        <v>1</v>
      </c>
      <c r="P161" s="21">
        <f>SUMIFS(VENTAS[Cantidad],VENTAS[Código del producto Vendido],INVENTARIO4[[#This Row],[Code]])</f>
        <v>0</v>
      </c>
      <c r="Q161" s="21">
        <f>INVENTARIO4[[#This Row],[Entradas]]-INVENTARIO4[[#This Row],[Salidas]]</f>
        <v>1</v>
      </c>
      <c r="R161" s="20">
        <v>147.97999999999999</v>
      </c>
      <c r="S161" s="20">
        <v>18</v>
      </c>
      <c r="T161" s="20">
        <f t="shared" si="20"/>
        <v>8.2211111111111101</v>
      </c>
      <c r="U161" s="21">
        <v>350</v>
      </c>
      <c r="V161" s="20">
        <v>17</v>
      </c>
      <c r="W161" s="20">
        <f t="shared" si="21"/>
        <v>5.95</v>
      </c>
      <c r="X161" s="20">
        <f t="shared" si="22"/>
        <v>14.171111111111109</v>
      </c>
      <c r="Y161" s="20">
        <f t="shared" si="23"/>
        <v>18.281666666666666</v>
      </c>
      <c r="Z161" s="20">
        <v>20</v>
      </c>
      <c r="AA161" s="20">
        <f t="shared" si="24"/>
        <v>5.8288888888888897</v>
      </c>
      <c r="AB161" s="20"/>
    </row>
    <row r="162" spans="1:28" ht="14" x14ac:dyDescent="0.15">
      <c r="A162" s="42" t="s">
        <v>347</v>
      </c>
      <c r="B162" s="89"/>
      <c r="C162" s="22" t="s">
        <v>12</v>
      </c>
      <c r="D162" s="102" t="s">
        <v>1210</v>
      </c>
      <c r="E162" s="65" t="s">
        <v>889</v>
      </c>
      <c r="F162" s="72" t="s">
        <v>692</v>
      </c>
      <c r="G162" s="66" t="s">
        <v>164</v>
      </c>
      <c r="H162" s="21"/>
      <c r="I162" s="18">
        <v>1</v>
      </c>
      <c r="J162" s="18" t="s">
        <v>14</v>
      </c>
      <c r="K162" s="21" t="str">
        <f>IFERROR(VLOOKUP(INVENTARIO4[[#This Row],[Code]],FOTOS[],2,FALSE),"-")</f>
        <v>-</v>
      </c>
      <c r="L162" s="21"/>
      <c r="M162" s="19">
        <f t="shared" si="19"/>
        <v>25</v>
      </c>
      <c r="N162" s="20"/>
      <c r="O162" s="108">
        <v>1</v>
      </c>
      <c r="P162" s="21">
        <f>SUMIFS(VENTAS[Cantidad],VENTAS[Código del producto Vendido],INVENTARIO4[[#This Row],[Code]])</f>
        <v>0</v>
      </c>
      <c r="Q162" s="21">
        <f>INVENTARIO4[[#This Row],[Entradas]]-INVENTARIO4[[#This Row],[Salidas]]</f>
        <v>1</v>
      </c>
      <c r="R162" s="20">
        <v>188.7</v>
      </c>
      <c r="S162" s="20">
        <v>18</v>
      </c>
      <c r="T162" s="20">
        <f t="shared" si="20"/>
        <v>10.483333333333333</v>
      </c>
      <c r="U162" s="21">
        <v>300</v>
      </c>
      <c r="V162" s="20">
        <v>8</v>
      </c>
      <c r="W162" s="20">
        <f t="shared" si="21"/>
        <v>2.4</v>
      </c>
      <c r="X162" s="20">
        <f t="shared" si="22"/>
        <v>12.883333333333333</v>
      </c>
      <c r="Y162" s="20">
        <f t="shared" si="23"/>
        <v>18.124999999999996</v>
      </c>
      <c r="Z162" s="20">
        <v>25</v>
      </c>
      <c r="AA162" s="20">
        <f t="shared" si="24"/>
        <v>12.116666666666667</v>
      </c>
      <c r="AB162" s="20"/>
    </row>
    <row r="163" spans="1:28" ht="14" x14ac:dyDescent="0.15">
      <c r="A163" s="43" t="s">
        <v>348</v>
      </c>
      <c r="B163" s="89"/>
      <c r="C163" s="22" t="s">
        <v>12</v>
      </c>
      <c r="D163" s="102" t="s">
        <v>1210</v>
      </c>
      <c r="E163" s="65" t="s">
        <v>889</v>
      </c>
      <c r="F163" s="72" t="s">
        <v>697</v>
      </c>
      <c r="G163" s="66" t="s">
        <v>164</v>
      </c>
      <c r="H163" s="21"/>
      <c r="I163" s="18">
        <v>1</v>
      </c>
      <c r="J163" s="18" t="s">
        <v>14</v>
      </c>
      <c r="K163" s="21" t="str">
        <f>IFERROR(VLOOKUP(INVENTARIO4[[#This Row],[Code]],FOTOS[],2,FALSE),"-")</f>
        <v>-</v>
      </c>
      <c r="L163" s="21"/>
      <c r="M163" s="19">
        <f t="shared" si="19"/>
        <v>25</v>
      </c>
      <c r="N163" s="20"/>
      <c r="O163" s="111">
        <v>1</v>
      </c>
      <c r="P163" s="21">
        <f>SUMIFS(VENTAS[Cantidad],VENTAS[Código del producto Vendido],INVENTARIO4[[#This Row],[Code]])</f>
        <v>0</v>
      </c>
      <c r="Q163" s="21">
        <f>INVENTARIO4[[#This Row],[Entradas]]-INVENTARIO4[[#This Row],[Salidas]]</f>
        <v>1</v>
      </c>
      <c r="R163" s="20">
        <v>188.7</v>
      </c>
      <c r="S163" s="20">
        <v>18</v>
      </c>
      <c r="T163" s="20">
        <f t="shared" si="20"/>
        <v>10.483333333333333</v>
      </c>
      <c r="U163" s="21">
        <v>300</v>
      </c>
      <c r="V163" s="20">
        <v>8</v>
      </c>
      <c r="W163" s="20">
        <f t="shared" si="21"/>
        <v>2.4</v>
      </c>
      <c r="X163" s="20">
        <f t="shared" si="22"/>
        <v>12.883333333333333</v>
      </c>
      <c r="Y163" s="20">
        <f t="shared" si="23"/>
        <v>18.124999999999996</v>
      </c>
      <c r="Z163" s="20">
        <v>25</v>
      </c>
      <c r="AA163" s="20">
        <f t="shared" si="24"/>
        <v>12.116666666666667</v>
      </c>
      <c r="AB163" s="20"/>
    </row>
    <row r="164" spans="1:28" ht="14" x14ac:dyDescent="0.15">
      <c r="A164" s="23" t="s">
        <v>201</v>
      </c>
      <c r="B164" s="89"/>
      <c r="C164" s="22" t="s">
        <v>12</v>
      </c>
      <c r="D164" s="102" t="s">
        <v>50</v>
      </c>
      <c r="E164" s="65" t="s">
        <v>893</v>
      </c>
      <c r="F164" s="72" t="s">
        <v>692</v>
      </c>
      <c r="G164" s="66" t="s">
        <v>164</v>
      </c>
      <c r="H164" s="21"/>
      <c r="I164" s="18">
        <v>1</v>
      </c>
      <c r="J164" s="18" t="s">
        <v>14</v>
      </c>
      <c r="K164" s="21" t="str">
        <f>IFERROR(VLOOKUP(INVENTARIO4[[#This Row],[Code]],FOTOS[],2,FALSE),"-")</f>
        <v>-</v>
      </c>
      <c r="L164" s="21"/>
      <c r="M164" s="19">
        <f t="shared" si="19"/>
        <v>18</v>
      </c>
      <c r="N164" s="20"/>
      <c r="O164" s="108">
        <v>1</v>
      </c>
      <c r="P164" s="21">
        <f>SUMIFS(VENTAS[Cantidad],VENTAS[Código del producto Vendido],INVENTARIO4[[#This Row],[Code]])</f>
        <v>0</v>
      </c>
      <c r="Q164" s="21">
        <f>INVENTARIO4[[#This Row],[Entradas]]-INVENTARIO4[[#This Row],[Salidas]]</f>
        <v>1</v>
      </c>
      <c r="R164" s="20">
        <v>158.91</v>
      </c>
      <c r="S164" s="20">
        <v>18</v>
      </c>
      <c r="T164" s="20">
        <f t="shared" si="20"/>
        <v>8.8283333333333331</v>
      </c>
      <c r="U164" s="21">
        <v>200</v>
      </c>
      <c r="V164" s="20">
        <v>17</v>
      </c>
      <c r="W164" s="20">
        <f t="shared" si="21"/>
        <v>3.4</v>
      </c>
      <c r="X164" s="20">
        <f t="shared" si="22"/>
        <v>12.228333333333333</v>
      </c>
      <c r="Y164" s="20">
        <f t="shared" si="23"/>
        <v>16.642499999999998</v>
      </c>
      <c r="Z164" s="20">
        <v>18</v>
      </c>
      <c r="AA164" s="20">
        <f t="shared" si="24"/>
        <v>5.7716666666666665</v>
      </c>
      <c r="AB164" s="20"/>
    </row>
    <row r="165" spans="1:28" ht="14" x14ac:dyDescent="0.15">
      <c r="A165" s="23" t="s">
        <v>202</v>
      </c>
      <c r="B165" s="89"/>
      <c r="C165" s="22" t="s">
        <v>12</v>
      </c>
      <c r="D165" s="102" t="s">
        <v>50</v>
      </c>
      <c r="E165" s="65" t="s">
        <v>1241</v>
      </c>
      <c r="F165" s="72" t="s">
        <v>692</v>
      </c>
      <c r="G165" s="66" t="s">
        <v>164</v>
      </c>
      <c r="H165" s="21"/>
      <c r="I165" s="18">
        <v>1</v>
      </c>
      <c r="J165" s="18" t="s">
        <v>14</v>
      </c>
      <c r="K165" s="21" t="str">
        <f>IFERROR(VLOOKUP(INVENTARIO4[[#This Row],[Code]],FOTOS[],2,FALSE),"-")</f>
        <v>-</v>
      </c>
      <c r="L165" s="21"/>
      <c r="M165" s="19">
        <f t="shared" si="19"/>
        <v>20</v>
      </c>
      <c r="N165" s="20"/>
      <c r="O165" s="111">
        <v>1</v>
      </c>
      <c r="P165" s="21">
        <f>SUMIFS(VENTAS[Cantidad],VENTAS[Código del producto Vendido],INVENTARIO4[[#This Row],[Code]])</f>
        <v>0</v>
      </c>
      <c r="Q165" s="21">
        <f>INVENTARIO4[[#This Row],[Entradas]]-INVENTARIO4[[#This Row],[Salidas]]</f>
        <v>1</v>
      </c>
      <c r="R165" s="20">
        <v>163.87</v>
      </c>
      <c r="S165" s="20">
        <v>18</v>
      </c>
      <c r="T165" s="20">
        <f t="shared" si="20"/>
        <v>9.1038888888888891</v>
      </c>
      <c r="U165" s="21">
        <v>200</v>
      </c>
      <c r="V165" s="20">
        <v>17</v>
      </c>
      <c r="W165" s="20">
        <f t="shared" si="21"/>
        <v>3.4</v>
      </c>
      <c r="X165" s="20">
        <f t="shared" si="22"/>
        <v>12.503888888888889</v>
      </c>
      <c r="Y165" s="20">
        <f t="shared" si="23"/>
        <v>17.055833333333332</v>
      </c>
      <c r="Z165" s="20">
        <v>20</v>
      </c>
      <c r="AA165" s="20">
        <f t="shared" si="24"/>
        <v>7.4961111111111105</v>
      </c>
      <c r="AB165" s="20"/>
    </row>
    <row r="166" spans="1:28" ht="14" x14ac:dyDescent="0.15">
      <c r="A166" s="23" t="s">
        <v>203</v>
      </c>
      <c r="B166" s="89"/>
      <c r="C166" s="22" t="s">
        <v>12</v>
      </c>
      <c r="D166" s="102" t="s">
        <v>50</v>
      </c>
      <c r="E166" s="65" t="s">
        <v>894</v>
      </c>
      <c r="F166" s="72" t="s">
        <v>692</v>
      </c>
      <c r="G166" s="66" t="s">
        <v>164</v>
      </c>
      <c r="H166" s="21"/>
      <c r="I166" s="18">
        <v>1</v>
      </c>
      <c r="J166" s="18" t="s">
        <v>14</v>
      </c>
      <c r="K166" s="21" t="str">
        <f>IFERROR(VLOOKUP(INVENTARIO4[[#This Row],[Code]],FOTOS[],2,FALSE),"-")</f>
        <v>https://github.com/uberboutique/whataform-repo/raw/main/pictures/V0059.jpg</v>
      </c>
      <c r="L166" s="21"/>
      <c r="M166" s="19">
        <f t="shared" si="19"/>
        <v>20</v>
      </c>
      <c r="N166" s="20"/>
      <c r="O166" s="108">
        <v>1</v>
      </c>
      <c r="P166" s="21">
        <f>SUMIFS(VENTAS[Cantidad],VENTAS[Código del producto Vendido],INVENTARIO4[[#This Row],[Code]])</f>
        <v>1</v>
      </c>
      <c r="Q166" s="21">
        <f>INVENTARIO4[[#This Row],[Entradas]]-INVENTARIO4[[#This Row],[Salidas]]</f>
        <v>0</v>
      </c>
      <c r="R166" s="20">
        <v>169.83</v>
      </c>
      <c r="S166" s="20">
        <v>18</v>
      </c>
      <c r="T166" s="20">
        <f t="shared" si="20"/>
        <v>9.4350000000000005</v>
      </c>
      <c r="U166" s="21">
        <v>200</v>
      </c>
      <c r="V166" s="20">
        <v>17</v>
      </c>
      <c r="W166" s="20">
        <f t="shared" si="21"/>
        <v>3.4</v>
      </c>
      <c r="X166" s="20">
        <f t="shared" si="22"/>
        <v>12.835000000000001</v>
      </c>
      <c r="Y166" s="20">
        <f t="shared" si="23"/>
        <v>17.552499999999998</v>
      </c>
      <c r="Z166" s="20">
        <v>20</v>
      </c>
      <c r="AA166" s="20">
        <f t="shared" si="24"/>
        <v>7.1649999999999991</v>
      </c>
      <c r="AB166" s="20"/>
    </row>
    <row r="167" spans="1:28" ht="28" x14ac:dyDescent="0.15">
      <c r="A167" s="23" t="s">
        <v>408</v>
      </c>
      <c r="B167" s="89"/>
      <c r="C167" s="22" t="s">
        <v>12</v>
      </c>
      <c r="D167" s="102" t="s">
        <v>198</v>
      </c>
      <c r="E167" s="65" t="s">
        <v>155</v>
      </c>
      <c r="F167" s="72" t="s">
        <v>698</v>
      </c>
      <c r="G167" s="66" t="s">
        <v>164</v>
      </c>
      <c r="H167" s="21"/>
      <c r="I167" s="18">
        <v>1</v>
      </c>
      <c r="J167" s="18" t="s">
        <v>14</v>
      </c>
      <c r="K167" s="21" t="str">
        <f>IFERROR(VLOOKUP(INVENTARIO4[[#This Row],[Code]],FOTOS[],2,FALSE),"-")</f>
        <v>https://github.com/uberboutique/whataform-repo/raw/main/pictures/VN0001.jpg</v>
      </c>
      <c r="L167" s="21"/>
      <c r="M167" s="19">
        <f t="shared" si="19"/>
        <v>30</v>
      </c>
      <c r="N167" s="20"/>
      <c r="O167" s="108">
        <v>1</v>
      </c>
      <c r="P167" s="21">
        <f>SUMIFS(VENTAS[Cantidad],VENTAS[Código del producto Vendido],INVENTARIO4[[#This Row],[Code]])</f>
        <v>1</v>
      </c>
      <c r="Q167" s="21">
        <f>INVENTARIO4[[#This Row],[Entradas]]-INVENTARIO4[[#This Row],[Salidas]]</f>
        <v>0</v>
      </c>
      <c r="R167" s="20">
        <v>202.6</v>
      </c>
      <c r="S167" s="20">
        <v>18</v>
      </c>
      <c r="T167" s="20">
        <f t="shared" si="20"/>
        <v>11.255555555555555</v>
      </c>
      <c r="U167" s="21">
        <v>150</v>
      </c>
      <c r="V167" s="20">
        <v>8</v>
      </c>
      <c r="W167" s="20">
        <f t="shared" si="21"/>
        <v>1.2</v>
      </c>
      <c r="X167" s="20">
        <f t="shared" si="22"/>
        <v>12.455555555555554</v>
      </c>
      <c r="Y167" s="20">
        <f t="shared" si="23"/>
        <v>18.083333333333332</v>
      </c>
      <c r="Z167" s="20">
        <v>30</v>
      </c>
      <c r="AA167" s="20">
        <f t="shared" si="24"/>
        <v>17.544444444444448</v>
      </c>
      <c r="AB167" s="20"/>
    </row>
    <row r="168" spans="1:28" ht="28" x14ac:dyDescent="0.15">
      <c r="A168" s="23" t="s">
        <v>211</v>
      </c>
      <c r="B168" s="89"/>
      <c r="C168" s="22" t="s">
        <v>12</v>
      </c>
      <c r="D168" s="102" t="s">
        <v>50</v>
      </c>
      <c r="E168" s="65" t="s">
        <v>156</v>
      </c>
      <c r="F168" s="72" t="s">
        <v>698</v>
      </c>
      <c r="G168" s="66" t="s">
        <v>164</v>
      </c>
      <c r="H168" s="21"/>
      <c r="I168" s="18">
        <v>1</v>
      </c>
      <c r="J168" s="18" t="s">
        <v>14</v>
      </c>
      <c r="K168" s="21" t="str">
        <f>IFERROR(VLOOKUP(INVENTARIO4[[#This Row],[Code]],FOTOS[],2,FALSE),"-")</f>
        <v>https://github.com/uberboutique/whataform-repo/raw/main/pictures/V0060.jpg</v>
      </c>
      <c r="L168" s="21"/>
      <c r="M168" s="19">
        <f t="shared" si="19"/>
        <v>12</v>
      </c>
      <c r="N168" s="20"/>
      <c r="O168" s="108">
        <v>1</v>
      </c>
      <c r="P168" s="21">
        <f>SUMIFS(VENTAS[Cantidad],VENTAS[Código del producto Vendido],INVENTARIO4[[#This Row],[Code]])</f>
        <v>1</v>
      </c>
      <c r="Q168" s="21">
        <f>INVENTARIO4[[#This Row],[Entradas]]-INVENTARIO4[[#This Row],[Salidas]]</f>
        <v>0</v>
      </c>
      <c r="R168" s="20">
        <v>95.66</v>
      </c>
      <c r="S168" s="20">
        <v>18</v>
      </c>
      <c r="T168" s="20">
        <f t="shared" si="20"/>
        <v>5.3144444444444439</v>
      </c>
      <c r="U168" s="21">
        <v>180</v>
      </c>
      <c r="V168" s="20">
        <v>17</v>
      </c>
      <c r="W168" s="20">
        <f t="shared" si="21"/>
        <v>3.06</v>
      </c>
      <c r="X168" s="20">
        <f t="shared" si="22"/>
        <v>8.3744444444444444</v>
      </c>
      <c r="Y168" s="20">
        <f t="shared" si="23"/>
        <v>11.031666666666666</v>
      </c>
      <c r="Z168" s="20">
        <v>12</v>
      </c>
      <c r="AA168" s="20">
        <f t="shared" si="24"/>
        <v>3.6255555555555561</v>
      </c>
      <c r="AB168" s="20"/>
    </row>
    <row r="169" spans="1:28" ht="28" x14ac:dyDescent="0.15">
      <c r="A169" s="23" t="s">
        <v>212</v>
      </c>
      <c r="B169" s="89"/>
      <c r="C169" s="22" t="s">
        <v>12</v>
      </c>
      <c r="D169" s="102" t="s">
        <v>50</v>
      </c>
      <c r="E169" s="65" t="s">
        <v>157</v>
      </c>
      <c r="F169" s="72" t="s">
        <v>698</v>
      </c>
      <c r="G169" s="66" t="s">
        <v>164</v>
      </c>
      <c r="H169" s="21"/>
      <c r="I169" s="18">
        <v>1</v>
      </c>
      <c r="J169" s="18" t="s">
        <v>14</v>
      </c>
      <c r="K169" s="21" t="str">
        <f>IFERROR(VLOOKUP(INVENTARIO4[[#This Row],[Code]],FOTOS[],2,FALSE),"-")</f>
        <v>https://github.com/uberboutique/whataform-repo/raw/main/pictures/V0061.jpg</v>
      </c>
      <c r="L169" s="21"/>
      <c r="M169" s="19">
        <f t="shared" si="19"/>
        <v>30</v>
      </c>
      <c r="N169" s="20"/>
      <c r="O169" s="108">
        <v>1</v>
      </c>
      <c r="P169" s="21">
        <f>SUMIFS(VENTAS[Cantidad],VENTAS[Código del producto Vendido],INVENTARIO4[[#This Row],[Code]])</f>
        <v>1</v>
      </c>
      <c r="Q169" s="21">
        <f>INVENTARIO4[[#This Row],[Entradas]]-INVENTARIO4[[#This Row],[Salidas]]</f>
        <v>0</v>
      </c>
      <c r="R169" s="20">
        <v>289.04000000000002</v>
      </c>
      <c r="S169" s="20">
        <v>18</v>
      </c>
      <c r="T169" s="20">
        <f t="shared" si="20"/>
        <v>16.05777777777778</v>
      </c>
      <c r="U169" s="21">
        <v>200</v>
      </c>
      <c r="V169" s="20">
        <v>17</v>
      </c>
      <c r="W169" s="20">
        <f t="shared" si="21"/>
        <v>3.4</v>
      </c>
      <c r="X169" s="20">
        <f t="shared" si="22"/>
        <v>19.457777777777778</v>
      </c>
      <c r="Y169" s="20">
        <f t="shared" si="23"/>
        <v>27.486666666666668</v>
      </c>
      <c r="Z169" s="20">
        <v>30</v>
      </c>
      <c r="AA169" s="20">
        <f t="shared" si="24"/>
        <v>10.54222222222222</v>
      </c>
      <c r="AB169" s="20"/>
    </row>
    <row r="170" spans="1:28" ht="28" x14ac:dyDescent="0.15">
      <c r="A170" s="23" t="s">
        <v>213</v>
      </c>
      <c r="B170" s="89"/>
      <c r="C170" s="22" t="s">
        <v>12</v>
      </c>
      <c r="D170" s="102" t="s">
        <v>50</v>
      </c>
      <c r="E170" s="65" t="s">
        <v>158</v>
      </c>
      <c r="F170" s="72" t="s">
        <v>698</v>
      </c>
      <c r="G170" s="66" t="s">
        <v>164</v>
      </c>
      <c r="H170" s="21"/>
      <c r="I170" s="18">
        <v>1</v>
      </c>
      <c r="J170" s="18" t="s">
        <v>14</v>
      </c>
      <c r="K170" s="21" t="str">
        <f>IFERROR(VLOOKUP(INVENTARIO4[[#This Row],[Code]],FOTOS[],2,FALSE),"-")</f>
        <v>https://github.com/uberboutique/whataform-repo/raw/main/pictures/V0062.jpg</v>
      </c>
      <c r="L170" s="21"/>
      <c r="M170" s="19">
        <f t="shared" si="19"/>
        <v>15</v>
      </c>
      <c r="N170" s="20"/>
      <c r="O170" s="108">
        <v>1</v>
      </c>
      <c r="P170" s="21">
        <f>SUMIFS(VENTAS[Cantidad],VENTAS[Código del producto Vendido],INVENTARIO4[[#This Row],[Code]])</f>
        <v>1</v>
      </c>
      <c r="Q170" s="21">
        <f>INVENTARIO4[[#This Row],[Entradas]]-INVENTARIO4[[#This Row],[Salidas]]</f>
        <v>0</v>
      </c>
      <c r="R170" s="20">
        <v>84.57</v>
      </c>
      <c r="S170" s="20">
        <v>18</v>
      </c>
      <c r="T170" s="20">
        <f t="shared" si="20"/>
        <v>4.6983333333333333</v>
      </c>
      <c r="U170" s="21">
        <v>150</v>
      </c>
      <c r="V170" s="20">
        <v>17</v>
      </c>
      <c r="W170" s="20">
        <f t="shared" si="21"/>
        <v>2.5499999999999998</v>
      </c>
      <c r="X170" s="20">
        <f t="shared" si="22"/>
        <v>7.2483333333333331</v>
      </c>
      <c r="Y170" s="20">
        <f t="shared" si="23"/>
        <v>9.5975000000000001</v>
      </c>
      <c r="Z170" s="20">
        <v>15</v>
      </c>
      <c r="AA170" s="20">
        <f t="shared" si="24"/>
        <v>7.751666666666666</v>
      </c>
      <c r="AB170" s="20"/>
    </row>
    <row r="171" spans="1:28" ht="14" x14ac:dyDescent="0.15">
      <c r="A171" s="23" t="s">
        <v>214</v>
      </c>
      <c r="B171" s="89"/>
      <c r="C171" s="22" t="s">
        <v>12</v>
      </c>
      <c r="D171" s="102" t="s">
        <v>50</v>
      </c>
      <c r="E171" s="65" t="s">
        <v>895</v>
      </c>
      <c r="F171" s="72" t="s">
        <v>692</v>
      </c>
      <c r="G171" s="66" t="s">
        <v>164</v>
      </c>
      <c r="H171" s="21"/>
      <c r="I171" s="18">
        <v>1</v>
      </c>
      <c r="J171" s="18" t="s">
        <v>14</v>
      </c>
      <c r="K171" s="21" t="str">
        <f>IFERROR(VLOOKUP(INVENTARIO4[[#This Row],[Code]],FOTOS[],2,FALSE),"-")</f>
        <v>https://github.com/uberboutique/whataform-repo/raw/main/pictures/V0063.jpg</v>
      </c>
      <c r="L171" s="21"/>
      <c r="M171" s="19">
        <f t="shared" si="19"/>
        <v>15</v>
      </c>
      <c r="N171" s="20"/>
      <c r="O171" s="108">
        <v>1</v>
      </c>
      <c r="P171" s="21">
        <f>SUMIFS(VENTAS[Cantidad],VENTAS[Código del producto Vendido],INVENTARIO4[[#This Row],[Code]])</f>
        <v>1</v>
      </c>
      <c r="Q171" s="21">
        <f>INVENTARIO4[[#This Row],[Entradas]]-INVENTARIO4[[#This Row],[Salidas]]</f>
        <v>0</v>
      </c>
      <c r="R171" s="20">
        <v>84.57</v>
      </c>
      <c r="S171" s="20">
        <v>18</v>
      </c>
      <c r="T171" s="20">
        <f t="shared" si="20"/>
        <v>4.6983333333333333</v>
      </c>
      <c r="U171" s="21">
        <v>150</v>
      </c>
      <c r="V171" s="20">
        <v>17</v>
      </c>
      <c r="W171" s="20">
        <f t="shared" si="21"/>
        <v>2.5499999999999998</v>
      </c>
      <c r="X171" s="20">
        <f t="shared" si="22"/>
        <v>7.2483333333333331</v>
      </c>
      <c r="Y171" s="20">
        <f t="shared" si="23"/>
        <v>9.5975000000000001</v>
      </c>
      <c r="Z171" s="20">
        <v>15</v>
      </c>
      <c r="AA171" s="20">
        <f t="shared" si="24"/>
        <v>7.751666666666666</v>
      </c>
      <c r="AB171" s="20"/>
    </row>
    <row r="172" spans="1:28" ht="14" x14ac:dyDescent="0.15">
      <c r="A172" s="23" t="s">
        <v>246</v>
      </c>
      <c r="B172" s="89"/>
      <c r="C172" s="22" t="s">
        <v>12</v>
      </c>
      <c r="D172" s="102" t="s">
        <v>50</v>
      </c>
      <c r="E172" s="65" t="s">
        <v>896</v>
      </c>
      <c r="F172" s="72" t="s">
        <v>695</v>
      </c>
      <c r="G172" s="66" t="s">
        <v>164</v>
      </c>
      <c r="H172" s="21"/>
      <c r="I172" s="18">
        <v>1</v>
      </c>
      <c r="J172" s="18" t="s">
        <v>14</v>
      </c>
      <c r="K172" s="21" t="str">
        <f>IFERROR(VLOOKUP(INVENTARIO4[[#This Row],[Code]],FOTOS[],2,FALSE),"-")</f>
        <v>-</v>
      </c>
      <c r="L172" s="21"/>
      <c r="M172" s="19">
        <f t="shared" si="19"/>
        <v>15</v>
      </c>
      <c r="N172" s="20"/>
      <c r="O172" s="108">
        <v>1</v>
      </c>
      <c r="P172" s="21">
        <f>SUMIFS(VENTAS[Cantidad],VENTAS[Código del producto Vendido],INVENTARIO4[[#This Row],[Code]])</f>
        <v>0</v>
      </c>
      <c r="Q172" s="21">
        <f>INVENTARIO4[[#This Row],[Entradas]]-INVENTARIO4[[#This Row],[Salidas]]</f>
        <v>1</v>
      </c>
      <c r="R172" s="20">
        <v>100.51</v>
      </c>
      <c r="S172" s="20">
        <v>18</v>
      </c>
      <c r="T172" s="20">
        <f t="shared" si="20"/>
        <v>5.5838888888888896</v>
      </c>
      <c r="U172" s="21">
        <v>150</v>
      </c>
      <c r="V172" s="20">
        <v>17</v>
      </c>
      <c r="W172" s="20">
        <f t="shared" si="21"/>
        <v>2.5499999999999998</v>
      </c>
      <c r="X172" s="20">
        <f t="shared" si="22"/>
        <v>8.1338888888888903</v>
      </c>
      <c r="Y172" s="20">
        <f t="shared" si="23"/>
        <v>10.925833333333333</v>
      </c>
      <c r="Z172" s="20">
        <v>15</v>
      </c>
      <c r="AA172" s="20">
        <f t="shared" si="24"/>
        <v>6.8661111111111106</v>
      </c>
      <c r="AB172" s="20"/>
    </row>
    <row r="173" spans="1:28" ht="14" x14ac:dyDescent="0.15">
      <c r="A173" s="23" t="s">
        <v>207</v>
      </c>
      <c r="B173" s="89"/>
      <c r="C173" s="22" t="s">
        <v>12</v>
      </c>
      <c r="D173" s="102" t="s">
        <v>192</v>
      </c>
      <c r="E173" s="65" t="s">
        <v>159</v>
      </c>
      <c r="F173" s="72"/>
      <c r="G173" s="66" t="s">
        <v>164</v>
      </c>
      <c r="H173" s="21"/>
      <c r="I173" s="18">
        <v>1</v>
      </c>
      <c r="J173" s="18" t="s">
        <v>14</v>
      </c>
      <c r="K173" s="21" t="str">
        <f>IFERROR(VLOOKUP(INVENTARIO4[[#This Row],[Code]],FOTOS[],2,FALSE),"-")</f>
        <v>https://github.com/uberboutique/whataform-repo/raw/main/pictures/A0002.jpg</v>
      </c>
      <c r="L173" s="21"/>
      <c r="M173" s="19">
        <f t="shared" si="19"/>
        <v>10</v>
      </c>
      <c r="N173" s="20"/>
      <c r="O173" s="108">
        <v>1</v>
      </c>
      <c r="P173" s="21">
        <f>SUMIFS(VENTAS[Cantidad],VENTAS[Código del producto Vendido],INVENTARIO4[[#This Row],[Code]])</f>
        <v>1</v>
      </c>
      <c r="Q173" s="21">
        <f>INVENTARIO4[[#This Row],[Entradas]]-INVENTARIO4[[#This Row],[Salidas]]</f>
        <v>0</v>
      </c>
      <c r="R173" s="20">
        <v>88.73</v>
      </c>
      <c r="S173" s="20">
        <v>18</v>
      </c>
      <c r="T173" s="20">
        <f t="shared" si="20"/>
        <v>4.929444444444445</v>
      </c>
      <c r="U173" s="21">
        <v>100</v>
      </c>
      <c r="V173" s="20">
        <v>8</v>
      </c>
      <c r="W173" s="20">
        <f t="shared" si="21"/>
        <v>0.8</v>
      </c>
      <c r="X173" s="20">
        <f t="shared" si="22"/>
        <v>5.7294444444444448</v>
      </c>
      <c r="Y173" s="20">
        <f t="shared" si="23"/>
        <v>8.1941666666666677</v>
      </c>
      <c r="Z173" s="20">
        <v>10</v>
      </c>
      <c r="AA173" s="20">
        <f t="shared" si="24"/>
        <v>4.2705555555555552</v>
      </c>
      <c r="AB173" s="20"/>
    </row>
    <row r="174" spans="1:28" ht="14" x14ac:dyDescent="0.15">
      <c r="A174" s="23" t="s">
        <v>210</v>
      </c>
      <c r="B174" s="89"/>
      <c r="C174" s="22" t="s">
        <v>12</v>
      </c>
      <c r="D174" s="102" t="s">
        <v>206</v>
      </c>
      <c r="E174" s="65" t="s">
        <v>160</v>
      </c>
      <c r="F174" s="72"/>
      <c r="G174" s="66" t="s">
        <v>164</v>
      </c>
      <c r="H174" s="21"/>
      <c r="I174" s="18">
        <v>1</v>
      </c>
      <c r="J174" s="18" t="s">
        <v>14</v>
      </c>
      <c r="K174" s="21" t="str">
        <f>IFERROR(VLOOKUP(INVENTARIO4[[#This Row],[Code]],FOTOS[],2,FALSE),"-")</f>
        <v>https://github.com/uberboutique/whataform-repo/raw/main/pictures/A0004.jpg</v>
      </c>
      <c r="L174" s="21"/>
      <c r="M174" s="19">
        <f t="shared" si="19"/>
        <v>16</v>
      </c>
      <c r="N174" s="20"/>
      <c r="O174" s="108">
        <v>2</v>
      </c>
      <c r="P174" s="21">
        <f>SUMIFS(VENTAS[Cantidad],VENTAS[Código del producto Vendido],INVENTARIO4[[#This Row],[Code]])</f>
        <v>2</v>
      </c>
      <c r="Q174" s="21">
        <f>INVENTARIO4[[#This Row],[Entradas]]-INVENTARIO4[[#This Row],[Salidas]]</f>
        <v>0</v>
      </c>
      <c r="R174" s="20">
        <v>111.6</v>
      </c>
      <c r="S174" s="20">
        <v>18</v>
      </c>
      <c r="T174" s="20">
        <f t="shared" si="20"/>
        <v>6.1999999999999993</v>
      </c>
      <c r="U174" s="21">
        <v>200</v>
      </c>
      <c r="V174" s="20">
        <v>8</v>
      </c>
      <c r="W174" s="20">
        <f t="shared" si="21"/>
        <v>1.6</v>
      </c>
      <c r="X174" s="20">
        <f t="shared" si="22"/>
        <v>7.7999999999999989</v>
      </c>
      <c r="Y174" s="20">
        <f t="shared" si="23"/>
        <v>10.899999999999999</v>
      </c>
      <c r="Z174" s="20">
        <v>16</v>
      </c>
      <c r="AA174" s="20">
        <f t="shared" si="24"/>
        <v>8.2000000000000011</v>
      </c>
      <c r="AB174" s="20"/>
    </row>
    <row r="175" spans="1:28" ht="14" x14ac:dyDescent="0.15">
      <c r="A175" s="23" t="s">
        <v>204</v>
      </c>
      <c r="B175" s="89"/>
      <c r="C175" s="22" t="s">
        <v>12</v>
      </c>
      <c r="D175" s="102" t="s">
        <v>206</v>
      </c>
      <c r="E175" s="65" t="s">
        <v>161</v>
      </c>
      <c r="F175" s="72"/>
      <c r="G175" s="66" t="s">
        <v>164</v>
      </c>
      <c r="H175" s="21"/>
      <c r="I175" s="18">
        <v>1</v>
      </c>
      <c r="J175" s="18" t="s">
        <v>14</v>
      </c>
      <c r="K175" s="21" t="str">
        <f>IFERROR(VLOOKUP(INVENTARIO4[[#This Row],[Code]],FOTOS[],2,FALSE),"-")</f>
        <v>https://github.com/uberboutique/whataform-repo/raw/main/pictures/A0005.jpg</v>
      </c>
      <c r="L175" s="21"/>
      <c r="M175" s="19">
        <f t="shared" si="19"/>
        <v>16</v>
      </c>
      <c r="N175" s="20"/>
      <c r="O175" s="108">
        <v>2</v>
      </c>
      <c r="P175" s="21">
        <f>SUMIFS(VENTAS[Cantidad],VENTAS[Código del producto Vendido],INVENTARIO4[[#This Row],[Code]])</f>
        <v>2</v>
      </c>
      <c r="Q175" s="21">
        <f>INVENTARIO4[[#This Row],[Entradas]]-INVENTARIO4[[#This Row],[Salidas]]</f>
        <v>0</v>
      </c>
      <c r="R175" s="20">
        <v>115.76</v>
      </c>
      <c r="S175" s="20">
        <v>18</v>
      </c>
      <c r="T175" s="20">
        <f t="shared" si="20"/>
        <v>6.431111111111111</v>
      </c>
      <c r="U175" s="21">
        <v>200</v>
      </c>
      <c r="V175" s="20">
        <v>8</v>
      </c>
      <c r="W175" s="20">
        <f t="shared" si="21"/>
        <v>1.6</v>
      </c>
      <c r="X175" s="20">
        <f t="shared" si="22"/>
        <v>8.0311111111111106</v>
      </c>
      <c r="Y175" s="20">
        <f t="shared" si="23"/>
        <v>11.246666666666666</v>
      </c>
      <c r="Z175" s="20">
        <v>16</v>
      </c>
      <c r="AA175" s="20">
        <f t="shared" si="24"/>
        <v>7.9688888888888894</v>
      </c>
      <c r="AB175" s="20"/>
    </row>
    <row r="176" spans="1:28" ht="14" x14ac:dyDescent="0.15">
      <c r="A176" s="23" t="s">
        <v>349</v>
      </c>
      <c r="B176" s="89"/>
      <c r="C176" s="22" t="s">
        <v>12</v>
      </c>
      <c r="D176" s="102" t="s">
        <v>208</v>
      </c>
      <c r="E176" s="65" t="s">
        <v>897</v>
      </c>
      <c r="F176" s="72"/>
      <c r="G176" s="66" t="s">
        <v>164</v>
      </c>
      <c r="H176" s="21"/>
      <c r="I176" s="18">
        <v>1</v>
      </c>
      <c r="J176" s="18" t="s">
        <v>14</v>
      </c>
      <c r="K176" s="21" t="str">
        <f>IFERROR(VLOOKUP(INVENTARIO4[[#This Row],[Code]],FOTOS[],2,FALSE),"-")</f>
        <v>-</v>
      </c>
      <c r="L176" s="21"/>
      <c r="M176" s="19">
        <f t="shared" si="19"/>
        <v>3</v>
      </c>
      <c r="N176" s="20"/>
      <c r="O176" s="108">
        <v>1</v>
      </c>
      <c r="P176" s="21">
        <f>SUMIFS(VENTAS[Cantidad],VENTAS[Código del producto Vendido],INVENTARIO4[[#This Row],[Code]])</f>
        <v>0</v>
      </c>
      <c r="Q176" s="21">
        <f>INVENTARIO4[[#This Row],[Entradas]]-INVENTARIO4[[#This Row],[Salidas]]</f>
        <v>1</v>
      </c>
      <c r="R176" s="20">
        <v>30</v>
      </c>
      <c r="S176" s="20">
        <v>18</v>
      </c>
      <c r="T176" s="20">
        <f t="shared" si="20"/>
        <v>1.6666666666666667</v>
      </c>
      <c r="U176" s="21">
        <v>30</v>
      </c>
      <c r="V176" s="20">
        <v>8</v>
      </c>
      <c r="W176" s="20">
        <f t="shared" si="21"/>
        <v>0.24</v>
      </c>
      <c r="X176" s="20">
        <f t="shared" si="22"/>
        <v>1.9066666666666667</v>
      </c>
      <c r="Y176" s="20">
        <f t="shared" si="23"/>
        <v>2.74</v>
      </c>
      <c r="Z176" s="20">
        <v>3</v>
      </c>
      <c r="AA176" s="20">
        <f t="shared" si="24"/>
        <v>1.0933333333333333</v>
      </c>
      <c r="AB176" s="20"/>
    </row>
    <row r="177" spans="1:28" ht="14" x14ac:dyDescent="0.15">
      <c r="A177" s="23" t="s">
        <v>302</v>
      </c>
      <c r="B177" s="89"/>
      <c r="C177" s="22" t="s">
        <v>12</v>
      </c>
      <c r="D177" s="102" t="s">
        <v>206</v>
      </c>
      <c r="E177" s="65" t="s">
        <v>162</v>
      </c>
      <c r="F177" s="72"/>
      <c r="G177" s="66" t="s">
        <v>164</v>
      </c>
      <c r="H177" s="21"/>
      <c r="I177" s="18">
        <v>1</v>
      </c>
      <c r="J177" s="18" t="s">
        <v>14</v>
      </c>
      <c r="K177" s="21" t="str">
        <f>IFERROR(VLOOKUP(INVENTARIO4[[#This Row],[Code]],FOTOS[],2,FALSE),"-")</f>
        <v>https://github.com/uberboutique/whataform-repo/raw/main/pictures/A0006.jpg</v>
      </c>
      <c r="L177" s="21"/>
      <c r="M177" s="19">
        <f t="shared" si="19"/>
        <v>16</v>
      </c>
      <c r="N177" s="20"/>
      <c r="O177" s="108">
        <v>2</v>
      </c>
      <c r="P177" s="21">
        <f>SUMIFS(VENTAS[Cantidad],VENTAS[Código del producto Vendido],INVENTARIO4[[#This Row],[Code]])</f>
        <v>2</v>
      </c>
      <c r="Q177" s="21">
        <f>INVENTARIO4[[#This Row],[Entradas]]-INVENTARIO4[[#This Row],[Salidas]]</f>
        <v>0</v>
      </c>
      <c r="R177" s="20">
        <v>140.02000000000001</v>
      </c>
      <c r="S177" s="20">
        <v>18</v>
      </c>
      <c r="T177" s="20">
        <f t="shared" si="20"/>
        <v>7.7788888888888899</v>
      </c>
      <c r="U177" s="21">
        <v>200</v>
      </c>
      <c r="V177" s="20">
        <v>8</v>
      </c>
      <c r="W177" s="20">
        <f t="shared" si="21"/>
        <v>1.6</v>
      </c>
      <c r="X177" s="20">
        <f t="shared" si="22"/>
        <v>9.3788888888888895</v>
      </c>
      <c r="Y177" s="20">
        <f t="shared" si="23"/>
        <v>13.268333333333334</v>
      </c>
      <c r="Z177" s="20">
        <v>16</v>
      </c>
      <c r="AA177" s="20">
        <f t="shared" si="24"/>
        <v>6.6211111111111105</v>
      </c>
      <c r="AB177" s="20"/>
    </row>
    <row r="178" spans="1:28" ht="14" x14ac:dyDescent="0.15">
      <c r="A178" s="23" t="s">
        <v>209</v>
      </c>
      <c r="B178" s="89"/>
      <c r="C178" s="22" t="s">
        <v>12</v>
      </c>
      <c r="D178" s="102" t="s">
        <v>192</v>
      </c>
      <c r="E178" s="65" t="s">
        <v>898</v>
      </c>
      <c r="F178" s="72" t="s">
        <v>899</v>
      </c>
      <c r="G178" s="66" t="s">
        <v>164</v>
      </c>
      <c r="H178" s="21"/>
      <c r="I178" s="18">
        <v>1</v>
      </c>
      <c r="J178" s="18" t="s">
        <v>14</v>
      </c>
      <c r="K178" s="21" t="str">
        <f>IFERROR(VLOOKUP(INVENTARIO4[[#This Row],[Code]],FOTOS[],2,FALSE),"-")</f>
        <v>-</v>
      </c>
      <c r="L178" s="21"/>
      <c r="M178" s="19">
        <f t="shared" si="19"/>
        <v>10</v>
      </c>
      <c r="N178" s="20"/>
      <c r="O178" s="108">
        <v>1</v>
      </c>
      <c r="P178" s="21">
        <f>SUMIFS(VENTAS[Cantidad],VENTAS[Código del producto Vendido],INVENTARIO4[[#This Row],[Code]])</f>
        <v>0</v>
      </c>
      <c r="Q178" s="21">
        <f>INVENTARIO4[[#This Row],[Entradas]]-INVENTARIO4[[#This Row],[Salidas]]</f>
        <v>1</v>
      </c>
      <c r="R178" s="20">
        <v>64.47</v>
      </c>
      <c r="S178" s="20">
        <v>18</v>
      </c>
      <c r="T178" s="20">
        <f t="shared" si="20"/>
        <v>3.5816666666666666</v>
      </c>
      <c r="U178" s="21">
        <v>100</v>
      </c>
      <c r="V178" s="20">
        <v>8</v>
      </c>
      <c r="W178" s="20">
        <f t="shared" si="21"/>
        <v>0.8</v>
      </c>
      <c r="X178" s="20">
        <f t="shared" si="22"/>
        <v>4.3816666666666668</v>
      </c>
      <c r="Y178" s="20">
        <f t="shared" si="23"/>
        <v>6.1724999999999994</v>
      </c>
      <c r="Z178" s="20">
        <v>10</v>
      </c>
      <c r="AA178" s="20">
        <f t="shared" si="24"/>
        <v>5.6183333333333332</v>
      </c>
      <c r="AB178" s="20"/>
    </row>
    <row r="179" spans="1:28" ht="14" x14ac:dyDescent="0.15">
      <c r="A179" s="23" t="s">
        <v>247</v>
      </c>
      <c r="B179" s="89"/>
      <c r="C179" s="22" t="s">
        <v>12</v>
      </c>
      <c r="D179" s="102" t="s">
        <v>50</v>
      </c>
      <c r="E179" s="65" t="s">
        <v>163</v>
      </c>
      <c r="F179" s="72" t="s">
        <v>698</v>
      </c>
      <c r="G179" s="66" t="s">
        <v>164</v>
      </c>
      <c r="H179" s="21"/>
      <c r="I179" s="18">
        <v>1</v>
      </c>
      <c r="J179" s="18" t="s">
        <v>14</v>
      </c>
      <c r="K179" s="21" t="str">
        <f>IFERROR(VLOOKUP(INVENTARIO4[[#This Row],[Code]],FOTOS[],2,FALSE),"-")</f>
        <v>https://github.com/uberboutique/whataform-repo/raw/main/pictures/V0065.jpg</v>
      </c>
      <c r="L179" s="21"/>
      <c r="M179" s="19">
        <f t="shared" si="19"/>
        <v>35</v>
      </c>
      <c r="N179" s="20"/>
      <c r="O179" s="108">
        <v>1</v>
      </c>
      <c r="P179" s="21">
        <f>SUMIFS(VENTAS[Cantidad],VENTAS[Código del producto Vendido],INVENTARIO4[[#This Row],[Code]])</f>
        <v>1</v>
      </c>
      <c r="Q179" s="21">
        <f>INVENTARIO4[[#This Row],[Entradas]]-INVENTARIO4[[#This Row],[Salidas]]</f>
        <v>0</v>
      </c>
      <c r="R179" s="20">
        <v>250.92</v>
      </c>
      <c r="S179" s="20">
        <v>18</v>
      </c>
      <c r="T179" s="20">
        <f t="shared" si="20"/>
        <v>13.94</v>
      </c>
      <c r="U179" s="21">
        <v>310</v>
      </c>
      <c r="V179" s="20">
        <v>17</v>
      </c>
      <c r="W179" s="20">
        <f t="shared" si="21"/>
        <v>5.27</v>
      </c>
      <c r="X179" s="20">
        <f t="shared" si="22"/>
        <v>19.21</v>
      </c>
      <c r="Y179" s="20">
        <f t="shared" si="23"/>
        <v>26.18</v>
      </c>
      <c r="Z179" s="20">
        <v>35</v>
      </c>
      <c r="AA179" s="20">
        <f t="shared" si="24"/>
        <v>15.790000000000003</v>
      </c>
      <c r="AB179" s="20"/>
    </row>
    <row r="180" spans="1:28" ht="14" x14ac:dyDescent="0.15">
      <c r="A180" s="23" t="s">
        <v>248</v>
      </c>
      <c r="B180" s="89"/>
      <c r="C180" s="22" t="s">
        <v>12</v>
      </c>
      <c r="D180" s="102" t="s">
        <v>50</v>
      </c>
      <c r="E180" s="65" t="s">
        <v>900</v>
      </c>
      <c r="F180" s="72" t="s">
        <v>695</v>
      </c>
      <c r="G180" s="66" t="s">
        <v>164</v>
      </c>
      <c r="H180" s="21"/>
      <c r="I180" s="18">
        <v>1</v>
      </c>
      <c r="J180" s="18" t="s">
        <v>14</v>
      </c>
      <c r="K180" s="21" t="str">
        <f>IFERROR(VLOOKUP(INVENTARIO4[[#This Row],[Code]],FOTOS[],2,FALSE),"-")</f>
        <v>-</v>
      </c>
      <c r="L180" s="21"/>
      <c r="M180" s="19">
        <f t="shared" si="19"/>
        <v>25</v>
      </c>
      <c r="N180" s="20"/>
      <c r="O180" s="108">
        <v>2</v>
      </c>
      <c r="P180" s="21">
        <f>SUMIFS(VENTAS[Cantidad],VENTAS[Código del producto Vendido],INVENTARIO4[[#This Row],[Code]])</f>
        <v>0</v>
      </c>
      <c r="Q180" s="21">
        <f>INVENTARIO4[[#This Row],[Entradas]]-INVENTARIO4[[#This Row],[Salidas]]</f>
        <v>2</v>
      </c>
      <c r="R180" s="20">
        <v>250.92</v>
      </c>
      <c r="S180" s="20">
        <v>18</v>
      </c>
      <c r="T180" s="20">
        <f t="shared" si="20"/>
        <v>13.94</v>
      </c>
      <c r="U180" s="21">
        <v>310</v>
      </c>
      <c r="V180" s="20">
        <v>17</v>
      </c>
      <c r="W180" s="20">
        <f t="shared" si="21"/>
        <v>5.27</v>
      </c>
      <c r="X180" s="20">
        <f t="shared" si="22"/>
        <v>19.21</v>
      </c>
      <c r="Y180" s="20">
        <f t="shared" si="23"/>
        <v>26.18</v>
      </c>
      <c r="Z180" s="20">
        <v>25</v>
      </c>
      <c r="AA180" s="20">
        <f t="shared" si="24"/>
        <v>5.7900000000000009</v>
      </c>
      <c r="AB180" s="20"/>
    </row>
    <row r="181" spans="1:28" ht="14" x14ac:dyDescent="0.15">
      <c r="A181" s="23" t="s">
        <v>249</v>
      </c>
      <c r="B181" s="89"/>
      <c r="C181" s="22" t="s">
        <v>12</v>
      </c>
      <c r="D181" s="102" t="s">
        <v>50</v>
      </c>
      <c r="E181" s="65" t="s">
        <v>901</v>
      </c>
      <c r="F181" s="72" t="s">
        <v>692</v>
      </c>
      <c r="G181" s="66" t="s">
        <v>164</v>
      </c>
      <c r="H181" s="21"/>
      <c r="I181" s="18">
        <v>1</v>
      </c>
      <c r="J181" s="18" t="s">
        <v>14</v>
      </c>
      <c r="K181" s="21" t="str">
        <f>IFERROR(VLOOKUP(INVENTARIO4[[#This Row],[Code]],FOTOS[],2,FALSE),"-")</f>
        <v>-</v>
      </c>
      <c r="L181" s="21"/>
      <c r="M181" s="19">
        <f t="shared" si="19"/>
        <v>45</v>
      </c>
      <c r="N181" s="20"/>
      <c r="O181" s="111">
        <v>1</v>
      </c>
      <c r="P181" s="21">
        <f>SUMIFS(VENTAS[Cantidad],VENTAS[Código del producto Vendido],INVENTARIO4[[#This Row],[Code]])</f>
        <v>0</v>
      </c>
      <c r="Q181" s="21">
        <f>INVENTARIO4[[#This Row],[Entradas]]-INVENTARIO4[[#This Row],[Salidas]]</f>
        <v>1</v>
      </c>
      <c r="R181" s="20">
        <v>452.25</v>
      </c>
      <c r="S181" s="20">
        <v>18</v>
      </c>
      <c r="T181" s="20">
        <f t="shared" si="20"/>
        <v>25.125</v>
      </c>
      <c r="U181" s="21">
        <v>500</v>
      </c>
      <c r="V181" s="20">
        <v>17</v>
      </c>
      <c r="W181" s="20">
        <f t="shared" si="21"/>
        <v>8.5</v>
      </c>
      <c r="X181" s="20">
        <f t="shared" si="22"/>
        <v>33.625</v>
      </c>
      <c r="Y181" s="20">
        <f t="shared" si="23"/>
        <v>46.1875</v>
      </c>
      <c r="Z181" s="20">
        <v>45</v>
      </c>
      <c r="AA181" s="20">
        <f t="shared" si="24"/>
        <v>11.375</v>
      </c>
      <c r="AB181" s="20"/>
    </row>
    <row r="182" spans="1:28" ht="14" x14ac:dyDescent="0.15">
      <c r="A182" s="42" t="s">
        <v>250</v>
      </c>
      <c r="B182" s="89"/>
      <c r="C182" s="22" t="s">
        <v>12</v>
      </c>
      <c r="D182" s="102" t="s">
        <v>50</v>
      </c>
      <c r="E182" s="65" t="s">
        <v>902</v>
      </c>
      <c r="F182" s="72" t="s">
        <v>789</v>
      </c>
      <c r="G182" s="66" t="s">
        <v>164</v>
      </c>
      <c r="H182" s="21"/>
      <c r="I182" s="18">
        <v>1</v>
      </c>
      <c r="J182" s="18" t="s">
        <v>14</v>
      </c>
      <c r="K182" s="21" t="str">
        <f>IFERROR(VLOOKUP(INVENTARIO4[[#This Row],[Code]],FOTOS[],2,FALSE),"-")</f>
        <v>-</v>
      </c>
      <c r="L182" s="21"/>
      <c r="M182" s="19">
        <f t="shared" si="19"/>
        <v>25</v>
      </c>
      <c r="N182" s="20"/>
      <c r="O182" s="108">
        <v>10</v>
      </c>
      <c r="P182" s="21">
        <f>SUMIFS(VENTAS[Cantidad],VENTAS[Código del producto Vendido],INVENTARIO4[[#This Row],[Code]])</f>
        <v>0</v>
      </c>
      <c r="Q182" s="21">
        <f>INVENTARIO4[[#This Row],[Entradas]]-INVENTARIO4[[#This Row],[Salidas]]</f>
        <v>10</v>
      </c>
      <c r="R182" s="20">
        <v>134.47</v>
      </c>
      <c r="S182" s="20">
        <v>18</v>
      </c>
      <c r="T182" s="20">
        <f t="shared" si="20"/>
        <v>7.4705555555555554</v>
      </c>
      <c r="U182" s="21">
        <v>300</v>
      </c>
      <c r="V182" s="20">
        <v>17</v>
      </c>
      <c r="W182" s="20">
        <f t="shared" si="21"/>
        <v>5.0999999999999996</v>
      </c>
      <c r="X182" s="20">
        <f t="shared" si="22"/>
        <v>12.570555555555554</v>
      </c>
      <c r="Y182" s="20">
        <f t="shared" si="23"/>
        <v>16.305833333333332</v>
      </c>
      <c r="Z182" s="20">
        <v>25</v>
      </c>
      <c r="AA182" s="20">
        <f t="shared" si="24"/>
        <v>12.429444444444444</v>
      </c>
      <c r="AB182" s="20"/>
    </row>
    <row r="183" spans="1:28" ht="14" x14ac:dyDescent="0.15">
      <c r="A183" s="28" t="s">
        <v>73</v>
      </c>
      <c r="B183" s="90"/>
      <c r="C183" s="22" t="s">
        <v>12</v>
      </c>
      <c r="D183" s="103" t="s">
        <v>415</v>
      </c>
      <c r="E183" s="83" t="s">
        <v>903</v>
      </c>
      <c r="F183" s="72" t="s">
        <v>695</v>
      </c>
      <c r="G183" s="67" t="s">
        <v>164</v>
      </c>
      <c r="H183" s="29"/>
      <c r="I183" s="18">
        <v>1</v>
      </c>
      <c r="J183" s="18" t="s">
        <v>14</v>
      </c>
      <c r="K183" s="21" t="str">
        <f>IFERROR(VLOOKUP(INVENTARIO4[[#This Row],[Code]],FOTOS[],2,FALSE),"-")</f>
        <v>-</v>
      </c>
      <c r="L183" s="29"/>
      <c r="M183" s="19">
        <f t="shared" si="19"/>
        <v>20</v>
      </c>
      <c r="N183" s="20"/>
      <c r="O183" s="111">
        <v>1</v>
      </c>
      <c r="P183" s="21">
        <f>SUMIFS(VENTAS[Cantidad],VENTAS[Código del producto Vendido],INVENTARIO4[[#This Row],[Code]])</f>
        <v>0</v>
      </c>
      <c r="Q183" s="21">
        <f>INVENTARIO4[[#This Row],[Entradas]]-INVENTARIO4[[#This Row],[Salidas]]</f>
        <v>1</v>
      </c>
      <c r="R183" s="20">
        <v>138</v>
      </c>
      <c r="S183" s="20">
        <v>18</v>
      </c>
      <c r="T183" s="20">
        <f t="shared" si="20"/>
        <v>7.666666666666667</v>
      </c>
      <c r="U183" s="29">
        <v>250</v>
      </c>
      <c r="V183" s="20">
        <v>8</v>
      </c>
      <c r="W183" s="20">
        <f t="shared" si="21"/>
        <v>2</v>
      </c>
      <c r="X183" s="20">
        <f t="shared" si="22"/>
        <v>9.6666666666666679</v>
      </c>
      <c r="Y183" s="20">
        <f t="shared" si="23"/>
        <v>13.5</v>
      </c>
      <c r="Z183" s="20">
        <v>20</v>
      </c>
      <c r="AA183" s="20">
        <f t="shared" si="24"/>
        <v>10.333333333333332</v>
      </c>
      <c r="AB183" s="20"/>
    </row>
    <row r="184" spans="1:28" ht="14" x14ac:dyDescent="0.15">
      <c r="A184" s="33" t="s">
        <v>74</v>
      </c>
      <c r="B184" s="91"/>
      <c r="C184" s="30" t="s">
        <v>12</v>
      </c>
      <c r="D184" s="103" t="s">
        <v>415</v>
      </c>
      <c r="E184" s="78" t="s">
        <v>903</v>
      </c>
      <c r="F184" s="72" t="s">
        <v>698</v>
      </c>
      <c r="G184" s="30" t="s">
        <v>164</v>
      </c>
      <c r="H184" s="30"/>
      <c r="I184" s="18">
        <v>1</v>
      </c>
      <c r="J184" s="18" t="s">
        <v>14</v>
      </c>
      <c r="K184" s="21" t="str">
        <f>IFERROR(VLOOKUP(INVENTARIO4[[#This Row],[Code]],FOTOS[],2,FALSE),"-")</f>
        <v>-</v>
      </c>
      <c r="L184" s="30"/>
      <c r="M184" s="5">
        <f t="shared" si="19"/>
        <v>20</v>
      </c>
      <c r="N184" s="5"/>
      <c r="O184" s="108">
        <v>2</v>
      </c>
      <c r="P184" s="21">
        <f>SUMIFS(VENTAS[Cantidad],VENTAS[Código del producto Vendido],INVENTARIO4[[#This Row],[Code]])</f>
        <v>0</v>
      </c>
      <c r="Q184" s="21">
        <f>INVENTARIO4[[#This Row],[Entradas]]-INVENTARIO4[[#This Row],[Salidas]]</f>
        <v>2</v>
      </c>
      <c r="R184" s="5">
        <v>138</v>
      </c>
      <c r="S184" s="5">
        <v>18</v>
      </c>
      <c r="T184" s="5">
        <f t="shared" si="20"/>
        <v>7.666666666666667</v>
      </c>
      <c r="U184" s="30">
        <v>250</v>
      </c>
      <c r="V184" s="5">
        <v>8</v>
      </c>
      <c r="W184" s="5">
        <f t="shared" si="21"/>
        <v>2</v>
      </c>
      <c r="X184" s="5">
        <f t="shared" si="22"/>
        <v>9.6666666666666679</v>
      </c>
      <c r="Y184" s="5">
        <f t="shared" si="23"/>
        <v>13.5</v>
      </c>
      <c r="Z184" s="5">
        <v>20</v>
      </c>
      <c r="AA184" s="5">
        <f t="shared" si="24"/>
        <v>10.333333333333332</v>
      </c>
      <c r="AB184" s="20"/>
    </row>
    <row r="185" spans="1:28" ht="14" x14ac:dyDescent="0.15">
      <c r="A185" s="33" t="s">
        <v>75</v>
      </c>
      <c r="B185" s="91"/>
      <c r="C185" s="30" t="s">
        <v>12</v>
      </c>
      <c r="D185" s="103" t="s">
        <v>415</v>
      </c>
      <c r="E185" s="83" t="s">
        <v>903</v>
      </c>
      <c r="F185" s="72" t="s">
        <v>783</v>
      </c>
      <c r="G185" s="30" t="s">
        <v>164</v>
      </c>
      <c r="H185" s="30"/>
      <c r="I185" s="18">
        <v>1</v>
      </c>
      <c r="J185" s="18" t="s">
        <v>14</v>
      </c>
      <c r="K185" s="21" t="str">
        <f>IFERROR(VLOOKUP(INVENTARIO4[[#This Row],[Code]],FOTOS[],2,FALSE),"-")</f>
        <v>-</v>
      </c>
      <c r="L185" s="30"/>
      <c r="M185" s="5">
        <f t="shared" si="19"/>
        <v>20</v>
      </c>
      <c r="N185" s="5"/>
      <c r="O185" s="111">
        <v>2</v>
      </c>
      <c r="P185" s="21">
        <f>SUMIFS(VENTAS[Cantidad],VENTAS[Código del producto Vendido],INVENTARIO4[[#This Row],[Code]])</f>
        <v>0</v>
      </c>
      <c r="Q185" s="21">
        <f>INVENTARIO4[[#This Row],[Entradas]]-INVENTARIO4[[#This Row],[Salidas]]</f>
        <v>2</v>
      </c>
      <c r="R185" s="5">
        <v>138</v>
      </c>
      <c r="S185" s="5">
        <v>18</v>
      </c>
      <c r="T185" s="5">
        <f t="shared" si="20"/>
        <v>7.666666666666667</v>
      </c>
      <c r="U185" s="30">
        <v>250</v>
      </c>
      <c r="V185" s="5">
        <v>8</v>
      </c>
      <c r="W185" s="5">
        <f t="shared" si="21"/>
        <v>2</v>
      </c>
      <c r="X185" s="5">
        <f t="shared" si="22"/>
        <v>9.6666666666666679</v>
      </c>
      <c r="Y185" s="5">
        <f t="shared" si="23"/>
        <v>13.5</v>
      </c>
      <c r="Z185" s="5">
        <v>20</v>
      </c>
      <c r="AA185" s="5">
        <f t="shared" si="24"/>
        <v>10.333333333333332</v>
      </c>
      <c r="AB185" s="20"/>
    </row>
    <row r="186" spans="1:28" ht="14" x14ac:dyDescent="0.15">
      <c r="A186" s="33" t="s">
        <v>366</v>
      </c>
      <c r="B186" s="91"/>
      <c r="C186" s="30" t="s">
        <v>12</v>
      </c>
      <c r="D186" s="103" t="s">
        <v>415</v>
      </c>
      <c r="E186" s="79" t="s">
        <v>1242</v>
      </c>
      <c r="F186" s="72" t="s">
        <v>695</v>
      </c>
      <c r="G186" s="30" t="s">
        <v>164</v>
      </c>
      <c r="H186" s="30"/>
      <c r="I186" s="18">
        <v>1</v>
      </c>
      <c r="J186" s="18" t="s">
        <v>14</v>
      </c>
      <c r="K186" s="21" t="str">
        <f>IFERROR(VLOOKUP(INVENTARIO4[[#This Row],[Code]],FOTOS[],2,FALSE),"-")</f>
        <v>-</v>
      </c>
      <c r="L186" s="30"/>
      <c r="M186" s="5">
        <f t="shared" si="19"/>
        <v>25</v>
      </c>
      <c r="N186" s="5"/>
      <c r="O186" s="108">
        <v>1</v>
      </c>
      <c r="P186" s="21">
        <f>SUMIFS(VENTAS[Cantidad],VENTAS[Código del producto Vendido],INVENTARIO4[[#This Row],[Code]])</f>
        <v>0</v>
      </c>
      <c r="Q186" s="21">
        <f>INVENTARIO4[[#This Row],[Entradas]]-INVENTARIO4[[#This Row],[Salidas]]</f>
        <v>1</v>
      </c>
      <c r="R186" s="5">
        <v>215</v>
      </c>
      <c r="S186" s="5">
        <v>18</v>
      </c>
      <c r="T186" s="5">
        <f t="shared" si="20"/>
        <v>11.944444444444445</v>
      </c>
      <c r="U186" s="30">
        <v>250</v>
      </c>
      <c r="V186" s="5">
        <v>8</v>
      </c>
      <c r="W186" s="5">
        <f t="shared" si="21"/>
        <v>2</v>
      </c>
      <c r="X186" s="5">
        <f t="shared" si="22"/>
        <v>13.944444444444445</v>
      </c>
      <c r="Y186" s="5">
        <f t="shared" si="23"/>
        <v>19.916666666666668</v>
      </c>
      <c r="Z186" s="5">
        <v>25</v>
      </c>
      <c r="AA186" s="5">
        <f t="shared" si="24"/>
        <v>11.055555555555555</v>
      </c>
      <c r="AB186" s="20"/>
    </row>
    <row r="187" spans="1:28" ht="14" x14ac:dyDescent="0.15">
      <c r="A187" s="33" t="s">
        <v>367</v>
      </c>
      <c r="B187" s="91"/>
      <c r="C187" s="30" t="s">
        <v>12</v>
      </c>
      <c r="D187" s="103" t="s">
        <v>415</v>
      </c>
      <c r="E187" s="79" t="s">
        <v>1242</v>
      </c>
      <c r="F187" s="72" t="s">
        <v>697</v>
      </c>
      <c r="G187" s="30" t="s">
        <v>164</v>
      </c>
      <c r="H187" s="30"/>
      <c r="I187" s="18">
        <v>1</v>
      </c>
      <c r="J187" s="18" t="s">
        <v>14</v>
      </c>
      <c r="K187" s="21" t="str">
        <f>IFERROR(VLOOKUP(INVENTARIO4[[#This Row],[Code]],FOTOS[],2,FALSE),"-")</f>
        <v>-</v>
      </c>
      <c r="L187" s="30"/>
      <c r="M187" s="5">
        <f t="shared" si="19"/>
        <v>25</v>
      </c>
      <c r="N187" s="5"/>
      <c r="O187" s="111">
        <v>2</v>
      </c>
      <c r="P187" s="21">
        <f>SUMIFS(VENTAS[Cantidad],VENTAS[Código del producto Vendido],INVENTARIO4[[#This Row],[Code]])</f>
        <v>0</v>
      </c>
      <c r="Q187" s="21">
        <f>INVENTARIO4[[#This Row],[Entradas]]-INVENTARIO4[[#This Row],[Salidas]]</f>
        <v>2</v>
      </c>
      <c r="R187" s="5">
        <v>215</v>
      </c>
      <c r="S187" s="5">
        <v>18</v>
      </c>
      <c r="T187" s="5">
        <f t="shared" si="20"/>
        <v>11.944444444444445</v>
      </c>
      <c r="U187" s="30">
        <v>250</v>
      </c>
      <c r="V187" s="5">
        <v>8</v>
      </c>
      <c r="W187" s="5">
        <f t="shared" si="21"/>
        <v>2</v>
      </c>
      <c r="X187" s="5">
        <f t="shared" si="22"/>
        <v>13.944444444444445</v>
      </c>
      <c r="Y187" s="5">
        <f t="shared" si="23"/>
        <v>19.916666666666668</v>
      </c>
      <c r="Z187" s="5">
        <v>25</v>
      </c>
      <c r="AA187" s="5">
        <f t="shared" si="24"/>
        <v>11.055555555555555</v>
      </c>
      <c r="AB187" s="20"/>
    </row>
    <row r="188" spans="1:28" ht="14" x14ac:dyDescent="0.15">
      <c r="A188" s="33" t="s">
        <v>368</v>
      </c>
      <c r="B188" s="91"/>
      <c r="C188" s="30" t="s">
        <v>12</v>
      </c>
      <c r="D188" s="103" t="s">
        <v>415</v>
      </c>
      <c r="E188" s="79" t="s">
        <v>1242</v>
      </c>
      <c r="F188" s="72" t="s">
        <v>698</v>
      </c>
      <c r="G188" s="30" t="s">
        <v>164</v>
      </c>
      <c r="H188" s="30"/>
      <c r="I188" s="18">
        <v>1</v>
      </c>
      <c r="J188" s="18" t="s">
        <v>14</v>
      </c>
      <c r="K188" s="21" t="str">
        <f>IFERROR(VLOOKUP(INVENTARIO4[[#This Row],[Code]],FOTOS[],2,FALSE),"-")</f>
        <v>-</v>
      </c>
      <c r="L188" s="30"/>
      <c r="M188" s="5">
        <f t="shared" si="19"/>
        <v>25</v>
      </c>
      <c r="N188" s="5"/>
      <c r="O188" s="108">
        <v>2</v>
      </c>
      <c r="P188" s="21">
        <f>SUMIFS(VENTAS[Cantidad],VENTAS[Código del producto Vendido],INVENTARIO4[[#This Row],[Code]])</f>
        <v>0</v>
      </c>
      <c r="Q188" s="21">
        <f>INVENTARIO4[[#This Row],[Entradas]]-INVENTARIO4[[#This Row],[Salidas]]</f>
        <v>2</v>
      </c>
      <c r="R188" s="5">
        <v>215</v>
      </c>
      <c r="S188" s="5">
        <v>18</v>
      </c>
      <c r="T188" s="5">
        <f t="shared" si="20"/>
        <v>11.944444444444445</v>
      </c>
      <c r="U188" s="30">
        <v>250</v>
      </c>
      <c r="V188" s="5">
        <v>8</v>
      </c>
      <c r="W188" s="5">
        <f t="shared" si="21"/>
        <v>2</v>
      </c>
      <c r="X188" s="5">
        <f t="shared" si="22"/>
        <v>13.944444444444445</v>
      </c>
      <c r="Y188" s="5">
        <f t="shared" si="23"/>
        <v>19.916666666666668</v>
      </c>
      <c r="Z188" s="5">
        <v>25</v>
      </c>
      <c r="AA188" s="5">
        <f t="shared" si="24"/>
        <v>11.055555555555555</v>
      </c>
      <c r="AB188" s="20"/>
    </row>
    <row r="189" spans="1:28" ht="14" x14ac:dyDescent="0.15">
      <c r="A189" s="33" t="s">
        <v>369</v>
      </c>
      <c r="B189" s="91"/>
      <c r="C189" s="30" t="s">
        <v>12</v>
      </c>
      <c r="D189" s="103" t="s">
        <v>415</v>
      </c>
      <c r="E189" s="80" t="s">
        <v>168</v>
      </c>
      <c r="F189" s="72" t="s">
        <v>698</v>
      </c>
      <c r="G189" s="30" t="s">
        <v>164</v>
      </c>
      <c r="H189" s="30"/>
      <c r="I189" s="18">
        <v>1</v>
      </c>
      <c r="J189" s="18" t="s">
        <v>14</v>
      </c>
      <c r="K189" s="21" t="str">
        <f>IFERROR(VLOOKUP(INVENTARIO4[[#This Row],[Code]],FOTOS[],2,FALSE),"-")</f>
        <v>https://github.com/uberboutique/whataform-repo/raw/main/pictures/BI0016.jpg</v>
      </c>
      <c r="L189" s="30"/>
      <c r="M189" s="5">
        <f t="shared" si="19"/>
        <v>20</v>
      </c>
      <c r="N189" s="5"/>
      <c r="O189" s="108">
        <v>2</v>
      </c>
      <c r="P189" s="21">
        <f>SUMIFS(VENTAS[Cantidad],VENTAS[Código del producto Vendido],INVENTARIO4[[#This Row],[Code]])</f>
        <v>2</v>
      </c>
      <c r="Q189" s="21">
        <f>INVENTARIO4[[#This Row],[Entradas]]-INVENTARIO4[[#This Row],[Salidas]]</f>
        <v>0</v>
      </c>
      <c r="R189" s="5">
        <v>205</v>
      </c>
      <c r="S189" s="5">
        <v>18</v>
      </c>
      <c r="T189" s="5">
        <f t="shared" si="20"/>
        <v>11.388888888888889</v>
      </c>
      <c r="U189" s="30">
        <v>250</v>
      </c>
      <c r="V189" s="5">
        <v>8</v>
      </c>
      <c r="W189" s="5">
        <f t="shared" si="21"/>
        <v>2</v>
      </c>
      <c r="X189" s="5">
        <f t="shared" si="22"/>
        <v>13.388888888888889</v>
      </c>
      <c r="Y189" s="5">
        <f t="shared" si="23"/>
        <v>19.083333333333336</v>
      </c>
      <c r="Z189" s="5">
        <f>ROUNDUP(Y189,0)</f>
        <v>20</v>
      </c>
      <c r="AA189" s="5">
        <f t="shared" si="24"/>
        <v>6.6111111111111107</v>
      </c>
      <c r="AB189" s="20"/>
    </row>
    <row r="190" spans="1:28" ht="14" x14ac:dyDescent="0.15">
      <c r="A190" s="33" t="s">
        <v>370</v>
      </c>
      <c r="B190" s="91"/>
      <c r="C190" s="30" t="s">
        <v>12</v>
      </c>
      <c r="D190" s="103" t="s">
        <v>415</v>
      </c>
      <c r="E190" s="80" t="s">
        <v>169</v>
      </c>
      <c r="F190" s="72" t="s">
        <v>698</v>
      </c>
      <c r="G190" s="30" t="s">
        <v>164</v>
      </c>
      <c r="H190" s="30"/>
      <c r="I190" s="18">
        <v>1</v>
      </c>
      <c r="J190" s="18" t="s">
        <v>14</v>
      </c>
      <c r="K190" s="21" t="str">
        <f>IFERROR(VLOOKUP(INVENTARIO4[[#This Row],[Code]],FOTOS[],2,FALSE),"-")</f>
        <v>https://github.com/uberboutique/whataform-repo/raw/main/pictures/BI0017.jpg</v>
      </c>
      <c r="L190" s="30"/>
      <c r="M190" s="5">
        <f t="shared" si="19"/>
        <v>20</v>
      </c>
      <c r="N190" s="5"/>
      <c r="O190" s="108">
        <v>2</v>
      </c>
      <c r="P190" s="21">
        <f>SUMIFS(VENTAS[Cantidad],VENTAS[Código del producto Vendido],INVENTARIO4[[#This Row],[Code]])</f>
        <v>2</v>
      </c>
      <c r="Q190" s="21">
        <f>INVENTARIO4[[#This Row],[Entradas]]-INVENTARIO4[[#This Row],[Salidas]]</f>
        <v>0</v>
      </c>
      <c r="R190" s="5">
        <v>205</v>
      </c>
      <c r="S190" s="5">
        <v>18</v>
      </c>
      <c r="T190" s="5">
        <f t="shared" si="20"/>
        <v>11.388888888888889</v>
      </c>
      <c r="U190" s="30">
        <v>250</v>
      </c>
      <c r="V190" s="5">
        <v>8</v>
      </c>
      <c r="W190" s="5">
        <f t="shared" si="21"/>
        <v>2</v>
      </c>
      <c r="X190" s="5">
        <f t="shared" si="22"/>
        <v>13.388888888888889</v>
      </c>
      <c r="Y190" s="5">
        <f t="shared" si="23"/>
        <v>19.083333333333336</v>
      </c>
      <c r="Z190" s="5">
        <f>ROUNDUP(Y190,0)</f>
        <v>20</v>
      </c>
      <c r="AA190" s="5">
        <f t="shared" si="24"/>
        <v>6.6111111111111107</v>
      </c>
      <c r="AB190" s="20"/>
    </row>
    <row r="191" spans="1:28" ht="14" x14ac:dyDescent="0.15">
      <c r="A191" s="33" t="s">
        <v>371</v>
      </c>
      <c r="B191" s="91"/>
      <c r="C191" s="30" t="s">
        <v>12</v>
      </c>
      <c r="D191" s="103" t="s">
        <v>415</v>
      </c>
      <c r="E191" s="79" t="s">
        <v>1243</v>
      </c>
      <c r="F191" s="72" t="s">
        <v>695</v>
      </c>
      <c r="G191" s="30" t="s">
        <v>164</v>
      </c>
      <c r="H191" s="30"/>
      <c r="I191" s="18">
        <v>1</v>
      </c>
      <c r="J191" s="18" t="s">
        <v>14</v>
      </c>
      <c r="K191" s="21" t="str">
        <f>IFERROR(VLOOKUP(INVENTARIO4[[#This Row],[Code]],FOTOS[],2,FALSE),"-")</f>
        <v>-</v>
      </c>
      <c r="L191" s="30"/>
      <c r="M191" s="5">
        <f t="shared" si="19"/>
        <v>20</v>
      </c>
      <c r="N191" s="5"/>
      <c r="O191" s="111">
        <v>2</v>
      </c>
      <c r="P191" s="21">
        <f>SUMIFS(VENTAS[Cantidad],VENTAS[Código del producto Vendido],INVENTARIO4[[#This Row],[Code]])</f>
        <v>0</v>
      </c>
      <c r="Q191" s="21">
        <f>INVENTARIO4[[#This Row],[Entradas]]-INVENTARIO4[[#This Row],[Salidas]]</f>
        <v>2</v>
      </c>
      <c r="R191" s="5">
        <v>205</v>
      </c>
      <c r="S191" s="5">
        <v>18</v>
      </c>
      <c r="T191" s="5">
        <f t="shared" si="20"/>
        <v>11.388888888888889</v>
      </c>
      <c r="U191" s="30">
        <v>250</v>
      </c>
      <c r="V191" s="5">
        <v>8</v>
      </c>
      <c r="W191" s="5">
        <f t="shared" si="21"/>
        <v>2</v>
      </c>
      <c r="X191" s="5">
        <f t="shared" si="22"/>
        <v>13.388888888888889</v>
      </c>
      <c r="Y191" s="5">
        <f t="shared" si="23"/>
        <v>19.083333333333336</v>
      </c>
      <c r="Z191" s="5">
        <f>ROUNDUP(Y191,0)</f>
        <v>20</v>
      </c>
      <c r="AA191" s="5">
        <f t="shared" si="24"/>
        <v>6.6111111111111107</v>
      </c>
      <c r="AB191" s="20"/>
    </row>
    <row r="192" spans="1:28" ht="14" x14ac:dyDescent="0.15">
      <c r="A192" s="20" t="s">
        <v>76</v>
      </c>
      <c r="B192" s="92"/>
      <c r="C192" s="31" t="s">
        <v>12</v>
      </c>
      <c r="D192" s="103" t="s">
        <v>415</v>
      </c>
      <c r="E192" s="78" t="s">
        <v>165</v>
      </c>
      <c r="F192" s="72" t="s">
        <v>698</v>
      </c>
      <c r="G192" s="67" t="s">
        <v>164</v>
      </c>
      <c r="H192" s="29"/>
      <c r="I192" s="18">
        <v>1</v>
      </c>
      <c r="J192" s="18" t="s">
        <v>14</v>
      </c>
      <c r="K192" s="21" t="str">
        <f>IFERROR(VLOOKUP(INVENTARIO4[[#This Row],[Code]],FOTOS[],2,FALSE),"-")</f>
        <v>https://github.com/uberboutique/whataform-repo/raw/main/pictures/T0026.jpg</v>
      </c>
      <c r="L192" s="29"/>
      <c r="M192" s="27">
        <f t="shared" si="19"/>
        <v>25</v>
      </c>
      <c r="N192" s="20"/>
      <c r="O192" s="108">
        <v>2</v>
      </c>
      <c r="P192" s="21">
        <f>SUMIFS(VENTAS[Cantidad],VENTAS[Código del producto Vendido],INVENTARIO4[[#This Row],[Code]])</f>
        <v>2</v>
      </c>
      <c r="Q192" s="21">
        <f>INVENTARIO4[[#This Row],[Entradas]]-INVENTARIO4[[#This Row],[Salidas]]</f>
        <v>0</v>
      </c>
      <c r="R192" s="20">
        <v>213</v>
      </c>
      <c r="S192" s="20">
        <v>18</v>
      </c>
      <c r="T192" s="20">
        <f t="shared" si="20"/>
        <v>11.833333333333334</v>
      </c>
      <c r="U192" s="29">
        <v>250</v>
      </c>
      <c r="V192" s="20">
        <v>8</v>
      </c>
      <c r="W192" s="20">
        <f t="shared" si="21"/>
        <v>2</v>
      </c>
      <c r="X192" s="20">
        <f t="shared" si="22"/>
        <v>13.833333333333334</v>
      </c>
      <c r="Y192" s="20">
        <f t="shared" si="23"/>
        <v>19.75</v>
      </c>
      <c r="Z192" s="20">
        <v>25</v>
      </c>
      <c r="AA192" s="20">
        <f t="shared" si="24"/>
        <v>11.166666666666666</v>
      </c>
      <c r="AB192" s="20"/>
    </row>
    <row r="193" spans="1:28" ht="14" x14ac:dyDescent="0.15">
      <c r="A193" s="32" t="s">
        <v>77</v>
      </c>
      <c r="B193" s="91"/>
      <c r="C193" s="30" t="s">
        <v>12</v>
      </c>
      <c r="D193" s="103" t="s">
        <v>415</v>
      </c>
      <c r="E193" s="80" t="s">
        <v>167</v>
      </c>
      <c r="F193" s="72" t="s">
        <v>698</v>
      </c>
      <c r="G193" s="30" t="s">
        <v>164</v>
      </c>
      <c r="H193" s="30"/>
      <c r="I193" s="18">
        <v>1</v>
      </c>
      <c r="J193" s="18" t="s">
        <v>14</v>
      </c>
      <c r="K193" s="21" t="str">
        <f>IFERROR(VLOOKUP(INVENTARIO4[[#This Row],[Code]],FOTOS[],2,FALSE),"-")</f>
        <v>https://github.com/uberboutique/whataform-repo/raw/main/pictures/T0027.jpg</v>
      </c>
      <c r="L193" s="30"/>
      <c r="M193" s="5">
        <f t="shared" si="19"/>
        <v>25</v>
      </c>
      <c r="N193" s="5"/>
      <c r="O193" s="108">
        <v>3</v>
      </c>
      <c r="P193" s="21">
        <f>SUMIFS(VENTAS[Cantidad],VENTAS[Código del producto Vendido],INVENTARIO4[[#This Row],[Code]])</f>
        <v>3</v>
      </c>
      <c r="Q193" s="21">
        <f>INVENTARIO4[[#This Row],[Entradas]]-INVENTARIO4[[#This Row],[Salidas]]</f>
        <v>0</v>
      </c>
      <c r="R193" s="5">
        <v>213</v>
      </c>
      <c r="S193" s="5">
        <v>18</v>
      </c>
      <c r="T193" s="5">
        <f t="shared" si="20"/>
        <v>11.833333333333334</v>
      </c>
      <c r="U193" s="30">
        <v>250</v>
      </c>
      <c r="V193" s="5">
        <v>8</v>
      </c>
      <c r="W193" s="5">
        <f t="shared" si="21"/>
        <v>2</v>
      </c>
      <c r="X193" s="5">
        <f t="shared" si="22"/>
        <v>13.833333333333334</v>
      </c>
      <c r="Y193" s="5">
        <f t="shared" si="23"/>
        <v>19.75</v>
      </c>
      <c r="Z193" s="5">
        <v>25</v>
      </c>
      <c r="AA193" s="5">
        <f t="shared" si="24"/>
        <v>11.166666666666666</v>
      </c>
      <c r="AB193" s="20"/>
    </row>
    <row r="194" spans="1:28" ht="14" x14ac:dyDescent="0.15">
      <c r="A194" s="32" t="s">
        <v>78</v>
      </c>
      <c r="B194" s="91"/>
      <c r="C194" s="30" t="s">
        <v>12</v>
      </c>
      <c r="D194" s="103" t="s">
        <v>415</v>
      </c>
      <c r="E194" s="80" t="s">
        <v>166</v>
      </c>
      <c r="F194" s="72" t="s">
        <v>698</v>
      </c>
      <c r="G194" s="30" t="s">
        <v>164</v>
      </c>
      <c r="H194" s="30"/>
      <c r="I194" s="18">
        <v>1</v>
      </c>
      <c r="J194" s="18" t="s">
        <v>14</v>
      </c>
      <c r="K194" s="21" t="str">
        <f>IFERROR(VLOOKUP(INVENTARIO4[[#This Row],[Code]],FOTOS[],2,FALSE),"-")</f>
        <v>https://github.com/uberboutique/whataform-repo/raw/main/pictures/T0028.jpg</v>
      </c>
      <c r="L194" s="30"/>
      <c r="M194" s="5">
        <f t="shared" si="19"/>
        <v>25</v>
      </c>
      <c r="N194" s="5"/>
      <c r="O194" s="108">
        <v>3</v>
      </c>
      <c r="P194" s="21">
        <f>SUMIFS(VENTAS[Cantidad],VENTAS[Código del producto Vendido],INVENTARIO4[[#This Row],[Code]])</f>
        <v>3</v>
      </c>
      <c r="Q194" s="21">
        <f>INVENTARIO4[[#This Row],[Entradas]]-INVENTARIO4[[#This Row],[Salidas]]</f>
        <v>0</v>
      </c>
      <c r="R194" s="5">
        <v>213</v>
      </c>
      <c r="S194" s="5">
        <v>18</v>
      </c>
      <c r="T194" s="5">
        <f t="shared" si="20"/>
        <v>11.833333333333334</v>
      </c>
      <c r="U194" s="30">
        <v>250</v>
      </c>
      <c r="V194" s="5">
        <v>8</v>
      </c>
      <c r="W194" s="5">
        <f t="shared" si="21"/>
        <v>2</v>
      </c>
      <c r="X194" s="5">
        <f t="shared" si="22"/>
        <v>13.833333333333334</v>
      </c>
      <c r="Y194" s="5">
        <f t="shared" si="23"/>
        <v>19.75</v>
      </c>
      <c r="Z194" s="5">
        <v>25</v>
      </c>
      <c r="AA194" s="5">
        <f t="shared" si="24"/>
        <v>11.166666666666666</v>
      </c>
      <c r="AB194" s="20"/>
    </row>
    <row r="195" spans="1:28" ht="14" x14ac:dyDescent="0.15">
      <c r="A195" s="23" t="s">
        <v>409</v>
      </c>
      <c r="B195" s="89"/>
      <c r="C195" s="22" t="s">
        <v>12</v>
      </c>
      <c r="D195" s="102" t="s">
        <v>1209</v>
      </c>
      <c r="E195" s="65" t="s">
        <v>1244</v>
      </c>
      <c r="F195" s="72" t="s">
        <v>695</v>
      </c>
      <c r="G195" s="66" t="s">
        <v>164</v>
      </c>
      <c r="H195" s="21"/>
      <c r="I195" s="18">
        <v>1</v>
      </c>
      <c r="J195" s="18" t="s">
        <v>14</v>
      </c>
      <c r="K195" s="21" t="str">
        <f>IFERROR(VLOOKUP(INVENTARIO4[[#This Row],[Code]],FOTOS[],2,FALSE),"-")</f>
        <v>-</v>
      </c>
      <c r="L195" s="21"/>
      <c r="M195" s="19">
        <f t="shared" si="19"/>
        <v>20</v>
      </c>
      <c r="N195" s="20"/>
      <c r="O195" s="111">
        <v>1</v>
      </c>
      <c r="P195" s="21">
        <f>SUMIFS(VENTAS[Cantidad],VENTAS[Código del producto Vendido],INVENTARIO4[[#This Row],[Code]])</f>
        <v>0</v>
      </c>
      <c r="Q195" s="21">
        <f>INVENTARIO4[[#This Row],[Entradas]]-INVENTARIO4[[#This Row],[Salidas]]</f>
        <v>1</v>
      </c>
      <c r="R195" s="20">
        <v>238</v>
      </c>
      <c r="S195" s="20">
        <v>18</v>
      </c>
      <c r="T195" s="20">
        <f t="shared" si="20"/>
        <v>13.222222222222221</v>
      </c>
      <c r="U195" s="21">
        <v>185</v>
      </c>
      <c r="V195" s="20">
        <v>8</v>
      </c>
      <c r="W195" s="20">
        <f t="shared" si="21"/>
        <v>1.48</v>
      </c>
      <c r="X195" s="20">
        <f t="shared" si="22"/>
        <v>14.702222222222222</v>
      </c>
      <c r="Y195" s="20">
        <f t="shared" si="23"/>
        <v>21.313333333333333</v>
      </c>
      <c r="Z195" s="20">
        <v>20</v>
      </c>
      <c r="AA195" s="20">
        <f t="shared" si="24"/>
        <v>5.2977777777777781</v>
      </c>
      <c r="AB195" s="20"/>
    </row>
    <row r="196" spans="1:28" ht="14" x14ac:dyDescent="0.15">
      <c r="A196" s="23" t="s">
        <v>410</v>
      </c>
      <c r="B196" s="89"/>
      <c r="C196" s="22" t="s">
        <v>12</v>
      </c>
      <c r="D196" s="102" t="s">
        <v>1209</v>
      </c>
      <c r="E196" s="65" t="s">
        <v>1244</v>
      </c>
      <c r="F196" s="72" t="s">
        <v>697</v>
      </c>
      <c r="G196" s="66" t="s">
        <v>164</v>
      </c>
      <c r="H196" s="21"/>
      <c r="I196" s="18">
        <v>1</v>
      </c>
      <c r="J196" s="18" t="s">
        <v>14</v>
      </c>
      <c r="K196" s="21" t="str">
        <f>IFERROR(VLOOKUP(INVENTARIO4[[#This Row],[Code]],FOTOS[],2,FALSE),"-")</f>
        <v>-</v>
      </c>
      <c r="L196" s="21"/>
      <c r="M196" s="19">
        <f t="shared" si="19"/>
        <v>20</v>
      </c>
      <c r="N196" s="20"/>
      <c r="O196" s="108">
        <v>1</v>
      </c>
      <c r="P196" s="21">
        <f>SUMIFS(VENTAS[Cantidad],VENTAS[Código del producto Vendido],INVENTARIO4[[#This Row],[Code]])</f>
        <v>0</v>
      </c>
      <c r="Q196" s="21">
        <f>INVENTARIO4[[#This Row],[Entradas]]-INVENTARIO4[[#This Row],[Salidas]]</f>
        <v>1</v>
      </c>
      <c r="R196" s="20">
        <v>238</v>
      </c>
      <c r="S196" s="20">
        <v>18</v>
      </c>
      <c r="T196" s="20">
        <f t="shared" si="20"/>
        <v>13.222222222222221</v>
      </c>
      <c r="U196" s="21">
        <v>185</v>
      </c>
      <c r="V196" s="20">
        <v>8</v>
      </c>
      <c r="W196" s="20">
        <f t="shared" si="21"/>
        <v>1.48</v>
      </c>
      <c r="X196" s="20">
        <f t="shared" si="22"/>
        <v>14.702222222222222</v>
      </c>
      <c r="Y196" s="20">
        <f t="shared" si="23"/>
        <v>21.313333333333333</v>
      </c>
      <c r="Z196" s="20">
        <v>20</v>
      </c>
      <c r="AA196" s="20">
        <f t="shared" si="24"/>
        <v>5.2977777777777781</v>
      </c>
      <c r="AB196" s="20"/>
    </row>
    <row r="197" spans="1:28" ht="14" x14ac:dyDescent="0.15">
      <c r="A197" s="23" t="s">
        <v>251</v>
      </c>
      <c r="B197" s="89"/>
      <c r="C197" s="22" t="s">
        <v>12</v>
      </c>
      <c r="D197" s="102" t="s">
        <v>50</v>
      </c>
      <c r="E197" s="65" t="s">
        <v>1245</v>
      </c>
      <c r="F197" s="72" t="s">
        <v>697</v>
      </c>
      <c r="G197" s="66" t="s">
        <v>164</v>
      </c>
      <c r="H197" s="21"/>
      <c r="I197" s="18">
        <v>1</v>
      </c>
      <c r="J197" s="18" t="s">
        <v>14</v>
      </c>
      <c r="K197" s="21" t="str">
        <f>IFERROR(VLOOKUP(INVENTARIO4[[#This Row],[Code]],FOTOS[],2,FALSE),"-")</f>
        <v>https://github.com/uberboutique/whataform-repo/raw/main/pictures/V0069.jpg</v>
      </c>
      <c r="L197" s="21"/>
      <c r="M197" s="19">
        <f t="shared" si="19"/>
        <v>25</v>
      </c>
      <c r="N197" s="20"/>
      <c r="O197" s="108">
        <v>1</v>
      </c>
      <c r="P197" s="21">
        <f>SUMIFS(VENTAS[Cantidad],VENTAS[Código del producto Vendido],INVENTARIO4[[#This Row],[Code]])</f>
        <v>1</v>
      </c>
      <c r="Q197" s="21">
        <f>INVENTARIO4[[#This Row],[Entradas]]-INVENTARIO4[[#This Row],[Salidas]]</f>
        <v>0</v>
      </c>
      <c r="R197" s="20">
        <v>259.7</v>
      </c>
      <c r="S197" s="20">
        <v>18</v>
      </c>
      <c r="T197" s="20">
        <f t="shared" si="20"/>
        <v>14.427777777777777</v>
      </c>
      <c r="U197" s="21">
        <v>185</v>
      </c>
      <c r="V197" s="20">
        <v>8</v>
      </c>
      <c r="W197" s="20">
        <f t="shared" si="21"/>
        <v>1.48</v>
      </c>
      <c r="X197" s="20">
        <f t="shared" si="22"/>
        <v>15.907777777777778</v>
      </c>
      <c r="Y197" s="20">
        <f t="shared" si="23"/>
        <v>23.121666666666666</v>
      </c>
      <c r="Z197" s="20">
        <v>25</v>
      </c>
      <c r="AA197" s="20">
        <f t="shared" si="24"/>
        <v>9.0922222222222224</v>
      </c>
      <c r="AB197" s="20"/>
    </row>
    <row r="198" spans="1:28" ht="14" x14ac:dyDescent="0.15">
      <c r="A198" s="23" t="s">
        <v>252</v>
      </c>
      <c r="B198" s="89"/>
      <c r="C198" s="22" t="s">
        <v>12</v>
      </c>
      <c r="D198" s="102" t="s">
        <v>50</v>
      </c>
      <c r="E198" s="65" t="s">
        <v>1245</v>
      </c>
      <c r="F198" s="72" t="s">
        <v>695</v>
      </c>
      <c r="G198" s="66" t="s">
        <v>164</v>
      </c>
      <c r="H198" s="21"/>
      <c r="I198" s="18">
        <v>1</v>
      </c>
      <c r="J198" s="18" t="s">
        <v>14</v>
      </c>
      <c r="K198" s="21" t="str">
        <f>IFERROR(VLOOKUP(INVENTARIO4[[#This Row],[Code]],FOTOS[],2,FALSE),"-")</f>
        <v>-</v>
      </c>
      <c r="L198" s="21"/>
      <c r="M198" s="19">
        <f t="shared" si="19"/>
        <v>25</v>
      </c>
      <c r="N198" s="20"/>
      <c r="O198" s="108">
        <v>1</v>
      </c>
      <c r="P198" s="21">
        <f>SUMIFS(VENTAS[Cantidad],VENTAS[Código del producto Vendido],INVENTARIO4[[#This Row],[Code]])</f>
        <v>0</v>
      </c>
      <c r="Q198" s="21">
        <f>INVENTARIO4[[#This Row],[Entradas]]-INVENTARIO4[[#This Row],[Salidas]]</f>
        <v>1</v>
      </c>
      <c r="R198" s="20">
        <v>259.7</v>
      </c>
      <c r="S198" s="20">
        <v>18</v>
      </c>
      <c r="T198" s="20">
        <f t="shared" si="20"/>
        <v>14.427777777777777</v>
      </c>
      <c r="U198" s="21">
        <v>185</v>
      </c>
      <c r="V198" s="20">
        <v>8</v>
      </c>
      <c r="W198" s="20">
        <f t="shared" si="21"/>
        <v>1.48</v>
      </c>
      <c r="X198" s="20">
        <f t="shared" si="22"/>
        <v>15.907777777777778</v>
      </c>
      <c r="Y198" s="20">
        <f t="shared" si="23"/>
        <v>23.121666666666666</v>
      </c>
      <c r="Z198" s="20">
        <v>25</v>
      </c>
      <c r="AA198" s="20">
        <f t="shared" si="24"/>
        <v>9.0922222222222224</v>
      </c>
      <c r="AB198" s="20"/>
    </row>
    <row r="199" spans="1:28" ht="14" x14ac:dyDescent="0.15">
      <c r="A199" s="23" t="s">
        <v>254</v>
      </c>
      <c r="B199" s="89"/>
      <c r="C199" s="22" t="s">
        <v>12</v>
      </c>
      <c r="D199" s="102" t="s">
        <v>50</v>
      </c>
      <c r="E199" s="65" t="s">
        <v>904</v>
      </c>
      <c r="F199" s="72" t="s">
        <v>692</v>
      </c>
      <c r="G199" s="66" t="s">
        <v>164</v>
      </c>
      <c r="H199" s="21"/>
      <c r="I199" s="18">
        <v>1</v>
      </c>
      <c r="J199" s="18" t="s">
        <v>14</v>
      </c>
      <c r="K199" s="21" t="str">
        <f>IFERROR(VLOOKUP(INVENTARIO4[[#This Row],[Code]],FOTOS[],2,FALSE),"-")</f>
        <v>https://github.com/uberboutique/whataform-repo/raw/main/pictures/V0071.jpg</v>
      </c>
      <c r="L199" s="21"/>
      <c r="M199" s="19">
        <f t="shared" si="19"/>
        <v>25</v>
      </c>
      <c r="N199" s="20"/>
      <c r="O199" s="108">
        <v>1</v>
      </c>
      <c r="P199" s="21">
        <f>SUMIFS(VENTAS[Cantidad],VENTAS[Código del producto Vendido],INVENTARIO4[[#This Row],[Code]])</f>
        <v>1</v>
      </c>
      <c r="Q199" s="21">
        <f>INVENTARIO4[[#This Row],[Entradas]]-INVENTARIO4[[#This Row],[Salidas]]</f>
        <v>0</v>
      </c>
      <c r="R199" s="20">
        <v>259.7</v>
      </c>
      <c r="S199" s="20">
        <v>18</v>
      </c>
      <c r="T199" s="20">
        <f t="shared" si="20"/>
        <v>14.427777777777777</v>
      </c>
      <c r="U199" s="21">
        <v>185</v>
      </c>
      <c r="V199" s="20">
        <v>8</v>
      </c>
      <c r="W199" s="20">
        <f t="shared" si="21"/>
        <v>1.48</v>
      </c>
      <c r="X199" s="20">
        <f t="shared" si="22"/>
        <v>15.907777777777778</v>
      </c>
      <c r="Y199" s="20">
        <f t="shared" si="23"/>
        <v>23.121666666666666</v>
      </c>
      <c r="Z199" s="20">
        <v>25</v>
      </c>
      <c r="AA199" s="20">
        <f t="shared" si="24"/>
        <v>9.0922222222222224</v>
      </c>
      <c r="AB199" s="20"/>
    </row>
    <row r="200" spans="1:28" ht="14" x14ac:dyDescent="0.15">
      <c r="A200" s="41" t="s">
        <v>310</v>
      </c>
      <c r="B200" s="89"/>
      <c r="C200" s="22" t="s">
        <v>12</v>
      </c>
      <c r="D200" s="102" t="s">
        <v>52</v>
      </c>
      <c r="E200" s="65" t="s">
        <v>1246</v>
      </c>
      <c r="F200" s="72" t="s">
        <v>692</v>
      </c>
      <c r="G200" s="66" t="s">
        <v>164</v>
      </c>
      <c r="H200" s="21"/>
      <c r="I200" s="18">
        <v>1</v>
      </c>
      <c r="J200" s="18" t="s">
        <v>14</v>
      </c>
      <c r="K200" s="21" t="str">
        <f>IFERROR(VLOOKUP(INVENTARIO4[[#This Row],[Code]],FOTOS[],2,FALSE),"-")</f>
        <v>-</v>
      </c>
      <c r="L200" s="21"/>
      <c r="M200" s="19">
        <f t="shared" si="19"/>
        <v>25</v>
      </c>
      <c r="N200" s="20"/>
      <c r="O200" s="108">
        <v>1</v>
      </c>
      <c r="P200" s="21">
        <f>SUMIFS(VENTAS[Cantidad],VENTAS[Código del producto Vendido],INVENTARIO4[[#This Row],[Code]])</f>
        <v>0</v>
      </c>
      <c r="Q200" s="21">
        <f>INVENTARIO4[[#This Row],[Entradas]]-INVENTARIO4[[#This Row],[Salidas]]</f>
        <v>1</v>
      </c>
      <c r="R200" s="20">
        <v>266.7</v>
      </c>
      <c r="S200" s="20">
        <v>18</v>
      </c>
      <c r="T200" s="20">
        <f t="shared" si="20"/>
        <v>14.816666666666666</v>
      </c>
      <c r="U200" s="21">
        <v>180</v>
      </c>
      <c r="V200" s="20">
        <v>8</v>
      </c>
      <c r="W200" s="20">
        <f t="shared" si="21"/>
        <v>1.44</v>
      </c>
      <c r="X200" s="20">
        <f t="shared" si="22"/>
        <v>16.256666666666668</v>
      </c>
      <c r="Y200" s="20">
        <f t="shared" si="23"/>
        <v>23.665000000000003</v>
      </c>
      <c r="Z200" s="20">
        <v>25</v>
      </c>
      <c r="AA200" s="20">
        <f t="shared" si="24"/>
        <v>8.7433333333333341</v>
      </c>
      <c r="AB200" s="20"/>
    </row>
    <row r="201" spans="1:28" ht="14" x14ac:dyDescent="0.15">
      <c r="A201" s="23" t="s">
        <v>372</v>
      </c>
      <c r="B201" s="89"/>
      <c r="C201" s="22" t="s">
        <v>12</v>
      </c>
      <c r="D201" s="102" t="s">
        <v>415</v>
      </c>
      <c r="E201" s="65" t="s">
        <v>694</v>
      </c>
      <c r="F201" s="72" t="s">
        <v>693</v>
      </c>
      <c r="G201" s="66" t="s">
        <v>164</v>
      </c>
      <c r="H201" s="21"/>
      <c r="I201" s="18">
        <v>1</v>
      </c>
      <c r="J201" s="18" t="s">
        <v>14</v>
      </c>
      <c r="K201" s="21" t="str">
        <f>IFERROR(VLOOKUP(INVENTARIO4[[#This Row],[Code]],FOTOS[],2,FALSE),"-")</f>
        <v>-</v>
      </c>
      <c r="L201" s="21"/>
      <c r="M201" s="19">
        <f t="shared" si="19"/>
        <v>25</v>
      </c>
      <c r="N201" s="20"/>
      <c r="O201" s="108">
        <v>0</v>
      </c>
      <c r="P201" s="21">
        <f>SUMIFS(VENTAS[Cantidad],VENTAS[Código del producto Vendido],INVENTARIO4[[#This Row],[Code]])</f>
        <v>0</v>
      </c>
      <c r="Q201" s="21">
        <f>INVENTARIO4[[#This Row],[Entradas]]-INVENTARIO4[[#This Row],[Salidas]]</f>
        <v>0</v>
      </c>
      <c r="R201" s="20">
        <v>249.2</v>
      </c>
      <c r="S201" s="20">
        <v>18</v>
      </c>
      <c r="T201" s="20">
        <f t="shared" si="20"/>
        <v>13.844444444444443</v>
      </c>
      <c r="U201" s="21">
        <v>345</v>
      </c>
      <c r="V201" s="20">
        <v>8</v>
      </c>
      <c r="W201" s="20">
        <f t="shared" si="21"/>
        <v>2.76</v>
      </c>
      <c r="X201" s="20">
        <f t="shared" si="22"/>
        <v>16.604444444444443</v>
      </c>
      <c r="Y201" s="20">
        <f t="shared" si="23"/>
        <v>23.526666666666664</v>
      </c>
      <c r="Z201" s="20">
        <v>25</v>
      </c>
      <c r="AA201" s="20">
        <f t="shared" si="24"/>
        <v>8.395555555555557</v>
      </c>
      <c r="AB201" s="20"/>
    </row>
    <row r="202" spans="1:28" ht="14" x14ac:dyDescent="0.15">
      <c r="A202" s="23" t="s">
        <v>79</v>
      </c>
      <c r="B202" s="89"/>
      <c r="C202" s="22" t="s">
        <v>12</v>
      </c>
      <c r="D202" s="102" t="s">
        <v>415</v>
      </c>
      <c r="E202" s="65" t="s">
        <v>744</v>
      </c>
      <c r="F202" s="72" t="s">
        <v>693</v>
      </c>
      <c r="G202" s="66" t="s">
        <v>164</v>
      </c>
      <c r="H202" s="21"/>
      <c r="I202" s="18">
        <v>1</v>
      </c>
      <c r="J202" s="18" t="s">
        <v>14</v>
      </c>
      <c r="K202" s="21" t="str">
        <f>IFERROR(VLOOKUP(INVENTARIO4[[#This Row],[Code]],FOTOS[],2,FALSE),"-")</f>
        <v>https://github.com/uberboutique/whataform-repo/raw/main/pictures/T0029.jpg</v>
      </c>
      <c r="L202" s="21"/>
      <c r="M202" s="19">
        <f t="shared" si="19"/>
        <v>23</v>
      </c>
      <c r="N202" s="20"/>
      <c r="O202" s="108">
        <v>0</v>
      </c>
      <c r="P202" s="21">
        <f>SUMIFS(VENTAS[Cantidad],VENTAS[Código del producto Vendido],INVENTARIO4[[#This Row],[Code]])</f>
        <v>0</v>
      </c>
      <c r="Q202" s="21">
        <f>INVENTARIO4[[#This Row],[Entradas]]-INVENTARIO4[[#This Row],[Salidas]]</f>
        <v>0</v>
      </c>
      <c r="R202" s="20">
        <v>241.5</v>
      </c>
      <c r="S202" s="20">
        <v>18</v>
      </c>
      <c r="T202" s="20">
        <f t="shared" si="20"/>
        <v>13.416666666666666</v>
      </c>
      <c r="U202" s="21">
        <v>300</v>
      </c>
      <c r="V202" s="20">
        <v>8</v>
      </c>
      <c r="W202" s="20">
        <f t="shared" si="21"/>
        <v>2.4</v>
      </c>
      <c r="X202" s="20">
        <f t="shared" si="22"/>
        <v>15.816666666666666</v>
      </c>
      <c r="Y202" s="20">
        <f t="shared" si="23"/>
        <v>22.524999999999999</v>
      </c>
      <c r="Z202" s="20">
        <f>ROUNDUP(Y202,0)</f>
        <v>23</v>
      </c>
      <c r="AA202" s="20">
        <f t="shared" si="24"/>
        <v>7.1833333333333336</v>
      </c>
      <c r="AB202" s="20"/>
    </row>
    <row r="203" spans="1:28" ht="14" x14ac:dyDescent="0.15">
      <c r="A203" s="23" t="s">
        <v>311</v>
      </c>
      <c r="B203" s="89"/>
      <c r="C203" s="22" t="s">
        <v>12</v>
      </c>
      <c r="D203" s="102" t="s">
        <v>52</v>
      </c>
      <c r="E203" s="65" t="s">
        <v>1247</v>
      </c>
      <c r="F203" s="72" t="s">
        <v>695</v>
      </c>
      <c r="G203" s="66" t="s">
        <v>164</v>
      </c>
      <c r="H203" s="21"/>
      <c r="I203" s="18">
        <v>1</v>
      </c>
      <c r="J203" s="18" t="s">
        <v>14</v>
      </c>
      <c r="K203" s="21" t="str">
        <f>IFERROR(VLOOKUP(INVENTARIO4[[#This Row],[Code]],FOTOS[],2,FALSE),"-")</f>
        <v>-</v>
      </c>
      <c r="L203" s="21"/>
      <c r="M203" s="19">
        <f t="shared" si="19"/>
        <v>12</v>
      </c>
      <c r="N203" s="20"/>
      <c r="O203" s="111">
        <v>1</v>
      </c>
      <c r="P203" s="21">
        <f>SUMIFS(VENTAS[Cantidad],VENTAS[Código del producto Vendido],INVENTARIO4[[#This Row],[Code]])</f>
        <v>0</v>
      </c>
      <c r="Q203" s="21">
        <f>INVENTARIO4[[#This Row],[Entradas]]-INVENTARIO4[[#This Row],[Salidas]]</f>
        <v>1</v>
      </c>
      <c r="R203" s="20">
        <v>115.5</v>
      </c>
      <c r="S203" s="20">
        <v>18</v>
      </c>
      <c r="T203" s="20">
        <f t="shared" si="20"/>
        <v>6.416666666666667</v>
      </c>
      <c r="U203" s="21">
        <v>30</v>
      </c>
      <c r="V203" s="20">
        <v>8</v>
      </c>
      <c r="W203" s="20">
        <f t="shared" si="21"/>
        <v>0.24</v>
      </c>
      <c r="X203" s="20">
        <f t="shared" si="22"/>
        <v>6.6566666666666672</v>
      </c>
      <c r="Y203" s="20">
        <f t="shared" si="23"/>
        <v>9.8650000000000002</v>
      </c>
      <c r="Z203" s="20">
        <v>12</v>
      </c>
      <c r="AA203" s="20">
        <f t="shared" si="24"/>
        <v>5.3433333333333328</v>
      </c>
      <c r="AB203" s="20"/>
    </row>
    <row r="204" spans="1:28" ht="14" x14ac:dyDescent="0.15">
      <c r="A204" s="23" t="s">
        <v>312</v>
      </c>
      <c r="B204" s="89"/>
      <c r="C204" s="22" t="s">
        <v>12</v>
      </c>
      <c r="D204" s="102" t="s">
        <v>52</v>
      </c>
      <c r="E204" s="65" t="s">
        <v>1248</v>
      </c>
      <c r="F204" s="72" t="s">
        <v>1208</v>
      </c>
      <c r="G204" s="66" t="s">
        <v>164</v>
      </c>
      <c r="H204" s="21"/>
      <c r="I204" s="18">
        <v>1</v>
      </c>
      <c r="J204" s="18" t="s">
        <v>14</v>
      </c>
      <c r="K204" s="21" t="str">
        <f>IFERROR(VLOOKUP(INVENTARIO4[[#This Row],[Code]],FOTOS[],2,FALSE),"-")</f>
        <v>-</v>
      </c>
      <c r="L204" s="21"/>
      <c r="M204" s="19">
        <f t="shared" si="19"/>
        <v>12</v>
      </c>
      <c r="N204" s="20"/>
      <c r="O204" s="108">
        <v>1</v>
      </c>
      <c r="P204" s="21">
        <f>SUMIFS(VENTAS[Cantidad],VENTAS[Código del producto Vendido],INVENTARIO4[[#This Row],[Code]])</f>
        <v>0</v>
      </c>
      <c r="Q204" s="21">
        <f>INVENTARIO4[[#This Row],[Entradas]]-INVENTARIO4[[#This Row],[Salidas]]</f>
        <v>1</v>
      </c>
      <c r="R204" s="20">
        <v>129.5</v>
      </c>
      <c r="S204" s="20">
        <v>18</v>
      </c>
      <c r="T204" s="20">
        <f t="shared" si="20"/>
        <v>7.1944444444444446</v>
      </c>
      <c r="U204" s="21">
        <v>30</v>
      </c>
      <c r="V204" s="20">
        <v>8</v>
      </c>
      <c r="W204" s="20">
        <f t="shared" si="21"/>
        <v>0.24</v>
      </c>
      <c r="X204" s="20">
        <f t="shared" si="22"/>
        <v>7.4344444444444449</v>
      </c>
      <c r="Y204" s="20">
        <f t="shared" si="23"/>
        <v>11.031666666666668</v>
      </c>
      <c r="Z204" s="20">
        <v>12</v>
      </c>
      <c r="AA204" s="20">
        <f t="shared" si="24"/>
        <v>4.5655555555555551</v>
      </c>
      <c r="AB204" s="20"/>
    </row>
    <row r="205" spans="1:28" ht="14" x14ac:dyDescent="0.15">
      <c r="A205" s="23" t="s">
        <v>255</v>
      </c>
      <c r="B205" s="89"/>
      <c r="C205" s="22" t="s">
        <v>12</v>
      </c>
      <c r="D205" s="102" t="s">
        <v>50</v>
      </c>
      <c r="E205" s="65" t="s">
        <v>925</v>
      </c>
      <c r="F205" s="72" t="s">
        <v>692</v>
      </c>
      <c r="G205" s="66" t="s">
        <v>164</v>
      </c>
      <c r="H205" s="21"/>
      <c r="I205" s="18">
        <v>1</v>
      </c>
      <c r="J205" s="18" t="s">
        <v>14</v>
      </c>
      <c r="K205" s="21" t="str">
        <f>IFERROR(VLOOKUP(INVENTARIO4[[#This Row],[Code]],FOTOS[],2,FALSE),"-")</f>
        <v>-</v>
      </c>
      <c r="L205" s="21"/>
      <c r="M205" s="19">
        <f t="shared" si="19"/>
        <v>23</v>
      </c>
      <c r="N205" s="20"/>
      <c r="O205" s="111">
        <v>1</v>
      </c>
      <c r="P205" s="21">
        <f>SUMIFS(VENTAS[Cantidad],VENTAS[Código del producto Vendido],INVENTARIO4[[#This Row],[Code]])</f>
        <v>0</v>
      </c>
      <c r="Q205" s="21">
        <f>INVENTARIO4[[#This Row],[Entradas]]-INVENTARIO4[[#This Row],[Salidas]]</f>
        <v>1</v>
      </c>
      <c r="R205" s="20">
        <v>256.2</v>
      </c>
      <c r="S205" s="20">
        <v>18</v>
      </c>
      <c r="T205" s="20">
        <f t="shared" si="20"/>
        <v>14.233333333333333</v>
      </c>
      <c r="U205" s="21">
        <v>135</v>
      </c>
      <c r="V205" s="20">
        <v>8</v>
      </c>
      <c r="W205" s="20">
        <f t="shared" si="21"/>
        <v>1.08</v>
      </c>
      <c r="X205" s="20">
        <f t="shared" si="22"/>
        <v>15.313333333333333</v>
      </c>
      <c r="Y205" s="20">
        <f t="shared" si="23"/>
        <v>22.43</v>
      </c>
      <c r="Z205" s="20">
        <v>23</v>
      </c>
      <c r="AA205" s="20">
        <f t="shared" si="24"/>
        <v>7.6866666666666674</v>
      </c>
      <c r="AB205" s="20"/>
    </row>
    <row r="206" spans="1:28" ht="14" x14ac:dyDescent="0.15">
      <c r="A206" s="23" t="s">
        <v>382</v>
      </c>
      <c r="B206" s="89"/>
      <c r="C206" s="22" t="s">
        <v>12</v>
      </c>
      <c r="D206" s="102" t="s">
        <v>922</v>
      </c>
      <c r="E206" s="65" t="s">
        <v>1249</v>
      </c>
      <c r="F206" s="72" t="s">
        <v>695</v>
      </c>
      <c r="G206" s="66" t="s">
        <v>164</v>
      </c>
      <c r="H206" s="21"/>
      <c r="I206" s="18">
        <v>1</v>
      </c>
      <c r="J206" s="18" t="s">
        <v>14</v>
      </c>
      <c r="K206" s="21" t="str">
        <f>IFERROR(VLOOKUP(INVENTARIO4[[#This Row],[Code]],FOTOS[],2,FALSE),"-")</f>
        <v>-</v>
      </c>
      <c r="L206" s="21"/>
      <c r="M206" s="19">
        <f t="shared" si="19"/>
        <v>15</v>
      </c>
      <c r="N206" s="20"/>
      <c r="O206" s="108">
        <v>1</v>
      </c>
      <c r="P206" s="21">
        <f>SUMIFS(VENTAS[Cantidad],VENTAS[Código del producto Vendido],INVENTARIO4[[#This Row],[Code]])</f>
        <v>0</v>
      </c>
      <c r="Q206" s="21">
        <f>INVENTARIO4[[#This Row],[Entradas]]-INVENTARIO4[[#This Row],[Salidas]]</f>
        <v>1</v>
      </c>
      <c r="R206" s="20">
        <v>146.30000000000001</v>
      </c>
      <c r="S206" s="20">
        <v>18</v>
      </c>
      <c r="T206" s="20">
        <f t="shared" si="20"/>
        <v>8.1277777777777782</v>
      </c>
      <c r="U206" s="21">
        <v>100</v>
      </c>
      <c r="V206" s="20">
        <v>8</v>
      </c>
      <c r="W206" s="20">
        <f t="shared" si="21"/>
        <v>0.8</v>
      </c>
      <c r="X206" s="20">
        <f t="shared" si="22"/>
        <v>8.9277777777777789</v>
      </c>
      <c r="Y206" s="20">
        <f t="shared" si="23"/>
        <v>12.991666666666667</v>
      </c>
      <c r="Z206" s="20">
        <v>15</v>
      </c>
      <c r="AA206" s="20">
        <f t="shared" si="24"/>
        <v>6.072222222222222</v>
      </c>
      <c r="AB206" s="20"/>
    </row>
    <row r="207" spans="1:28" ht="14" x14ac:dyDescent="0.15">
      <c r="A207" s="23" t="s">
        <v>80</v>
      </c>
      <c r="B207" s="89"/>
      <c r="C207" s="22" t="s">
        <v>12</v>
      </c>
      <c r="D207" s="102" t="s">
        <v>415</v>
      </c>
      <c r="E207" s="65" t="s">
        <v>744</v>
      </c>
      <c r="F207" s="72" t="s">
        <v>695</v>
      </c>
      <c r="G207" s="66" t="s">
        <v>164</v>
      </c>
      <c r="H207" s="21"/>
      <c r="I207" s="18">
        <v>1</v>
      </c>
      <c r="J207" s="18" t="s">
        <v>14</v>
      </c>
      <c r="K207" s="21" t="str">
        <f>IFERROR(VLOOKUP(INVENTARIO4[[#This Row],[Code]],FOTOS[],2,FALSE),"-")</f>
        <v>https://github.com/uberboutique/whataform-repo/raw/main/pictures/T0030.jpg</v>
      </c>
      <c r="L207" s="21"/>
      <c r="M207" s="19">
        <f t="shared" si="19"/>
        <v>25</v>
      </c>
      <c r="N207" s="20"/>
      <c r="O207" s="108">
        <v>2</v>
      </c>
      <c r="P207" s="21">
        <f>SUMIFS(VENTAS[Cantidad],VENTAS[Código del producto Vendido],INVENTARIO4[[#This Row],[Code]])</f>
        <v>2</v>
      </c>
      <c r="Q207" s="21">
        <f>INVENTARIO4[[#This Row],[Entradas]]-INVENTARIO4[[#This Row],[Salidas]]</f>
        <v>0</v>
      </c>
      <c r="R207" s="20">
        <v>241.5</v>
      </c>
      <c r="S207" s="20">
        <v>18</v>
      </c>
      <c r="T207" s="20">
        <f t="shared" si="20"/>
        <v>13.416666666666666</v>
      </c>
      <c r="U207" s="21"/>
      <c r="V207" s="20">
        <v>8</v>
      </c>
      <c r="W207" s="20">
        <f t="shared" si="21"/>
        <v>0</v>
      </c>
      <c r="X207" s="20">
        <f t="shared" si="22"/>
        <v>13.416666666666666</v>
      </c>
      <c r="Y207" s="20">
        <f t="shared" si="23"/>
        <v>20.125</v>
      </c>
      <c r="Z207" s="20">
        <v>25</v>
      </c>
      <c r="AA207" s="20">
        <f t="shared" si="24"/>
        <v>11.583333333333334</v>
      </c>
      <c r="AB207" s="20"/>
    </row>
    <row r="208" spans="1:28" ht="14" x14ac:dyDescent="0.15">
      <c r="A208" s="23" t="s">
        <v>81</v>
      </c>
      <c r="B208" s="89"/>
      <c r="C208" s="22" t="s">
        <v>12</v>
      </c>
      <c r="D208" s="102" t="s">
        <v>415</v>
      </c>
      <c r="E208" s="65" t="s">
        <v>744</v>
      </c>
      <c r="F208" s="72" t="s">
        <v>697</v>
      </c>
      <c r="G208" s="66" t="s">
        <v>164</v>
      </c>
      <c r="H208" s="21"/>
      <c r="I208" s="18">
        <v>1</v>
      </c>
      <c r="J208" s="18" t="s">
        <v>14</v>
      </c>
      <c r="K208" s="21" t="str">
        <f>IFERROR(VLOOKUP(INVENTARIO4[[#This Row],[Code]],FOTOS[],2,FALSE),"-")</f>
        <v>-</v>
      </c>
      <c r="L208" s="21"/>
      <c r="M208" s="19">
        <f t="shared" si="19"/>
        <v>25</v>
      </c>
      <c r="N208" s="20"/>
      <c r="O208" s="108">
        <v>4</v>
      </c>
      <c r="P208" s="21">
        <f>SUMIFS(VENTAS[Cantidad],VENTAS[Código del producto Vendido],INVENTARIO4[[#This Row],[Code]])</f>
        <v>0</v>
      </c>
      <c r="Q208" s="21">
        <f>INVENTARIO4[[#This Row],[Entradas]]-INVENTARIO4[[#This Row],[Salidas]]</f>
        <v>4</v>
      </c>
      <c r="R208" s="20">
        <v>241.5</v>
      </c>
      <c r="S208" s="20">
        <v>18</v>
      </c>
      <c r="T208" s="20">
        <f t="shared" si="20"/>
        <v>13.416666666666666</v>
      </c>
      <c r="U208" s="21"/>
      <c r="V208" s="20">
        <v>8</v>
      </c>
      <c r="W208" s="20">
        <f t="shared" si="21"/>
        <v>0</v>
      </c>
      <c r="X208" s="20">
        <f t="shared" si="22"/>
        <v>13.416666666666666</v>
      </c>
      <c r="Y208" s="20">
        <f t="shared" si="23"/>
        <v>20.125</v>
      </c>
      <c r="Z208" s="20">
        <v>25</v>
      </c>
      <c r="AA208" s="20">
        <f t="shared" si="24"/>
        <v>11.583333333333334</v>
      </c>
      <c r="AB208" s="20"/>
    </row>
    <row r="209" spans="1:28" ht="14" x14ac:dyDescent="0.15">
      <c r="A209" s="23" t="s">
        <v>82</v>
      </c>
      <c r="B209" s="89"/>
      <c r="C209" s="22" t="s">
        <v>12</v>
      </c>
      <c r="D209" s="102" t="s">
        <v>415</v>
      </c>
      <c r="E209" s="65" t="s">
        <v>744</v>
      </c>
      <c r="F209" s="72" t="s">
        <v>698</v>
      </c>
      <c r="G209" s="66" t="s">
        <v>164</v>
      </c>
      <c r="H209" s="21"/>
      <c r="I209" s="18">
        <v>1</v>
      </c>
      <c r="J209" s="18" t="s">
        <v>14</v>
      </c>
      <c r="K209" s="21" t="str">
        <f>IFERROR(VLOOKUP(INVENTARIO4[[#This Row],[Code]],FOTOS[],2,FALSE),"-")</f>
        <v>https://github.com/uberboutique/whataform-repo/raw/main/pictures/T0032.jpg</v>
      </c>
      <c r="L209" s="21"/>
      <c r="M209" s="19">
        <f>Z209</f>
        <v>25</v>
      </c>
      <c r="N209" s="20"/>
      <c r="O209" s="108">
        <v>2</v>
      </c>
      <c r="P209" s="21">
        <f>SUMIFS(VENTAS[Cantidad],VENTAS[Código del producto Vendido],INVENTARIO4[[#This Row],[Code]])</f>
        <v>2</v>
      </c>
      <c r="Q209" s="21">
        <f>INVENTARIO4[[#This Row],[Entradas]]-INVENTARIO4[[#This Row],[Salidas]]</f>
        <v>0</v>
      </c>
      <c r="R209" s="20">
        <v>241.5</v>
      </c>
      <c r="S209" s="20">
        <v>18</v>
      </c>
      <c r="T209" s="20">
        <f>R209/S209</f>
        <v>13.416666666666666</v>
      </c>
      <c r="U209" s="21"/>
      <c r="V209" s="20">
        <v>8</v>
      </c>
      <c r="W209" s="20">
        <f>U209*V209/1000</f>
        <v>0</v>
      </c>
      <c r="X209" s="20">
        <f>T209+W209</f>
        <v>13.416666666666666</v>
      </c>
      <c r="Y209" s="20">
        <f>T209*1.5+W209</f>
        <v>20.125</v>
      </c>
      <c r="Z209" s="20">
        <v>25</v>
      </c>
      <c r="AA209" s="20">
        <f>Z209-T209-W209</f>
        <v>11.583333333333334</v>
      </c>
      <c r="AB209" s="20"/>
    </row>
    <row r="210" spans="1:28" ht="14" x14ac:dyDescent="0.15">
      <c r="A210" s="23" t="s">
        <v>83</v>
      </c>
      <c r="B210" s="89"/>
      <c r="C210" s="22" t="s">
        <v>12</v>
      </c>
      <c r="D210" s="102" t="s">
        <v>415</v>
      </c>
      <c r="E210" s="65" t="s">
        <v>857</v>
      </c>
      <c r="F210" s="72" t="s">
        <v>698</v>
      </c>
      <c r="G210" s="66" t="s">
        <v>164</v>
      </c>
      <c r="H210" s="21"/>
      <c r="I210" s="18">
        <v>1</v>
      </c>
      <c r="J210" s="18" t="s">
        <v>14</v>
      </c>
      <c r="K210" s="21" t="str">
        <f>IFERROR(VLOOKUP(INVENTARIO4[[#This Row],[Code]],FOTOS[],2,FALSE),"-")</f>
        <v>-</v>
      </c>
      <c r="L210" s="21"/>
      <c r="M210" s="19">
        <f>Z210</f>
        <v>25</v>
      </c>
      <c r="N210" s="20"/>
      <c r="O210" s="108">
        <v>2</v>
      </c>
      <c r="P210" s="21">
        <f>SUMIFS(VENTAS[Cantidad],VENTAS[Código del producto Vendido],INVENTARIO4[[#This Row],[Code]])</f>
        <v>0</v>
      </c>
      <c r="Q210" s="21">
        <f>INVENTARIO4[[#This Row],[Entradas]]-INVENTARIO4[[#This Row],[Salidas]]</f>
        <v>2</v>
      </c>
      <c r="R210" s="20">
        <v>249.2</v>
      </c>
      <c r="S210" s="20">
        <v>18</v>
      </c>
      <c r="T210" s="20">
        <f>R210/S210</f>
        <v>13.844444444444443</v>
      </c>
      <c r="U210" s="21"/>
      <c r="V210" s="20">
        <v>8</v>
      </c>
      <c r="W210" s="20">
        <f>U210*V210/1000</f>
        <v>0</v>
      </c>
      <c r="X210" s="20">
        <f>T210+W210</f>
        <v>13.844444444444443</v>
      </c>
      <c r="Y210" s="20">
        <f>T210*1.5+W210</f>
        <v>20.766666666666666</v>
      </c>
      <c r="Z210" s="20">
        <v>25</v>
      </c>
      <c r="AA210" s="20">
        <f>Z210-T210-W210</f>
        <v>11.155555555555557</v>
      </c>
      <c r="AB210" s="20"/>
    </row>
    <row r="211" spans="1:28" ht="14" x14ac:dyDescent="0.15">
      <c r="A211" s="23" t="s">
        <v>84</v>
      </c>
      <c r="B211" s="89"/>
      <c r="C211" s="22" t="s">
        <v>12</v>
      </c>
      <c r="D211" s="102" t="s">
        <v>415</v>
      </c>
      <c r="E211" s="65" t="s">
        <v>857</v>
      </c>
      <c r="F211" s="72" t="s">
        <v>697</v>
      </c>
      <c r="G211" s="66" t="s">
        <v>164</v>
      </c>
      <c r="H211" s="21"/>
      <c r="I211" s="18">
        <v>1</v>
      </c>
      <c r="J211" s="18" t="s">
        <v>14</v>
      </c>
      <c r="K211" s="21" t="str">
        <f>IFERROR(VLOOKUP(INVENTARIO4[[#This Row],[Code]],FOTOS[],2,FALSE),"-")</f>
        <v>-</v>
      </c>
      <c r="L211" s="21"/>
      <c r="M211" s="19">
        <f>Z211</f>
        <v>25</v>
      </c>
      <c r="N211" s="20"/>
      <c r="O211" s="108">
        <v>3</v>
      </c>
      <c r="P211" s="21">
        <f>SUMIFS(VENTAS[Cantidad],VENTAS[Código del producto Vendido],INVENTARIO4[[#This Row],[Code]])</f>
        <v>0</v>
      </c>
      <c r="Q211" s="21">
        <f>INVENTARIO4[[#This Row],[Entradas]]-INVENTARIO4[[#This Row],[Salidas]]</f>
        <v>3</v>
      </c>
      <c r="R211" s="20">
        <v>249.2</v>
      </c>
      <c r="S211" s="20">
        <v>18</v>
      </c>
      <c r="T211" s="20">
        <f>R211/S211</f>
        <v>13.844444444444443</v>
      </c>
      <c r="U211" s="21"/>
      <c r="V211" s="20">
        <v>8</v>
      </c>
      <c r="W211" s="20">
        <f>U211*V211/1000</f>
        <v>0</v>
      </c>
      <c r="X211" s="20">
        <f>T211+W211</f>
        <v>13.844444444444443</v>
      </c>
      <c r="Y211" s="20">
        <f>T211*1.5+W211</f>
        <v>20.766666666666666</v>
      </c>
      <c r="Z211" s="20">
        <v>25</v>
      </c>
      <c r="AA211" s="20">
        <f>Z211-T211-W211</f>
        <v>11.155555555555557</v>
      </c>
      <c r="AB211" s="20"/>
    </row>
    <row r="212" spans="1:28" ht="14" x14ac:dyDescent="0.15">
      <c r="A212" s="23" t="s">
        <v>85</v>
      </c>
      <c r="B212" s="89"/>
      <c r="C212" s="22" t="s">
        <v>12</v>
      </c>
      <c r="D212" s="102" t="s">
        <v>415</v>
      </c>
      <c r="E212" s="65" t="s">
        <v>1250</v>
      </c>
      <c r="F212" s="72" t="s">
        <v>695</v>
      </c>
      <c r="G212" s="66" t="s">
        <v>164</v>
      </c>
      <c r="H212" s="21"/>
      <c r="I212" s="18">
        <v>1</v>
      </c>
      <c r="J212" s="18" t="s">
        <v>14</v>
      </c>
      <c r="K212" s="21" t="str">
        <f>IFERROR(VLOOKUP(INVENTARIO4[[#This Row],[Code]],FOTOS[],2,FALSE),"-")</f>
        <v>-</v>
      </c>
      <c r="L212" s="21"/>
      <c r="M212" s="19">
        <f>Z212</f>
        <v>25</v>
      </c>
      <c r="N212" s="20"/>
      <c r="O212" s="108">
        <v>1</v>
      </c>
      <c r="P212" s="21">
        <f>SUMIFS(VENTAS[Cantidad],VENTAS[Código del producto Vendido],INVENTARIO4[[#This Row],[Code]])</f>
        <v>0</v>
      </c>
      <c r="Q212" s="21">
        <f>INVENTARIO4[[#This Row],[Entradas]]-INVENTARIO4[[#This Row],[Salidas]]</f>
        <v>1</v>
      </c>
      <c r="R212" s="20">
        <v>249.2</v>
      </c>
      <c r="S212" s="20">
        <v>18</v>
      </c>
      <c r="T212" s="20">
        <f>R212/S212</f>
        <v>13.844444444444443</v>
      </c>
      <c r="U212" s="21"/>
      <c r="V212" s="20">
        <v>8</v>
      </c>
      <c r="W212" s="20">
        <f>U212*V212/1000</f>
        <v>0</v>
      </c>
      <c r="X212" s="20">
        <f>T212+W212</f>
        <v>13.844444444444443</v>
      </c>
      <c r="Y212" s="20">
        <f>T212*1.5+W212</f>
        <v>20.766666666666666</v>
      </c>
      <c r="Z212" s="20">
        <v>25</v>
      </c>
      <c r="AA212" s="20">
        <f>Z212-T212-W212</f>
        <v>11.155555555555557</v>
      </c>
      <c r="AB212" s="20"/>
    </row>
    <row r="213" spans="1:28" ht="14" x14ac:dyDescent="0.15">
      <c r="A213" s="23" t="s">
        <v>303</v>
      </c>
      <c r="B213" s="89"/>
      <c r="C213" s="22" t="s">
        <v>12</v>
      </c>
      <c r="D213" s="102" t="s">
        <v>206</v>
      </c>
      <c r="E213" s="65" t="s">
        <v>1251</v>
      </c>
      <c r="F213" s="72"/>
      <c r="G213" s="66" t="s">
        <v>164</v>
      </c>
      <c r="H213" s="21"/>
      <c r="I213" s="18">
        <v>1</v>
      </c>
      <c r="J213" s="18" t="s">
        <v>14</v>
      </c>
      <c r="K213" s="21" t="str">
        <f>IFERROR(VLOOKUP(INVENTARIO4[[#This Row],[Code]],FOTOS[],2,FALSE),"-")</f>
        <v>-</v>
      </c>
      <c r="L213" s="21"/>
      <c r="M213" s="19">
        <f>Z213</f>
        <v>12</v>
      </c>
      <c r="N213" s="20"/>
      <c r="O213" s="111">
        <v>2</v>
      </c>
      <c r="P213" s="21">
        <f>SUMIFS(VENTAS[Cantidad],VENTAS[Código del producto Vendido],INVENTARIO4[[#This Row],[Code]])</f>
        <v>0</v>
      </c>
      <c r="Q213" s="21">
        <f>INVENTARIO4[[#This Row],[Entradas]]-INVENTARIO4[[#This Row],[Salidas]]</f>
        <v>2</v>
      </c>
      <c r="R213" s="20">
        <v>143.1</v>
      </c>
      <c r="S213" s="20">
        <v>18</v>
      </c>
      <c r="T213" s="20">
        <f>R213/S213</f>
        <v>7.9499999999999993</v>
      </c>
      <c r="U213" s="21"/>
      <c r="V213" s="20"/>
      <c r="W213" s="20">
        <f>U213*V213/1000</f>
        <v>0</v>
      </c>
      <c r="X213" s="20">
        <f>T213+W213</f>
        <v>7.9499999999999993</v>
      </c>
      <c r="Y213" s="20">
        <f>T213*1.5+W213</f>
        <v>11.924999999999999</v>
      </c>
      <c r="Z213" s="20">
        <f>ROUNDUP(Y213,0)</f>
        <v>12</v>
      </c>
      <c r="AA213" s="20">
        <f>Z213-T213-W213</f>
        <v>4.0500000000000007</v>
      </c>
      <c r="AB213" s="20"/>
    </row>
    <row r="214" spans="1:28" ht="14" x14ac:dyDescent="0.15">
      <c r="A214" s="23" t="s">
        <v>373</v>
      </c>
      <c r="B214" s="89"/>
      <c r="C214" s="22" t="s">
        <v>12</v>
      </c>
      <c r="D214" s="102" t="s">
        <v>415</v>
      </c>
      <c r="E214" s="65" t="s">
        <v>170</v>
      </c>
      <c r="F214" s="72" t="s">
        <v>697</v>
      </c>
      <c r="G214" s="66" t="s">
        <v>164</v>
      </c>
      <c r="H214" s="21"/>
      <c r="I214" s="18">
        <v>1</v>
      </c>
      <c r="J214" s="18" t="s">
        <v>14</v>
      </c>
      <c r="K214" s="21" t="str">
        <f>IFERROR(VLOOKUP(INVENTARIO4[[#This Row],[Code]],FOTOS[],2,FALSE),"-")</f>
        <v>https://github.com/uberboutique/whataform-repo/raw/main/pictures/BI0020.jpg</v>
      </c>
      <c r="L214" s="21"/>
      <c r="M214" s="19">
        <f t="shared" ref="M214:M239" si="25">Z214</f>
        <v>22</v>
      </c>
      <c r="N214" s="20"/>
      <c r="O214" s="108">
        <v>1</v>
      </c>
      <c r="P214" s="21">
        <f>SUMIFS(VENTAS[Cantidad],VENTAS[Código del producto Vendido],INVENTARIO4[[#This Row],[Code]])</f>
        <v>1</v>
      </c>
      <c r="Q214" s="21">
        <f>INVENTARIO4[[#This Row],[Entradas]]-INVENTARIO4[[#This Row],[Salidas]]</f>
        <v>0</v>
      </c>
      <c r="R214" s="20">
        <v>201.64</v>
      </c>
      <c r="S214" s="20">
        <v>18</v>
      </c>
      <c r="T214" s="20">
        <f t="shared" ref="T214:T239" si="26">R214/S214</f>
        <v>11.202222222222222</v>
      </c>
      <c r="U214" s="21"/>
      <c r="V214" s="20"/>
      <c r="W214" s="20">
        <f t="shared" ref="W214:W239" si="27">U214*V214/1000</f>
        <v>0</v>
      </c>
      <c r="X214" s="20">
        <f t="shared" ref="X214:X239" si="28">T214+W214</f>
        <v>11.202222222222222</v>
      </c>
      <c r="Y214" s="20">
        <f t="shared" ref="Y214:Y239" si="29">T214*1.5+W214</f>
        <v>16.803333333333335</v>
      </c>
      <c r="Z214" s="20">
        <v>22</v>
      </c>
      <c r="AA214" s="20">
        <f t="shared" ref="AA214:AA239" si="30">Z214-T214-W214</f>
        <v>10.797777777777778</v>
      </c>
      <c r="AB214" s="20"/>
    </row>
    <row r="215" spans="1:28" ht="28" x14ac:dyDescent="0.15">
      <c r="A215" s="23" t="s">
        <v>374</v>
      </c>
      <c r="B215" s="89"/>
      <c r="C215" s="22" t="s">
        <v>12</v>
      </c>
      <c r="D215" s="102" t="s">
        <v>415</v>
      </c>
      <c r="E215" s="65" t="s">
        <v>171</v>
      </c>
      <c r="F215" s="72" t="s">
        <v>697</v>
      </c>
      <c r="G215" s="66" t="s">
        <v>164</v>
      </c>
      <c r="H215" s="21"/>
      <c r="I215" s="18">
        <v>1</v>
      </c>
      <c r="J215" s="18" t="s">
        <v>14</v>
      </c>
      <c r="K215" s="21" t="str">
        <f>IFERROR(VLOOKUP(INVENTARIO4[[#This Row],[Code]],FOTOS[],2,FALSE),"-")</f>
        <v>https://github.com/uberboutique/whataform-repo/raw/main/pictures/BI0021.jpg</v>
      </c>
      <c r="L215" s="21"/>
      <c r="M215" s="19">
        <f t="shared" si="25"/>
        <v>22</v>
      </c>
      <c r="N215" s="20"/>
      <c r="O215" s="108">
        <v>1</v>
      </c>
      <c r="P215" s="21">
        <f>SUMIFS(VENTAS[Cantidad],VENTAS[Código del producto Vendido],INVENTARIO4[[#This Row],[Code]])</f>
        <v>1</v>
      </c>
      <c r="Q215" s="21">
        <f>INVENTARIO4[[#This Row],[Entradas]]-INVENTARIO4[[#This Row],[Salidas]]</f>
        <v>0</v>
      </c>
      <c r="R215" s="20">
        <v>205.25</v>
      </c>
      <c r="S215" s="20">
        <v>18</v>
      </c>
      <c r="T215" s="20">
        <f t="shared" si="26"/>
        <v>11.402777777777779</v>
      </c>
      <c r="U215" s="21"/>
      <c r="V215" s="20"/>
      <c r="W215" s="20">
        <f t="shared" si="27"/>
        <v>0</v>
      </c>
      <c r="X215" s="20">
        <f t="shared" si="28"/>
        <v>11.402777777777779</v>
      </c>
      <c r="Y215" s="20">
        <f t="shared" si="29"/>
        <v>17.104166666666668</v>
      </c>
      <c r="Z215" s="20">
        <v>22</v>
      </c>
      <c r="AA215" s="20">
        <f t="shared" si="30"/>
        <v>10.597222222222221</v>
      </c>
      <c r="AB215" s="20"/>
    </row>
    <row r="216" spans="1:28" ht="14" x14ac:dyDescent="0.15">
      <c r="A216" s="42" t="s">
        <v>256</v>
      </c>
      <c r="B216" s="89"/>
      <c r="C216" s="22" t="s">
        <v>12</v>
      </c>
      <c r="D216" s="102" t="s">
        <v>50</v>
      </c>
      <c r="E216" s="65" t="s">
        <v>905</v>
      </c>
      <c r="F216" s="72" t="s">
        <v>692</v>
      </c>
      <c r="G216" s="66" t="s">
        <v>164</v>
      </c>
      <c r="H216" s="21"/>
      <c r="I216" s="18">
        <v>1</v>
      </c>
      <c r="J216" s="18" t="s">
        <v>14</v>
      </c>
      <c r="K216" s="21" t="str">
        <f>IFERROR(VLOOKUP(INVENTARIO4[[#This Row],[Code]],FOTOS[],2,FALSE),"-")</f>
        <v>-</v>
      </c>
      <c r="L216" s="21"/>
      <c r="M216" s="19">
        <f t="shared" si="25"/>
        <v>20</v>
      </c>
      <c r="N216" s="20"/>
      <c r="O216" s="108">
        <v>1</v>
      </c>
      <c r="P216" s="21">
        <f>SUMIFS(VENTAS[Cantidad],VENTAS[Código del producto Vendido],INVENTARIO4[[#This Row],[Code]])</f>
        <v>0</v>
      </c>
      <c r="Q216" s="21">
        <f>INVENTARIO4[[#This Row],[Entradas]]-INVENTARIO4[[#This Row],[Salidas]]</f>
        <v>1</v>
      </c>
      <c r="R216" s="20">
        <v>159</v>
      </c>
      <c r="S216" s="20">
        <v>18</v>
      </c>
      <c r="T216" s="20">
        <f t="shared" si="26"/>
        <v>8.8333333333333339</v>
      </c>
      <c r="U216" s="21">
        <v>295</v>
      </c>
      <c r="V216" s="20">
        <v>8</v>
      </c>
      <c r="W216" s="20">
        <f t="shared" si="27"/>
        <v>2.36</v>
      </c>
      <c r="X216" s="20">
        <f t="shared" si="28"/>
        <v>11.193333333333333</v>
      </c>
      <c r="Y216" s="20">
        <f t="shared" si="29"/>
        <v>15.61</v>
      </c>
      <c r="Z216" s="20">
        <v>20</v>
      </c>
      <c r="AA216" s="20">
        <f t="shared" si="30"/>
        <v>8.8066666666666666</v>
      </c>
      <c r="AB216" s="20"/>
    </row>
    <row r="217" spans="1:28" ht="14" x14ac:dyDescent="0.15">
      <c r="A217" s="23" t="s">
        <v>257</v>
      </c>
      <c r="B217" s="89"/>
      <c r="C217" s="22" t="s">
        <v>12</v>
      </c>
      <c r="D217" s="102" t="s">
        <v>50</v>
      </c>
      <c r="E217" s="65" t="s">
        <v>906</v>
      </c>
      <c r="F217" s="72" t="s">
        <v>692</v>
      </c>
      <c r="G217" s="66" t="s">
        <v>164</v>
      </c>
      <c r="H217" s="21"/>
      <c r="I217" s="18">
        <v>1</v>
      </c>
      <c r="J217" s="18" t="s">
        <v>14</v>
      </c>
      <c r="K217" s="21" t="str">
        <f>IFERROR(VLOOKUP(INVENTARIO4[[#This Row],[Code]],FOTOS[],2,FALSE),"-")</f>
        <v>-</v>
      </c>
      <c r="L217" s="21"/>
      <c r="M217" s="19">
        <f t="shared" si="25"/>
        <v>25</v>
      </c>
      <c r="N217" s="20"/>
      <c r="O217" s="111">
        <v>1</v>
      </c>
      <c r="P217" s="21">
        <f>SUMIFS(VENTAS[Cantidad],VENTAS[Código del producto Vendido],INVENTARIO4[[#This Row],[Code]])</f>
        <v>0</v>
      </c>
      <c r="Q217" s="21">
        <f>INVENTARIO4[[#This Row],[Entradas]]-INVENTARIO4[[#This Row],[Salidas]]</f>
        <v>1</v>
      </c>
      <c r="R217" s="20">
        <v>249.99</v>
      </c>
      <c r="S217" s="20">
        <v>18</v>
      </c>
      <c r="T217" s="20">
        <f t="shared" si="26"/>
        <v>13.888333333333334</v>
      </c>
      <c r="U217" s="21">
        <v>325</v>
      </c>
      <c r="V217" s="20">
        <v>8</v>
      </c>
      <c r="W217" s="20">
        <f t="shared" si="27"/>
        <v>2.6</v>
      </c>
      <c r="X217" s="20">
        <f t="shared" si="28"/>
        <v>16.488333333333333</v>
      </c>
      <c r="Y217" s="20">
        <f t="shared" si="29"/>
        <v>23.432500000000001</v>
      </c>
      <c r="Z217" s="20">
        <v>25</v>
      </c>
      <c r="AA217" s="20">
        <f t="shared" si="30"/>
        <v>8.5116666666666667</v>
      </c>
      <c r="AB217" s="20"/>
    </row>
    <row r="218" spans="1:28" ht="14" x14ac:dyDescent="0.15">
      <c r="A218" s="23" t="s">
        <v>258</v>
      </c>
      <c r="B218" s="89"/>
      <c r="C218" s="22" t="s">
        <v>12</v>
      </c>
      <c r="D218" s="102" t="s">
        <v>50</v>
      </c>
      <c r="E218" s="65" t="s">
        <v>906</v>
      </c>
      <c r="F218" s="72" t="s">
        <v>697</v>
      </c>
      <c r="G218" s="66" t="s">
        <v>164</v>
      </c>
      <c r="H218" s="21"/>
      <c r="I218" s="18">
        <v>1</v>
      </c>
      <c r="J218" s="18" t="s">
        <v>14</v>
      </c>
      <c r="K218" s="21" t="str">
        <f>IFERROR(VLOOKUP(INVENTARIO4[[#This Row],[Code]],FOTOS[],2,FALSE),"-")</f>
        <v>-</v>
      </c>
      <c r="L218" s="21"/>
      <c r="M218" s="19">
        <f t="shared" si="25"/>
        <v>25</v>
      </c>
      <c r="N218" s="20"/>
      <c r="O218" s="108">
        <v>1</v>
      </c>
      <c r="P218" s="21">
        <f>SUMIFS(VENTAS[Cantidad],VENTAS[Código del producto Vendido],INVENTARIO4[[#This Row],[Code]])</f>
        <v>0</v>
      </c>
      <c r="Q218" s="21">
        <f>INVENTARIO4[[#This Row],[Entradas]]-INVENTARIO4[[#This Row],[Salidas]]</f>
        <v>1</v>
      </c>
      <c r="R218" s="20">
        <v>249.99</v>
      </c>
      <c r="S218" s="20">
        <v>18</v>
      </c>
      <c r="T218" s="20">
        <f t="shared" si="26"/>
        <v>13.888333333333334</v>
      </c>
      <c r="U218" s="21">
        <v>325</v>
      </c>
      <c r="V218" s="20">
        <v>8</v>
      </c>
      <c r="W218" s="20">
        <f t="shared" si="27"/>
        <v>2.6</v>
      </c>
      <c r="X218" s="20">
        <f t="shared" si="28"/>
        <v>16.488333333333333</v>
      </c>
      <c r="Y218" s="20">
        <f t="shared" si="29"/>
        <v>23.432500000000001</v>
      </c>
      <c r="Z218" s="20">
        <v>25</v>
      </c>
      <c r="AA218" s="20">
        <f t="shared" si="30"/>
        <v>8.5116666666666667</v>
      </c>
      <c r="AB218" s="20"/>
    </row>
    <row r="219" spans="1:28" ht="14" x14ac:dyDescent="0.15">
      <c r="A219" s="23" t="s">
        <v>259</v>
      </c>
      <c r="B219" s="89"/>
      <c r="C219" s="22" t="s">
        <v>12</v>
      </c>
      <c r="D219" s="102" t="s">
        <v>50</v>
      </c>
      <c r="E219" s="65" t="s">
        <v>1278</v>
      </c>
      <c r="F219" s="72" t="s">
        <v>793</v>
      </c>
      <c r="G219" s="66" t="s">
        <v>164</v>
      </c>
      <c r="H219" s="21"/>
      <c r="I219" s="18">
        <v>1</v>
      </c>
      <c r="J219" s="18" t="s">
        <v>14</v>
      </c>
      <c r="K219" s="21" t="str">
        <f>IFERROR(VLOOKUP(INVENTARIO4[[#This Row],[Code]],FOTOS[],2,FALSE),"-")</f>
        <v>-</v>
      </c>
      <c r="L219" s="21"/>
      <c r="M219" s="19">
        <f t="shared" si="25"/>
        <v>30</v>
      </c>
      <c r="N219" s="20"/>
      <c r="O219" s="111">
        <v>1</v>
      </c>
      <c r="P219" s="21">
        <f>SUMIFS(VENTAS[Cantidad],VENTAS[Código del producto Vendido],INVENTARIO4[[#This Row],[Code]])</f>
        <v>0</v>
      </c>
      <c r="Q219" s="21">
        <f>INVENTARIO4[[#This Row],[Entradas]]-INVENTARIO4[[#This Row],[Salidas]]</f>
        <v>1</v>
      </c>
      <c r="R219" s="20">
        <v>239.29</v>
      </c>
      <c r="S219" s="20">
        <v>18</v>
      </c>
      <c r="T219" s="20">
        <f t="shared" si="26"/>
        <v>13.293888888888889</v>
      </c>
      <c r="U219" s="21">
        <v>450</v>
      </c>
      <c r="V219" s="20">
        <v>8</v>
      </c>
      <c r="W219" s="20">
        <f t="shared" si="27"/>
        <v>3.6</v>
      </c>
      <c r="X219" s="20">
        <f t="shared" si="28"/>
        <v>16.893888888888888</v>
      </c>
      <c r="Y219" s="20">
        <f t="shared" si="29"/>
        <v>23.540833333333335</v>
      </c>
      <c r="Z219" s="20">
        <v>30</v>
      </c>
      <c r="AA219" s="20">
        <f t="shared" si="30"/>
        <v>13.106111111111113</v>
      </c>
      <c r="AB219" s="20"/>
    </row>
    <row r="220" spans="1:28" ht="14" x14ac:dyDescent="0.15">
      <c r="A220" s="23" t="s">
        <v>260</v>
      </c>
      <c r="B220" s="89"/>
      <c r="C220" s="22" t="s">
        <v>12</v>
      </c>
      <c r="D220" s="102" t="s">
        <v>50</v>
      </c>
      <c r="E220" s="65" t="s">
        <v>1278</v>
      </c>
      <c r="F220" s="72" t="s">
        <v>699</v>
      </c>
      <c r="G220" s="66" t="s">
        <v>164</v>
      </c>
      <c r="H220" s="21"/>
      <c r="I220" s="18">
        <v>1</v>
      </c>
      <c r="J220" s="18" t="s">
        <v>14</v>
      </c>
      <c r="K220" s="21" t="str">
        <f>IFERROR(VLOOKUP(INVENTARIO4[[#This Row],[Code]],FOTOS[],2,FALSE),"-")</f>
        <v>-</v>
      </c>
      <c r="L220" s="21"/>
      <c r="M220" s="19">
        <f t="shared" si="25"/>
        <v>30</v>
      </c>
      <c r="N220" s="20"/>
      <c r="O220" s="108">
        <v>1</v>
      </c>
      <c r="P220" s="21">
        <f>SUMIFS(VENTAS[Cantidad],VENTAS[Código del producto Vendido],INVENTARIO4[[#This Row],[Code]])</f>
        <v>0</v>
      </c>
      <c r="Q220" s="21">
        <f>INVENTARIO4[[#This Row],[Entradas]]-INVENTARIO4[[#This Row],[Salidas]]</f>
        <v>1</v>
      </c>
      <c r="R220" s="20">
        <v>239.29</v>
      </c>
      <c r="S220" s="20">
        <v>18</v>
      </c>
      <c r="T220" s="20">
        <f t="shared" si="26"/>
        <v>13.293888888888889</v>
      </c>
      <c r="U220" s="21">
        <v>450</v>
      </c>
      <c r="V220" s="20">
        <v>8</v>
      </c>
      <c r="W220" s="20">
        <f t="shared" si="27"/>
        <v>3.6</v>
      </c>
      <c r="X220" s="20">
        <f t="shared" si="28"/>
        <v>16.893888888888888</v>
      </c>
      <c r="Y220" s="20">
        <f t="shared" si="29"/>
        <v>23.540833333333335</v>
      </c>
      <c r="Z220" s="20">
        <v>30</v>
      </c>
      <c r="AA220" s="20">
        <f t="shared" si="30"/>
        <v>13.106111111111113</v>
      </c>
      <c r="AB220" s="20"/>
    </row>
    <row r="221" spans="1:28" ht="28" x14ac:dyDescent="0.15">
      <c r="A221" s="23" t="s">
        <v>261</v>
      </c>
      <c r="B221" s="89"/>
      <c r="C221" s="22" t="s">
        <v>12</v>
      </c>
      <c r="D221" s="102" t="s">
        <v>50</v>
      </c>
      <c r="E221" s="65" t="s">
        <v>172</v>
      </c>
      <c r="F221" s="72" t="s">
        <v>695</v>
      </c>
      <c r="G221" s="66" t="s">
        <v>164</v>
      </c>
      <c r="H221" s="21"/>
      <c r="I221" s="18">
        <v>1</v>
      </c>
      <c r="J221" s="18" t="s">
        <v>14</v>
      </c>
      <c r="K221" s="21" t="str">
        <f>IFERROR(VLOOKUP(INVENTARIO4[[#This Row],[Code]],FOTOS[],2,FALSE),"-")</f>
        <v>https://github.com/uberboutique/whataform-repo/raw/main/pictures/V0078.jpg</v>
      </c>
      <c r="L221" s="21"/>
      <c r="M221" s="19">
        <f t="shared" si="25"/>
        <v>25</v>
      </c>
      <c r="N221" s="20"/>
      <c r="O221" s="108">
        <v>1</v>
      </c>
      <c r="P221" s="21">
        <f>SUMIFS(VENTAS[Cantidad],VENTAS[Código del producto Vendido],INVENTARIO4[[#This Row],[Code]])</f>
        <v>1</v>
      </c>
      <c r="Q221" s="21">
        <f>INVENTARIO4[[#This Row],[Entradas]]-INVENTARIO4[[#This Row],[Salidas]]</f>
        <v>0</v>
      </c>
      <c r="R221" s="20">
        <v>267.49</v>
      </c>
      <c r="S221" s="20">
        <v>18</v>
      </c>
      <c r="T221" s="20">
        <f t="shared" si="26"/>
        <v>14.860555555555557</v>
      </c>
      <c r="U221" s="21">
        <v>300</v>
      </c>
      <c r="V221" s="20">
        <v>8</v>
      </c>
      <c r="W221" s="20">
        <f t="shared" si="27"/>
        <v>2.4</v>
      </c>
      <c r="X221" s="20">
        <f t="shared" si="28"/>
        <v>17.260555555555555</v>
      </c>
      <c r="Y221" s="20">
        <f t="shared" si="29"/>
        <v>24.690833333333334</v>
      </c>
      <c r="Z221" s="20">
        <v>25</v>
      </c>
      <c r="AA221" s="20">
        <f t="shared" si="30"/>
        <v>7.7394444444444428</v>
      </c>
      <c r="AB221" s="20"/>
    </row>
    <row r="222" spans="1:28" ht="14" x14ac:dyDescent="0.15">
      <c r="A222" s="23" t="s">
        <v>375</v>
      </c>
      <c r="B222" s="89"/>
      <c r="C222" s="22" t="s">
        <v>12</v>
      </c>
      <c r="D222" s="102" t="s">
        <v>415</v>
      </c>
      <c r="E222" s="65" t="s">
        <v>173</v>
      </c>
      <c r="F222" s="72" t="s">
        <v>698</v>
      </c>
      <c r="G222" s="66" t="s">
        <v>164</v>
      </c>
      <c r="H222" s="21"/>
      <c r="I222" s="18">
        <v>1</v>
      </c>
      <c r="J222" s="18" t="s">
        <v>14</v>
      </c>
      <c r="K222" s="21" t="str">
        <f>IFERROR(VLOOKUP(INVENTARIO4[[#This Row],[Code]],FOTOS[],2,FALSE),"-")</f>
        <v>https://github.com/uberboutique/whataform-repo/raw/main/pictures/BI0022.jpg</v>
      </c>
      <c r="L222" s="21"/>
      <c r="M222" s="19">
        <f t="shared" si="25"/>
        <v>22</v>
      </c>
      <c r="N222" s="20"/>
      <c r="O222" s="108">
        <v>1</v>
      </c>
      <c r="P222" s="21">
        <f>SUMIFS(VENTAS[Cantidad],VENTAS[Código del producto Vendido],INVENTARIO4[[#This Row],[Code]])</f>
        <v>1</v>
      </c>
      <c r="Q222" s="21">
        <f>INVENTARIO4[[#This Row],[Entradas]]-INVENTARIO4[[#This Row],[Salidas]]</f>
        <v>0</v>
      </c>
      <c r="R222" s="20">
        <v>198.02</v>
      </c>
      <c r="S222" s="20">
        <v>18</v>
      </c>
      <c r="T222" s="20">
        <f t="shared" si="26"/>
        <v>11.001111111111111</v>
      </c>
      <c r="U222" s="21"/>
      <c r="V222" s="20"/>
      <c r="W222" s="20">
        <f t="shared" si="27"/>
        <v>0</v>
      </c>
      <c r="X222" s="20">
        <f t="shared" si="28"/>
        <v>11.001111111111111</v>
      </c>
      <c r="Y222" s="20">
        <f t="shared" si="29"/>
        <v>16.501666666666665</v>
      </c>
      <c r="Z222" s="20">
        <v>22</v>
      </c>
      <c r="AA222" s="20">
        <f t="shared" si="30"/>
        <v>10.998888888888889</v>
      </c>
      <c r="AB222" s="20"/>
    </row>
    <row r="223" spans="1:28" ht="14" x14ac:dyDescent="0.15">
      <c r="A223" s="23" t="s">
        <v>262</v>
      </c>
      <c r="B223" s="89"/>
      <c r="C223" s="22" t="s">
        <v>12</v>
      </c>
      <c r="D223" s="102" t="s">
        <v>50</v>
      </c>
      <c r="E223" s="65" t="s">
        <v>907</v>
      </c>
      <c r="F223" s="72" t="s">
        <v>695</v>
      </c>
      <c r="G223" s="66" t="s">
        <v>164</v>
      </c>
      <c r="H223" s="21"/>
      <c r="I223" s="18">
        <v>1</v>
      </c>
      <c r="J223" s="18" t="s">
        <v>14</v>
      </c>
      <c r="K223" s="21" t="str">
        <f>IFERROR(VLOOKUP(INVENTARIO4[[#This Row],[Code]],FOTOS[],2,FALSE),"-")</f>
        <v>-</v>
      </c>
      <c r="L223" s="21"/>
      <c r="M223" s="19">
        <f t="shared" si="25"/>
        <v>18</v>
      </c>
      <c r="N223" s="20"/>
      <c r="O223" s="111">
        <v>1</v>
      </c>
      <c r="P223" s="21">
        <f>SUMIFS(VENTAS[Cantidad],VENTAS[Código del producto Vendido],INVENTARIO4[[#This Row],[Code]])</f>
        <v>0</v>
      </c>
      <c r="Q223" s="21">
        <f>INVENTARIO4[[#This Row],[Entradas]]-INVENTARIO4[[#This Row],[Salidas]]</f>
        <v>1</v>
      </c>
      <c r="R223" s="20">
        <v>160.5</v>
      </c>
      <c r="S223" s="20">
        <v>18</v>
      </c>
      <c r="T223" s="20">
        <f t="shared" si="26"/>
        <v>8.9166666666666661</v>
      </c>
      <c r="U223" s="21">
        <v>300</v>
      </c>
      <c r="V223" s="20">
        <v>8</v>
      </c>
      <c r="W223" s="20">
        <f t="shared" si="27"/>
        <v>2.4</v>
      </c>
      <c r="X223" s="20">
        <f t="shared" si="28"/>
        <v>11.316666666666666</v>
      </c>
      <c r="Y223" s="20">
        <f t="shared" si="29"/>
        <v>15.775</v>
      </c>
      <c r="Z223" s="20">
        <v>18</v>
      </c>
      <c r="AA223" s="20">
        <f t="shared" si="30"/>
        <v>6.6833333333333336</v>
      </c>
      <c r="AB223" s="20"/>
    </row>
    <row r="224" spans="1:28" ht="14" x14ac:dyDescent="0.15">
      <c r="A224" s="23" t="s">
        <v>304</v>
      </c>
      <c r="B224" s="89"/>
      <c r="C224" s="22" t="s">
        <v>12</v>
      </c>
      <c r="D224" s="102" t="s">
        <v>206</v>
      </c>
      <c r="E224" s="65" t="s">
        <v>908</v>
      </c>
      <c r="F224" s="72"/>
      <c r="G224" s="66" t="s">
        <v>164</v>
      </c>
      <c r="H224" s="21"/>
      <c r="I224" s="18">
        <v>1</v>
      </c>
      <c r="J224" s="18" t="s">
        <v>14</v>
      </c>
      <c r="K224" s="21" t="str">
        <f>IFERROR(VLOOKUP(INVENTARIO4[[#This Row],[Code]],FOTOS[],2,FALSE),"-")</f>
        <v>-</v>
      </c>
      <c r="L224" s="21"/>
      <c r="M224" s="19">
        <f t="shared" si="25"/>
        <v>15</v>
      </c>
      <c r="N224" s="20"/>
      <c r="O224" s="108">
        <v>2</v>
      </c>
      <c r="P224" s="21">
        <f>SUMIFS(VENTAS[Cantidad],VENTAS[Código del producto Vendido],INVENTARIO4[[#This Row],[Code]])</f>
        <v>0</v>
      </c>
      <c r="Q224" s="21">
        <f>INVENTARIO4[[#This Row],[Entradas]]-INVENTARIO4[[#This Row],[Salidas]]</f>
        <v>2</v>
      </c>
      <c r="R224" s="20">
        <v>85.28</v>
      </c>
      <c r="S224" s="20">
        <v>18</v>
      </c>
      <c r="T224" s="20">
        <f t="shared" si="26"/>
        <v>4.7377777777777776</v>
      </c>
      <c r="U224" s="21">
        <v>200</v>
      </c>
      <c r="V224" s="20">
        <v>8</v>
      </c>
      <c r="W224" s="20">
        <f t="shared" si="27"/>
        <v>1.6</v>
      </c>
      <c r="X224" s="20">
        <f t="shared" si="28"/>
        <v>6.3377777777777773</v>
      </c>
      <c r="Y224" s="20">
        <f t="shared" si="29"/>
        <v>8.706666666666667</v>
      </c>
      <c r="Z224" s="20">
        <v>15</v>
      </c>
      <c r="AA224" s="20">
        <f t="shared" si="30"/>
        <v>8.6622222222222227</v>
      </c>
      <c r="AB224" s="20"/>
    </row>
    <row r="225" spans="1:28" ht="14" x14ac:dyDescent="0.15">
      <c r="A225" s="23" t="s">
        <v>376</v>
      </c>
      <c r="B225" s="89"/>
      <c r="C225" s="22" t="s">
        <v>12</v>
      </c>
      <c r="D225" s="102" t="s">
        <v>415</v>
      </c>
      <c r="E225" s="65" t="s">
        <v>909</v>
      </c>
      <c r="F225" s="72" t="s">
        <v>697</v>
      </c>
      <c r="G225" s="66" t="s">
        <v>164</v>
      </c>
      <c r="H225" s="21"/>
      <c r="I225" s="18">
        <v>1</v>
      </c>
      <c r="J225" s="18" t="s">
        <v>14</v>
      </c>
      <c r="K225" s="21" t="str">
        <f>IFERROR(VLOOKUP(INVENTARIO4[[#This Row],[Code]],FOTOS[],2,FALSE),"-")</f>
        <v>-</v>
      </c>
      <c r="L225" s="21"/>
      <c r="M225" s="19">
        <f t="shared" si="25"/>
        <v>12</v>
      </c>
      <c r="N225" s="20"/>
      <c r="O225" s="111">
        <v>1</v>
      </c>
      <c r="P225" s="21">
        <f>SUMIFS(VENTAS[Cantidad],VENTAS[Código del producto Vendido],INVENTARIO4[[#This Row],[Code]])</f>
        <v>0</v>
      </c>
      <c r="Q225" s="21">
        <f>INVENTARIO4[[#This Row],[Entradas]]-INVENTARIO4[[#This Row],[Salidas]]</f>
        <v>1</v>
      </c>
      <c r="R225" s="20">
        <v>129.37</v>
      </c>
      <c r="S225" s="20">
        <v>18</v>
      </c>
      <c r="T225" s="20">
        <f t="shared" si="26"/>
        <v>7.1872222222222222</v>
      </c>
      <c r="U225" s="21">
        <v>200</v>
      </c>
      <c r="V225" s="20">
        <v>8</v>
      </c>
      <c r="W225" s="20">
        <f t="shared" si="27"/>
        <v>1.6</v>
      </c>
      <c r="X225" s="20">
        <f t="shared" si="28"/>
        <v>8.7872222222222227</v>
      </c>
      <c r="Y225" s="20">
        <f t="shared" si="29"/>
        <v>12.380833333333333</v>
      </c>
      <c r="Z225" s="20">
        <v>12</v>
      </c>
      <c r="AA225" s="20">
        <f t="shared" si="30"/>
        <v>3.2127777777777777</v>
      </c>
      <c r="AB225" s="20"/>
    </row>
    <row r="226" spans="1:28" ht="14" x14ac:dyDescent="0.15">
      <c r="A226" s="23" t="s">
        <v>377</v>
      </c>
      <c r="B226" s="89"/>
      <c r="C226" s="22" t="s">
        <v>12</v>
      </c>
      <c r="D226" s="102" t="s">
        <v>415</v>
      </c>
      <c r="E226" s="65" t="s">
        <v>909</v>
      </c>
      <c r="F226" s="72" t="s">
        <v>697</v>
      </c>
      <c r="G226" s="66" t="s">
        <v>164</v>
      </c>
      <c r="H226" s="21"/>
      <c r="I226" s="18">
        <v>1</v>
      </c>
      <c r="J226" s="18" t="s">
        <v>14</v>
      </c>
      <c r="K226" s="21" t="str">
        <f>IFERROR(VLOOKUP(INVENTARIO4[[#This Row],[Code]],FOTOS[],2,FALSE),"-")</f>
        <v>-</v>
      </c>
      <c r="L226" s="21"/>
      <c r="M226" s="19">
        <f t="shared" si="25"/>
        <v>12</v>
      </c>
      <c r="N226" s="20"/>
      <c r="O226" s="108">
        <v>1</v>
      </c>
      <c r="P226" s="21">
        <f>SUMIFS(VENTAS[Cantidad],VENTAS[Código del producto Vendido],INVENTARIO4[[#This Row],[Code]])</f>
        <v>0</v>
      </c>
      <c r="Q226" s="21">
        <f>INVENTARIO4[[#This Row],[Entradas]]-INVENTARIO4[[#This Row],[Salidas]]</f>
        <v>1</v>
      </c>
      <c r="R226" s="20">
        <v>129.37</v>
      </c>
      <c r="S226" s="20">
        <v>18</v>
      </c>
      <c r="T226" s="20">
        <f t="shared" si="26"/>
        <v>7.1872222222222222</v>
      </c>
      <c r="U226" s="21">
        <v>200</v>
      </c>
      <c r="V226" s="20">
        <v>8</v>
      </c>
      <c r="W226" s="20">
        <f t="shared" si="27"/>
        <v>1.6</v>
      </c>
      <c r="X226" s="20">
        <f t="shared" si="28"/>
        <v>8.7872222222222227</v>
      </c>
      <c r="Y226" s="20">
        <f t="shared" si="29"/>
        <v>12.380833333333333</v>
      </c>
      <c r="Z226" s="20">
        <v>12</v>
      </c>
      <c r="AA226" s="20">
        <f t="shared" si="30"/>
        <v>3.2127777777777777</v>
      </c>
      <c r="AB226" s="20"/>
    </row>
    <row r="227" spans="1:28" ht="14" x14ac:dyDescent="0.15">
      <c r="A227" s="23" t="s">
        <v>305</v>
      </c>
      <c r="B227" s="89"/>
      <c r="C227" s="22" t="s">
        <v>12</v>
      </c>
      <c r="D227" s="102" t="s">
        <v>206</v>
      </c>
      <c r="E227" s="65" t="s">
        <v>794</v>
      </c>
      <c r="F227" s="72"/>
      <c r="G227" s="66" t="s">
        <v>164</v>
      </c>
      <c r="H227" s="21"/>
      <c r="I227" s="18">
        <v>1</v>
      </c>
      <c r="J227" s="18" t="s">
        <v>14</v>
      </c>
      <c r="K227" s="21" t="str">
        <f>IFERROR(VLOOKUP(INVENTARIO4[[#This Row],[Code]],FOTOS[],2,FALSE),"-")</f>
        <v>-</v>
      </c>
      <c r="L227" s="21"/>
      <c r="M227" s="19">
        <f t="shared" si="25"/>
        <v>15</v>
      </c>
      <c r="N227" s="20"/>
      <c r="O227" s="111">
        <v>2</v>
      </c>
      <c r="P227" s="21">
        <f>SUMIFS(VENTAS[Cantidad],VENTAS[Código del producto Vendido],INVENTARIO4[[#This Row],[Code]])</f>
        <v>0</v>
      </c>
      <c r="Q227" s="21">
        <f>INVENTARIO4[[#This Row],[Entradas]]-INVENTARIO4[[#This Row],[Salidas]]</f>
        <v>2</v>
      </c>
      <c r="R227" s="20">
        <v>116.36</v>
      </c>
      <c r="S227" s="20">
        <v>18</v>
      </c>
      <c r="T227" s="20">
        <f t="shared" si="26"/>
        <v>6.4644444444444442</v>
      </c>
      <c r="U227" s="21">
        <v>300</v>
      </c>
      <c r="V227" s="20">
        <v>8</v>
      </c>
      <c r="W227" s="20">
        <f t="shared" si="27"/>
        <v>2.4</v>
      </c>
      <c r="X227" s="20">
        <f t="shared" si="28"/>
        <v>8.8644444444444446</v>
      </c>
      <c r="Y227" s="20">
        <f t="shared" si="29"/>
        <v>12.096666666666666</v>
      </c>
      <c r="Z227" s="20">
        <v>15</v>
      </c>
      <c r="AA227" s="20">
        <f t="shared" si="30"/>
        <v>6.1355555555555554</v>
      </c>
      <c r="AB227" s="20"/>
    </row>
    <row r="228" spans="1:28" ht="14" x14ac:dyDescent="0.15">
      <c r="A228" s="23" t="s">
        <v>306</v>
      </c>
      <c r="B228" s="89"/>
      <c r="C228" s="22" t="s">
        <v>12</v>
      </c>
      <c r="D228" s="102" t="s">
        <v>206</v>
      </c>
      <c r="E228" s="65" t="s">
        <v>856</v>
      </c>
      <c r="F228" s="72"/>
      <c r="G228" s="66" t="s">
        <v>164</v>
      </c>
      <c r="H228" s="21"/>
      <c r="I228" s="18">
        <v>1</v>
      </c>
      <c r="J228" s="18" t="s">
        <v>14</v>
      </c>
      <c r="K228" s="21" t="str">
        <f>IFERROR(VLOOKUP(INVENTARIO4[[#This Row],[Code]],FOTOS[],2,FALSE),"-")</f>
        <v>-</v>
      </c>
      <c r="L228" s="21"/>
      <c r="M228" s="19">
        <f t="shared" si="25"/>
        <v>15</v>
      </c>
      <c r="N228" s="20"/>
      <c r="O228" s="108">
        <v>3</v>
      </c>
      <c r="P228" s="21">
        <f>SUMIFS(VENTAS[Cantidad],VENTAS[Código del producto Vendido],INVENTARIO4[[#This Row],[Code]])</f>
        <v>0</v>
      </c>
      <c r="Q228" s="21">
        <f>INVENTARIO4[[#This Row],[Entradas]]-INVENTARIO4[[#This Row],[Salidas]]</f>
        <v>3</v>
      </c>
      <c r="R228" s="20">
        <v>117.8</v>
      </c>
      <c r="S228" s="20">
        <v>18</v>
      </c>
      <c r="T228" s="20">
        <f t="shared" si="26"/>
        <v>6.5444444444444443</v>
      </c>
      <c r="U228" s="21">
        <v>300</v>
      </c>
      <c r="V228" s="20">
        <v>8</v>
      </c>
      <c r="W228" s="20">
        <f t="shared" si="27"/>
        <v>2.4</v>
      </c>
      <c r="X228" s="20">
        <f t="shared" si="28"/>
        <v>8.9444444444444446</v>
      </c>
      <c r="Y228" s="20">
        <f t="shared" si="29"/>
        <v>12.216666666666667</v>
      </c>
      <c r="Z228" s="20">
        <v>15</v>
      </c>
      <c r="AA228" s="20">
        <f t="shared" si="30"/>
        <v>6.0555555555555554</v>
      </c>
      <c r="AB228" s="20"/>
    </row>
    <row r="229" spans="1:28" ht="14" x14ac:dyDescent="0.15">
      <c r="A229" s="23" t="s">
        <v>307</v>
      </c>
      <c r="B229" s="89"/>
      <c r="C229" s="22" t="s">
        <v>12</v>
      </c>
      <c r="D229" s="102" t="s">
        <v>206</v>
      </c>
      <c r="E229" s="65" t="s">
        <v>855</v>
      </c>
      <c r="F229" s="72"/>
      <c r="G229" s="66" t="s">
        <v>164</v>
      </c>
      <c r="H229" s="21"/>
      <c r="I229" s="18">
        <v>1</v>
      </c>
      <c r="J229" s="18" t="s">
        <v>14</v>
      </c>
      <c r="K229" s="21" t="str">
        <f>IFERROR(VLOOKUP(INVENTARIO4[[#This Row],[Code]],FOTOS[],2,FALSE),"-")</f>
        <v>https://github.com/uberboutique/whataform-repo/raw/main/pictures/A0011.jpg</v>
      </c>
      <c r="L229" s="21"/>
      <c r="M229" s="19">
        <f t="shared" si="25"/>
        <v>10</v>
      </c>
      <c r="N229" s="20"/>
      <c r="O229" s="108">
        <v>2</v>
      </c>
      <c r="P229" s="21">
        <f>SUMIFS(VENTAS[Cantidad],VENTAS[Código del producto Vendido],INVENTARIO4[[#This Row],[Code]])</f>
        <v>2</v>
      </c>
      <c r="Q229" s="21">
        <f>INVENTARIO4[[#This Row],[Entradas]]-INVENTARIO4[[#This Row],[Salidas]]</f>
        <v>0</v>
      </c>
      <c r="R229" s="20">
        <v>49.15</v>
      </c>
      <c r="S229" s="20">
        <v>18</v>
      </c>
      <c r="T229" s="20">
        <f t="shared" si="26"/>
        <v>2.7305555555555556</v>
      </c>
      <c r="U229" s="21">
        <v>300</v>
      </c>
      <c r="V229" s="20">
        <v>8</v>
      </c>
      <c r="W229" s="20">
        <f t="shared" si="27"/>
        <v>2.4</v>
      </c>
      <c r="X229" s="20">
        <f t="shared" si="28"/>
        <v>5.1305555555555555</v>
      </c>
      <c r="Y229" s="20">
        <f t="shared" si="29"/>
        <v>6.4958333333333336</v>
      </c>
      <c r="Z229" s="20">
        <v>10</v>
      </c>
      <c r="AA229" s="20">
        <f t="shared" si="30"/>
        <v>4.8694444444444436</v>
      </c>
      <c r="AB229" s="20"/>
    </row>
    <row r="230" spans="1:28" ht="14" x14ac:dyDescent="0.15">
      <c r="A230" s="23" t="s">
        <v>378</v>
      </c>
      <c r="B230" s="89"/>
      <c r="C230" s="22" t="s">
        <v>12</v>
      </c>
      <c r="D230" s="102" t="s">
        <v>415</v>
      </c>
      <c r="E230" s="65" t="s">
        <v>910</v>
      </c>
      <c r="F230" s="72" t="s">
        <v>697</v>
      </c>
      <c r="G230" s="66" t="s">
        <v>164</v>
      </c>
      <c r="H230" s="21"/>
      <c r="I230" s="18">
        <v>1</v>
      </c>
      <c r="J230" s="18" t="s">
        <v>14</v>
      </c>
      <c r="K230" s="21" t="str">
        <f>IFERROR(VLOOKUP(INVENTARIO4[[#This Row],[Code]],FOTOS[],2,FALSE),"-")</f>
        <v>-</v>
      </c>
      <c r="L230" s="21"/>
      <c r="M230" s="19">
        <f t="shared" si="25"/>
        <v>22</v>
      </c>
      <c r="N230" s="20"/>
      <c r="O230" s="108">
        <v>2</v>
      </c>
      <c r="P230" s="21">
        <f>SUMIFS(VENTAS[Cantidad],VENTAS[Código del producto Vendido],INVENTARIO4[[#This Row],[Code]])</f>
        <v>0</v>
      </c>
      <c r="Q230" s="21">
        <f>INVENTARIO4[[#This Row],[Entradas]]-INVENTARIO4[[#This Row],[Salidas]]</f>
        <v>2</v>
      </c>
      <c r="R230" s="20">
        <v>195.85</v>
      </c>
      <c r="S230" s="20">
        <v>18</v>
      </c>
      <c r="T230" s="20">
        <f t="shared" si="26"/>
        <v>10.880555555555555</v>
      </c>
      <c r="U230" s="21">
        <v>200</v>
      </c>
      <c r="V230" s="20">
        <v>8</v>
      </c>
      <c r="W230" s="20">
        <f t="shared" si="27"/>
        <v>1.6</v>
      </c>
      <c r="X230" s="20">
        <f t="shared" si="28"/>
        <v>12.480555555555554</v>
      </c>
      <c r="Y230" s="20">
        <f t="shared" si="29"/>
        <v>17.920833333333334</v>
      </c>
      <c r="Z230" s="20">
        <v>22</v>
      </c>
      <c r="AA230" s="20">
        <f t="shared" si="30"/>
        <v>9.5194444444444457</v>
      </c>
      <c r="AB230" s="20"/>
    </row>
    <row r="231" spans="1:28" ht="14" x14ac:dyDescent="0.15">
      <c r="A231" s="23" t="s">
        <v>379</v>
      </c>
      <c r="B231" s="89"/>
      <c r="C231" s="22" t="s">
        <v>12</v>
      </c>
      <c r="D231" s="102" t="s">
        <v>415</v>
      </c>
      <c r="E231" s="65" t="s">
        <v>174</v>
      </c>
      <c r="F231" s="72" t="s">
        <v>695</v>
      </c>
      <c r="G231" s="66" t="s">
        <v>164</v>
      </c>
      <c r="H231" s="21"/>
      <c r="I231" s="18">
        <v>1</v>
      </c>
      <c r="J231" s="18" t="s">
        <v>14</v>
      </c>
      <c r="K231" s="21" t="str">
        <f>IFERROR(VLOOKUP(INVENTARIO4[[#This Row],[Code]],FOTOS[],2,FALSE),"-")</f>
        <v>https://github.com/uberboutique/whataform-repo/raw/main/pictures/BI0026.jpg</v>
      </c>
      <c r="L231" s="21"/>
      <c r="M231" s="19">
        <f t="shared" si="25"/>
        <v>22</v>
      </c>
      <c r="N231" s="20"/>
      <c r="O231" s="108">
        <v>1</v>
      </c>
      <c r="P231" s="21">
        <f>SUMIFS(VENTAS[Cantidad],VENTAS[Código del producto Vendido],INVENTARIO4[[#This Row],[Code]])</f>
        <v>1</v>
      </c>
      <c r="Q231" s="21">
        <f>INVENTARIO4[[#This Row],[Entradas]]-INVENTARIO4[[#This Row],[Salidas]]</f>
        <v>0</v>
      </c>
      <c r="R231" s="20">
        <v>195.85</v>
      </c>
      <c r="S231" s="20">
        <v>18</v>
      </c>
      <c r="T231" s="20">
        <f t="shared" si="26"/>
        <v>10.880555555555555</v>
      </c>
      <c r="U231" s="21">
        <v>200</v>
      </c>
      <c r="V231" s="20">
        <v>8</v>
      </c>
      <c r="W231" s="20">
        <f t="shared" si="27"/>
        <v>1.6</v>
      </c>
      <c r="X231" s="20">
        <f t="shared" si="28"/>
        <v>12.480555555555554</v>
      </c>
      <c r="Y231" s="20">
        <f t="shared" si="29"/>
        <v>17.920833333333334</v>
      </c>
      <c r="Z231" s="20">
        <v>22</v>
      </c>
      <c r="AA231" s="20">
        <f t="shared" si="30"/>
        <v>9.5194444444444457</v>
      </c>
      <c r="AB231" s="20"/>
    </row>
    <row r="232" spans="1:28" ht="14" x14ac:dyDescent="0.15">
      <c r="A232" s="23" t="s">
        <v>380</v>
      </c>
      <c r="B232" s="89"/>
      <c r="C232" s="22" t="s">
        <v>12</v>
      </c>
      <c r="D232" s="102" t="s">
        <v>415</v>
      </c>
      <c r="E232" s="65" t="s">
        <v>909</v>
      </c>
      <c r="F232" s="72" t="s">
        <v>692</v>
      </c>
      <c r="G232" s="66" t="s">
        <v>164</v>
      </c>
      <c r="H232" s="21"/>
      <c r="I232" s="18">
        <v>1</v>
      </c>
      <c r="J232" s="18" t="s">
        <v>14</v>
      </c>
      <c r="K232" s="21" t="str">
        <f>IFERROR(VLOOKUP(INVENTARIO4[[#This Row],[Code]],FOTOS[],2,FALSE),"-")</f>
        <v>-</v>
      </c>
      <c r="L232" s="21"/>
      <c r="M232" s="19">
        <v>12</v>
      </c>
      <c r="N232" s="20"/>
      <c r="O232" s="108">
        <v>2</v>
      </c>
      <c r="P232" s="21">
        <f>SUMIFS(VENTAS[Cantidad],VENTAS[Código del producto Vendido],INVENTARIO4[[#This Row],[Code]])</f>
        <v>0</v>
      </c>
      <c r="Q232" s="21">
        <f>INVENTARIO4[[#This Row],[Entradas]]-INVENTARIO4[[#This Row],[Salidas]]</f>
        <v>2</v>
      </c>
      <c r="R232" s="20">
        <v>129.37</v>
      </c>
      <c r="S232" s="20">
        <v>18</v>
      </c>
      <c r="T232" s="20">
        <f t="shared" si="26"/>
        <v>7.1872222222222222</v>
      </c>
      <c r="U232" s="21">
        <v>200</v>
      </c>
      <c r="V232" s="20">
        <v>8</v>
      </c>
      <c r="W232" s="20">
        <f t="shared" si="27"/>
        <v>1.6</v>
      </c>
      <c r="X232" s="20">
        <f t="shared" si="28"/>
        <v>8.7872222222222227</v>
      </c>
      <c r="Y232" s="20">
        <f t="shared" si="29"/>
        <v>12.380833333333333</v>
      </c>
      <c r="Z232" s="20">
        <v>15</v>
      </c>
      <c r="AA232" s="20">
        <f t="shared" si="30"/>
        <v>6.2127777777777773</v>
      </c>
      <c r="AB232" s="20"/>
    </row>
    <row r="233" spans="1:28" ht="14" x14ac:dyDescent="0.15">
      <c r="A233" s="23" t="s">
        <v>263</v>
      </c>
      <c r="B233" s="89"/>
      <c r="C233" s="22" t="s">
        <v>12</v>
      </c>
      <c r="D233" s="102" t="s">
        <v>50</v>
      </c>
      <c r="E233" s="65" t="s">
        <v>175</v>
      </c>
      <c r="F233" s="72" t="s">
        <v>693</v>
      </c>
      <c r="G233" s="66" t="s">
        <v>164</v>
      </c>
      <c r="H233" s="21"/>
      <c r="I233" s="18">
        <v>1</v>
      </c>
      <c r="J233" s="18" t="s">
        <v>14</v>
      </c>
      <c r="K233" s="21" t="str">
        <f>IFERROR(VLOOKUP(INVENTARIO4[[#This Row],[Code]],FOTOS[],2,FALSE),"-")</f>
        <v>https://github.com/uberboutique/whataform-repo/raw/main/pictures/V0080.jpg</v>
      </c>
      <c r="L233" s="21"/>
      <c r="M233" s="19">
        <f t="shared" si="25"/>
        <v>25</v>
      </c>
      <c r="N233" s="20"/>
      <c r="O233" s="108">
        <v>1</v>
      </c>
      <c r="P233" s="21">
        <f>SUMIFS(VENTAS[Cantidad],VENTAS[Código del producto Vendido],INVENTARIO4[[#This Row],[Code]])</f>
        <v>1</v>
      </c>
      <c r="Q233" s="21">
        <f>INVENTARIO4[[#This Row],[Entradas]]-INVENTARIO4[[#This Row],[Salidas]]</f>
        <v>0</v>
      </c>
      <c r="R233" s="20">
        <v>140.21</v>
      </c>
      <c r="S233" s="20">
        <v>18</v>
      </c>
      <c r="T233" s="20">
        <f t="shared" si="26"/>
        <v>7.7894444444444453</v>
      </c>
      <c r="U233" s="21">
        <v>300</v>
      </c>
      <c r="V233" s="20">
        <v>8</v>
      </c>
      <c r="W233" s="20">
        <f t="shared" si="27"/>
        <v>2.4</v>
      </c>
      <c r="X233" s="20">
        <f t="shared" si="28"/>
        <v>10.189444444444446</v>
      </c>
      <c r="Y233" s="20">
        <f t="shared" si="29"/>
        <v>14.084166666666668</v>
      </c>
      <c r="Z233" s="20">
        <v>25</v>
      </c>
      <c r="AA233" s="20">
        <f t="shared" si="30"/>
        <v>14.810555555555554</v>
      </c>
      <c r="AB233" s="20"/>
    </row>
    <row r="234" spans="1:28" ht="14" x14ac:dyDescent="0.15">
      <c r="A234" s="42" t="s">
        <v>440</v>
      </c>
      <c r="B234" s="89"/>
      <c r="C234" s="22" t="s">
        <v>12</v>
      </c>
      <c r="D234" s="102" t="s">
        <v>50</v>
      </c>
      <c r="E234" s="65" t="s">
        <v>1281</v>
      </c>
      <c r="F234" s="72" t="s">
        <v>695</v>
      </c>
      <c r="G234" s="66" t="s">
        <v>164</v>
      </c>
      <c r="H234" s="21"/>
      <c r="I234" s="18">
        <v>1</v>
      </c>
      <c r="J234" s="18" t="s">
        <v>14</v>
      </c>
      <c r="K234" s="21" t="str">
        <f>IFERROR(VLOOKUP(INVENTARIO4[[#This Row],[Code]],FOTOS[],2,FALSE),"-")</f>
        <v>-</v>
      </c>
      <c r="L234" s="21"/>
      <c r="M234" s="19">
        <f t="shared" si="25"/>
        <v>25</v>
      </c>
      <c r="N234" s="20"/>
      <c r="O234" s="108">
        <v>1</v>
      </c>
      <c r="P234" s="21">
        <f>SUMIFS(VENTAS[Cantidad],VENTAS[Código del producto Vendido],INVENTARIO4[[#This Row],[Code]])</f>
        <v>0</v>
      </c>
      <c r="Q234" s="21">
        <f>INVENTARIO4[[#This Row],[Entradas]]-INVENTARIO4[[#This Row],[Salidas]]</f>
        <v>1</v>
      </c>
      <c r="R234" s="20">
        <v>140.21</v>
      </c>
      <c r="S234" s="20">
        <v>18</v>
      </c>
      <c r="T234" s="20">
        <f t="shared" si="26"/>
        <v>7.7894444444444453</v>
      </c>
      <c r="U234" s="21">
        <v>250</v>
      </c>
      <c r="V234" s="20">
        <v>8</v>
      </c>
      <c r="W234" s="20">
        <f t="shared" si="27"/>
        <v>2</v>
      </c>
      <c r="X234" s="20">
        <f t="shared" si="28"/>
        <v>9.7894444444444453</v>
      </c>
      <c r="Y234" s="20">
        <f t="shared" si="29"/>
        <v>13.684166666666668</v>
      </c>
      <c r="Z234" s="20">
        <v>25</v>
      </c>
      <c r="AA234" s="20">
        <f t="shared" si="30"/>
        <v>15.210555555555555</v>
      </c>
      <c r="AB234" s="20"/>
    </row>
    <row r="235" spans="1:28" ht="28" x14ac:dyDescent="0.15">
      <c r="A235" s="23" t="s">
        <v>403</v>
      </c>
      <c r="B235" s="89"/>
      <c r="C235" s="22" t="s">
        <v>12</v>
      </c>
      <c r="D235" s="102" t="s">
        <v>415</v>
      </c>
      <c r="E235" s="65" t="s">
        <v>796</v>
      </c>
      <c r="F235" s="72" t="s">
        <v>697</v>
      </c>
      <c r="G235" s="66" t="s">
        <v>164</v>
      </c>
      <c r="H235" s="21"/>
      <c r="I235" s="18">
        <v>1</v>
      </c>
      <c r="J235" s="18" t="s">
        <v>14</v>
      </c>
      <c r="K235" s="21" t="str">
        <f>IFERROR(VLOOKUP(INVENTARIO4[[#This Row],[Code]],FOTOS[],2,FALSE),"-")</f>
        <v>https://github.com/uberboutique/whataform-repo/raw/main/pictures/SB0001.jpg</v>
      </c>
      <c r="L235" s="21"/>
      <c r="M235" s="19">
        <f t="shared" si="25"/>
        <v>25</v>
      </c>
      <c r="N235" s="20"/>
      <c r="O235" s="108">
        <v>2</v>
      </c>
      <c r="P235" s="21">
        <f>SUMIFS(VENTAS[Cantidad],VENTAS[Código del producto Vendido],INVENTARIO4[[#This Row],[Code]])</f>
        <v>2</v>
      </c>
      <c r="Q235" s="21">
        <f>INVENTARIO4[[#This Row],[Entradas]]-INVENTARIO4[[#This Row],[Salidas]]</f>
        <v>0</v>
      </c>
      <c r="R235" s="20">
        <v>254.8</v>
      </c>
      <c r="S235" s="20">
        <v>18</v>
      </c>
      <c r="T235" s="20">
        <f t="shared" si="26"/>
        <v>14.155555555555557</v>
      </c>
      <c r="U235" s="21">
        <v>300</v>
      </c>
      <c r="V235" s="20">
        <v>8</v>
      </c>
      <c r="W235" s="20">
        <f t="shared" si="27"/>
        <v>2.4</v>
      </c>
      <c r="X235" s="20">
        <f t="shared" si="28"/>
        <v>16.555555555555557</v>
      </c>
      <c r="Y235" s="20">
        <f t="shared" si="29"/>
        <v>23.633333333333333</v>
      </c>
      <c r="Z235" s="20">
        <v>25</v>
      </c>
      <c r="AA235" s="20">
        <f t="shared" si="30"/>
        <v>8.4444444444444429</v>
      </c>
      <c r="AB235" s="20"/>
    </row>
    <row r="236" spans="1:28" ht="14" x14ac:dyDescent="0.15">
      <c r="A236" s="23" t="s">
        <v>404</v>
      </c>
      <c r="B236" s="89"/>
      <c r="C236" s="22" t="s">
        <v>12</v>
      </c>
      <c r="D236" s="102" t="s">
        <v>415</v>
      </c>
      <c r="E236" s="65" t="s">
        <v>1280</v>
      </c>
      <c r="F236" s="72" t="s">
        <v>695</v>
      </c>
      <c r="G236" s="66" t="s">
        <v>164</v>
      </c>
      <c r="H236" s="21"/>
      <c r="I236" s="18">
        <v>1</v>
      </c>
      <c r="J236" s="18" t="s">
        <v>14</v>
      </c>
      <c r="K236" s="21" t="str">
        <f>IFERROR(VLOOKUP(INVENTARIO4[[#This Row],[Code]],FOTOS[],2,FALSE),"-")</f>
        <v>-</v>
      </c>
      <c r="L236" s="21"/>
      <c r="M236" s="19">
        <f t="shared" si="25"/>
        <v>25</v>
      </c>
      <c r="N236" s="20"/>
      <c r="O236" s="108">
        <v>2</v>
      </c>
      <c r="P236" s="21">
        <f>SUMIFS(VENTAS[Cantidad],VENTAS[Código del producto Vendido],INVENTARIO4[[#This Row],[Code]])</f>
        <v>0</v>
      </c>
      <c r="Q236" s="21">
        <f>INVENTARIO4[[#This Row],[Entradas]]-INVENTARIO4[[#This Row],[Salidas]]</f>
        <v>2</v>
      </c>
      <c r="R236" s="20">
        <v>254.8</v>
      </c>
      <c r="S236" s="20">
        <v>18</v>
      </c>
      <c r="T236" s="20">
        <f t="shared" si="26"/>
        <v>14.155555555555557</v>
      </c>
      <c r="U236" s="21">
        <v>300</v>
      </c>
      <c r="V236" s="20">
        <v>8</v>
      </c>
      <c r="W236" s="20">
        <f t="shared" si="27"/>
        <v>2.4</v>
      </c>
      <c r="X236" s="20">
        <f t="shared" si="28"/>
        <v>16.555555555555557</v>
      </c>
      <c r="Y236" s="20">
        <f t="shared" si="29"/>
        <v>23.633333333333333</v>
      </c>
      <c r="Z236" s="20">
        <v>25</v>
      </c>
      <c r="AA236" s="20">
        <f t="shared" si="30"/>
        <v>8.4444444444444429</v>
      </c>
      <c r="AB236" s="20"/>
    </row>
    <row r="237" spans="1:28" ht="14" x14ac:dyDescent="0.15">
      <c r="A237" s="23" t="s">
        <v>417</v>
      </c>
      <c r="B237" s="89"/>
      <c r="C237" s="22" t="s">
        <v>12</v>
      </c>
      <c r="D237" s="102" t="s">
        <v>416</v>
      </c>
      <c r="E237" s="65" t="s">
        <v>911</v>
      </c>
      <c r="F237" s="72" t="s">
        <v>698</v>
      </c>
      <c r="G237" s="66" t="s">
        <v>164</v>
      </c>
      <c r="H237" s="21"/>
      <c r="I237" s="18">
        <v>1</v>
      </c>
      <c r="J237" s="18" t="s">
        <v>14</v>
      </c>
      <c r="K237" s="21" t="str">
        <f>IFERROR(VLOOKUP(INVENTARIO4[[#This Row],[Code]],FOTOS[],2,FALSE),"-")</f>
        <v>-</v>
      </c>
      <c r="L237" s="21"/>
      <c r="M237" s="19">
        <f t="shared" si="25"/>
        <v>18</v>
      </c>
      <c r="N237" s="20"/>
      <c r="O237" s="111">
        <v>1</v>
      </c>
      <c r="P237" s="21">
        <f>SUMIFS(VENTAS[Cantidad],VENTAS[Código del producto Vendido],INVENTARIO4[[#This Row],[Code]])</f>
        <v>0</v>
      </c>
      <c r="Q237" s="21">
        <f>INVENTARIO4[[#This Row],[Entradas]]-INVENTARIO4[[#This Row],[Salidas]]</f>
        <v>1</v>
      </c>
      <c r="R237" s="20">
        <v>206.05</v>
      </c>
      <c r="S237" s="20">
        <v>18</v>
      </c>
      <c r="T237" s="20">
        <f t="shared" si="26"/>
        <v>11.447222222222223</v>
      </c>
      <c r="U237" s="21"/>
      <c r="V237" s="20">
        <v>8</v>
      </c>
      <c r="W237" s="20">
        <f t="shared" si="27"/>
        <v>0</v>
      </c>
      <c r="X237" s="20">
        <f t="shared" si="28"/>
        <v>11.447222222222223</v>
      </c>
      <c r="Y237" s="20">
        <f t="shared" si="29"/>
        <v>17.170833333333334</v>
      </c>
      <c r="Z237" s="20">
        <f>ROUNDUP(Y237,0)</f>
        <v>18</v>
      </c>
      <c r="AA237" s="20">
        <f t="shared" si="30"/>
        <v>6.5527777777777771</v>
      </c>
      <c r="AB237" s="20"/>
    </row>
    <row r="238" spans="1:28" ht="28" x14ac:dyDescent="0.15">
      <c r="A238" s="23" t="s">
        <v>405</v>
      </c>
      <c r="B238" s="89"/>
      <c r="C238" s="22" t="s">
        <v>12</v>
      </c>
      <c r="D238" s="102" t="s">
        <v>415</v>
      </c>
      <c r="E238" s="65" t="s">
        <v>795</v>
      </c>
      <c r="F238" s="72" t="s">
        <v>697</v>
      </c>
      <c r="G238" s="66" t="s">
        <v>164</v>
      </c>
      <c r="H238" s="21"/>
      <c r="I238" s="18">
        <v>1</v>
      </c>
      <c r="J238" s="18" t="s">
        <v>14</v>
      </c>
      <c r="K238" s="21" t="str">
        <f>IFERROR(VLOOKUP(INVENTARIO4[[#This Row],[Code]],FOTOS[],2,FALSE),"-")</f>
        <v>https://github.com/uberboutique/whataform-repo/raw/main/pictures/SB0003.jpg</v>
      </c>
      <c r="L238" s="21"/>
      <c r="M238" s="19">
        <f t="shared" si="25"/>
        <v>25</v>
      </c>
      <c r="N238" s="20"/>
      <c r="O238" s="108">
        <v>2</v>
      </c>
      <c r="P238" s="21">
        <f>SUMIFS(VENTAS[Cantidad],VENTAS[Código del producto Vendido],INVENTARIO4[[#This Row],[Code]])</f>
        <v>2</v>
      </c>
      <c r="Q238" s="21">
        <f>INVENTARIO4[[#This Row],[Entradas]]-INVENTARIO4[[#This Row],[Salidas]]</f>
        <v>0</v>
      </c>
      <c r="R238" s="20">
        <v>260</v>
      </c>
      <c r="S238" s="20">
        <v>18</v>
      </c>
      <c r="T238" s="20">
        <f t="shared" si="26"/>
        <v>14.444444444444445</v>
      </c>
      <c r="U238" s="21">
        <v>200</v>
      </c>
      <c r="V238" s="20">
        <v>8</v>
      </c>
      <c r="W238" s="20">
        <f t="shared" si="27"/>
        <v>1.6</v>
      </c>
      <c r="X238" s="20">
        <f t="shared" si="28"/>
        <v>16.044444444444444</v>
      </c>
      <c r="Y238" s="20">
        <f t="shared" si="29"/>
        <v>23.266666666666669</v>
      </c>
      <c r="Z238" s="20">
        <v>25</v>
      </c>
      <c r="AA238" s="20">
        <f t="shared" si="30"/>
        <v>8.9555555555555557</v>
      </c>
      <c r="AB238" s="20"/>
    </row>
    <row r="239" spans="1:28" ht="14" x14ac:dyDescent="0.15">
      <c r="A239" s="23" t="s">
        <v>406</v>
      </c>
      <c r="B239" s="89"/>
      <c r="C239" s="22" t="s">
        <v>12</v>
      </c>
      <c r="D239" s="102" t="s">
        <v>415</v>
      </c>
      <c r="E239" s="65" t="s">
        <v>1252</v>
      </c>
      <c r="F239" s="72" t="s">
        <v>695</v>
      </c>
      <c r="G239" s="66" t="s">
        <v>164</v>
      </c>
      <c r="H239" s="21"/>
      <c r="I239" s="18">
        <v>1</v>
      </c>
      <c r="J239" s="18" t="s">
        <v>14</v>
      </c>
      <c r="K239" s="21" t="str">
        <f>IFERROR(VLOOKUP(INVENTARIO4[[#This Row],[Code]],FOTOS[],2,FALSE),"-")</f>
        <v>-</v>
      </c>
      <c r="L239" s="21"/>
      <c r="M239" s="19">
        <f t="shared" si="25"/>
        <v>25</v>
      </c>
      <c r="N239" s="20"/>
      <c r="O239" s="111">
        <v>2</v>
      </c>
      <c r="P239" s="21">
        <f>SUMIFS(VENTAS[Cantidad],VENTAS[Código del producto Vendido],INVENTARIO4[[#This Row],[Code]])</f>
        <v>0</v>
      </c>
      <c r="Q239" s="21">
        <f>INVENTARIO4[[#This Row],[Entradas]]-INVENTARIO4[[#This Row],[Salidas]]</f>
        <v>2</v>
      </c>
      <c r="R239" s="20">
        <v>260</v>
      </c>
      <c r="S239" s="20">
        <v>18</v>
      </c>
      <c r="T239" s="20">
        <f t="shared" si="26"/>
        <v>14.444444444444445</v>
      </c>
      <c r="U239" s="21">
        <v>200</v>
      </c>
      <c r="V239" s="20">
        <v>8</v>
      </c>
      <c r="W239" s="20">
        <f t="shared" si="27"/>
        <v>1.6</v>
      </c>
      <c r="X239" s="20">
        <f t="shared" si="28"/>
        <v>16.044444444444444</v>
      </c>
      <c r="Y239" s="20">
        <f t="shared" si="29"/>
        <v>23.266666666666669</v>
      </c>
      <c r="Z239" s="20">
        <v>25</v>
      </c>
      <c r="AA239" s="20">
        <f t="shared" si="30"/>
        <v>8.9555555555555557</v>
      </c>
      <c r="AB239" s="20"/>
    </row>
    <row r="240" spans="1:28" ht="14" x14ac:dyDescent="0.15">
      <c r="A240" s="42"/>
      <c r="B240" s="89"/>
      <c r="C240" s="22" t="s">
        <v>12</v>
      </c>
      <c r="D240" s="102"/>
      <c r="E240" s="65" t="s">
        <v>912</v>
      </c>
      <c r="F240" s="72"/>
      <c r="G240" s="66" t="s">
        <v>164</v>
      </c>
      <c r="H240" s="21"/>
      <c r="I240" s="18">
        <v>1</v>
      </c>
      <c r="J240" s="18" t="s">
        <v>14</v>
      </c>
      <c r="K240" s="21" t="str">
        <f>IFERROR(VLOOKUP(INVENTARIO4[[#This Row],[Code]],FOTOS[],2,FALSE),"-")</f>
        <v>-</v>
      </c>
      <c r="L240" s="21"/>
      <c r="M240" s="19">
        <f>Z240</f>
        <v>5</v>
      </c>
      <c r="N240" s="20"/>
      <c r="O240" s="108">
        <v>0</v>
      </c>
      <c r="P240" s="21">
        <f>SUMIFS(VENTAS[Cantidad],VENTAS[Código del producto Vendido],INVENTARIO4[[#This Row],[Code]])</f>
        <v>0</v>
      </c>
      <c r="Q240" s="21">
        <f>INVENTARIO4[[#This Row],[Entradas]]-INVENTARIO4[[#This Row],[Salidas]]</f>
        <v>0</v>
      </c>
      <c r="R240" s="20">
        <v>46.07</v>
      </c>
      <c r="S240" s="20">
        <v>18</v>
      </c>
      <c r="T240" s="20">
        <f>R240/S240</f>
        <v>2.5594444444444444</v>
      </c>
      <c r="U240" s="21">
        <v>20</v>
      </c>
      <c r="V240" s="20">
        <v>8</v>
      </c>
      <c r="W240" s="20">
        <f>U240*V240/1000</f>
        <v>0.16</v>
      </c>
      <c r="X240" s="20">
        <f>T240+W240</f>
        <v>2.7194444444444446</v>
      </c>
      <c r="Y240" s="20">
        <f>T240*1.5+W240</f>
        <v>3.9991666666666665</v>
      </c>
      <c r="Z240" s="20">
        <v>5</v>
      </c>
      <c r="AA240" s="20">
        <f>Z240-T240-W240</f>
        <v>2.2805555555555554</v>
      </c>
      <c r="AB240" s="20"/>
    </row>
    <row r="241" spans="1:28" ht="14" x14ac:dyDescent="0.15">
      <c r="A241" s="43" t="s">
        <v>339</v>
      </c>
      <c r="B241" s="89"/>
      <c r="C241" s="22" t="s">
        <v>12</v>
      </c>
      <c r="D241" s="102" t="s">
        <v>215</v>
      </c>
      <c r="E241" s="65" t="s">
        <v>1279</v>
      </c>
      <c r="F241" s="72" t="s">
        <v>712</v>
      </c>
      <c r="G241" s="66" t="s">
        <v>164</v>
      </c>
      <c r="H241" s="21"/>
      <c r="I241" s="18">
        <v>1</v>
      </c>
      <c r="J241" s="18" t="s">
        <v>14</v>
      </c>
      <c r="K241" s="21" t="str">
        <f>IFERROR(VLOOKUP(INVENTARIO4[[#This Row],[Code]],FOTOS[],2,FALSE),"-")</f>
        <v>-</v>
      </c>
      <c r="L241" s="21"/>
      <c r="M241" s="19">
        <f t="shared" ref="M241:M260" si="31">Z241</f>
        <v>20</v>
      </c>
      <c r="N241" s="20"/>
      <c r="O241" s="111">
        <v>1</v>
      </c>
      <c r="P241" s="21">
        <f>SUMIFS(VENTAS[Cantidad],VENTAS[Código del producto Vendido],INVENTARIO4[[#This Row],[Code]])</f>
        <v>0</v>
      </c>
      <c r="Q241" s="21">
        <f>INVENTARIO4[[#This Row],[Entradas]]-INVENTARIO4[[#This Row],[Salidas]]</f>
        <v>1</v>
      </c>
      <c r="R241" s="20">
        <v>184.27</v>
      </c>
      <c r="S241" s="20">
        <v>18</v>
      </c>
      <c r="T241" s="20">
        <f t="shared" ref="T241:T260" si="32">R241/S241</f>
        <v>10.237222222222222</v>
      </c>
      <c r="U241" s="21">
        <v>300</v>
      </c>
      <c r="V241" s="20">
        <v>8</v>
      </c>
      <c r="W241" s="20">
        <f t="shared" ref="W241:W260" si="33">U241*V241/1000</f>
        <v>2.4</v>
      </c>
      <c r="X241" s="20">
        <f t="shared" ref="X241:X260" si="34">T241+W241</f>
        <v>12.637222222222222</v>
      </c>
      <c r="Y241" s="20">
        <f t="shared" ref="Y241:Y260" si="35">T241*1.5+W241</f>
        <v>17.755833333333332</v>
      </c>
      <c r="Z241" s="20">
        <v>20</v>
      </c>
      <c r="AA241" s="20">
        <f t="shared" ref="AA241:AA260" si="36">Z241-T241-W241</f>
        <v>7.3627777777777776</v>
      </c>
      <c r="AB241" s="20"/>
    </row>
    <row r="242" spans="1:28" ht="14" x14ac:dyDescent="0.15">
      <c r="A242" s="42"/>
      <c r="B242" s="89"/>
      <c r="C242" s="22" t="s">
        <v>12</v>
      </c>
      <c r="D242" s="102"/>
      <c r="E242" s="65" t="s">
        <v>1207</v>
      </c>
      <c r="F242" s="72" t="s">
        <v>711</v>
      </c>
      <c r="G242" s="66" t="s">
        <v>164</v>
      </c>
      <c r="H242" s="21"/>
      <c r="I242" s="18">
        <v>1</v>
      </c>
      <c r="J242" s="18" t="s">
        <v>14</v>
      </c>
      <c r="K242" s="21" t="str">
        <f>IFERROR(VLOOKUP(INVENTARIO4[[#This Row],[Code]],FOTOS[],2,FALSE),"-")</f>
        <v>-</v>
      </c>
      <c r="L242" s="21"/>
      <c r="M242" s="19">
        <f t="shared" si="31"/>
        <v>1.5</v>
      </c>
      <c r="N242" s="20"/>
      <c r="O242" s="108">
        <v>0</v>
      </c>
      <c r="P242" s="21">
        <f>SUMIFS(VENTAS[Cantidad],VENTAS[Código del producto Vendido],INVENTARIO4[[#This Row],[Code]])</f>
        <v>0</v>
      </c>
      <c r="Q242" s="21">
        <f>INVENTARIO4[[#This Row],[Entradas]]-INVENTARIO4[[#This Row],[Salidas]]</f>
        <v>0</v>
      </c>
      <c r="R242" s="20">
        <v>8</v>
      </c>
      <c r="S242" s="20">
        <v>18</v>
      </c>
      <c r="T242" s="20">
        <f t="shared" si="32"/>
        <v>0.44444444444444442</v>
      </c>
      <c r="U242" s="21">
        <v>50</v>
      </c>
      <c r="V242" s="20">
        <v>8</v>
      </c>
      <c r="W242" s="20">
        <f t="shared" si="33"/>
        <v>0.4</v>
      </c>
      <c r="X242" s="20">
        <f t="shared" si="34"/>
        <v>0.84444444444444444</v>
      </c>
      <c r="Y242" s="20">
        <f t="shared" si="35"/>
        <v>1.0666666666666667</v>
      </c>
      <c r="Z242" s="20">
        <v>1.5</v>
      </c>
      <c r="AA242" s="20">
        <f t="shared" si="36"/>
        <v>0.65555555555555556</v>
      </c>
      <c r="AB242" s="20"/>
    </row>
    <row r="243" spans="1:28" ht="14" x14ac:dyDescent="0.15">
      <c r="A243" s="43" t="s">
        <v>340</v>
      </c>
      <c r="B243" s="89"/>
      <c r="C243" s="22" t="s">
        <v>12</v>
      </c>
      <c r="D243" s="102" t="s">
        <v>215</v>
      </c>
      <c r="E243" s="65" t="s">
        <v>913</v>
      </c>
      <c r="F243" s="72" t="s">
        <v>712</v>
      </c>
      <c r="G243" s="66" t="s">
        <v>164</v>
      </c>
      <c r="H243" s="21"/>
      <c r="I243" s="18">
        <v>1</v>
      </c>
      <c r="J243" s="18" t="s">
        <v>14</v>
      </c>
      <c r="K243" s="21" t="str">
        <f>IFERROR(VLOOKUP(INVENTARIO4[[#This Row],[Code]],FOTOS[],2,FALSE),"-")</f>
        <v>-</v>
      </c>
      <c r="L243" s="21"/>
      <c r="M243" s="19">
        <f t="shared" si="31"/>
        <v>25</v>
      </c>
      <c r="N243" s="20"/>
      <c r="O243" s="111">
        <v>1</v>
      </c>
      <c r="P243" s="21">
        <f>SUMIFS(VENTAS[Cantidad],VENTAS[Código del producto Vendido],INVENTARIO4[[#This Row],[Code]])</f>
        <v>0</v>
      </c>
      <c r="Q243" s="21">
        <f>INVENTARIO4[[#This Row],[Entradas]]-INVENTARIO4[[#This Row],[Salidas]]</f>
        <v>1</v>
      </c>
      <c r="R243" s="20">
        <v>261.47000000000003</v>
      </c>
      <c r="S243" s="20">
        <v>18</v>
      </c>
      <c r="T243" s="20">
        <f t="shared" si="32"/>
        <v>14.526111111111113</v>
      </c>
      <c r="U243" s="21">
        <v>300</v>
      </c>
      <c r="V243" s="20">
        <v>8</v>
      </c>
      <c r="W243" s="20">
        <f t="shared" si="33"/>
        <v>2.4</v>
      </c>
      <c r="X243" s="20">
        <f t="shared" si="34"/>
        <v>16.926111111111112</v>
      </c>
      <c r="Y243" s="20">
        <f t="shared" si="35"/>
        <v>24.189166666666669</v>
      </c>
      <c r="Z243" s="20">
        <f>ROUNDUP(Y243,0)</f>
        <v>25</v>
      </c>
      <c r="AA243" s="20">
        <f t="shared" si="36"/>
        <v>8.0738888888888862</v>
      </c>
      <c r="AB243" s="20"/>
    </row>
    <row r="244" spans="1:28" ht="14" x14ac:dyDescent="0.15">
      <c r="A244" s="42" t="s">
        <v>350</v>
      </c>
      <c r="B244" s="89"/>
      <c r="C244" s="22" t="s">
        <v>12</v>
      </c>
      <c r="D244" s="102" t="s">
        <v>208</v>
      </c>
      <c r="E244" s="65" t="s">
        <v>914</v>
      </c>
      <c r="F244" s="72"/>
      <c r="G244" s="66" t="s">
        <v>164</v>
      </c>
      <c r="H244" s="21"/>
      <c r="I244" s="18">
        <v>1</v>
      </c>
      <c r="J244" s="18" t="s">
        <v>14</v>
      </c>
      <c r="K244" s="21" t="str">
        <f>IFERROR(VLOOKUP(INVENTARIO4[[#This Row],[Code]],FOTOS[],2,FALSE),"-")</f>
        <v>-</v>
      </c>
      <c r="L244" s="21"/>
      <c r="M244" s="19">
        <f t="shared" si="31"/>
        <v>1</v>
      </c>
      <c r="N244" s="20"/>
      <c r="O244" s="108">
        <v>1</v>
      </c>
      <c r="P244" s="21">
        <f>SUMIFS(VENTAS[Cantidad],VENTAS[Código del producto Vendido],INVENTARIO4[[#This Row],[Code]])</f>
        <v>0</v>
      </c>
      <c r="Q244" s="21">
        <f>INVENTARIO4[[#This Row],[Entradas]]-INVENTARIO4[[#This Row],[Salidas]]</f>
        <v>1</v>
      </c>
      <c r="R244" s="20">
        <v>2.5000000000000001E-2</v>
      </c>
      <c r="S244" s="20">
        <v>18</v>
      </c>
      <c r="T244" s="20">
        <f t="shared" si="32"/>
        <v>1.3888888888888889E-3</v>
      </c>
      <c r="U244" s="21">
        <v>30</v>
      </c>
      <c r="V244" s="20">
        <v>8</v>
      </c>
      <c r="W244" s="20">
        <f t="shared" si="33"/>
        <v>0.24</v>
      </c>
      <c r="X244" s="20">
        <f t="shared" si="34"/>
        <v>0.24138888888888888</v>
      </c>
      <c r="Y244" s="20">
        <f t="shared" si="35"/>
        <v>0.24208333333333332</v>
      </c>
      <c r="Z244" s="20">
        <v>1</v>
      </c>
      <c r="AA244" s="20">
        <f t="shared" si="36"/>
        <v>0.75861111111111112</v>
      </c>
      <c r="AB244" s="20"/>
    </row>
    <row r="245" spans="1:28" ht="14" x14ac:dyDescent="0.15">
      <c r="A245" s="43" t="s">
        <v>351</v>
      </c>
      <c r="B245" s="89"/>
      <c r="C245" s="22" t="s">
        <v>12</v>
      </c>
      <c r="D245" s="102" t="s">
        <v>208</v>
      </c>
      <c r="E245" s="65" t="s">
        <v>915</v>
      </c>
      <c r="F245" s="72"/>
      <c r="G245" s="66" t="s">
        <v>164</v>
      </c>
      <c r="H245" s="21"/>
      <c r="I245" s="18">
        <v>1</v>
      </c>
      <c r="J245" s="18" t="s">
        <v>14</v>
      </c>
      <c r="K245" s="21" t="str">
        <f>IFERROR(VLOOKUP(INVENTARIO4[[#This Row],[Code]],FOTOS[],2,FALSE),"-")</f>
        <v>-</v>
      </c>
      <c r="L245" s="21"/>
      <c r="M245" s="19">
        <f t="shared" si="31"/>
        <v>30</v>
      </c>
      <c r="N245" s="20"/>
      <c r="O245" s="111">
        <v>1</v>
      </c>
      <c r="P245" s="21">
        <f>SUMIFS(VENTAS[Cantidad],VENTAS[Código del producto Vendido],INVENTARIO4[[#This Row],[Code]])</f>
        <v>0</v>
      </c>
      <c r="Q245" s="21">
        <f>INVENTARIO4[[#This Row],[Entradas]]-INVENTARIO4[[#This Row],[Salidas]]</f>
        <v>1</v>
      </c>
      <c r="R245" s="20">
        <v>228.92</v>
      </c>
      <c r="S245" s="20">
        <v>18</v>
      </c>
      <c r="T245" s="20">
        <f t="shared" si="32"/>
        <v>12.717777777777776</v>
      </c>
      <c r="U245" s="21">
        <v>500</v>
      </c>
      <c r="V245" s="20">
        <v>8</v>
      </c>
      <c r="W245" s="20">
        <f t="shared" si="33"/>
        <v>4</v>
      </c>
      <c r="X245" s="20">
        <f t="shared" si="34"/>
        <v>16.717777777777776</v>
      </c>
      <c r="Y245" s="20">
        <f t="shared" si="35"/>
        <v>23.076666666666664</v>
      </c>
      <c r="Z245" s="20">
        <v>30</v>
      </c>
      <c r="AA245" s="20">
        <f t="shared" si="36"/>
        <v>13.282222222222224</v>
      </c>
      <c r="AB245" s="20"/>
    </row>
    <row r="246" spans="1:28" ht="14" x14ac:dyDescent="0.15">
      <c r="A246" s="42" t="s">
        <v>352</v>
      </c>
      <c r="B246" s="89"/>
      <c r="C246" s="22" t="s">
        <v>12</v>
      </c>
      <c r="D246" s="102" t="s">
        <v>208</v>
      </c>
      <c r="E246" s="65" t="s">
        <v>916</v>
      </c>
      <c r="F246" s="72"/>
      <c r="G246" s="66" t="s">
        <v>164</v>
      </c>
      <c r="H246" s="21"/>
      <c r="I246" s="18">
        <v>1</v>
      </c>
      <c r="J246" s="18" t="s">
        <v>14</v>
      </c>
      <c r="K246" s="21" t="str">
        <f>IFERROR(VLOOKUP(INVENTARIO4[[#This Row],[Code]],FOTOS[],2,FALSE),"-")</f>
        <v>-</v>
      </c>
      <c r="L246" s="21"/>
      <c r="M246" s="19">
        <f t="shared" si="31"/>
        <v>1</v>
      </c>
      <c r="N246" s="20"/>
      <c r="O246" s="108">
        <v>1</v>
      </c>
      <c r="P246" s="21">
        <f>SUMIFS(VENTAS[Cantidad],VENTAS[Código del producto Vendido],INVENTARIO4[[#This Row],[Code]])</f>
        <v>0</v>
      </c>
      <c r="Q246" s="21">
        <f>INVENTARIO4[[#This Row],[Entradas]]-INVENTARIO4[[#This Row],[Salidas]]</f>
        <v>1</v>
      </c>
      <c r="R246" s="20">
        <v>0.65</v>
      </c>
      <c r="S246" s="20">
        <v>18</v>
      </c>
      <c r="T246" s="20">
        <f t="shared" si="32"/>
        <v>3.6111111111111115E-2</v>
      </c>
      <c r="U246" s="21">
        <v>50</v>
      </c>
      <c r="V246" s="20">
        <v>8</v>
      </c>
      <c r="W246" s="20">
        <f t="shared" si="33"/>
        <v>0.4</v>
      </c>
      <c r="X246" s="20">
        <f t="shared" si="34"/>
        <v>0.43611111111111112</v>
      </c>
      <c r="Y246" s="20">
        <f t="shared" si="35"/>
        <v>0.45416666666666672</v>
      </c>
      <c r="Z246" s="20">
        <f>ROUNDUP(Y246,0)</f>
        <v>1</v>
      </c>
      <c r="AA246" s="20">
        <f t="shared" si="36"/>
        <v>0.56388888888888888</v>
      </c>
      <c r="AB246" s="20"/>
    </row>
    <row r="247" spans="1:28" ht="14" x14ac:dyDescent="0.15">
      <c r="A247" s="42" t="s">
        <v>353</v>
      </c>
      <c r="B247" s="89"/>
      <c r="C247" s="22" t="s">
        <v>12</v>
      </c>
      <c r="D247" s="102" t="s">
        <v>208</v>
      </c>
      <c r="E247" s="65" t="s">
        <v>176</v>
      </c>
      <c r="F247" s="72"/>
      <c r="G247" s="66" t="s">
        <v>164</v>
      </c>
      <c r="H247" s="21"/>
      <c r="I247" s="18">
        <v>1</v>
      </c>
      <c r="J247" s="18" t="s">
        <v>14</v>
      </c>
      <c r="K247" s="21" t="str">
        <f>IFERROR(VLOOKUP(INVENTARIO4[[#This Row],[Code]],FOTOS[],2,FALSE),"-")</f>
        <v>-</v>
      </c>
      <c r="L247" s="21"/>
      <c r="M247" s="19">
        <f t="shared" si="31"/>
        <v>4</v>
      </c>
      <c r="N247" s="20"/>
      <c r="O247" s="108">
        <v>0</v>
      </c>
      <c r="P247" s="21">
        <f>SUMIFS(VENTAS[Cantidad],VENTAS[Código del producto Vendido],INVENTARIO4[[#This Row],[Code]])</f>
        <v>0</v>
      </c>
      <c r="Q247" s="21">
        <f>INVENTARIO4[[#This Row],[Entradas]]-INVENTARIO4[[#This Row],[Salidas]]</f>
        <v>0</v>
      </c>
      <c r="R247" s="20">
        <v>36.86</v>
      </c>
      <c r="S247" s="20">
        <v>18</v>
      </c>
      <c r="T247" s="20">
        <f t="shared" si="32"/>
        <v>2.0477777777777777</v>
      </c>
      <c r="U247" s="21"/>
      <c r="V247" s="20">
        <v>8</v>
      </c>
      <c r="W247" s="20">
        <f t="shared" si="33"/>
        <v>0</v>
      </c>
      <c r="X247" s="20">
        <f t="shared" si="34"/>
        <v>2.0477777777777777</v>
      </c>
      <c r="Y247" s="20">
        <f t="shared" si="35"/>
        <v>3.0716666666666663</v>
      </c>
      <c r="Z247" s="20">
        <f>ROUNDUP(Y247,0)</f>
        <v>4</v>
      </c>
      <c r="AA247" s="20">
        <f t="shared" si="36"/>
        <v>1.9522222222222223</v>
      </c>
      <c r="AB247" s="20"/>
    </row>
    <row r="248" spans="1:28" ht="28" x14ac:dyDescent="0.15">
      <c r="A248" s="45" t="s">
        <v>453</v>
      </c>
      <c r="B248" s="89"/>
      <c r="C248" s="22" t="s">
        <v>12</v>
      </c>
      <c r="D248" s="102" t="s">
        <v>50</v>
      </c>
      <c r="E248" s="65" t="s">
        <v>854</v>
      </c>
      <c r="F248" s="72" t="s">
        <v>692</v>
      </c>
      <c r="G248" s="66" t="s">
        <v>164</v>
      </c>
      <c r="H248" s="21"/>
      <c r="I248" s="18">
        <v>1</v>
      </c>
      <c r="J248" s="18" t="s">
        <v>14</v>
      </c>
      <c r="K248" s="21" t="str">
        <f>IFERROR(VLOOKUP(INVENTARIO4[[#This Row],[Code]],FOTOS[],2,FALSE),"-")</f>
        <v>-</v>
      </c>
      <c r="L248" s="21"/>
      <c r="M248" s="19">
        <f t="shared" si="31"/>
        <v>20</v>
      </c>
      <c r="N248" s="20"/>
      <c r="O248" s="108">
        <v>1</v>
      </c>
      <c r="P248" s="21">
        <f>SUMIFS(VENTAS[Cantidad],VENTAS[Código del producto Vendido],INVENTARIO4[[#This Row],[Code]])</f>
        <v>0</v>
      </c>
      <c r="Q248" s="21">
        <f>INVENTARIO4[[#This Row],[Entradas]]-INVENTARIO4[[#This Row],[Salidas]]</f>
        <v>1</v>
      </c>
      <c r="R248" s="20">
        <v>228.8</v>
      </c>
      <c r="S248" s="20">
        <v>18</v>
      </c>
      <c r="T248" s="20">
        <f t="shared" si="32"/>
        <v>12.711111111111112</v>
      </c>
      <c r="U248" s="21">
        <v>250</v>
      </c>
      <c r="V248" s="20">
        <v>8</v>
      </c>
      <c r="W248" s="20">
        <f t="shared" si="33"/>
        <v>2</v>
      </c>
      <c r="X248" s="20">
        <f t="shared" si="34"/>
        <v>14.711111111111112</v>
      </c>
      <c r="Y248" s="20">
        <f t="shared" si="35"/>
        <v>21.06666666666667</v>
      </c>
      <c r="Z248" s="20">
        <v>20</v>
      </c>
      <c r="AA248" s="20">
        <f t="shared" si="36"/>
        <v>5.2888888888888879</v>
      </c>
      <c r="AB248" s="20"/>
    </row>
    <row r="249" spans="1:28" ht="14" x14ac:dyDescent="0.15">
      <c r="A249" s="23" t="s">
        <v>407</v>
      </c>
      <c r="B249" s="89"/>
      <c r="C249" s="22" t="s">
        <v>12</v>
      </c>
      <c r="D249" s="102" t="s">
        <v>192</v>
      </c>
      <c r="E249" s="65" t="s">
        <v>1253</v>
      </c>
      <c r="F249" s="72"/>
      <c r="G249" s="66" t="s">
        <v>164</v>
      </c>
      <c r="H249" s="21"/>
      <c r="I249" s="18">
        <v>1</v>
      </c>
      <c r="J249" s="18" t="s">
        <v>14</v>
      </c>
      <c r="K249" s="21" t="str">
        <f>IFERROR(VLOOKUP(INVENTARIO4[[#This Row],[Code]],FOTOS[],2,FALSE),"-")</f>
        <v>-</v>
      </c>
      <c r="L249" s="21"/>
      <c r="M249" s="19">
        <f t="shared" si="31"/>
        <v>10</v>
      </c>
      <c r="N249" s="20"/>
      <c r="O249" s="111">
        <v>2</v>
      </c>
      <c r="P249" s="21">
        <f>SUMIFS(VENTAS[Cantidad],VENTAS[Código del producto Vendido],INVENTARIO4[[#This Row],[Code]])</f>
        <v>0</v>
      </c>
      <c r="Q249" s="21">
        <f>INVENTARIO4[[#This Row],[Entradas]]-INVENTARIO4[[#This Row],[Salidas]]</f>
        <v>2</v>
      </c>
      <c r="R249" s="20">
        <v>97.75</v>
      </c>
      <c r="S249" s="20">
        <v>18</v>
      </c>
      <c r="T249" s="20">
        <f t="shared" si="32"/>
        <v>5.4305555555555554</v>
      </c>
      <c r="U249" s="21">
        <v>50</v>
      </c>
      <c r="V249" s="20">
        <v>8</v>
      </c>
      <c r="W249" s="20">
        <f t="shared" si="33"/>
        <v>0.4</v>
      </c>
      <c r="X249" s="20">
        <f t="shared" si="34"/>
        <v>5.8305555555555557</v>
      </c>
      <c r="Y249" s="20">
        <f t="shared" si="35"/>
        <v>8.5458333333333325</v>
      </c>
      <c r="Z249" s="20">
        <v>10</v>
      </c>
      <c r="AA249" s="20">
        <f t="shared" si="36"/>
        <v>4.1694444444444443</v>
      </c>
      <c r="AB249" s="20"/>
    </row>
    <row r="250" spans="1:28" ht="28" x14ac:dyDescent="0.15">
      <c r="A250" s="23" t="s">
        <v>341</v>
      </c>
      <c r="B250" s="89"/>
      <c r="C250" s="22" t="s">
        <v>12</v>
      </c>
      <c r="D250" s="102" t="s">
        <v>215</v>
      </c>
      <c r="E250" s="65" t="s">
        <v>177</v>
      </c>
      <c r="F250" s="72" t="s">
        <v>714</v>
      </c>
      <c r="G250" s="66" t="s">
        <v>164</v>
      </c>
      <c r="H250" s="21"/>
      <c r="I250" s="18">
        <v>1</v>
      </c>
      <c r="J250" s="18" t="s">
        <v>14</v>
      </c>
      <c r="K250" s="21" t="str">
        <f>IFERROR(VLOOKUP(INVENTARIO4[[#This Row],[Code]],FOTOS[],2,FALSE),"-")</f>
        <v>https://github.com/uberboutique/whataform-repo/raw/main/pictures/CA0003.jpg</v>
      </c>
      <c r="L250" s="21"/>
      <c r="M250" s="19">
        <f t="shared" si="31"/>
        <v>40</v>
      </c>
      <c r="N250" s="20"/>
      <c r="O250" s="108">
        <v>1</v>
      </c>
      <c r="P250" s="21">
        <f>SUMIFS(VENTAS[Cantidad],VENTAS[Código del producto Vendido],INVENTARIO4[[#This Row],[Code]])</f>
        <v>1</v>
      </c>
      <c r="Q250" s="21">
        <f>INVENTARIO4[[#This Row],[Entradas]]-INVENTARIO4[[#This Row],[Salidas]]</f>
        <v>0</v>
      </c>
      <c r="R250" s="20">
        <v>452.2</v>
      </c>
      <c r="S250" s="20">
        <v>18</v>
      </c>
      <c r="T250" s="20">
        <f t="shared" si="32"/>
        <v>25.12222222222222</v>
      </c>
      <c r="U250" s="21">
        <v>350</v>
      </c>
      <c r="V250" s="20">
        <v>8</v>
      </c>
      <c r="W250" s="20">
        <f t="shared" si="33"/>
        <v>2.8</v>
      </c>
      <c r="X250" s="20">
        <f t="shared" si="34"/>
        <v>27.922222222222221</v>
      </c>
      <c r="Y250" s="20">
        <f t="shared" si="35"/>
        <v>40.483333333333327</v>
      </c>
      <c r="Z250" s="20">
        <v>40</v>
      </c>
      <c r="AA250" s="20">
        <f t="shared" si="36"/>
        <v>12.077777777777779</v>
      </c>
      <c r="AB250" s="20"/>
    </row>
    <row r="251" spans="1:28" ht="28" x14ac:dyDescent="0.15">
      <c r="A251" s="23" t="s">
        <v>383</v>
      </c>
      <c r="B251" s="89"/>
      <c r="C251" s="22" t="s">
        <v>12</v>
      </c>
      <c r="D251" s="102" t="s">
        <v>922</v>
      </c>
      <c r="E251" s="65" t="s">
        <v>178</v>
      </c>
      <c r="F251" s="72" t="s">
        <v>695</v>
      </c>
      <c r="G251" s="66" t="s">
        <v>164</v>
      </c>
      <c r="H251" s="21"/>
      <c r="I251" s="18">
        <v>1</v>
      </c>
      <c r="J251" s="18" t="s">
        <v>14</v>
      </c>
      <c r="K251" s="21" t="str">
        <f>IFERROR(VLOOKUP(INVENTARIO4[[#This Row],[Code]],FOTOS[],2,FALSE),"-")</f>
        <v>https://github.com/uberboutique/whataform-repo/raw/main/pictures/P0017.jpg</v>
      </c>
      <c r="L251" s="21"/>
      <c r="M251" s="19">
        <f t="shared" si="31"/>
        <v>19</v>
      </c>
      <c r="N251" s="20"/>
      <c r="O251" s="108">
        <v>1</v>
      </c>
      <c r="P251" s="21">
        <f>SUMIFS(VENTAS[Cantidad],VENTAS[Código del producto Vendido],INVENTARIO4[[#This Row],[Code]])</f>
        <v>1</v>
      </c>
      <c r="Q251" s="21">
        <f>INVENTARIO4[[#This Row],[Entradas]]-INVENTARIO4[[#This Row],[Salidas]]</f>
        <v>0</v>
      </c>
      <c r="R251" s="20">
        <v>211</v>
      </c>
      <c r="S251" s="20">
        <v>18</v>
      </c>
      <c r="T251" s="20">
        <f t="shared" si="32"/>
        <v>11.722222222222221</v>
      </c>
      <c r="U251" s="21">
        <v>100</v>
      </c>
      <c r="V251" s="20">
        <v>8</v>
      </c>
      <c r="W251" s="20">
        <f t="shared" si="33"/>
        <v>0.8</v>
      </c>
      <c r="X251" s="20">
        <f t="shared" si="34"/>
        <v>12.522222222222222</v>
      </c>
      <c r="Y251" s="20">
        <f t="shared" si="35"/>
        <v>18.383333333333333</v>
      </c>
      <c r="Z251" s="20">
        <f>ROUNDUP(Y251,0)</f>
        <v>19</v>
      </c>
      <c r="AA251" s="20">
        <f t="shared" si="36"/>
        <v>6.4777777777777787</v>
      </c>
      <c r="AB251" s="20"/>
    </row>
    <row r="252" spans="1:28" ht="14" x14ac:dyDescent="0.15">
      <c r="A252" s="23" t="s">
        <v>412</v>
      </c>
      <c r="B252" s="89"/>
      <c r="C252" s="22" t="s">
        <v>12</v>
      </c>
      <c r="D252" s="102" t="s">
        <v>52</v>
      </c>
      <c r="E252" s="65" t="s">
        <v>1254</v>
      </c>
      <c r="F252" s="72" t="s">
        <v>695</v>
      </c>
      <c r="G252" s="66" t="s">
        <v>164</v>
      </c>
      <c r="H252" s="21"/>
      <c r="I252" s="18">
        <v>1</v>
      </c>
      <c r="J252" s="18" t="s">
        <v>14</v>
      </c>
      <c r="K252" s="21" t="str">
        <f>IFERROR(VLOOKUP(INVENTARIO4[[#This Row],[Code]],FOTOS[],2,FALSE),"-")</f>
        <v>-</v>
      </c>
      <c r="L252" s="21"/>
      <c r="M252" s="19">
        <f t="shared" si="31"/>
        <v>14</v>
      </c>
      <c r="N252" s="20"/>
      <c r="O252" s="108">
        <v>1</v>
      </c>
      <c r="P252" s="21">
        <f>SUMIFS(VENTAS[Cantidad],VENTAS[Código del producto Vendido],INVENTARIO4[[#This Row],[Code]])</f>
        <v>0</v>
      </c>
      <c r="Q252" s="21">
        <f>INVENTARIO4[[#This Row],[Entradas]]-INVENTARIO4[[#This Row],[Salidas]]</f>
        <v>1</v>
      </c>
      <c r="R252" s="20">
        <v>170</v>
      </c>
      <c r="S252" s="20">
        <v>18</v>
      </c>
      <c r="T252" s="20">
        <f t="shared" si="32"/>
        <v>9.4444444444444446</v>
      </c>
      <c r="U252" s="21">
        <v>120</v>
      </c>
      <c r="V252" s="20">
        <v>8</v>
      </c>
      <c r="W252" s="20">
        <f t="shared" si="33"/>
        <v>0.96</v>
      </c>
      <c r="X252" s="20">
        <f t="shared" si="34"/>
        <v>10.404444444444444</v>
      </c>
      <c r="Y252" s="20">
        <f t="shared" si="35"/>
        <v>15.126666666666669</v>
      </c>
      <c r="Z252" s="20">
        <v>14</v>
      </c>
      <c r="AA252" s="20">
        <f t="shared" si="36"/>
        <v>3.5955555555555554</v>
      </c>
      <c r="AB252" s="20"/>
    </row>
    <row r="253" spans="1:28" ht="14" x14ac:dyDescent="0.15">
      <c r="A253" s="23" t="s">
        <v>418</v>
      </c>
      <c r="B253" s="89"/>
      <c r="C253" s="22" t="s">
        <v>12</v>
      </c>
      <c r="D253" s="102" t="s">
        <v>253</v>
      </c>
      <c r="E253" s="65" t="s">
        <v>798</v>
      </c>
      <c r="F253" s="72" t="s">
        <v>797</v>
      </c>
      <c r="G253" s="66" t="s">
        <v>164</v>
      </c>
      <c r="H253" s="21"/>
      <c r="I253" s="18">
        <v>1</v>
      </c>
      <c r="J253" s="18" t="s">
        <v>14</v>
      </c>
      <c r="K253" s="21" t="str">
        <f>IFERROR(VLOOKUP(INVENTARIO4[[#This Row],[Code]],FOTOS[],2,FALSE),"-")</f>
        <v>https://github.com/uberboutique/whataform-repo/raw/main/pictures/L0001.jpg</v>
      </c>
      <c r="L253" s="21"/>
      <c r="M253" s="19">
        <f t="shared" si="31"/>
        <v>8</v>
      </c>
      <c r="N253" s="20"/>
      <c r="O253" s="108">
        <v>1</v>
      </c>
      <c r="P253" s="21">
        <f>SUMIFS(VENTAS[Cantidad],VENTAS[Código del producto Vendido],INVENTARIO4[[#This Row],[Code]])</f>
        <v>1</v>
      </c>
      <c r="Q253" s="21">
        <f>INVENTARIO4[[#This Row],[Entradas]]-INVENTARIO4[[#This Row],[Salidas]]</f>
        <v>0</v>
      </c>
      <c r="R253" s="20">
        <v>62.36</v>
      </c>
      <c r="S253" s="20">
        <v>18</v>
      </c>
      <c r="T253" s="20">
        <f t="shared" si="32"/>
        <v>3.4644444444444442</v>
      </c>
      <c r="U253" s="21">
        <v>50</v>
      </c>
      <c r="V253" s="20">
        <v>8</v>
      </c>
      <c r="W253" s="20">
        <f t="shared" si="33"/>
        <v>0.4</v>
      </c>
      <c r="X253" s="20">
        <f t="shared" si="34"/>
        <v>3.8644444444444441</v>
      </c>
      <c r="Y253" s="20">
        <f t="shared" si="35"/>
        <v>5.5966666666666667</v>
      </c>
      <c r="Z253" s="20">
        <v>8</v>
      </c>
      <c r="AA253" s="20">
        <f t="shared" si="36"/>
        <v>4.1355555555555554</v>
      </c>
      <c r="AB253" s="20"/>
    </row>
    <row r="254" spans="1:28" ht="14" x14ac:dyDescent="0.15">
      <c r="A254" s="23" t="s">
        <v>384</v>
      </c>
      <c r="B254" s="89"/>
      <c r="C254" s="22" t="s">
        <v>12</v>
      </c>
      <c r="D254" s="102" t="s">
        <v>922</v>
      </c>
      <c r="E254" s="65" t="s">
        <v>917</v>
      </c>
      <c r="F254" s="72" t="s">
        <v>692</v>
      </c>
      <c r="G254" s="66" t="s">
        <v>164</v>
      </c>
      <c r="H254" s="21"/>
      <c r="I254" s="18">
        <v>1</v>
      </c>
      <c r="J254" s="18" t="s">
        <v>14</v>
      </c>
      <c r="K254" s="21" t="str">
        <f>IFERROR(VLOOKUP(INVENTARIO4[[#This Row],[Code]],FOTOS[],2,FALSE),"-")</f>
        <v>-</v>
      </c>
      <c r="L254" s="21"/>
      <c r="M254" s="19">
        <f t="shared" si="31"/>
        <v>15</v>
      </c>
      <c r="N254" s="20"/>
      <c r="O254" s="108">
        <v>1</v>
      </c>
      <c r="P254" s="21">
        <f>SUMIFS(VENTAS[Cantidad],VENTAS[Código del producto Vendido],INVENTARIO4[[#This Row],[Code]])</f>
        <v>0</v>
      </c>
      <c r="Q254" s="21">
        <f>INVENTARIO4[[#This Row],[Entradas]]-INVENTARIO4[[#This Row],[Salidas]]</f>
        <v>1</v>
      </c>
      <c r="R254" s="20">
        <v>132.77000000000001</v>
      </c>
      <c r="S254" s="20">
        <v>18</v>
      </c>
      <c r="T254" s="20">
        <f t="shared" si="32"/>
        <v>7.3761111111111113</v>
      </c>
      <c r="U254" s="21">
        <v>100</v>
      </c>
      <c r="V254" s="20">
        <v>8</v>
      </c>
      <c r="W254" s="20">
        <f t="shared" si="33"/>
        <v>0.8</v>
      </c>
      <c r="X254" s="20">
        <f t="shared" si="34"/>
        <v>8.176111111111112</v>
      </c>
      <c r="Y254" s="20">
        <f t="shared" si="35"/>
        <v>11.864166666666668</v>
      </c>
      <c r="Z254" s="20">
        <v>15</v>
      </c>
      <c r="AA254" s="20">
        <f t="shared" si="36"/>
        <v>6.8238888888888889</v>
      </c>
      <c r="AB254" s="20"/>
    </row>
    <row r="255" spans="1:28" ht="14" x14ac:dyDescent="0.15">
      <c r="A255" s="23" t="s">
        <v>342</v>
      </c>
      <c r="B255" s="89"/>
      <c r="C255" s="22" t="s">
        <v>12</v>
      </c>
      <c r="D255" s="102" t="s">
        <v>215</v>
      </c>
      <c r="E255" s="65" t="s">
        <v>799</v>
      </c>
      <c r="F255" s="72" t="s">
        <v>800</v>
      </c>
      <c r="G255" s="66" t="s">
        <v>164</v>
      </c>
      <c r="H255" s="21"/>
      <c r="I255" s="18">
        <v>1</v>
      </c>
      <c r="J255" s="18" t="s">
        <v>14</v>
      </c>
      <c r="K255" s="21" t="str">
        <f>IFERROR(VLOOKUP(INVENTARIO4[[#This Row],[Code]],FOTOS[],2,FALSE),"-")</f>
        <v>https://github.com/uberboutique/whataform-repo/raw/main/pictures/CA0004.jpg</v>
      </c>
      <c r="L255" s="21"/>
      <c r="M255" s="19">
        <f t="shared" si="31"/>
        <v>40</v>
      </c>
      <c r="N255" s="20"/>
      <c r="O255" s="108">
        <v>1</v>
      </c>
      <c r="P255" s="21">
        <f>SUMIFS(VENTAS[Cantidad],VENTAS[Código del producto Vendido],INVENTARIO4[[#This Row],[Code]])</f>
        <v>1</v>
      </c>
      <c r="Q255" s="21">
        <f>INVENTARIO4[[#This Row],[Entradas]]-INVENTARIO4[[#This Row],[Salidas]]</f>
        <v>0</v>
      </c>
      <c r="R255" s="20">
        <v>442.55</v>
      </c>
      <c r="S255" s="20">
        <v>18</v>
      </c>
      <c r="T255" s="20">
        <f t="shared" si="32"/>
        <v>24.586111111111112</v>
      </c>
      <c r="U255" s="21">
        <v>400</v>
      </c>
      <c r="V255" s="20">
        <v>8</v>
      </c>
      <c r="W255" s="20">
        <f t="shared" si="33"/>
        <v>3.2</v>
      </c>
      <c r="X255" s="20">
        <f t="shared" si="34"/>
        <v>27.786111111111111</v>
      </c>
      <c r="Y255" s="20">
        <f t="shared" si="35"/>
        <v>40.079166666666673</v>
      </c>
      <c r="Z255" s="20">
        <v>40</v>
      </c>
      <c r="AA255" s="20">
        <f t="shared" si="36"/>
        <v>12.213888888888889</v>
      </c>
      <c r="AB255" s="20"/>
    </row>
    <row r="256" spans="1:28" ht="14" x14ac:dyDescent="0.15">
      <c r="A256" s="23" t="s">
        <v>385</v>
      </c>
      <c r="B256" s="89"/>
      <c r="C256" s="22" t="s">
        <v>12</v>
      </c>
      <c r="D256" s="102" t="s">
        <v>892</v>
      </c>
      <c r="E256" s="65" t="s">
        <v>179</v>
      </c>
      <c r="F256" s="73" t="s">
        <v>692</v>
      </c>
      <c r="G256" s="66" t="s">
        <v>164</v>
      </c>
      <c r="H256" s="21"/>
      <c r="I256" s="18">
        <v>1</v>
      </c>
      <c r="J256" s="18" t="s">
        <v>14</v>
      </c>
      <c r="K256" s="21" t="str">
        <f>IFERROR(VLOOKUP(INVENTARIO4[[#This Row],[Code]],FOTOS[],2,FALSE),"-")</f>
        <v>https://github.com/uberboutique/whataform-repo/raw/main/pictures/P0019.jpg</v>
      </c>
      <c r="L256" s="21"/>
      <c r="M256" s="19">
        <f t="shared" si="31"/>
        <v>17</v>
      </c>
      <c r="N256" s="20"/>
      <c r="O256" s="108">
        <v>1</v>
      </c>
      <c r="P256" s="21">
        <f>SUMIFS(VENTAS[Cantidad],VENTAS[Código del producto Vendido],INVENTARIO4[[#This Row],[Code]])</f>
        <v>1</v>
      </c>
      <c r="Q256" s="21">
        <f>INVENTARIO4[[#This Row],[Entradas]]-INVENTARIO4[[#This Row],[Salidas]]</f>
        <v>0</v>
      </c>
      <c r="R256" s="20">
        <v>163.61000000000001</v>
      </c>
      <c r="S256" s="20">
        <v>18</v>
      </c>
      <c r="T256" s="20">
        <f t="shared" si="32"/>
        <v>9.089444444444446</v>
      </c>
      <c r="U256" s="21">
        <v>100</v>
      </c>
      <c r="V256" s="20">
        <v>8</v>
      </c>
      <c r="W256" s="20">
        <f t="shared" si="33"/>
        <v>0.8</v>
      </c>
      <c r="X256" s="20">
        <f t="shared" si="34"/>
        <v>9.8894444444444467</v>
      </c>
      <c r="Y256" s="20">
        <f t="shared" si="35"/>
        <v>14.43416666666667</v>
      </c>
      <c r="Z256" s="20">
        <v>17</v>
      </c>
      <c r="AA256" s="20">
        <f t="shared" si="36"/>
        <v>7.1105555555555542</v>
      </c>
      <c r="AB256" s="20"/>
    </row>
    <row r="257" spans="1:28" ht="14" x14ac:dyDescent="0.15">
      <c r="A257" s="23" t="s">
        <v>343</v>
      </c>
      <c r="B257" s="89"/>
      <c r="C257" s="22" t="s">
        <v>12</v>
      </c>
      <c r="D257" s="102" t="s">
        <v>215</v>
      </c>
      <c r="E257" s="65" t="s">
        <v>801</v>
      </c>
      <c r="F257" s="71" t="s">
        <v>714</v>
      </c>
      <c r="G257" s="66" t="s">
        <v>164</v>
      </c>
      <c r="H257" s="21"/>
      <c r="I257" s="18">
        <v>1</v>
      </c>
      <c r="J257" s="18" t="s">
        <v>14</v>
      </c>
      <c r="K257" s="21" t="str">
        <f>IFERROR(VLOOKUP(INVENTARIO4[[#This Row],[Code]],FOTOS[],2,FALSE),"-")</f>
        <v>-</v>
      </c>
      <c r="L257" s="21"/>
      <c r="M257" s="19">
        <f t="shared" si="31"/>
        <v>38</v>
      </c>
      <c r="N257" s="20"/>
      <c r="O257" s="111">
        <v>1</v>
      </c>
      <c r="P257" s="21">
        <f>SUMIFS(VENTAS[Cantidad],VENTAS[Código del producto Vendido],INVENTARIO4[[#This Row],[Code]])</f>
        <v>0</v>
      </c>
      <c r="Q257" s="21">
        <f>INVENTARIO4[[#This Row],[Entradas]]-INVENTARIO4[[#This Row],[Salidas]]</f>
        <v>1</v>
      </c>
      <c r="R257" s="20">
        <v>411.03</v>
      </c>
      <c r="S257" s="20">
        <v>18</v>
      </c>
      <c r="T257" s="20">
        <f t="shared" si="32"/>
        <v>22.834999999999997</v>
      </c>
      <c r="U257" s="21">
        <v>400</v>
      </c>
      <c r="V257" s="20">
        <v>8</v>
      </c>
      <c r="W257" s="20">
        <f t="shared" si="33"/>
        <v>3.2</v>
      </c>
      <c r="X257" s="20">
        <f t="shared" si="34"/>
        <v>26.034999999999997</v>
      </c>
      <c r="Y257" s="20">
        <f t="shared" si="35"/>
        <v>37.452500000000001</v>
      </c>
      <c r="Z257" s="20">
        <v>38</v>
      </c>
      <c r="AA257" s="20">
        <f t="shared" si="36"/>
        <v>11.965000000000003</v>
      </c>
      <c r="AB257" s="20"/>
    </row>
    <row r="258" spans="1:28" ht="14" x14ac:dyDescent="0.15">
      <c r="A258" s="23" t="s">
        <v>264</v>
      </c>
      <c r="B258" s="89"/>
      <c r="C258" s="22" t="s">
        <v>12</v>
      </c>
      <c r="D258" s="102" t="s">
        <v>50</v>
      </c>
      <c r="E258" s="65" t="s">
        <v>802</v>
      </c>
      <c r="F258" s="72" t="s">
        <v>692</v>
      </c>
      <c r="G258" s="66" t="s">
        <v>164</v>
      </c>
      <c r="H258" s="21"/>
      <c r="I258" s="18">
        <v>1</v>
      </c>
      <c r="J258" s="18" t="s">
        <v>14</v>
      </c>
      <c r="K258" s="21" t="str">
        <f>IFERROR(VLOOKUP(INVENTARIO4[[#This Row],[Code]],FOTOS[],2,FALSE),"-")</f>
        <v>-</v>
      </c>
      <c r="L258" s="21"/>
      <c r="M258" s="19">
        <f t="shared" si="31"/>
        <v>45</v>
      </c>
      <c r="N258" s="20"/>
      <c r="O258" s="108">
        <v>1</v>
      </c>
      <c r="P258" s="21">
        <f>SUMIFS(VENTAS[Cantidad],VENTAS[Código del producto Vendido],INVENTARIO4[[#This Row],[Code]])</f>
        <v>0</v>
      </c>
      <c r="Q258" s="21">
        <f>INVENTARIO4[[#This Row],[Entradas]]-INVENTARIO4[[#This Row],[Salidas]]</f>
        <v>1</v>
      </c>
      <c r="R258" s="20">
        <v>572.63</v>
      </c>
      <c r="S258" s="20">
        <v>18</v>
      </c>
      <c r="T258" s="20">
        <f t="shared" si="32"/>
        <v>31.812777777777779</v>
      </c>
      <c r="U258" s="21">
        <v>530</v>
      </c>
      <c r="V258" s="20">
        <v>8</v>
      </c>
      <c r="W258" s="20">
        <f t="shared" si="33"/>
        <v>4.24</v>
      </c>
      <c r="X258" s="20">
        <f t="shared" si="34"/>
        <v>36.052777777777777</v>
      </c>
      <c r="Y258" s="20">
        <f t="shared" si="35"/>
        <v>51.959166666666668</v>
      </c>
      <c r="Z258" s="20">
        <v>45</v>
      </c>
      <c r="AA258" s="20">
        <f t="shared" si="36"/>
        <v>8.9472222222222211</v>
      </c>
      <c r="AB258" s="20"/>
    </row>
    <row r="259" spans="1:28" ht="14" x14ac:dyDescent="0.15">
      <c r="A259" s="23" t="s">
        <v>386</v>
      </c>
      <c r="B259" s="89"/>
      <c r="C259" s="22" t="s">
        <v>12</v>
      </c>
      <c r="D259" s="102" t="s">
        <v>922</v>
      </c>
      <c r="E259" s="65" t="s">
        <v>803</v>
      </c>
      <c r="F259" s="72" t="s">
        <v>692</v>
      </c>
      <c r="G259" s="66" t="s">
        <v>164</v>
      </c>
      <c r="H259" s="21"/>
      <c r="I259" s="18">
        <v>1</v>
      </c>
      <c r="J259" s="18" t="s">
        <v>14</v>
      </c>
      <c r="K259" s="21" t="str">
        <f>IFERROR(VLOOKUP(INVENTARIO4[[#This Row],[Code]],FOTOS[],2,FALSE),"-")</f>
        <v>-</v>
      </c>
      <c r="L259" s="21"/>
      <c r="M259" s="19">
        <f t="shared" si="31"/>
        <v>15</v>
      </c>
      <c r="N259" s="20"/>
      <c r="O259" s="111">
        <v>1</v>
      </c>
      <c r="P259" s="21">
        <f>SUMIFS(VENTAS[Cantidad],VENTAS[Código del producto Vendido],INVENTARIO4[[#This Row],[Code]])</f>
        <v>0</v>
      </c>
      <c r="Q259" s="21">
        <f>INVENTARIO4[[#This Row],[Entradas]]-INVENTARIO4[[#This Row],[Salidas]]</f>
        <v>1</v>
      </c>
      <c r="R259" s="20">
        <v>109.9</v>
      </c>
      <c r="S259" s="20">
        <v>18</v>
      </c>
      <c r="T259" s="20">
        <f t="shared" si="32"/>
        <v>6.1055555555555561</v>
      </c>
      <c r="U259" s="21">
        <v>70</v>
      </c>
      <c r="V259" s="20">
        <v>8</v>
      </c>
      <c r="W259" s="20">
        <f t="shared" si="33"/>
        <v>0.56000000000000005</v>
      </c>
      <c r="X259" s="20">
        <f t="shared" si="34"/>
        <v>6.6655555555555566</v>
      </c>
      <c r="Y259" s="20">
        <f t="shared" si="35"/>
        <v>9.7183333333333355</v>
      </c>
      <c r="Z259" s="20">
        <v>15</v>
      </c>
      <c r="AA259" s="20">
        <f t="shared" si="36"/>
        <v>8.3344444444444434</v>
      </c>
      <c r="AB259" s="20"/>
    </row>
    <row r="260" spans="1:28" ht="14" x14ac:dyDescent="0.15">
      <c r="A260" s="23" t="s">
        <v>452</v>
      </c>
      <c r="B260" s="89"/>
      <c r="C260" s="22" t="s">
        <v>12</v>
      </c>
      <c r="D260" s="102" t="s">
        <v>50</v>
      </c>
      <c r="E260" s="65" t="s">
        <v>1255</v>
      </c>
      <c r="F260" s="72" t="s">
        <v>692</v>
      </c>
      <c r="G260" s="66" t="s">
        <v>164</v>
      </c>
      <c r="H260" s="21"/>
      <c r="I260" s="18">
        <v>1</v>
      </c>
      <c r="J260" s="18" t="s">
        <v>14</v>
      </c>
      <c r="K260" s="21" t="str">
        <f>IFERROR(VLOOKUP(INVENTARIO4[[#This Row],[Code]],FOTOS[],2,FALSE),"-")</f>
        <v>-</v>
      </c>
      <c r="L260" s="21"/>
      <c r="M260" s="19">
        <f t="shared" si="31"/>
        <v>45</v>
      </c>
      <c r="N260" s="20"/>
      <c r="O260" s="108">
        <v>1</v>
      </c>
      <c r="P260" s="21">
        <f>SUMIFS(VENTAS[Cantidad],VENTAS[Código del producto Vendido],INVENTARIO4[[#This Row],[Code]])</f>
        <v>0</v>
      </c>
      <c r="Q260" s="21">
        <f>INVENTARIO4[[#This Row],[Entradas]]-INVENTARIO4[[#This Row],[Salidas]]</f>
        <v>1</v>
      </c>
      <c r="R260" s="20">
        <v>629.49</v>
      </c>
      <c r="S260" s="20">
        <v>18</v>
      </c>
      <c r="T260" s="20">
        <f t="shared" si="32"/>
        <v>34.971666666666664</v>
      </c>
      <c r="U260" s="21">
        <v>450</v>
      </c>
      <c r="V260" s="20">
        <v>8</v>
      </c>
      <c r="W260" s="20">
        <f t="shared" si="33"/>
        <v>3.6</v>
      </c>
      <c r="X260" s="20">
        <f t="shared" si="34"/>
        <v>38.571666666666665</v>
      </c>
      <c r="Y260" s="20">
        <f t="shared" si="35"/>
        <v>56.057499999999997</v>
      </c>
      <c r="Z260" s="20">
        <v>45</v>
      </c>
      <c r="AA260" s="20">
        <f t="shared" si="36"/>
        <v>6.4283333333333363</v>
      </c>
      <c r="AB260" s="20"/>
    </row>
    <row r="261" spans="1:28" ht="14" x14ac:dyDescent="0.15">
      <c r="A261" s="23" t="s">
        <v>265</v>
      </c>
      <c r="B261" s="89"/>
      <c r="C261" s="22" t="s">
        <v>12</v>
      </c>
      <c r="D261" s="102" t="s">
        <v>50</v>
      </c>
      <c r="E261" s="65" t="s">
        <v>216</v>
      </c>
      <c r="F261" s="72" t="s">
        <v>695</v>
      </c>
      <c r="G261" s="66" t="s">
        <v>164</v>
      </c>
      <c r="H261" s="21"/>
      <c r="I261" s="18">
        <v>1</v>
      </c>
      <c r="J261" s="18" t="s">
        <v>14</v>
      </c>
      <c r="K261" s="21" t="str">
        <f>IFERROR(VLOOKUP(INVENTARIO4[[#This Row],[Code]],FOTOS[],2,FALSE),"-")</f>
        <v>https://github.com/uberboutique/whataform-repo/raw/main/pictures/V0083.jpg</v>
      </c>
      <c r="L261" s="21"/>
      <c r="M261" s="19">
        <f>Z261</f>
        <v>15</v>
      </c>
      <c r="N261" s="20"/>
      <c r="O261" s="108">
        <v>3</v>
      </c>
      <c r="P261" s="21">
        <f>SUMIFS(VENTAS[Cantidad],VENTAS[Código del producto Vendido],INVENTARIO4[[#This Row],[Code]])</f>
        <v>3</v>
      </c>
      <c r="Q261" s="21">
        <f>INVENTARIO4[[#This Row],[Entradas]]-INVENTARIO4[[#This Row],[Salidas]]</f>
        <v>0</v>
      </c>
      <c r="R261" s="20">
        <v>166</v>
      </c>
      <c r="S261" s="20">
        <v>18</v>
      </c>
      <c r="T261" s="20">
        <f>R261/S261</f>
        <v>9.2222222222222214</v>
      </c>
      <c r="U261" s="21">
        <v>150</v>
      </c>
      <c r="V261" s="20">
        <v>10</v>
      </c>
      <c r="W261" s="20">
        <f>U261*V261/1000</f>
        <v>1.5</v>
      </c>
      <c r="X261" s="20">
        <f>T261+W261</f>
        <v>10.722222222222221</v>
      </c>
      <c r="Y261" s="20">
        <f>T261*1.5+W261</f>
        <v>15.333333333333332</v>
      </c>
      <c r="Z261" s="20">
        <v>15</v>
      </c>
      <c r="AA261" s="20">
        <f>Z261-T261-W261</f>
        <v>4.2777777777777786</v>
      </c>
      <c r="AB261" s="20"/>
    </row>
    <row r="262" spans="1:28" ht="14" x14ac:dyDescent="0.15">
      <c r="A262" s="23" t="s">
        <v>266</v>
      </c>
      <c r="B262" s="89"/>
      <c r="C262" s="22" t="s">
        <v>12</v>
      </c>
      <c r="D262" s="102" t="s">
        <v>50</v>
      </c>
      <c r="E262" s="65" t="s">
        <v>217</v>
      </c>
      <c r="F262" s="72" t="s">
        <v>692</v>
      </c>
      <c r="G262" s="66" t="s">
        <v>164</v>
      </c>
      <c r="H262" s="21"/>
      <c r="I262" s="18">
        <v>1</v>
      </c>
      <c r="J262" s="18" t="s">
        <v>14</v>
      </c>
      <c r="K262" s="21" t="str">
        <f>IFERROR(VLOOKUP(INVENTARIO4[[#This Row],[Code]],FOTOS[],2,FALSE),"-")</f>
        <v>https://github.com/uberboutique/whataform-repo/raw/main/pictures/V0084.jpg</v>
      </c>
      <c r="L262" s="21"/>
      <c r="M262" s="19">
        <f t="shared" ref="M262:M325" si="37">Z262</f>
        <v>15</v>
      </c>
      <c r="N262" s="20"/>
      <c r="O262" s="108">
        <v>3</v>
      </c>
      <c r="P262" s="21">
        <f>SUMIFS(VENTAS[Cantidad],VENTAS[Código del producto Vendido],INVENTARIO4[[#This Row],[Code]])</f>
        <v>3</v>
      </c>
      <c r="Q262" s="21">
        <f>INVENTARIO4[[#This Row],[Entradas]]-INVENTARIO4[[#This Row],[Salidas]]</f>
        <v>0</v>
      </c>
      <c r="R262" s="20">
        <v>166</v>
      </c>
      <c r="S262" s="20">
        <v>18</v>
      </c>
      <c r="T262" s="20">
        <f t="shared" ref="T262:T325" si="38">R262/S262</f>
        <v>9.2222222222222214</v>
      </c>
      <c r="U262" s="21">
        <v>150</v>
      </c>
      <c r="V262" s="20">
        <v>10</v>
      </c>
      <c r="W262" s="20">
        <f t="shared" ref="W262:W325" si="39">U262*V262/1000</f>
        <v>1.5</v>
      </c>
      <c r="X262" s="20">
        <f t="shared" ref="X262:X325" si="40">T262+W262</f>
        <v>10.722222222222221</v>
      </c>
      <c r="Y262" s="20">
        <f t="shared" ref="Y262:Y325" si="41">T262*1.5+W262</f>
        <v>15.333333333333332</v>
      </c>
      <c r="Z262" s="20">
        <v>15</v>
      </c>
      <c r="AA262" s="20">
        <f t="shared" ref="AA262:AA325" si="42">Z262-T262-W262</f>
        <v>4.2777777777777786</v>
      </c>
      <c r="AB262" s="20"/>
    </row>
    <row r="263" spans="1:28" ht="14" x14ac:dyDescent="0.15">
      <c r="A263" s="23" t="s">
        <v>267</v>
      </c>
      <c r="B263" s="89"/>
      <c r="C263" s="22" t="s">
        <v>12</v>
      </c>
      <c r="D263" s="102" t="s">
        <v>50</v>
      </c>
      <c r="E263" s="65" t="s">
        <v>218</v>
      </c>
      <c r="F263" s="72" t="s">
        <v>698</v>
      </c>
      <c r="G263" s="66" t="s">
        <v>164</v>
      </c>
      <c r="H263" s="21"/>
      <c r="I263" s="18">
        <v>1</v>
      </c>
      <c r="J263" s="18" t="s">
        <v>14</v>
      </c>
      <c r="K263" s="21" t="str">
        <f>IFERROR(VLOOKUP(INVENTARIO4[[#This Row],[Code]],FOTOS[],2,FALSE),"-")</f>
        <v>https://github.com/uberboutique/whataform-repo/raw/main/pictures/V0085.jpg</v>
      </c>
      <c r="L263" s="21"/>
      <c r="M263" s="19">
        <f t="shared" si="37"/>
        <v>15</v>
      </c>
      <c r="N263" s="20"/>
      <c r="O263" s="108">
        <v>3</v>
      </c>
      <c r="P263" s="21">
        <f>SUMIFS(VENTAS[Cantidad],VENTAS[Código del producto Vendido],INVENTARIO4[[#This Row],[Code]])</f>
        <v>3</v>
      </c>
      <c r="Q263" s="21">
        <f>INVENTARIO4[[#This Row],[Entradas]]-INVENTARIO4[[#This Row],[Salidas]]</f>
        <v>0</v>
      </c>
      <c r="R263" s="20">
        <v>166</v>
      </c>
      <c r="S263" s="20">
        <v>18</v>
      </c>
      <c r="T263" s="20">
        <f t="shared" si="38"/>
        <v>9.2222222222222214</v>
      </c>
      <c r="U263" s="21">
        <v>150</v>
      </c>
      <c r="V263" s="20">
        <v>10</v>
      </c>
      <c r="W263" s="20">
        <f t="shared" si="39"/>
        <v>1.5</v>
      </c>
      <c r="X263" s="20">
        <f t="shared" si="40"/>
        <v>10.722222222222221</v>
      </c>
      <c r="Y263" s="20">
        <f t="shared" si="41"/>
        <v>15.333333333333332</v>
      </c>
      <c r="Z263" s="20">
        <v>15</v>
      </c>
      <c r="AA263" s="20">
        <f t="shared" si="42"/>
        <v>4.2777777777777786</v>
      </c>
      <c r="AB263" s="20"/>
    </row>
    <row r="264" spans="1:28" ht="14" x14ac:dyDescent="0.15">
      <c r="A264" s="23" t="s">
        <v>268</v>
      </c>
      <c r="B264" s="89"/>
      <c r="C264" s="22" t="s">
        <v>12</v>
      </c>
      <c r="D264" s="102" t="s">
        <v>50</v>
      </c>
      <c r="E264" s="65" t="s">
        <v>219</v>
      </c>
      <c r="F264" s="72" t="s">
        <v>697</v>
      </c>
      <c r="G264" s="66" t="s">
        <v>164</v>
      </c>
      <c r="H264" s="21"/>
      <c r="I264" s="18">
        <v>1</v>
      </c>
      <c r="J264" s="18" t="s">
        <v>14</v>
      </c>
      <c r="K264" s="21" t="str">
        <f>IFERROR(VLOOKUP(INVENTARIO4[[#This Row],[Code]],FOTOS[],2,FALSE),"-")</f>
        <v>https://github.com/uberboutique/whataform-repo/raw/main/pictures/V0086.jpg</v>
      </c>
      <c r="L264" s="21"/>
      <c r="M264" s="19">
        <f t="shared" si="37"/>
        <v>15</v>
      </c>
      <c r="N264" s="20"/>
      <c r="O264" s="108">
        <v>3</v>
      </c>
      <c r="P264" s="21">
        <f>SUMIFS(VENTAS[Cantidad],VENTAS[Código del producto Vendido],INVENTARIO4[[#This Row],[Code]])</f>
        <v>3</v>
      </c>
      <c r="Q264" s="21">
        <f>INVENTARIO4[[#This Row],[Entradas]]-INVENTARIO4[[#This Row],[Salidas]]</f>
        <v>0</v>
      </c>
      <c r="R264" s="20">
        <v>166</v>
      </c>
      <c r="S264" s="20">
        <v>18</v>
      </c>
      <c r="T264" s="20">
        <f t="shared" si="38"/>
        <v>9.2222222222222214</v>
      </c>
      <c r="U264" s="21">
        <v>150</v>
      </c>
      <c r="V264" s="20">
        <v>10</v>
      </c>
      <c r="W264" s="20">
        <f t="shared" si="39"/>
        <v>1.5</v>
      </c>
      <c r="X264" s="20">
        <f t="shared" si="40"/>
        <v>10.722222222222221</v>
      </c>
      <c r="Y264" s="20">
        <f t="shared" si="41"/>
        <v>15.333333333333332</v>
      </c>
      <c r="Z264" s="20">
        <v>15</v>
      </c>
      <c r="AA264" s="20">
        <f t="shared" si="42"/>
        <v>4.2777777777777786</v>
      </c>
      <c r="AB264" s="20"/>
    </row>
    <row r="265" spans="1:28" ht="14" x14ac:dyDescent="0.15">
      <c r="A265" s="23" t="s">
        <v>269</v>
      </c>
      <c r="B265" s="89"/>
      <c r="C265" s="22" t="s">
        <v>12</v>
      </c>
      <c r="D265" s="102" t="s">
        <v>50</v>
      </c>
      <c r="E265" s="65" t="s">
        <v>220</v>
      </c>
      <c r="F265" s="72" t="s">
        <v>695</v>
      </c>
      <c r="G265" s="66" t="s">
        <v>164</v>
      </c>
      <c r="H265" s="21"/>
      <c r="I265" s="18">
        <v>1</v>
      </c>
      <c r="J265" s="18" t="s">
        <v>14</v>
      </c>
      <c r="K265" s="21" t="str">
        <f>IFERROR(VLOOKUP(INVENTARIO4[[#This Row],[Code]],FOTOS[],2,FALSE),"-")</f>
        <v>https://github.com/uberboutique/whataform-repo/raw/main/pictures/V0087.jpg</v>
      </c>
      <c r="L265" s="21"/>
      <c r="M265" s="19">
        <f t="shared" si="37"/>
        <v>15</v>
      </c>
      <c r="N265" s="20"/>
      <c r="O265" s="108">
        <v>3</v>
      </c>
      <c r="P265" s="21">
        <f>SUMIFS(VENTAS[Cantidad],VENTAS[Código del producto Vendido],INVENTARIO4[[#This Row],[Code]])</f>
        <v>3</v>
      </c>
      <c r="Q265" s="21">
        <f>INVENTARIO4[[#This Row],[Entradas]]-INVENTARIO4[[#This Row],[Salidas]]</f>
        <v>0</v>
      </c>
      <c r="R265" s="20">
        <v>166</v>
      </c>
      <c r="S265" s="20">
        <v>18</v>
      </c>
      <c r="T265" s="20">
        <f t="shared" si="38"/>
        <v>9.2222222222222214</v>
      </c>
      <c r="U265" s="21">
        <v>150</v>
      </c>
      <c r="V265" s="20">
        <v>10</v>
      </c>
      <c r="W265" s="20">
        <f t="shared" si="39"/>
        <v>1.5</v>
      </c>
      <c r="X265" s="20">
        <f t="shared" si="40"/>
        <v>10.722222222222221</v>
      </c>
      <c r="Y265" s="20">
        <f t="shared" si="41"/>
        <v>15.333333333333332</v>
      </c>
      <c r="Z265" s="20">
        <v>15</v>
      </c>
      <c r="AA265" s="20">
        <f t="shared" si="42"/>
        <v>4.2777777777777786</v>
      </c>
      <c r="AB265" s="20"/>
    </row>
    <row r="266" spans="1:28" ht="14" x14ac:dyDescent="0.15">
      <c r="A266" s="23" t="s">
        <v>270</v>
      </c>
      <c r="B266" s="89"/>
      <c r="C266" s="22" t="s">
        <v>12</v>
      </c>
      <c r="D266" s="102" t="s">
        <v>50</v>
      </c>
      <c r="E266" s="65" t="s">
        <v>221</v>
      </c>
      <c r="F266" s="72" t="s">
        <v>692</v>
      </c>
      <c r="G266" s="66" t="s">
        <v>164</v>
      </c>
      <c r="H266" s="21"/>
      <c r="I266" s="18">
        <v>1</v>
      </c>
      <c r="J266" s="18" t="s">
        <v>14</v>
      </c>
      <c r="K266" s="21" t="str">
        <f>IFERROR(VLOOKUP(INVENTARIO4[[#This Row],[Code]],FOTOS[],2,FALSE),"-")</f>
        <v>https://github.com/uberboutique/whataform-repo/raw/main/pictures/V0088.jpg</v>
      </c>
      <c r="L266" s="21"/>
      <c r="M266" s="19">
        <f t="shared" si="37"/>
        <v>15</v>
      </c>
      <c r="N266" s="20"/>
      <c r="O266" s="108">
        <v>3</v>
      </c>
      <c r="P266" s="21">
        <f>SUMIFS(VENTAS[Cantidad],VENTAS[Código del producto Vendido],INVENTARIO4[[#This Row],[Code]])</f>
        <v>3</v>
      </c>
      <c r="Q266" s="21">
        <f>INVENTARIO4[[#This Row],[Entradas]]-INVENTARIO4[[#This Row],[Salidas]]</f>
        <v>0</v>
      </c>
      <c r="R266" s="20">
        <v>166</v>
      </c>
      <c r="S266" s="20">
        <v>18</v>
      </c>
      <c r="T266" s="20">
        <f t="shared" si="38"/>
        <v>9.2222222222222214</v>
      </c>
      <c r="U266" s="21">
        <v>150</v>
      </c>
      <c r="V266" s="20">
        <v>10</v>
      </c>
      <c r="W266" s="20">
        <f t="shared" si="39"/>
        <v>1.5</v>
      </c>
      <c r="X266" s="20">
        <f t="shared" si="40"/>
        <v>10.722222222222221</v>
      </c>
      <c r="Y266" s="20">
        <f t="shared" si="41"/>
        <v>15.333333333333332</v>
      </c>
      <c r="Z266" s="20">
        <v>15</v>
      </c>
      <c r="AA266" s="20">
        <f t="shared" si="42"/>
        <v>4.2777777777777786</v>
      </c>
      <c r="AB266" s="20"/>
    </row>
    <row r="267" spans="1:28" ht="14" x14ac:dyDescent="0.15">
      <c r="A267" s="23" t="s">
        <v>454</v>
      </c>
      <c r="B267" s="89"/>
      <c r="C267" s="22" t="s">
        <v>12</v>
      </c>
      <c r="D267" s="102" t="s">
        <v>52</v>
      </c>
      <c r="E267" s="65" t="s">
        <v>222</v>
      </c>
      <c r="F267" s="72" t="s">
        <v>695</v>
      </c>
      <c r="G267" s="66" t="s">
        <v>164</v>
      </c>
      <c r="H267" s="21"/>
      <c r="I267" s="18">
        <v>1</v>
      </c>
      <c r="J267" s="18" t="s">
        <v>14</v>
      </c>
      <c r="K267" s="21" t="str">
        <f>IFERROR(VLOOKUP(INVENTARIO4[[#This Row],[Code]],FOTOS[],2,FALSE),"-")</f>
        <v>https://github.com/uberboutique/whataform-repo/raw/main/pictures/B0057.jpg</v>
      </c>
      <c r="L267" s="21"/>
      <c r="M267" s="19">
        <f t="shared" si="37"/>
        <v>10</v>
      </c>
      <c r="N267" s="20"/>
      <c r="O267" s="108">
        <v>3</v>
      </c>
      <c r="P267" s="21">
        <f>SUMIFS(VENTAS[Cantidad],VENTAS[Código del producto Vendido],INVENTARIO4[[#This Row],[Code]])</f>
        <v>3</v>
      </c>
      <c r="Q267" s="21">
        <f>INVENTARIO4[[#This Row],[Entradas]]-INVENTARIO4[[#This Row],[Salidas]]</f>
        <v>0</v>
      </c>
      <c r="R267" s="20">
        <v>77.25</v>
      </c>
      <c r="S267" s="20">
        <v>18</v>
      </c>
      <c r="T267" s="20">
        <f t="shared" si="38"/>
        <v>4.291666666666667</v>
      </c>
      <c r="U267" s="21">
        <v>100</v>
      </c>
      <c r="V267" s="20">
        <v>8</v>
      </c>
      <c r="W267" s="20">
        <f t="shared" si="39"/>
        <v>0.8</v>
      </c>
      <c r="X267" s="20">
        <f t="shared" si="40"/>
        <v>5.0916666666666668</v>
      </c>
      <c r="Y267" s="20">
        <f t="shared" si="41"/>
        <v>7.2374999999999998</v>
      </c>
      <c r="Z267" s="20">
        <v>10</v>
      </c>
      <c r="AA267" s="20">
        <f t="shared" si="42"/>
        <v>4.9083333333333332</v>
      </c>
      <c r="AB267" s="20"/>
    </row>
    <row r="268" spans="1:28" ht="14" x14ac:dyDescent="0.15">
      <c r="A268" s="23" t="s">
        <v>313</v>
      </c>
      <c r="B268" s="89"/>
      <c r="C268" s="22" t="s">
        <v>12</v>
      </c>
      <c r="D268" s="102" t="s">
        <v>52</v>
      </c>
      <c r="E268" s="65" t="s">
        <v>223</v>
      </c>
      <c r="F268" s="72" t="s">
        <v>692</v>
      </c>
      <c r="G268" s="66" t="s">
        <v>164</v>
      </c>
      <c r="H268" s="21"/>
      <c r="I268" s="18">
        <v>1</v>
      </c>
      <c r="J268" s="18" t="s">
        <v>14</v>
      </c>
      <c r="K268" s="21" t="str">
        <f>IFERROR(VLOOKUP(INVENTARIO4[[#This Row],[Code]],FOTOS[],2,FALSE),"-")</f>
        <v>https://github.com/uberboutique/whataform-repo/raw/main/pictures/B0023.jpg</v>
      </c>
      <c r="L268" s="21"/>
      <c r="M268" s="19">
        <f t="shared" si="37"/>
        <v>10</v>
      </c>
      <c r="N268" s="20"/>
      <c r="O268" s="108">
        <v>3</v>
      </c>
      <c r="P268" s="21">
        <f>SUMIFS(VENTAS[Cantidad],VENTAS[Código del producto Vendido],INVENTARIO4[[#This Row],[Code]])</f>
        <v>3</v>
      </c>
      <c r="Q268" s="21">
        <f>INVENTARIO4[[#This Row],[Entradas]]-INVENTARIO4[[#This Row],[Salidas]]</f>
        <v>0</v>
      </c>
      <c r="R268" s="20">
        <v>84</v>
      </c>
      <c r="S268" s="20">
        <v>18</v>
      </c>
      <c r="T268" s="20">
        <f t="shared" si="38"/>
        <v>4.666666666666667</v>
      </c>
      <c r="U268" s="21">
        <v>100</v>
      </c>
      <c r="V268" s="20">
        <v>8</v>
      </c>
      <c r="W268" s="20">
        <f t="shared" si="39"/>
        <v>0.8</v>
      </c>
      <c r="X268" s="20">
        <f t="shared" si="40"/>
        <v>5.4666666666666668</v>
      </c>
      <c r="Y268" s="20">
        <f t="shared" si="41"/>
        <v>7.8</v>
      </c>
      <c r="Z268" s="20">
        <v>10</v>
      </c>
      <c r="AA268" s="20">
        <f t="shared" si="42"/>
        <v>4.5333333333333332</v>
      </c>
      <c r="AB268" s="20"/>
    </row>
    <row r="269" spans="1:28" ht="14" x14ac:dyDescent="0.15">
      <c r="A269" s="23" t="s">
        <v>314</v>
      </c>
      <c r="B269" s="89"/>
      <c r="C269" s="22" t="s">
        <v>12</v>
      </c>
      <c r="D269" s="102" t="s">
        <v>52</v>
      </c>
      <c r="E269" s="65" t="s">
        <v>918</v>
      </c>
      <c r="F269" s="72" t="s">
        <v>695</v>
      </c>
      <c r="G269" s="66" t="s">
        <v>164</v>
      </c>
      <c r="H269" s="21"/>
      <c r="I269" s="18">
        <v>1</v>
      </c>
      <c r="J269" s="18" t="s">
        <v>14</v>
      </c>
      <c r="K269" s="21" t="str">
        <f>IFERROR(VLOOKUP(INVENTARIO4[[#This Row],[Code]],FOTOS[],2,FALSE),"-")</f>
        <v>https://github.com/uberboutique/whataform-repo/raw/main/pictures/B0024.jpg</v>
      </c>
      <c r="L269" s="21"/>
      <c r="M269" s="19">
        <f t="shared" si="37"/>
        <v>9</v>
      </c>
      <c r="N269" s="20"/>
      <c r="O269" s="108">
        <v>3</v>
      </c>
      <c r="P269" s="21">
        <v>3</v>
      </c>
      <c r="Q269" s="21">
        <f>INVENTARIO4[[#This Row],[Entradas]]-INVENTARIO4[[#This Row],[Salidas]]</f>
        <v>0</v>
      </c>
      <c r="R269" s="20">
        <v>84</v>
      </c>
      <c r="S269" s="20">
        <v>18</v>
      </c>
      <c r="T269" s="20">
        <f t="shared" si="38"/>
        <v>4.666666666666667</v>
      </c>
      <c r="U269" s="21">
        <v>45</v>
      </c>
      <c r="V269" s="20">
        <v>8</v>
      </c>
      <c r="W269" s="20">
        <f t="shared" si="39"/>
        <v>0.36</v>
      </c>
      <c r="X269" s="20">
        <f t="shared" si="40"/>
        <v>5.0266666666666673</v>
      </c>
      <c r="Y269" s="20">
        <f t="shared" si="41"/>
        <v>7.36</v>
      </c>
      <c r="Z269" s="20">
        <v>9</v>
      </c>
      <c r="AA269" s="20">
        <f t="shared" si="42"/>
        <v>3.9733333333333332</v>
      </c>
      <c r="AB269" s="20"/>
    </row>
    <row r="270" spans="1:28" ht="14" x14ac:dyDescent="0.15">
      <c r="A270" s="23" t="s">
        <v>315</v>
      </c>
      <c r="B270" s="89"/>
      <c r="C270" s="22" t="s">
        <v>12</v>
      </c>
      <c r="D270" s="102" t="s">
        <v>52</v>
      </c>
      <c r="E270" s="65" t="s">
        <v>853</v>
      </c>
      <c r="F270" s="72" t="s">
        <v>697</v>
      </c>
      <c r="G270" s="66" t="s">
        <v>164</v>
      </c>
      <c r="H270" s="21"/>
      <c r="I270" s="18">
        <v>1</v>
      </c>
      <c r="J270" s="18" t="s">
        <v>14</v>
      </c>
      <c r="K270" s="21" t="str">
        <f>IFERROR(VLOOKUP(INVENTARIO4[[#This Row],[Code]],FOTOS[],2,FALSE),"-")</f>
        <v>https://github.com/uberboutique/whataform-repo/raw/main/pictures/B0025.jpg</v>
      </c>
      <c r="L270" s="21"/>
      <c r="M270" s="19">
        <f t="shared" si="37"/>
        <v>10</v>
      </c>
      <c r="N270" s="20"/>
      <c r="O270" s="108">
        <v>3</v>
      </c>
      <c r="P270" s="21">
        <f>SUMIFS(VENTAS[Cantidad],VENTAS[Código del producto Vendido],INVENTARIO4[[#This Row],[Code]])</f>
        <v>3</v>
      </c>
      <c r="Q270" s="21">
        <f>INVENTARIO4[[#This Row],[Entradas]]-INVENTARIO4[[#This Row],[Salidas]]</f>
        <v>0</v>
      </c>
      <c r="R270" s="20">
        <v>84</v>
      </c>
      <c r="S270" s="20">
        <v>18</v>
      </c>
      <c r="T270" s="20">
        <f t="shared" si="38"/>
        <v>4.666666666666667</v>
      </c>
      <c r="U270" s="21">
        <v>45</v>
      </c>
      <c r="V270" s="20">
        <v>8</v>
      </c>
      <c r="W270" s="20">
        <f t="shared" si="39"/>
        <v>0.36</v>
      </c>
      <c r="X270" s="20">
        <f t="shared" si="40"/>
        <v>5.0266666666666673</v>
      </c>
      <c r="Y270" s="20">
        <f t="shared" si="41"/>
        <v>7.36</v>
      </c>
      <c r="Z270" s="20">
        <v>10</v>
      </c>
      <c r="AA270" s="20">
        <f t="shared" si="42"/>
        <v>4.9733333333333327</v>
      </c>
      <c r="AB270" s="20"/>
    </row>
    <row r="271" spans="1:28" ht="14" x14ac:dyDescent="0.15">
      <c r="A271" s="23" t="s">
        <v>316</v>
      </c>
      <c r="B271" s="89"/>
      <c r="C271" s="22" t="s">
        <v>12</v>
      </c>
      <c r="D271" s="102" t="s">
        <v>52</v>
      </c>
      <c r="E271" s="65" t="s">
        <v>805</v>
      </c>
      <c r="F271" s="72" t="s">
        <v>692</v>
      </c>
      <c r="G271" s="66" t="s">
        <v>164</v>
      </c>
      <c r="H271" s="21"/>
      <c r="I271" s="18">
        <v>1</v>
      </c>
      <c r="J271" s="18" t="s">
        <v>14</v>
      </c>
      <c r="K271" s="21" t="str">
        <f>IFERROR(VLOOKUP(INVENTARIO4[[#This Row],[Code]],FOTOS[],2,FALSE),"-")</f>
        <v>-</v>
      </c>
      <c r="L271" s="21"/>
      <c r="M271" s="19">
        <f t="shared" si="37"/>
        <v>9</v>
      </c>
      <c r="N271" s="20"/>
      <c r="O271" s="111">
        <v>3</v>
      </c>
      <c r="P271" s="21">
        <f>SUMIFS(VENTAS[Cantidad],VENTAS[Código del producto Vendido],INVENTARIO4[[#This Row],[Code]])</f>
        <v>0</v>
      </c>
      <c r="Q271" s="21">
        <f>INVENTARIO4[[#This Row],[Entradas]]-INVENTARIO4[[#This Row],[Salidas]]</f>
        <v>3</v>
      </c>
      <c r="R271" s="20">
        <v>87</v>
      </c>
      <c r="S271" s="20">
        <v>18</v>
      </c>
      <c r="T271" s="20">
        <f t="shared" si="38"/>
        <v>4.833333333333333</v>
      </c>
      <c r="U271" s="21">
        <v>45</v>
      </c>
      <c r="V271" s="20">
        <v>8</v>
      </c>
      <c r="W271" s="20">
        <f t="shared" si="39"/>
        <v>0.36</v>
      </c>
      <c r="X271" s="20">
        <f t="shared" si="40"/>
        <v>5.1933333333333334</v>
      </c>
      <c r="Y271" s="20">
        <f t="shared" si="41"/>
        <v>7.61</v>
      </c>
      <c r="Z271" s="20">
        <v>9</v>
      </c>
      <c r="AA271" s="20">
        <f t="shared" si="42"/>
        <v>3.8066666666666671</v>
      </c>
      <c r="AB271" s="20"/>
    </row>
    <row r="272" spans="1:28" ht="14" x14ac:dyDescent="0.15">
      <c r="A272" s="23" t="s">
        <v>317</v>
      </c>
      <c r="B272" s="89"/>
      <c r="C272" s="22" t="s">
        <v>12</v>
      </c>
      <c r="D272" s="102" t="s">
        <v>52</v>
      </c>
      <c r="E272" s="65" t="s">
        <v>805</v>
      </c>
      <c r="F272" s="72" t="s">
        <v>695</v>
      </c>
      <c r="G272" s="66" t="s">
        <v>164</v>
      </c>
      <c r="H272" s="21"/>
      <c r="I272" s="18">
        <v>1</v>
      </c>
      <c r="J272" s="18" t="s">
        <v>14</v>
      </c>
      <c r="K272" s="21" t="str">
        <f>IFERROR(VLOOKUP(INVENTARIO4[[#This Row],[Code]],FOTOS[],2,FALSE),"-")</f>
        <v>-</v>
      </c>
      <c r="L272" s="21"/>
      <c r="M272" s="19">
        <f t="shared" si="37"/>
        <v>9</v>
      </c>
      <c r="N272" s="20"/>
      <c r="O272" s="108">
        <v>3</v>
      </c>
      <c r="P272" s="21">
        <f>SUMIFS(VENTAS[Cantidad],VENTAS[Código del producto Vendido],INVENTARIO4[[#This Row],[Code]])</f>
        <v>0</v>
      </c>
      <c r="Q272" s="21">
        <f>INVENTARIO4[[#This Row],[Entradas]]-INVENTARIO4[[#This Row],[Salidas]]</f>
        <v>3</v>
      </c>
      <c r="R272" s="20">
        <v>87</v>
      </c>
      <c r="S272" s="20">
        <v>18</v>
      </c>
      <c r="T272" s="20">
        <f t="shared" si="38"/>
        <v>4.833333333333333</v>
      </c>
      <c r="U272" s="21">
        <v>45</v>
      </c>
      <c r="V272" s="20">
        <v>8</v>
      </c>
      <c r="W272" s="20">
        <f t="shared" si="39"/>
        <v>0.36</v>
      </c>
      <c r="X272" s="20">
        <f t="shared" si="40"/>
        <v>5.1933333333333334</v>
      </c>
      <c r="Y272" s="20">
        <f t="shared" si="41"/>
        <v>7.61</v>
      </c>
      <c r="Z272" s="20">
        <v>9</v>
      </c>
      <c r="AA272" s="20">
        <f t="shared" si="42"/>
        <v>3.8066666666666671</v>
      </c>
      <c r="AB272" s="20"/>
    </row>
    <row r="273" spans="1:28" ht="14" x14ac:dyDescent="0.15">
      <c r="A273" s="23" t="s">
        <v>318</v>
      </c>
      <c r="B273" s="89"/>
      <c r="C273" s="22" t="s">
        <v>12</v>
      </c>
      <c r="D273" s="102" t="s">
        <v>52</v>
      </c>
      <c r="E273" s="65" t="s">
        <v>852</v>
      </c>
      <c r="F273" s="72" t="s">
        <v>692</v>
      </c>
      <c r="G273" s="66" t="s">
        <v>164</v>
      </c>
      <c r="H273" s="21"/>
      <c r="I273" s="18">
        <v>1</v>
      </c>
      <c r="J273" s="18" t="s">
        <v>14</v>
      </c>
      <c r="K273" s="21" t="str">
        <f>IFERROR(VLOOKUP(INVENTARIO4[[#This Row],[Code]],FOTOS[],2,FALSE),"-")</f>
        <v>-</v>
      </c>
      <c r="L273" s="21"/>
      <c r="M273" s="19">
        <f t="shared" si="37"/>
        <v>12</v>
      </c>
      <c r="N273" s="20"/>
      <c r="O273" s="111">
        <v>3</v>
      </c>
      <c r="P273" s="21">
        <f>SUMIFS(VENTAS[Cantidad],VENTAS[Código del producto Vendido],INVENTARIO4[[#This Row],[Code]])</f>
        <v>2</v>
      </c>
      <c r="Q273" s="21">
        <f>INVENTARIO4[[#This Row],[Entradas]]-INVENTARIO4[[#This Row],[Salidas]]</f>
        <v>1</v>
      </c>
      <c r="R273" s="20">
        <v>96.75</v>
      </c>
      <c r="S273" s="20">
        <v>18</v>
      </c>
      <c r="T273" s="20">
        <f t="shared" si="38"/>
        <v>5.375</v>
      </c>
      <c r="U273" s="21">
        <v>45</v>
      </c>
      <c r="V273" s="20">
        <v>8</v>
      </c>
      <c r="W273" s="20">
        <f t="shared" si="39"/>
        <v>0.36</v>
      </c>
      <c r="X273" s="20">
        <f t="shared" si="40"/>
        <v>5.7350000000000003</v>
      </c>
      <c r="Y273" s="20">
        <f t="shared" si="41"/>
        <v>8.4224999999999994</v>
      </c>
      <c r="Z273" s="20">
        <v>12</v>
      </c>
      <c r="AA273" s="20">
        <f t="shared" si="42"/>
        <v>6.2649999999999997</v>
      </c>
      <c r="AB273" s="20"/>
    </row>
    <row r="274" spans="1:28" ht="28" x14ac:dyDescent="0.15">
      <c r="A274" s="23" t="s">
        <v>319</v>
      </c>
      <c r="B274" s="89"/>
      <c r="C274" s="22" t="s">
        <v>12</v>
      </c>
      <c r="D274" s="102" t="s">
        <v>52</v>
      </c>
      <c r="E274" s="65" t="s">
        <v>224</v>
      </c>
      <c r="F274" s="72" t="s">
        <v>695</v>
      </c>
      <c r="G274" s="66" t="s">
        <v>164</v>
      </c>
      <c r="H274" s="21"/>
      <c r="I274" s="18">
        <v>1</v>
      </c>
      <c r="J274" s="18" t="s">
        <v>14</v>
      </c>
      <c r="K274" s="21" t="str">
        <f>IFERROR(VLOOKUP(INVENTARIO4[[#This Row],[Code]],FOTOS[],2,FALSE),"-")</f>
        <v>https://github.com/uberboutique/whataform-repo/raw/main/pictures/B0029.jpg</v>
      </c>
      <c r="L274" s="21"/>
      <c r="M274" s="19">
        <f t="shared" si="37"/>
        <v>12</v>
      </c>
      <c r="N274" s="20"/>
      <c r="O274" s="108">
        <v>1</v>
      </c>
      <c r="P274" s="21">
        <f>SUMIFS(VENTAS[Cantidad],VENTAS[Código del producto Vendido],INVENTARIO4[[#This Row],[Code]])</f>
        <v>1</v>
      </c>
      <c r="Q274" s="21">
        <f>INVENTARIO4[[#This Row],[Entradas]]-INVENTARIO4[[#This Row],[Salidas]]</f>
        <v>0</v>
      </c>
      <c r="R274" s="20">
        <v>96.75</v>
      </c>
      <c r="S274" s="20">
        <v>18</v>
      </c>
      <c r="T274" s="20">
        <f t="shared" si="38"/>
        <v>5.375</v>
      </c>
      <c r="U274" s="21">
        <v>45</v>
      </c>
      <c r="V274" s="20">
        <v>8</v>
      </c>
      <c r="W274" s="20">
        <f t="shared" si="39"/>
        <v>0.36</v>
      </c>
      <c r="X274" s="20">
        <f t="shared" si="40"/>
        <v>5.7350000000000003</v>
      </c>
      <c r="Y274" s="20">
        <f t="shared" si="41"/>
        <v>8.4224999999999994</v>
      </c>
      <c r="Z274" s="20">
        <v>12</v>
      </c>
      <c r="AA274" s="20">
        <f t="shared" si="42"/>
        <v>6.2649999999999997</v>
      </c>
      <c r="AB274" s="20"/>
    </row>
    <row r="275" spans="1:28" ht="28" x14ac:dyDescent="0.15">
      <c r="A275" s="23" t="s">
        <v>320</v>
      </c>
      <c r="B275" s="89"/>
      <c r="C275" s="22" t="s">
        <v>12</v>
      </c>
      <c r="D275" s="102" t="s">
        <v>52</v>
      </c>
      <c r="E275" s="65" t="s">
        <v>225</v>
      </c>
      <c r="F275" s="72" t="s">
        <v>697</v>
      </c>
      <c r="G275" s="66" t="s">
        <v>164</v>
      </c>
      <c r="H275" s="21"/>
      <c r="I275" s="18">
        <v>1</v>
      </c>
      <c r="J275" s="18" t="s">
        <v>14</v>
      </c>
      <c r="K275" s="21" t="str">
        <f>IFERROR(VLOOKUP(INVENTARIO4[[#This Row],[Code]],FOTOS[],2,FALSE),"-")</f>
        <v>https://github.com/uberboutique/whataform-repo/raw/main/pictures/B0030.jpg</v>
      </c>
      <c r="L275" s="21"/>
      <c r="M275" s="19">
        <f t="shared" si="37"/>
        <v>9</v>
      </c>
      <c r="N275" s="20"/>
      <c r="O275" s="108">
        <v>3</v>
      </c>
      <c r="P275" s="21">
        <f>SUMIFS(VENTAS[Cantidad],VENTAS[Código del producto Vendido],INVENTARIO4[[#This Row],[Code]])</f>
        <v>3</v>
      </c>
      <c r="Q275" s="21">
        <f>INVENTARIO4[[#This Row],[Entradas]]-INVENTARIO4[[#This Row],[Salidas]]</f>
        <v>0</v>
      </c>
      <c r="R275" s="20">
        <v>96.75</v>
      </c>
      <c r="S275" s="20">
        <v>18</v>
      </c>
      <c r="T275" s="20">
        <f t="shared" si="38"/>
        <v>5.375</v>
      </c>
      <c r="U275" s="21">
        <v>45</v>
      </c>
      <c r="V275" s="20">
        <v>8</v>
      </c>
      <c r="W275" s="20">
        <f t="shared" si="39"/>
        <v>0.36</v>
      </c>
      <c r="X275" s="20">
        <f t="shared" si="40"/>
        <v>5.7350000000000003</v>
      </c>
      <c r="Y275" s="20">
        <f t="shared" si="41"/>
        <v>8.4224999999999994</v>
      </c>
      <c r="Z275" s="20">
        <f>ROUNDUP(Y275,0)</f>
        <v>9</v>
      </c>
      <c r="AA275" s="20">
        <f t="shared" si="42"/>
        <v>3.2650000000000001</v>
      </c>
      <c r="AB275" s="20"/>
    </row>
    <row r="276" spans="1:28" ht="14" x14ac:dyDescent="0.15">
      <c r="A276" s="23" t="s">
        <v>321</v>
      </c>
      <c r="B276" s="89"/>
      <c r="C276" s="22" t="s">
        <v>12</v>
      </c>
      <c r="D276" s="102" t="s">
        <v>52</v>
      </c>
      <c r="E276" s="65" t="s">
        <v>805</v>
      </c>
      <c r="F276" s="72" t="s">
        <v>692</v>
      </c>
      <c r="G276" s="66" t="s">
        <v>164</v>
      </c>
      <c r="H276" s="21"/>
      <c r="I276" s="18">
        <v>1</v>
      </c>
      <c r="J276" s="18" t="s">
        <v>14</v>
      </c>
      <c r="K276" s="21" t="str">
        <f>IFERROR(VLOOKUP(INVENTARIO4[[#This Row],[Code]],FOTOS[],2,FALSE),"-")</f>
        <v>-</v>
      </c>
      <c r="L276" s="21"/>
      <c r="M276" s="19">
        <f t="shared" si="37"/>
        <v>9</v>
      </c>
      <c r="N276" s="20"/>
      <c r="O276" s="108">
        <v>3</v>
      </c>
      <c r="P276" s="21">
        <f>SUMIFS(VENTAS[Cantidad],VENTAS[Código del producto Vendido],INVENTARIO4[[#This Row],[Code]])</f>
        <v>0</v>
      </c>
      <c r="Q276" s="21">
        <f>INVENTARIO4[[#This Row],[Entradas]]-INVENTARIO4[[#This Row],[Salidas]]</f>
        <v>3</v>
      </c>
      <c r="R276" s="20">
        <v>84.75</v>
      </c>
      <c r="S276" s="20">
        <v>18</v>
      </c>
      <c r="T276" s="20">
        <f t="shared" si="38"/>
        <v>4.708333333333333</v>
      </c>
      <c r="U276" s="21">
        <v>45</v>
      </c>
      <c r="V276" s="20">
        <v>8</v>
      </c>
      <c r="W276" s="20">
        <f t="shared" si="39"/>
        <v>0.36</v>
      </c>
      <c r="X276" s="20">
        <f t="shared" si="40"/>
        <v>5.0683333333333334</v>
      </c>
      <c r="Y276" s="20">
        <f t="shared" si="41"/>
        <v>7.4225000000000003</v>
      </c>
      <c r="Z276" s="20">
        <v>9</v>
      </c>
      <c r="AA276" s="20">
        <f t="shared" si="42"/>
        <v>3.9316666666666671</v>
      </c>
      <c r="AB276" s="20"/>
    </row>
    <row r="277" spans="1:28" ht="14" x14ac:dyDescent="0.15">
      <c r="A277" s="23" t="s">
        <v>322</v>
      </c>
      <c r="B277" s="89"/>
      <c r="C277" s="22" t="s">
        <v>12</v>
      </c>
      <c r="D277" s="102" t="s">
        <v>52</v>
      </c>
      <c r="E277" s="65" t="s">
        <v>805</v>
      </c>
      <c r="F277" s="72" t="s">
        <v>695</v>
      </c>
      <c r="G277" s="66" t="s">
        <v>164</v>
      </c>
      <c r="H277" s="21"/>
      <c r="I277" s="18">
        <v>1</v>
      </c>
      <c r="J277" s="18" t="s">
        <v>14</v>
      </c>
      <c r="K277" s="21" t="str">
        <f>IFERROR(VLOOKUP(INVENTARIO4[[#This Row],[Code]],FOTOS[],2,FALSE),"-")</f>
        <v>-</v>
      </c>
      <c r="L277" s="21"/>
      <c r="M277" s="19">
        <f t="shared" si="37"/>
        <v>9</v>
      </c>
      <c r="N277" s="20"/>
      <c r="O277" s="111">
        <v>3</v>
      </c>
      <c r="P277" s="21">
        <f>SUMIFS(VENTAS[Cantidad],VENTAS[Código del producto Vendido],INVENTARIO4[[#This Row],[Code]])</f>
        <v>1</v>
      </c>
      <c r="Q277" s="21">
        <f>INVENTARIO4[[#This Row],[Entradas]]-INVENTARIO4[[#This Row],[Salidas]]</f>
        <v>2</v>
      </c>
      <c r="R277" s="20">
        <v>84.75</v>
      </c>
      <c r="S277" s="20">
        <v>18</v>
      </c>
      <c r="T277" s="20">
        <f t="shared" si="38"/>
        <v>4.708333333333333</v>
      </c>
      <c r="U277" s="21">
        <v>45</v>
      </c>
      <c r="V277" s="20">
        <v>8</v>
      </c>
      <c r="W277" s="20">
        <f t="shared" si="39"/>
        <v>0.36</v>
      </c>
      <c r="X277" s="20">
        <f t="shared" si="40"/>
        <v>5.0683333333333334</v>
      </c>
      <c r="Y277" s="20">
        <f t="shared" si="41"/>
        <v>7.4225000000000003</v>
      </c>
      <c r="Z277" s="20">
        <v>9</v>
      </c>
      <c r="AA277" s="20">
        <f t="shared" si="42"/>
        <v>3.9316666666666671</v>
      </c>
      <c r="AB277" s="20"/>
    </row>
    <row r="278" spans="1:28" ht="14" x14ac:dyDescent="0.15">
      <c r="A278" s="23" t="s">
        <v>323</v>
      </c>
      <c r="B278" s="89"/>
      <c r="C278" s="22" t="s">
        <v>12</v>
      </c>
      <c r="D278" s="102" t="s">
        <v>52</v>
      </c>
      <c r="E278" s="65" t="s">
        <v>805</v>
      </c>
      <c r="F278" s="72" t="s">
        <v>697</v>
      </c>
      <c r="G278" s="66" t="s">
        <v>164</v>
      </c>
      <c r="H278" s="21"/>
      <c r="I278" s="18">
        <v>1</v>
      </c>
      <c r="J278" s="18" t="s">
        <v>14</v>
      </c>
      <c r="K278" s="21" t="str">
        <f>IFERROR(VLOOKUP(INVENTARIO4[[#This Row],[Code]],FOTOS[],2,FALSE),"-")</f>
        <v>-</v>
      </c>
      <c r="L278" s="21"/>
      <c r="M278" s="19">
        <f t="shared" si="37"/>
        <v>9</v>
      </c>
      <c r="N278" s="20"/>
      <c r="O278" s="108">
        <v>3</v>
      </c>
      <c r="P278" s="21">
        <f>SUMIFS(VENTAS[Cantidad],VENTAS[Código del producto Vendido],INVENTARIO4[[#This Row],[Code]])</f>
        <v>0</v>
      </c>
      <c r="Q278" s="21">
        <f>INVENTARIO4[[#This Row],[Entradas]]-INVENTARIO4[[#This Row],[Salidas]]</f>
        <v>3</v>
      </c>
      <c r="R278" s="20">
        <v>84.75</v>
      </c>
      <c r="S278" s="20">
        <v>18</v>
      </c>
      <c r="T278" s="20">
        <f t="shared" si="38"/>
        <v>4.708333333333333</v>
      </c>
      <c r="U278" s="21">
        <v>45</v>
      </c>
      <c r="V278" s="20">
        <v>8</v>
      </c>
      <c r="W278" s="20">
        <f t="shared" si="39"/>
        <v>0.36</v>
      </c>
      <c r="X278" s="20">
        <f t="shared" si="40"/>
        <v>5.0683333333333334</v>
      </c>
      <c r="Y278" s="20">
        <f t="shared" si="41"/>
        <v>7.4225000000000003</v>
      </c>
      <c r="Z278" s="20">
        <v>9</v>
      </c>
      <c r="AA278" s="20">
        <f t="shared" si="42"/>
        <v>3.9316666666666671</v>
      </c>
      <c r="AB278" s="20"/>
    </row>
    <row r="279" spans="1:28" ht="14" x14ac:dyDescent="0.15">
      <c r="A279" s="23" t="s">
        <v>324</v>
      </c>
      <c r="B279" s="89"/>
      <c r="C279" s="22" t="s">
        <v>12</v>
      </c>
      <c r="D279" s="102" t="s">
        <v>52</v>
      </c>
      <c r="E279" s="65" t="s">
        <v>851</v>
      </c>
      <c r="F279" s="72" t="s">
        <v>692</v>
      </c>
      <c r="G279" s="66" t="s">
        <v>164</v>
      </c>
      <c r="H279" s="21"/>
      <c r="I279" s="18">
        <v>1</v>
      </c>
      <c r="J279" s="18" t="s">
        <v>14</v>
      </c>
      <c r="K279" s="21" t="str">
        <f>IFERROR(VLOOKUP(INVENTARIO4[[#This Row],[Code]],FOTOS[],2,FALSE),"-")</f>
        <v>-</v>
      </c>
      <c r="L279" s="21"/>
      <c r="M279" s="19">
        <f t="shared" si="37"/>
        <v>9</v>
      </c>
      <c r="N279" s="20"/>
      <c r="O279" s="111">
        <v>3</v>
      </c>
      <c r="P279" s="21">
        <f>SUMIFS(VENTAS[Cantidad],VENTAS[Código del producto Vendido],INVENTARIO4[[#This Row],[Code]])</f>
        <v>1</v>
      </c>
      <c r="Q279" s="21">
        <f>INVENTARIO4[[#This Row],[Entradas]]-INVENTARIO4[[#This Row],[Salidas]]</f>
        <v>2</v>
      </c>
      <c r="R279" s="20">
        <v>93.75</v>
      </c>
      <c r="S279" s="20">
        <v>18</v>
      </c>
      <c r="T279" s="20">
        <f t="shared" si="38"/>
        <v>5.208333333333333</v>
      </c>
      <c r="U279" s="21">
        <v>45</v>
      </c>
      <c r="V279" s="20">
        <v>8</v>
      </c>
      <c r="W279" s="20">
        <f t="shared" si="39"/>
        <v>0.36</v>
      </c>
      <c r="X279" s="20">
        <f t="shared" si="40"/>
        <v>5.5683333333333334</v>
      </c>
      <c r="Y279" s="20">
        <f t="shared" si="41"/>
        <v>8.1724999999999994</v>
      </c>
      <c r="Z279" s="20">
        <v>9</v>
      </c>
      <c r="AA279" s="20">
        <f t="shared" si="42"/>
        <v>3.4316666666666671</v>
      </c>
      <c r="AB279" s="20"/>
    </row>
    <row r="280" spans="1:28" ht="14" x14ac:dyDescent="0.15">
      <c r="A280" s="23" t="s">
        <v>325</v>
      </c>
      <c r="B280" s="89"/>
      <c r="C280" s="22" t="s">
        <v>12</v>
      </c>
      <c r="D280" s="102" t="s">
        <v>52</v>
      </c>
      <c r="E280" s="65" t="s">
        <v>851</v>
      </c>
      <c r="F280" s="72" t="s">
        <v>695</v>
      </c>
      <c r="G280" s="66" t="s">
        <v>164</v>
      </c>
      <c r="H280" s="21"/>
      <c r="I280" s="18">
        <v>1</v>
      </c>
      <c r="J280" s="18" t="s">
        <v>14</v>
      </c>
      <c r="K280" s="21" t="str">
        <f>IFERROR(VLOOKUP(INVENTARIO4[[#This Row],[Code]],FOTOS[],2,FALSE),"-")</f>
        <v>-</v>
      </c>
      <c r="L280" s="21"/>
      <c r="M280" s="19">
        <f t="shared" si="37"/>
        <v>9</v>
      </c>
      <c r="N280" s="20"/>
      <c r="O280" s="108">
        <v>3</v>
      </c>
      <c r="P280" s="21">
        <f>SUMIFS(VENTAS[Cantidad],VENTAS[Código del producto Vendido],INVENTARIO4[[#This Row],[Code]])</f>
        <v>0</v>
      </c>
      <c r="Q280" s="21">
        <f>INVENTARIO4[[#This Row],[Entradas]]-INVENTARIO4[[#This Row],[Salidas]]</f>
        <v>3</v>
      </c>
      <c r="R280" s="20">
        <v>93.75</v>
      </c>
      <c r="S280" s="20">
        <v>18</v>
      </c>
      <c r="T280" s="20">
        <f t="shared" si="38"/>
        <v>5.208333333333333</v>
      </c>
      <c r="U280" s="21">
        <v>45</v>
      </c>
      <c r="V280" s="20">
        <v>8</v>
      </c>
      <c r="W280" s="20">
        <f t="shared" si="39"/>
        <v>0.36</v>
      </c>
      <c r="X280" s="20">
        <f t="shared" si="40"/>
        <v>5.5683333333333334</v>
      </c>
      <c r="Y280" s="20">
        <f t="shared" si="41"/>
        <v>8.1724999999999994</v>
      </c>
      <c r="Z280" s="20">
        <v>9</v>
      </c>
      <c r="AA280" s="20">
        <f t="shared" si="42"/>
        <v>3.4316666666666671</v>
      </c>
      <c r="AB280" s="20"/>
    </row>
    <row r="281" spans="1:28" ht="14" x14ac:dyDescent="0.15">
      <c r="A281" s="23" t="s">
        <v>326</v>
      </c>
      <c r="B281" s="89"/>
      <c r="C281" s="22" t="s">
        <v>12</v>
      </c>
      <c r="D281" s="102" t="s">
        <v>52</v>
      </c>
      <c r="E281" s="65" t="s">
        <v>851</v>
      </c>
      <c r="F281" s="72" t="s">
        <v>697</v>
      </c>
      <c r="G281" s="66" t="s">
        <v>164</v>
      </c>
      <c r="H281" s="21"/>
      <c r="I281" s="18">
        <v>1</v>
      </c>
      <c r="J281" s="18" t="s">
        <v>14</v>
      </c>
      <c r="K281" s="21" t="str">
        <f>IFERROR(VLOOKUP(INVENTARIO4[[#This Row],[Code]],FOTOS[],2,FALSE),"-")</f>
        <v>-</v>
      </c>
      <c r="L281" s="21"/>
      <c r="M281" s="19">
        <f t="shared" si="37"/>
        <v>9</v>
      </c>
      <c r="N281" s="20"/>
      <c r="O281" s="111">
        <v>3</v>
      </c>
      <c r="P281" s="21">
        <v>2</v>
      </c>
      <c r="Q281" s="21">
        <f>INVENTARIO4[[#This Row],[Entradas]]-INVENTARIO4[[#This Row],[Salidas]]</f>
        <v>1</v>
      </c>
      <c r="R281" s="20">
        <v>93.75</v>
      </c>
      <c r="S281" s="20">
        <v>18</v>
      </c>
      <c r="T281" s="20">
        <f t="shared" si="38"/>
        <v>5.208333333333333</v>
      </c>
      <c r="U281" s="21">
        <v>45</v>
      </c>
      <c r="V281" s="20">
        <v>8</v>
      </c>
      <c r="W281" s="20">
        <f t="shared" si="39"/>
        <v>0.36</v>
      </c>
      <c r="X281" s="20">
        <f t="shared" si="40"/>
        <v>5.5683333333333334</v>
      </c>
      <c r="Y281" s="20">
        <f t="shared" si="41"/>
        <v>8.1724999999999994</v>
      </c>
      <c r="Z281" s="20">
        <v>9</v>
      </c>
      <c r="AA281" s="20">
        <f t="shared" si="42"/>
        <v>3.4316666666666671</v>
      </c>
      <c r="AB281" s="20"/>
    </row>
    <row r="282" spans="1:28" ht="14" x14ac:dyDescent="0.15">
      <c r="A282" s="23" t="s">
        <v>271</v>
      </c>
      <c r="B282" s="89"/>
      <c r="C282" s="22" t="s">
        <v>12</v>
      </c>
      <c r="D282" s="102" t="s">
        <v>50</v>
      </c>
      <c r="E282" s="65" t="s">
        <v>850</v>
      </c>
      <c r="F282" s="72" t="s">
        <v>692</v>
      </c>
      <c r="G282" s="66" t="s">
        <v>164</v>
      </c>
      <c r="H282" s="21"/>
      <c r="I282" s="18">
        <v>1</v>
      </c>
      <c r="J282" s="18" t="s">
        <v>14</v>
      </c>
      <c r="K282" s="21" t="str">
        <f>IFERROR(VLOOKUP(INVENTARIO4[[#This Row],[Code]],FOTOS[],2,FALSE),"-")</f>
        <v>-</v>
      </c>
      <c r="L282" s="21"/>
      <c r="M282" s="19">
        <f t="shared" si="37"/>
        <v>20</v>
      </c>
      <c r="N282" s="20"/>
      <c r="O282" s="108">
        <v>4</v>
      </c>
      <c r="P282" s="21">
        <f>SUMIFS(VENTAS[Cantidad],VENTAS[Código del producto Vendido],INVENTARIO4[[#This Row],[Code]])</f>
        <v>0</v>
      </c>
      <c r="Q282" s="21">
        <f>INVENTARIO4[[#This Row],[Entradas]]-INVENTARIO4[[#This Row],[Salidas]]</f>
        <v>4</v>
      </c>
      <c r="R282" s="20">
        <v>166</v>
      </c>
      <c r="S282" s="20">
        <v>18</v>
      </c>
      <c r="T282" s="20">
        <f t="shared" si="38"/>
        <v>9.2222222222222214</v>
      </c>
      <c r="U282" s="21">
        <v>150</v>
      </c>
      <c r="V282" s="20">
        <v>10</v>
      </c>
      <c r="W282" s="20">
        <f t="shared" si="39"/>
        <v>1.5</v>
      </c>
      <c r="X282" s="20">
        <f t="shared" si="40"/>
        <v>10.722222222222221</v>
      </c>
      <c r="Y282" s="20">
        <f t="shared" si="41"/>
        <v>15.333333333333332</v>
      </c>
      <c r="Z282" s="20">
        <v>20</v>
      </c>
      <c r="AA282" s="20">
        <f t="shared" si="42"/>
        <v>9.2777777777777786</v>
      </c>
      <c r="AB282" s="20"/>
    </row>
    <row r="283" spans="1:28" ht="14" x14ac:dyDescent="0.15">
      <c r="A283" s="23" t="s">
        <v>272</v>
      </c>
      <c r="B283" s="89"/>
      <c r="C283" s="22" t="s">
        <v>12</v>
      </c>
      <c r="D283" s="102" t="s">
        <v>50</v>
      </c>
      <c r="E283" s="65" t="s">
        <v>850</v>
      </c>
      <c r="F283" s="72" t="s">
        <v>695</v>
      </c>
      <c r="G283" s="66" t="s">
        <v>164</v>
      </c>
      <c r="H283" s="21"/>
      <c r="I283" s="18">
        <v>1</v>
      </c>
      <c r="J283" s="18" t="s">
        <v>14</v>
      </c>
      <c r="K283" s="21" t="str">
        <f>IFERROR(VLOOKUP(INVENTARIO4[[#This Row],[Code]],FOTOS[],2,FALSE),"-")</f>
        <v>-</v>
      </c>
      <c r="L283" s="21"/>
      <c r="M283" s="19">
        <f t="shared" si="37"/>
        <v>20</v>
      </c>
      <c r="N283" s="20"/>
      <c r="O283" s="111">
        <v>3</v>
      </c>
      <c r="P283" s="21">
        <f>SUMIFS(VENTAS[Cantidad],VENTAS[Código del producto Vendido],INVENTARIO4[[#This Row],[Code]])</f>
        <v>0</v>
      </c>
      <c r="Q283" s="21">
        <f>INVENTARIO4[[#This Row],[Entradas]]-INVENTARIO4[[#This Row],[Salidas]]</f>
        <v>3</v>
      </c>
      <c r="R283" s="20">
        <v>166</v>
      </c>
      <c r="S283" s="20">
        <v>18</v>
      </c>
      <c r="T283" s="20">
        <f t="shared" si="38"/>
        <v>9.2222222222222214</v>
      </c>
      <c r="U283" s="21">
        <v>150</v>
      </c>
      <c r="V283" s="20">
        <v>10</v>
      </c>
      <c r="W283" s="20">
        <f t="shared" si="39"/>
        <v>1.5</v>
      </c>
      <c r="X283" s="20">
        <f t="shared" si="40"/>
        <v>10.722222222222221</v>
      </c>
      <c r="Y283" s="20">
        <f t="shared" si="41"/>
        <v>15.333333333333332</v>
      </c>
      <c r="Z283" s="20">
        <v>20</v>
      </c>
      <c r="AA283" s="20">
        <f t="shared" si="42"/>
        <v>9.2777777777777786</v>
      </c>
      <c r="AB283" s="20"/>
    </row>
    <row r="284" spans="1:28" ht="14" x14ac:dyDescent="0.15">
      <c r="A284" s="23" t="s">
        <v>273</v>
      </c>
      <c r="B284" s="89"/>
      <c r="C284" s="22" t="s">
        <v>12</v>
      </c>
      <c r="D284" s="102" t="s">
        <v>50</v>
      </c>
      <c r="E284" s="65" t="s">
        <v>850</v>
      </c>
      <c r="F284" s="72" t="s">
        <v>697</v>
      </c>
      <c r="G284" s="66" t="s">
        <v>164</v>
      </c>
      <c r="H284" s="21"/>
      <c r="I284" s="18">
        <v>1</v>
      </c>
      <c r="J284" s="18" t="s">
        <v>14</v>
      </c>
      <c r="K284" s="21" t="str">
        <f>IFERROR(VLOOKUP(INVENTARIO4[[#This Row],[Code]],FOTOS[],2,FALSE),"-")</f>
        <v>-</v>
      </c>
      <c r="L284" s="21"/>
      <c r="M284" s="19">
        <f t="shared" si="37"/>
        <v>20</v>
      </c>
      <c r="N284" s="20"/>
      <c r="O284" s="108">
        <v>4</v>
      </c>
      <c r="P284" s="21">
        <f>SUMIFS(VENTAS[Cantidad],VENTAS[Código del producto Vendido],INVENTARIO4[[#This Row],[Code]])</f>
        <v>0</v>
      </c>
      <c r="Q284" s="21">
        <f>INVENTARIO4[[#This Row],[Entradas]]-INVENTARIO4[[#This Row],[Salidas]]</f>
        <v>4</v>
      </c>
      <c r="R284" s="20">
        <v>166</v>
      </c>
      <c r="S284" s="20">
        <v>18</v>
      </c>
      <c r="T284" s="20">
        <f t="shared" si="38"/>
        <v>9.2222222222222214</v>
      </c>
      <c r="U284" s="21">
        <v>150</v>
      </c>
      <c r="V284" s="20">
        <v>10</v>
      </c>
      <c r="W284" s="20">
        <f t="shared" si="39"/>
        <v>1.5</v>
      </c>
      <c r="X284" s="20">
        <f t="shared" si="40"/>
        <v>10.722222222222221</v>
      </c>
      <c r="Y284" s="20">
        <f t="shared" si="41"/>
        <v>15.333333333333332</v>
      </c>
      <c r="Z284" s="20">
        <v>20</v>
      </c>
      <c r="AA284" s="20">
        <f t="shared" si="42"/>
        <v>9.2777777777777786</v>
      </c>
      <c r="AB284" s="20"/>
    </row>
    <row r="285" spans="1:28" ht="28" x14ac:dyDescent="0.15">
      <c r="A285" s="23" t="s">
        <v>274</v>
      </c>
      <c r="B285" s="89"/>
      <c r="C285" s="22" t="s">
        <v>12</v>
      </c>
      <c r="D285" s="102" t="s">
        <v>50</v>
      </c>
      <c r="E285" s="65" t="s">
        <v>226</v>
      </c>
      <c r="F285" s="72" t="s">
        <v>698</v>
      </c>
      <c r="G285" s="66" t="s">
        <v>164</v>
      </c>
      <c r="H285" s="21"/>
      <c r="I285" s="18">
        <v>1</v>
      </c>
      <c r="J285" s="18" t="s">
        <v>14</v>
      </c>
      <c r="K285" s="21" t="str">
        <f>IFERROR(VLOOKUP(INVENTARIO4[[#This Row],[Code]],FOTOS[],2,FALSE),"-")</f>
        <v>https://github.com/uberboutique/whataform-repo/raw/main/pictures/V0092.jpg</v>
      </c>
      <c r="L285" s="21"/>
      <c r="M285" s="19">
        <f t="shared" si="37"/>
        <v>20</v>
      </c>
      <c r="N285" s="20"/>
      <c r="O285" s="108">
        <v>1</v>
      </c>
      <c r="P285" s="21">
        <f>SUMIFS(VENTAS[Cantidad],VENTAS[Código del producto Vendido],INVENTARIO4[[#This Row],[Code]])</f>
        <v>1</v>
      </c>
      <c r="Q285" s="21">
        <f>INVENTARIO4[[#This Row],[Entradas]]-INVENTARIO4[[#This Row],[Salidas]]</f>
        <v>0</v>
      </c>
      <c r="R285" s="20">
        <v>166</v>
      </c>
      <c r="S285" s="20">
        <v>18</v>
      </c>
      <c r="T285" s="20">
        <f t="shared" si="38"/>
        <v>9.2222222222222214</v>
      </c>
      <c r="U285" s="21">
        <v>150</v>
      </c>
      <c r="V285" s="20">
        <v>10</v>
      </c>
      <c r="W285" s="20">
        <f t="shared" si="39"/>
        <v>1.5</v>
      </c>
      <c r="X285" s="20">
        <f t="shared" si="40"/>
        <v>10.722222222222221</v>
      </c>
      <c r="Y285" s="20">
        <f t="shared" si="41"/>
        <v>15.333333333333332</v>
      </c>
      <c r="Z285" s="20">
        <v>20</v>
      </c>
      <c r="AA285" s="20">
        <f t="shared" si="42"/>
        <v>9.2777777777777786</v>
      </c>
      <c r="AB285" s="20"/>
    </row>
    <row r="286" spans="1:28" ht="14" x14ac:dyDescent="0.15">
      <c r="A286" s="23" t="s">
        <v>327</v>
      </c>
      <c r="B286" s="89"/>
      <c r="C286" s="22" t="s">
        <v>12</v>
      </c>
      <c r="D286" s="102" t="s">
        <v>52</v>
      </c>
      <c r="E286" s="65" t="s">
        <v>849</v>
      </c>
      <c r="F286" s="72" t="s">
        <v>695</v>
      </c>
      <c r="G286" s="66" t="s">
        <v>164</v>
      </c>
      <c r="H286" s="21"/>
      <c r="I286" s="18">
        <v>1</v>
      </c>
      <c r="J286" s="18" t="s">
        <v>14</v>
      </c>
      <c r="K286" s="21" t="str">
        <f>IFERROR(VLOOKUP(INVENTARIO4[[#This Row],[Code]],FOTOS[],2,FALSE),"-")</f>
        <v>-</v>
      </c>
      <c r="L286" s="21"/>
      <c r="M286" s="19">
        <f t="shared" si="37"/>
        <v>9</v>
      </c>
      <c r="N286" s="20"/>
      <c r="O286" s="108">
        <v>4</v>
      </c>
      <c r="P286" s="21">
        <v>1</v>
      </c>
      <c r="Q286" s="21">
        <f>INVENTARIO4[[#This Row],[Entradas]]-INVENTARIO4[[#This Row],[Salidas]]</f>
        <v>3</v>
      </c>
      <c r="R286" s="20">
        <v>96.75</v>
      </c>
      <c r="S286" s="20">
        <v>18</v>
      </c>
      <c r="T286" s="20">
        <f t="shared" si="38"/>
        <v>5.375</v>
      </c>
      <c r="U286" s="21">
        <v>45</v>
      </c>
      <c r="V286" s="20">
        <v>8</v>
      </c>
      <c r="W286" s="20">
        <f t="shared" si="39"/>
        <v>0.36</v>
      </c>
      <c r="X286" s="20">
        <f t="shared" si="40"/>
        <v>5.7350000000000003</v>
      </c>
      <c r="Y286" s="20">
        <f t="shared" si="41"/>
        <v>8.4224999999999994</v>
      </c>
      <c r="Z286" s="20">
        <v>9</v>
      </c>
      <c r="AA286" s="20">
        <f t="shared" si="42"/>
        <v>3.2650000000000001</v>
      </c>
      <c r="AB286" s="20"/>
    </row>
    <row r="287" spans="1:28" ht="28" x14ac:dyDescent="0.15">
      <c r="A287" s="23" t="s">
        <v>275</v>
      </c>
      <c r="B287" s="89"/>
      <c r="C287" s="22" t="s">
        <v>12</v>
      </c>
      <c r="D287" s="102" t="s">
        <v>50</v>
      </c>
      <c r="E287" s="65" t="s">
        <v>227</v>
      </c>
      <c r="F287" s="72" t="s">
        <v>698</v>
      </c>
      <c r="G287" s="66" t="s">
        <v>164</v>
      </c>
      <c r="H287" s="21"/>
      <c r="I287" s="18">
        <v>1</v>
      </c>
      <c r="J287" s="18" t="s">
        <v>14</v>
      </c>
      <c r="K287" s="21" t="str">
        <f>IFERROR(VLOOKUP(INVENTARIO4[[#This Row],[Code]],FOTOS[],2,FALSE),"-")</f>
        <v>https://github.com/uberboutique/whataform-repo/raw/main/pictures/V0093.jpg</v>
      </c>
      <c r="L287" s="21"/>
      <c r="M287" s="19">
        <f t="shared" si="37"/>
        <v>20</v>
      </c>
      <c r="N287" s="20"/>
      <c r="O287" s="108">
        <v>3</v>
      </c>
      <c r="P287" s="21">
        <f>SUMIFS(VENTAS[Cantidad],VENTAS[Código del producto Vendido],INVENTARIO4[[#This Row],[Code]])</f>
        <v>3</v>
      </c>
      <c r="Q287" s="21">
        <f>INVENTARIO4[[#This Row],[Entradas]]-INVENTARIO4[[#This Row],[Salidas]]</f>
        <v>0</v>
      </c>
      <c r="R287" s="20">
        <v>166</v>
      </c>
      <c r="S287" s="20">
        <v>18</v>
      </c>
      <c r="T287" s="20">
        <f t="shared" si="38"/>
        <v>9.2222222222222214</v>
      </c>
      <c r="U287" s="21">
        <v>150</v>
      </c>
      <c r="V287" s="20">
        <v>10</v>
      </c>
      <c r="W287" s="20">
        <f t="shared" si="39"/>
        <v>1.5</v>
      </c>
      <c r="X287" s="20">
        <f t="shared" si="40"/>
        <v>10.722222222222221</v>
      </c>
      <c r="Y287" s="20">
        <f t="shared" si="41"/>
        <v>15.333333333333332</v>
      </c>
      <c r="Z287" s="20">
        <v>20</v>
      </c>
      <c r="AA287" s="20">
        <f t="shared" si="42"/>
        <v>9.2777777777777786</v>
      </c>
      <c r="AB287" s="20"/>
    </row>
    <row r="288" spans="1:28" ht="28" x14ac:dyDescent="0.15">
      <c r="A288" s="23" t="s">
        <v>276</v>
      </c>
      <c r="B288" s="89"/>
      <c r="C288" s="22" t="s">
        <v>12</v>
      </c>
      <c r="D288" s="102" t="s">
        <v>50</v>
      </c>
      <c r="E288" s="65" t="s">
        <v>228</v>
      </c>
      <c r="F288" s="72" t="s">
        <v>698</v>
      </c>
      <c r="G288" s="66" t="s">
        <v>164</v>
      </c>
      <c r="H288" s="21"/>
      <c r="I288" s="18">
        <v>1</v>
      </c>
      <c r="J288" s="18" t="s">
        <v>14</v>
      </c>
      <c r="K288" s="21" t="str">
        <f>IFERROR(VLOOKUP(INVENTARIO4[[#This Row],[Code]],FOTOS[],2,FALSE),"-")</f>
        <v>https://github.com/uberboutique/whataform-repo/raw/main/pictures/V0094.jpg</v>
      </c>
      <c r="L288" s="21"/>
      <c r="M288" s="19">
        <f t="shared" si="37"/>
        <v>20</v>
      </c>
      <c r="N288" s="20"/>
      <c r="O288" s="108">
        <v>3</v>
      </c>
      <c r="P288" s="21">
        <f>SUMIFS(VENTAS[Cantidad],VENTAS[Código del producto Vendido],INVENTARIO4[[#This Row],[Code]])</f>
        <v>3</v>
      </c>
      <c r="Q288" s="21">
        <f>INVENTARIO4[[#This Row],[Entradas]]-INVENTARIO4[[#This Row],[Salidas]]</f>
        <v>0</v>
      </c>
      <c r="R288" s="20">
        <v>166</v>
      </c>
      <c r="S288" s="20">
        <v>18</v>
      </c>
      <c r="T288" s="20">
        <f t="shared" si="38"/>
        <v>9.2222222222222214</v>
      </c>
      <c r="U288" s="21">
        <v>150</v>
      </c>
      <c r="V288" s="20">
        <v>10</v>
      </c>
      <c r="W288" s="20">
        <f t="shared" si="39"/>
        <v>1.5</v>
      </c>
      <c r="X288" s="20">
        <f t="shared" si="40"/>
        <v>10.722222222222221</v>
      </c>
      <c r="Y288" s="20">
        <f t="shared" si="41"/>
        <v>15.333333333333332</v>
      </c>
      <c r="Z288" s="20">
        <v>20</v>
      </c>
      <c r="AA288" s="20">
        <f t="shared" si="42"/>
        <v>9.2777777777777786</v>
      </c>
      <c r="AB288" s="20"/>
    </row>
    <row r="289" spans="1:28" ht="14" x14ac:dyDescent="0.15">
      <c r="A289" s="23" t="s">
        <v>328</v>
      </c>
      <c r="B289" s="89"/>
      <c r="C289" s="22" t="s">
        <v>12</v>
      </c>
      <c r="D289" s="102" t="s">
        <v>52</v>
      </c>
      <c r="E289" s="65" t="s">
        <v>848</v>
      </c>
      <c r="F289" s="72" t="s">
        <v>695</v>
      </c>
      <c r="G289" s="66" t="s">
        <v>164</v>
      </c>
      <c r="H289" s="21"/>
      <c r="I289" s="18">
        <v>1</v>
      </c>
      <c r="J289" s="18" t="s">
        <v>14</v>
      </c>
      <c r="K289" s="21" t="str">
        <f>IFERROR(VLOOKUP(INVENTARIO4[[#This Row],[Code]],FOTOS[],2,FALSE),"-")</f>
        <v>-</v>
      </c>
      <c r="L289" s="21"/>
      <c r="M289" s="19">
        <f t="shared" si="37"/>
        <v>9</v>
      </c>
      <c r="N289" s="20"/>
      <c r="O289" s="111">
        <v>3</v>
      </c>
      <c r="P289" s="21">
        <f>SUMIFS(VENTAS[Cantidad],VENTAS[Código del producto Vendido],INVENTARIO4[[#This Row],[Code]])</f>
        <v>2</v>
      </c>
      <c r="Q289" s="21">
        <f>INVENTARIO4[[#This Row],[Entradas]]-INVENTARIO4[[#This Row],[Salidas]]</f>
        <v>1</v>
      </c>
      <c r="R289" s="20">
        <v>96.75</v>
      </c>
      <c r="S289" s="20">
        <v>18</v>
      </c>
      <c r="T289" s="20">
        <f t="shared" si="38"/>
        <v>5.375</v>
      </c>
      <c r="U289" s="21">
        <v>45</v>
      </c>
      <c r="V289" s="20">
        <v>8</v>
      </c>
      <c r="W289" s="20">
        <f t="shared" si="39"/>
        <v>0.36</v>
      </c>
      <c r="X289" s="20">
        <f t="shared" si="40"/>
        <v>5.7350000000000003</v>
      </c>
      <c r="Y289" s="20">
        <f t="shared" si="41"/>
        <v>8.4224999999999994</v>
      </c>
      <c r="Z289" s="20">
        <v>9</v>
      </c>
      <c r="AA289" s="20">
        <f t="shared" si="42"/>
        <v>3.2650000000000001</v>
      </c>
      <c r="AB289" s="20"/>
    </row>
    <row r="290" spans="1:28" ht="14" x14ac:dyDescent="0.15">
      <c r="A290" s="23" t="s">
        <v>329</v>
      </c>
      <c r="B290" s="89"/>
      <c r="C290" s="22" t="s">
        <v>12</v>
      </c>
      <c r="D290" s="102" t="s">
        <v>52</v>
      </c>
      <c r="E290" s="65" t="s">
        <v>848</v>
      </c>
      <c r="F290" s="72" t="s">
        <v>692</v>
      </c>
      <c r="G290" s="66" t="s">
        <v>164</v>
      </c>
      <c r="H290" s="21"/>
      <c r="I290" s="18">
        <v>1</v>
      </c>
      <c r="J290" s="18" t="s">
        <v>14</v>
      </c>
      <c r="K290" s="21" t="str">
        <f>IFERROR(VLOOKUP(INVENTARIO4[[#This Row],[Code]],FOTOS[],2,FALSE),"-")</f>
        <v>-</v>
      </c>
      <c r="L290" s="21"/>
      <c r="M290" s="19">
        <f t="shared" si="37"/>
        <v>9</v>
      </c>
      <c r="N290" s="20"/>
      <c r="O290" s="108">
        <v>3</v>
      </c>
      <c r="P290" s="21">
        <f>SUMIFS(VENTAS[Cantidad],VENTAS[Código del producto Vendido],INVENTARIO4[[#This Row],[Code]])</f>
        <v>2</v>
      </c>
      <c r="Q290" s="21">
        <f>INVENTARIO4[[#This Row],[Entradas]]-INVENTARIO4[[#This Row],[Salidas]]</f>
        <v>1</v>
      </c>
      <c r="R290" s="20">
        <v>96.75</v>
      </c>
      <c r="S290" s="20">
        <v>18</v>
      </c>
      <c r="T290" s="20">
        <f t="shared" si="38"/>
        <v>5.375</v>
      </c>
      <c r="U290" s="21">
        <v>45</v>
      </c>
      <c r="V290" s="20">
        <v>8</v>
      </c>
      <c r="W290" s="20">
        <f t="shared" si="39"/>
        <v>0.36</v>
      </c>
      <c r="X290" s="20">
        <f t="shared" si="40"/>
        <v>5.7350000000000003</v>
      </c>
      <c r="Y290" s="20">
        <f t="shared" si="41"/>
        <v>8.4224999999999994</v>
      </c>
      <c r="Z290" s="20">
        <v>9</v>
      </c>
      <c r="AA290" s="20">
        <f t="shared" si="42"/>
        <v>3.2650000000000001</v>
      </c>
      <c r="AB290" s="20"/>
    </row>
    <row r="291" spans="1:28" ht="14" x14ac:dyDescent="0.15">
      <c r="A291" s="23" t="s">
        <v>308</v>
      </c>
      <c r="B291" s="89"/>
      <c r="C291" s="22" t="s">
        <v>12</v>
      </c>
      <c r="D291" s="102" t="s">
        <v>192</v>
      </c>
      <c r="E291" s="65" t="s">
        <v>804</v>
      </c>
      <c r="F291" s="72"/>
      <c r="G291" s="66" t="s">
        <v>164</v>
      </c>
      <c r="H291" s="21"/>
      <c r="I291" s="18">
        <v>1</v>
      </c>
      <c r="J291" s="18" t="s">
        <v>14</v>
      </c>
      <c r="K291" s="21" t="str">
        <f>IFERROR(VLOOKUP(INVENTARIO4[[#This Row],[Code]],FOTOS[],2,FALSE),"-")</f>
        <v>-</v>
      </c>
      <c r="L291" s="21"/>
      <c r="M291" s="19">
        <f t="shared" si="37"/>
        <v>10</v>
      </c>
      <c r="N291" s="20"/>
      <c r="O291" s="111">
        <v>6</v>
      </c>
      <c r="P291" s="21">
        <f>SUMIFS(VENTAS[Cantidad],VENTAS[Código del producto Vendido],INVENTARIO4[[#This Row],[Code]])</f>
        <v>0</v>
      </c>
      <c r="Q291" s="21">
        <f>INVENTARIO4[[#This Row],[Entradas]]-INVENTARIO4[[#This Row],[Salidas]]</f>
        <v>6</v>
      </c>
      <c r="R291" s="20">
        <v>67.5</v>
      </c>
      <c r="S291" s="20">
        <v>18</v>
      </c>
      <c r="T291" s="20">
        <f t="shared" si="38"/>
        <v>3.75</v>
      </c>
      <c r="U291" s="21">
        <v>50</v>
      </c>
      <c r="V291" s="20">
        <v>8</v>
      </c>
      <c r="W291" s="20">
        <f t="shared" si="39"/>
        <v>0.4</v>
      </c>
      <c r="X291" s="20">
        <f t="shared" si="40"/>
        <v>4.1500000000000004</v>
      </c>
      <c r="Y291" s="20">
        <f t="shared" si="41"/>
        <v>6.0250000000000004</v>
      </c>
      <c r="Z291" s="20">
        <v>10</v>
      </c>
      <c r="AA291" s="20">
        <f t="shared" si="42"/>
        <v>5.85</v>
      </c>
      <c r="AB291" s="20"/>
    </row>
    <row r="292" spans="1:28" ht="14" x14ac:dyDescent="0.15">
      <c r="A292" s="23" t="s">
        <v>277</v>
      </c>
      <c r="B292" s="89"/>
      <c r="C292" s="22" t="s">
        <v>12</v>
      </c>
      <c r="D292" s="102" t="s">
        <v>50</v>
      </c>
      <c r="E292" s="65" t="s">
        <v>919</v>
      </c>
      <c r="F292" s="72" t="s">
        <v>692</v>
      </c>
      <c r="G292" s="66" t="s">
        <v>164</v>
      </c>
      <c r="H292" s="21"/>
      <c r="I292" s="18">
        <v>1</v>
      </c>
      <c r="J292" s="18" t="s">
        <v>14</v>
      </c>
      <c r="K292" s="21" t="str">
        <f>IFERROR(VLOOKUP(INVENTARIO4[[#This Row],[Code]],FOTOS[],2,FALSE),"-")</f>
        <v>-</v>
      </c>
      <c r="L292" s="21"/>
      <c r="M292" s="19">
        <f t="shared" si="37"/>
        <v>18</v>
      </c>
      <c r="N292" s="20"/>
      <c r="O292" s="108">
        <v>3</v>
      </c>
      <c r="P292" s="21">
        <f>SUMIFS(VENTAS[Cantidad],VENTAS[Código del producto Vendido],INVENTARIO4[[#This Row],[Code]])</f>
        <v>1</v>
      </c>
      <c r="Q292" s="21">
        <f>INVENTARIO4[[#This Row],[Entradas]]-INVENTARIO4[[#This Row],[Salidas]]</f>
        <v>2</v>
      </c>
      <c r="R292" s="20">
        <v>166</v>
      </c>
      <c r="S292" s="20">
        <v>18</v>
      </c>
      <c r="T292" s="20">
        <f t="shared" si="38"/>
        <v>9.2222222222222214</v>
      </c>
      <c r="U292" s="21">
        <v>150</v>
      </c>
      <c r="V292" s="20">
        <v>10</v>
      </c>
      <c r="W292" s="20">
        <f t="shared" si="39"/>
        <v>1.5</v>
      </c>
      <c r="X292" s="20">
        <f t="shared" si="40"/>
        <v>10.722222222222221</v>
      </c>
      <c r="Y292" s="20">
        <f t="shared" si="41"/>
        <v>15.333333333333332</v>
      </c>
      <c r="Z292" s="20">
        <v>18</v>
      </c>
      <c r="AA292" s="20">
        <f t="shared" si="42"/>
        <v>7.2777777777777786</v>
      </c>
      <c r="AB292" s="20"/>
    </row>
    <row r="293" spans="1:28" ht="28" x14ac:dyDescent="0.15">
      <c r="A293" s="23" t="s">
        <v>278</v>
      </c>
      <c r="B293" s="89"/>
      <c r="C293" s="22" t="s">
        <v>12</v>
      </c>
      <c r="D293" s="102" t="s">
        <v>50</v>
      </c>
      <c r="E293" s="65" t="s">
        <v>229</v>
      </c>
      <c r="F293" s="72" t="s">
        <v>698</v>
      </c>
      <c r="G293" s="66" t="s">
        <v>164</v>
      </c>
      <c r="H293" s="21"/>
      <c r="I293" s="18">
        <v>1</v>
      </c>
      <c r="J293" s="18" t="s">
        <v>14</v>
      </c>
      <c r="K293" s="21" t="str">
        <f>IFERROR(VLOOKUP(INVENTARIO4[[#This Row],[Code]],FOTOS[],2,FALSE),"-")</f>
        <v>https://github.com/uberboutique/whataform-repo/raw/main/pictures/V0096.jpg</v>
      </c>
      <c r="L293" s="21"/>
      <c r="M293" s="19">
        <f t="shared" si="37"/>
        <v>20</v>
      </c>
      <c r="N293" s="20"/>
      <c r="O293" s="108">
        <v>3</v>
      </c>
      <c r="P293" s="21">
        <f>SUMIFS(VENTAS[Cantidad],VENTAS[Código del producto Vendido],INVENTARIO4[[#This Row],[Code]])</f>
        <v>3</v>
      </c>
      <c r="Q293" s="21">
        <f>INVENTARIO4[[#This Row],[Entradas]]-INVENTARIO4[[#This Row],[Salidas]]</f>
        <v>0</v>
      </c>
      <c r="R293" s="20">
        <v>166</v>
      </c>
      <c r="S293" s="20">
        <v>18</v>
      </c>
      <c r="T293" s="20">
        <f t="shared" si="38"/>
        <v>9.2222222222222214</v>
      </c>
      <c r="U293" s="21">
        <v>150</v>
      </c>
      <c r="V293" s="20">
        <v>10</v>
      </c>
      <c r="W293" s="20">
        <f t="shared" si="39"/>
        <v>1.5</v>
      </c>
      <c r="X293" s="20">
        <f t="shared" si="40"/>
        <v>10.722222222222221</v>
      </c>
      <c r="Y293" s="20">
        <f t="shared" si="41"/>
        <v>15.333333333333332</v>
      </c>
      <c r="Z293" s="20">
        <v>20</v>
      </c>
      <c r="AA293" s="20">
        <f t="shared" si="42"/>
        <v>9.2777777777777786</v>
      </c>
      <c r="AB293" s="20"/>
    </row>
    <row r="294" spans="1:28" ht="28" x14ac:dyDescent="0.15">
      <c r="A294" s="23" t="s">
        <v>279</v>
      </c>
      <c r="B294" s="89"/>
      <c r="C294" s="22" t="s">
        <v>12</v>
      </c>
      <c r="D294" s="102" t="s">
        <v>50</v>
      </c>
      <c r="E294" s="65" t="s">
        <v>230</v>
      </c>
      <c r="F294" s="72" t="s">
        <v>698</v>
      </c>
      <c r="G294" s="66" t="s">
        <v>164</v>
      </c>
      <c r="H294" s="21"/>
      <c r="I294" s="18">
        <v>1</v>
      </c>
      <c r="J294" s="18" t="s">
        <v>14</v>
      </c>
      <c r="K294" s="21" t="str">
        <f>IFERROR(VLOOKUP(INVENTARIO4[[#This Row],[Code]],FOTOS[],2,FALSE),"-")</f>
        <v>https://github.com/uberboutique/whataform-repo/raw/main/pictures/V0097.jpg</v>
      </c>
      <c r="L294" s="21"/>
      <c r="M294" s="19">
        <f t="shared" si="37"/>
        <v>20</v>
      </c>
      <c r="N294" s="20"/>
      <c r="O294" s="108">
        <v>3</v>
      </c>
      <c r="P294" s="21">
        <f>SUMIFS(VENTAS[Cantidad],VENTAS[Código del producto Vendido],INVENTARIO4[[#This Row],[Code]])</f>
        <v>3</v>
      </c>
      <c r="Q294" s="21">
        <f>INVENTARIO4[[#This Row],[Entradas]]-INVENTARIO4[[#This Row],[Salidas]]</f>
        <v>0</v>
      </c>
      <c r="R294" s="20">
        <v>166</v>
      </c>
      <c r="S294" s="20">
        <v>18</v>
      </c>
      <c r="T294" s="20">
        <f t="shared" si="38"/>
        <v>9.2222222222222214</v>
      </c>
      <c r="U294" s="21">
        <v>150</v>
      </c>
      <c r="V294" s="20">
        <v>10</v>
      </c>
      <c r="W294" s="20">
        <f t="shared" si="39"/>
        <v>1.5</v>
      </c>
      <c r="X294" s="20">
        <f t="shared" si="40"/>
        <v>10.722222222222221</v>
      </c>
      <c r="Y294" s="20">
        <f t="shared" si="41"/>
        <v>15.333333333333332</v>
      </c>
      <c r="Z294" s="20">
        <v>20</v>
      </c>
      <c r="AA294" s="20">
        <f t="shared" si="42"/>
        <v>9.2777777777777786</v>
      </c>
      <c r="AB294" s="20"/>
    </row>
    <row r="295" spans="1:28" ht="28" x14ac:dyDescent="0.15">
      <c r="A295" s="23" t="s">
        <v>280</v>
      </c>
      <c r="B295" s="89"/>
      <c r="C295" s="22" t="s">
        <v>12</v>
      </c>
      <c r="D295" s="102" t="s">
        <v>50</v>
      </c>
      <c r="E295" s="65" t="s">
        <v>231</v>
      </c>
      <c r="F295" s="72" t="s">
        <v>698</v>
      </c>
      <c r="G295" s="66" t="s">
        <v>164</v>
      </c>
      <c r="H295" s="21"/>
      <c r="I295" s="18">
        <v>1</v>
      </c>
      <c r="J295" s="18" t="s">
        <v>14</v>
      </c>
      <c r="K295" s="21" t="str">
        <f>IFERROR(VLOOKUP(INVENTARIO4[[#This Row],[Code]],FOTOS[],2,FALSE),"-")</f>
        <v>https://github.com/uberboutique/whataform-repo/raw/main/pictures/V0098.jpg</v>
      </c>
      <c r="L295" s="21"/>
      <c r="M295" s="19">
        <f t="shared" si="37"/>
        <v>20</v>
      </c>
      <c r="N295" s="20"/>
      <c r="O295" s="108">
        <v>3</v>
      </c>
      <c r="P295" s="21">
        <f>SUMIFS(VENTAS[Cantidad],VENTAS[Código del producto Vendido],INVENTARIO4[[#This Row],[Code]])</f>
        <v>3</v>
      </c>
      <c r="Q295" s="21">
        <f>INVENTARIO4[[#This Row],[Entradas]]-INVENTARIO4[[#This Row],[Salidas]]</f>
        <v>0</v>
      </c>
      <c r="R295" s="20">
        <v>166</v>
      </c>
      <c r="S295" s="20">
        <v>18</v>
      </c>
      <c r="T295" s="20">
        <f t="shared" si="38"/>
        <v>9.2222222222222214</v>
      </c>
      <c r="U295" s="21">
        <v>150</v>
      </c>
      <c r="V295" s="20">
        <v>10</v>
      </c>
      <c r="W295" s="20">
        <f t="shared" si="39"/>
        <v>1.5</v>
      </c>
      <c r="X295" s="20">
        <f t="shared" si="40"/>
        <v>10.722222222222221</v>
      </c>
      <c r="Y295" s="20">
        <f t="shared" si="41"/>
        <v>15.333333333333332</v>
      </c>
      <c r="Z295" s="20">
        <v>20</v>
      </c>
      <c r="AA295" s="20">
        <f t="shared" si="42"/>
        <v>9.2777777777777786</v>
      </c>
      <c r="AB295" s="20"/>
    </row>
    <row r="296" spans="1:28" ht="14" x14ac:dyDescent="0.15">
      <c r="A296" s="23" t="s">
        <v>281</v>
      </c>
      <c r="B296" s="89"/>
      <c r="C296" s="22" t="s">
        <v>12</v>
      </c>
      <c r="D296" s="102" t="s">
        <v>50</v>
      </c>
      <c r="E296" s="65" t="s">
        <v>847</v>
      </c>
      <c r="F296" s="72" t="s">
        <v>692</v>
      </c>
      <c r="G296" s="66" t="s">
        <v>164</v>
      </c>
      <c r="H296" s="21"/>
      <c r="I296" s="18">
        <v>1</v>
      </c>
      <c r="J296" s="18" t="s">
        <v>14</v>
      </c>
      <c r="K296" s="21" t="str">
        <f>IFERROR(VLOOKUP(INVENTARIO4[[#This Row],[Code]],FOTOS[],2,FALSE),"-")</f>
        <v>-</v>
      </c>
      <c r="L296" s="21"/>
      <c r="M296" s="19">
        <f t="shared" si="37"/>
        <v>18</v>
      </c>
      <c r="N296" s="20"/>
      <c r="O296" s="108">
        <v>3</v>
      </c>
      <c r="P296" s="21">
        <f>SUMIFS(VENTAS[Cantidad],VENTAS[Código del producto Vendido],INVENTARIO4[[#This Row],[Code]])</f>
        <v>1</v>
      </c>
      <c r="Q296" s="21">
        <f>INVENTARIO4[[#This Row],[Entradas]]-INVENTARIO4[[#This Row],[Salidas]]</f>
        <v>2</v>
      </c>
      <c r="R296" s="20">
        <v>166</v>
      </c>
      <c r="S296" s="20">
        <v>18</v>
      </c>
      <c r="T296" s="20">
        <f t="shared" si="38"/>
        <v>9.2222222222222214</v>
      </c>
      <c r="U296" s="21">
        <v>150</v>
      </c>
      <c r="V296" s="20">
        <v>10</v>
      </c>
      <c r="W296" s="20">
        <f t="shared" si="39"/>
        <v>1.5</v>
      </c>
      <c r="X296" s="20">
        <f t="shared" si="40"/>
        <v>10.722222222222221</v>
      </c>
      <c r="Y296" s="20">
        <f t="shared" si="41"/>
        <v>15.333333333333332</v>
      </c>
      <c r="Z296" s="20">
        <v>18</v>
      </c>
      <c r="AA296" s="20">
        <f t="shared" si="42"/>
        <v>7.2777777777777786</v>
      </c>
      <c r="AB296" s="20"/>
    </row>
    <row r="297" spans="1:28" ht="14" x14ac:dyDescent="0.15">
      <c r="A297" s="39" t="s">
        <v>282</v>
      </c>
      <c r="B297" s="89"/>
      <c r="C297" s="22" t="s">
        <v>12</v>
      </c>
      <c r="D297" s="102" t="s">
        <v>50</v>
      </c>
      <c r="E297" s="65" t="s">
        <v>846</v>
      </c>
      <c r="F297" s="72" t="s">
        <v>695</v>
      </c>
      <c r="G297" s="66" t="s">
        <v>164</v>
      </c>
      <c r="H297" s="21"/>
      <c r="I297" s="18">
        <v>1</v>
      </c>
      <c r="J297" s="18" t="s">
        <v>14</v>
      </c>
      <c r="K297" s="21" t="str">
        <f>IFERROR(VLOOKUP(INVENTARIO4[[#This Row],[Code]],FOTOS[],2,FALSE),"-")</f>
        <v>-</v>
      </c>
      <c r="L297" s="21"/>
      <c r="M297" s="19">
        <f t="shared" si="37"/>
        <v>18</v>
      </c>
      <c r="N297" s="20"/>
      <c r="O297" s="111">
        <v>2</v>
      </c>
      <c r="P297" s="21">
        <f>SUMIFS(VENTAS[Cantidad],VENTAS[Código del producto Vendido],INVENTARIO4[[#This Row],[Code]])</f>
        <v>0</v>
      </c>
      <c r="Q297" s="21">
        <f>INVENTARIO4[[#This Row],[Entradas]]-INVENTARIO4[[#This Row],[Salidas]]</f>
        <v>2</v>
      </c>
      <c r="R297" s="20">
        <v>166</v>
      </c>
      <c r="S297" s="20">
        <v>18</v>
      </c>
      <c r="T297" s="20">
        <f t="shared" si="38"/>
        <v>9.2222222222222214</v>
      </c>
      <c r="U297" s="21">
        <v>150</v>
      </c>
      <c r="V297" s="20">
        <v>10</v>
      </c>
      <c r="W297" s="20">
        <f t="shared" si="39"/>
        <v>1.5</v>
      </c>
      <c r="X297" s="20">
        <f t="shared" si="40"/>
        <v>10.722222222222221</v>
      </c>
      <c r="Y297" s="20">
        <f t="shared" si="41"/>
        <v>15.333333333333332</v>
      </c>
      <c r="Z297" s="20">
        <v>18</v>
      </c>
      <c r="AA297" s="20">
        <f t="shared" si="42"/>
        <v>7.2777777777777786</v>
      </c>
      <c r="AB297" s="20"/>
    </row>
    <row r="298" spans="1:28" ht="14" x14ac:dyDescent="0.15">
      <c r="A298" s="23" t="s">
        <v>283</v>
      </c>
      <c r="B298" s="89"/>
      <c r="C298" s="22" t="s">
        <v>12</v>
      </c>
      <c r="D298" s="102" t="s">
        <v>50</v>
      </c>
      <c r="E298" s="65" t="s">
        <v>845</v>
      </c>
      <c r="F298" s="72" t="s">
        <v>692</v>
      </c>
      <c r="G298" s="66" t="s">
        <v>164</v>
      </c>
      <c r="H298" s="21"/>
      <c r="I298" s="18">
        <v>1</v>
      </c>
      <c r="J298" s="18" t="s">
        <v>14</v>
      </c>
      <c r="K298" s="21" t="str">
        <f>IFERROR(VLOOKUP(INVENTARIO4[[#This Row],[Code]],FOTOS[],2,FALSE),"-")</f>
        <v>-</v>
      </c>
      <c r="L298" s="21"/>
      <c r="M298" s="19">
        <f t="shared" si="37"/>
        <v>18</v>
      </c>
      <c r="N298" s="20"/>
      <c r="O298" s="108">
        <v>3</v>
      </c>
      <c r="P298" s="21">
        <f>SUMIFS(VENTAS[Cantidad],VENTAS[Código del producto Vendido],INVENTARIO4[[#This Row],[Code]])</f>
        <v>1</v>
      </c>
      <c r="Q298" s="21">
        <f>INVENTARIO4[[#This Row],[Entradas]]-INVENTARIO4[[#This Row],[Salidas]]</f>
        <v>2</v>
      </c>
      <c r="R298" s="20">
        <v>166</v>
      </c>
      <c r="S298" s="20">
        <v>18</v>
      </c>
      <c r="T298" s="20">
        <f t="shared" si="38"/>
        <v>9.2222222222222214</v>
      </c>
      <c r="U298" s="21">
        <v>150</v>
      </c>
      <c r="V298" s="20">
        <v>10</v>
      </c>
      <c r="W298" s="20">
        <f t="shared" si="39"/>
        <v>1.5</v>
      </c>
      <c r="X298" s="20">
        <f t="shared" si="40"/>
        <v>10.722222222222221</v>
      </c>
      <c r="Y298" s="20">
        <f t="shared" si="41"/>
        <v>15.333333333333332</v>
      </c>
      <c r="Z298" s="20">
        <v>18</v>
      </c>
      <c r="AA298" s="20">
        <f t="shared" si="42"/>
        <v>7.2777777777777786</v>
      </c>
      <c r="AB298" s="20"/>
    </row>
    <row r="299" spans="1:28" ht="14" x14ac:dyDescent="0.15">
      <c r="A299" s="23" t="s">
        <v>284</v>
      </c>
      <c r="B299" s="89"/>
      <c r="C299" s="22" t="s">
        <v>12</v>
      </c>
      <c r="D299" s="102" t="s">
        <v>50</v>
      </c>
      <c r="E299" s="65" t="s">
        <v>845</v>
      </c>
      <c r="F299" s="72" t="s">
        <v>695</v>
      </c>
      <c r="G299" s="66" t="s">
        <v>164</v>
      </c>
      <c r="H299" s="21"/>
      <c r="I299" s="18">
        <v>1</v>
      </c>
      <c r="J299" s="18" t="s">
        <v>14</v>
      </c>
      <c r="K299" s="21" t="str">
        <f>IFERROR(VLOOKUP(INVENTARIO4[[#This Row],[Code]],FOTOS[],2,FALSE),"-")</f>
        <v>https://github.com/uberboutique/whataform-repo/raw/main/pictures/V0102.jpg</v>
      </c>
      <c r="L299" s="21"/>
      <c r="M299" s="19">
        <f t="shared" si="37"/>
        <v>15</v>
      </c>
      <c r="N299" s="20"/>
      <c r="O299" s="108">
        <v>3</v>
      </c>
      <c r="P299" s="21">
        <f>SUMIFS(VENTAS[Cantidad],VENTAS[Código del producto Vendido],INVENTARIO4[[#This Row],[Code]])</f>
        <v>3</v>
      </c>
      <c r="Q299" s="21">
        <f>INVENTARIO4[[#This Row],[Entradas]]-INVENTARIO4[[#This Row],[Salidas]]</f>
        <v>0</v>
      </c>
      <c r="R299" s="20">
        <v>166</v>
      </c>
      <c r="S299" s="20">
        <v>18</v>
      </c>
      <c r="T299" s="20">
        <f t="shared" si="38"/>
        <v>9.2222222222222214</v>
      </c>
      <c r="U299" s="21">
        <v>150</v>
      </c>
      <c r="V299" s="20">
        <v>10</v>
      </c>
      <c r="W299" s="20">
        <f t="shared" si="39"/>
        <v>1.5</v>
      </c>
      <c r="X299" s="20">
        <f t="shared" si="40"/>
        <v>10.722222222222221</v>
      </c>
      <c r="Y299" s="20">
        <f t="shared" si="41"/>
        <v>15.333333333333332</v>
      </c>
      <c r="Z299" s="20">
        <v>15</v>
      </c>
      <c r="AA299" s="20">
        <f t="shared" si="42"/>
        <v>4.2777777777777786</v>
      </c>
      <c r="AB299" s="20"/>
    </row>
    <row r="300" spans="1:28" ht="14" x14ac:dyDescent="0.15">
      <c r="A300" s="23" t="s">
        <v>285</v>
      </c>
      <c r="B300" s="89"/>
      <c r="C300" s="22" t="s">
        <v>12</v>
      </c>
      <c r="D300" s="102" t="s">
        <v>50</v>
      </c>
      <c r="E300" s="65" t="s">
        <v>845</v>
      </c>
      <c r="F300" s="72" t="s">
        <v>698</v>
      </c>
      <c r="G300" s="66" t="s">
        <v>164</v>
      </c>
      <c r="H300" s="21"/>
      <c r="I300" s="18">
        <v>1</v>
      </c>
      <c r="J300" s="18" t="s">
        <v>14</v>
      </c>
      <c r="K300" s="21" t="str">
        <f>IFERROR(VLOOKUP(INVENTARIO4[[#This Row],[Code]],FOTOS[],2,FALSE),"-")</f>
        <v>-</v>
      </c>
      <c r="L300" s="21"/>
      <c r="M300" s="19">
        <f t="shared" si="37"/>
        <v>18</v>
      </c>
      <c r="N300" s="20"/>
      <c r="O300" s="108">
        <v>3</v>
      </c>
      <c r="P300" s="21">
        <f>SUMIFS(VENTAS[Cantidad],VENTAS[Código del producto Vendido],INVENTARIO4[[#This Row],[Code]])</f>
        <v>2</v>
      </c>
      <c r="Q300" s="21">
        <f>INVENTARIO4[[#This Row],[Entradas]]-INVENTARIO4[[#This Row],[Salidas]]</f>
        <v>1</v>
      </c>
      <c r="R300" s="20">
        <v>166</v>
      </c>
      <c r="S300" s="20">
        <v>18</v>
      </c>
      <c r="T300" s="20">
        <f t="shared" si="38"/>
        <v>9.2222222222222214</v>
      </c>
      <c r="U300" s="21">
        <v>150</v>
      </c>
      <c r="V300" s="20">
        <v>10</v>
      </c>
      <c r="W300" s="20">
        <f t="shared" si="39"/>
        <v>1.5</v>
      </c>
      <c r="X300" s="20">
        <f t="shared" si="40"/>
        <v>10.722222222222221</v>
      </c>
      <c r="Y300" s="20">
        <f t="shared" si="41"/>
        <v>15.333333333333332</v>
      </c>
      <c r="Z300" s="20">
        <v>18</v>
      </c>
      <c r="AA300" s="20">
        <f t="shared" si="42"/>
        <v>7.2777777777777786</v>
      </c>
      <c r="AB300" s="20"/>
    </row>
    <row r="301" spans="1:28" ht="14" x14ac:dyDescent="0.15">
      <c r="A301" s="23" t="s">
        <v>286</v>
      </c>
      <c r="B301" s="89"/>
      <c r="C301" s="22" t="s">
        <v>12</v>
      </c>
      <c r="D301" s="102" t="s">
        <v>50</v>
      </c>
      <c r="E301" s="65" t="s">
        <v>844</v>
      </c>
      <c r="F301" s="72" t="s">
        <v>692</v>
      </c>
      <c r="G301" s="66" t="s">
        <v>164</v>
      </c>
      <c r="H301" s="21"/>
      <c r="I301" s="18">
        <v>1</v>
      </c>
      <c r="J301" s="18" t="s">
        <v>14</v>
      </c>
      <c r="K301" s="21" t="str">
        <f>IFERROR(VLOOKUP(INVENTARIO4[[#This Row],[Code]],FOTOS[],2,FALSE),"-")</f>
        <v>-</v>
      </c>
      <c r="L301" s="21"/>
      <c r="M301" s="19">
        <f t="shared" si="37"/>
        <v>18</v>
      </c>
      <c r="N301" s="20"/>
      <c r="O301" s="111">
        <v>4</v>
      </c>
      <c r="P301" s="21">
        <f>SUMIFS(VENTAS[Cantidad],VENTAS[Código del producto Vendido],INVENTARIO4[[#This Row],[Code]])</f>
        <v>3</v>
      </c>
      <c r="Q301" s="21">
        <f>INVENTARIO4[[#This Row],[Entradas]]-INVENTARIO4[[#This Row],[Salidas]]</f>
        <v>1</v>
      </c>
      <c r="R301" s="20">
        <v>166</v>
      </c>
      <c r="S301" s="20">
        <v>18</v>
      </c>
      <c r="T301" s="20">
        <f t="shared" si="38"/>
        <v>9.2222222222222214</v>
      </c>
      <c r="U301" s="21">
        <v>150</v>
      </c>
      <c r="V301" s="20">
        <v>10</v>
      </c>
      <c r="W301" s="20">
        <f t="shared" si="39"/>
        <v>1.5</v>
      </c>
      <c r="X301" s="20">
        <f t="shared" si="40"/>
        <v>10.722222222222221</v>
      </c>
      <c r="Y301" s="20">
        <f t="shared" si="41"/>
        <v>15.333333333333332</v>
      </c>
      <c r="Z301" s="20">
        <v>18</v>
      </c>
      <c r="AA301" s="20">
        <f t="shared" si="42"/>
        <v>7.2777777777777786</v>
      </c>
      <c r="AB301" s="20"/>
    </row>
    <row r="302" spans="1:28" ht="14" x14ac:dyDescent="0.15">
      <c r="A302" s="23" t="s">
        <v>287</v>
      </c>
      <c r="B302" s="89"/>
      <c r="C302" s="22" t="s">
        <v>12</v>
      </c>
      <c r="D302" s="102" t="s">
        <v>50</v>
      </c>
      <c r="E302" s="65" t="s">
        <v>844</v>
      </c>
      <c r="F302" s="72" t="s">
        <v>695</v>
      </c>
      <c r="G302" s="66" t="s">
        <v>164</v>
      </c>
      <c r="H302" s="21"/>
      <c r="I302" s="18">
        <v>1</v>
      </c>
      <c r="J302" s="18" t="s">
        <v>14</v>
      </c>
      <c r="K302" s="21" t="str">
        <f>IFERROR(VLOOKUP(INVENTARIO4[[#This Row],[Code]],FOTOS[],2,FALSE),"-")</f>
        <v>-</v>
      </c>
      <c r="L302" s="21"/>
      <c r="M302" s="19">
        <f t="shared" si="37"/>
        <v>18</v>
      </c>
      <c r="N302" s="20"/>
      <c r="O302" s="108">
        <v>2</v>
      </c>
      <c r="P302" s="21">
        <f>SUMIFS(VENTAS[Cantidad],VENTAS[Código del producto Vendido],INVENTARIO4[[#This Row],[Code]])</f>
        <v>0</v>
      </c>
      <c r="Q302" s="21">
        <f>INVENTARIO4[[#This Row],[Entradas]]-INVENTARIO4[[#This Row],[Salidas]]</f>
        <v>2</v>
      </c>
      <c r="R302" s="20">
        <v>166</v>
      </c>
      <c r="S302" s="20">
        <v>18</v>
      </c>
      <c r="T302" s="20">
        <f t="shared" si="38"/>
        <v>9.2222222222222214</v>
      </c>
      <c r="U302" s="21">
        <v>150</v>
      </c>
      <c r="V302" s="20">
        <v>10</v>
      </c>
      <c r="W302" s="20">
        <f t="shared" si="39"/>
        <v>1.5</v>
      </c>
      <c r="X302" s="20">
        <f t="shared" si="40"/>
        <v>10.722222222222221</v>
      </c>
      <c r="Y302" s="20">
        <f t="shared" si="41"/>
        <v>15.333333333333332</v>
      </c>
      <c r="Z302" s="20">
        <v>18</v>
      </c>
      <c r="AA302" s="20">
        <f t="shared" si="42"/>
        <v>7.2777777777777786</v>
      </c>
      <c r="AB302" s="20"/>
    </row>
    <row r="303" spans="1:28" ht="28" x14ac:dyDescent="0.15">
      <c r="A303" s="23" t="s">
        <v>288</v>
      </c>
      <c r="B303" s="89"/>
      <c r="C303" s="22" t="s">
        <v>12</v>
      </c>
      <c r="D303" s="102" t="s">
        <v>50</v>
      </c>
      <c r="E303" s="65" t="s">
        <v>232</v>
      </c>
      <c r="F303" s="72" t="s">
        <v>698</v>
      </c>
      <c r="G303" s="66" t="s">
        <v>164</v>
      </c>
      <c r="H303" s="21"/>
      <c r="I303" s="18">
        <v>1</v>
      </c>
      <c r="J303" s="18" t="s">
        <v>14</v>
      </c>
      <c r="K303" s="21" t="str">
        <f>IFERROR(VLOOKUP(INVENTARIO4[[#This Row],[Code]],FOTOS[],2,FALSE),"-")</f>
        <v>https://github.com/uberboutique/whataform-repo/raw/main/pictures/V0106.jpg</v>
      </c>
      <c r="L303" s="21"/>
      <c r="M303" s="19">
        <f t="shared" si="37"/>
        <v>15</v>
      </c>
      <c r="N303" s="20"/>
      <c r="O303" s="108">
        <v>4</v>
      </c>
      <c r="P303" s="21">
        <f>SUMIFS(VENTAS[Cantidad],VENTAS[Código del producto Vendido],INVENTARIO4[[#This Row],[Code]])</f>
        <v>4</v>
      </c>
      <c r="Q303" s="21">
        <f>INVENTARIO4[[#This Row],[Entradas]]-INVENTARIO4[[#This Row],[Salidas]]</f>
        <v>0</v>
      </c>
      <c r="R303" s="20">
        <v>166</v>
      </c>
      <c r="S303" s="20">
        <v>18</v>
      </c>
      <c r="T303" s="20">
        <f t="shared" si="38"/>
        <v>9.2222222222222214</v>
      </c>
      <c r="U303" s="21">
        <v>150</v>
      </c>
      <c r="V303" s="20">
        <v>10</v>
      </c>
      <c r="W303" s="20">
        <f t="shared" si="39"/>
        <v>1.5</v>
      </c>
      <c r="X303" s="20">
        <f t="shared" si="40"/>
        <v>10.722222222222221</v>
      </c>
      <c r="Y303" s="20">
        <f t="shared" si="41"/>
        <v>15.333333333333332</v>
      </c>
      <c r="Z303" s="20">
        <v>15</v>
      </c>
      <c r="AA303" s="20">
        <f t="shared" si="42"/>
        <v>4.2777777777777786</v>
      </c>
      <c r="AB303" s="20"/>
    </row>
    <row r="304" spans="1:28" ht="14" x14ac:dyDescent="0.15">
      <c r="A304" s="23" t="s">
        <v>289</v>
      </c>
      <c r="B304" s="89"/>
      <c r="C304" s="22" t="s">
        <v>12</v>
      </c>
      <c r="D304" s="102" t="s">
        <v>50</v>
      </c>
      <c r="E304" s="65" t="s">
        <v>843</v>
      </c>
      <c r="F304" s="72" t="s">
        <v>695</v>
      </c>
      <c r="G304" s="66" t="s">
        <v>164</v>
      </c>
      <c r="H304" s="21"/>
      <c r="I304" s="18">
        <v>1</v>
      </c>
      <c r="J304" s="18" t="s">
        <v>14</v>
      </c>
      <c r="K304" s="21" t="str">
        <f>IFERROR(VLOOKUP(INVENTARIO4[[#This Row],[Code]],FOTOS[],2,FALSE),"-")</f>
        <v>-</v>
      </c>
      <c r="L304" s="21"/>
      <c r="M304" s="19">
        <f t="shared" si="37"/>
        <v>18</v>
      </c>
      <c r="N304" s="20"/>
      <c r="O304" s="108">
        <v>4</v>
      </c>
      <c r="P304" s="21">
        <f>SUMIFS(VENTAS[Cantidad],VENTAS[Código del producto Vendido],INVENTARIO4[[#This Row],[Code]])</f>
        <v>2</v>
      </c>
      <c r="Q304" s="21">
        <f>INVENTARIO4[[#This Row],[Entradas]]-INVENTARIO4[[#This Row],[Salidas]]</f>
        <v>2</v>
      </c>
      <c r="R304" s="20">
        <v>166</v>
      </c>
      <c r="S304" s="20">
        <v>18</v>
      </c>
      <c r="T304" s="20">
        <f t="shared" si="38"/>
        <v>9.2222222222222214</v>
      </c>
      <c r="U304" s="21">
        <v>150</v>
      </c>
      <c r="V304" s="20">
        <v>10</v>
      </c>
      <c r="W304" s="20">
        <f t="shared" si="39"/>
        <v>1.5</v>
      </c>
      <c r="X304" s="20">
        <f t="shared" si="40"/>
        <v>10.722222222222221</v>
      </c>
      <c r="Y304" s="20">
        <f t="shared" si="41"/>
        <v>15.333333333333332</v>
      </c>
      <c r="Z304" s="20">
        <v>18</v>
      </c>
      <c r="AA304" s="20">
        <f t="shared" si="42"/>
        <v>7.2777777777777786</v>
      </c>
      <c r="AB304" s="20"/>
    </row>
    <row r="305" spans="1:28" ht="14" x14ac:dyDescent="0.15">
      <c r="A305" s="23" t="s">
        <v>290</v>
      </c>
      <c r="B305" s="89"/>
      <c r="C305" s="22" t="s">
        <v>12</v>
      </c>
      <c r="D305" s="102" t="s">
        <v>50</v>
      </c>
      <c r="E305" s="65" t="s">
        <v>843</v>
      </c>
      <c r="F305" s="72" t="s">
        <v>692</v>
      </c>
      <c r="G305" s="66" t="s">
        <v>164</v>
      </c>
      <c r="H305" s="21"/>
      <c r="I305" s="18">
        <v>1</v>
      </c>
      <c r="J305" s="18" t="s">
        <v>14</v>
      </c>
      <c r="K305" s="21" t="str">
        <f>IFERROR(VLOOKUP(INVENTARIO4[[#This Row],[Code]],FOTOS[],2,FALSE),"-")</f>
        <v>-</v>
      </c>
      <c r="L305" s="21"/>
      <c r="M305" s="19">
        <f t="shared" si="37"/>
        <v>18</v>
      </c>
      <c r="N305" s="20"/>
      <c r="O305" s="111">
        <v>3</v>
      </c>
      <c r="P305" s="21">
        <f>SUMIFS(VENTAS[Cantidad],VENTAS[Código del producto Vendido],INVENTARIO4[[#This Row],[Code]])</f>
        <v>2</v>
      </c>
      <c r="Q305" s="21">
        <f>INVENTARIO4[[#This Row],[Entradas]]-INVENTARIO4[[#This Row],[Salidas]]</f>
        <v>1</v>
      </c>
      <c r="R305" s="20">
        <v>166</v>
      </c>
      <c r="S305" s="20">
        <v>18</v>
      </c>
      <c r="T305" s="20">
        <f t="shared" si="38"/>
        <v>9.2222222222222214</v>
      </c>
      <c r="U305" s="21">
        <v>150</v>
      </c>
      <c r="V305" s="20">
        <v>10</v>
      </c>
      <c r="W305" s="20">
        <f t="shared" si="39"/>
        <v>1.5</v>
      </c>
      <c r="X305" s="20">
        <f t="shared" si="40"/>
        <v>10.722222222222221</v>
      </c>
      <c r="Y305" s="20">
        <f t="shared" si="41"/>
        <v>15.333333333333332</v>
      </c>
      <c r="Z305" s="20">
        <v>18</v>
      </c>
      <c r="AA305" s="20">
        <f t="shared" si="42"/>
        <v>7.2777777777777786</v>
      </c>
      <c r="AB305" s="20"/>
    </row>
    <row r="306" spans="1:28" ht="28" x14ac:dyDescent="0.15">
      <c r="A306" s="23" t="s">
        <v>291</v>
      </c>
      <c r="B306" s="89"/>
      <c r="C306" s="22" t="s">
        <v>12</v>
      </c>
      <c r="D306" s="102" t="s">
        <v>50</v>
      </c>
      <c r="E306" s="65" t="s">
        <v>233</v>
      </c>
      <c r="F306" s="72" t="s">
        <v>695</v>
      </c>
      <c r="G306" s="66" t="s">
        <v>164</v>
      </c>
      <c r="H306" s="21"/>
      <c r="I306" s="18">
        <v>1</v>
      </c>
      <c r="J306" s="18" t="s">
        <v>14</v>
      </c>
      <c r="K306" s="21" t="str">
        <f>IFERROR(VLOOKUP(INVENTARIO4[[#This Row],[Code]],FOTOS[],2,FALSE),"-")</f>
        <v>https://github.com/uberboutique/whataform-repo/raw/main/pictures/V0109.jpg</v>
      </c>
      <c r="L306" s="21"/>
      <c r="M306" s="19">
        <f t="shared" si="37"/>
        <v>15</v>
      </c>
      <c r="N306" s="20"/>
      <c r="O306" s="108">
        <v>4</v>
      </c>
      <c r="P306" s="21">
        <f>SUMIFS(VENTAS[Cantidad],VENTAS[Código del producto Vendido],INVENTARIO4[[#This Row],[Code]])</f>
        <v>4</v>
      </c>
      <c r="Q306" s="21">
        <f>INVENTARIO4[[#This Row],[Entradas]]-INVENTARIO4[[#This Row],[Salidas]]</f>
        <v>0</v>
      </c>
      <c r="R306" s="20">
        <v>166</v>
      </c>
      <c r="S306" s="20">
        <v>18</v>
      </c>
      <c r="T306" s="20">
        <f t="shared" si="38"/>
        <v>9.2222222222222214</v>
      </c>
      <c r="U306" s="21">
        <v>150</v>
      </c>
      <c r="V306" s="20">
        <v>10</v>
      </c>
      <c r="W306" s="20">
        <f t="shared" si="39"/>
        <v>1.5</v>
      </c>
      <c r="X306" s="20">
        <f t="shared" si="40"/>
        <v>10.722222222222221</v>
      </c>
      <c r="Y306" s="20">
        <f t="shared" si="41"/>
        <v>15.333333333333332</v>
      </c>
      <c r="Z306" s="20">
        <v>15</v>
      </c>
      <c r="AA306" s="20">
        <f t="shared" si="42"/>
        <v>4.2777777777777786</v>
      </c>
      <c r="AB306" s="20"/>
    </row>
    <row r="307" spans="1:28" ht="14" x14ac:dyDescent="0.15">
      <c r="A307" s="23" t="s">
        <v>292</v>
      </c>
      <c r="B307" s="89"/>
      <c r="C307" s="22" t="s">
        <v>12</v>
      </c>
      <c r="D307" s="102" t="s">
        <v>50</v>
      </c>
      <c r="E307" s="65" t="s">
        <v>920</v>
      </c>
      <c r="F307" s="72" t="s">
        <v>692</v>
      </c>
      <c r="G307" s="66" t="s">
        <v>164</v>
      </c>
      <c r="H307" s="21"/>
      <c r="I307" s="18">
        <v>1</v>
      </c>
      <c r="J307" s="18" t="s">
        <v>14</v>
      </c>
      <c r="K307" s="21" t="str">
        <f>IFERROR(VLOOKUP(INVENTARIO4[[#This Row],[Code]],FOTOS[],2,FALSE),"-")</f>
        <v>-</v>
      </c>
      <c r="L307" s="21"/>
      <c r="M307" s="19">
        <f t="shared" si="37"/>
        <v>15</v>
      </c>
      <c r="N307" s="20"/>
      <c r="O307" s="111">
        <v>3</v>
      </c>
      <c r="P307" s="21">
        <f>SUMIFS(VENTAS[Cantidad],VENTAS[Código del producto Vendido],INVENTARIO4[[#This Row],[Code]])</f>
        <v>0</v>
      </c>
      <c r="Q307" s="21">
        <f>INVENTARIO4[[#This Row],[Entradas]]-INVENTARIO4[[#This Row],[Salidas]]</f>
        <v>3</v>
      </c>
      <c r="R307" s="20">
        <v>166</v>
      </c>
      <c r="S307" s="20">
        <v>18</v>
      </c>
      <c r="T307" s="20">
        <f t="shared" si="38"/>
        <v>9.2222222222222214</v>
      </c>
      <c r="U307" s="21">
        <v>150</v>
      </c>
      <c r="V307" s="20">
        <v>10</v>
      </c>
      <c r="W307" s="20">
        <f t="shared" si="39"/>
        <v>1.5</v>
      </c>
      <c r="X307" s="20">
        <f t="shared" si="40"/>
        <v>10.722222222222221</v>
      </c>
      <c r="Y307" s="20">
        <f t="shared" si="41"/>
        <v>15.333333333333332</v>
      </c>
      <c r="Z307" s="20">
        <v>15</v>
      </c>
      <c r="AA307" s="20">
        <f t="shared" si="42"/>
        <v>4.2777777777777786</v>
      </c>
      <c r="AB307" s="20"/>
    </row>
    <row r="308" spans="1:28" ht="14" x14ac:dyDescent="0.15">
      <c r="A308" s="23" t="s">
        <v>293</v>
      </c>
      <c r="B308" s="89"/>
      <c r="C308" s="22" t="s">
        <v>12</v>
      </c>
      <c r="D308" s="102" t="s">
        <v>50</v>
      </c>
      <c r="E308" s="65" t="s">
        <v>920</v>
      </c>
      <c r="F308" s="72" t="s">
        <v>695</v>
      </c>
      <c r="G308" s="66" t="s">
        <v>164</v>
      </c>
      <c r="H308" s="21"/>
      <c r="I308" s="18">
        <v>1</v>
      </c>
      <c r="J308" s="18" t="s">
        <v>14</v>
      </c>
      <c r="K308" s="21" t="str">
        <f>IFERROR(VLOOKUP(INVENTARIO4[[#This Row],[Code]],FOTOS[],2,FALSE),"-")</f>
        <v>-</v>
      </c>
      <c r="L308" s="21"/>
      <c r="M308" s="19">
        <f t="shared" si="37"/>
        <v>15</v>
      </c>
      <c r="N308" s="20"/>
      <c r="O308" s="108">
        <v>2</v>
      </c>
      <c r="P308" s="21">
        <f>SUMIFS(VENTAS[Cantidad],VENTAS[Código del producto Vendido],INVENTARIO4[[#This Row],[Code]])</f>
        <v>1</v>
      </c>
      <c r="Q308" s="21">
        <f>INVENTARIO4[[#This Row],[Entradas]]-INVENTARIO4[[#This Row],[Salidas]]</f>
        <v>1</v>
      </c>
      <c r="R308" s="20">
        <v>166</v>
      </c>
      <c r="S308" s="20">
        <v>18</v>
      </c>
      <c r="T308" s="20">
        <f t="shared" si="38"/>
        <v>9.2222222222222214</v>
      </c>
      <c r="U308" s="21">
        <v>150</v>
      </c>
      <c r="V308" s="20">
        <v>10</v>
      </c>
      <c r="W308" s="20">
        <f t="shared" si="39"/>
        <v>1.5</v>
      </c>
      <c r="X308" s="20">
        <f t="shared" si="40"/>
        <v>10.722222222222221</v>
      </c>
      <c r="Y308" s="20">
        <f t="shared" si="41"/>
        <v>15.333333333333332</v>
      </c>
      <c r="Z308" s="20">
        <v>15</v>
      </c>
      <c r="AA308" s="20">
        <f t="shared" si="42"/>
        <v>4.2777777777777786</v>
      </c>
      <c r="AB308" s="20"/>
    </row>
    <row r="309" spans="1:28" ht="14" x14ac:dyDescent="0.15">
      <c r="A309" s="23" t="s">
        <v>294</v>
      </c>
      <c r="B309" s="89"/>
      <c r="C309" s="22" t="s">
        <v>12</v>
      </c>
      <c r="D309" s="102" t="s">
        <v>50</v>
      </c>
      <c r="E309" s="65" t="s">
        <v>920</v>
      </c>
      <c r="F309" s="72" t="s">
        <v>698</v>
      </c>
      <c r="G309" s="66" t="s">
        <v>164</v>
      </c>
      <c r="H309" s="21"/>
      <c r="I309" s="18">
        <v>1</v>
      </c>
      <c r="J309" s="18" t="s">
        <v>14</v>
      </c>
      <c r="K309" s="21" t="str">
        <f>IFERROR(VLOOKUP(INVENTARIO4[[#This Row],[Code]],FOTOS[],2,FALSE),"-")</f>
        <v>-</v>
      </c>
      <c r="L309" s="21"/>
      <c r="M309" s="19">
        <f t="shared" si="37"/>
        <v>15</v>
      </c>
      <c r="N309" s="20"/>
      <c r="O309" s="111">
        <v>3</v>
      </c>
      <c r="P309" s="21">
        <f>SUMIFS(VENTAS[Cantidad],VENTAS[Código del producto Vendido],INVENTARIO4[[#This Row],[Code]])</f>
        <v>2</v>
      </c>
      <c r="Q309" s="21">
        <f>INVENTARIO4[[#This Row],[Entradas]]-INVENTARIO4[[#This Row],[Salidas]]</f>
        <v>1</v>
      </c>
      <c r="R309" s="20">
        <v>166</v>
      </c>
      <c r="S309" s="20">
        <v>18</v>
      </c>
      <c r="T309" s="20">
        <f t="shared" si="38"/>
        <v>9.2222222222222214</v>
      </c>
      <c r="U309" s="21">
        <v>150</v>
      </c>
      <c r="V309" s="20">
        <v>10</v>
      </c>
      <c r="W309" s="20">
        <f t="shared" si="39"/>
        <v>1.5</v>
      </c>
      <c r="X309" s="20">
        <f t="shared" si="40"/>
        <v>10.722222222222221</v>
      </c>
      <c r="Y309" s="20">
        <f t="shared" si="41"/>
        <v>15.333333333333332</v>
      </c>
      <c r="Z309" s="20">
        <v>15</v>
      </c>
      <c r="AA309" s="20">
        <f t="shared" si="42"/>
        <v>4.2777777777777786</v>
      </c>
      <c r="AB309" s="20"/>
    </row>
    <row r="310" spans="1:28" ht="28" x14ac:dyDescent="0.15">
      <c r="A310" s="23" t="s">
        <v>295</v>
      </c>
      <c r="B310" s="89"/>
      <c r="C310" s="22" t="s">
        <v>12</v>
      </c>
      <c r="D310" s="102" t="s">
        <v>50</v>
      </c>
      <c r="E310" s="65" t="s">
        <v>234</v>
      </c>
      <c r="F310" s="72" t="s">
        <v>698</v>
      </c>
      <c r="G310" s="66" t="s">
        <v>164</v>
      </c>
      <c r="H310" s="21"/>
      <c r="I310" s="18">
        <v>1</v>
      </c>
      <c r="J310" s="18" t="s">
        <v>14</v>
      </c>
      <c r="K310" s="21" t="str">
        <f>IFERROR(VLOOKUP(INVENTARIO4[[#This Row],[Code]],FOTOS[],2,FALSE),"-")</f>
        <v>https://github.com/uberboutique/whataform-repo/raw/main/pictures/V0113.jpg</v>
      </c>
      <c r="L310" s="21"/>
      <c r="M310" s="19">
        <f t="shared" si="37"/>
        <v>20</v>
      </c>
      <c r="N310" s="20"/>
      <c r="O310" s="108">
        <v>4</v>
      </c>
      <c r="P310" s="21">
        <f>SUMIFS(VENTAS[Cantidad],VENTAS[Código del producto Vendido],INVENTARIO4[[#This Row],[Code]])</f>
        <v>4</v>
      </c>
      <c r="Q310" s="21">
        <f>INVENTARIO4[[#This Row],[Entradas]]-INVENTARIO4[[#This Row],[Salidas]]</f>
        <v>0</v>
      </c>
      <c r="R310" s="20">
        <v>166</v>
      </c>
      <c r="S310" s="20">
        <v>18</v>
      </c>
      <c r="T310" s="20">
        <f t="shared" si="38"/>
        <v>9.2222222222222214</v>
      </c>
      <c r="U310" s="21">
        <v>150</v>
      </c>
      <c r="V310" s="20">
        <v>10</v>
      </c>
      <c r="W310" s="20">
        <f t="shared" si="39"/>
        <v>1.5</v>
      </c>
      <c r="X310" s="20">
        <f t="shared" si="40"/>
        <v>10.722222222222221</v>
      </c>
      <c r="Y310" s="20">
        <f t="shared" si="41"/>
        <v>15.333333333333332</v>
      </c>
      <c r="Z310" s="20">
        <v>20</v>
      </c>
      <c r="AA310" s="20">
        <f t="shared" si="42"/>
        <v>9.2777777777777786</v>
      </c>
      <c r="AB310" s="20"/>
    </row>
    <row r="311" spans="1:28" ht="28" x14ac:dyDescent="0.15">
      <c r="A311" s="23" t="s">
        <v>296</v>
      </c>
      <c r="B311" s="89"/>
      <c r="C311" s="22" t="s">
        <v>12</v>
      </c>
      <c r="D311" s="102" t="s">
        <v>50</v>
      </c>
      <c r="E311" s="65" t="s">
        <v>235</v>
      </c>
      <c r="F311" s="72" t="s">
        <v>698</v>
      </c>
      <c r="G311" s="66" t="s">
        <v>164</v>
      </c>
      <c r="H311" s="21"/>
      <c r="I311" s="18">
        <v>1</v>
      </c>
      <c r="J311" s="18" t="s">
        <v>14</v>
      </c>
      <c r="K311" s="21" t="str">
        <f>IFERROR(VLOOKUP(INVENTARIO4[[#This Row],[Code]],FOTOS[],2,FALSE),"-")</f>
        <v>https://github.com/uberboutique/whataform-repo/raw/main/pictures/V0114.jpg</v>
      </c>
      <c r="L311" s="21"/>
      <c r="M311" s="19">
        <f t="shared" si="37"/>
        <v>20</v>
      </c>
      <c r="N311" s="20"/>
      <c r="O311" s="108">
        <v>4</v>
      </c>
      <c r="P311" s="21">
        <f>SUMIFS(VENTAS[Cantidad],VENTAS[Código del producto Vendido],INVENTARIO4[[#This Row],[Code]])</f>
        <v>4</v>
      </c>
      <c r="Q311" s="21">
        <f>INVENTARIO4[[#This Row],[Entradas]]-INVENTARIO4[[#This Row],[Salidas]]</f>
        <v>0</v>
      </c>
      <c r="R311" s="20">
        <v>166</v>
      </c>
      <c r="S311" s="20">
        <v>18</v>
      </c>
      <c r="T311" s="20">
        <f t="shared" si="38"/>
        <v>9.2222222222222214</v>
      </c>
      <c r="U311" s="21">
        <v>150</v>
      </c>
      <c r="V311" s="20">
        <v>10</v>
      </c>
      <c r="W311" s="20">
        <f t="shared" si="39"/>
        <v>1.5</v>
      </c>
      <c r="X311" s="20">
        <f t="shared" si="40"/>
        <v>10.722222222222221</v>
      </c>
      <c r="Y311" s="20">
        <f t="shared" si="41"/>
        <v>15.333333333333332</v>
      </c>
      <c r="Z311" s="20">
        <v>20</v>
      </c>
      <c r="AA311" s="20">
        <f t="shared" si="42"/>
        <v>9.2777777777777786</v>
      </c>
      <c r="AB311" s="20"/>
    </row>
    <row r="312" spans="1:28" ht="28" x14ac:dyDescent="0.15">
      <c r="A312" s="23" t="s">
        <v>297</v>
      </c>
      <c r="B312" s="89"/>
      <c r="C312" s="22" t="s">
        <v>12</v>
      </c>
      <c r="D312" s="102" t="s">
        <v>50</v>
      </c>
      <c r="E312" s="65" t="s">
        <v>236</v>
      </c>
      <c r="F312" s="72" t="s">
        <v>698</v>
      </c>
      <c r="G312" s="66" t="s">
        <v>164</v>
      </c>
      <c r="H312" s="21"/>
      <c r="I312" s="18">
        <v>1</v>
      </c>
      <c r="J312" s="18" t="s">
        <v>14</v>
      </c>
      <c r="K312" s="21" t="str">
        <f>IFERROR(VLOOKUP(INVENTARIO4[[#This Row],[Code]],FOTOS[],2,FALSE),"-")</f>
        <v>https://github.com/uberboutique/whataform-repo/raw/main/pictures/V0115.jpg</v>
      </c>
      <c r="L312" s="21"/>
      <c r="M312" s="19">
        <f t="shared" si="37"/>
        <v>20</v>
      </c>
      <c r="N312" s="20"/>
      <c r="O312" s="108">
        <v>4</v>
      </c>
      <c r="P312" s="21">
        <f>SUMIFS(VENTAS[Cantidad],VENTAS[Código del producto Vendido],INVENTARIO4[[#This Row],[Code]])</f>
        <v>4</v>
      </c>
      <c r="Q312" s="21">
        <f>INVENTARIO4[[#This Row],[Entradas]]-INVENTARIO4[[#This Row],[Salidas]]</f>
        <v>0</v>
      </c>
      <c r="R312" s="20">
        <v>166</v>
      </c>
      <c r="S312" s="20">
        <v>18</v>
      </c>
      <c r="T312" s="20">
        <f t="shared" si="38"/>
        <v>9.2222222222222214</v>
      </c>
      <c r="U312" s="21">
        <v>150</v>
      </c>
      <c r="V312" s="20">
        <v>10</v>
      </c>
      <c r="W312" s="20">
        <f t="shared" si="39"/>
        <v>1.5</v>
      </c>
      <c r="X312" s="20">
        <f t="shared" si="40"/>
        <v>10.722222222222221</v>
      </c>
      <c r="Y312" s="20">
        <f t="shared" si="41"/>
        <v>15.333333333333332</v>
      </c>
      <c r="Z312" s="20">
        <v>20</v>
      </c>
      <c r="AA312" s="20">
        <f t="shared" si="42"/>
        <v>9.2777777777777786</v>
      </c>
      <c r="AB312" s="20"/>
    </row>
    <row r="313" spans="1:28" ht="28" x14ac:dyDescent="0.15">
      <c r="A313" s="23" t="s">
        <v>298</v>
      </c>
      <c r="B313" s="89"/>
      <c r="C313" s="22" t="s">
        <v>12</v>
      </c>
      <c r="D313" s="102" t="s">
        <v>50</v>
      </c>
      <c r="E313" s="65" t="s">
        <v>237</v>
      </c>
      <c r="F313" s="72" t="s">
        <v>698</v>
      </c>
      <c r="G313" s="66" t="s">
        <v>164</v>
      </c>
      <c r="H313" s="21"/>
      <c r="I313" s="18">
        <v>1</v>
      </c>
      <c r="J313" s="18" t="s">
        <v>14</v>
      </c>
      <c r="K313" s="21" t="str">
        <f>IFERROR(VLOOKUP(INVENTARIO4[[#This Row],[Code]],FOTOS[],2,FALSE),"-")</f>
        <v>https://github.com/uberboutique/whataform-repo/raw/main/pictures/V0116.jpg</v>
      </c>
      <c r="L313" s="21"/>
      <c r="M313" s="19">
        <f t="shared" si="37"/>
        <v>20</v>
      </c>
      <c r="N313" s="20"/>
      <c r="O313" s="108">
        <v>4</v>
      </c>
      <c r="P313" s="21">
        <f>SUMIFS(VENTAS[Cantidad],VENTAS[Código del producto Vendido],INVENTARIO4[[#This Row],[Code]])</f>
        <v>4</v>
      </c>
      <c r="Q313" s="21">
        <f>INVENTARIO4[[#This Row],[Entradas]]-INVENTARIO4[[#This Row],[Salidas]]</f>
        <v>0</v>
      </c>
      <c r="R313" s="20">
        <v>166</v>
      </c>
      <c r="S313" s="20">
        <v>18</v>
      </c>
      <c r="T313" s="20">
        <f t="shared" si="38"/>
        <v>9.2222222222222214</v>
      </c>
      <c r="U313" s="21">
        <v>150</v>
      </c>
      <c r="V313" s="20">
        <v>10</v>
      </c>
      <c r="W313" s="20">
        <f t="shared" si="39"/>
        <v>1.5</v>
      </c>
      <c r="X313" s="20">
        <f t="shared" si="40"/>
        <v>10.722222222222221</v>
      </c>
      <c r="Y313" s="20">
        <f t="shared" si="41"/>
        <v>15.333333333333332</v>
      </c>
      <c r="Z313" s="20">
        <v>20</v>
      </c>
      <c r="AA313" s="20">
        <f t="shared" si="42"/>
        <v>9.2777777777777786</v>
      </c>
      <c r="AB313" s="20"/>
    </row>
    <row r="314" spans="1:28" ht="14" x14ac:dyDescent="0.15">
      <c r="A314" s="23" t="s">
        <v>299</v>
      </c>
      <c r="B314" s="89"/>
      <c r="C314" s="22" t="s">
        <v>12</v>
      </c>
      <c r="D314" s="102" t="s">
        <v>50</v>
      </c>
      <c r="E314" s="65" t="s">
        <v>238</v>
      </c>
      <c r="F314" s="72" t="s">
        <v>698</v>
      </c>
      <c r="G314" s="66" t="s">
        <v>164</v>
      </c>
      <c r="H314" s="21"/>
      <c r="I314" s="18">
        <v>1</v>
      </c>
      <c r="J314" s="18" t="s">
        <v>14</v>
      </c>
      <c r="K314" s="21" t="str">
        <f>IFERROR(VLOOKUP(INVENTARIO4[[#This Row],[Code]],FOTOS[],2,FALSE),"-")</f>
        <v>https://github.com/uberboutique/whataform-repo/raw/main/pictures/V0117.jpg</v>
      </c>
      <c r="L314" s="21"/>
      <c r="M314" s="19">
        <f t="shared" si="37"/>
        <v>20</v>
      </c>
      <c r="N314" s="20"/>
      <c r="O314" s="108">
        <v>4</v>
      </c>
      <c r="P314" s="21">
        <f>SUMIFS(VENTAS[Cantidad],VENTAS[Código del producto Vendido],INVENTARIO4[[#This Row],[Code]])</f>
        <v>4</v>
      </c>
      <c r="Q314" s="21">
        <f>INVENTARIO4[[#This Row],[Entradas]]-INVENTARIO4[[#This Row],[Salidas]]</f>
        <v>0</v>
      </c>
      <c r="R314" s="20">
        <v>166</v>
      </c>
      <c r="S314" s="20">
        <v>18</v>
      </c>
      <c r="T314" s="20">
        <f t="shared" si="38"/>
        <v>9.2222222222222214</v>
      </c>
      <c r="U314" s="21">
        <v>150</v>
      </c>
      <c r="V314" s="20">
        <v>10</v>
      </c>
      <c r="W314" s="20">
        <f t="shared" si="39"/>
        <v>1.5</v>
      </c>
      <c r="X314" s="20">
        <f t="shared" si="40"/>
        <v>10.722222222222221</v>
      </c>
      <c r="Y314" s="20">
        <f t="shared" si="41"/>
        <v>15.333333333333332</v>
      </c>
      <c r="Z314" s="20">
        <v>20</v>
      </c>
      <c r="AA314" s="20">
        <f t="shared" si="42"/>
        <v>9.2777777777777786</v>
      </c>
      <c r="AB314" s="20"/>
    </row>
    <row r="315" spans="1:28" ht="14" x14ac:dyDescent="0.15">
      <c r="A315" s="23" t="s">
        <v>300</v>
      </c>
      <c r="B315" s="89"/>
      <c r="C315" s="22" t="s">
        <v>12</v>
      </c>
      <c r="D315" s="102" t="s">
        <v>50</v>
      </c>
      <c r="E315" s="65" t="s">
        <v>239</v>
      </c>
      <c r="F315" s="72" t="s">
        <v>695</v>
      </c>
      <c r="G315" s="66" t="s">
        <v>164</v>
      </c>
      <c r="H315" s="21"/>
      <c r="I315" s="18">
        <v>1</v>
      </c>
      <c r="J315" s="18" t="s">
        <v>14</v>
      </c>
      <c r="K315" s="21" t="str">
        <f>IFERROR(VLOOKUP(INVENTARIO4[[#This Row],[Code]],FOTOS[],2,FALSE),"-")</f>
        <v>https://github.com/uberboutique/whataform-repo/raw/main/pictures/V0118.jpg</v>
      </c>
      <c r="L315" s="21"/>
      <c r="M315" s="19">
        <f t="shared" si="37"/>
        <v>15</v>
      </c>
      <c r="N315" s="20"/>
      <c r="O315" s="108">
        <v>4</v>
      </c>
      <c r="P315" s="21">
        <f>SUMIFS(VENTAS[Cantidad],VENTAS[Código del producto Vendido],INVENTARIO4[[#This Row],[Code]])</f>
        <v>4</v>
      </c>
      <c r="Q315" s="21">
        <f>INVENTARIO4[[#This Row],[Entradas]]-INVENTARIO4[[#This Row],[Salidas]]</f>
        <v>0</v>
      </c>
      <c r="R315" s="20">
        <v>166</v>
      </c>
      <c r="S315" s="20">
        <v>18</v>
      </c>
      <c r="T315" s="20">
        <f t="shared" si="38"/>
        <v>9.2222222222222214</v>
      </c>
      <c r="U315" s="21">
        <v>150</v>
      </c>
      <c r="V315" s="20">
        <v>10</v>
      </c>
      <c r="W315" s="20">
        <f t="shared" si="39"/>
        <v>1.5</v>
      </c>
      <c r="X315" s="20">
        <f t="shared" si="40"/>
        <v>10.722222222222221</v>
      </c>
      <c r="Y315" s="20">
        <f t="shared" si="41"/>
        <v>15.333333333333332</v>
      </c>
      <c r="Z315" s="20">
        <v>15</v>
      </c>
      <c r="AA315" s="20">
        <f t="shared" si="42"/>
        <v>4.2777777777777786</v>
      </c>
      <c r="AB315" s="20"/>
    </row>
    <row r="316" spans="1:28" ht="14" x14ac:dyDescent="0.15">
      <c r="A316" s="23" t="s">
        <v>330</v>
      </c>
      <c r="B316" s="89"/>
      <c r="C316" s="22" t="s">
        <v>12</v>
      </c>
      <c r="D316" s="102" t="s">
        <v>52</v>
      </c>
      <c r="E316" s="65" t="s">
        <v>842</v>
      </c>
      <c r="F316" s="72" t="s">
        <v>692</v>
      </c>
      <c r="G316" s="66" t="s">
        <v>164</v>
      </c>
      <c r="H316" s="21"/>
      <c r="I316" s="18">
        <v>1</v>
      </c>
      <c r="J316" s="18" t="s">
        <v>14</v>
      </c>
      <c r="K316" s="21" t="str">
        <f>IFERROR(VLOOKUP(INVENTARIO4[[#This Row],[Code]],FOTOS[],2,FALSE),"-")</f>
        <v>-</v>
      </c>
      <c r="L316" s="21"/>
      <c r="M316" s="19">
        <f t="shared" si="37"/>
        <v>9</v>
      </c>
      <c r="N316" s="20"/>
      <c r="O316" s="108">
        <v>3</v>
      </c>
      <c r="P316" s="21">
        <f>SUMIFS(VENTAS[Cantidad],VENTAS[Código del producto Vendido],INVENTARIO4[[#This Row],[Code]])</f>
        <v>0</v>
      </c>
      <c r="Q316" s="21">
        <f>INVENTARIO4[[#This Row],[Entradas]]-INVENTARIO4[[#This Row],[Salidas]]</f>
        <v>3</v>
      </c>
      <c r="R316" s="20">
        <v>81.75</v>
      </c>
      <c r="S316" s="20">
        <v>18</v>
      </c>
      <c r="T316" s="20">
        <f t="shared" si="38"/>
        <v>4.541666666666667</v>
      </c>
      <c r="U316" s="21">
        <v>45</v>
      </c>
      <c r="V316" s="20">
        <v>8</v>
      </c>
      <c r="W316" s="20">
        <f t="shared" si="39"/>
        <v>0.36</v>
      </c>
      <c r="X316" s="20">
        <f t="shared" si="40"/>
        <v>4.9016666666666673</v>
      </c>
      <c r="Y316" s="20">
        <f t="shared" si="41"/>
        <v>7.1725000000000003</v>
      </c>
      <c r="Z316" s="20">
        <v>9</v>
      </c>
      <c r="AA316" s="20">
        <f t="shared" si="42"/>
        <v>4.0983333333333327</v>
      </c>
      <c r="AB316" s="20"/>
    </row>
    <row r="317" spans="1:28" ht="14" x14ac:dyDescent="0.15">
      <c r="A317" s="23" t="s">
        <v>331</v>
      </c>
      <c r="B317" s="89"/>
      <c r="C317" s="22" t="s">
        <v>12</v>
      </c>
      <c r="D317" s="102" t="s">
        <v>52</v>
      </c>
      <c r="E317" s="65" t="s">
        <v>842</v>
      </c>
      <c r="F317" s="72" t="s">
        <v>695</v>
      </c>
      <c r="G317" s="66" t="s">
        <v>164</v>
      </c>
      <c r="H317" s="21"/>
      <c r="I317" s="18">
        <v>1</v>
      </c>
      <c r="J317" s="18" t="s">
        <v>14</v>
      </c>
      <c r="K317" s="21" t="str">
        <f>IFERROR(VLOOKUP(INVENTARIO4[[#This Row],[Code]],FOTOS[],2,FALSE),"-")</f>
        <v>-</v>
      </c>
      <c r="L317" s="21"/>
      <c r="M317" s="19">
        <f t="shared" si="37"/>
        <v>9</v>
      </c>
      <c r="N317" s="20"/>
      <c r="O317" s="111">
        <v>3</v>
      </c>
      <c r="P317" s="21">
        <f>SUMIFS(VENTAS[Cantidad],VENTAS[Código del producto Vendido],INVENTARIO4[[#This Row],[Code]])</f>
        <v>0</v>
      </c>
      <c r="Q317" s="21">
        <f>INVENTARIO4[[#This Row],[Entradas]]-INVENTARIO4[[#This Row],[Salidas]]</f>
        <v>3</v>
      </c>
      <c r="R317" s="20">
        <v>81.75</v>
      </c>
      <c r="S317" s="20">
        <v>18</v>
      </c>
      <c r="T317" s="20">
        <f t="shared" si="38"/>
        <v>4.541666666666667</v>
      </c>
      <c r="U317" s="21">
        <v>45</v>
      </c>
      <c r="V317" s="20">
        <v>8</v>
      </c>
      <c r="W317" s="20">
        <f t="shared" si="39"/>
        <v>0.36</v>
      </c>
      <c r="X317" s="20">
        <f t="shared" si="40"/>
        <v>4.9016666666666673</v>
      </c>
      <c r="Y317" s="20">
        <f t="shared" si="41"/>
        <v>7.1725000000000003</v>
      </c>
      <c r="Z317" s="20">
        <v>9</v>
      </c>
      <c r="AA317" s="20">
        <f t="shared" si="42"/>
        <v>4.0983333333333327</v>
      </c>
      <c r="AB317" s="20"/>
    </row>
    <row r="318" spans="1:28" ht="14" x14ac:dyDescent="0.15">
      <c r="A318" s="23" t="s">
        <v>332</v>
      </c>
      <c r="B318" s="89"/>
      <c r="C318" s="22" t="s">
        <v>12</v>
      </c>
      <c r="D318" s="102" t="s">
        <v>52</v>
      </c>
      <c r="E318" s="65" t="s">
        <v>842</v>
      </c>
      <c r="F318" s="72" t="s">
        <v>698</v>
      </c>
      <c r="G318" s="66" t="s">
        <v>164</v>
      </c>
      <c r="H318" s="21"/>
      <c r="I318" s="18">
        <v>1</v>
      </c>
      <c r="J318" s="18" t="s">
        <v>14</v>
      </c>
      <c r="K318" s="21" t="str">
        <f>IFERROR(VLOOKUP(INVENTARIO4[[#This Row],[Code]],FOTOS[],2,FALSE),"-")</f>
        <v>-</v>
      </c>
      <c r="L318" s="21"/>
      <c r="M318" s="19">
        <f t="shared" si="37"/>
        <v>9</v>
      </c>
      <c r="N318" s="20"/>
      <c r="O318" s="108">
        <v>3</v>
      </c>
      <c r="P318" s="21">
        <f>SUMIFS(VENTAS[Cantidad],VENTAS[Código del producto Vendido],INVENTARIO4[[#This Row],[Code]])</f>
        <v>1</v>
      </c>
      <c r="Q318" s="21">
        <f>INVENTARIO4[[#This Row],[Entradas]]-INVENTARIO4[[#This Row],[Salidas]]</f>
        <v>2</v>
      </c>
      <c r="R318" s="20">
        <v>81.75</v>
      </c>
      <c r="S318" s="20">
        <v>18</v>
      </c>
      <c r="T318" s="20">
        <f t="shared" si="38"/>
        <v>4.541666666666667</v>
      </c>
      <c r="U318" s="21">
        <v>45</v>
      </c>
      <c r="V318" s="20">
        <v>8</v>
      </c>
      <c r="W318" s="20">
        <f t="shared" si="39"/>
        <v>0.36</v>
      </c>
      <c r="X318" s="20">
        <f t="shared" si="40"/>
        <v>4.9016666666666673</v>
      </c>
      <c r="Y318" s="20">
        <f t="shared" si="41"/>
        <v>7.1725000000000003</v>
      </c>
      <c r="Z318" s="20">
        <v>9</v>
      </c>
      <c r="AA318" s="20">
        <f t="shared" si="42"/>
        <v>4.0983333333333327</v>
      </c>
      <c r="AB318" s="20"/>
    </row>
    <row r="319" spans="1:28" ht="14" x14ac:dyDescent="0.15">
      <c r="A319" s="23" t="s">
        <v>333</v>
      </c>
      <c r="B319" s="89"/>
      <c r="C319" s="22" t="s">
        <v>12</v>
      </c>
      <c r="D319" s="102" t="s">
        <v>52</v>
      </c>
      <c r="E319" s="65" t="s">
        <v>240</v>
      </c>
      <c r="F319" s="72" t="s">
        <v>697</v>
      </c>
      <c r="G319" s="66" t="s">
        <v>164</v>
      </c>
      <c r="H319" s="21"/>
      <c r="I319" s="18">
        <v>1</v>
      </c>
      <c r="J319" s="18" t="s">
        <v>14</v>
      </c>
      <c r="K319" s="21" t="str">
        <f>IFERROR(VLOOKUP(INVENTARIO4[[#This Row],[Code]],FOTOS[],2,FALSE),"-")</f>
        <v>https://github.com/uberboutique/whataform-repo/raw/main/pictures/B0043.jpg</v>
      </c>
      <c r="L319" s="21"/>
      <c r="M319" s="19">
        <f t="shared" si="37"/>
        <v>9</v>
      </c>
      <c r="N319" s="20"/>
      <c r="O319" s="108">
        <v>3</v>
      </c>
      <c r="P319" s="21">
        <f>SUMIFS(VENTAS[Cantidad],VENTAS[Código del producto Vendido],INVENTARIO4[[#This Row],[Code]])</f>
        <v>3</v>
      </c>
      <c r="Q319" s="21">
        <f>INVENTARIO4[[#This Row],[Entradas]]-INVENTARIO4[[#This Row],[Salidas]]</f>
        <v>0</v>
      </c>
      <c r="R319" s="20">
        <v>91.5</v>
      </c>
      <c r="S319" s="20">
        <v>18</v>
      </c>
      <c r="T319" s="20">
        <f t="shared" si="38"/>
        <v>5.083333333333333</v>
      </c>
      <c r="U319" s="21">
        <v>45</v>
      </c>
      <c r="V319" s="20">
        <v>8</v>
      </c>
      <c r="W319" s="20">
        <f t="shared" si="39"/>
        <v>0.36</v>
      </c>
      <c r="X319" s="20">
        <f t="shared" si="40"/>
        <v>5.4433333333333334</v>
      </c>
      <c r="Y319" s="20">
        <f t="shared" si="41"/>
        <v>7.9850000000000003</v>
      </c>
      <c r="Z319" s="20">
        <v>9</v>
      </c>
      <c r="AA319" s="20">
        <f t="shared" si="42"/>
        <v>3.5566666666666671</v>
      </c>
      <c r="AB319" s="20"/>
    </row>
    <row r="320" spans="1:28" ht="14" x14ac:dyDescent="0.15">
      <c r="A320" s="23" t="s">
        <v>334</v>
      </c>
      <c r="B320" s="89"/>
      <c r="C320" s="22" t="s">
        <v>12</v>
      </c>
      <c r="D320" s="102" t="s">
        <v>52</v>
      </c>
      <c r="E320" s="65" t="s">
        <v>241</v>
      </c>
      <c r="F320" s="72" t="s">
        <v>695</v>
      </c>
      <c r="G320" s="66" t="s">
        <v>164</v>
      </c>
      <c r="H320" s="21"/>
      <c r="I320" s="18">
        <v>1</v>
      </c>
      <c r="J320" s="18" t="s">
        <v>14</v>
      </c>
      <c r="K320" s="21" t="str">
        <f>IFERROR(VLOOKUP(INVENTARIO4[[#This Row],[Code]],FOTOS[],2,FALSE),"-")</f>
        <v>https://github.com/uberboutique/whataform-repo/raw/main/pictures/B0044.jpg</v>
      </c>
      <c r="L320" s="21"/>
      <c r="M320" s="19">
        <f t="shared" si="37"/>
        <v>9</v>
      </c>
      <c r="N320" s="20"/>
      <c r="O320" s="108">
        <v>3</v>
      </c>
      <c r="P320" s="21">
        <f>SUMIFS(VENTAS[Cantidad],VENTAS[Código del producto Vendido],INVENTARIO4[[#This Row],[Code]])</f>
        <v>3</v>
      </c>
      <c r="Q320" s="21">
        <f>INVENTARIO4[[#This Row],[Entradas]]-INVENTARIO4[[#This Row],[Salidas]]</f>
        <v>0</v>
      </c>
      <c r="R320" s="20">
        <v>91.5</v>
      </c>
      <c r="S320" s="20">
        <v>18</v>
      </c>
      <c r="T320" s="20">
        <f t="shared" si="38"/>
        <v>5.083333333333333</v>
      </c>
      <c r="U320" s="21">
        <v>45</v>
      </c>
      <c r="V320" s="20">
        <v>8</v>
      </c>
      <c r="W320" s="20">
        <f t="shared" si="39"/>
        <v>0.36</v>
      </c>
      <c r="X320" s="20">
        <f t="shared" si="40"/>
        <v>5.4433333333333334</v>
      </c>
      <c r="Y320" s="20">
        <f t="shared" si="41"/>
        <v>7.9850000000000003</v>
      </c>
      <c r="Z320" s="20">
        <v>9</v>
      </c>
      <c r="AA320" s="20">
        <f t="shared" si="42"/>
        <v>3.5566666666666671</v>
      </c>
      <c r="AB320" s="20"/>
    </row>
    <row r="321" spans="1:28" ht="14" x14ac:dyDescent="0.15">
      <c r="A321" s="23" t="s">
        <v>335</v>
      </c>
      <c r="B321" s="89"/>
      <c r="C321" s="22" t="s">
        <v>12</v>
      </c>
      <c r="D321" s="102" t="s">
        <v>52</v>
      </c>
      <c r="E321" s="65" t="s">
        <v>242</v>
      </c>
      <c r="F321" s="72" t="s">
        <v>692</v>
      </c>
      <c r="G321" s="66" t="s">
        <v>164</v>
      </c>
      <c r="H321" s="21"/>
      <c r="I321" s="18">
        <v>1</v>
      </c>
      <c r="J321" s="18" t="s">
        <v>14</v>
      </c>
      <c r="K321" s="21" t="str">
        <f>IFERROR(VLOOKUP(INVENTARIO4[[#This Row],[Code]],FOTOS[],2,FALSE),"-")</f>
        <v>https://github.com/uberboutique/whataform-repo/raw/main/pictures/B0045.jpg</v>
      </c>
      <c r="L321" s="21"/>
      <c r="M321" s="19">
        <f t="shared" si="37"/>
        <v>9</v>
      </c>
      <c r="N321" s="20"/>
      <c r="O321" s="108">
        <v>3</v>
      </c>
      <c r="P321" s="21">
        <f>SUMIFS(VENTAS[Cantidad],VENTAS[Código del producto Vendido],INVENTARIO4[[#This Row],[Code]])</f>
        <v>3</v>
      </c>
      <c r="Q321" s="21">
        <f>INVENTARIO4[[#This Row],[Entradas]]-INVENTARIO4[[#This Row],[Salidas]]</f>
        <v>0</v>
      </c>
      <c r="R321" s="20">
        <v>91.5</v>
      </c>
      <c r="S321" s="20">
        <v>18</v>
      </c>
      <c r="T321" s="20">
        <f t="shared" si="38"/>
        <v>5.083333333333333</v>
      </c>
      <c r="U321" s="21">
        <v>45</v>
      </c>
      <c r="V321" s="20">
        <v>8</v>
      </c>
      <c r="W321" s="20">
        <f t="shared" si="39"/>
        <v>0.36</v>
      </c>
      <c r="X321" s="20">
        <f t="shared" si="40"/>
        <v>5.4433333333333334</v>
      </c>
      <c r="Y321" s="20">
        <f t="shared" si="41"/>
        <v>7.9850000000000003</v>
      </c>
      <c r="Z321" s="20">
        <v>9</v>
      </c>
      <c r="AA321" s="20">
        <f t="shared" si="42"/>
        <v>3.5566666666666671</v>
      </c>
      <c r="AB321" s="20"/>
    </row>
    <row r="322" spans="1:28" ht="14" x14ac:dyDescent="0.15">
      <c r="A322" s="23" t="s">
        <v>336</v>
      </c>
      <c r="B322" s="89"/>
      <c r="C322" s="22" t="s">
        <v>12</v>
      </c>
      <c r="D322" s="102" t="s">
        <v>52</v>
      </c>
      <c r="E322" s="65" t="s">
        <v>805</v>
      </c>
      <c r="F322" s="72" t="s">
        <v>695</v>
      </c>
      <c r="G322" s="66" t="s">
        <v>164</v>
      </c>
      <c r="H322" s="21"/>
      <c r="I322" s="18">
        <v>1</v>
      </c>
      <c r="J322" s="18" t="s">
        <v>14</v>
      </c>
      <c r="K322" s="21" t="str">
        <f>IFERROR(VLOOKUP(INVENTARIO4[[#This Row],[Code]],FOTOS[],2,FALSE),"-")</f>
        <v>-</v>
      </c>
      <c r="L322" s="21"/>
      <c r="M322" s="19">
        <f t="shared" si="37"/>
        <v>9</v>
      </c>
      <c r="N322" s="20"/>
      <c r="O322" s="108">
        <v>3</v>
      </c>
      <c r="P322" s="21">
        <f>SUMIFS(VENTAS[Cantidad],VENTAS[Código del producto Vendido],INVENTARIO4[[#This Row],[Code]])</f>
        <v>0</v>
      </c>
      <c r="Q322" s="21">
        <f>INVENTARIO4[[#This Row],[Entradas]]-INVENTARIO4[[#This Row],[Salidas]]</f>
        <v>3</v>
      </c>
      <c r="R322" s="20">
        <v>88.35</v>
      </c>
      <c r="S322" s="20">
        <v>18</v>
      </c>
      <c r="T322" s="20">
        <f t="shared" si="38"/>
        <v>4.9083333333333332</v>
      </c>
      <c r="U322" s="21">
        <v>45</v>
      </c>
      <c r="V322" s="20">
        <v>8</v>
      </c>
      <c r="W322" s="20">
        <f t="shared" si="39"/>
        <v>0.36</v>
      </c>
      <c r="X322" s="20">
        <f t="shared" si="40"/>
        <v>5.2683333333333335</v>
      </c>
      <c r="Y322" s="20">
        <f t="shared" si="41"/>
        <v>7.7225000000000001</v>
      </c>
      <c r="Z322" s="20">
        <v>9</v>
      </c>
      <c r="AA322" s="20">
        <f t="shared" si="42"/>
        <v>3.7316666666666669</v>
      </c>
      <c r="AB322" s="20"/>
    </row>
    <row r="323" spans="1:28" ht="14" x14ac:dyDescent="0.15">
      <c r="A323" s="23" t="s">
        <v>337</v>
      </c>
      <c r="B323" s="89"/>
      <c r="C323" s="22" t="s">
        <v>12</v>
      </c>
      <c r="D323" s="102" t="s">
        <v>52</v>
      </c>
      <c r="E323" s="65" t="s">
        <v>805</v>
      </c>
      <c r="F323" s="72" t="s">
        <v>697</v>
      </c>
      <c r="G323" s="66" t="s">
        <v>164</v>
      </c>
      <c r="H323" s="21"/>
      <c r="I323" s="18">
        <v>1</v>
      </c>
      <c r="J323" s="18" t="s">
        <v>14</v>
      </c>
      <c r="K323" s="21" t="str">
        <f>IFERROR(VLOOKUP(INVENTARIO4[[#This Row],[Code]],FOTOS[],2,FALSE),"-")</f>
        <v>-</v>
      </c>
      <c r="L323" s="21"/>
      <c r="M323" s="19">
        <f t="shared" si="37"/>
        <v>9</v>
      </c>
      <c r="N323" s="20"/>
      <c r="O323" s="111">
        <v>3</v>
      </c>
      <c r="P323" s="21">
        <f>SUMIFS(VENTAS[Cantidad],VENTAS[Código del producto Vendido],INVENTARIO4[[#This Row],[Code]])</f>
        <v>0</v>
      </c>
      <c r="Q323" s="21">
        <f>INVENTARIO4[[#This Row],[Entradas]]-INVENTARIO4[[#This Row],[Salidas]]</f>
        <v>3</v>
      </c>
      <c r="R323" s="20">
        <v>88.35</v>
      </c>
      <c r="S323" s="20">
        <v>18</v>
      </c>
      <c r="T323" s="20">
        <f t="shared" si="38"/>
        <v>4.9083333333333332</v>
      </c>
      <c r="U323" s="21">
        <v>45</v>
      </c>
      <c r="V323" s="20">
        <v>8</v>
      </c>
      <c r="W323" s="20">
        <f t="shared" si="39"/>
        <v>0.36</v>
      </c>
      <c r="X323" s="20">
        <f t="shared" si="40"/>
        <v>5.2683333333333335</v>
      </c>
      <c r="Y323" s="20">
        <f t="shared" si="41"/>
        <v>7.7225000000000001</v>
      </c>
      <c r="Z323" s="20">
        <v>9</v>
      </c>
      <c r="AA323" s="20">
        <f t="shared" si="42"/>
        <v>3.7316666666666669</v>
      </c>
      <c r="AB323" s="20"/>
    </row>
    <row r="324" spans="1:28" ht="28" x14ac:dyDescent="0.15">
      <c r="A324" s="23" t="s">
        <v>301</v>
      </c>
      <c r="B324" s="89"/>
      <c r="C324" s="22" t="s">
        <v>12</v>
      </c>
      <c r="D324" s="102" t="s">
        <v>50</v>
      </c>
      <c r="E324" s="65" t="s">
        <v>243</v>
      </c>
      <c r="F324" s="72" t="s">
        <v>695</v>
      </c>
      <c r="G324" s="66" t="s">
        <v>164</v>
      </c>
      <c r="H324" s="21"/>
      <c r="I324" s="18">
        <v>1</v>
      </c>
      <c r="J324" s="18" t="s">
        <v>14</v>
      </c>
      <c r="K324" s="21" t="str">
        <f>IFERROR(VLOOKUP(INVENTARIO4[[#This Row],[Code]],FOTOS[],2,FALSE),"-")</f>
        <v>https://github.com/uberboutique/whataform-repo/raw/main/pictures/V0119.jpg</v>
      </c>
      <c r="L324" s="21"/>
      <c r="M324" s="19">
        <f t="shared" si="37"/>
        <v>20</v>
      </c>
      <c r="N324" s="20"/>
      <c r="O324" s="108">
        <v>4</v>
      </c>
      <c r="P324" s="21">
        <f>SUMIFS(VENTAS[Cantidad],VENTAS[Código del producto Vendido],INVENTARIO4[[#This Row],[Code]])</f>
        <v>3</v>
      </c>
      <c r="Q324" s="21">
        <v>0</v>
      </c>
      <c r="R324" s="20">
        <v>166</v>
      </c>
      <c r="S324" s="20">
        <v>18</v>
      </c>
      <c r="T324" s="20">
        <f t="shared" si="38"/>
        <v>9.2222222222222214</v>
      </c>
      <c r="U324" s="21">
        <v>150</v>
      </c>
      <c r="V324" s="20">
        <v>10</v>
      </c>
      <c r="W324" s="20">
        <f t="shared" si="39"/>
        <v>1.5</v>
      </c>
      <c r="X324" s="20">
        <f t="shared" si="40"/>
        <v>10.722222222222221</v>
      </c>
      <c r="Y324" s="20">
        <f t="shared" si="41"/>
        <v>15.333333333333332</v>
      </c>
      <c r="Z324" s="20">
        <v>20</v>
      </c>
      <c r="AA324" s="20">
        <f t="shared" si="42"/>
        <v>9.2777777777777786</v>
      </c>
      <c r="AB324" s="20"/>
    </row>
    <row r="325" spans="1:28" ht="14" x14ac:dyDescent="0.15">
      <c r="A325" s="23" t="s">
        <v>338</v>
      </c>
      <c r="B325" s="89"/>
      <c r="C325" s="22" t="s">
        <v>12</v>
      </c>
      <c r="D325" s="102" t="s">
        <v>52</v>
      </c>
      <c r="E325" s="65" t="s">
        <v>806</v>
      </c>
      <c r="F325" s="72" t="s">
        <v>697</v>
      </c>
      <c r="G325" s="66" t="s">
        <v>164</v>
      </c>
      <c r="H325" s="21"/>
      <c r="I325" s="18">
        <v>1</v>
      </c>
      <c r="J325" s="18" t="s">
        <v>14</v>
      </c>
      <c r="K325" s="21" t="str">
        <f>IFERROR(VLOOKUP(INVENTARIO4[[#This Row],[Code]],FOTOS[],2,FALSE),"-")</f>
        <v>-</v>
      </c>
      <c r="L325" s="21"/>
      <c r="M325" s="19">
        <f t="shared" si="37"/>
        <v>9</v>
      </c>
      <c r="N325" s="20"/>
      <c r="O325" s="111">
        <v>3</v>
      </c>
      <c r="P325" s="21">
        <f>SUMIFS(VENTAS[Cantidad],VENTAS[Código del producto Vendido],INVENTARIO4[[#This Row],[Code]])</f>
        <v>0</v>
      </c>
      <c r="Q325" s="21">
        <f>INVENTARIO4[[#This Row],[Entradas]]-INVENTARIO4[[#This Row],[Salidas]]</f>
        <v>3</v>
      </c>
      <c r="R325" s="20">
        <v>129</v>
      </c>
      <c r="S325" s="20">
        <v>18</v>
      </c>
      <c r="T325" s="20">
        <f t="shared" si="38"/>
        <v>7.166666666666667</v>
      </c>
      <c r="U325" s="21">
        <v>45</v>
      </c>
      <c r="V325" s="20">
        <v>8</v>
      </c>
      <c r="W325" s="20">
        <f t="shared" si="39"/>
        <v>0.36</v>
      </c>
      <c r="X325" s="20">
        <f t="shared" si="40"/>
        <v>7.5266666666666673</v>
      </c>
      <c r="Y325" s="20">
        <f t="shared" si="41"/>
        <v>11.11</v>
      </c>
      <c r="Z325" s="20">
        <v>9</v>
      </c>
      <c r="AA325" s="20">
        <f t="shared" si="42"/>
        <v>1.4733333333333332</v>
      </c>
      <c r="AB325" s="20"/>
    </row>
    <row r="326" spans="1:28" ht="14" x14ac:dyDescent="0.15">
      <c r="A326" s="23" t="s">
        <v>381</v>
      </c>
      <c r="B326" s="89"/>
      <c r="C326" s="22" t="s">
        <v>12</v>
      </c>
      <c r="D326" s="102" t="s">
        <v>52</v>
      </c>
      <c r="E326" s="65" t="s">
        <v>806</v>
      </c>
      <c r="F326" s="72" t="s">
        <v>698</v>
      </c>
      <c r="G326" s="66" t="s">
        <v>164</v>
      </c>
      <c r="H326" s="21"/>
      <c r="I326" s="18">
        <v>1</v>
      </c>
      <c r="J326" s="18" t="s">
        <v>14</v>
      </c>
      <c r="K326" s="21" t="str">
        <f>IFERROR(VLOOKUP(INVENTARIO4[[#This Row],[Code]],FOTOS[],2,FALSE),"-")</f>
        <v>-</v>
      </c>
      <c r="L326" s="21"/>
      <c r="M326" s="19">
        <f t="shared" ref="M326:M389" si="43">Z326</f>
        <v>9</v>
      </c>
      <c r="N326" s="20"/>
      <c r="O326" s="108">
        <v>4</v>
      </c>
      <c r="P326" s="21">
        <v>0</v>
      </c>
      <c r="Q326" s="21">
        <f>INVENTARIO4[[#This Row],[Entradas]]-INVENTARIO4[[#This Row],[Salidas]]</f>
        <v>4</v>
      </c>
      <c r="R326" s="20">
        <v>129</v>
      </c>
      <c r="S326" s="20">
        <v>18</v>
      </c>
      <c r="T326" s="20">
        <f t="shared" ref="T326:T389" si="44">R326/S326</f>
        <v>7.166666666666667</v>
      </c>
      <c r="U326" s="21">
        <v>45</v>
      </c>
      <c r="V326" s="20">
        <v>8</v>
      </c>
      <c r="W326" s="20">
        <f t="shared" ref="W326:W389" si="45">U326*V326/1000</f>
        <v>0.36</v>
      </c>
      <c r="X326" s="20">
        <f t="shared" ref="X326:X389" si="46">T326+W326</f>
        <v>7.5266666666666673</v>
      </c>
      <c r="Y326" s="20">
        <f t="shared" ref="Y326:Y389" si="47">T326*1.5+W326</f>
        <v>11.11</v>
      </c>
      <c r="Z326" s="20">
        <v>9</v>
      </c>
      <c r="AA326" s="20">
        <f t="shared" ref="AA326:AA389" si="48">Z326-T326-W326</f>
        <v>1.4733333333333332</v>
      </c>
      <c r="AB326" s="20"/>
    </row>
    <row r="327" spans="1:28" ht="14" x14ac:dyDescent="0.15">
      <c r="A327" s="104" t="s">
        <v>388</v>
      </c>
      <c r="B327" s="89"/>
      <c r="C327" s="22" t="s">
        <v>12</v>
      </c>
      <c r="D327" s="102" t="s">
        <v>50</v>
      </c>
      <c r="E327" s="65" t="s">
        <v>244</v>
      </c>
      <c r="F327" s="72" t="s">
        <v>698</v>
      </c>
      <c r="G327" s="66" t="s">
        <v>164</v>
      </c>
      <c r="H327" s="21"/>
      <c r="I327" s="18">
        <v>1</v>
      </c>
      <c r="J327" s="18" t="s">
        <v>14</v>
      </c>
      <c r="K327" s="21" t="str">
        <f>IFERROR(VLOOKUP(INVENTARIO4[[#This Row],[Code]],FOTOS[],2,FALSE),"-")</f>
        <v>https://github.com/uberboutique/whataform-repo/raw/main/pictures/V0120.jpg</v>
      </c>
      <c r="L327" s="21"/>
      <c r="M327" s="19">
        <f t="shared" si="43"/>
        <v>15</v>
      </c>
      <c r="N327" s="20"/>
      <c r="O327" s="108">
        <v>3</v>
      </c>
      <c r="P327" s="21">
        <f>SUMIFS(VENTAS[Cantidad],VENTAS[Código del producto Vendido],INVENTARIO4[[#This Row],[Code]])</f>
        <v>3</v>
      </c>
      <c r="Q327" s="21">
        <f>INVENTARIO4[[#This Row],[Entradas]]-INVENTARIO4[[#This Row],[Salidas]]</f>
        <v>0</v>
      </c>
      <c r="R327" s="20">
        <v>166</v>
      </c>
      <c r="S327" s="20">
        <v>18</v>
      </c>
      <c r="T327" s="20">
        <f t="shared" si="44"/>
        <v>9.2222222222222214</v>
      </c>
      <c r="U327" s="21">
        <v>150</v>
      </c>
      <c r="V327" s="20">
        <v>10</v>
      </c>
      <c r="W327" s="20">
        <f t="shared" si="45"/>
        <v>1.5</v>
      </c>
      <c r="X327" s="20">
        <f t="shared" si="46"/>
        <v>10.722222222222221</v>
      </c>
      <c r="Y327" s="20">
        <f t="shared" si="47"/>
        <v>15.333333333333332</v>
      </c>
      <c r="Z327" s="20">
        <v>15</v>
      </c>
      <c r="AA327" s="20">
        <f t="shared" si="48"/>
        <v>4.2777777777777786</v>
      </c>
      <c r="AB327" s="20"/>
    </row>
    <row r="328" spans="1:28" ht="14" x14ac:dyDescent="0.15">
      <c r="A328" s="23" t="s">
        <v>389</v>
      </c>
      <c r="B328" s="89"/>
      <c r="C328" s="22" t="s">
        <v>12</v>
      </c>
      <c r="D328" s="102" t="s">
        <v>50</v>
      </c>
      <c r="E328" s="65" t="s">
        <v>245</v>
      </c>
      <c r="F328" s="72" t="s">
        <v>697</v>
      </c>
      <c r="G328" s="66" t="s">
        <v>164</v>
      </c>
      <c r="H328" s="21"/>
      <c r="I328" s="18">
        <v>1</v>
      </c>
      <c r="J328" s="18" t="s">
        <v>14</v>
      </c>
      <c r="K328" s="21" t="str">
        <f>IFERROR(VLOOKUP(INVENTARIO4[[#This Row],[Code]],FOTOS[],2,FALSE),"-")</f>
        <v>https://github.com/uberboutique/whataform-repo/raw/main/pictures/V0121.jpg</v>
      </c>
      <c r="L328" s="21"/>
      <c r="M328" s="19">
        <f t="shared" si="43"/>
        <v>15</v>
      </c>
      <c r="N328" s="20"/>
      <c r="O328" s="108">
        <v>3</v>
      </c>
      <c r="P328" s="21">
        <f>SUMIFS(VENTAS[Cantidad],VENTAS[Código del producto Vendido],INVENTARIO4[[#This Row],[Code]])</f>
        <v>3</v>
      </c>
      <c r="Q328" s="21">
        <f>INVENTARIO4[[#This Row],[Entradas]]-INVENTARIO4[[#This Row],[Salidas]]</f>
        <v>0</v>
      </c>
      <c r="R328" s="20">
        <v>166</v>
      </c>
      <c r="S328" s="20">
        <v>18</v>
      </c>
      <c r="T328" s="20">
        <f t="shared" si="44"/>
        <v>9.2222222222222214</v>
      </c>
      <c r="U328" s="21">
        <v>150</v>
      </c>
      <c r="V328" s="20">
        <v>10</v>
      </c>
      <c r="W328" s="20">
        <f t="shared" si="45"/>
        <v>1.5</v>
      </c>
      <c r="X328" s="20">
        <f t="shared" si="46"/>
        <v>10.722222222222221</v>
      </c>
      <c r="Y328" s="20">
        <f t="shared" si="47"/>
        <v>15.333333333333332</v>
      </c>
      <c r="Z328" s="20">
        <v>15</v>
      </c>
      <c r="AA328" s="20">
        <f t="shared" si="48"/>
        <v>4.2777777777777786</v>
      </c>
      <c r="AB328" s="20"/>
    </row>
    <row r="329" spans="1:28" ht="14" x14ac:dyDescent="0.15">
      <c r="A329" s="23" t="s">
        <v>390</v>
      </c>
      <c r="B329" s="90"/>
      <c r="C329" s="22" t="s">
        <v>12</v>
      </c>
      <c r="D329" s="103" t="s">
        <v>52</v>
      </c>
      <c r="E329" s="78" t="s">
        <v>805</v>
      </c>
      <c r="F329" s="72" t="s">
        <v>698</v>
      </c>
      <c r="G329" s="67" t="s">
        <v>164</v>
      </c>
      <c r="H329" s="29"/>
      <c r="I329" s="29">
        <v>1</v>
      </c>
      <c r="J329" s="29" t="s">
        <v>14</v>
      </c>
      <c r="K329" s="21" t="str">
        <f>IFERROR(VLOOKUP(INVENTARIO4[[#This Row],[Code]],FOTOS[],2,FALSE),"-")</f>
        <v>https://github.com/uberboutique/whataform-repo/raw/main/pictures/B0050.jpg</v>
      </c>
      <c r="L329" s="29"/>
      <c r="M329" s="19">
        <f t="shared" si="43"/>
        <v>9</v>
      </c>
      <c r="N329" s="20"/>
      <c r="O329" s="109">
        <v>1</v>
      </c>
      <c r="P329" s="29">
        <v>1</v>
      </c>
      <c r="Q329" s="29">
        <f>INVENTARIO4[[#This Row],[Entradas]]-INVENTARIO4[[#This Row],[Salidas]]</f>
        <v>0</v>
      </c>
      <c r="R329" s="20">
        <v>88.35</v>
      </c>
      <c r="S329" s="20">
        <v>18</v>
      </c>
      <c r="T329" s="20">
        <f t="shared" si="44"/>
        <v>4.9083333333333332</v>
      </c>
      <c r="U329" s="29">
        <v>45</v>
      </c>
      <c r="V329" s="20">
        <v>8</v>
      </c>
      <c r="W329" s="20">
        <f t="shared" si="45"/>
        <v>0.36</v>
      </c>
      <c r="X329" s="20">
        <f t="shared" si="46"/>
        <v>5.2683333333333335</v>
      </c>
      <c r="Y329" s="20">
        <f t="shared" si="47"/>
        <v>7.7225000000000001</v>
      </c>
      <c r="Z329" s="20">
        <v>9</v>
      </c>
      <c r="AA329" s="20">
        <f t="shared" si="48"/>
        <v>3.7316666666666669</v>
      </c>
      <c r="AB329" s="20"/>
    </row>
    <row r="330" spans="1:28" ht="14" x14ac:dyDescent="0.15">
      <c r="A330" s="23" t="s">
        <v>413</v>
      </c>
      <c r="B330" s="89"/>
      <c r="C330" s="22" t="s">
        <v>12</v>
      </c>
      <c r="D330" s="102" t="s">
        <v>50</v>
      </c>
      <c r="E330" s="78" t="s">
        <v>722</v>
      </c>
      <c r="F330" s="72" t="s">
        <v>697</v>
      </c>
      <c r="G330" s="67" t="s">
        <v>164</v>
      </c>
      <c r="H330" s="21"/>
      <c r="I330" s="29">
        <v>1</v>
      </c>
      <c r="J330" s="29" t="s">
        <v>14</v>
      </c>
      <c r="K330" s="21" t="str">
        <f>IFERROR(VLOOKUP(INVENTARIO4[[#This Row],[Code]],FOTOS[],2,FALSE),"-")</f>
        <v>-</v>
      </c>
      <c r="L330" s="21"/>
      <c r="M330" s="19">
        <f t="shared" si="43"/>
        <v>20</v>
      </c>
      <c r="N330" s="20"/>
      <c r="O330" s="110">
        <v>2</v>
      </c>
      <c r="P330" s="21">
        <f>SUMIFS(VENTAS[Cantidad],VENTAS[Código del producto Vendido],INVENTARIO4[[#This Row],[Code]])</f>
        <v>0</v>
      </c>
      <c r="Q330" s="21">
        <f>INVENTARIO4[[#This Row],[Entradas]]-INVENTARIO4[[#This Row],[Salidas]]</f>
        <v>2</v>
      </c>
      <c r="R330" s="20">
        <v>123</v>
      </c>
      <c r="S330" s="20">
        <v>18</v>
      </c>
      <c r="T330" s="20">
        <f t="shared" si="44"/>
        <v>6.833333333333333</v>
      </c>
      <c r="U330" s="21">
        <v>500</v>
      </c>
      <c r="V330" s="20">
        <v>8</v>
      </c>
      <c r="W330" s="20">
        <f t="shared" si="45"/>
        <v>4</v>
      </c>
      <c r="X330" s="20">
        <f t="shared" si="46"/>
        <v>10.833333333333332</v>
      </c>
      <c r="Y330" s="20">
        <f t="shared" si="47"/>
        <v>14.25</v>
      </c>
      <c r="Z330" s="20">
        <v>20</v>
      </c>
      <c r="AA330" s="20">
        <f t="shared" si="48"/>
        <v>9.1666666666666679</v>
      </c>
      <c r="AB330" s="20"/>
    </row>
    <row r="331" spans="1:28" ht="14" x14ac:dyDescent="0.15">
      <c r="A331" s="43" t="s">
        <v>455</v>
      </c>
      <c r="B331" s="89"/>
      <c r="C331" s="22" t="s">
        <v>12</v>
      </c>
      <c r="D331" s="102" t="s">
        <v>892</v>
      </c>
      <c r="E331" s="83" t="s">
        <v>687</v>
      </c>
      <c r="F331" s="72" t="s">
        <v>695</v>
      </c>
      <c r="G331" s="67" t="s">
        <v>164</v>
      </c>
      <c r="H331" s="21"/>
      <c r="I331" s="29">
        <v>1</v>
      </c>
      <c r="J331" s="29" t="s">
        <v>14</v>
      </c>
      <c r="K331" s="21" t="str">
        <f>IFERROR(VLOOKUP(INVENTARIO4[[#This Row],[Code]],FOTOS[],2,FALSE),"-")</f>
        <v>-</v>
      </c>
      <c r="L331" s="21"/>
      <c r="M331" s="19">
        <f t="shared" si="43"/>
        <v>14</v>
      </c>
      <c r="N331" s="20"/>
      <c r="O331" s="112">
        <v>2</v>
      </c>
      <c r="P331" s="21">
        <f>SUMIFS(VENTAS[Cantidad],VENTAS[Código del producto Vendido],INVENTARIO4[[#This Row],[Code]])</f>
        <v>0</v>
      </c>
      <c r="Q331" s="21">
        <f>INVENTARIO4[[#This Row],[Entradas]]-INVENTARIO4[[#This Row],[Salidas]]</f>
        <v>2</v>
      </c>
      <c r="R331" s="20">
        <v>81</v>
      </c>
      <c r="S331" s="20">
        <v>18</v>
      </c>
      <c r="T331" s="20">
        <f t="shared" si="44"/>
        <v>4.5</v>
      </c>
      <c r="U331" s="21">
        <v>150</v>
      </c>
      <c r="V331" s="20">
        <v>17</v>
      </c>
      <c r="W331" s="20">
        <f t="shared" si="45"/>
        <v>2.5499999999999998</v>
      </c>
      <c r="X331" s="20">
        <f t="shared" si="46"/>
        <v>7.05</v>
      </c>
      <c r="Y331" s="20">
        <f t="shared" si="47"/>
        <v>9.3000000000000007</v>
      </c>
      <c r="Z331" s="20">
        <v>14</v>
      </c>
      <c r="AA331" s="20">
        <f t="shared" si="48"/>
        <v>6.95</v>
      </c>
      <c r="AB331" s="20"/>
    </row>
    <row r="332" spans="1:28" ht="14" x14ac:dyDescent="0.15">
      <c r="A332" s="23" t="s">
        <v>414</v>
      </c>
      <c r="B332" s="89"/>
      <c r="C332" s="22" t="s">
        <v>12</v>
      </c>
      <c r="D332" s="102" t="s">
        <v>50</v>
      </c>
      <c r="E332" s="78" t="s">
        <v>723</v>
      </c>
      <c r="F332" s="72" t="s">
        <v>692</v>
      </c>
      <c r="G332" s="67" t="s">
        <v>164</v>
      </c>
      <c r="H332" s="21"/>
      <c r="I332" s="29">
        <v>1</v>
      </c>
      <c r="J332" s="29" t="s">
        <v>14</v>
      </c>
      <c r="K332" s="21" t="str">
        <f>IFERROR(VLOOKUP(INVENTARIO4[[#This Row],[Code]],FOTOS[],2,FALSE),"-")</f>
        <v>-</v>
      </c>
      <c r="L332" s="21"/>
      <c r="M332" s="19">
        <f t="shared" si="43"/>
        <v>12</v>
      </c>
      <c r="N332" s="20"/>
      <c r="O332" s="110">
        <v>2</v>
      </c>
      <c r="P332" s="21">
        <f>SUMIFS(VENTAS[Cantidad],VENTAS[Código del producto Vendido],INVENTARIO4[[#This Row],[Code]])</f>
        <v>0</v>
      </c>
      <c r="Q332" s="21">
        <f>INVENTARIO4[[#This Row],[Entradas]]-INVENTARIO4[[#This Row],[Salidas]]</f>
        <v>2</v>
      </c>
      <c r="R332" s="20">
        <v>78</v>
      </c>
      <c r="S332" s="20">
        <v>18</v>
      </c>
      <c r="T332" s="20">
        <f t="shared" si="44"/>
        <v>4.333333333333333</v>
      </c>
      <c r="U332" s="21">
        <v>150</v>
      </c>
      <c r="V332" s="20">
        <v>17</v>
      </c>
      <c r="W332" s="20">
        <f t="shared" si="45"/>
        <v>2.5499999999999998</v>
      </c>
      <c r="X332" s="20">
        <f t="shared" si="46"/>
        <v>6.8833333333333329</v>
      </c>
      <c r="Y332" s="20">
        <f t="shared" si="47"/>
        <v>9.0500000000000007</v>
      </c>
      <c r="Z332" s="20">
        <v>12</v>
      </c>
      <c r="AA332" s="20">
        <f t="shared" si="48"/>
        <v>5.1166666666666671</v>
      </c>
      <c r="AB332" s="20"/>
    </row>
    <row r="333" spans="1:28" ht="14" x14ac:dyDescent="0.15">
      <c r="A333" s="23" t="s">
        <v>420</v>
      </c>
      <c r="B333" s="89"/>
      <c r="C333" s="22" t="s">
        <v>12</v>
      </c>
      <c r="D333" s="102" t="s">
        <v>50</v>
      </c>
      <c r="E333" s="83" t="s">
        <v>724</v>
      </c>
      <c r="F333" s="72" t="s">
        <v>695</v>
      </c>
      <c r="G333" s="67" t="s">
        <v>164</v>
      </c>
      <c r="H333" s="21"/>
      <c r="I333" s="29">
        <v>1</v>
      </c>
      <c r="J333" s="29" t="s">
        <v>14</v>
      </c>
      <c r="K333" s="21" t="str">
        <f>IFERROR(VLOOKUP(INVENTARIO4[[#This Row],[Code]],FOTOS[],2,FALSE),"-")</f>
        <v>-</v>
      </c>
      <c r="L333" s="21"/>
      <c r="M333" s="19">
        <f t="shared" si="43"/>
        <v>12</v>
      </c>
      <c r="N333" s="20"/>
      <c r="O333" s="112">
        <v>2</v>
      </c>
      <c r="P333" s="21">
        <f>SUMIFS(VENTAS[Cantidad],VENTAS[Código del producto Vendido],INVENTARIO4[[#This Row],[Code]])</f>
        <v>0</v>
      </c>
      <c r="Q333" s="21">
        <f>INVENTARIO4[[#This Row],[Entradas]]-INVENTARIO4[[#This Row],[Salidas]]</f>
        <v>2</v>
      </c>
      <c r="R333" s="20">
        <v>82</v>
      </c>
      <c r="S333" s="20">
        <v>18</v>
      </c>
      <c r="T333" s="20">
        <f t="shared" si="44"/>
        <v>4.5555555555555554</v>
      </c>
      <c r="U333" s="21">
        <v>150</v>
      </c>
      <c r="V333" s="20">
        <v>17</v>
      </c>
      <c r="W333" s="20">
        <f t="shared" si="45"/>
        <v>2.5499999999999998</v>
      </c>
      <c r="X333" s="20">
        <f t="shared" si="46"/>
        <v>7.1055555555555552</v>
      </c>
      <c r="Y333" s="20">
        <f t="shared" si="47"/>
        <v>9.3833333333333329</v>
      </c>
      <c r="Z333" s="20">
        <v>12</v>
      </c>
      <c r="AA333" s="20">
        <f t="shared" si="48"/>
        <v>4.8944444444444448</v>
      </c>
      <c r="AB333" s="20"/>
    </row>
    <row r="334" spans="1:28" ht="14" x14ac:dyDescent="0.15">
      <c r="A334" s="23" t="s">
        <v>421</v>
      </c>
      <c r="B334" s="89"/>
      <c r="C334" s="22" t="s">
        <v>12</v>
      </c>
      <c r="D334" s="102" t="s">
        <v>50</v>
      </c>
      <c r="E334" s="78" t="s">
        <v>724</v>
      </c>
      <c r="F334" s="72" t="s">
        <v>697</v>
      </c>
      <c r="G334" s="67" t="s">
        <v>164</v>
      </c>
      <c r="H334" s="21"/>
      <c r="I334" s="21">
        <v>1</v>
      </c>
      <c r="J334" s="29" t="s">
        <v>14</v>
      </c>
      <c r="K334" s="21" t="str">
        <f>IFERROR(VLOOKUP(INVENTARIO4[[#This Row],[Code]],FOTOS[],2,FALSE),"-")</f>
        <v>-</v>
      </c>
      <c r="L334" s="21"/>
      <c r="M334" s="19">
        <f t="shared" si="43"/>
        <v>12</v>
      </c>
      <c r="N334" s="20"/>
      <c r="O334" s="110">
        <v>2</v>
      </c>
      <c r="P334" s="21">
        <f>SUMIFS(VENTAS[Cantidad],VENTAS[Código del producto Vendido],INVENTARIO4[[#This Row],[Code]])</f>
        <v>0</v>
      </c>
      <c r="Q334" s="21">
        <f>INVENTARIO4[[#This Row],[Entradas]]-INVENTARIO4[[#This Row],[Salidas]]</f>
        <v>2</v>
      </c>
      <c r="R334" s="20">
        <v>82</v>
      </c>
      <c r="S334" s="20">
        <v>18</v>
      </c>
      <c r="T334" s="20">
        <f t="shared" si="44"/>
        <v>4.5555555555555554</v>
      </c>
      <c r="U334" s="21">
        <v>150</v>
      </c>
      <c r="V334" s="20">
        <v>17</v>
      </c>
      <c r="W334" s="20">
        <f t="shared" si="45"/>
        <v>2.5499999999999998</v>
      </c>
      <c r="X334" s="20">
        <f t="shared" si="46"/>
        <v>7.1055555555555552</v>
      </c>
      <c r="Y334" s="20">
        <f t="shared" si="47"/>
        <v>9.3833333333333329</v>
      </c>
      <c r="Z334" s="20">
        <v>12</v>
      </c>
      <c r="AA334" s="20">
        <f t="shared" si="48"/>
        <v>4.8944444444444448</v>
      </c>
      <c r="AB334" s="20"/>
    </row>
    <row r="335" spans="1:28" ht="14" x14ac:dyDescent="0.15">
      <c r="A335" s="23" t="s">
        <v>422</v>
      </c>
      <c r="B335" s="89"/>
      <c r="C335" s="22" t="s">
        <v>12</v>
      </c>
      <c r="D335" s="102" t="s">
        <v>50</v>
      </c>
      <c r="E335" s="83" t="s">
        <v>725</v>
      </c>
      <c r="F335" s="72" t="s">
        <v>692</v>
      </c>
      <c r="G335" s="66" t="s">
        <v>164</v>
      </c>
      <c r="H335" s="21"/>
      <c r="I335" s="21">
        <v>1</v>
      </c>
      <c r="J335" s="21" t="s">
        <v>14</v>
      </c>
      <c r="K335" s="21" t="str">
        <f>IFERROR(VLOOKUP(INVENTARIO4[[#This Row],[Code]],FOTOS[],2,FALSE),"-")</f>
        <v>-</v>
      </c>
      <c r="L335" s="21"/>
      <c r="M335" s="19">
        <f t="shared" si="43"/>
        <v>12</v>
      </c>
      <c r="N335" s="20"/>
      <c r="O335" s="112">
        <v>2</v>
      </c>
      <c r="P335" s="21">
        <f>SUMIFS(VENTAS[Cantidad],VENTAS[Código del producto Vendido],INVENTARIO4[[#This Row],[Code]])</f>
        <v>0</v>
      </c>
      <c r="Q335" s="21">
        <f>INVENTARIO4[[#This Row],[Entradas]]-INVENTARIO4[[#This Row],[Salidas]]</f>
        <v>2</v>
      </c>
      <c r="R335" s="20">
        <v>82</v>
      </c>
      <c r="S335" s="20">
        <v>18</v>
      </c>
      <c r="T335" s="20">
        <f t="shared" si="44"/>
        <v>4.5555555555555554</v>
      </c>
      <c r="U335" s="21">
        <v>150</v>
      </c>
      <c r="V335" s="20">
        <v>17</v>
      </c>
      <c r="W335" s="20">
        <f t="shared" si="45"/>
        <v>2.5499999999999998</v>
      </c>
      <c r="X335" s="20">
        <f t="shared" si="46"/>
        <v>7.1055555555555552</v>
      </c>
      <c r="Y335" s="20">
        <f t="shared" si="47"/>
        <v>9.3833333333333329</v>
      </c>
      <c r="Z335" s="20">
        <v>12</v>
      </c>
      <c r="AA335" s="20">
        <f t="shared" si="48"/>
        <v>4.8944444444444448</v>
      </c>
      <c r="AB335" s="20"/>
    </row>
    <row r="336" spans="1:28" ht="14" x14ac:dyDescent="0.15">
      <c r="A336" s="23" t="s">
        <v>423</v>
      </c>
      <c r="B336" s="89"/>
      <c r="C336" s="22" t="s">
        <v>12</v>
      </c>
      <c r="D336" s="102" t="s">
        <v>50</v>
      </c>
      <c r="E336" s="78" t="s">
        <v>725</v>
      </c>
      <c r="F336" s="72" t="s">
        <v>697</v>
      </c>
      <c r="G336" s="66" t="s">
        <v>164</v>
      </c>
      <c r="H336" s="21"/>
      <c r="I336" s="21">
        <v>1</v>
      </c>
      <c r="J336" s="21" t="s">
        <v>14</v>
      </c>
      <c r="K336" s="21" t="str">
        <f>IFERROR(VLOOKUP(INVENTARIO4[[#This Row],[Code]],FOTOS[],2,FALSE),"-")</f>
        <v>-</v>
      </c>
      <c r="L336" s="21"/>
      <c r="M336" s="19">
        <f t="shared" si="43"/>
        <v>12</v>
      </c>
      <c r="N336" s="20"/>
      <c r="O336" s="110">
        <v>2</v>
      </c>
      <c r="P336" s="21">
        <f>SUMIFS(VENTAS[Cantidad],VENTAS[Código del producto Vendido],INVENTARIO4[[#This Row],[Code]])</f>
        <v>0</v>
      </c>
      <c r="Q336" s="21">
        <f>INVENTARIO4[[#This Row],[Entradas]]-INVENTARIO4[[#This Row],[Salidas]]</f>
        <v>2</v>
      </c>
      <c r="R336" s="20">
        <v>82</v>
      </c>
      <c r="S336" s="20">
        <v>18</v>
      </c>
      <c r="T336" s="20">
        <f t="shared" si="44"/>
        <v>4.5555555555555554</v>
      </c>
      <c r="U336" s="21">
        <v>150</v>
      </c>
      <c r="V336" s="20">
        <v>17</v>
      </c>
      <c r="W336" s="20">
        <f t="shared" si="45"/>
        <v>2.5499999999999998</v>
      </c>
      <c r="X336" s="20">
        <f t="shared" si="46"/>
        <v>7.1055555555555552</v>
      </c>
      <c r="Y336" s="20">
        <f t="shared" si="47"/>
        <v>9.3833333333333329</v>
      </c>
      <c r="Z336" s="20">
        <v>12</v>
      </c>
      <c r="AA336" s="20">
        <f t="shared" si="48"/>
        <v>4.8944444444444448</v>
      </c>
      <c r="AB336" s="20"/>
    </row>
    <row r="337" spans="1:28" ht="14" x14ac:dyDescent="0.15">
      <c r="A337" s="23" t="s">
        <v>425</v>
      </c>
      <c r="B337" s="89"/>
      <c r="C337" s="22" t="s">
        <v>12</v>
      </c>
      <c r="D337" s="102" t="s">
        <v>50</v>
      </c>
      <c r="E337" s="83" t="s">
        <v>726</v>
      </c>
      <c r="F337" s="72" t="s">
        <v>692</v>
      </c>
      <c r="G337" s="66" t="s">
        <v>426</v>
      </c>
      <c r="H337" s="21"/>
      <c r="I337" s="21">
        <v>1</v>
      </c>
      <c r="J337" s="21" t="s">
        <v>14</v>
      </c>
      <c r="K337" s="21" t="str">
        <f>IFERROR(VLOOKUP(INVENTARIO4[[#This Row],[Code]],FOTOS[],2,FALSE),"-")</f>
        <v>-</v>
      </c>
      <c r="L337" s="21"/>
      <c r="M337" s="19">
        <f t="shared" si="43"/>
        <v>20</v>
      </c>
      <c r="N337" s="20"/>
      <c r="O337" s="112">
        <v>1</v>
      </c>
      <c r="P337" s="21">
        <f>SUMIFS(VENTAS[Cantidad],VENTAS[Código del producto Vendido],INVENTARIO4[[#This Row],[Code]])</f>
        <v>0</v>
      </c>
      <c r="Q337" s="21">
        <f>INVENTARIO4[[#This Row],[Entradas]]-INVENTARIO4[[#This Row],[Salidas]]</f>
        <v>1</v>
      </c>
      <c r="R337" s="20">
        <v>248</v>
      </c>
      <c r="S337" s="20">
        <v>18</v>
      </c>
      <c r="T337" s="20">
        <f t="shared" si="44"/>
        <v>13.777777777777779</v>
      </c>
      <c r="U337" s="21">
        <v>150</v>
      </c>
      <c r="V337" s="20">
        <v>10</v>
      </c>
      <c r="W337" s="20">
        <f t="shared" si="45"/>
        <v>1.5</v>
      </c>
      <c r="X337" s="20">
        <f t="shared" si="46"/>
        <v>15.277777777777779</v>
      </c>
      <c r="Y337" s="20">
        <f t="shared" si="47"/>
        <v>22.166666666666668</v>
      </c>
      <c r="Z337" s="20">
        <v>20</v>
      </c>
      <c r="AA337" s="20">
        <f t="shared" si="48"/>
        <v>4.7222222222222214</v>
      </c>
      <c r="AB337" s="20"/>
    </row>
    <row r="338" spans="1:28" ht="14" x14ac:dyDescent="0.15">
      <c r="A338" s="23" t="s">
        <v>427</v>
      </c>
      <c r="B338" s="89"/>
      <c r="C338" s="22" t="s">
        <v>12</v>
      </c>
      <c r="D338" s="102" t="s">
        <v>52</v>
      </c>
      <c r="E338" s="78" t="s">
        <v>727</v>
      </c>
      <c r="F338" s="72" t="s">
        <v>692</v>
      </c>
      <c r="G338" s="66" t="s">
        <v>426</v>
      </c>
      <c r="H338" s="21"/>
      <c r="I338" s="21">
        <v>1</v>
      </c>
      <c r="J338" s="21" t="s">
        <v>14</v>
      </c>
      <c r="K338" s="21" t="str">
        <f>IFERROR(VLOOKUP(INVENTARIO4[[#This Row],[Code]],FOTOS[],2,FALSE),"-")</f>
        <v>-</v>
      </c>
      <c r="L338" s="21"/>
      <c r="M338" s="19">
        <f t="shared" si="43"/>
        <v>12</v>
      </c>
      <c r="N338" s="20"/>
      <c r="O338" s="110">
        <v>1</v>
      </c>
      <c r="P338" s="21">
        <f>SUMIFS(VENTAS[Cantidad],VENTAS[Código del producto Vendido],INVENTARIO4[[#This Row],[Code]])</f>
        <v>0</v>
      </c>
      <c r="Q338" s="21">
        <f>INVENTARIO4[[#This Row],[Entradas]]-INVENTARIO4[[#This Row],[Salidas]]</f>
        <v>1</v>
      </c>
      <c r="R338" s="20">
        <v>129</v>
      </c>
      <c r="S338" s="20">
        <v>18</v>
      </c>
      <c r="T338" s="20">
        <f t="shared" si="44"/>
        <v>7.166666666666667</v>
      </c>
      <c r="U338" s="21">
        <v>40</v>
      </c>
      <c r="V338" s="20">
        <v>10</v>
      </c>
      <c r="W338" s="20">
        <f t="shared" si="45"/>
        <v>0.4</v>
      </c>
      <c r="X338" s="20">
        <f t="shared" si="46"/>
        <v>7.5666666666666673</v>
      </c>
      <c r="Y338" s="20">
        <f t="shared" si="47"/>
        <v>11.15</v>
      </c>
      <c r="Z338" s="20">
        <f>ROUNDUP(Y338,0)</f>
        <v>12</v>
      </c>
      <c r="AA338" s="20">
        <f t="shared" si="48"/>
        <v>4.4333333333333327</v>
      </c>
      <c r="AB338" s="20"/>
    </row>
    <row r="339" spans="1:28" ht="14" x14ac:dyDescent="0.15">
      <c r="A339" s="23" t="s">
        <v>428</v>
      </c>
      <c r="B339" s="89"/>
      <c r="C339" s="22" t="s">
        <v>12</v>
      </c>
      <c r="D339" s="102" t="s">
        <v>52</v>
      </c>
      <c r="E339" s="83" t="s">
        <v>728</v>
      </c>
      <c r="F339" s="72" t="s">
        <v>692</v>
      </c>
      <c r="G339" s="66" t="s">
        <v>426</v>
      </c>
      <c r="H339" s="21"/>
      <c r="I339" s="21">
        <v>1</v>
      </c>
      <c r="J339" s="21" t="s">
        <v>14</v>
      </c>
      <c r="K339" s="21" t="str">
        <f>IFERROR(VLOOKUP(INVENTARIO4[[#This Row],[Code]],FOTOS[],2,FALSE),"-")</f>
        <v>-</v>
      </c>
      <c r="L339" s="21"/>
      <c r="M339" s="19">
        <f t="shared" si="43"/>
        <v>15</v>
      </c>
      <c r="N339" s="20"/>
      <c r="O339" s="112">
        <v>1</v>
      </c>
      <c r="P339" s="21">
        <f>SUMIFS(VENTAS[Cantidad],VENTAS[Código del producto Vendido],INVENTARIO4[[#This Row],[Code]])</f>
        <v>0</v>
      </c>
      <c r="Q339" s="21">
        <f>INVENTARIO4[[#This Row],[Entradas]]-INVENTARIO4[[#This Row],[Salidas]]</f>
        <v>1</v>
      </c>
      <c r="R339" s="20">
        <v>198</v>
      </c>
      <c r="S339" s="20">
        <v>18</v>
      </c>
      <c r="T339" s="20">
        <f t="shared" si="44"/>
        <v>11</v>
      </c>
      <c r="U339" s="21">
        <v>40</v>
      </c>
      <c r="V339" s="20">
        <v>10</v>
      </c>
      <c r="W339" s="20">
        <f t="shared" si="45"/>
        <v>0.4</v>
      </c>
      <c r="X339" s="20">
        <f t="shared" si="46"/>
        <v>11.4</v>
      </c>
      <c r="Y339" s="20">
        <f t="shared" si="47"/>
        <v>16.899999999999999</v>
      </c>
      <c r="Z339" s="20">
        <v>15</v>
      </c>
      <c r="AA339" s="20">
        <f t="shared" si="48"/>
        <v>3.6</v>
      </c>
      <c r="AB339" s="20"/>
    </row>
    <row r="340" spans="1:28" ht="14" x14ac:dyDescent="0.15">
      <c r="A340" s="23" t="s">
        <v>419</v>
      </c>
      <c r="B340" s="89"/>
      <c r="C340" s="22" t="s">
        <v>12</v>
      </c>
      <c r="D340" s="102" t="s">
        <v>1206</v>
      </c>
      <c r="E340" s="78" t="s">
        <v>729</v>
      </c>
      <c r="F340" s="72" t="s">
        <v>692</v>
      </c>
      <c r="G340" s="66" t="s">
        <v>426</v>
      </c>
      <c r="H340" s="21"/>
      <c r="I340" s="21">
        <v>1</v>
      </c>
      <c r="J340" s="21" t="s">
        <v>14</v>
      </c>
      <c r="K340" s="21" t="str">
        <f>IFERROR(VLOOKUP(INVENTARIO4[[#This Row],[Code]],FOTOS[],2,FALSE),"-")</f>
        <v>-</v>
      </c>
      <c r="L340" s="21"/>
      <c r="M340" s="19">
        <f t="shared" si="43"/>
        <v>35</v>
      </c>
      <c r="N340" s="20"/>
      <c r="O340" s="110">
        <v>1</v>
      </c>
      <c r="P340" s="21">
        <f>SUMIFS(VENTAS[Cantidad],VENTAS[Código del producto Vendido],INVENTARIO4[[#This Row],[Code]])</f>
        <v>0</v>
      </c>
      <c r="Q340" s="21">
        <f>INVENTARIO4[[#This Row],[Entradas]]-INVENTARIO4[[#This Row],[Salidas]]</f>
        <v>1</v>
      </c>
      <c r="R340" s="20">
        <v>497</v>
      </c>
      <c r="S340" s="20">
        <v>18</v>
      </c>
      <c r="T340" s="20">
        <f t="shared" si="44"/>
        <v>27.611111111111111</v>
      </c>
      <c r="U340" s="21">
        <v>350</v>
      </c>
      <c r="V340" s="20">
        <v>10</v>
      </c>
      <c r="W340" s="20">
        <f t="shared" si="45"/>
        <v>3.5</v>
      </c>
      <c r="X340" s="20">
        <f t="shared" si="46"/>
        <v>31.111111111111111</v>
      </c>
      <c r="Y340" s="20">
        <f t="shared" si="47"/>
        <v>44.916666666666664</v>
      </c>
      <c r="Z340" s="20">
        <v>35</v>
      </c>
      <c r="AA340" s="20">
        <f t="shared" si="48"/>
        <v>3.8888888888888893</v>
      </c>
      <c r="AB340" s="20"/>
    </row>
    <row r="341" spans="1:28" ht="14" x14ac:dyDescent="0.15">
      <c r="A341" s="23" t="s">
        <v>429</v>
      </c>
      <c r="B341" s="89"/>
      <c r="C341" s="107"/>
      <c r="D341" s="102" t="s">
        <v>50</v>
      </c>
      <c r="E341" s="83" t="s">
        <v>730</v>
      </c>
      <c r="F341" s="72" t="s">
        <v>697</v>
      </c>
      <c r="G341" s="66" t="s">
        <v>426</v>
      </c>
      <c r="H341" s="21"/>
      <c r="I341" s="21">
        <v>1</v>
      </c>
      <c r="J341" s="21" t="s">
        <v>14</v>
      </c>
      <c r="K341" s="21" t="str">
        <f>IFERROR(VLOOKUP(INVENTARIO4[[#This Row],[Code]],FOTOS[],2,FALSE),"-")</f>
        <v>-</v>
      </c>
      <c r="L341" s="21"/>
      <c r="M341" s="19">
        <f t="shared" si="43"/>
        <v>20</v>
      </c>
      <c r="N341" s="20"/>
      <c r="O341" s="112">
        <v>4</v>
      </c>
      <c r="P341" s="21">
        <f>SUMIFS(VENTAS[Cantidad],VENTAS[Código del producto Vendido],INVENTARIO4[[#This Row],[Code]])</f>
        <v>0</v>
      </c>
      <c r="Q341" s="21">
        <f>INVENTARIO4[[#This Row],[Entradas]]-INVENTARIO4[[#This Row],[Salidas]]</f>
        <v>4</v>
      </c>
      <c r="R341" s="20">
        <v>170</v>
      </c>
      <c r="S341" s="20">
        <v>18</v>
      </c>
      <c r="T341" s="20">
        <f t="shared" si="44"/>
        <v>9.4444444444444446</v>
      </c>
      <c r="U341" s="21">
        <v>350</v>
      </c>
      <c r="V341" s="20">
        <v>10</v>
      </c>
      <c r="W341" s="20">
        <f t="shared" si="45"/>
        <v>3.5</v>
      </c>
      <c r="X341" s="20">
        <f t="shared" si="46"/>
        <v>12.944444444444445</v>
      </c>
      <c r="Y341" s="20">
        <f t="shared" si="47"/>
        <v>17.666666666666668</v>
      </c>
      <c r="Z341" s="20">
        <v>20</v>
      </c>
      <c r="AA341" s="20">
        <f t="shared" si="48"/>
        <v>7.0555555555555554</v>
      </c>
      <c r="AB341" s="20"/>
    </row>
    <row r="342" spans="1:28" ht="14" x14ac:dyDescent="0.15">
      <c r="A342" s="23" t="s">
        <v>430</v>
      </c>
      <c r="B342" s="89"/>
      <c r="C342" s="22" t="s">
        <v>12</v>
      </c>
      <c r="D342" s="102" t="s">
        <v>50</v>
      </c>
      <c r="E342" s="78" t="s">
        <v>730</v>
      </c>
      <c r="F342" s="72" t="s">
        <v>695</v>
      </c>
      <c r="G342" s="66" t="s">
        <v>426</v>
      </c>
      <c r="H342" s="21"/>
      <c r="I342" s="21">
        <v>1</v>
      </c>
      <c r="J342" s="21" t="s">
        <v>14</v>
      </c>
      <c r="K342" s="21" t="str">
        <f>IFERROR(VLOOKUP(INVENTARIO4[[#This Row],[Code]],FOTOS[],2,FALSE),"-")</f>
        <v>-</v>
      </c>
      <c r="L342" s="21"/>
      <c r="M342" s="19">
        <f t="shared" si="43"/>
        <v>20</v>
      </c>
      <c r="N342" s="20"/>
      <c r="O342" s="110">
        <v>1</v>
      </c>
      <c r="P342" s="21">
        <f>SUMIFS(VENTAS[Cantidad],VENTAS[Código del producto Vendido],INVENTARIO4[[#This Row],[Code]])</f>
        <v>0</v>
      </c>
      <c r="Q342" s="21">
        <f>INVENTARIO4[[#This Row],[Entradas]]-INVENTARIO4[[#This Row],[Salidas]]</f>
        <v>1</v>
      </c>
      <c r="R342" s="20">
        <v>170</v>
      </c>
      <c r="S342" s="20">
        <v>18</v>
      </c>
      <c r="T342" s="20">
        <f t="shared" si="44"/>
        <v>9.4444444444444446</v>
      </c>
      <c r="U342" s="21">
        <v>350</v>
      </c>
      <c r="V342" s="20">
        <v>10</v>
      </c>
      <c r="W342" s="20">
        <f t="shared" si="45"/>
        <v>3.5</v>
      </c>
      <c r="X342" s="20">
        <f t="shared" si="46"/>
        <v>12.944444444444445</v>
      </c>
      <c r="Y342" s="20">
        <f t="shared" si="47"/>
        <v>17.666666666666668</v>
      </c>
      <c r="Z342" s="20">
        <v>20</v>
      </c>
      <c r="AA342" s="20">
        <f t="shared" si="48"/>
        <v>7.0555555555555554</v>
      </c>
      <c r="AB342" s="20"/>
    </row>
    <row r="343" spans="1:28" ht="14" x14ac:dyDescent="0.15">
      <c r="A343" s="23" t="s">
        <v>431</v>
      </c>
      <c r="B343" s="89"/>
      <c r="C343" s="22" t="s">
        <v>12</v>
      </c>
      <c r="D343" s="102" t="s">
        <v>50</v>
      </c>
      <c r="E343" s="83" t="s">
        <v>731</v>
      </c>
      <c r="F343" s="72" t="s">
        <v>692</v>
      </c>
      <c r="G343" s="66" t="s">
        <v>426</v>
      </c>
      <c r="H343" s="21"/>
      <c r="I343" s="21">
        <v>1</v>
      </c>
      <c r="J343" s="21" t="s">
        <v>14</v>
      </c>
      <c r="K343" s="21" t="str">
        <f>IFERROR(VLOOKUP(INVENTARIO4[[#This Row],[Code]],FOTOS[],2,FALSE),"-")</f>
        <v>-</v>
      </c>
      <c r="L343" s="21"/>
      <c r="M343" s="19">
        <f t="shared" si="43"/>
        <v>12</v>
      </c>
      <c r="N343" s="20"/>
      <c r="O343" s="112">
        <v>4</v>
      </c>
      <c r="P343" s="21">
        <f>SUMIFS(VENTAS[Cantidad],VENTAS[Código del producto Vendido],INVENTARIO4[[#This Row],[Code]])</f>
        <v>0</v>
      </c>
      <c r="Q343" s="21">
        <f>INVENTARIO4[[#This Row],[Entradas]]-INVENTARIO4[[#This Row],[Salidas]]</f>
        <v>4</v>
      </c>
      <c r="R343" s="20">
        <v>85</v>
      </c>
      <c r="S343" s="20">
        <v>18</v>
      </c>
      <c r="T343" s="20">
        <f t="shared" si="44"/>
        <v>4.7222222222222223</v>
      </c>
      <c r="U343" s="21">
        <v>100</v>
      </c>
      <c r="V343" s="20">
        <v>10</v>
      </c>
      <c r="W343" s="20">
        <f t="shared" si="45"/>
        <v>1</v>
      </c>
      <c r="X343" s="20">
        <f t="shared" si="46"/>
        <v>5.7222222222222223</v>
      </c>
      <c r="Y343" s="20">
        <f t="shared" si="47"/>
        <v>8.0833333333333339</v>
      </c>
      <c r="Z343" s="20">
        <v>12</v>
      </c>
      <c r="AA343" s="20">
        <f t="shared" si="48"/>
        <v>6.2777777777777777</v>
      </c>
      <c r="AB343" s="20"/>
    </row>
    <row r="344" spans="1:28" ht="14" x14ac:dyDescent="0.15">
      <c r="A344" s="23" t="s">
        <v>432</v>
      </c>
      <c r="B344" s="89"/>
      <c r="C344" s="22" t="s">
        <v>12</v>
      </c>
      <c r="D344" s="102" t="s">
        <v>52</v>
      </c>
      <c r="E344" s="78" t="s">
        <v>732</v>
      </c>
      <c r="F344" s="72" t="s">
        <v>698</v>
      </c>
      <c r="G344" s="66" t="s">
        <v>426</v>
      </c>
      <c r="H344" s="21"/>
      <c r="I344" s="21">
        <v>1</v>
      </c>
      <c r="J344" s="21" t="s">
        <v>14</v>
      </c>
      <c r="K344" s="21" t="str">
        <f>IFERROR(VLOOKUP(INVENTARIO4[[#This Row],[Code]],FOTOS[],2,FALSE),"-")</f>
        <v>-</v>
      </c>
      <c r="L344" s="21"/>
      <c r="M344" s="19">
        <f t="shared" si="43"/>
        <v>9</v>
      </c>
      <c r="N344" s="20"/>
      <c r="O344" s="110">
        <v>2</v>
      </c>
      <c r="P344" s="21">
        <f>SUMIFS(VENTAS[Cantidad],VENTAS[Código del producto Vendido],INVENTARIO4[[#This Row],[Code]])</f>
        <v>0</v>
      </c>
      <c r="Q344" s="21">
        <f>INVENTARIO4[[#This Row],[Entradas]]-INVENTARIO4[[#This Row],[Salidas]]</f>
        <v>2</v>
      </c>
      <c r="R344" s="20">
        <v>85</v>
      </c>
      <c r="S344" s="20">
        <v>18</v>
      </c>
      <c r="T344" s="20">
        <f t="shared" si="44"/>
        <v>4.7222222222222223</v>
      </c>
      <c r="U344" s="21">
        <v>30</v>
      </c>
      <c r="V344" s="20">
        <v>10</v>
      </c>
      <c r="W344" s="20">
        <f t="shared" si="45"/>
        <v>0.3</v>
      </c>
      <c r="X344" s="20">
        <f t="shared" si="46"/>
        <v>5.0222222222222221</v>
      </c>
      <c r="Y344" s="20">
        <f t="shared" si="47"/>
        <v>7.3833333333333337</v>
      </c>
      <c r="Z344" s="20">
        <v>9</v>
      </c>
      <c r="AA344" s="20">
        <f t="shared" si="48"/>
        <v>3.9777777777777779</v>
      </c>
      <c r="AB344" s="20"/>
    </row>
    <row r="345" spans="1:28" ht="14" x14ac:dyDescent="0.15">
      <c r="A345" s="23" t="s">
        <v>433</v>
      </c>
      <c r="B345" s="89"/>
      <c r="C345" s="22" t="s">
        <v>12</v>
      </c>
      <c r="D345" s="102" t="s">
        <v>52</v>
      </c>
      <c r="E345" s="81" t="s">
        <v>732</v>
      </c>
      <c r="F345" s="72" t="s">
        <v>695</v>
      </c>
      <c r="G345" s="66" t="s">
        <v>426</v>
      </c>
      <c r="H345" s="21"/>
      <c r="I345" s="21">
        <v>1</v>
      </c>
      <c r="J345" s="21" t="s">
        <v>14</v>
      </c>
      <c r="K345" s="21" t="str">
        <f>IFERROR(VLOOKUP(INVENTARIO4[[#This Row],[Code]],FOTOS[],2,FALSE),"-")</f>
        <v>https://github.com/uberboutique/whataform-repo/raw/main/pictures/B0054.jpg</v>
      </c>
      <c r="L345" s="21"/>
      <c r="M345" s="19">
        <f t="shared" si="43"/>
        <v>9</v>
      </c>
      <c r="N345" s="20"/>
      <c r="O345" s="110">
        <v>5</v>
      </c>
      <c r="P345" s="21">
        <f>SUMIFS(VENTAS[Cantidad],VENTAS[Código del producto Vendido],INVENTARIO4[[#This Row],[Code]])</f>
        <v>5</v>
      </c>
      <c r="Q345" s="21">
        <f>INVENTARIO4[[#This Row],[Entradas]]-INVENTARIO4[[#This Row],[Salidas]]</f>
        <v>0</v>
      </c>
      <c r="R345" s="20">
        <v>85</v>
      </c>
      <c r="S345" s="20">
        <v>18</v>
      </c>
      <c r="T345" s="20">
        <f t="shared" si="44"/>
        <v>4.7222222222222223</v>
      </c>
      <c r="U345" s="21">
        <v>30</v>
      </c>
      <c r="V345" s="20">
        <v>10</v>
      </c>
      <c r="W345" s="20">
        <f t="shared" si="45"/>
        <v>0.3</v>
      </c>
      <c r="X345" s="20">
        <f t="shared" si="46"/>
        <v>5.0222222222222221</v>
      </c>
      <c r="Y345" s="20">
        <f t="shared" si="47"/>
        <v>7.3833333333333337</v>
      </c>
      <c r="Z345" s="20">
        <v>9</v>
      </c>
      <c r="AA345" s="20">
        <f t="shared" si="48"/>
        <v>3.9777777777777779</v>
      </c>
      <c r="AB345" s="20"/>
    </row>
    <row r="346" spans="1:28" ht="14" x14ac:dyDescent="0.15">
      <c r="A346" s="23" t="s">
        <v>434</v>
      </c>
      <c r="B346" s="89"/>
      <c r="C346" s="22" t="s">
        <v>12</v>
      </c>
      <c r="D346" s="102" t="s">
        <v>52</v>
      </c>
      <c r="E346" s="78" t="s">
        <v>732</v>
      </c>
      <c r="F346" s="72" t="s">
        <v>698</v>
      </c>
      <c r="G346" s="66" t="s">
        <v>426</v>
      </c>
      <c r="H346" s="21"/>
      <c r="I346" s="21">
        <v>1</v>
      </c>
      <c r="J346" s="21" t="s">
        <v>14</v>
      </c>
      <c r="K346" s="21" t="str">
        <f>IFERROR(VLOOKUP(INVENTARIO4[[#This Row],[Code]],FOTOS[],2,FALSE),"-")</f>
        <v>-</v>
      </c>
      <c r="L346" s="21"/>
      <c r="M346" s="19">
        <f t="shared" si="43"/>
        <v>9</v>
      </c>
      <c r="N346" s="20"/>
      <c r="O346" s="110">
        <v>1</v>
      </c>
      <c r="P346" s="21">
        <f>SUMIFS(VENTAS[Cantidad],VENTAS[Código del producto Vendido],INVENTARIO4[[#This Row],[Code]])</f>
        <v>0</v>
      </c>
      <c r="Q346" s="21">
        <f>INVENTARIO4[[#This Row],[Entradas]]-INVENTARIO4[[#This Row],[Salidas]]</f>
        <v>1</v>
      </c>
      <c r="R346" s="20">
        <v>85</v>
      </c>
      <c r="S346" s="20">
        <v>18</v>
      </c>
      <c r="T346" s="20">
        <f t="shared" si="44"/>
        <v>4.7222222222222223</v>
      </c>
      <c r="U346" s="21">
        <v>30</v>
      </c>
      <c r="V346" s="20">
        <v>10</v>
      </c>
      <c r="W346" s="20">
        <f t="shared" si="45"/>
        <v>0.3</v>
      </c>
      <c r="X346" s="20">
        <f t="shared" si="46"/>
        <v>5.0222222222222221</v>
      </c>
      <c r="Y346" s="20">
        <f t="shared" si="47"/>
        <v>7.3833333333333337</v>
      </c>
      <c r="Z346" s="20">
        <v>9</v>
      </c>
      <c r="AA346" s="20">
        <f t="shared" si="48"/>
        <v>3.9777777777777779</v>
      </c>
      <c r="AB346" s="20"/>
    </row>
    <row r="347" spans="1:28" x14ac:dyDescent="0.15">
      <c r="A347" s="23"/>
      <c r="B347" s="89"/>
      <c r="C347" s="22"/>
      <c r="D347" s="102"/>
      <c r="E347" s="83"/>
      <c r="F347" s="84"/>
      <c r="G347" s="66"/>
      <c r="H347" s="21"/>
      <c r="I347" s="21"/>
      <c r="J347" s="21"/>
      <c r="K347" s="21"/>
      <c r="L347" s="21"/>
      <c r="M347" s="19"/>
      <c r="N347" s="20"/>
      <c r="O347" s="112"/>
      <c r="P347" s="21"/>
      <c r="Q347" s="21"/>
      <c r="R347" s="20"/>
      <c r="S347" s="20"/>
      <c r="T347" s="20"/>
      <c r="U347" s="21"/>
      <c r="V347" s="20"/>
      <c r="W347" s="20"/>
      <c r="X347" s="20"/>
      <c r="Y347" s="20"/>
      <c r="Z347" s="20"/>
      <c r="AA347" s="20"/>
      <c r="AB347" s="20"/>
    </row>
    <row r="348" spans="1:28" ht="14" x14ac:dyDescent="0.15">
      <c r="A348" s="23" t="s">
        <v>435</v>
      </c>
      <c r="B348" s="89"/>
      <c r="C348" s="22" t="s">
        <v>12</v>
      </c>
      <c r="D348" s="102" t="s">
        <v>52</v>
      </c>
      <c r="E348" s="81" t="s">
        <v>732</v>
      </c>
      <c r="F348" s="72" t="s">
        <v>695</v>
      </c>
      <c r="G348" s="66" t="s">
        <v>426</v>
      </c>
      <c r="H348" s="21"/>
      <c r="I348" s="21">
        <v>1</v>
      </c>
      <c r="J348" s="21" t="s">
        <v>14</v>
      </c>
      <c r="K348" s="21" t="str">
        <f>IFERROR(VLOOKUP(INVENTARIO4[[#This Row],[Code]],FOTOS[],2,FALSE),"-")</f>
        <v>https://github.com/uberboutique/whataform-repo/raw/main/pictures/B0056.jpg</v>
      </c>
      <c r="L348" s="21"/>
      <c r="M348" s="19">
        <f t="shared" si="43"/>
        <v>9</v>
      </c>
      <c r="N348" s="20"/>
      <c r="O348" s="110">
        <v>5</v>
      </c>
      <c r="P348" s="21">
        <f>SUMIFS(VENTAS[Cantidad],VENTAS[Código del producto Vendido],INVENTARIO4[[#This Row],[Code]])</f>
        <v>12</v>
      </c>
      <c r="Q348" s="21">
        <f>INVENTARIO4[[#This Row],[Entradas]]-INVENTARIO4[[#This Row],[Salidas]]</f>
        <v>-7</v>
      </c>
      <c r="R348" s="20">
        <v>85</v>
      </c>
      <c r="S348" s="20">
        <v>18</v>
      </c>
      <c r="T348" s="20">
        <f t="shared" si="44"/>
        <v>4.7222222222222223</v>
      </c>
      <c r="U348" s="21">
        <v>30</v>
      </c>
      <c r="V348" s="20">
        <v>10</v>
      </c>
      <c r="W348" s="20">
        <f t="shared" si="45"/>
        <v>0.3</v>
      </c>
      <c r="X348" s="20">
        <f t="shared" si="46"/>
        <v>5.0222222222222221</v>
      </c>
      <c r="Y348" s="20">
        <f t="shared" si="47"/>
        <v>7.3833333333333337</v>
      </c>
      <c r="Z348" s="20">
        <v>9</v>
      </c>
      <c r="AA348" s="20">
        <f t="shared" si="48"/>
        <v>3.9777777777777779</v>
      </c>
      <c r="AB348" s="20"/>
    </row>
    <row r="349" spans="1:28" ht="14" x14ac:dyDescent="0.15">
      <c r="A349" s="23" t="s">
        <v>436</v>
      </c>
      <c r="B349" s="89"/>
      <c r="C349" s="22" t="s">
        <v>12</v>
      </c>
      <c r="D349" s="102" t="s">
        <v>50</v>
      </c>
      <c r="E349" s="81" t="s">
        <v>733</v>
      </c>
      <c r="F349" s="72" t="s">
        <v>695</v>
      </c>
      <c r="G349" s="66" t="s">
        <v>426</v>
      </c>
      <c r="H349" s="21"/>
      <c r="I349" s="21">
        <v>1</v>
      </c>
      <c r="J349" s="21" t="s">
        <v>14</v>
      </c>
      <c r="K349" s="21" t="str">
        <f>IFERROR(VLOOKUP(INVENTARIO4[[#This Row],[Code]],FOTOS[],2,FALSE),"-")</f>
        <v>https://github.com/uberboutique/whataform-repo/raw/main/pictures/V0132.jpg</v>
      </c>
      <c r="L349" s="21"/>
      <c r="M349" s="19">
        <f t="shared" si="43"/>
        <v>18</v>
      </c>
      <c r="N349" s="20"/>
      <c r="O349" s="110">
        <v>1</v>
      </c>
      <c r="P349" s="21">
        <f>SUMIFS(VENTAS[Cantidad],VENTAS[Código del producto Vendido],INVENTARIO4[[#This Row],[Code]])</f>
        <v>1</v>
      </c>
      <c r="Q349" s="21">
        <f>INVENTARIO4[[#This Row],[Entradas]]-INVENTARIO4[[#This Row],[Salidas]]</f>
        <v>0</v>
      </c>
      <c r="R349" s="20">
        <v>170</v>
      </c>
      <c r="S349" s="20">
        <v>18</v>
      </c>
      <c r="T349" s="20">
        <f t="shared" si="44"/>
        <v>9.4444444444444446</v>
      </c>
      <c r="U349" s="21">
        <v>250</v>
      </c>
      <c r="V349" s="20">
        <v>10</v>
      </c>
      <c r="W349" s="20">
        <f t="shared" si="45"/>
        <v>2.5</v>
      </c>
      <c r="X349" s="20">
        <f t="shared" si="46"/>
        <v>11.944444444444445</v>
      </c>
      <c r="Y349" s="20">
        <f t="shared" si="47"/>
        <v>16.666666666666668</v>
      </c>
      <c r="Z349" s="20">
        <v>18</v>
      </c>
      <c r="AA349" s="20">
        <f t="shared" si="48"/>
        <v>6.0555555555555554</v>
      </c>
      <c r="AB349" s="20"/>
    </row>
    <row r="350" spans="1:28" ht="14" x14ac:dyDescent="0.15">
      <c r="A350" s="23" t="s">
        <v>437</v>
      </c>
      <c r="B350" s="89"/>
      <c r="C350" s="22" t="s">
        <v>12</v>
      </c>
      <c r="D350" s="102" t="s">
        <v>50</v>
      </c>
      <c r="E350" s="78" t="s">
        <v>1282</v>
      </c>
      <c r="F350" s="72" t="s">
        <v>695</v>
      </c>
      <c r="G350" s="66" t="s">
        <v>426</v>
      </c>
      <c r="H350" s="21"/>
      <c r="I350" s="21">
        <v>1</v>
      </c>
      <c r="J350" s="21" t="s">
        <v>14</v>
      </c>
      <c r="K350" s="21" t="str">
        <f>IFERROR(VLOOKUP(INVENTARIO4[[#This Row],[Code]],FOTOS[],2,FALSE),"-")</f>
        <v>-</v>
      </c>
      <c r="L350" s="21"/>
      <c r="M350" s="19">
        <f t="shared" si="43"/>
        <v>18</v>
      </c>
      <c r="N350" s="20"/>
      <c r="O350" s="110">
        <v>2</v>
      </c>
      <c r="P350" s="21">
        <f>SUMIFS(VENTAS[Cantidad],VENTAS[Código del producto Vendido],INVENTARIO4[[#This Row],[Code]])</f>
        <v>0</v>
      </c>
      <c r="Q350" s="21">
        <f>INVENTARIO4[[#This Row],[Entradas]]-INVENTARIO4[[#This Row],[Salidas]]</f>
        <v>2</v>
      </c>
      <c r="R350" s="20">
        <v>170</v>
      </c>
      <c r="S350" s="20">
        <v>18</v>
      </c>
      <c r="T350" s="20">
        <f t="shared" si="44"/>
        <v>9.4444444444444446</v>
      </c>
      <c r="U350" s="21">
        <v>250</v>
      </c>
      <c r="V350" s="20">
        <v>10</v>
      </c>
      <c r="W350" s="20">
        <f t="shared" si="45"/>
        <v>2.5</v>
      </c>
      <c r="X350" s="20">
        <f t="shared" si="46"/>
        <v>11.944444444444445</v>
      </c>
      <c r="Y350" s="20">
        <f t="shared" si="47"/>
        <v>16.666666666666668</v>
      </c>
      <c r="Z350" s="20">
        <v>18</v>
      </c>
      <c r="AA350" s="20">
        <f t="shared" si="48"/>
        <v>6.0555555555555554</v>
      </c>
      <c r="AB350" s="20"/>
    </row>
    <row r="351" spans="1:28" ht="14" x14ac:dyDescent="0.15">
      <c r="A351" s="23" t="s">
        <v>438</v>
      </c>
      <c r="B351" s="89"/>
      <c r="C351" s="22" t="s">
        <v>12</v>
      </c>
      <c r="D351" s="102" t="s">
        <v>50</v>
      </c>
      <c r="E351" s="83" t="s">
        <v>734</v>
      </c>
      <c r="F351" s="72" t="s">
        <v>695</v>
      </c>
      <c r="G351" s="66" t="s">
        <v>426</v>
      </c>
      <c r="H351" s="21"/>
      <c r="I351" s="21">
        <v>1</v>
      </c>
      <c r="J351" s="21" t="s">
        <v>14</v>
      </c>
      <c r="K351" s="21" t="str">
        <f>IFERROR(VLOOKUP(INVENTARIO4[[#This Row],[Code]],FOTOS[],2,FALSE),"-")</f>
        <v>-</v>
      </c>
      <c r="L351" s="21"/>
      <c r="M351" s="19">
        <f t="shared" si="43"/>
        <v>18</v>
      </c>
      <c r="N351" s="20"/>
      <c r="O351" s="112">
        <v>3</v>
      </c>
      <c r="P351" s="21">
        <f>SUMIFS(VENTAS[Cantidad],VENTAS[Código del producto Vendido],INVENTARIO4[[#This Row],[Code]])</f>
        <v>1</v>
      </c>
      <c r="Q351" s="21">
        <f>INVENTARIO4[[#This Row],[Entradas]]-INVENTARIO4[[#This Row],[Salidas]]</f>
        <v>2</v>
      </c>
      <c r="R351" s="20">
        <v>170</v>
      </c>
      <c r="S351" s="20">
        <v>18</v>
      </c>
      <c r="T351" s="20">
        <f t="shared" si="44"/>
        <v>9.4444444444444446</v>
      </c>
      <c r="U351" s="21">
        <v>250</v>
      </c>
      <c r="V351" s="20">
        <v>10</v>
      </c>
      <c r="W351" s="20">
        <f t="shared" si="45"/>
        <v>2.5</v>
      </c>
      <c r="X351" s="20">
        <f t="shared" si="46"/>
        <v>11.944444444444445</v>
      </c>
      <c r="Y351" s="20">
        <f t="shared" si="47"/>
        <v>16.666666666666668</v>
      </c>
      <c r="Z351" s="20">
        <v>18</v>
      </c>
      <c r="AA351" s="20">
        <f t="shared" si="48"/>
        <v>6.0555555555555554</v>
      </c>
      <c r="AB351" s="20"/>
    </row>
    <row r="352" spans="1:28" ht="14" x14ac:dyDescent="0.15">
      <c r="A352" s="23" t="s">
        <v>439</v>
      </c>
      <c r="B352" s="89"/>
      <c r="C352" s="22" t="s">
        <v>12</v>
      </c>
      <c r="D352" s="102" t="s">
        <v>50</v>
      </c>
      <c r="E352" s="78" t="s">
        <v>734</v>
      </c>
      <c r="F352" s="72" t="s">
        <v>697</v>
      </c>
      <c r="G352" s="66" t="s">
        <v>426</v>
      </c>
      <c r="H352" s="21"/>
      <c r="I352" s="21">
        <v>1</v>
      </c>
      <c r="J352" s="21" t="s">
        <v>14</v>
      </c>
      <c r="K352" s="21" t="str">
        <f>IFERROR(VLOOKUP(INVENTARIO4[[#This Row],[Code]],FOTOS[],2,FALSE),"-")</f>
        <v>-</v>
      </c>
      <c r="L352" s="21"/>
      <c r="M352" s="19">
        <f t="shared" si="43"/>
        <v>18</v>
      </c>
      <c r="N352" s="20"/>
      <c r="O352" s="110">
        <v>2</v>
      </c>
      <c r="P352" s="21">
        <f>SUMIFS(VENTAS[Cantidad],VENTAS[Código del producto Vendido],INVENTARIO4[[#This Row],[Code]])</f>
        <v>0</v>
      </c>
      <c r="Q352" s="21">
        <f>INVENTARIO4[[#This Row],[Entradas]]-INVENTARIO4[[#This Row],[Salidas]]</f>
        <v>2</v>
      </c>
      <c r="R352" s="20">
        <v>170</v>
      </c>
      <c r="S352" s="20">
        <v>18</v>
      </c>
      <c r="T352" s="20">
        <f t="shared" si="44"/>
        <v>9.4444444444444446</v>
      </c>
      <c r="U352" s="21">
        <v>250</v>
      </c>
      <c r="V352" s="20">
        <v>10</v>
      </c>
      <c r="W352" s="20">
        <f t="shared" si="45"/>
        <v>2.5</v>
      </c>
      <c r="X352" s="20">
        <f t="shared" si="46"/>
        <v>11.944444444444445</v>
      </c>
      <c r="Y352" s="20">
        <f t="shared" si="47"/>
        <v>16.666666666666668</v>
      </c>
      <c r="Z352" s="20">
        <v>18</v>
      </c>
      <c r="AA352" s="20">
        <f t="shared" si="48"/>
        <v>6.0555555555555554</v>
      </c>
      <c r="AB352" s="20"/>
    </row>
    <row r="353" spans="1:28" ht="14" x14ac:dyDescent="0.15">
      <c r="A353" s="23" t="s">
        <v>456</v>
      </c>
      <c r="B353" s="89"/>
      <c r="C353" s="22" t="s">
        <v>12</v>
      </c>
      <c r="D353" s="102" t="s">
        <v>192</v>
      </c>
      <c r="E353" s="83" t="s">
        <v>721</v>
      </c>
      <c r="F353" s="72" t="s">
        <v>720</v>
      </c>
      <c r="G353" s="66" t="s">
        <v>426</v>
      </c>
      <c r="H353" s="21"/>
      <c r="I353" s="21">
        <v>1</v>
      </c>
      <c r="J353" s="21" t="s">
        <v>14</v>
      </c>
      <c r="K353" s="21" t="str">
        <f>IFERROR(VLOOKUP(INVENTARIO4[[#This Row],[Code]],FOTOS[],2,FALSE),"-")</f>
        <v>-</v>
      </c>
      <c r="L353" s="21"/>
      <c r="M353" s="19">
        <f t="shared" si="43"/>
        <v>15</v>
      </c>
      <c r="N353" s="20"/>
      <c r="O353" s="112">
        <v>1</v>
      </c>
      <c r="P353" s="21">
        <f>SUMIFS(VENTAS[Cantidad],VENTAS[Código del producto Vendido],INVENTARIO4[[#This Row],[Code]])</f>
        <v>0</v>
      </c>
      <c r="Q353" s="21">
        <f>INVENTARIO4[[#This Row],[Entradas]]-INVENTARIO4[[#This Row],[Salidas]]</f>
        <v>1</v>
      </c>
      <c r="R353" s="20">
        <v>195</v>
      </c>
      <c r="S353" s="20">
        <v>18</v>
      </c>
      <c r="T353" s="20">
        <f t="shared" si="44"/>
        <v>10.833333333333334</v>
      </c>
      <c r="U353" s="21">
        <v>30</v>
      </c>
      <c r="V353" s="20">
        <v>10</v>
      </c>
      <c r="W353" s="20">
        <f t="shared" si="45"/>
        <v>0.3</v>
      </c>
      <c r="X353" s="20">
        <f t="shared" si="46"/>
        <v>11.133333333333335</v>
      </c>
      <c r="Y353" s="20">
        <f t="shared" si="47"/>
        <v>16.55</v>
      </c>
      <c r="Z353" s="20">
        <v>15</v>
      </c>
      <c r="AA353" s="20">
        <f t="shared" si="48"/>
        <v>3.8666666666666663</v>
      </c>
      <c r="AB353" s="20"/>
    </row>
    <row r="354" spans="1:28" ht="14" x14ac:dyDescent="0.15">
      <c r="A354" s="23" t="s">
        <v>457</v>
      </c>
      <c r="B354" s="89"/>
      <c r="C354" s="22" t="s">
        <v>12</v>
      </c>
      <c r="D354" s="102" t="s">
        <v>192</v>
      </c>
      <c r="E354" s="78" t="s">
        <v>721</v>
      </c>
      <c r="F354" s="72" t="s">
        <v>720</v>
      </c>
      <c r="G354" s="66" t="s">
        <v>426</v>
      </c>
      <c r="H354" s="21"/>
      <c r="I354" s="21">
        <v>1</v>
      </c>
      <c r="J354" s="21" t="s">
        <v>14</v>
      </c>
      <c r="K354" s="21" t="str">
        <f>IFERROR(VLOOKUP(INVENTARIO4[[#This Row],[Code]],FOTOS[],2,FALSE),"-")</f>
        <v>-</v>
      </c>
      <c r="L354" s="21"/>
      <c r="M354" s="19">
        <f t="shared" si="43"/>
        <v>15</v>
      </c>
      <c r="N354" s="20"/>
      <c r="O354" s="110">
        <v>1</v>
      </c>
      <c r="P354" s="21">
        <f>SUMIFS(VENTAS[Cantidad],VENTAS[Código del producto Vendido],INVENTARIO4[[#This Row],[Code]])</f>
        <v>0</v>
      </c>
      <c r="Q354" s="21">
        <f>INVENTARIO4[[#This Row],[Entradas]]-INVENTARIO4[[#This Row],[Salidas]]</f>
        <v>1</v>
      </c>
      <c r="R354" s="20">
        <v>195</v>
      </c>
      <c r="S354" s="20">
        <v>18</v>
      </c>
      <c r="T354" s="20">
        <f t="shared" si="44"/>
        <v>10.833333333333334</v>
      </c>
      <c r="U354" s="21">
        <v>30</v>
      </c>
      <c r="V354" s="20">
        <v>10</v>
      </c>
      <c r="W354" s="20">
        <f t="shared" si="45"/>
        <v>0.3</v>
      </c>
      <c r="X354" s="20">
        <f t="shared" si="46"/>
        <v>11.133333333333335</v>
      </c>
      <c r="Y354" s="20">
        <f t="shared" si="47"/>
        <v>16.55</v>
      </c>
      <c r="Z354" s="20">
        <v>15</v>
      </c>
      <c r="AA354" s="20">
        <f t="shared" si="48"/>
        <v>3.8666666666666663</v>
      </c>
      <c r="AB354" s="20"/>
    </row>
    <row r="355" spans="1:28" ht="14" x14ac:dyDescent="0.15">
      <c r="A355" s="23" t="s">
        <v>458</v>
      </c>
      <c r="B355" s="89"/>
      <c r="C355" s="22" t="s">
        <v>12</v>
      </c>
      <c r="D355" s="102" t="s">
        <v>416</v>
      </c>
      <c r="E355" s="83" t="s">
        <v>735</v>
      </c>
      <c r="F355" s="72" t="s">
        <v>695</v>
      </c>
      <c r="G355" s="66" t="s">
        <v>426</v>
      </c>
      <c r="H355" s="21"/>
      <c r="I355" s="21">
        <v>1</v>
      </c>
      <c r="J355" s="21" t="s">
        <v>14</v>
      </c>
      <c r="K355" s="21" t="str">
        <f>IFERROR(VLOOKUP(INVENTARIO4[[#This Row],[Code]],FOTOS[],2,FALSE),"-")</f>
        <v>-</v>
      </c>
      <c r="L355" s="21"/>
      <c r="M355" s="19">
        <f t="shared" si="43"/>
        <v>30</v>
      </c>
      <c r="N355" s="20"/>
      <c r="O355" s="112">
        <v>1</v>
      </c>
      <c r="P355" s="21">
        <f>SUMIFS(VENTAS[Cantidad],VENTAS[Código del producto Vendido],INVENTARIO4[[#This Row],[Code]])</f>
        <v>0</v>
      </c>
      <c r="Q355" s="21">
        <f>INVENTARIO4[[#This Row],[Entradas]]-INVENTARIO4[[#This Row],[Salidas]]</f>
        <v>1</v>
      </c>
      <c r="R355" s="20">
        <v>345</v>
      </c>
      <c r="S355" s="20">
        <v>18</v>
      </c>
      <c r="T355" s="20">
        <f t="shared" si="44"/>
        <v>19.166666666666668</v>
      </c>
      <c r="U355" s="21">
        <v>350</v>
      </c>
      <c r="V355" s="20">
        <v>10</v>
      </c>
      <c r="W355" s="20">
        <f t="shared" si="45"/>
        <v>3.5</v>
      </c>
      <c r="X355" s="20">
        <f t="shared" si="46"/>
        <v>22.666666666666668</v>
      </c>
      <c r="Y355" s="20">
        <f t="shared" si="47"/>
        <v>32.25</v>
      </c>
      <c r="Z355" s="20">
        <v>30</v>
      </c>
      <c r="AA355" s="20">
        <f t="shared" si="48"/>
        <v>7.3333333333333321</v>
      </c>
      <c r="AB355" s="20"/>
    </row>
    <row r="356" spans="1:28" ht="14" x14ac:dyDescent="0.15">
      <c r="A356" s="23" t="s">
        <v>459</v>
      </c>
      <c r="B356" s="89"/>
      <c r="C356" s="22" t="s">
        <v>12</v>
      </c>
      <c r="D356" s="102" t="s">
        <v>416</v>
      </c>
      <c r="E356" s="78" t="s">
        <v>736</v>
      </c>
      <c r="F356" s="72" t="s">
        <v>719</v>
      </c>
      <c r="G356" s="66" t="s">
        <v>426</v>
      </c>
      <c r="H356" s="21"/>
      <c r="I356" s="21">
        <v>1</v>
      </c>
      <c r="J356" s="21" t="s">
        <v>14</v>
      </c>
      <c r="K356" s="21" t="str">
        <f>IFERROR(VLOOKUP(INVENTARIO4[[#This Row],[Code]],FOTOS[],2,FALSE),"-")</f>
        <v>-</v>
      </c>
      <c r="L356" s="21"/>
      <c r="M356" s="19">
        <f t="shared" si="43"/>
        <v>35</v>
      </c>
      <c r="N356" s="20"/>
      <c r="O356" s="110">
        <v>1</v>
      </c>
      <c r="P356" s="21">
        <f>SUMIFS(VENTAS[Cantidad],VENTAS[Código del producto Vendido],INVENTARIO4[[#This Row],[Code]])</f>
        <v>0</v>
      </c>
      <c r="Q356" s="21">
        <f>INVENTARIO4[[#This Row],[Entradas]]-INVENTARIO4[[#This Row],[Salidas]]</f>
        <v>1</v>
      </c>
      <c r="R356" s="20">
        <v>430</v>
      </c>
      <c r="S356" s="20">
        <v>18</v>
      </c>
      <c r="T356" s="20">
        <f t="shared" si="44"/>
        <v>23.888888888888889</v>
      </c>
      <c r="U356" s="21">
        <v>450</v>
      </c>
      <c r="V356" s="20">
        <v>10</v>
      </c>
      <c r="W356" s="20">
        <f t="shared" si="45"/>
        <v>4.5</v>
      </c>
      <c r="X356" s="20">
        <f t="shared" si="46"/>
        <v>28.388888888888889</v>
      </c>
      <c r="Y356" s="20">
        <f t="shared" si="47"/>
        <v>40.333333333333336</v>
      </c>
      <c r="Z356" s="20">
        <v>35</v>
      </c>
      <c r="AA356" s="20">
        <f t="shared" si="48"/>
        <v>6.6111111111111107</v>
      </c>
      <c r="AB356" s="20"/>
    </row>
    <row r="357" spans="1:28" ht="14" x14ac:dyDescent="0.15">
      <c r="A357" s="23" t="s">
        <v>460</v>
      </c>
      <c r="B357" s="89"/>
      <c r="C357" s="22" t="s">
        <v>12</v>
      </c>
      <c r="D357" s="102" t="s">
        <v>416</v>
      </c>
      <c r="E357" s="83" t="s">
        <v>841</v>
      </c>
      <c r="F357" s="72" t="s">
        <v>718</v>
      </c>
      <c r="G357" s="66" t="s">
        <v>426</v>
      </c>
      <c r="H357" s="21"/>
      <c r="I357" s="21">
        <v>1</v>
      </c>
      <c r="J357" s="21" t="s">
        <v>14</v>
      </c>
      <c r="K357" s="21" t="str">
        <f>IFERROR(VLOOKUP(INVENTARIO4[[#This Row],[Code]],FOTOS[],2,FALSE),"-")</f>
        <v>-</v>
      </c>
      <c r="L357" s="21"/>
      <c r="M357" s="19">
        <f t="shared" si="43"/>
        <v>40</v>
      </c>
      <c r="N357" s="20"/>
      <c r="O357" s="112">
        <v>1</v>
      </c>
      <c r="P357" s="21">
        <f>SUMIFS(VENTAS[Cantidad],VENTAS[Código del producto Vendido],INVENTARIO4[[#This Row],[Code]])</f>
        <v>0</v>
      </c>
      <c r="Q357" s="21">
        <f>INVENTARIO4[[#This Row],[Entradas]]-INVENTARIO4[[#This Row],[Salidas]]</f>
        <v>1</v>
      </c>
      <c r="R357" s="20">
        <v>395</v>
      </c>
      <c r="S357" s="20">
        <v>18</v>
      </c>
      <c r="T357" s="20">
        <f t="shared" si="44"/>
        <v>21.944444444444443</v>
      </c>
      <c r="U357" s="21">
        <v>580</v>
      </c>
      <c r="V357" s="20">
        <v>10</v>
      </c>
      <c r="W357" s="20">
        <f t="shared" si="45"/>
        <v>5.8</v>
      </c>
      <c r="X357" s="20">
        <f t="shared" si="46"/>
        <v>27.744444444444444</v>
      </c>
      <c r="Y357" s="20">
        <f t="shared" si="47"/>
        <v>38.716666666666661</v>
      </c>
      <c r="Z357" s="20">
        <v>40</v>
      </c>
      <c r="AA357" s="20">
        <f t="shared" si="48"/>
        <v>12.255555555555556</v>
      </c>
      <c r="AB357" s="20"/>
    </row>
    <row r="358" spans="1:28" ht="14" x14ac:dyDescent="0.15">
      <c r="A358" s="23" t="s">
        <v>461</v>
      </c>
      <c r="B358" s="89"/>
      <c r="C358" s="22" t="s">
        <v>12</v>
      </c>
      <c r="D358" s="102" t="s">
        <v>215</v>
      </c>
      <c r="E358" s="78" t="s">
        <v>737</v>
      </c>
      <c r="F358" s="72" t="s">
        <v>716</v>
      </c>
      <c r="G358" s="66" t="s">
        <v>426</v>
      </c>
      <c r="H358" s="21"/>
      <c r="I358" s="21">
        <v>1</v>
      </c>
      <c r="J358" s="21" t="s">
        <v>14</v>
      </c>
      <c r="K358" s="21" t="str">
        <f>IFERROR(VLOOKUP(INVENTARIO4[[#This Row],[Code]],FOTOS[],2,FALSE),"-")</f>
        <v>-</v>
      </c>
      <c r="L358" s="21"/>
      <c r="M358" s="19">
        <f t="shared" si="43"/>
        <v>35</v>
      </c>
      <c r="N358" s="20"/>
      <c r="O358" s="110">
        <v>3</v>
      </c>
      <c r="P358" s="21">
        <f>SUMIFS(VENTAS[Cantidad],VENTAS[Código del producto Vendido],INVENTARIO4[[#This Row],[Code]])</f>
        <v>0</v>
      </c>
      <c r="Q358" s="21">
        <f>INVENTARIO4[[#This Row],[Entradas]]-INVENTARIO4[[#This Row],[Salidas]]</f>
        <v>3</v>
      </c>
      <c r="R358" s="20">
        <v>360</v>
      </c>
      <c r="S358" s="20">
        <v>18</v>
      </c>
      <c r="T358" s="20">
        <f t="shared" si="44"/>
        <v>20</v>
      </c>
      <c r="U358" s="21">
        <v>700</v>
      </c>
      <c r="V358" s="20">
        <v>10</v>
      </c>
      <c r="W358" s="20">
        <f t="shared" si="45"/>
        <v>7</v>
      </c>
      <c r="X358" s="20">
        <f t="shared" si="46"/>
        <v>27</v>
      </c>
      <c r="Y358" s="20">
        <f t="shared" si="47"/>
        <v>37</v>
      </c>
      <c r="Z358" s="20">
        <v>35</v>
      </c>
      <c r="AA358" s="20">
        <f t="shared" si="48"/>
        <v>8</v>
      </c>
      <c r="AB358" s="20"/>
    </row>
    <row r="359" spans="1:28" ht="14" x14ac:dyDescent="0.15">
      <c r="A359" s="23" t="s">
        <v>462</v>
      </c>
      <c r="B359" s="89"/>
      <c r="C359" s="22" t="s">
        <v>12</v>
      </c>
      <c r="D359" s="102" t="s">
        <v>215</v>
      </c>
      <c r="E359" s="83" t="s">
        <v>1283</v>
      </c>
      <c r="F359" s="72" t="s">
        <v>714</v>
      </c>
      <c r="G359" s="66" t="s">
        <v>426</v>
      </c>
      <c r="H359" s="21"/>
      <c r="I359" s="21">
        <v>1</v>
      </c>
      <c r="J359" s="21" t="s">
        <v>14</v>
      </c>
      <c r="K359" s="21" t="str">
        <f>IFERROR(VLOOKUP(INVENTARIO4[[#This Row],[Code]],FOTOS[],2,FALSE),"-")</f>
        <v>-</v>
      </c>
      <c r="L359" s="21"/>
      <c r="M359" s="19">
        <f t="shared" si="43"/>
        <v>35</v>
      </c>
      <c r="N359" s="20"/>
      <c r="O359" s="112">
        <v>2</v>
      </c>
      <c r="P359" s="21">
        <f>SUMIFS(VENTAS[Cantidad],VENTAS[Código del producto Vendido],INVENTARIO4[[#This Row],[Code]])</f>
        <v>0</v>
      </c>
      <c r="Q359" s="21">
        <f>INVENTARIO4[[#This Row],[Entradas]]-INVENTARIO4[[#This Row],[Salidas]]</f>
        <v>2</v>
      </c>
      <c r="R359" s="20">
        <v>400</v>
      </c>
      <c r="S359" s="20">
        <v>18</v>
      </c>
      <c r="T359" s="20">
        <f t="shared" si="44"/>
        <v>22.222222222222221</v>
      </c>
      <c r="U359" s="21">
        <v>350</v>
      </c>
      <c r="V359" s="20">
        <v>10</v>
      </c>
      <c r="W359" s="20">
        <f t="shared" si="45"/>
        <v>3.5</v>
      </c>
      <c r="X359" s="20">
        <f t="shared" si="46"/>
        <v>25.722222222222221</v>
      </c>
      <c r="Y359" s="20">
        <f t="shared" si="47"/>
        <v>36.833333333333329</v>
      </c>
      <c r="Z359" s="20">
        <v>35</v>
      </c>
      <c r="AA359" s="20">
        <f t="shared" si="48"/>
        <v>9.2777777777777786</v>
      </c>
      <c r="AB359" s="20"/>
    </row>
    <row r="360" spans="1:28" ht="14" x14ac:dyDescent="0.15">
      <c r="A360" s="23" t="s">
        <v>463</v>
      </c>
      <c r="B360" s="89"/>
      <c r="C360" s="22" t="s">
        <v>12</v>
      </c>
      <c r="D360" s="102" t="s">
        <v>215</v>
      </c>
      <c r="E360" s="78" t="s">
        <v>737</v>
      </c>
      <c r="F360" s="72" t="s">
        <v>713</v>
      </c>
      <c r="G360" s="66" t="s">
        <v>426</v>
      </c>
      <c r="H360" s="21"/>
      <c r="I360" s="21">
        <v>1</v>
      </c>
      <c r="J360" s="21" t="s">
        <v>14</v>
      </c>
      <c r="K360" s="21" t="str">
        <f>IFERROR(VLOOKUP(INVENTARIO4[[#This Row],[Code]],FOTOS[],2,FALSE),"-")</f>
        <v>-</v>
      </c>
      <c r="L360" s="21"/>
      <c r="M360" s="19">
        <f t="shared" si="43"/>
        <v>35</v>
      </c>
      <c r="N360" s="20"/>
      <c r="O360" s="110">
        <v>1</v>
      </c>
      <c r="P360" s="21">
        <f>SUMIFS(VENTAS[Cantidad],VENTAS[Código del producto Vendido],INVENTARIO4[[#This Row],[Code]])</f>
        <v>0</v>
      </c>
      <c r="Q360" s="21">
        <f>INVENTARIO4[[#This Row],[Entradas]]-INVENTARIO4[[#This Row],[Salidas]]</f>
        <v>1</v>
      </c>
      <c r="R360" s="20">
        <v>360</v>
      </c>
      <c r="S360" s="20">
        <v>18</v>
      </c>
      <c r="T360" s="20">
        <f t="shared" si="44"/>
        <v>20</v>
      </c>
      <c r="U360" s="21">
        <v>700</v>
      </c>
      <c r="V360" s="20">
        <v>10</v>
      </c>
      <c r="W360" s="20">
        <f t="shared" si="45"/>
        <v>7</v>
      </c>
      <c r="X360" s="20">
        <f t="shared" si="46"/>
        <v>27</v>
      </c>
      <c r="Y360" s="20">
        <f t="shared" si="47"/>
        <v>37</v>
      </c>
      <c r="Z360" s="20">
        <v>35</v>
      </c>
      <c r="AA360" s="20">
        <f t="shared" si="48"/>
        <v>8</v>
      </c>
      <c r="AB360" s="20"/>
    </row>
    <row r="361" spans="1:28" ht="14" x14ac:dyDescent="0.15">
      <c r="A361" s="23" t="s">
        <v>464</v>
      </c>
      <c r="B361" s="89"/>
      <c r="C361" s="22" t="s">
        <v>12</v>
      </c>
      <c r="D361" s="102" t="s">
        <v>215</v>
      </c>
      <c r="E361" s="83" t="s">
        <v>737</v>
      </c>
      <c r="F361" s="72" t="s">
        <v>712</v>
      </c>
      <c r="G361" s="66" t="s">
        <v>426</v>
      </c>
      <c r="H361" s="21"/>
      <c r="I361" s="21">
        <v>1</v>
      </c>
      <c r="J361" s="21" t="s">
        <v>14</v>
      </c>
      <c r="K361" s="21" t="str">
        <f>IFERROR(VLOOKUP(INVENTARIO4[[#This Row],[Code]],FOTOS[],2,FALSE),"-")</f>
        <v>-</v>
      </c>
      <c r="L361" s="21"/>
      <c r="M361" s="19">
        <f t="shared" si="43"/>
        <v>35</v>
      </c>
      <c r="N361" s="20"/>
      <c r="O361" s="112">
        <v>1</v>
      </c>
      <c r="P361" s="21">
        <f>SUMIFS(VENTAS[Cantidad],VENTAS[Código del producto Vendido],INVENTARIO4[[#This Row],[Code]])</f>
        <v>0</v>
      </c>
      <c r="Q361" s="21">
        <f>INVENTARIO4[[#This Row],[Entradas]]-INVENTARIO4[[#This Row],[Salidas]]</f>
        <v>1</v>
      </c>
      <c r="R361" s="20">
        <v>360</v>
      </c>
      <c r="S361" s="20">
        <v>18</v>
      </c>
      <c r="T361" s="20">
        <f t="shared" si="44"/>
        <v>20</v>
      </c>
      <c r="U361" s="21">
        <v>700</v>
      </c>
      <c r="V361" s="20">
        <v>10</v>
      </c>
      <c r="W361" s="20">
        <f t="shared" si="45"/>
        <v>7</v>
      </c>
      <c r="X361" s="20">
        <f t="shared" si="46"/>
        <v>27</v>
      </c>
      <c r="Y361" s="20">
        <f t="shared" si="47"/>
        <v>37</v>
      </c>
      <c r="Z361" s="20">
        <v>35</v>
      </c>
      <c r="AA361" s="20">
        <f t="shared" si="48"/>
        <v>8</v>
      </c>
      <c r="AB361" s="20"/>
    </row>
    <row r="362" spans="1:28" ht="14" x14ac:dyDescent="0.15">
      <c r="A362" s="23" t="s">
        <v>465</v>
      </c>
      <c r="B362" s="89"/>
      <c r="C362" s="22" t="s">
        <v>12</v>
      </c>
      <c r="D362" s="102" t="s">
        <v>215</v>
      </c>
      <c r="E362" s="78" t="s">
        <v>1284</v>
      </c>
      <c r="F362" s="72" t="s">
        <v>716</v>
      </c>
      <c r="G362" s="66" t="s">
        <v>426</v>
      </c>
      <c r="H362" s="21"/>
      <c r="I362" s="21">
        <v>1</v>
      </c>
      <c r="J362" s="21" t="s">
        <v>14</v>
      </c>
      <c r="K362" s="21" t="str">
        <f>IFERROR(VLOOKUP(INVENTARIO4[[#This Row],[Code]],FOTOS[],2,FALSE),"-")</f>
        <v>-</v>
      </c>
      <c r="L362" s="21"/>
      <c r="M362" s="19">
        <f t="shared" si="43"/>
        <v>27</v>
      </c>
      <c r="N362" s="20"/>
      <c r="O362" s="110">
        <v>2</v>
      </c>
      <c r="P362" s="21">
        <f>SUMIFS(VENTAS[Cantidad],VENTAS[Código del producto Vendido],INVENTARIO4[[#This Row],[Code]])</f>
        <v>0</v>
      </c>
      <c r="Q362" s="21">
        <f>INVENTARIO4[[#This Row],[Entradas]]-INVENTARIO4[[#This Row],[Salidas]]</f>
        <v>2</v>
      </c>
      <c r="R362" s="20">
        <v>265</v>
      </c>
      <c r="S362" s="20">
        <v>18</v>
      </c>
      <c r="T362" s="20">
        <f t="shared" si="44"/>
        <v>14.722222222222221</v>
      </c>
      <c r="U362" s="21">
        <v>400</v>
      </c>
      <c r="V362" s="20">
        <v>10</v>
      </c>
      <c r="W362" s="20">
        <f t="shared" si="45"/>
        <v>4</v>
      </c>
      <c r="X362" s="20">
        <f t="shared" si="46"/>
        <v>18.722222222222221</v>
      </c>
      <c r="Y362" s="20">
        <f t="shared" si="47"/>
        <v>26.083333333333332</v>
      </c>
      <c r="Z362" s="20">
        <v>27</v>
      </c>
      <c r="AA362" s="20">
        <f t="shared" si="48"/>
        <v>8.2777777777777786</v>
      </c>
      <c r="AB362" s="20"/>
    </row>
    <row r="363" spans="1:28" ht="14" x14ac:dyDescent="0.15">
      <c r="A363" s="23" t="s">
        <v>466</v>
      </c>
      <c r="B363" s="89"/>
      <c r="C363" s="22" t="s">
        <v>12</v>
      </c>
      <c r="D363" s="102" t="s">
        <v>215</v>
      </c>
      <c r="E363" s="83" t="s">
        <v>1284</v>
      </c>
      <c r="F363" s="72" t="s">
        <v>714</v>
      </c>
      <c r="G363" s="66" t="s">
        <v>426</v>
      </c>
      <c r="H363" s="21"/>
      <c r="I363" s="21">
        <v>1</v>
      </c>
      <c r="J363" s="21" t="s">
        <v>14</v>
      </c>
      <c r="K363" s="21" t="str">
        <f>IFERROR(VLOOKUP(INVENTARIO4[[#This Row],[Code]],FOTOS[],2,FALSE),"-")</f>
        <v>-</v>
      </c>
      <c r="L363" s="21"/>
      <c r="M363" s="19">
        <f t="shared" si="43"/>
        <v>27</v>
      </c>
      <c r="N363" s="20"/>
      <c r="O363" s="112">
        <v>2</v>
      </c>
      <c r="P363" s="21">
        <f>SUMIFS(VENTAS[Cantidad],VENTAS[Código del producto Vendido],INVENTARIO4[[#This Row],[Code]])</f>
        <v>0</v>
      </c>
      <c r="Q363" s="21">
        <f>INVENTARIO4[[#This Row],[Entradas]]-INVENTARIO4[[#This Row],[Salidas]]</f>
        <v>2</v>
      </c>
      <c r="R363" s="20">
        <v>265</v>
      </c>
      <c r="S363" s="20">
        <v>18</v>
      </c>
      <c r="T363" s="20">
        <f t="shared" si="44"/>
        <v>14.722222222222221</v>
      </c>
      <c r="U363" s="21">
        <v>400</v>
      </c>
      <c r="V363" s="20">
        <v>10</v>
      </c>
      <c r="W363" s="20">
        <f t="shared" si="45"/>
        <v>4</v>
      </c>
      <c r="X363" s="20">
        <f t="shared" si="46"/>
        <v>18.722222222222221</v>
      </c>
      <c r="Y363" s="20">
        <f t="shared" si="47"/>
        <v>26.083333333333332</v>
      </c>
      <c r="Z363" s="20">
        <v>27</v>
      </c>
      <c r="AA363" s="20">
        <f t="shared" si="48"/>
        <v>8.2777777777777786</v>
      </c>
      <c r="AB363" s="20"/>
    </row>
    <row r="364" spans="1:28" ht="14" x14ac:dyDescent="0.15">
      <c r="A364" s="23" t="s">
        <v>467</v>
      </c>
      <c r="B364" s="89"/>
      <c r="C364" s="22" t="s">
        <v>12</v>
      </c>
      <c r="D364" s="102" t="s">
        <v>215</v>
      </c>
      <c r="E364" s="78" t="s">
        <v>1284</v>
      </c>
      <c r="F364" s="72" t="s">
        <v>712</v>
      </c>
      <c r="G364" s="66" t="s">
        <v>426</v>
      </c>
      <c r="H364" s="21"/>
      <c r="I364" s="21">
        <v>1</v>
      </c>
      <c r="J364" s="21" t="s">
        <v>14</v>
      </c>
      <c r="K364" s="21" t="str">
        <f>IFERROR(VLOOKUP(INVENTARIO4[[#This Row],[Code]],FOTOS[],2,FALSE),"-")</f>
        <v>-</v>
      </c>
      <c r="L364" s="21"/>
      <c r="M364" s="19">
        <f t="shared" si="43"/>
        <v>27</v>
      </c>
      <c r="N364" s="20"/>
      <c r="O364" s="110">
        <v>1</v>
      </c>
      <c r="P364" s="21">
        <f>SUMIFS(VENTAS[Cantidad],VENTAS[Código del producto Vendido],INVENTARIO4[[#This Row],[Code]])</f>
        <v>0</v>
      </c>
      <c r="Q364" s="21">
        <f>INVENTARIO4[[#This Row],[Entradas]]-INVENTARIO4[[#This Row],[Salidas]]</f>
        <v>1</v>
      </c>
      <c r="R364" s="20">
        <v>265</v>
      </c>
      <c r="S364" s="20">
        <v>18</v>
      </c>
      <c r="T364" s="20">
        <f t="shared" si="44"/>
        <v>14.722222222222221</v>
      </c>
      <c r="U364" s="21">
        <v>400</v>
      </c>
      <c r="V364" s="20">
        <v>10</v>
      </c>
      <c r="W364" s="20">
        <f t="shared" si="45"/>
        <v>4</v>
      </c>
      <c r="X364" s="20">
        <f t="shared" si="46"/>
        <v>18.722222222222221</v>
      </c>
      <c r="Y364" s="20">
        <f t="shared" si="47"/>
        <v>26.083333333333332</v>
      </c>
      <c r="Z364" s="20">
        <v>27</v>
      </c>
      <c r="AA364" s="20">
        <f t="shared" si="48"/>
        <v>8.2777777777777786</v>
      </c>
      <c r="AB364" s="20"/>
    </row>
    <row r="365" spans="1:28" ht="14" x14ac:dyDescent="0.15">
      <c r="A365" s="23" t="s">
        <v>468</v>
      </c>
      <c r="B365" s="89"/>
      <c r="C365" s="22" t="s">
        <v>12</v>
      </c>
      <c r="D365" s="102" t="s">
        <v>215</v>
      </c>
      <c r="E365" s="83" t="s">
        <v>717</v>
      </c>
      <c r="F365" s="72" t="s">
        <v>715</v>
      </c>
      <c r="G365" s="66" t="s">
        <v>426</v>
      </c>
      <c r="H365" s="21"/>
      <c r="I365" s="21">
        <v>1</v>
      </c>
      <c r="J365" s="21" t="s">
        <v>14</v>
      </c>
      <c r="K365" s="21" t="str">
        <f>IFERROR(VLOOKUP(INVENTARIO4[[#This Row],[Code]],FOTOS[],2,FALSE),"-")</f>
        <v>-</v>
      </c>
      <c r="L365" s="21"/>
      <c r="M365" s="19">
        <f t="shared" si="43"/>
        <v>19</v>
      </c>
      <c r="N365" s="20"/>
      <c r="O365" s="112">
        <v>2</v>
      </c>
      <c r="P365" s="21">
        <f>SUMIFS(VENTAS[Cantidad],VENTAS[Código del producto Vendido],INVENTARIO4[[#This Row],[Code]])</f>
        <v>0</v>
      </c>
      <c r="Q365" s="21">
        <f>INVENTARIO4[[#This Row],[Entradas]]-INVENTARIO4[[#This Row],[Salidas]]</f>
        <v>2</v>
      </c>
      <c r="R365" s="20">
        <v>169</v>
      </c>
      <c r="S365" s="20">
        <v>18</v>
      </c>
      <c r="T365" s="20">
        <f t="shared" si="44"/>
        <v>9.3888888888888893</v>
      </c>
      <c r="U365" s="21">
        <v>250</v>
      </c>
      <c r="V365" s="20">
        <v>10</v>
      </c>
      <c r="W365" s="20">
        <f t="shared" si="45"/>
        <v>2.5</v>
      </c>
      <c r="X365" s="20">
        <f t="shared" si="46"/>
        <v>11.888888888888889</v>
      </c>
      <c r="Y365" s="20">
        <f t="shared" si="47"/>
        <v>16.583333333333336</v>
      </c>
      <c r="Z365" s="20">
        <v>19</v>
      </c>
      <c r="AA365" s="20">
        <f t="shared" si="48"/>
        <v>7.1111111111111107</v>
      </c>
      <c r="AB365" s="20"/>
    </row>
    <row r="366" spans="1:28" ht="14" x14ac:dyDescent="0.15">
      <c r="A366" s="23" t="s">
        <v>469</v>
      </c>
      <c r="B366" s="89"/>
      <c r="C366" s="22" t="s">
        <v>12</v>
      </c>
      <c r="D366" s="102" t="s">
        <v>215</v>
      </c>
      <c r="E366" s="78" t="s">
        <v>808</v>
      </c>
      <c r="F366" s="72" t="s">
        <v>714</v>
      </c>
      <c r="G366" s="66" t="s">
        <v>426</v>
      </c>
      <c r="H366" s="21"/>
      <c r="I366" s="21">
        <v>1</v>
      </c>
      <c r="J366" s="21" t="s">
        <v>14</v>
      </c>
      <c r="K366" s="21" t="str">
        <f>IFERROR(VLOOKUP(INVENTARIO4[[#This Row],[Code]],FOTOS[],2,FALSE),"-")</f>
        <v>-</v>
      </c>
      <c r="L366" s="21"/>
      <c r="M366" s="19">
        <f t="shared" si="43"/>
        <v>38</v>
      </c>
      <c r="N366" s="20"/>
      <c r="O366" s="110">
        <v>1</v>
      </c>
      <c r="P366" s="21">
        <f>SUMIFS(VENTAS[Cantidad],VENTAS[Código del producto Vendido],INVENTARIO4[[#This Row],[Code]])</f>
        <v>0</v>
      </c>
      <c r="Q366" s="21">
        <f>INVENTARIO4[[#This Row],[Entradas]]-INVENTARIO4[[#This Row],[Salidas]]</f>
        <v>1</v>
      </c>
      <c r="R366" s="20">
        <v>396</v>
      </c>
      <c r="S366" s="20">
        <v>18</v>
      </c>
      <c r="T366" s="20">
        <f t="shared" si="44"/>
        <v>22</v>
      </c>
      <c r="U366" s="21">
        <v>450</v>
      </c>
      <c r="V366" s="20">
        <v>10</v>
      </c>
      <c r="W366" s="20">
        <f t="shared" si="45"/>
        <v>4.5</v>
      </c>
      <c r="X366" s="20">
        <f t="shared" si="46"/>
        <v>26.5</v>
      </c>
      <c r="Y366" s="20">
        <f t="shared" si="47"/>
        <v>37.5</v>
      </c>
      <c r="Z366" s="20">
        <v>38</v>
      </c>
      <c r="AA366" s="20">
        <f t="shared" si="48"/>
        <v>11.5</v>
      </c>
      <c r="AB366" s="20"/>
    </row>
    <row r="367" spans="1:28" ht="14" x14ac:dyDescent="0.15">
      <c r="A367" s="23" t="s">
        <v>470</v>
      </c>
      <c r="B367" s="89"/>
      <c r="C367" s="22" t="s">
        <v>12</v>
      </c>
      <c r="D367" s="102" t="s">
        <v>215</v>
      </c>
      <c r="E367" s="81" t="s">
        <v>807</v>
      </c>
      <c r="F367" s="72" t="s">
        <v>713</v>
      </c>
      <c r="G367" s="66" t="s">
        <v>426</v>
      </c>
      <c r="H367" s="21"/>
      <c r="I367" s="21">
        <v>1</v>
      </c>
      <c r="J367" s="21" t="s">
        <v>14</v>
      </c>
      <c r="K367" s="21" t="str">
        <f>IFERROR(VLOOKUP(INVENTARIO4[[#This Row],[Code]],FOTOS[],2,FALSE),"-")</f>
        <v>https://github.com/uberboutique/whataform-repo/raw/main/pictures/CA0015.jpg</v>
      </c>
      <c r="L367" s="21"/>
      <c r="M367" s="19">
        <f t="shared" si="43"/>
        <v>30</v>
      </c>
      <c r="N367" s="20"/>
      <c r="O367" s="110">
        <v>1</v>
      </c>
      <c r="P367" s="21">
        <f>SUMIFS(VENTAS[Cantidad],VENTAS[Código del producto Vendido],INVENTARIO4[[#This Row],[Code]])</f>
        <v>1</v>
      </c>
      <c r="Q367" s="21">
        <f>INVENTARIO4[[#This Row],[Entradas]]-INVENTARIO4[[#This Row],[Salidas]]</f>
        <v>0</v>
      </c>
      <c r="R367" s="20">
        <v>356</v>
      </c>
      <c r="S367" s="20">
        <v>18</v>
      </c>
      <c r="T367" s="20">
        <f t="shared" si="44"/>
        <v>19.777777777777779</v>
      </c>
      <c r="U367" s="21">
        <v>350</v>
      </c>
      <c r="V367" s="20">
        <v>10</v>
      </c>
      <c r="W367" s="20">
        <f t="shared" si="45"/>
        <v>3.5</v>
      </c>
      <c r="X367" s="20">
        <f t="shared" si="46"/>
        <v>23.277777777777779</v>
      </c>
      <c r="Y367" s="20">
        <f t="shared" si="47"/>
        <v>33.166666666666671</v>
      </c>
      <c r="Z367" s="20">
        <v>30</v>
      </c>
      <c r="AA367" s="20">
        <f t="shared" si="48"/>
        <v>6.7222222222222214</v>
      </c>
      <c r="AB367" s="20"/>
    </row>
    <row r="368" spans="1:28" ht="14" x14ac:dyDescent="0.15">
      <c r="A368" s="23" t="s">
        <v>471</v>
      </c>
      <c r="B368" s="89"/>
      <c r="C368" s="22" t="s">
        <v>12</v>
      </c>
      <c r="D368" s="102" t="s">
        <v>215</v>
      </c>
      <c r="E368" s="78" t="s">
        <v>807</v>
      </c>
      <c r="F368" s="72" t="s">
        <v>712</v>
      </c>
      <c r="G368" s="66" t="s">
        <v>426</v>
      </c>
      <c r="H368" s="21"/>
      <c r="I368" s="21">
        <v>1</v>
      </c>
      <c r="J368" s="21" t="s">
        <v>14</v>
      </c>
      <c r="K368" s="21" t="str">
        <f>IFERROR(VLOOKUP(INVENTARIO4[[#This Row],[Code]],FOTOS[],2,FALSE),"-")</f>
        <v>-</v>
      </c>
      <c r="L368" s="21"/>
      <c r="M368" s="19">
        <f t="shared" si="43"/>
        <v>30</v>
      </c>
      <c r="N368" s="20"/>
      <c r="O368" s="110">
        <v>1</v>
      </c>
      <c r="P368" s="21">
        <f>SUMIFS(VENTAS[Cantidad],VENTAS[Código del producto Vendido],INVENTARIO4[[#This Row],[Code]])</f>
        <v>0</v>
      </c>
      <c r="Q368" s="21">
        <f>INVENTARIO4[[#This Row],[Entradas]]-INVENTARIO4[[#This Row],[Salidas]]</f>
        <v>1</v>
      </c>
      <c r="R368" s="20">
        <v>356</v>
      </c>
      <c r="S368" s="20">
        <v>18</v>
      </c>
      <c r="T368" s="20">
        <f t="shared" si="44"/>
        <v>19.777777777777779</v>
      </c>
      <c r="U368" s="21">
        <v>350</v>
      </c>
      <c r="V368" s="20">
        <v>10</v>
      </c>
      <c r="W368" s="20">
        <f t="shared" si="45"/>
        <v>3.5</v>
      </c>
      <c r="X368" s="20">
        <f t="shared" si="46"/>
        <v>23.277777777777779</v>
      </c>
      <c r="Y368" s="20">
        <f t="shared" si="47"/>
        <v>33.166666666666671</v>
      </c>
      <c r="Z368" s="20">
        <v>30</v>
      </c>
      <c r="AA368" s="20">
        <f t="shared" si="48"/>
        <v>6.7222222222222214</v>
      </c>
      <c r="AB368" s="20"/>
    </row>
    <row r="369" spans="1:28" ht="14" x14ac:dyDescent="0.15">
      <c r="A369" s="23" t="s">
        <v>472</v>
      </c>
      <c r="B369" s="89"/>
      <c r="C369" s="22" t="s">
        <v>12</v>
      </c>
      <c r="D369" s="102" t="s">
        <v>52</v>
      </c>
      <c r="E369" s="81" t="s">
        <v>633</v>
      </c>
      <c r="F369" s="72" t="s">
        <v>695</v>
      </c>
      <c r="G369" s="66" t="s">
        <v>426</v>
      </c>
      <c r="H369" s="21"/>
      <c r="I369" s="21">
        <v>1</v>
      </c>
      <c r="J369" s="21" t="s">
        <v>14</v>
      </c>
      <c r="K369" s="21" t="str">
        <f>IFERROR(VLOOKUP(INVENTARIO4[[#This Row],[Code]],FOTOS[],2,FALSE),"-")</f>
        <v>https://github.com/uberboutique/whataform-repo/raw/main/pictures/B00058.jpg</v>
      </c>
      <c r="L369" s="21"/>
      <c r="M369" s="19">
        <f t="shared" si="43"/>
        <v>9</v>
      </c>
      <c r="N369" s="20"/>
      <c r="O369" s="110">
        <v>0</v>
      </c>
      <c r="P369" s="21">
        <f>SUMIFS(VENTAS[Cantidad],VENTAS[Código del producto Vendido],INVENTARIO4[[#This Row],[Code]])</f>
        <v>0</v>
      </c>
      <c r="Q369" s="21">
        <f>INVENTARIO4[[#This Row],[Entradas]]-INVENTARIO4[[#This Row],[Salidas]]</f>
        <v>0</v>
      </c>
      <c r="R369" s="20">
        <v>100</v>
      </c>
      <c r="S369" s="20">
        <v>18</v>
      </c>
      <c r="T369" s="20">
        <f t="shared" si="44"/>
        <v>5.5555555555555554</v>
      </c>
      <c r="U369" s="21">
        <v>50</v>
      </c>
      <c r="V369" s="20">
        <v>10</v>
      </c>
      <c r="W369" s="20">
        <f t="shared" si="45"/>
        <v>0.5</v>
      </c>
      <c r="X369" s="20">
        <f t="shared" si="46"/>
        <v>6.0555555555555554</v>
      </c>
      <c r="Y369" s="20">
        <f t="shared" si="47"/>
        <v>8.8333333333333321</v>
      </c>
      <c r="Z369" s="20">
        <f t="shared" ref="Z369:Z379" si="49">ROUNDUP(Y369,0)</f>
        <v>9</v>
      </c>
      <c r="AA369" s="20">
        <f t="shared" si="48"/>
        <v>2.9444444444444446</v>
      </c>
      <c r="AB369" s="20"/>
    </row>
    <row r="370" spans="1:28" ht="14" x14ac:dyDescent="0.15">
      <c r="A370" s="23" t="s">
        <v>630</v>
      </c>
      <c r="B370" s="89"/>
      <c r="C370" s="22" t="s">
        <v>12</v>
      </c>
      <c r="D370" s="102" t="s">
        <v>52</v>
      </c>
      <c r="E370" s="78" t="s">
        <v>1285</v>
      </c>
      <c r="F370" s="72" t="s">
        <v>692</v>
      </c>
      <c r="G370" s="66" t="s">
        <v>426</v>
      </c>
      <c r="H370" s="21"/>
      <c r="I370" s="21">
        <v>1</v>
      </c>
      <c r="J370" s="21" t="s">
        <v>14</v>
      </c>
      <c r="K370" s="21" t="str">
        <f>IFERROR(VLOOKUP(INVENTARIO4[[#This Row],[Code]],FOTOS[],2,FALSE),"-")</f>
        <v>-</v>
      </c>
      <c r="L370" s="21"/>
      <c r="M370" s="19">
        <f t="shared" si="43"/>
        <v>9</v>
      </c>
      <c r="N370" s="20"/>
      <c r="O370" s="110">
        <v>2</v>
      </c>
      <c r="P370" s="21">
        <f>SUMIFS(VENTAS[Cantidad],VENTAS[Código del producto Vendido],INVENTARIO4[[#This Row],[Code]])</f>
        <v>0</v>
      </c>
      <c r="Q370" s="21">
        <f>INVENTARIO4[[#This Row],[Entradas]]-INVENTARIO4[[#This Row],[Salidas]]</f>
        <v>2</v>
      </c>
      <c r="R370" s="20">
        <v>100</v>
      </c>
      <c r="S370" s="20">
        <v>18</v>
      </c>
      <c r="T370" s="20">
        <f t="shared" si="44"/>
        <v>5.5555555555555554</v>
      </c>
      <c r="U370" s="21">
        <v>50</v>
      </c>
      <c r="V370" s="20">
        <v>10</v>
      </c>
      <c r="W370" s="20">
        <f t="shared" si="45"/>
        <v>0.5</v>
      </c>
      <c r="X370" s="20">
        <f t="shared" si="46"/>
        <v>6.0555555555555554</v>
      </c>
      <c r="Y370" s="20">
        <f t="shared" si="47"/>
        <v>8.8333333333333321</v>
      </c>
      <c r="Z370" s="20">
        <f t="shared" si="49"/>
        <v>9</v>
      </c>
      <c r="AA370" s="20">
        <f t="shared" si="48"/>
        <v>2.9444444444444446</v>
      </c>
      <c r="AB370" s="20"/>
    </row>
    <row r="371" spans="1:28" ht="14" x14ac:dyDescent="0.15">
      <c r="A371" s="23" t="s">
        <v>631</v>
      </c>
      <c r="B371" s="89"/>
      <c r="C371" s="22" t="s">
        <v>12</v>
      </c>
      <c r="D371" s="102" t="s">
        <v>52</v>
      </c>
      <c r="E371" s="83" t="s">
        <v>1286</v>
      </c>
      <c r="F371" s="72" t="s">
        <v>692</v>
      </c>
      <c r="G371" s="66" t="s">
        <v>426</v>
      </c>
      <c r="H371" s="21"/>
      <c r="I371" s="21">
        <v>1</v>
      </c>
      <c r="J371" s="21" t="s">
        <v>14</v>
      </c>
      <c r="K371" s="21" t="str">
        <f>IFERROR(VLOOKUP(INVENTARIO4[[#This Row],[Code]],FOTOS[],2,FALSE),"-")</f>
        <v>-</v>
      </c>
      <c r="L371" s="21"/>
      <c r="M371" s="19">
        <f t="shared" si="43"/>
        <v>9</v>
      </c>
      <c r="N371" s="20"/>
      <c r="O371" s="112">
        <v>2</v>
      </c>
      <c r="P371" s="21">
        <f>SUMIFS(VENTAS[Cantidad],VENTAS[Código del producto Vendido],INVENTARIO4[[#This Row],[Code]])</f>
        <v>0</v>
      </c>
      <c r="Q371" s="21">
        <f>INVENTARIO4[[#This Row],[Entradas]]-INVENTARIO4[[#This Row],[Salidas]]</f>
        <v>2</v>
      </c>
      <c r="R371" s="20">
        <v>100</v>
      </c>
      <c r="S371" s="20">
        <v>18</v>
      </c>
      <c r="T371" s="20">
        <f t="shared" si="44"/>
        <v>5.5555555555555554</v>
      </c>
      <c r="U371" s="21">
        <v>50</v>
      </c>
      <c r="V371" s="20">
        <v>10</v>
      </c>
      <c r="W371" s="20">
        <f t="shared" si="45"/>
        <v>0.5</v>
      </c>
      <c r="X371" s="20">
        <f t="shared" si="46"/>
        <v>6.0555555555555554</v>
      </c>
      <c r="Y371" s="20">
        <f t="shared" si="47"/>
        <v>8.8333333333333321</v>
      </c>
      <c r="Z371" s="20">
        <f t="shared" si="49"/>
        <v>9</v>
      </c>
      <c r="AA371" s="20">
        <f t="shared" si="48"/>
        <v>2.9444444444444446</v>
      </c>
      <c r="AB371" s="20"/>
    </row>
    <row r="372" spans="1:28" ht="14" x14ac:dyDescent="0.15">
      <c r="A372" s="23" t="s">
        <v>632</v>
      </c>
      <c r="B372" s="89"/>
      <c r="C372" s="22" t="s">
        <v>12</v>
      </c>
      <c r="D372" s="102" t="s">
        <v>52</v>
      </c>
      <c r="E372" s="78" t="s">
        <v>1286</v>
      </c>
      <c r="F372" s="72" t="s">
        <v>695</v>
      </c>
      <c r="G372" s="66" t="s">
        <v>426</v>
      </c>
      <c r="H372" s="21"/>
      <c r="I372" s="21">
        <v>1</v>
      </c>
      <c r="J372" s="21" t="s">
        <v>14</v>
      </c>
      <c r="K372" s="21" t="str">
        <f>IFERROR(VLOOKUP(INVENTARIO4[[#This Row],[Code]],FOTOS[],2,FALSE),"-")</f>
        <v>-</v>
      </c>
      <c r="L372" s="21"/>
      <c r="M372" s="19">
        <f t="shared" si="43"/>
        <v>9</v>
      </c>
      <c r="N372" s="20"/>
      <c r="O372" s="110">
        <v>1</v>
      </c>
      <c r="P372" s="21">
        <f>SUMIFS(VENTAS[Cantidad],VENTAS[Código del producto Vendido],INVENTARIO4[[#This Row],[Code]])</f>
        <v>0</v>
      </c>
      <c r="Q372" s="21">
        <f>INVENTARIO4[[#This Row],[Entradas]]-INVENTARIO4[[#This Row],[Salidas]]</f>
        <v>1</v>
      </c>
      <c r="R372" s="20">
        <v>100</v>
      </c>
      <c r="S372" s="20">
        <v>18</v>
      </c>
      <c r="T372" s="20">
        <f t="shared" si="44"/>
        <v>5.5555555555555554</v>
      </c>
      <c r="U372" s="21">
        <v>50</v>
      </c>
      <c r="V372" s="20">
        <v>10</v>
      </c>
      <c r="W372" s="20">
        <f t="shared" si="45"/>
        <v>0.5</v>
      </c>
      <c r="X372" s="20">
        <f t="shared" si="46"/>
        <v>6.0555555555555554</v>
      </c>
      <c r="Y372" s="20">
        <f t="shared" si="47"/>
        <v>8.8333333333333321</v>
      </c>
      <c r="Z372" s="20">
        <f t="shared" si="49"/>
        <v>9</v>
      </c>
      <c r="AA372" s="20">
        <f t="shared" si="48"/>
        <v>2.9444444444444446</v>
      </c>
      <c r="AB372" s="20"/>
    </row>
    <row r="373" spans="1:28" ht="14" x14ac:dyDescent="0.15">
      <c r="A373" s="23" t="s">
        <v>634</v>
      </c>
      <c r="B373" s="89"/>
      <c r="C373" s="22" t="s">
        <v>12</v>
      </c>
      <c r="D373" s="102" t="s">
        <v>52</v>
      </c>
      <c r="E373" s="83" t="s">
        <v>1287</v>
      </c>
      <c r="F373" s="72" t="s">
        <v>692</v>
      </c>
      <c r="G373" s="66" t="s">
        <v>426</v>
      </c>
      <c r="H373" s="21"/>
      <c r="I373" s="21">
        <v>1</v>
      </c>
      <c r="J373" s="21" t="s">
        <v>14</v>
      </c>
      <c r="K373" s="21" t="str">
        <f>IFERROR(VLOOKUP(INVENTARIO4[[#This Row],[Code]],FOTOS[],2,FALSE),"-")</f>
        <v>-</v>
      </c>
      <c r="L373" s="21"/>
      <c r="M373" s="19">
        <f t="shared" si="43"/>
        <v>9</v>
      </c>
      <c r="N373" s="20"/>
      <c r="O373" s="112">
        <v>2</v>
      </c>
      <c r="P373" s="21">
        <f>SUMIFS(VENTAS[Cantidad],VENTAS[Código del producto Vendido],INVENTARIO4[[#This Row],[Code]])</f>
        <v>0</v>
      </c>
      <c r="Q373" s="21">
        <f>INVENTARIO4[[#This Row],[Entradas]]-INVENTARIO4[[#This Row],[Salidas]]</f>
        <v>2</v>
      </c>
      <c r="R373" s="20">
        <v>100</v>
      </c>
      <c r="S373" s="20">
        <v>18</v>
      </c>
      <c r="T373" s="20">
        <f t="shared" si="44"/>
        <v>5.5555555555555554</v>
      </c>
      <c r="U373" s="21">
        <v>50</v>
      </c>
      <c r="V373" s="20">
        <v>10</v>
      </c>
      <c r="W373" s="20">
        <f t="shared" si="45"/>
        <v>0.5</v>
      </c>
      <c r="X373" s="20">
        <f t="shared" si="46"/>
        <v>6.0555555555555554</v>
      </c>
      <c r="Y373" s="20">
        <f t="shared" si="47"/>
        <v>8.8333333333333321</v>
      </c>
      <c r="Z373" s="20">
        <f t="shared" si="49"/>
        <v>9</v>
      </c>
      <c r="AA373" s="20">
        <f t="shared" si="48"/>
        <v>2.9444444444444446</v>
      </c>
      <c r="AB373" s="20"/>
    </row>
    <row r="374" spans="1:28" ht="14" x14ac:dyDescent="0.15">
      <c r="A374" s="23" t="s">
        <v>635</v>
      </c>
      <c r="B374" s="89"/>
      <c r="C374" s="22" t="s">
        <v>12</v>
      </c>
      <c r="D374" s="102" t="s">
        <v>52</v>
      </c>
      <c r="E374" s="78" t="s">
        <v>1287</v>
      </c>
      <c r="F374" s="72" t="s">
        <v>695</v>
      </c>
      <c r="G374" s="66" t="s">
        <v>426</v>
      </c>
      <c r="H374" s="21"/>
      <c r="I374" s="21">
        <v>1</v>
      </c>
      <c r="J374" s="21" t="s">
        <v>14</v>
      </c>
      <c r="K374" s="21" t="str">
        <f>IFERROR(VLOOKUP(INVENTARIO4[[#This Row],[Code]],FOTOS[],2,FALSE),"-")</f>
        <v>-</v>
      </c>
      <c r="L374" s="21"/>
      <c r="M374" s="19">
        <f t="shared" si="43"/>
        <v>9</v>
      </c>
      <c r="N374" s="20"/>
      <c r="O374" s="110">
        <v>1</v>
      </c>
      <c r="P374" s="21">
        <f>SUMIFS(VENTAS[Cantidad],VENTAS[Código del producto Vendido],INVENTARIO4[[#This Row],[Code]])</f>
        <v>0</v>
      </c>
      <c r="Q374" s="21">
        <f>INVENTARIO4[[#This Row],[Entradas]]-INVENTARIO4[[#This Row],[Salidas]]</f>
        <v>1</v>
      </c>
      <c r="R374" s="20">
        <v>100</v>
      </c>
      <c r="S374" s="20">
        <v>18</v>
      </c>
      <c r="T374" s="20">
        <f t="shared" si="44"/>
        <v>5.5555555555555554</v>
      </c>
      <c r="U374" s="21">
        <v>50</v>
      </c>
      <c r="V374" s="20">
        <v>10</v>
      </c>
      <c r="W374" s="20">
        <f t="shared" si="45"/>
        <v>0.5</v>
      </c>
      <c r="X374" s="20">
        <f t="shared" si="46"/>
        <v>6.0555555555555554</v>
      </c>
      <c r="Y374" s="20">
        <f t="shared" si="47"/>
        <v>8.8333333333333321</v>
      </c>
      <c r="Z374" s="20">
        <f t="shared" si="49"/>
        <v>9</v>
      </c>
      <c r="AA374" s="20">
        <f t="shared" si="48"/>
        <v>2.9444444444444446</v>
      </c>
      <c r="AB374" s="20"/>
    </row>
    <row r="375" spans="1:28" ht="14" x14ac:dyDescent="0.15">
      <c r="A375" s="23" t="s">
        <v>636</v>
      </c>
      <c r="B375" s="89"/>
      <c r="C375" s="22" t="s">
        <v>12</v>
      </c>
      <c r="D375" s="102" t="s">
        <v>192</v>
      </c>
      <c r="E375" s="83" t="s">
        <v>1289</v>
      </c>
      <c r="F375" s="72" t="s">
        <v>711</v>
      </c>
      <c r="G375" s="66" t="s">
        <v>426</v>
      </c>
      <c r="H375" s="21"/>
      <c r="I375" s="21">
        <v>1</v>
      </c>
      <c r="J375" s="21" t="s">
        <v>14</v>
      </c>
      <c r="K375" s="21" t="str">
        <f>IFERROR(VLOOKUP(INVENTARIO4[[#This Row],[Code]],FOTOS[],2,FALSE),"-")</f>
        <v>-</v>
      </c>
      <c r="L375" s="21"/>
      <c r="M375" s="19">
        <f t="shared" si="43"/>
        <v>18</v>
      </c>
      <c r="N375" s="20"/>
      <c r="O375" s="112">
        <v>1</v>
      </c>
      <c r="P375" s="21">
        <f>SUMIFS(VENTAS[Cantidad],VENTAS[Código del producto Vendido],INVENTARIO4[[#This Row],[Code]])</f>
        <v>0</v>
      </c>
      <c r="Q375" s="21">
        <f>INVENTARIO4[[#This Row],[Entradas]]-INVENTARIO4[[#This Row],[Salidas]]</f>
        <v>1</v>
      </c>
      <c r="R375" s="20">
        <v>199</v>
      </c>
      <c r="S375" s="20">
        <v>18</v>
      </c>
      <c r="T375" s="20">
        <f t="shared" si="44"/>
        <v>11.055555555555555</v>
      </c>
      <c r="U375" s="21">
        <v>50</v>
      </c>
      <c r="V375" s="20">
        <v>10</v>
      </c>
      <c r="W375" s="20">
        <f t="shared" si="45"/>
        <v>0.5</v>
      </c>
      <c r="X375" s="20">
        <f t="shared" si="46"/>
        <v>11.555555555555555</v>
      </c>
      <c r="Y375" s="20">
        <f t="shared" si="47"/>
        <v>17.083333333333332</v>
      </c>
      <c r="Z375" s="20">
        <f t="shared" si="49"/>
        <v>18</v>
      </c>
      <c r="AA375" s="20">
        <f t="shared" si="48"/>
        <v>6.4444444444444446</v>
      </c>
      <c r="AB375" s="20"/>
    </row>
    <row r="376" spans="1:28" ht="14" x14ac:dyDescent="0.15">
      <c r="A376" s="23" t="s">
        <v>637</v>
      </c>
      <c r="B376" s="89"/>
      <c r="C376" s="22" t="s">
        <v>12</v>
      </c>
      <c r="D376" s="102" t="s">
        <v>192</v>
      </c>
      <c r="E376" s="78" t="s">
        <v>1288</v>
      </c>
      <c r="F376" s="72" t="s">
        <v>711</v>
      </c>
      <c r="G376" s="66" t="s">
        <v>426</v>
      </c>
      <c r="H376" s="21"/>
      <c r="I376" s="21">
        <v>1</v>
      </c>
      <c r="J376" s="21" t="s">
        <v>14</v>
      </c>
      <c r="K376" s="21" t="str">
        <f>IFERROR(VLOOKUP(INVENTARIO4[[#This Row],[Code]],FOTOS[],2,FALSE),"-")</f>
        <v>-</v>
      </c>
      <c r="L376" s="21"/>
      <c r="M376" s="19">
        <f t="shared" si="43"/>
        <v>18</v>
      </c>
      <c r="N376" s="20"/>
      <c r="O376" s="110">
        <v>2</v>
      </c>
      <c r="P376" s="21">
        <f>SUMIFS(VENTAS[Cantidad],VENTAS[Código del producto Vendido],INVENTARIO4[[#This Row],[Code]])</f>
        <v>0</v>
      </c>
      <c r="Q376" s="21">
        <f>INVENTARIO4[[#This Row],[Entradas]]-INVENTARIO4[[#This Row],[Salidas]]</f>
        <v>2</v>
      </c>
      <c r="R376" s="20">
        <v>199</v>
      </c>
      <c r="S376" s="20">
        <v>18</v>
      </c>
      <c r="T376" s="20">
        <f t="shared" si="44"/>
        <v>11.055555555555555</v>
      </c>
      <c r="U376" s="21">
        <v>50</v>
      </c>
      <c r="V376" s="20">
        <v>10</v>
      </c>
      <c r="W376" s="20">
        <f t="shared" si="45"/>
        <v>0.5</v>
      </c>
      <c r="X376" s="20">
        <f t="shared" si="46"/>
        <v>11.555555555555555</v>
      </c>
      <c r="Y376" s="20">
        <f t="shared" si="47"/>
        <v>17.083333333333332</v>
      </c>
      <c r="Z376" s="20">
        <f t="shared" si="49"/>
        <v>18</v>
      </c>
      <c r="AA376" s="20">
        <f t="shared" si="48"/>
        <v>6.4444444444444446</v>
      </c>
      <c r="AB376" s="20"/>
    </row>
    <row r="377" spans="1:28" ht="14" x14ac:dyDescent="0.15">
      <c r="A377" s="23" t="s">
        <v>638</v>
      </c>
      <c r="B377" s="89"/>
      <c r="C377" s="22" t="s">
        <v>12</v>
      </c>
      <c r="D377" s="102" t="s">
        <v>923</v>
      </c>
      <c r="E377" s="83" t="s">
        <v>706</v>
      </c>
      <c r="F377" s="72" t="s">
        <v>697</v>
      </c>
      <c r="G377" s="66" t="s">
        <v>426</v>
      </c>
      <c r="H377" s="21"/>
      <c r="I377" s="21">
        <v>1</v>
      </c>
      <c r="J377" s="21" t="s">
        <v>14</v>
      </c>
      <c r="K377" s="21" t="str">
        <f>IFERROR(VLOOKUP(INVENTARIO4[[#This Row],[Code]],FOTOS[],2,FALSE),"-")</f>
        <v>-</v>
      </c>
      <c r="L377" s="21"/>
      <c r="M377" s="19">
        <f t="shared" si="43"/>
        <v>19</v>
      </c>
      <c r="N377" s="20"/>
      <c r="O377" s="112">
        <v>1</v>
      </c>
      <c r="P377" s="21">
        <f>SUMIFS(VENTAS[Cantidad],VENTAS[Código del producto Vendido],INVENTARIO4[[#This Row],[Code]])</f>
        <v>0</v>
      </c>
      <c r="Q377" s="21">
        <f>INVENTARIO4[[#This Row],[Entradas]]-INVENTARIO4[[#This Row],[Salidas]]</f>
        <v>1</v>
      </c>
      <c r="R377" s="20">
        <v>199</v>
      </c>
      <c r="S377" s="20">
        <v>18</v>
      </c>
      <c r="T377" s="20">
        <f t="shared" si="44"/>
        <v>11.055555555555555</v>
      </c>
      <c r="U377" s="21">
        <v>200</v>
      </c>
      <c r="V377" s="20">
        <v>10</v>
      </c>
      <c r="W377" s="20">
        <f t="shared" si="45"/>
        <v>2</v>
      </c>
      <c r="X377" s="20">
        <f t="shared" si="46"/>
        <v>13.055555555555555</v>
      </c>
      <c r="Y377" s="20">
        <f t="shared" si="47"/>
        <v>18.583333333333332</v>
      </c>
      <c r="Z377" s="20">
        <f t="shared" si="49"/>
        <v>19</v>
      </c>
      <c r="AA377" s="20">
        <f t="shared" si="48"/>
        <v>5.9444444444444446</v>
      </c>
      <c r="AB377" s="20"/>
    </row>
    <row r="378" spans="1:28" ht="14" x14ac:dyDescent="0.15">
      <c r="A378" s="23" t="s">
        <v>639</v>
      </c>
      <c r="B378" s="89"/>
      <c r="C378" s="22" t="s">
        <v>12</v>
      </c>
      <c r="D378" s="102" t="s">
        <v>923</v>
      </c>
      <c r="E378" s="78" t="s">
        <v>706</v>
      </c>
      <c r="F378" s="72" t="s">
        <v>695</v>
      </c>
      <c r="G378" s="66" t="s">
        <v>426</v>
      </c>
      <c r="H378" s="21"/>
      <c r="I378" s="21">
        <v>1</v>
      </c>
      <c r="J378" s="21" t="s">
        <v>14</v>
      </c>
      <c r="K378" s="21" t="str">
        <f>IFERROR(VLOOKUP(INVENTARIO4[[#This Row],[Code]],FOTOS[],2,FALSE),"-")</f>
        <v>https://github.com/uberboutique/whataform-repo/raw/main/pictures/P0024.jpg</v>
      </c>
      <c r="L378" s="21"/>
      <c r="M378" s="19">
        <f t="shared" si="43"/>
        <v>40</v>
      </c>
      <c r="N378" s="20"/>
      <c r="O378" s="110">
        <v>1</v>
      </c>
      <c r="P378" s="21">
        <f>SUMIFS(VENTAS[Cantidad],VENTAS[Código del producto Vendido],INVENTARIO4[[#This Row],[Code]])</f>
        <v>0</v>
      </c>
      <c r="Q378" s="21">
        <f>INVENTARIO4[[#This Row],[Entradas]]-INVENTARIO4[[#This Row],[Salidas]]</f>
        <v>1</v>
      </c>
      <c r="R378" s="20">
        <v>450</v>
      </c>
      <c r="S378" s="20">
        <v>18</v>
      </c>
      <c r="T378" s="20">
        <f t="shared" si="44"/>
        <v>25</v>
      </c>
      <c r="U378" s="21">
        <v>200</v>
      </c>
      <c r="V378" s="20">
        <v>10</v>
      </c>
      <c r="W378" s="20">
        <f t="shared" si="45"/>
        <v>2</v>
      </c>
      <c r="X378" s="20">
        <f t="shared" si="46"/>
        <v>27</v>
      </c>
      <c r="Y378" s="20">
        <f t="shared" si="47"/>
        <v>39.5</v>
      </c>
      <c r="Z378" s="20">
        <f t="shared" si="49"/>
        <v>40</v>
      </c>
      <c r="AA378" s="20">
        <f t="shared" si="48"/>
        <v>13</v>
      </c>
      <c r="AB378" s="20"/>
    </row>
    <row r="379" spans="1:28" ht="14" x14ac:dyDescent="0.15">
      <c r="A379" s="43" t="s">
        <v>640</v>
      </c>
      <c r="B379" s="89"/>
      <c r="C379" s="22" t="s">
        <v>12</v>
      </c>
      <c r="D379" s="102" t="s">
        <v>415</v>
      </c>
      <c r="E379" s="83" t="s">
        <v>707</v>
      </c>
      <c r="F379" s="72" t="s">
        <v>698</v>
      </c>
      <c r="G379" s="66" t="s">
        <v>164</v>
      </c>
      <c r="H379" s="21"/>
      <c r="I379" s="21">
        <v>1</v>
      </c>
      <c r="J379" s="21" t="s">
        <v>14</v>
      </c>
      <c r="K379" s="21" t="str">
        <f>IFERROR(VLOOKUP(INVENTARIO4[[#This Row],[Code]],FOTOS[],2,FALSE),"-")</f>
        <v>-</v>
      </c>
      <c r="L379" s="21"/>
      <c r="M379" s="19">
        <f t="shared" si="43"/>
        <v>19</v>
      </c>
      <c r="N379" s="20"/>
      <c r="O379" s="112">
        <v>1</v>
      </c>
      <c r="P379" s="21">
        <f>SUMIFS(VENTAS[Cantidad],VENTAS[Código del producto Vendido],INVENTARIO4[[#This Row],[Code]])</f>
        <v>0</v>
      </c>
      <c r="Q379" s="21">
        <f>INVENTARIO4[[#This Row],[Entradas]]-INVENTARIO4[[#This Row],[Salidas]]</f>
        <v>1</v>
      </c>
      <c r="R379" s="20">
        <v>195</v>
      </c>
      <c r="S379" s="20">
        <v>18</v>
      </c>
      <c r="T379" s="20">
        <f t="shared" si="44"/>
        <v>10.833333333333334</v>
      </c>
      <c r="U379" s="21">
        <v>200</v>
      </c>
      <c r="V379" s="20">
        <v>10</v>
      </c>
      <c r="W379" s="20">
        <f t="shared" si="45"/>
        <v>2</v>
      </c>
      <c r="X379" s="20">
        <f t="shared" si="46"/>
        <v>12.833333333333334</v>
      </c>
      <c r="Y379" s="20">
        <f t="shared" si="47"/>
        <v>18.25</v>
      </c>
      <c r="Z379" s="20">
        <f t="shared" si="49"/>
        <v>19</v>
      </c>
      <c r="AA379" s="20">
        <f t="shared" si="48"/>
        <v>6.1666666666666661</v>
      </c>
      <c r="AB379" s="20"/>
    </row>
    <row r="380" spans="1:28" ht="14" x14ac:dyDescent="0.15">
      <c r="A380" s="23" t="s">
        <v>641</v>
      </c>
      <c r="B380" s="89"/>
      <c r="C380" s="22" t="s">
        <v>12</v>
      </c>
      <c r="D380" s="102" t="s">
        <v>415</v>
      </c>
      <c r="E380" s="78" t="s">
        <v>708</v>
      </c>
      <c r="F380" s="72" t="s">
        <v>698</v>
      </c>
      <c r="G380" s="66" t="s">
        <v>164</v>
      </c>
      <c r="H380" s="21"/>
      <c r="I380" s="21">
        <v>1</v>
      </c>
      <c r="J380" s="21" t="s">
        <v>14</v>
      </c>
      <c r="K380" s="21" t="str">
        <f>IFERROR(VLOOKUP(INVENTARIO4[[#This Row],[Code]],FOTOS[],2,FALSE),"-")</f>
        <v>-</v>
      </c>
      <c r="L380" s="21"/>
      <c r="M380" s="19">
        <f t="shared" si="43"/>
        <v>19</v>
      </c>
      <c r="N380" s="20"/>
      <c r="O380" s="110">
        <v>1</v>
      </c>
      <c r="P380" s="21">
        <f>SUMIFS(VENTAS[Cantidad],VENTAS[Código del producto Vendido],INVENTARIO4[[#This Row],[Code]])</f>
        <v>0</v>
      </c>
      <c r="Q380" s="21">
        <f>INVENTARIO4[[#This Row],[Entradas]]-INVENTARIO4[[#This Row],[Salidas]]</f>
        <v>1</v>
      </c>
      <c r="R380" s="20">
        <v>175</v>
      </c>
      <c r="S380" s="20">
        <v>18</v>
      </c>
      <c r="T380" s="20">
        <f t="shared" si="44"/>
        <v>9.7222222222222214</v>
      </c>
      <c r="U380" s="21">
        <v>200</v>
      </c>
      <c r="V380" s="20">
        <v>10</v>
      </c>
      <c r="W380" s="20">
        <f t="shared" si="45"/>
        <v>2</v>
      </c>
      <c r="X380" s="20">
        <f t="shared" si="46"/>
        <v>11.722222222222221</v>
      </c>
      <c r="Y380" s="20">
        <f t="shared" si="47"/>
        <v>16.583333333333332</v>
      </c>
      <c r="Z380" s="20">
        <v>19</v>
      </c>
      <c r="AA380" s="20">
        <f t="shared" si="48"/>
        <v>7.2777777777777786</v>
      </c>
      <c r="AB380" s="20"/>
    </row>
    <row r="381" spans="1:28" ht="14" x14ac:dyDescent="0.15">
      <c r="A381" s="23" t="s">
        <v>642</v>
      </c>
      <c r="B381" s="89"/>
      <c r="C381" s="22" t="s">
        <v>12</v>
      </c>
      <c r="D381" s="102" t="s">
        <v>415</v>
      </c>
      <c r="E381" s="83" t="s">
        <v>709</v>
      </c>
      <c r="F381" s="72" t="s">
        <v>695</v>
      </c>
      <c r="G381" s="66" t="s">
        <v>164</v>
      </c>
      <c r="H381" s="21"/>
      <c r="I381" s="21">
        <v>1</v>
      </c>
      <c r="J381" s="21" t="s">
        <v>14</v>
      </c>
      <c r="K381" s="21" t="str">
        <f>IFERROR(VLOOKUP(INVENTARIO4[[#This Row],[Code]],FOTOS[],2,FALSE),"-")</f>
        <v>-</v>
      </c>
      <c r="L381" s="21"/>
      <c r="M381" s="19">
        <f t="shared" si="43"/>
        <v>15</v>
      </c>
      <c r="N381" s="20"/>
      <c r="O381" s="112">
        <v>3</v>
      </c>
      <c r="P381" s="21">
        <f>SUMIFS(VENTAS[Cantidad],VENTAS[Código del producto Vendido],INVENTARIO4[[#This Row],[Code]])</f>
        <v>0</v>
      </c>
      <c r="Q381" s="21">
        <f>INVENTARIO4[[#This Row],[Entradas]]-INVENTARIO4[[#This Row],[Salidas]]</f>
        <v>3</v>
      </c>
      <c r="R381" s="20">
        <v>95</v>
      </c>
      <c r="S381" s="20">
        <v>18</v>
      </c>
      <c r="T381" s="20">
        <f t="shared" si="44"/>
        <v>5.2777777777777777</v>
      </c>
      <c r="U381" s="21">
        <v>200</v>
      </c>
      <c r="V381" s="20">
        <v>10</v>
      </c>
      <c r="W381" s="20">
        <f t="shared" si="45"/>
        <v>2</v>
      </c>
      <c r="X381" s="20">
        <f t="shared" si="46"/>
        <v>7.2777777777777777</v>
      </c>
      <c r="Y381" s="20">
        <f t="shared" si="47"/>
        <v>9.9166666666666661</v>
      </c>
      <c r="Z381" s="20">
        <v>15</v>
      </c>
      <c r="AA381" s="20">
        <f t="shared" si="48"/>
        <v>7.7222222222222214</v>
      </c>
      <c r="AB381" s="20"/>
    </row>
    <row r="382" spans="1:28" ht="14" x14ac:dyDescent="0.15">
      <c r="A382" s="23" t="s">
        <v>643</v>
      </c>
      <c r="B382" s="89"/>
      <c r="C382" s="22" t="s">
        <v>12</v>
      </c>
      <c r="D382" s="102" t="s">
        <v>922</v>
      </c>
      <c r="E382" s="78" t="s">
        <v>710</v>
      </c>
      <c r="F382" s="72" t="s">
        <v>692</v>
      </c>
      <c r="G382" s="66" t="s">
        <v>164</v>
      </c>
      <c r="H382" s="21"/>
      <c r="I382" s="21">
        <v>1</v>
      </c>
      <c r="J382" s="21" t="s">
        <v>14</v>
      </c>
      <c r="K382" s="21" t="str">
        <f>IFERROR(VLOOKUP(INVENTARIO4[[#This Row],[Code]],FOTOS[],2,FALSE),"-")</f>
        <v>-</v>
      </c>
      <c r="L382" s="21"/>
      <c r="M382" s="19">
        <f t="shared" si="43"/>
        <v>19</v>
      </c>
      <c r="N382" s="20"/>
      <c r="O382" s="110">
        <v>1</v>
      </c>
      <c r="P382" s="21">
        <f>SUMIFS(VENTAS[Cantidad],VENTAS[Código del producto Vendido],INVENTARIO4[[#This Row],[Code]])</f>
        <v>0</v>
      </c>
      <c r="Q382" s="21">
        <f>INVENTARIO4[[#This Row],[Entradas]]-INVENTARIO4[[#This Row],[Salidas]]</f>
        <v>1</v>
      </c>
      <c r="R382" s="20">
        <v>125</v>
      </c>
      <c r="S382" s="20">
        <v>18</v>
      </c>
      <c r="T382" s="20">
        <f t="shared" si="44"/>
        <v>6.9444444444444446</v>
      </c>
      <c r="U382" s="21">
        <v>200</v>
      </c>
      <c r="V382" s="20">
        <v>10</v>
      </c>
      <c r="W382" s="20">
        <f t="shared" si="45"/>
        <v>2</v>
      </c>
      <c r="X382" s="20">
        <f t="shared" si="46"/>
        <v>8.9444444444444446</v>
      </c>
      <c r="Y382" s="20">
        <f t="shared" si="47"/>
        <v>12.416666666666668</v>
      </c>
      <c r="Z382" s="20">
        <v>19</v>
      </c>
      <c r="AA382" s="20">
        <f t="shared" si="48"/>
        <v>10.055555555555555</v>
      </c>
      <c r="AB382" s="20"/>
    </row>
    <row r="383" spans="1:28" ht="14" x14ac:dyDescent="0.15">
      <c r="A383" s="23" t="s">
        <v>644</v>
      </c>
      <c r="B383" s="89"/>
      <c r="C383" s="22" t="s">
        <v>12</v>
      </c>
      <c r="D383" s="102" t="s">
        <v>50</v>
      </c>
      <c r="E383" s="83" t="s">
        <v>1290</v>
      </c>
      <c r="F383" s="72" t="s">
        <v>697</v>
      </c>
      <c r="G383" s="66" t="s">
        <v>164</v>
      </c>
      <c r="H383" s="21"/>
      <c r="I383" s="21">
        <v>1</v>
      </c>
      <c r="J383" s="21" t="s">
        <v>14</v>
      </c>
      <c r="K383" s="21" t="str">
        <f>IFERROR(VLOOKUP(INVENTARIO4[[#This Row],[Code]],FOTOS[],2,FALSE),"-")</f>
        <v>-</v>
      </c>
      <c r="L383" s="21"/>
      <c r="M383" s="19">
        <f t="shared" si="43"/>
        <v>15</v>
      </c>
      <c r="N383" s="20"/>
      <c r="O383" s="112">
        <v>3</v>
      </c>
      <c r="P383" s="21">
        <f>SUMIFS(VENTAS[Cantidad],VENTAS[Código del producto Vendido],INVENTARIO4[[#This Row],[Code]])</f>
        <v>0</v>
      </c>
      <c r="Q383" s="21">
        <f>INVENTARIO4[[#This Row],[Entradas]]-INVENTARIO4[[#This Row],[Salidas]]</f>
        <v>3</v>
      </c>
      <c r="R383" s="20">
        <v>135</v>
      </c>
      <c r="S383" s="20">
        <v>18</v>
      </c>
      <c r="T383" s="20">
        <f t="shared" si="44"/>
        <v>7.5</v>
      </c>
      <c r="U383" s="21">
        <v>100</v>
      </c>
      <c r="V383" s="20">
        <v>10</v>
      </c>
      <c r="W383" s="20">
        <f t="shared" si="45"/>
        <v>1</v>
      </c>
      <c r="X383" s="20">
        <f t="shared" si="46"/>
        <v>8.5</v>
      </c>
      <c r="Y383" s="20">
        <f t="shared" si="47"/>
        <v>12.25</v>
      </c>
      <c r="Z383" s="20">
        <v>15</v>
      </c>
      <c r="AA383" s="20">
        <f t="shared" si="48"/>
        <v>6.5</v>
      </c>
      <c r="AB383" s="20"/>
    </row>
    <row r="384" spans="1:28" ht="14" x14ac:dyDescent="0.15">
      <c r="A384" s="23" t="s">
        <v>523</v>
      </c>
      <c r="B384" s="89"/>
      <c r="C384" s="22" t="s">
        <v>12</v>
      </c>
      <c r="D384" s="102" t="s">
        <v>415</v>
      </c>
      <c r="E384" s="78" t="s">
        <v>809</v>
      </c>
      <c r="F384" s="72" t="s">
        <v>698</v>
      </c>
      <c r="G384" s="66" t="s">
        <v>164</v>
      </c>
      <c r="H384" s="21"/>
      <c r="I384" s="21">
        <v>1</v>
      </c>
      <c r="J384" s="21" t="s">
        <v>14</v>
      </c>
      <c r="K384" s="21" t="str">
        <f>IFERROR(VLOOKUP(INVENTARIO4[[#This Row],[Code]],FOTOS[],2,FALSE),"-")</f>
        <v>-</v>
      </c>
      <c r="L384" s="21"/>
      <c r="M384" s="19">
        <f t="shared" si="43"/>
        <v>20</v>
      </c>
      <c r="N384" s="20"/>
      <c r="O384" s="110">
        <v>2</v>
      </c>
      <c r="P384" s="21">
        <f>SUMIFS(VENTAS[Cantidad],VENTAS[Código del producto Vendido],INVENTARIO4[[#This Row],[Code]])</f>
        <v>0</v>
      </c>
      <c r="Q384" s="21">
        <f>INVENTARIO4[[#This Row],[Entradas]]-INVENTARIO4[[#This Row],[Salidas]]</f>
        <v>2</v>
      </c>
      <c r="R384" s="20">
        <v>235</v>
      </c>
      <c r="S384" s="20">
        <v>18</v>
      </c>
      <c r="T384" s="20">
        <f t="shared" si="44"/>
        <v>13.055555555555555</v>
      </c>
      <c r="U384" s="21">
        <v>250</v>
      </c>
      <c r="V384" s="20">
        <v>10</v>
      </c>
      <c r="W384" s="20">
        <f t="shared" si="45"/>
        <v>2.5</v>
      </c>
      <c r="X384" s="20">
        <f t="shared" si="46"/>
        <v>15.555555555555555</v>
      </c>
      <c r="Y384" s="20">
        <f t="shared" si="47"/>
        <v>22.083333333333332</v>
      </c>
      <c r="Z384" s="20">
        <v>20</v>
      </c>
      <c r="AA384" s="20">
        <f t="shared" si="48"/>
        <v>4.4444444444444446</v>
      </c>
      <c r="AB384" s="20"/>
    </row>
    <row r="385" spans="1:28" ht="14" x14ac:dyDescent="0.15">
      <c r="A385" s="23" t="s">
        <v>524</v>
      </c>
      <c r="B385" s="89"/>
      <c r="C385" s="22" t="s">
        <v>12</v>
      </c>
      <c r="D385" s="102" t="s">
        <v>415</v>
      </c>
      <c r="E385" s="83" t="s">
        <v>810</v>
      </c>
      <c r="F385" s="72" t="s">
        <v>695</v>
      </c>
      <c r="G385" s="66" t="s">
        <v>164</v>
      </c>
      <c r="H385" s="21"/>
      <c r="I385" s="21">
        <v>1</v>
      </c>
      <c r="J385" s="21" t="s">
        <v>14</v>
      </c>
      <c r="K385" s="21" t="str">
        <f>IFERROR(VLOOKUP(INVENTARIO4[[#This Row],[Code]],FOTOS[],2,FALSE),"-")</f>
        <v>-</v>
      </c>
      <c r="L385" s="21"/>
      <c r="M385" s="19">
        <f t="shared" si="43"/>
        <v>15</v>
      </c>
      <c r="N385" s="20"/>
      <c r="O385" s="112">
        <v>2</v>
      </c>
      <c r="P385" s="21">
        <f>SUMIFS(VENTAS[Cantidad],VENTAS[Código del producto Vendido],INVENTARIO4[[#This Row],[Code]])</f>
        <v>0</v>
      </c>
      <c r="Q385" s="21">
        <f>INVENTARIO4[[#This Row],[Entradas]]-INVENTARIO4[[#This Row],[Salidas]]</f>
        <v>2</v>
      </c>
      <c r="R385" s="20">
        <v>126</v>
      </c>
      <c r="S385" s="20">
        <v>18</v>
      </c>
      <c r="T385" s="20">
        <f t="shared" si="44"/>
        <v>7</v>
      </c>
      <c r="U385" s="21">
        <v>250</v>
      </c>
      <c r="V385" s="20">
        <v>10</v>
      </c>
      <c r="W385" s="20">
        <f t="shared" si="45"/>
        <v>2.5</v>
      </c>
      <c r="X385" s="20">
        <f t="shared" si="46"/>
        <v>9.5</v>
      </c>
      <c r="Y385" s="20">
        <f t="shared" si="47"/>
        <v>13</v>
      </c>
      <c r="Z385" s="20">
        <v>15</v>
      </c>
      <c r="AA385" s="20">
        <f t="shared" si="48"/>
        <v>5.5</v>
      </c>
      <c r="AB385" s="20"/>
    </row>
    <row r="386" spans="1:28" ht="14" x14ac:dyDescent="0.15">
      <c r="A386" s="23" t="s">
        <v>645</v>
      </c>
      <c r="B386" s="89"/>
      <c r="C386" s="22" t="s">
        <v>12</v>
      </c>
      <c r="D386" s="102" t="s">
        <v>415</v>
      </c>
      <c r="E386" s="78" t="s">
        <v>811</v>
      </c>
      <c r="F386" s="72" t="s">
        <v>692</v>
      </c>
      <c r="G386" s="66" t="s">
        <v>164</v>
      </c>
      <c r="H386" s="21"/>
      <c r="I386" s="21">
        <v>1</v>
      </c>
      <c r="J386" s="21" t="s">
        <v>14</v>
      </c>
      <c r="K386" s="21" t="str">
        <f>IFERROR(VLOOKUP(INVENTARIO4[[#This Row],[Code]],FOTOS[],2,FALSE),"-")</f>
        <v>-</v>
      </c>
      <c r="L386" s="21"/>
      <c r="M386" s="19">
        <f t="shared" si="43"/>
        <v>15</v>
      </c>
      <c r="N386" s="20"/>
      <c r="O386" s="110">
        <v>3</v>
      </c>
      <c r="P386" s="21">
        <f>SUMIFS(VENTAS[Cantidad],VENTAS[Código del producto Vendido],INVENTARIO4[[#This Row],[Code]])</f>
        <v>0</v>
      </c>
      <c r="Q386" s="21">
        <f>INVENTARIO4[[#This Row],[Entradas]]-INVENTARIO4[[#This Row],[Salidas]]</f>
        <v>3</v>
      </c>
      <c r="R386" s="20">
        <v>96</v>
      </c>
      <c r="S386" s="20">
        <v>18</v>
      </c>
      <c r="T386" s="20">
        <f t="shared" si="44"/>
        <v>5.333333333333333</v>
      </c>
      <c r="U386" s="21">
        <v>250</v>
      </c>
      <c r="V386" s="20">
        <v>10</v>
      </c>
      <c r="W386" s="20">
        <f t="shared" si="45"/>
        <v>2.5</v>
      </c>
      <c r="X386" s="20">
        <f t="shared" si="46"/>
        <v>7.833333333333333</v>
      </c>
      <c r="Y386" s="20">
        <f t="shared" si="47"/>
        <v>10.5</v>
      </c>
      <c r="Z386" s="20">
        <v>15</v>
      </c>
      <c r="AA386" s="20">
        <f t="shared" si="48"/>
        <v>7.1666666666666679</v>
      </c>
      <c r="AB386" s="20"/>
    </row>
    <row r="387" spans="1:28" ht="14" x14ac:dyDescent="0.15">
      <c r="A387" s="23" t="s">
        <v>646</v>
      </c>
      <c r="B387" s="89"/>
      <c r="C387" s="22" t="s">
        <v>12</v>
      </c>
      <c r="D387" s="102" t="s">
        <v>50</v>
      </c>
      <c r="E387" s="83" t="s">
        <v>812</v>
      </c>
      <c r="F387" s="72" t="s">
        <v>698</v>
      </c>
      <c r="G387" s="66" t="s">
        <v>164</v>
      </c>
      <c r="H387" s="21"/>
      <c r="I387" s="21">
        <v>1</v>
      </c>
      <c r="J387" s="21" t="s">
        <v>14</v>
      </c>
      <c r="K387" s="21" t="str">
        <f>IFERROR(VLOOKUP(INVENTARIO4[[#This Row],[Code]],FOTOS[],2,FALSE),"-")</f>
        <v>-</v>
      </c>
      <c r="L387" s="21"/>
      <c r="M387" s="19">
        <f t="shared" si="43"/>
        <v>12</v>
      </c>
      <c r="N387" s="20"/>
      <c r="O387" s="112">
        <v>2</v>
      </c>
      <c r="P387" s="21">
        <f>SUMIFS(VENTAS[Cantidad],VENTAS[Código del producto Vendido],INVENTARIO4[[#This Row],[Code]])</f>
        <v>0</v>
      </c>
      <c r="Q387" s="21">
        <f>INVENTARIO4[[#This Row],[Entradas]]-INVENTARIO4[[#This Row],[Salidas]]</f>
        <v>2</v>
      </c>
      <c r="R387" s="20">
        <v>95</v>
      </c>
      <c r="S387" s="20">
        <v>18</v>
      </c>
      <c r="T387" s="20">
        <f t="shared" si="44"/>
        <v>5.2777777777777777</v>
      </c>
      <c r="U387" s="21">
        <v>150</v>
      </c>
      <c r="V387" s="20">
        <v>10</v>
      </c>
      <c r="W387" s="20">
        <f t="shared" si="45"/>
        <v>1.5</v>
      </c>
      <c r="X387" s="20">
        <f t="shared" si="46"/>
        <v>6.7777777777777777</v>
      </c>
      <c r="Y387" s="20">
        <f t="shared" si="47"/>
        <v>9.4166666666666661</v>
      </c>
      <c r="Z387" s="20">
        <v>12</v>
      </c>
      <c r="AA387" s="20">
        <f t="shared" si="48"/>
        <v>5.2222222222222223</v>
      </c>
      <c r="AB387" s="20"/>
    </row>
    <row r="388" spans="1:28" ht="14" x14ac:dyDescent="0.15">
      <c r="A388" s="23" t="s">
        <v>647</v>
      </c>
      <c r="B388" s="89"/>
      <c r="C388" s="22" t="s">
        <v>12</v>
      </c>
      <c r="D388" s="102" t="s">
        <v>52</v>
      </c>
      <c r="E388" s="78" t="s">
        <v>813</v>
      </c>
      <c r="F388" s="72" t="s">
        <v>695</v>
      </c>
      <c r="G388" s="66" t="s">
        <v>164</v>
      </c>
      <c r="H388" s="21"/>
      <c r="I388" s="21">
        <v>1</v>
      </c>
      <c r="J388" s="21" t="s">
        <v>14</v>
      </c>
      <c r="K388" s="21" t="str">
        <f>IFERROR(VLOOKUP(INVENTARIO4[[#This Row],[Code]],FOTOS[],2,FALSE),"-")</f>
        <v>-</v>
      </c>
      <c r="L388" s="21"/>
      <c r="M388" s="19">
        <f t="shared" si="43"/>
        <v>9</v>
      </c>
      <c r="N388" s="20"/>
      <c r="O388" s="110">
        <v>1</v>
      </c>
      <c r="P388" s="21">
        <f>SUMIFS(VENTAS[Cantidad],VENTAS[Código del producto Vendido],INVENTARIO4[[#This Row],[Code]])</f>
        <v>0</v>
      </c>
      <c r="Q388" s="21">
        <f>INVENTARIO4[[#This Row],[Entradas]]-INVENTARIO4[[#This Row],[Salidas]]</f>
        <v>1</v>
      </c>
      <c r="R388" s="20">
        <v>103</v>
      </c>
      <c r="S388" s="20">
        <v>18</v>
      </c>
      <c r="T388" s="20">
        <f t="shared" si="44"/>
        <v>5.7222222222222223</v>
      </c>
      <c r="U388" s="21">
        <v>50</v>
      </c>
      <c r="V388" s="20">
        <v>10</v>
      </c>
      <c r="W388" s="20">
        <f t="shared" si="45"/>
        <v>0.5</v>
      </c>
      <c r="X388" s="20">
        <f t="shared" si="46"/>
        <v>6.2222222222222223</v>
      </c>
      <c r="Y388" s="20">
        <f t="shared" si="47"/>
        <v>9.0833333333333339</v>
      </c>
      <c r="Z388" s="20">
        <v>9</v>
      </c>
      <c r="AA388" s="20">
        <f t="shared" si="48"/>
        <v>2.7777777777777777</v>
      </c>
      <c r="AB388" s="20"/>
    </row>
    <row r="389" spans="1:28" ht="14" x14ac:dyDescent="0.15">
      <c r="A389" s="23" t="s">
        <v>648</v>
      </c>
      <c r="B389" s="89"/>
      <c r="C389" s="22" t="s">
        <v>12</v>
      </c>
      <c r="D389" s="102" t="s">
        <v>52</v>
      </c>
      <c r="E389" s="83" t="s">
        <v>814</v>
      </c>
      <c r="F389" s="72" t="s">
        <v>693</v>
      </c>
      <c r="G389" s="66" t="s">
        <v>164</v>
      </c>
      <c r="H389" s="21"/>
      <c r="I389" s="21">
        <v>1</v>
      </c>
      <c r="J389" s="21" t="s">
        <v>14</v>
      </c>
      <c r="K389" s="21" t="str">
        <f>IFERROR(VLOOKUP(INVENTARIO4[[#This Row],[Code]],FOTOS[],2,FALSE),"-")</f>
        <v>-</v>
      </c>
      <c r="L389" s="21"/>
      <c r="M389" s="19">
        <f t="shared" si="43"/>
        <v>12</v>
      </c>
      <c r="N389" s="20"/>
      <c r="O389" s="112">
        <v>3</v>
      </c>
      <c r="P389" s="21">
        <f>SUMIFS(VENTAS[Cantidad],VENTAS[Código del producto Vendido],INVENTARIO4[[#This Row],[Code]])</f>
        <v>0</v>
      </c>
      <c r="Q389" s="21">
        <f>INVENTARIO4[[#This Row],[Entradas]]-INVENTARIO4[[#This Row],[Salidas]]</f>
        <v>3</v>
      </c>
      <c r="R389" s="20">
        <v>113</v>
      </c>
      <c r="S389" s="20">
        <v>18</v>
      </c>
      <c r="T389" s="20">
        <f t="shared" si="44"/>
        <v>6.2777777777777777</v>
      </c>
      <c r="U389" s="21">
        <v>50</v>
      </c>
      <c r="V389" s="20">
        <v>10</v>
      </c>
      <c r="W389" s="20">
        <f t="shared" si="45"/>
        <v>0.5</v>
      </c>
      <c r="X389" s="20">
        <f t="shared" si="46"/>
        <v>6.7777777777777777</v>
      </c>
      <c r="Y389" s="20">
        <f t="shared" si="47"/>
        <v>9.9166666666666661</v>
      </c>
      <c r="Z389" s="20">
        <v>12</v>
      </c>
      <c r="AA389" s="20">
        <f t="shared" si="48"/>
        <v>5.2222222222222223</v>
      </c>
      <c r="AB389" s="20"/>
    </row>
    <row r="390" spans="1:28" ht="14" x14ac:dyDescent="0.15">
      <c r="A390" s="23" t="s">
        <v>649</v>
      </c>
      <c r="B390" s="89"/>
      <c r="C390" s="22" t="s">
        <v>12</v>
      </c>
      <c r="D390" s="102" t="s">
        <v>52</v>
      </c>
      <c r="E390" s="78" t="s">
        <v>815</v>
      </c>
      <c r="F390" s="72" t="s">
        <v>695</v>
      </c>
      <c r="G390" s="66" t="s">
        <v>164</v>
      </c>
      <c r="H390" s="21"/>
      <c r="I390" s="21">
        <v>1</v>
      </c>
      <c r="J390" s="21" t="s">
        <v>14</v>
      </c>
      <c r="K390" s="21" t="str">
        <f>IFERROR(VLOOKUP(INVENTARIO4[[#This Row],[Code]],FOTOS[],2,FALSE),"-")</f>
        <v>-</v>
      </c>
      <c r="L390" s="21"/>
      <c r="M390" s="19">
        <f t="shared" ref="M390:M453" si="50">Z390</f>
        <v>12</v>
      </c>
      <c r="N390" s="20"/>
      <c r="O390" s="110">
        <v>1</v>
      </c>
      <c r="P390" s="21">
        <f>SUMIFS(VENTAS[Cantidad],VENTAS[Código del producto Vendido],INVENTARIO4[[#This Row],[Code]])</f>
        <v>0</v>
      </c>
      <c r="Q390" s="21">
        <f>INVENTARIO4[[#This Row],[Entradas]]-INVENTARIO4[[#This Row],[Salidas]]</f>
        <v>1</v>
      </c>
      <c r="R390" s="20">
        <v>135</v>
      </c>
      <c r="S390" s="20">
        <v>18</v>
      </c>
      <c r="T390" s="20">
        <f t="shared" ref="T390:T453" si="51">R390/S390</f>
        <v>7.5</v>
      </c>
      <c r="U390" s="21">
        <v>50</v>
      </c>
      <c r="V390" s="20">
        <v>10</v>
      </c>
      <c r="W390" s="20">
        <f t="shared" ref="W390:W453" si="52">U390*V390/1000</f>
        <v>0.5</v>
      </c>
      <c r="X390" s="20">
        <f t="shared" ref="X390:X453" si="53">T390+W390</f>
        <v>8</v>
      </c>
      <c r="Y390" s="20">
        <f t="shared" ref="Y390:Y453" si="54">T390*1.5+W390</f>
        <v>11.75</v>
      </c>
      <c r="Z390" s="20">
        <v>12</v>
      </c>
      <c r="AA390" s="20">
        <f t="shared" ref="AA390:AA453" si="55">Z390-T390-W390</f>
        <v>4</v>
      </c>
      <c r="AB390" s="20"/>
    </row>
    <row r="391" spans="1:28" ht="14" x14ac:dyDescent="0.15">
      <c r="A391" s="23" t="s">
        <v>650</v>
      </c>
      <c r="B391" s="89"/>
      <c r="C391" s="22" t="s">
        <v>12</v>
      </c>
      <c r="D391" s="102" t="s">
        <v>52</v>
      </c>
      <c r="E391" s="83" t="s">
        <v>816</v>
      </c>
      <c r="F391" s="72" t="s">
        <v>695</v>
      </c>
      <c r="G391" s="66" t="s">
        <v>164</v>
      </c>
      <c r="H391" s="21"/>
      <c r="I391" s="21">
        <v>1</v>
      </c>
      <c r="J391" s="21" t="s">
        <v>14</v>
      </c>
      <c r="K391" s="21" t="str">
        <f>IFERROR(VLOOKUP(INVENTARIO4[[#This Row],[Code]],FOTOS[],2,FALSE),"-")</f>
        <v>-</v>
      </c>
      <c r="L391" s="21"/>
      <c r="M391" s="19">
        <f t="shared" si="50"/>
        <v>12</v>
      </c>
      <c r="N391" s="20"/>
      <c r="O391" s="112">
        <v>1</v>
      </c>
      <c r="P391" s="21">
        <f>SUMIFS(VENTAS[Cantidad],VENTAS[Código del producto Vendido],INVENTARIO4[[#This Row],[Code]])</f>
        <v>0</v>
      </c>
      <c r="Q391" s="21">
        <f>INVENTARIO4[[#This Row],[Entradas]]-INVENTARIO4[[#This Row],[Salidas]]</f>
        <v>1</v>
      </c>
      <c r="R391" s="20">
        <v>113</v>
      </c>
      <c r="S391" s="20">
        <v>18</v>
      </c>
      <c r="T391" s="20">
        <f t="shared" si="51"/>
        <v>6.2777777777777777</v>
      </c>
      <c r="U391" s="21">
        <v>50</v>
      </c>
      <c r="V391" s="20">
        <v>10</v>
      </c>
      <c r="W391" s="20">
        <f t="shared" si="52"/>
        <v>0.5</v>
      </c>
      <c r="X391" s="20">
        <f t="shared" si="53"/>
        <v>6.7777777777777777</v>
      </c>
      <c r="Y391" s="20">
        <f t="shared" si="54"/>
        <v>9.9166666666666661</v>
      </c>
      <c r="Z391" s="20">
        <v>12</v>
      </c>
      <c r="AA391" s="20">
        <f t="shared" si="55"/>
        <v>5.2222222222222223</v>
      </c>
      <c r="AB391" s="20"/>
    </row>
    <row r="392" spans="1:28" ht="14" x14ac:dyDescent="0.15">
      <c r="A392" s="23" t="s">
        <v>651</v>
      </c>
      <c r="B392" s="89"/>
      <c r="C392" s="22" t="s">
        <v>12</v>
      </c>
      <c r="D392" s="102" t="s">
        <v>415</v>
      </c>
      <c r="E392" s="78" t="s">
        <v>817</v>
      </c>
      <c r="F392" s="72" t="s">
        <v>692</v>
      </c>
      <c r="G392" s="66" t="s">
        <v>164</v>
      </c>
      <c r="H392" s="21"/>
      <c r="I392" s="21">
        <v>1</v>
      </c>
      <c r="J392" s="21" t="s">
        <v>14</v>
      </c>
      <c r="K392" s="21" t="str">
        <f>IFERROR(VLOOKUP(INVENTARIO4[[#This Row],[Code]],FOTOS[],2,FALSE),"-")</f>
        <v>-</v>
      </c>
      <c r="L392" s="21"/>
      <c r="M392" s="19">
        <f t="shared" si="50"/>
        <v>15</v>
      </c>
      <c r="N392" s="20"/>
      <c r="O392" s="110">
        <v>1</v>
      </c>
      <c r="P392" s="21">
        <f>SUMIFS(VENTAS[Cantidad],VENTAS[Código del producto Vendido],INVENTARIO4[[#This Row],[Code]])</f>
        <v>0</v>
      </c>
      <c r="Q392" s="21">
        <f>INVENTARIO4[[#This Row],[Entradas]]-INVENTARIO4[[#This Row],[Salidas]]</f>
        <v>1</v>
      </c>
      <c r="R392" s="20">
        <v>109</v>
      </c>
      <c r="S392" s="20">
        <v>18</v>
      </c>
      <c r="T392" s="20">
        <f t="shared" si="51"/>
        <v>6.0555555555555554</v>
      </c>
      <c r="U392" s="21">
        <v>50</v>
      </c>
      <c r="V392" s="20">
        <v>10</v>
      </c>
      <c r="W392" s="20">
        <f t="shared" si="52"/>
        <v>0.5</v>
      </c>
      <c r="X392" s="20">
        <f t="shared" si="53"/>
        <v>6.5555555555555554</v>
      </c>
      <c r="Y392" s="20">
        <f t="shared" si="54"/>
        <v>9.5833333333333321</v>
      </c>
      <c r="Z392" s="20">
        <v>15</v>
      </c>
      <c r="AA392" s="20">
        <f t="shared" si="55"/>
        <v>8.4444444444444446</v>
      </c>
      <c r="AB392" s="20"/>
    </row>
    <row r="393" spans="1:28" ht="14" x14ac:dyDescent="0.15">
      <c r="A393" s="23" t="s">
        <v>652</v>
      </c>
      <c r="B393" s="89"/>
      <c r="C393" s="22" t="s">
        <v>12</v>
      </c>
      <c r="D393" s="102" t="s">
        <v>415</v>
      </c>
      <c r="E393" s="83" t="s">
        <v>818</v>
      </c>
      <c r="F393" s="72" t="s">
        <v>698</v>
      </c>
      <c r="G393" s="66" t="s">
        <v>164</v>
      </c>
      <c r="H393" s="21"/>
      <c r="I393" s="21">
        <v>1</v>
      </c>
      <c r="J393" s="21" t="s">
        <v>14</v>
      </c>
      <c r="K393" s="21" t="str">
        <f>IFERROR(VLOOKUP(INVENTARIO4[[#This Row],[Code]],FOTOS[],2,FALSE),"-")</f>
        <v>-</v>
      </c>
      <c r="L393" s="21"/>
      <c r="M393" s="19">
        <f t="shared" si="50"/>
        <v>17</v>
      </c>
      <c r="N393" s="20"/>
      <c r="O393" s="112">
        <v>1</v>
      </c>
      <c r="P393" s="21">
        <f>SUMIFS(VENTAS[Cantidad],VENTAS[Código del producto Vendido],INVENTARIO4[[#This Row],[Code]])</f>
        <v>0</v>
      </c>
      <c r="Q393" s="21">
        <f>INVENTARIO4[[#This Row],[Entradas]]-INVENTARIO4[[#This Row],[Salidas]]</f>
        <v>1</v>
      </c>
      <c r="R393" s="20">
        <v>109</v>
      </c>
      <c r="S393" s="20">
        <v>18</v>
      </c>
      <c r="T393" s="20">
        <f t="shared" si="51"/>
        <v>6.0555555555555554</v>
      </c>
      <c r="U393" s="21">
        <v>100</v>
      </c>
      <c r="V393" s="20">
        <v>10</v>
      </c>
      <c r="W393" s="20">
        <f t="shared" si="52"/>
        <v>1</v>
      </c>
      <c r="X393" s="20">
        <f t="shared" si="53"/>
        <v>7.0555555555555554</v>
      </c>
      <c r="Y393" s="20">
        <f t="shared" si="54"/>
        <v>10.083333333333332</v>
      </c>
      <c r="Z393" s="20">
        <v>17</v>
      </c>
      <c r="AA393" s="20">
        <f t="shared" si="55"/>
        <v>9.9444444444444446</v>
      </c>
      <c r="AB393" s="20"/>
    </row>
    <row r="394" spans="1:28" ht="14" x14ac:dyDescent="0.15">
      <c r="A394" s="23" t="s">
        <v>653</v>
      </c>
      <c r="B394" s="89"/>
      <c r="C394" s="22" t="s">
        <v>12</v>
      </c>
      <c r="D394" s="102" t="s">
        <v>415</v>
      </c>
      <c r="E394" s="78" t="s">
        <v>819</v>
      </c>
      <c r="F394" s="72" t="s">
        <v>695</v>
      </c>
      <c r="G394" s="66" t="s">
        <v>164</v>
      </c>
      <c r="H394" s="21"/>
      <c r="I394" s="21">
        <v>1</v>
      </c>
      <c r="J394" s="21" t="s">
        <v>14</v>
      </c>
      <c r="K394" s="21" t="str">
        <f>IFERROR(VLOOKUP(INVENTARIO4[[#This Row],[Code]],FOTOS[],2,FALSE),"-")</f>
        <v>-</v>
      </c>
      <c r="L394" s="21"/>
      <c r="M394" s="19">
        <f t="shared" si="50"/>
        <v>18</v>
      </c>
      <c r="N394" s="20"/>
      <c r="O394" s="110">
        <v>1</v>
      </c>
      <c r="P394" s="21">
        <f>SUMIFS(VENTAS[Cantidad],VENTAS[Código del producto Vendido],INVENTARIO4[[#This Row],[Code]])</f>
        <v>0</v>
      </c>
      <c r="Q394" s="21">
        <f>INVENTARIO4[[#This Row],[Entradas]]-INVENTARIO4[[#This Row],[Salidas]]</f>
        <v>1</v>
      </c>
      <c r="R394" s="20">
        <v>148</v>
      </c>
      <c r="S394" s="20">
        <v>18</v>
      </c>
      <c r="T394" s="20">
        <f t="shared" si="51"/>
        <v>8.2222222222222214</v>
      </c>
      <c r="U394" s="21">
        <v>100</v>
      </c>
      <c r="V394" s="20">
        <v>10</v>
      </c>
      <c r="W394" s="20">
        <f t="shared" si="52"/>
        <v>1</v>
      </c>
      <c r="X394" s="20">
        <f t="shared" si="53"/>
        <v>9.2222222222222214</v>
      </c>
      <c r="Y394" s="20">
        <f t="shared" si="54"/>
        <v>13.333333333333332</v>
      </c>
      <c r="Z394" s="20">
        <v>18</v>
      </c>
      <c r="AA394" s="20">
        <f t="shared" si="55"/>
        <v>8.7777777777777786</v>
      </c>
      <c r="AB394" s="20"/>
    </row>
    <row r="395" spans="1:28" ht="14" x14ac:dyDescent="0.15">
      <c r="A395" s="23" t="s">
        <v>654</v>
      </c>
      <c r="B395" s="89"/>
      <c r="C395" s="22" t="s">
        <v>12</v>
      </c>
      <c r="D395" s="102" t="s">
        <v>50</v>
      </c>
      <c r="E395" s="83" t="s">
        <v>820</v>
      </c>
      <c r="F395" s="72" t="s">
        <v>692</v>
      </c>
      <c r="G395" s="66" t="s">
        <v>164</v>
      </c>
      <c r="H395" s="21"/>
      <c r="I395" s="21">
        <v>1</v>
      </c>
      <c r="J395" s="21" t="s">
        <v>14</v>
      </c>
      <c r="K395" s="21" t="str">
        <f>IFERROR(VLOOKUP(INVENTARIO4[[#This Row],[Code]],FOTOS[],2,FALSE),"-")</f>
        <v>-</v>
      </c>
      <c r="L395" s="21"/>
      <c r="M395" s="19">
        <f t="shared" si="50"/>
        <v>15</v>
      </c>
      <c r="N395" s="20"/>
      <c r="O395" s="112">
        <v>3</v>
      </c>
      <c r="P395" s="21">
        <f>SUMIFS(VENTAS[Cantidad],VENTAS[Código del producto Vendido],INVENTARIO4[[#This Row],[Code]])</f>
        <v>0</v>
      </c>
      <c r="Q395" s="21">
        <f>INVENTARIO4[[#This Row],[Entradas]]-INVENTARIO4[[#This Row],[Salidas]]</f>
        <v>3</v>
      </c>
      <c r="R395" s="20">
        <v>150</v>
      </c>
      <c r="S395" s="20">
        <v>18</v>
      </c>
      <c r="T395" s="20">
        <f t="shared" si="51"/>
        <v>8.3333333333333339</v>
      </c>
      <c r="U395" s="21">
        <v>100</v>
      </c>
      <c r="V395" s="20">
        <v>10</v>
      </c>
      <c r="W395" s="20">
        <f t="shared" si="52"/>
        <v>1</v>
      </c>
      <c r="X395" s="20">
        <f t="shared" si="53"/>
        <v>9.3333333333333339</v>
      </c>
      <c r="Y395" s="20">
        <f t="shared" si="54"/>
        <v>13.5</v>
      </c>
      <c r="Z395" s="20">
        <v>15</v>
      </c>
      <c r="AA395" s="20">
        <f t="shared" si="55"/>
        <v>5.6666666666666661</v>
      </c>
      <c r="AB395" s="20"/>
    </row>
    <row r="396" spans="1:28" ht="14" x14ac:dyDescent="0.15">
      <c r="A396" s="23" t="s">
        <v>655</v>
      </c>
      <c r="B396" s="89"/>
      <c r="C396" s="22" t="s">
        <v>12</v>
      </c>
      <c r="D396" s="102" t="s">
        <v>208</v>
      </c>
      <c r="E396" s="78" t="s">
        <v>656</v>
      </c>
      <c r="F396" s="72"/>
      <c r="G396" s="66" t="s">
        <v>164</v>
      </c>
      <c r="H396" s="21"/>
      <c r="I396" s="21">
        <v>1</v>
      </c>
      <c r="J396" s="21" t="s">
        <v>14</v>
      </c>
      <c r="K396" s="21" t="str">
        <f>IFERROR(VLOOKUP(INVENTARIO4[[#This Row],[Code]],FOTOS[],2,FALSE),"-")</f>
        <v>-</v>
      </c>
      <c r="L396" s="21"/>
      <c r="M396" s="19">
        <f t="shared" si="50"/>
        <v>7</v>
      </c>
      <c r="N396" s="20"/>
      <c r="O396" s="110">
        <v>2</v>
      </c>
      <c r="P396" s="21">
        <f>SUMIFS(VENTAS[Cantidad],VENTAS[Código del producto Vendido],INVENTARIO4[[#This Row],[Code]])</f>
        <v>0</v>
      </c>
      <c r="Q396" s="21">
        <f>INVENTARIO4[[#This Row],[Entradas]]-INVENTARIO4[[#This Row],[Salidas]]</f>
        <v>2</v>
      </c>
      <c r="R396" s="20">
        <v>69</v>
      </c>
      <c r="S396" s="20">
        <v>18</v>
      </c>
      <c r="T396" s="20">
        <f t="shared" si="51"/>
        <v>3.8333333333333335</v>
      </c>
      <c r="U396" s="21">
        <v>50</v>
      </c>
      <c r="V396" s="20">
        <v>10</v>
      </c>
      <c r="W396" s="20">
        <f t="shared" si="52"/>
        <v>0.5</v>
      </c>
      <c r="X396" s="20">
        <f t="shared" si="53"/>
        <v>4.3333333333333339</v>
      </c>
      <c r="Y396" s="20">
        <f t="shared" si="54"/>
        <v>6.25</v>
      </c>
      <c r="Z396" s="20">
        <f>ROUNDUP(Y396,0)</f>
        <v>7</v>
      </c>
      <c r="AA396" s="20">
        <f t="shared" si="55"/>
        <v>2.6666666666666665</v>
      </c>
      <c r="AB396" s="20"/>
    </row>
    <row r="397" spans="1:28" ht="14" x14ac:dyDescent="0.15">
      <c r="A397" s="23" t="s">
        <v>657</v>
      </c>
      <c r="B397" s="89"/>
      <c r="C397" s="22" t="s">
        <v>12</v>
      </c>
      <c r="D397" s="102" t="s">
        <v>50</v>
      </c>
      <c r="E397" s="83" t="s">
        <v>821</v>
      </c>
      <c r="F397" s="72" t="s">
        <v>692</v>
      </c>
      <c r="G397" s="66" t="s">
        <v>164</v>
      </c>
      <c r="H397" s="21"/>
      <c r="I397" s="21">
        <v>1</v>
      </c>
      <c r="J397" s="21" t="s">
        <v>14</v>
      </c>
      <c r="K397" s="21" t="str">
        <f>IFERROR(VLOOKUP(INVENTARIO4[[#This Row],[Code]],FOTOS[],2,FALSE),"-")</f>
        <v>-</v>
      </c>
      <c r="L397" s="21"/>
      <c r="M397" s="19">
        <f t="shared" si="50"/>
        <v>40</v>
      </c>
      <c r="N397" s="20"/>
      <c r="O397" s="112">
        <v>1</v>
      </c>
      <c r="P397" s="21">
        <f>SUMIFS(VENTAS[Cantidad],VENTAS[Código del producto Vendido],INVENTARIO4[[#This Row],[Code]])</f>
        <v>0</v>
      </c>
      <c r="Q397" s="21">
        <f>INVENTARIO4[[#This Row],[Entradas]]-INVENTARIO4[[#This Row],[Salidas]]</f>
        <v>1</v>
      </c>
      <c r="R397" s="20">
        <v>385</v>
      </c>
      <c r="S397" s="20">
        <v>18</v>
      </c>
      <c r="T397" s="20">
        <f t="shared" si="51"/>
        <v>21.388888888888889</v>
      </c>
      <c r="U397" s="21">
        <v>500</v>
      </c>
      <c r="V397" s="20">
        <v>10</v>
      </c>
      <c r="W397" s="20">
        <f t="shared" si="52"/>
        <v>5</v>
      </c>
      <c r="X397" s="20">
        <f t="shared" si="53"/>
        <v>26.388888888888889</v>
      </c>
      <c r="Y397" s="20">
        <f t="shared" si="54"/>
        <v>37.083333333333336</v>
      </c>
      <c r="Z397" s="20">
        <v>40</v>
      </c>
      <c r="AA397" s="20">
        <f t="shared" si="55"/>
        <v>13.611111111111111</v>
      </c>
      <c r="AB397" s="20"/>
    </row>
    <row r="398" spans="1:28" ht="14" x14ac:dyDescent="0.15">
      <c r="A398" s="23" t="s">
        <v>658</v>
      </c>
      <c r="B398" s="89"/>
      <c r="C398" s="22" t="s">
        <v>12</v>
      </c>
      <c r="D398" s="102" t="s">
        <v>52</v>
      </c>
      <c r="E398" s="78" t="s">
        <v>822</v>
      </c>
      <c r="F398" s="72" t="s">
        <v>695</v>
      </c>
      <c r="G398" s="66" t="s">
        <v>164</v>
      </c>
      <c r="H398" s="21"/>
      <c r="I398" s="21">
        <v>1</v>
      </c>
      <c r="J398" s="21" t="s">
        <v>14</v>
      </c>
      <c r="K398" s="21" t="str">
        <f>IFERROR(VLOOKUP(INVENTARIO4[[#This Row],[Code]],FOTOS[],2,FALSE),"-")</f>
        <v>-</v>
      </c>
      <c r="L398" s="21"/>
      <c r="M398" s="19">
        <f t="shared" si="50"/>
        <v>10</v>
      </c>
      <c r="N398" s="20"/>
      <c r="O398" s="110">
        <v>1</v>
      </c>
      <c r="P398" s="21">
        <f>SUMIFS(VENTAS[Cantidad],VENTAS[Código del producto Vendido],INVENTARIO4[[#This Row],[Code]])</f>
        <v>0</v>
      </c>
      <c r="Q398" s="21">
        <f>INVENTARIO4[[#This Row],[Entradas]]-INVENTARIO4[[#This Row],[Salidas]]</f>
        <v>1</v>
      </c>
      <c r="R398" s="20">
        <v>63</v>
      </c>
      <c r="S398" s="20">
        <v>18</v>
      </c>
      <c r="T398" s="20">
        <f t="shared" si="51"/>
        <v>3.5</v>
      </c>
      <c r="U398" s="21">
        <v>50</v>
      </c>
      <c r="V398" s="20">
        <v>10</v>
      </c>
      <c r="W398" s="20">
        <f t="shared" si="52"/>
        <v>0.5</v>
      </c>
      <c r="X398" s="20">
        <f t="shared" si="53"/>
        <v>4</v>
      </c>
      <c r="Y398" s="20">
        <f t="shared" si="54"/>
        <v>5.75</v>
      </c>
      <c r="Z398" s="20">
        <v>10</v>
      </c>
      <c r="AA398" s="20">
        <f t="shared" si="55"/>
        <v>6</v>
      </c>
      <c r="AB398" s="20"/>
    </row>
    <row r="399" spans="1:28" ht="14" x14ac:dyDescent="0.15">
      <c r="A399" s="47" t="s">
        <v>659</v>
      </c>
      <c r="B399" s="89"/>
      <c r="C399" s="22" t="s">
        <v>12</v>
      </c>
      <c r="D399" s="102" t="s">
        <v>921</v>
      </c>
      <c r="E399" s="83" t="s">
        <v>823</v>
      </c>
      <c r="F399" s="72" t="s">
        <v>695</v>
      </c>
      <c r="G399" s="66" t="s">
        <v>164</v>
      </c>
      <c r="H399" s="21"/>
      <c r="I399" s="21">
        <v>1</v>
      </c>
      <c r="J399" s="21" t="s">
        <v>14</v>
      </c>
      <c r="K399" s="21" t="str">
        <f>IFERROR(VLOOKUP(INVENTARIO4[[#This Row],[Code]],FOTOS[],2,FALSE),"-")</f>
        <v>-</v>
      </c>
      <c r="L399" s="21"/>
      <c r="M399" s="19">
        <f t="shared" si="50"/>
        <v>10</v>
      </c>
      <c r="N399" s="20"/>
      <c r="O399" s="112">
        <v>1</v>
      </c>
      <c r="P399" s="21">
        <f>SUMIFS(VENTAS[Cantidad],VENTAS[Código del producto Vendido],INVENTARIO4[[#This Row],[Code]])</f>
        <v>0</v>
      </c>
      <c r="Q399" s="21">
        <f>INVENTARIO4[[#This Row],[Entradas]]-INVENTARIO4[[#This Row],[Salidas]]</f>
        <v>1</v>
      </c>
      <c r="R399" s="20">
        <v>59</v>
      </c>
      <c r="S399" s="20">
        <v>18</v>
      </c>
      <c r="T399" s="20">
        <f t="shared" si="51"/>
        <v>3.2777777777777777</v>
      </c>
      <c r="U399" s="21">
        <v>40</v>
      </c>
      <c r="V399" s="20">
        <v>10</v>
      </c>
      <c r="W399" s="20">
        <f t="shared" si="52"/>
        <v>0.4</v>
      </c>
      <c r="X399" s="20">
        <f t="shared" si="53"/>
        <v>3.6777777777777776</v>
      </c>
      <c r="Y399" s="20">
        <f t="shared" si="54"/>
        <v>5.3166666666666664</v>
      </c>
      <c r="Z399" s="20">
        <v>10</v>
      </c>
      <c r="AA399" s="20">
        <f t="shared" si="55"/>
        <v>6.322222222222222</v>
      </c>
      <c r="AB399" s="20"/>
    </row>
    <row r="400" spans="1:28" ht="14" x14ac:dyDescent="0.15">
      <c r="A400" s="23" t="s">
        <v>660</v>
      </c>
      <c r="B400" s="89"/>
      <c r="C400" s="22" t="s">
        <v>12</v>
      </c>
      <c r="D400" s="102" t="s">
        <v>52</v>
      </c>
      <c r="E400" s="78" t="s">
        <v>824</v>
      </c>
      <c r="F400" s="72" t="s">
        <v>698</v>
      </c>
      <c r="G400" s="66" t="s">
        <v>164</v>
      </c>
      <c r="H400" s="21"/>
      <c r="I400" s="21">
        <v>1</v>
      </c>
      <c r="J400" s="21" t="s">
        <v>14</v>
      </c>
      <c r="K400" s="21" t="str">
        <f>IFERROR(VLOOKUP(INVENTARIO4[[#This Row],[Code]],FOTOS[],2,FALSE),"-")</f>
        <v>-</v>
      </c>
      <c r="L400" s="21"/>
      <c r="M400" s="19">
        <f t="shared" si="50"/>
        <v>9</v>
      </c>
      <c r="N400" s="20"/>
      <c r="O400" s="110">
        <v>1</v>
      </c>
      <c r="P400" s="21">
        <f>SUMIFS(VENTAS[Cantidad],VENTAS[Código del producto Vendido],INVENTARIO4[[#This Row],[Code]])</f>
        <v>0</v>
      </c>
      <c r="Q400" s="21">
        <f>INVENTARIO4[[#This Row],[Entradas]]-INVENTARIO4[[#This Row],[Salidas]]</f>
        <v>1</v>
      </c>
      <c r="R400" s="20">
        <v>55</v>
      </c>
      <c r="S400" s="20">
        <v>18</v>
      </c>
      <c r="T400" s="20">
        <f t="shared" si="51"/>
        <v>3.0555555555555554</v>
      </c>
      <c r="U400" s="21">
        <v>40</v>
      </c>
      <c r="V400" s="20">
        <v>10</v>
      </c>
      <c r="W400" s="20">
        <f t="shared" si="52"/>
        <v>0.4</v>
      </c>
      <c r="X400" s="20">
        <f t="shared" si="53"/>
        <v>3.4555555555555553</v>
      </c>
      <c r="Y400" s="20">
        <f t="shared" si="54"/>
        <v>4.9833333333333334</v>
      </c>
      <c r="Z400" s="20">
        <v>9</v>
      </c>
      <c r="AA400" s="20">
        <f t="shared" si="55"/>
        <v>5.5444444444444443</v>
      </c>
      <c r="AB400" s="20"/>
    </row>
    <row r="401" spans="1:28" ht="14" x14ac:dyDescent="0.15">
      <c r="A401" s="23" t="s">
        <v>661</v>
      </c>
      <c r="B401" s="89"/>
      <c r="C401" s="22" t="s">
        <v>12</v>
      </c>
      <c r="D401" s="102" t="s">
        <v>52</v>
      </c>
      <c r="E401" s="83" t="s">
        <v>825</v>
      </c>
      <c r="F401" s="72" t="s">
        <v>697</v>
      </c>
      <c r="G401" s="66" t="s">
        <v>164</v>
      </c>
      <c r="H401" s="21"/>
      <c r="I401" s="21">
        <v>1</v>
      </c>
      <c r="J401" s="21" t="s">
        <v>14</v>
      </c>
      <c r="K401" s="21" t="str">
        <f>IFERROR(VLOOKUP(INVENTARIO4[[#This Row],[Code]],FOTOS[],2,FALSE),"-")</f>
        <v>-</v>
      </c>
      <c r="L401" s="21"/>
      <c r="M401" s="19">
        <f t="shared" si="50"/>
        <v>10</v>
      </c>
      <c r="N401" s="20"/>
      <c r="O401" s="112">
        <v>1</v>
      </c>
      <c r="P401" s="21">
        <f>SUMIFS(VENTAS[Cantidad],VENTAS[Código del producto Vendido],INVENTARIO4[[#This Row],[Code]])</f>
        <v>0</v>
      </c>
      <c r="Q401" s="21">
        <f>INVENTARIO4[[#This Row],[Entradas]]-INVENTARIO4[[#This Row],[Salidas]]</f>
        <v>1</v>
      </c>
      <c r="R401" s="20">
        <v>65</v>
      </c>
      <c r="S401" s="20">
        <v>18</v>
      </c>
      <c r="T401" s="20">
        <f t="shared" si="51"/>
        <v>3.6111111111111112</v>
      </c>
      <c r="U401" s="21">
        <v>60</v>
      </c>
      <c r="V401" s="20">
        <v>10</v>
      </c>
      <c r="W401" s="20">
        <f t="shared" si="52"/>
        <v>0.6</v>
      </c>
      <c r="X401" s="20">
        <f t="shared" si="53"/>
        <v>4.2111111111111112</v>
      </c>
      <c r="Y401" s="20">
        <f t="shared" si="54"/>
        <v>6.0166666666666666</v>
      </c>
      <c r="Z401" s="20">
        <v>10</v>
      </c>
      <c r="AA401" s="20">
        <f t="shared" si="55"/>
        <v>5.7888888888888896</v>
      </c>
      <c r="AB401" s="20"/>
    </row>
    <row r="402" spans="1:28" ht="14" x14ac:dyDescent="0.15">
      <c r="A402" s="23" t="s">
        <v>662</v>
      </c>
      <c r="B402" s="89"/>
      <c r="C402" s="22" t="s">
        <v>12</v>
      </c>
      <c r="D402" s="102" t="s">
        <v>52</v>
      </c>
      <c r="E402" s="78" t="s">
        <v>825</v>
      </c>
      <c r="F402" s="72" t="s">
        <v>695</v>
      </c>
      <c r="G402" s="66" t="s">
        <v>164</v>
      </c>
      <c r="H402" s="21"/>
      <c r="I402" s="21">
        <v>1</v>
      </c>
      <c r="J402" s="21" t="s">
        <v>14</v>
      </c>
      <c r="K402" s="21" t="str">
        <f>IFERROR(VLOOKUP(INVENTARIO4[[#This Row],[Code]],FOTOS[],2,FALSE),"-")</f>
        <v>-</v>
      </c>
      <c r="L402" s="21"/>
      <c r="M402" s="19">
        <f t="shared" si="50"/>
        <v>10</v>
      </c>
      <c r="N402" s="20"/>
      <c r="O402" s="110">
        <v>1</v>
      </c>
      <c r="P402" s="21">
        <f>SUMIFS(VENTAS[Cantidad],VENTAS[Código del producto Vendido],INVENTARIO4[[#This Row],[Code]])</f>
        <v>0</v>
      </c>
      <c r="Q402" s="21">
        <f>INVENTARIO4[[#This Row],[Entradas]]-INVENTARIO4[[#This Row],[Salidas]]</f>
        <v>1</v>
      </c>
      <c r="R402" s="20">
        <v>65</v>
      </c>
      <c r="S402" s="20">
        <v>18</v>
      </c>
      <c r="T402" s="20">
        <f t="shared" si="51"/>
        <v>3.6111111111111112</v>
      </c>
      <c r="U402" s="21">
        <v>60</v>
      </c>
      <c r="V402" s="20">
        <v>10</v>
      </c>
      <c r="W402" s="20">
        <f t="shared" si="52"/>
        <v>0.6</v>
      </c>
      <c r="X402" s="20">
        <f t="shared" si="53"/>
        <v>4.2111111111111112</v>
      </c>
      <c r="Y402" s="20">
        <f t="shared" si="54"/>
        <v>6.0166666666666666</v>
      </c>
      <c r="Z402" s="20">
        <v>10</v>
      </c>
      <c r="AA402" s="20">
        <f t="shared" si="55"/>
        <v>5.7888888888888896</v>
      </c>
      <c r="AB402" s="20"/>
    </row>
    <row r="403" spans="1:28" ht="14" x14ac:dyDescent="0.15">
      <c r="A403" s="23" t="s">
        <v>663</v>
      </c>
      <c r="B403" s="89"/>
      <c r="C403" s="22" t="s">
        <v>12</v>
      </c>
      <c r="D403" s="102" t="s">
        <v>892</v>
      </c>
      <c r="E403" s="83" t="s">
        <v>826</v>
      </c>
      <c r="F403" s="72" t="s">
        <v>698</v>
      </c>
      <c r="G403" s="66" t="s">
        <v>164</v>
      </c>
      <c r="H403" s="21"/>
      <c r="I403" s="21">
        <v>1</v>
      </c>
      <c r="J403" s="21" t="s">
        <v>14</v>
      </c>
      <c r="K403" s="21" t="str">
        <f>IFERROR(VLOOKUP(INVENTARIO4[[#This Row],[Code]],FOTOS[],2,FALSE),"-")</f>
        <v>-</v>
      </c>
      <c r="L403" s="21"/>
      <c r="M403" s="19">
        <f t="shared" si="50"/>
        <v>10</v>
      </c>
      <c r="N403" s="20"/>
      <c r="O403" s="112">
        <v>1</v>
      </c>
      <c r="P403" s="21">
        <f>SUMIFS(VENTAS[Cantidad],VENTAS[Código del producto Vendido],INVENTARIO4[[#This Row],[Code]])</f>
        <v>0</v>
      </c>
      <c r="Q403" s="21">
        <f>INVENTARIO4[[#This Row],[Entradas]]-INVENTARIO4[[#This Row],[Salidas]]</f>
        <v>1</v>
      </c>
      <c r="R403" s="20">
        <v>69</v>
      </c>
      <c r="S403" s="20">
        <v>18</v>
      </c>
      <c r="T403" s="20">
        <f t="shared" si="51"/>
        <v>3.8333333333333335</v>
      </c>
      <c r="U403" s="21">
        <v>70</v>
      </c>
      <c r="V403" s="20">
        <v>10</v>
      </c>
      <c r="W403" s="20">
        <f t="shared" si="52"/>
        <v>0.7</v>
      </c>
      <c r="X403" s="20">
        <f t="shared" si="53"/>
        <v>4.5333333333333332</v>
      </c>
      <c r="Y403" s="20">
        <f t="shared" si="54"/>
        <v>6.45</v>
      </c>
      <c r="Z403" s="20">
        <v>10</v>
      </c>
      <c r="AA403" s="20">
        <f t="shared" si="55"/>
        <v>5.4666666666666659</v>
      </c>
      <c r="AB403" s="20"/>
    </row>
    <row r="404" spans="1:28" ht="14" x14ac:dyDescent="0.15">
      <c r="A404" s="23" t="s">
        <v>664</v>
      </c>
      <c r="B404" s="89"/>
      <c r="C404" s="22" t="s">
        <v>12</v>
      </c>
      <c r="D404" s="102" t="s">
        <v>921</v>
      </c>
      <c r="E404" s="78" t="s">
        <v>827</v>
      </c>
      <c r="F404" s="72" t="s">
        <v>697</v>
      </c>
      <c r="G404" s="66" t="s">
        <v>164</v>
      </c>
      <c r="H404" s="21"/>
      <c r="I404" s="21">
        <v>1</v>
      </c>
      <c r="J404" s="21" t="s">
        <v>14</v>
      </c>
      <c r="K404" s="21" t="str">
        <f>IFERROR(VLOOKUP(INVENTARIO4[[#This Row],[Code]],FOTOS[],2,FALSE),"-")</f>
        <v>-</v>
      </c>
      <c r="L404" s="21"/>
      <c r="M404" s="19">
        <f t="shared" si="50"/>
        <v>30</v>
      </c>
      <c r="N404" s="20"/>
      <c r="O404" s="110">
        <v>1</v>
      </c>
      <c r="P404" s="21">
        <f>SUMIFS(VENTAS[Cantidad],VENTAS[Código del producto Vendido],INVENTARIO4[[#This Row],[Code]])</f>
        <v>0</v>
      </c>
      <c r="Q404" s="21">
        <f>INVENTARIO4[[#This Row],[Entradas]]-INVENTARIO4[[#This Row],[Salidas]]</f>
        <v>1</v>
      </c>
      <c r="R404" s="20">
        <v>289</v>
      </c>
      <c r="S404" s="20">
        <v>18</v>
      </c>
      <c r="T404" s="20">
        <f t="shared" si="51"/>
        <v>16.055555555555557</v>
      </c>
      <c r="U404" s="21">
        <v>400</v>
      </c>
      <c r="V404" s="20">
        <v>10</v>
      </c>
      <c r="W404" s="20">
        <f t="shared" si="52"/>
        <v>4</v>
      </c>
      <c r="X404" s="20">
        <f t="shared" si="53"/>
        <v>20.055555555555557</v>
      </c>
      <c r="Y404" s="20">
        <f t="shared" si="54"/>
        <v>28.083333333333336</v>
      </c>
      <c r="Z404" s="20">
        <v>30</v>
      </c>
      <c r="AA404" s="20">
        <f t="shared" si="55"/>
        <v>9.9444444444444429</v>
      </c>
      <c r="AB404" s="20"/>
    </row>
    <row r="405" spans="1:28" ht="14" x14ac:dyDescent="0.15">
      <c r="A405" s="23" t="s">
        <v>665</v>
      </c>
      <c r="B405" s="89"/>
      <c r="C405" s="22" t="s">
        <v>12</v>
      </c>
      <c r="D405" s="102" t="s">
        <v>50</v>
      </c>
      <c r="E405" s="83" t="s">
        <v>828</v>
      </c>
      <c r="F405" s="72" t="s">
        <v>695</v>
      </c>
      <c r="G405" s="66" t="s">
        <v>164</v>
      </c>
      <c r="H405" s="21"/>
      <c r="I405" s="21">
        <v>1</v>
      </c>
      <c r="J405" s="21" t="s">
        <v>14</v>
      </c>
      <c r="K405" s="21" t="str">
        <f>IFERROR(VLOOKUP(INVENTARIO4[[#This Row],[Code]],FOTOS[],2,FALSE),"-")</f>
        <v>-</v>
      </c>
      <c r="L405" s="21"/>
      <c r="M405" s="19">
        <f t="shared" si="50"/>
        <v>22</v>
      </c>
      <c r="N405" s="20"/>
      <c r="O405" s="112">
        <v>1</v>
      </c>
      <c r="P405" s="21">
        <f>SUMIFS(VENTAS[Cantidad],VENTAS[Código del producto Vendido],INVENTARIO4[[#This Row],[Code]])</f>
        <v>0</v>
      </c>
      <c r="Q405" s="21">
        <f>INVENTARIO4[[#This Row],[Entradas]]-INVENTARIO4[[#This Row],[Salidas]]</f>
        <v>1</v>
      </c>
      <c r="R405" s="20">
        <v>275</v>
      </c>
      <c r="S405" s="20">
        <v>18</v>
      </c>
      <c r="T405" s="20">
        <f t="shared" si="51"/>
        <v>15.277777777777779</v>
      </c>
      <c r="U405" s="21">
        <v>150</v>
      </c>
      <c r="V405" s="20">
        <v>10</v>
      </c>
      <c r="W405" s="20">
        <f t="shared" si="52"/>
        <v>1.5</v>
      </c>
      <c r="X405" s="20">
        <f t="shared" si="53"/>
        <v>16.777777777777779</v>
      </c>
      <c r="Y405" s="20">
        <f t="shared" si="54"/>
        <v>24.416666666666668</v>
      </c>
      <c r="Z405" s="20">
        <v>22</v>
      </c>
      <c r="AA405" s="20">
        <f t="shared" si="55"/>
        <v>5.2222222222222214</v>
      </c>
      <c r="AB405" s="20"/>
    </row>
    <row r="406" spans="1:28" ht="14" x14ac:dyDescent="0.15">
      <c r="A406" s="23" t="s">
        <v>667</v>
      </c>
      <c r="B406" s="89"/>
      <c r="C406" s="22" t="s">
        <v>12</v>
      </c>
      <c r="D406" s="102" t="s">
        <v>192</v>
      </c>
      <c r="E406" s="81" t="s">
        <v>666</v>
      </c>
      <c r="F406" s="72" t="s">
        <v>698</v>
      </c>
      <c r="G406" s="66" t="s">
        <v>164</v>
      </c>
      <c r="H406" s="21"/>
      <c r="I406" s="21">
        <v>1</v>
      </c>
      <c r="J406" s="21" t="s">
        <v>14</v>
      </c>
      <c r="K406" s="21" t="str">
        <f>IFERROR(VLOOKUP(INVENTARIO4[[#This Row],[Code]],FOTOS[],2,FALSE),"-")</f>
        <v>https://github.com/uberboutique/whataform-repo/raw/main/pictures/A0018.jpg</v>
      </c>
      <c r="L406" s="21"/>
      <c r="M406" s="19">
        <f t="shared" si="50"/>
        <v>10</v>
      </c>
      <c r="N406" s="20"/>
      <c r="O406" s="110">
        <v>0</v>
      </c>
      <c r="P406" s="21">
        <f>SUMIFS(VENTAS[Cantidad],VENTAS[Código del producto Vendido],INVENTARIO4[[#This Row],[Code]])</f>
        <v>0</v>
      </c>
      <c r="Q406" s="21">
        <f>INVENTARIO4[[#This Row],[Entradas]]-INVENTARIO4[[#This Row],[Salidas]]</f>
        <v>0</v>
      </c>
      <c r="R406" s="20">
        <v>65</v>
      </c>
      <c r="S406" s="20">
        <v>18</v>
      </c>
      <c r="T406" s="20">
        <f t="shared" si="51"/>
        <v>3.6111111111111112</v>
      </c>
      <c r="U406" s="21">
        <v>30</v>
      </c>
      <c r="V406" s="20">
        <v>10</v>
      </c>
      <c r="W406" s="20">
        <f t="shared" si="52"/>
        <v>0.3</v>
      </c>
      <c r="X406" s="20">
        <f t="shared" si="53"/>
        <v>3.911111111111111</v>
      </c>
      <c r="Y406" s="20">
        <f t="shared" si="54"/>
        <v>5.7166666666666668</v>
      </c>
      <c r="Z406" s="20">
        <v>10</v>
      </c>
      <c r="AA406" s="20">
        <f t="shared" si="55"/>
        <v>6.0888888888888895</v>
      </c>
      <c r="AB406" s="20"/>
    </row>
    <row r="407" spans="1:28" ht="14" x14ac:dyDescent="0.15">
      <c r="A407" s="23" t="s">
        <v>668</v>
      </c>
      <c r="B407" s="89"/>
      <c r="C407" s="22" t="s">
        <v>12</v>
      </c>
      <c r="D407" s="102" t="s">
        <v>192</v>
      </c>
      <c r="E407" s="83" t="s">
        <v>669</v>
      </c>
      <c r="F407" s="72" t="s">
        <v>698</v>
      </c>
      <c r="G407" s="66" t="s">
        <v>164</v>
      </c>
      <c r="H407" s="21"/>
      <c r="I407" s="21">
        <v>1</v>
      </c>
      <c r="J407" s="21" t="s">
        <v>14</v>
      </c>
      <c r="K407" s="21" t="str">
        <f>IFERROR(VLOOKUP(INVENTARIO4[[#This Row],[Code]],FOTOS[],2,FALSE),"-")</f>
        <v>-</v>
      </c>
      <c r="L407" s="21"/>
      <c r="M407" s="19">
        <f t="shared" si="50"/>
        <v>10</v>
      </c>
      <c r="N407" s="20"/>
      <c r="O407" s="112">
        <v>1</v>
      </c>
      <c r="P407" s="21">
        <f>SUMIFS(VENTAS[Cantidad],VENTAS[Código del producto Vendido],INVENTARIO4[[#This Row],[Code]])</f>
        <v>0</v>
      </c>
      <c r="Q407" s="21">
        <f>INVENTARIO4[[#This Row],[Entradas]]-INVENTARIO4[[#This Row],[Salidas]]</f>
        <v>1</v>
      </c>
      <c r="R407" s="20">
        <v>50</v>
      </c>
      <c r="S407" s="20">
        <v>18</v>
      </c>
      <c r="T407" s="20">
        <f t="shared" si="51"/>
        <v>2.7777777777777777</v>
      </c>
      <c r="U407" s="21">
        <v>30</v>
      </c>
      <c r="V407" s="20">
        <v>10</v>
      </c>
      <c r="W407" s="20">
        <f t="shared" si="52"/>
        <v>0.3</v>
      </c>
      <c r="X407" s="20">
        <f t="shared" si="53"/>
        <v>3.0777777777777775</v>
      </c>
      <c r="Y407" s="20">
        <f t="shared" si="54"/>
        <v>4.4666666666666659</v>
      </c>
      <c r="Z407" s="20">
        <v>10</v>
      </c>
      <c r="AA407" s="20">
        <f t="shared" si="55"/>
        <v>6.9222222222222225</v>
      </c>
      <c r="AB407" s="20"/>
    </row>
    <row r="408" spans="1:28" ht="14" x14ac:dyDescent="0.15">
      <c r="A408" s="23" t="s">
        <v>670</v>
      </c>
      <c r="B408" s="89"/>
      <c r="C408" s="22" t="s">
        <v>12</v>
      </c>
      <c r="D408" s="102" t="s">
        <v>50</v>
      </c>
      <c r="E408" s="78" t="s">
        <v>840</v>
      </c>
      <c r="F408" s="72" t="s">
        <v>695</v>
      </c>
      <c r="G408" s="66" t="s">
        <v>164</v>
      </c>
      <c r="H408" s="21"/>
      <c r="I408" s="21">
        <v>1</v>
      </c>
      <c r="J408" s="21" t="s">
        <v>14</v>
      </c>
      <c r="K408" s="21" t="str">
        <f>IFERROR(VLOOKUP(INVENTARIO4[[#This Row],[Code]],FOTOS[],2,FALSE),"-")</f>
        <v>-</v>
      </c>
      <c r="L408" s="21"/>
      <c r="M408" s="19">
        <f t="shared" si="50"/>
        <v>15</v>
      </c>
      <c r="N408" s="20"/>
      <c r="O408" s="110">
        <v>1</v>
      </c>
      <c r="P408" s="21">
        <f>SUMIFS(VENTAS[Cantidad],VENTAS[Código del producto Vendido],INVENTARIO4[[#This Row],[Code]])</f>
        <v>0</v>
      </c>
      <c r="Q408" s="21">
        <f>INVENTARIO4[[#This Row],[Entradas]]-INVENTARIO4[[#This Row],[Salidas]]</f>
        <v>1</v>
      </c>
      <c r="R408" s="20">
        <v>110</v>
      </c>
      <c r="S408" s="20">
        <v>18</v>
      </c>
      <c r="T408" s="20">
        <f t="shared" si="51"/>
        <v>6.1111111111111107</v>
      </c>
      <c r="U408" s="21">
        <v>300</v>
      </c>
      <c r="V408" s="20">
        <v>10</v>
      </c>
      <c r="W408" s="20">
        <f t="shared" si="52"/>
        <v>3</v>
      </c>
      <c r="X408" s="20">
        <f t="shared" si="53"/>
        <v>9.1111111111111107</v>
      </c>
      <c r="Y408" s="20">
        <f t="shared" si="54"/>
        <v>12.166666666666666</v>
      </c>
      <c r="Z408" s="20">
        <v>15</v>
      </c>
      <c r="AA408" s="20">
        <f t="shared" si="55"/>
        <v>5.8888888888888893</v>
      </c>
      <c r="AB408" s="20"/>
    </row>
    <row r="409" spans="1:28" ht="14" x14ac:dyDescent="0.15">
      <c r="A409" s="23" t="s">
        <v>671</v>
      </c>
      <c r="B409" s="89"/>
      <c r="C409" s="22" t="s">
        <v>12</v>
      </c>
      <c r="D409" s="102" t="s">
        <v>50</v>
      </c>
      <c r="E409" s="83" t="s">
        <v>840</v>
      </c>
      <c r="F409" s="72" t="s">
        <v>697</v>
      </c>
      <c r="G409" s="66" t="s">
        <v>164</v>
      </c>
      <c r="H409" s="21"/>
      <c r="I409" s="21">
        <v>1</v>
      </c>
      <c r="J409" s="21" t="s">
        <v>14</v>
      </c>
      <c r="K409" s="21" t="str">
        <f>IFERROR(VLOOKUP(INVENTARIO4[[#This Row],[Code]],FOTOS[],2,FALSE),"-")</f>
        <v>-</v>
      </c>
      <c r="L409" s="21"/>
      <c r="M409" s="19">
        <f t="shared" si="50"/>
        <v>15</v>
      </c>
      <c r="N409" s="20"/>
      <c r="O409" s="112">
        <v>1</v>
      </c>
      <c r="P409" s="21">
        <f>SUMIFS(VENTAS[Cantidad],VENTAS[Código del producto Vendido],INVENTARIO4[[#This Row],[Code]])</f>
        <v>0</v>
      </c>
      <c r="Q409" s="21">
        <f>INVENTARIO4[[#This Row],[Entradas]]-INVENTARIO4[[#This Row],[Salidas]]</f>
        <v>1</v>
      </c>
      <c r="R409" s="20">
        <v>110</v>
      </c>
      <c r="S409" s="20">
        <v>18</v>
      </c>
      <c r="T409" s="20">
        <f t="shared" si="51"/>
        <v>6.1111111111111107</v>
      </c>
      <c r="U409" s="21">
        <v>300</v>
      </c>
      <c r="V409" s="20">
        <v>10</v>
      </c>
      <c r="W409" s="20">
        <f t="shared" si="52"/>
        <v>3</v>
      </c>
      <c r="X409" s="20">
        <f t="shared" si="53"/>
        <v>9.1111111111111107</v>
      </c>
      <c r="Y409" s="20">
        <f t="shared" si="54"/>
        <v>12.166666666666666</v>
      </c>
      <c r="Z409" s="20">
        <v>15</v>
      </c>
      <c r="AA409" s="20">
        <f t="shared" si="55"/>
        <v>5.8888888888888893</v>
      </c>
      <c r="AB409" s="20"/>
    </row>
    <row r="410" spans="1:28" ht="14" x14ac:dyDescent="0.15">
      <c r="A410" s="23" t="s">
        <v>672</v>
      </c>
      <c r="B410" s="89"/>
      <c r="C410" s="22" t="s">
        <v>12</v>
      </c>
      <c r="D410" s="102" t="s">
        <v>415</v>
      </c>
      <c r="E410" s="78" t="s">
        <v>839</v>
      </c>
      <c r="F410" s="72" t="s">
        <v>695</v>
      </c>
      <c r="G410" s="66" t="s">
        <v>164</v>
      </c>
      <c r="H410" s="21"/>
      <c r="I410" s="21">
        <v>1</v>
      </c>
      <c r="J410" s="21" t="s">
        <v>14</v>
      </c>
      <c r="K410" s="21" t="str">
        <f>IFERROR(VLOOKUP(INVENTARIO4[[#This Row],[Code]],FOTOS[],2,FALSE),"-")</f>
        <v>-</v>
      </c>
      <c r="L410" s="21"/>
      <c r="M410" s="19">
        <f t="shared" si="50"/>
        <v>20</v>
      </c>
      <c r="N410" s="20"/>
      <c r="O410" s="110">
        <v>2</v>
      </c>
      <c r="P410" s="21">
        <f>SUMIFS(VENTAS[Cantidad],VENTAS[Código del producto Vendido],INVENTARIO4[[#This Row],[Code]])</f>
        <v>0</v>
      </c>
      <c r="Q410" s="21">
        <f>INVENTARIO4[[#This Row],[Entradas]]-INVENTARIO4[[#This Row],[Salidas]]</f>
        <v>2</v>
      </c>
      <c r="R410" s="20">
        <v>206</v>
      </c>
      <c r="S410" s="20">
        <v>18</v>
      </c>
      <c r="T410" s="20">
        <f t="shared" si="51"/>
        <v>11.444444444444445</v>
      </c>
      <c r="U410" s="21">
        <v>200</v>
      </c>
      <c r="V410" s="20">
        <v>10</v>
      </c>
      <c r="W410" s="20">
        <f t="shared" si="52"/>
        <v>2</v>
      </c>
      <c r="X410" s="20">
        <f t="shared" si="53"/>
        <v>13.444444444444445</v>
      </c>
      <c r="Y410" s="20">
        <f t="shared" si="54"/>
        <v>19.166666666666668</v>
      </c>
      <c r="Z410" s="20">
        <f>ROUNDUP(Y410,0)</f>
        <v>20</v>
      </c>
      <c r="AA410" s="20">
        <f t="shared" si="55"/>
        <v>6.5555555555555554</v>
      </c>
      <c r="AB410" s="20"/>
    </row>
    <row r="411" spans="1:28" ht="14" x14ac:dyDescent="0.15">
      <c r="A411" s="23" t="s">
        <v>673</v>
      </c>
      <c r="B411" s="89"/>
      <c r="C411" s="22" t="s">
        <v>12</v>
      </c>
      <c r="D411" s="102" t="s">
        <v>415</v>
      </c>
      <c r="E411" s="83" t="s">
        <v>839</v>
      </c>
      <c r="F411" s="72" t="s">
        <v>697</v>
      </c>
      <c r="G411" s="66" t="s">
        <v>164</v>
      </c>
      <c r="H411" s="21"/>
      <c r="I411" s="21">
        <v>1</v>
      </c>
      <c r="J411" s="21" t="s">
        <v>14</v>
      </c>
      <c r="K411" s="21" t="str">
        <f>IFERROR(VLOOKUP(INVENTARIO4[[#This Row],[Code]],FOTOS[],2,FALSE),"-")</f>
        <v>-</v>
      </c>
      <c r="L411" s="21"/>
      <c r="M411" s="19">
        <f t="shared" si="50"/>
        <v>20</v>
      </c>
      <c r="N411" s="20"/>
      <c r="O411" s="112">
        <v>1</v>
      </c>
      <c r="P411" s="21">
        <f>SUMIFS(VENTAS[Cantidad],VENTAS[Código del producto Vendido],INVENTARIO4[[#This Row],[Code]])</f>
        <v>0</v>
      </c>
      <c r="Q411" s="21">
        <f>INVENTARIO4[[#This Row],[Entradas]]-INVENTARIO4[[#This Row],[Salidas]]</f>
        <v>1</v>
      </c>
      <c r="R411" s="20">
        <v>206</v>
      </c>
      <c r="S411" s="20">
        <v>18</v>
      </c>
      <c r="T411" s="20">
        <f t="shared" si="51"/>
        <v>11.444444444444445</v>
      </c>
      <c r="U411" s="21">
        <v>200</v>
      </c>
      <c r="V411" s="20">
        <v>10</v>
      </c>
      <c r="W411" s="20">
        <f t="shared" si="52"/>
        <v>2</v>
      </c>
      <c r="X411" s="20">
        <f t="shared" si="53"/>
        <v>13.444444444444445</v>
      </c>
      <c r="Y411" s="20">
        <f t="shared" si="54"/>
        <v>19.166666666666668</v>
      </c>
      <c r="Z411" s="20">
        <f>ROUNDUP(Y411,0)</f>
        <v>20</v>
      </c>
      <c r="AA411" s="20">
        <f t="shared" si="55"/>
        <v>6.5555555555555554</v>
      </c>
      <c r="AB411" s="20"/>
    </row>
    <row r="412" spans="1:28" ht="14" x14ac:dyDescent="0.15">
      <c r="A412" s="23" t="s">
        <v>674</v>
      </c>
      <c r="B412" s="89"/>
      <c r="C412" s="22" t="s">
        <v>12</v>
      </c>
      <c r="D412" s="102" t="s">
        <v>50</v>
      </c>
      <c r="E412" s="78" t="s">
        <v>830</v>
      </c>
      <c r="F412" s="72" t="s">
        <v>697</v>
      </c>
      <c r="G412" s="66" t="s">
        <v>164</v>
      </c>
      <c r="H412" s="21"/>
      <c r="I412" s="21">
        <v>1</v>
      </c>
      <c r="J412" s="21" t="s">
        <v>14</v>
      </c>
      <c r="K412" s="21" t="str">
        <f>IFERROR(VLOOKUP(INVENTARIO4[[#This Row],[Code]],FOTOS[],2,FALSE),"-")</f>
        <v>-</v>
      </c>
      <c r="L412" s="21"/>
      <c r="M412" s="19">
        <f t="shared" si="50"/>
        <v>18</v>
      </c>
      <c r="N412" s="20"/>
      <c r="O412" s="110">
        <v>1</v>
      </c>
      <c r="P412" s="21">
        <f>SUMIFS(VENTAS[Cantidad],VENTAS[Código del producto Vendido],INVENTARIO4[[#This Row],[Code]])</f>
        <v>0</v>
      </c>
      <c r="Q412" s="21">
        <f>INVENTARIO4[[#This Row],[Entradas]]-INVENTARIO4[[#This Row],[Salidas]]</f>
        <v>1</v>
      </c>
      <c r="R412" s="20">
        <v>128</v>
      </c>
      <c r="S412" s="20">
        <v>18</v>
      </c>
      <c r="T412" s="20">
        <f t="shared" si="51"/>
        <v>7.1111111111111107</v>
      </c>
      <c r="U412" s="21">
        <v>200</v>
      </c>
      <c r="V412" s="20">
        <v>10</v>
      </c>
      <c r="W412" s="20">
        <f t="shared" si="52"/>
        <v>2</v>
      </c>
      <c r="X412" s="20">
        <f t="shared" si="53"/>
        <v>9.1111111111111107</v>
      </c>
      <c r="Y412" s="20">
        <f t="shared" si="54"/>
        <v>12.666666666666666</v>
      </c>
      <c r="Z412" s="20">
        <v>18</v>
      </c>
      <c r="AA412" s="20">
        <f t="shared" si="55"/>
        <v>8.8888888888888893</v>
      </c>
      <c r="AB412" s="20"/>
    </row>
    <row r="413" spans="1:28" ht="14" x14ac:dyDescent="0.15">
      <c r="A413" s="23" t="s">
        <v>675</v>
      </c>
      <c r="B413" s="89"/>
      <c r="C413" s="22" t="s">
        <v>12</v>
      </c>
      <c r="D413" s="102" t="s">
        <v>415</v>
      </c>
      <c r="E413" s="83" t="s">
        <v>829</v>
      </c>
      <c r="F413" s="72" t="s">
        <v>698</v>
      </c>
      <c r="G413" s="66" t="s">
        <v>164</v>
      </c>
      <c r="H413" s="21"/>
      <c r="I413" s="21">
        <v>1</v>
      </c>
      <c r="J413" s="21" t="s">
        <v>14</v>
      </c>
      <c r="K413" s="21" t="str">
        <f>IFERROR(VLOOKUP(INVENTARIO4[[#This Row],[Code]],FOTOS[],2,FALSE),"-")</f>
        <v>-</v>
      </c>
      <c r="L413" s="21"/>
      <c r="M413" s="19">
        <f t="shared" si="50"/>
        <v>16</v>
      </c>
      <c r="N413" s="20"/>
      <c r="O413" s="112">
        <v>2</v>
      </c>
      <c r="P413" s="21">
        <f>SUMIFS(VENTAS[Cantidad],VENTAS[Código del producto Vendido],INVENTARIO4[[#This Row],[Code]])</f>
        <v>0</v>
      </c>
      <c r="Q413" s="21">
        <f>INVENTARIO4[[#This Row],[Entradas]]-INVENTARIO4[[#This Row],[Salidas]]</f>
        <v>2</v>
      </c>
      <c r="R413" s="20">
        <v>150</v>
      </c>
      <c r="S413" s="20">
        <v>18</v>
      </c>
      <c r="T413" s="20">
        <f t="shared" si="51"/>
        <v>8.3333333333333339</v>
      </c>
      <c r="U413" s="21">
        <v>200</v>
      </c>
      <c r="V413" s="20">
        <v>10</v>
      </c>
      <c r="W413" s="20">
        <f t="shared" si="52"/>
        <v>2</v>
      </c>
      <c r="X413" s="20">
        <f t="shared" si="53"/>
        <v>10.333333333333334</v>
      </c>
      <c r="Y413" s="20">
        <f t="shared" si="54"/>
        <v>14.5</v>
      </c>
      <c r="Z413" s="20">
        <v>16</v>
      </c>
      <c r="AA413" s="20">
        <f t="shared" si="55"/>
        <v>5.6666666666666661</v>
      </c>
      <c r="AB413" s="20"/>
    </row>
    <row r="414" spans="1:28" ht="14" x14ac:dyDescent="0.15">
      <c r="A414" s="23" t="s">
        <v>676</v>
      </c>
      <c r="B414" s="89"/>
      <c r="C414" s="22" t="s">
        <v>12</v>
      </c>
      <c r="D414" s="102" t="s">
        <v>215</v>
      </c>
      <c r="E414" s="78" t="s">
        <v>831</v>
      </c>
      <c r="F414" s="72" t="s">
        <v>714</v>
      </c>
      <c r="G414" s="66" t="s">
        <v>164</v>
      </c>
      <c r="H414" s="21"/>
      <c r="I414" s="21">
        <v>1</v>
      </c>
      <c r="J414" s="21" t="s">
        <v>14</v>
      </c>
      <c r="K414" s="21" t="str">
        <f>IFERROR(VLOOKUP(INVENTARIO4[[#This Row],[Code]],FOTOS[],2,FALSE),"-")</f>
        <v>-</v>
      </c>
      <c r="L414" s="21"/>
      <c r="M414" s="19">
        <f t="shared" si="50"/>
        <v>40</v>
      </c>
      <c r="N414" s="20"/>
      <c r="O414" s="110">
        <v>1</v>
      </c>
      <c r="P414" s="21">
        <f>SUMIFS(VENTAS[Cantidad],VENTAS[Código del producto Vendido],INVENTARIO4[[#This Row],[Code]])</f>
        <v>0</v>
      </c>
      <c r="Q414" s="21">
        <f>INVENTARIO4[[#This Row],[Entradas]]-INVENTARIO4[[#This Row],[Salidas]]</f>
        <v>1</v>
      </c>
      <c r="R414" s="20">
        <v>485</v>
      </c>
      <c r="S414" s="20">
        <v>18</v>
      </c>
      <c r="T414" s="20">
        <f t="shared" si="51"/>
        <v>26.944444444444443</v>
      </c>
      <c r="U414" s="21">
        <v>600</v>
      </c>
      <c r="V414" s="20">
        <v>10</v>
      </c>
      <c r="W414" s="20">
        <f t="shared" si="52"/>
        <v>6</v>
      </c>
      <c r="X414" s="20">
        <f t="shared" si="53"/>
        <v>32.944444444444443</v>
      </c>
      <c r="Y414" s="20">
        <f t="shared" si="54"/>
        <v>46.416666666666664</v>
      </c>
      <c r="Z414" s="20">
        <v>40</v>
      </c>
      <c r="AA414" s="20">
        <f t="shared" si="55"/>
        <v>7.0555555555555571</v>
      </c>
      <c r="AB414" s="20"/>
    </row>
    <row r="415" spans="1:28" ht="14" x14ac:dyDescent="0.15">
      <c r="A415" s="23" t="s">
        <v>677</v>
      </c>
      <c r="B415" s="89"/>
      <c r="C415" s="22" t="s">
        <v>12</v>
      </c>
      <c r="D415" s="102" t="s">
        <v>54</v>
      </c>
      <c r="E415" s="83" t="s">
        <v>838</v>
      </c>
      <c r="F415" s="72" t="s">
        <v>695</v>
      </c>
      <c r="G415" s="66" t="s">
        <v>164</v>
      </c>
      <c r="H415" s="21"/>
      <c r="I415" s="21">
        <v>1</v>
      </c>
      <c r="J415" s="21" t="s">
        <v>14</v>
      </c>
      <c r="K415" s="21" t="str">
        <f>IFERROR(VLOOKUP(INVENTARIO4[[#This Row],[Code]],FOTOS[],2,FALSE),"-")</f>
        <v>-</v>
      </c>
      <c r="L415" s="21"/>
      <c r="M415" s="19">
        <f t="shared" si="50"/>
        <v>30</v>
      </c>
      <c r="N415" s="20"/>
      <c r="O415" s="112">
        <v>1</v>
      </c>
      <c r="P415" s="21">
        <f>SUMIFS(VENTAS[Cantidad],VENTAS[Código del producto Vendido],INVENTARIO4[[#This Row],[Code]])</f>
        <v>0</v>
      </c>
      <c r="Q415" s="21">
        <f>INVENTARIO4[[#This Row],[Entradas]]-INVENTARIO4[[#This Row],[Salidas]]</f>
        <v>1</v>
      </c>
      <c r="R415" s="20">
        <v>328</v>
      </c>
      <c r="S415" s="20">
        <v>18</v>
      </c>
      <c r="T415" s="20">
        <f t="shared" si="51"/>
        <v>18.222222222222221</v>
      </c>
      <c r="U415" s="21">
        <v>200</v>
      </c>
      <c r="V415" s="20">
        <v>10</v>
      </c>
      <c r="W415" s="20">
        <f t="shared" si="52"/>
        <v>2</v>
      </c>
      <c r="X415" s="20">
        <f t="shared" si="53"/>
        <v>20.222222222222221</v>
      </c>
      <c r="Y415" s="20">
        <f t="shared" si="54"/>
        <v>29.333333333333332</v>
      </c>
      <c r="Z415" s="20">
        <f>ROUNDUP(Y415,0)</f>
        <v>30</v>
      </c>
      <c r="AA415" s="20">
        <f t="shared" si="55"/>
        <v>9.7777777777777786</v>
      </c>
      <c r="AB415" s="20"/>
    </row>
    <row r="416" spans="1:28" ht="14" x14ac:dyDescent="0.15">
      <c r="A416" s="23" t="s">
        <v>678</v>
      </c>
      <c r="B416" s="89"/>
      <c r="C416" s="22" t="s">
        <v>12</v>
      </c>
      <c r="D416" s="102" t="s">
        <v>416</v>
      </c>
      <c r="E416" s="78" t="s">
        <v>837</v>
      </c>
      <c r="F416" s="72" t="s">
        <v>713</v>
      </c>
      <c r="G416" s="66" t="s">
        <v>164</v>
      </c>
      <c r="H416" s="21"/>
      <c r="I416" s="21">
        <v>1</v>
      </c>
      <c r="J416" s="21" t="s">
        <v>14</v>
      </c>
      <c r="K416" s="21" t="str">
        <f>IFERROR(VLOOKUP(INVENTARIO4[[#This Row],[Code]],FOTOS[],2,FALSE),"-")</f>
        <v>-</v>
      </c>
      <c r="L416" s="21"/>
      <c r="M416" s="19">
        <f t="shared" si="50"/>
        <v>45</v>
      </c>
      <c r="N416" s="20"/>
      <c r="O416" s="110">
        <v>1</v>
      </c>
      <c r="P416" s="21">
        <f>SUMIFS(VENTAS[Cantidad],VENTAS[Código del producto Vendido],INVENTARIO4[[#This Row],[Code]])</f>
        <v>0</v>
      </c>
      <c r="Q416" s="21">
        <f>INVENTARIO4[[#This Row],[Entradas]]-INVENTARIO4[[#This Row],[Salidas]]</f>
        <v>1</v>
      </c>
      <c r="R416" s="20">
        <v>485</v>
      </c>
      <c r="S416" s="20">
        <v>18</v>
      </c>
      <c r="T416" s="20">
        <f t="shared" si="51"/>
        <v>26.944444444444443</v>
      </c>
      <c r="U416" s="21">
        <v>700</v>
      </c>
      <c r="V416" s="20">
        <v>10</v>
      </c>
      <c r="W416" s="20">
        <f t="shared" si="52"/>
        <v>7</v>
      </c>
      <c r="X416" s="20">
        <f t="shared" si="53"/>
        <v>33.944444444444443</v>
      </c>
      <c r="Y416" s="20">
        <f t="shared" si="54"/>
        <v>47.416666666666664</v>
      </c>
      <c r="Z416" s="20">
        <v>45</v>
      </c>
      <c r="AA416" s="20">
        <f t="shared" si="55"/>
        <v>11.055555555555557</v>
      </c>
      <c r="AB416" s="20"/>
    </row>
    <row r="417" spans="1:28" ht="14" x14ac:dyDescent="0.15">
      <c r="A417" s="23" t="s">
        <v>679</v>
      </c>
      <c r="B417" s="89"/>
      <c r="C417" s="22" t="s">
        <v>12</v>
      </c>
      <c r="D417" s="102" t="s">
        <v>215</v>
      </c>
      <c r="E417" s="83" t="s">
        <v>836</v>
      </c>
      <c r="F417" s="72" t="s">
        <v>714</v>
      </c>
      <c r="G417" s="66" t="s">
        <v>164</v>
      </c>
      <c r="H417" s="21"/>
      <c r="I417" s="21">
        <v>1</v>
      </c>
      <c r="J417" s="21" t="s">
        <v>14</v>
      </c>
      <c r="K417" s="21" t="str">
        <f>IFERROR(VLOOKUP(INVENTARIO4[[#This Row],[Code]],FOTOS[],2,FALSE),"-")</f>
        <v>-</v>
      </c>
      <c r="L417" s="21"/>
      <c r="M417" s="19">
        <f t="shared" si="50"/>
        <v>35</v>
      </c>
      <c r="N417" s="20"/>
      <c r="O417" s="112">
        <v>1</v>
      </c>
      <c r="P417" s="21">
        <f>SUMIFS(VENTAS[Cantidad],VENTAS[Código del producto Vendido],INVENTARIO4[[#This Row],[Code]])</f>
        <v>0</v>
      </c>
      <c r="Q417" s="21">
        <f>INVENTARIO4[[#This Row],[Entradas]]-INVENTARIO4[[#This Row],[Salidas]]</f>
        <v>1</v>
      </c>
      <c r="R417" s="20">
        <v>452</v>
      </c>
      <c r="S417" s="20">
        <v>18</v>
      </c>
      <c r="T417" s="20">
        <f t="shared" si="51"/>
        <v>25.111111111111111</v>
      </c>
      <c r="U417" s="21">
        <v>700</v>
      </c>
      <c r="V417" s="20">
        <v>10</v>
      </c>
      <c r="W417" s="20">
        <f t="shared" si="52"/>
        <v>7</v>
      </c>
      <c r="X417" s="20">
        <f t="shared" si="53"/>
        <v>32.111111111111114</v>
      </c>
      <c r="Y417" s="20">
        <f t="shared" si="54"/>
        <v>44.666666666666664</v>
      </c>
      <c r="Z417" s="20">
        <v>35</v>
      </c>
      <c r="AA417" s="20">
        <f t="shared" si="55"/>
        <v>2.8888888888888893</v>
      </c>
      <c r="AB417" s="20"/>
    </row>
    <row r="418" spans="1:28" ht="14" x14ac:dyDescent="0.15">
      <c r="A418" s="23" t="s">
        <v>680</v>
      </c>
      <c r="B418" s="89"/>
      <c r="C418" s="22" t="s">
        <v>12</v>
      </c>
      <c r="D418" s="102" t="s">
        <v>253</v>
      </c>
      <c r="E418" s="78" t="s">
        <v>681</v>
      </c>
      <c r="F418" s="72" t="s">
        <v>698</v>
      </c>
      <c r="G418" s="66" t="s">
        <v>164</v>
      </c>
      <c r="H418" s="21"/>
      <c r="I418" s="21">
        <v>1</v>
      </c>
      <c r="J418" s="21" t="s">
        <v>14</v>
      </c>
      <c r="K418" s="21" t="str">
        <f>IFERROR(VLOOKUP(INVENTARIO4[[#This Row],[Code]],FOTOS[],2,FALSE),"-")</f>
        <v>-</v>
      </c>
      <c r="L418" s="21"/>
      <c r="M418" s="19">
        <f t="shared" si="50"/>
        <v>8</v>
      </c>
      <c r="N418" s="20"/>
      <c r="O418" s="110">
        <v>4</v>
      </c>
      <c r="P418" s="21">
        <f>SUMIFS(VENTAS[Cantidad],VENTAS[Código del producto Vendido],INVENTARIO4[[#This Row],[Code]])</f>
        <v>0</v>
      </c>
      <c r="Q418" s="21">
        <f>INVENTARIO4[[#This Row],[Entradas]]-INVENTARIO4[[#This Row],[Salidas]]</f>
        <v>4</v>
      </c>
      <c r="R418" s="20">
        <v>65</v>
      </c>
      <c r="S418" s="20">
        <v>18</v>
      </c>
      <c r="T418" s="20">
        <f t="shared" si="51"/>
        <v>3.6111111111111112</v>
      </c>
      <c r="U418" s="21">
        <v>10</v>
      </c>
      <c r="V418" s="20">
        <v>10</v>
      </c>
      <c r="W418" s="20">
        <f t="shared" si="52"/>
        <v>0.1</v>
      </c>
      <c r="X418" s="20">
        <f t="shared" si="53"/>
        <v>3.7111111111111112</v>
      </c>
      <c r="Y418" s="20">
        <f t="shared" si="54"/>
        <v>5.5166666666666666</v>
      </c>
      <c r="Z418" s="20">
        <v>8</v>
      </c>
      <c r="AA418" s="20">
        <f t="shared" si="55"/>
        <v>4.2888888888888896</v>
      </c>
      <c r="AB418" s="20"/>
    </row>
    <row r="419" spans="1:28" ht="14" x14ac:dyDescent="0.15">
      <c r="A419" s="23" t="s">
        <v>682</v>
      </c>
      <c r="B419" s="89"/>
      <c r="C419" s="22" t="s">
        <v>12</v>
      </c>
      <c r="D419" s="102" t="s">
        <v>253</v>
      </c>
      <c r="E419" s="83" t="s">
        <v>683</v>
      </c>
      <c r="F419" s="72" t="s">
        <v>711</v>
      </c>
      <c r="G419" s="66" t="s">
        <v>164</v>
      </c>
      <c r="H419" s="21"/>
      <c r="I419" s="21">
        <v>1</v>
      </c>
      <c r="J419" s="21" t="s">
        <v>14</v>
      </c>
      <c r="K419" s="21" t="str">
        <f>IFERROR(VLOOKUP(INVENTARIO4[[#This Row],[Code]],FOTOS[],2,FALSE),"-")</f>
        <v>-</v>
      </c>
      <c r="L419" s="21"/>
      <c r="M419" s="19">
        <f t="shared" si="50"/>
        <v>8</v>
      </c>
      <c r="N419" s="20"/>
      <c r="O419" s="112">
        <v>4</v>
      </c>
      <c r="P419" s="21">
        <f>SUMIFS(VENTAS[Cantidad],VENTAS[Código del producto Vendido],INVENTARIO4[[#This Row],[Code]])</f>
        <v>0</v>
      </c>
      <c r="Q419" s="21">
        <f>INVENTARIO4[[#This Row],[Entradas]]-INVENTARIO4[[#This Row],[Salidas]]</f>
        <v>4</v>
      </c>
      <c r="R419" s="20">
        <v>65</v>
      </c>
      <c r="S419" s="20">
        <v>18</v>
      </c>
      <c r="T419" s="20">
        <f t="shared" si="51"/>
        <v>3.6111111111111112</v>
      </c>
      <c r="U419" s="21">
        <v>10</v>
      </c>
      <c r="V419" s="20">
        <v>10</v>
      </c>
      <c r="W419" s="20">
        <f t="shared" si="52"/>
        <v>0.1</v>
      </c>
      <c r="X419" s="20">
        <f t="shared" si="53"/>
        <v>3.7111111111111112</v>
      </c>
      <c r="Y419" s="20">
        <f t="shared" si="54"/>
        <v>5.5166666666666666</v>
      </c>
      <c r="Z419" s="20">
        <v>8</v>
      </c>
      <c r="AA419" s="20">
        <f t="shared" si="55"/>
        <v>4.2888888888888896</v>
      </c>
      <c r="AB419" s="20"/>
    </row>
    <row r="420" spans="1:28" ht="14" x14ac:dyDescent="0.15">
      <c r="A420" s="23" t="s">
        <v>684</v>
      </c>
      <c r="B420" s="89"/>
      <c r="C420" s="22" t="s">
        <v>12</v>
      </c>
      <c r="D420" s="102" t="s">
        <v>253</v>
      </c>
      <c r="E420" s="78" t="s">
        <v>833</v>
      </c>
      <c r="F420" s="72" t="s">
        <v>695</v>
      </c>
      <c r="G420" s="66" t="s">
        <v>164</v>
      </c>
      <c r="H420" s="21"/>
      <c r="I420" s="21">
        <v>1</v>
      </c>
      <c r="J420" s="21" t="s">
        <v>14</v>
      </c>
      <c r="K420" s="21" t="str">
        <f>IFERROR(VLOOKUP(INVENTARIO4[[#This Row],[Code]],FOTOS[],2,FALSE),"-")</f>
        <v>-</v>
      </c>
      <c r="L420" s="21"/>
      <c r="M420" s="19">
        <f t="shared" si="50"/>
        <v>3</v>
      </c>
      <c r="N420" s="20"/>
      <c r="O420" s="110">
        <v>5</v>
      </c>
      <c r="P420" s="21">
        <f>SUMIFS(VENTAS[Cantidad],VENTAS[Código del producto Vendido],INVENTARIO4[[#This Row],[Code]])</f>
        <v>0</v>
      </c>
      <c r="Q420" s="21">
        <f>INVENTARIO4[[#This Row],[Entradas]]-INVENTARIO4[[#This Row],[Salidas]]</f>
        <v>5</v>
      </c>
      <c r="R420" s="20">
        <v>35</v>
      </c>
      <c r="S420" s="20">
        <v>18</v>
      </c>
      <c r="T420" s="20">
        <f t="shared" si="51"/>
        <v>1.9444444444444444</v>
      </c>
      <c r="U420" s="21">
        <v>5</v>
      </c>
      <c r="V420" s="20">
        <v>10</v>
      </c>
      <c r="W420" s="20">
        <f t="shared" si="52"/>
        <v>0.05</v>
      </c>
      <c r="X420" s="20">
        <f t="shared" si="53"/>
        <v>1.9944444444444445</v>
      </c>
      <c r="Y420" s="20">
        <f t="shared" si="54"/>
        <v>2.9666666666666663</v>
      </c>
      <c r="Z420" s="20">
        <f>ROUNDUP(Y420,0)</f>
        <v>3</v>
      </c>
      <c r="AA420" s="20">
        <f t="shared" si="55"/>
        <v>1.0055555555555555</v>
      </c>
      <c r="AB420" s="20"/>
    </row>
    <row r="421" spans="1:28" ht="14" x14ac:dyDescent="0.15">
      <c r="A421" s="23" t="s">
        <v>685</v>
      </c>
      <c r="B421" s="89"/>
      <c r="C421" s="22" t="s">
        <v>12</v>
      </c>
      <c r="D421" s="102" t="s">
        <v>208</v>
      </c>
      <c r="E421" s="83" t="s">
        <v>835</v>
      </c>
      <c r="F421" s="72" t="s">
        <v>832</v>
      </c>
      <c r="G421" s="66" t="s">
        <v>164</v>
      </c>
      <c r="H421" s="21"/>
      <c r="I421" s="21">
        <v>1</v>
      </c>
      <c r="J421" s="21" t="s">
        <v>14</v>
      </c>
      <c r="K421" s="21" t="str">
        <f>IFERROR(VLOOKUP(INVENTARIO4[[#This Row],[Code]],FOTOS[],2,FALSE),"-")</f>
        <v>-</v>
      </c>
      <c r="L421" s="21"/>
      <c r="M421" s="19">
        <f t="shared" si="50"/>
        <v>15</v>
      </c>
      <c r="N421" s="20"/>
      <c r="O421" s="112">
        <v>1</v>
      </c>
      <c r="P421" s="21">
        <f>SUMIFS(VENTAS[Cantidad],VENTAS[Código del producto Vendido],INVENTARIO4[[#This Row],[Code]])</f>
        <v>0</v>
      </c>
      <c r="Q421" s="21">
        <f>INVENTARIO4[[#This Row],[Entradas]]-INVENTARIO4[[#This Row],[Salidas]]</f>
        <v>1</v>
      </c>
      <c r="R421" s="20">
        <v>200</v>
      </c>
      <c r="S421" s="20">
        <v>18</v>
      </c>
      <c r="T421" s="20">
        <f t="shared" si="51"/>
        <v>11.111111111111111</v>
      </c>
      <c r="U421" s="21">
        <v>100</v>
      </c>
      <c r="V421" s="20">
        <v>10</v>
      </c>
      <c r="W421" s="20">
        <f t="shared" si="52"/>
        <v>1</v>
      </c>
      <c r="X421" s="20">
        <f t="shared" si="53"/>
        <v>12.111111111111111</v>
      </c>
      <c r="Y421" s="20">
        <f t="shared" si="54"/>
        <v>17.666666666666664</v>
      </c>
      <c r="Z421" s="20">
        <v>15</v>
      </c>
      <c r="AA421" s="20">
        <f t="shared" si="55"/>
        <v>2.8888888888888893</v>
      </c>
      <c r="AB421" s="20"/>
    </row>
    <row r="422" spans="1:28" ht="14" x14ac:dyDescent="0.15">
      <c r="A422" s="42" t="s">
        <v>686</v>
      </c>
      <c r="B422" s="89"/>
      <c r="C422" s="22" t="s">
        <v>12</v>
      </c>
      <c r="D422" s="102" t="s">
        <v>892</v>
      </c>
      <c r="E422" s="78" t="s">
        <v>834</v>
      </c>
      <c r="F422" s="72" t="s">
        <v>692</v>
      </c>
      <c r="G422" s="66" t="s">
        <v>164</v>
      </c>
      <c r="H422" s="21"/>
      <c r="I422" s="21">
        <v>1</v>
      </c>
      <c r="J422" s="21" t="s">
        <v>14</v>
      </c>
      <c r="K422" s="21" t="str">
        <f>IFERROR(VLOOKUP(INVENTARIO4[[#This Row],[Code]],FOTOS[],2,FALSE),"-")</f>
        <v>-</v>
      </c>
      <c r="L422" s="21"/>
      <c r="M422" s="19">
        <f t="shared" si="50"/>
        <v>10</v>
      </c>
      <c r="N422" s="20"/>
      <c r="O422" s="110">
        <v>1</v>
      </c>
      <c r="P422" s="21">
        <f>SUMIFS(VENTAS[Cantidad],VENTAS[Código del producto Vendido],INVENTARIO4[[#This Row],[Code]])</f>
        <v>0</v>
      </c>
      <c r="Q422" s="21">
        <f>INVENTARIO4[[#This Row],[Entradas]]-INVENTARIO4[[#This Row],[Salidas]]</f>
        <v>1</v>
      </c>
      <c r="R422" s="20">
        <v>58</v>
      </c>
      <c r="S422" s="20">
        <v>18</v>
      </c>
      <c r="T422" s="20">
        <f t="shared" si="51"/>
        <v>3.2222222222222223</v>
      </c>
      <c r="U422" s="21">
        <v>60</v>
      </c>
      <c r="V422" s="20">
        <v>10</v>
      </c>
      <c r="W422" s="20">
        <f t="shared" si="52"/>
        <v>0.6</v>
      </c>
      <c r="X422" s="20">
        <f t="shared" si="53"/>
        <v>3.8222222222222224</v>
      </c>
      <c r="Y422" s="20">
        <f t="shared" si="54"/>
        <v>5.4333333333333336</v>
      </c>
      <c r="Z422" s="20">
        <v>10</v>
      </c>
      <c r="AA422" s="20">
        <f t="shared" si="55"/>
        <v>6.177777777777778</v>
      </c>
      <c r="AB422" s="20"/>
    </row>
    <row r="423" spans="1:28" ht="14" x14ac:dyDescent="0.15">
      <c r="A423" s="23" t="s">
        <v>688</v>
      </c>
      <c r="B423" s="89"/>
      <c r="C423" s="22" t="s">
        <v>12</v>
      </c>
      <c r="D423" s="102" t="s">
        <v>253</v>
      </c>
      <c r="E423" s="83" t="s">
        <v>833</v>
      </c>
      <c r="F423" s="72" t="s">
        <v>697</v>
      </c>
      <c r="G423" s="66" t="s">
        <v>164</v>
      </c>
      <c r="H423" s="21"/>
      <c r="I423" s="21">
        <v>1</v>
      </c>
      <c r="J423" s="21" t="s">
        <v>14</v>
      </c>
      <c r="K423" s="21" t="str">
        <f>IFERROR(VLOOKUP(INVENTARIO4[[#This Row],[Code]],FOTOS[],2,FALSE),"-")</f>
        <v>-</v>
      </c>
      <c r="L423" s="21"/>
      <c r="M423" s="19">
        <f t="shared" si="50"/>
        <v>3</v>
      </c>
      <c r="N423" s="20"/>
      <c r="O423" s="112">
        <v>5</v>
      </c>
      <c r="P423" s="21">
        <f>SUMIFS(VENTAS[Cantidad],VENTAS[Código del producto Vendido],INVENTARIO4[[#This Row],[Code]])</f>
        <v>0</v>
      </c>
      <c r="Q423" s="21">
        <f>INVENTARIO4[[#This Row],[Entradas]]-INVENTARIO4[[#This Row],[Salidas]]</f>
        <v>5</v>
      </c>
      <c r="R423" s="20">
        <v>35</v>
      </c>
      <c r="S423" s="20">
        <v>18</v>
      </c>
      <c r="T423" s="20">
        <f t="shared" si="51"/>
        <v>1.9444444444444444</v>
      </c>
      <c r="U423" s="21">
        <v>5</v>
      </c>
      <c r="V423" s="20">
        <v>10</v>
      </c>
      <c r="W423" s="20">
        <f t="shared" si="52"/>
        <v>0.05</v>
      </c>
      <c r="X423" s="20">
        <f t="shared" si="53"/>
        <v>1.9944444444444445</v>
      </c>
      <c r="Y423" s="20">
        <f t="shared" si="54"/>
        <v>2.9666666666666663</v>
      </c>
      <c r="Z423" s="20">
        <f>ROUNDUP(Y423,0)</f>
        <v>3</v>
      </c>
      <c r="AA423" s="20">
        <f t="shared" si="55"/>
        <v>1.0055555555555555</v>
      </c>
      <c r="AB423" s="20"/>
    </row>
    <row r="424" spans="1:28" ht="14" x14ac:dyDescent="0.15">
      <c r="A424" s="23" t="s">
        <v>1111</v>
      </c>
      <c r="B424" s="89"/>
      <c r="C424" s="22" t="s">
        <v>12</v>
      </c>
      <c r="D424" s="102" t="s">
        <v>52</v>
      </c>
      <c r="E424" s="82" t="s">
        <v>1099</v>
      </c>
      <c r="F424" s="74" t="s">
        <v>695</v>
      </c>
      <c r="G424" s="66" t="s">
        <v>164</v>
      </c>
      <c r="H424" s="21"/>
      <c r="I424" s="21">
        <v>1</v>
      </c>
      <c r="J424" s="21" t="s">
        <v>14</v>
      </c>
      <c r="K424" s="21" t="str">
        <f>IFERROR(VLOOKUP(INVENTARIO4[[#This Row],[Code]],FOTOS[],2,FALSE),"-")</f>
        <v>-</v>
      </c>
      <c r="L424" s="21"/>
      <c r="M424" s="19">
        <f t="shared" si="50"/>
        <v>12</v>
      </c>
      <c r="N424" s="20"/>
      <c r="O424" s="110">
        <v>2</v>
      </c>
      <c r="P424" s="21">
        <f>SUMIFS(VENTAS[Cantidad],VENTAS[Código del producto Vendido],INVENTARIO4[[#This Row],[Code]])</f>
        <v>0</v>
      </c>
      <c r="Q424" s="21">
        <f>INVENTARIO4[[#This Row],[Entradas]]-INVENTARIO4[[#This Row],[Salidas]]</f>
        <v>2</v>
      </c>
      <c r="R424" s="61">
        <v>76</v>
      </c>
      <c r="S424" s="20">
        <v>17.600000000000001</v>
      </c>
      <c r="T424" s="20">
        <f t="shared" si="51"/>
        <v>4.3181818181818175</v>
      </c>
      <c r="U424" s="21">
        <v>120</v>
      </c>
      <c r="V424" s="20">
        <v>17</v>
      </c>
      <c r="W424" s="20">
        <f t="shared" si="52"/>
        <v>2.04</v>
      </c>
      <c r="X424" s="20">
        <f t="shared" si="53"/>
        <v>6.3581818181818175</v>
      </c>
      <c r="Y424" s="20">
        <f t="shared" si="54"/>
        <v>8.5172727272727258</v>
      </c>
      <c r="Z424" s="20">
        <v>12</v>
      </c>
      <c r="AA424" s="20">
        <f t="shared" si="55"/>
        <v>5.6418181818181825</v>
      </c>
      <c r="AB424" s="20" t="s">
        <v>1108</v>
      </c>
    </row>
    <row r="425" spans="1:28" ht="14" x14ac:dyDescent="0.15">
      <c r="A425" s="23" t="s">
        <v>1112</v>
      </c>
      <c r="B425" s="89"/>
      <c r="C425" s="22" t="s">
        <v>12</v>
      </c>
      <c r="D425" s="102" t="s">
        <v>52</v>
      </c>
      <c r="E425" s="79" t="s">
        <v>1098</v>
      </c>
      <c r="F425" s="74" t="s">
        <v>692</v>
      </c>
      <c r="G425" s="66" t="s">
        <v>164</v>
      </c>
      <c r="H425" s="21"/>
      <c r="I425" s="21">
        <v>1</v>
      </c>
      <c r="J425" s="21" t="s">
        <v>14</v>
      </c>
      <c r="K425" s="21" t="str">
        <f>IFERROR(VLOOKUP(INVENTARIO4[[#This Row],[Code]],FOTOS[],2,FALSE),"-")</f>
        <v>-</v>
      </c>
      <c r="L425" s="21"/>
      <c r="M425" s="19">
        <f t="shared" si="50"/>
        <v>12</v>
      </c>
      <c r="N425" s="20"/>
      <c r="O425" s="112">
        <v>2</v>
      </c>
      <c r="P425" s="21">
        <f>SUMIFS(VENTAS[Cantidad],VENTAS[Código del producto Vendido],INVENTARIO4[[#This Row],[Code]])</f>
        <v>0</v>
      </c>
      <c r="Q425" s="21">
        <f>INVENTARIO4[[#This Row],[Entradas]]-INVENTARIO4[[#This Row],[Salidas]]</f>
        <v>2</v>
      </c>
      <c r="R425" s="61">
        <v>76</v>
      </c>
      <c r="S425" s="20">
        <v>17.600000000000001</v>
      </c>
      <c r="T425" s="20">
        <f t="shared" si="51"/>
        <v>4.3181818181818175</v>
      </c>
      <c r="U425" s="21">
        <v>215</v>
      </c>
      <c r="V425" s="20">
        <v>17</v>
      </c>
      <c r="W425" s="20">
        <f>U425*V425/1000</f>
        <v>3.6549999999999998</v>
      </c>
      <c r="X425" s="20">
        <f t="shared" si="53"/>
        <v>7.9731818181818177</v>
      </c>
      <c r="Y425" s="20">
        <f t="shared" si="54"/>
        <v>10.132272727272726</v>
      </c>
      <c r="Z425" s="20">
        <v>12</v>
      </c>
      <c r="AA425" s="20">
        <f t="shared" si="55"/>
        <v>4.0268181818181823</v>
      </c>
      <c r="AB425" s="20" t="s">
        <v>1096</v>
      </c>
    </row>
    <row r="426" spans="1:28" ht="14" x14ac:dyDescent="0.15">
      <c r="A426" s="23" t="s">
        <v>1113</v>
      </c>
      <c r="B426" s="89"/>
      <c r="C426" s="22" t="s">
        <v>12</v>
      </c>
      <c r="D426" s="102" t="s">
        <v>52</v>
      </c>
      <c r="E426" s="79" t="s">
        <v>1098</v>
      </c>
      <c r="F426" s="74" t="s">
        <v>698</v>
      </c>
      <c r="G426" s="66" t="s">
        <v>164</v>
      </c>
      <c r="H426" s="21"/>
      <c r="I426" s="21">
        <v>1</v>
      </c>
      <c r="J426" s="21" t="s">
        <v>14</v>
      </c>
      <c r="K426" s="21" t="str">
        <f>IFERROR(VLOOKUP(INVENTARIO4[[#This Row],[Code]],FOTOS[],2,FALSE),"-")</f>
        <v>-</v>
      </c>
      <c r="L426" s="21"/>
      <c r="M426" s="19">
        <f t="shared" si="50"/>
        <v>12</v>
      </c>
      <c r="N426" s="20"/>
      <c r="O426" s="110">
        <v>2</v>
      </c>
      <c r="P426" s="21">
        <f>SUMIFS(VENTAS[Cantidad],VENTAS[Código del producto Vendido],INVENTARIO4[[#This Row],[Code]])</f>
        <v>0</v>
      </c>
      <c r="Q426" s="21">
        <f>INVENTARIO4[[#This Row],[Entradas]]-INVENTARIO4[[#This Row],[Salidas]]</f>
        <v>2</v>
      </c>
      <c r="R426" s="61">
        <v>76</v>
      </c>
      <c r="S426" s="20">
        <v>17.600000000000001</v>
      </c>
      <c r="T426" s="20">
        <f t="shared" si="51"/>
        <v>4.3181818181818175</v>
      </c>
      <c r="U426" s="21">
        <v>215</v>
      </c>
      <c r="V426" s="20">
        <v>17</v>
      </c>
      <c r="W426" s="20">
        <f t="shared" si="52"/>
        <v>3.6549999999999998</v>
      </c>
      <c r="X426" s="20">
        <f t="shared" si="53"/>
        <v>7.9731818181818177</v>
      </c>
      <c r="Y426" s="20">
        <f t="shared" si="54"/>
        <v>10.132272727272726</v>
      </c>
      <c r="Z426" s="20">
        <v>12</v>
      </c>
      <c r="AA426" s="20">
        <f t="shared" si="55"/>
        <v>4.0268181818181823</v>
      </c>
      <c r="AB426" s="20" t="s">
        <v>1096</v>
      </c>
    </row>
    <row r="427" spans="1:28" ht="14" x14ac:dyDescent="0.15">
      <c r="A427" s="23" t="s">
        <v>1114</v>
      </c>
      <c r="B427" s="89"/>
      <c r="C427" s="22" t="s">
        <v>12</v>
      </c>
      <c r="D427" s="102" t="s">
        <v>415</v>
      </c>
      <c r="E427" s="79" t="s">
        <v>1074</v>
      </c>
      <c r="F427" s="74" t="s">
        <v>693</v>
      </c>
      <c r="G427" s="66" t="s">
        <v>164</v>
      </c>
      <c r="H427" s="21"/>
      <c r="I427" s="21">
        <v>1</v>
      </c>
      <c r="J427" s="21" t="s">
        <v>14</v>
      </c>
      <c r="K427" s="21" t="str">
        <f>IFERROR(VLOOKUP(INVENTARIO4[[#This Row],[Code]],FOTOS[],2,FALSE),"-")</f>
        <v>https://github.com/uberboutique/whataform-repo/raw/main/pictures/T0047.jpg</v>
      </c>
      <c r="L427" s="21"/>
      <c r="M427" s="19">
        <f t="shared" si="50"/>
        <v>25</v>
      </c>
      <c r="N427" s="20"/>
      <c r="O427" s="110">
        <v>1</v>
      </c>
      <c r="P427" s="21">
        <f>SUMIFS(VENTAS[Cantidad],VENTAS[Código del producto Vendido],INVENTARIO4[[#This Row],[Code]])</f>
        <v>1</v>
      </c>
      <c r="Q427" s="21">
        <f>INVENTARIO4[[#This Row],[Entradas]]-INVENTARIO4[[#This Row],[Salidas]]</f>
        <v>0</v>
      </c>
      <c r="R427" s="61">
        <v>195</v>
      </c>
      <c r="S427" s="20">
        <v>17.600000000000001</v>
      </c>
      <c r="T427" s="20">
        <f t="shared" si="51"/>
        <v>11.079545454545453</v>
      </c>
      <c r="U427" s="21">
        <v>300</v>
      </c>
      <c r="V427" s="20">
        <v>17</v>
      </c>
      <c r="W427" s="20">
        <f t="shared" si="52"/>
        <v>5.0999999999999996</v>
      </c>
      <c r="X427" s="20">
        <f t="shared" si="53"/>
        <v>16.179545454545455</v>
      </c>
      <c r="Y427" s="20">
        <f t="shared" si="54"/>
        <v>21.719318181818181</v>
      </c>
      <c r="Z427" s="20">
        <v>25</v>
      </c>
      <c r="AA427" s="20">
        <f t="shared" si="55"/>
        <v>8.8204545454545471</v>
      </c>
      <c r="AB427" s="20" t="s">
        <v>1096</v>
      </c>
    </row>
    <row r="428" spans="1:28" ht="14" x14ac:dyDescent="0.15">
      <c r="A428" s="23" t="s">
        <v>1115</v>
      </c>
      <c r="B428" s="89"/>
      <c r="C428" s="22" t="s">
        <v>12</v>
      </c>
      <c r="D428" s="102" t="s">
        <v>415</v>
      </c>
      <c r="E428" s="79" t="s">
        <v>1074</v>
      </c>
      <c r="F428" s="74" t="s">
        <v>698</v>
      </c>
      <c r="G428" s="66" t="s">
        <v>164</v>
      </c>
      <c r="H428" s="21"/>
      <c r="I428" s="21">
        <v>1</v>
      </c>
      <c r="J428" s="21" t="s">
        <v>14</v>
      </c>
      <c r="K428" s="21" t="str">
        <f>IFERROR(VLOOKUP(INVENTARIO4[[#This Row],[Code]],FOTOS[],2,FALSE),"-")</f>
        <v>-</v>
      </c>
      <c r="L428" s="21"/>
      <c r="M428" s="19">
        <f t="shared" si="50"/>
        <v>25</v>
      </c>
      <c r="N428" s="20"/>
      <c r="O428" s="110">
        <v>2</v>
      </c>
      <c r="P428" s="21">
        <f>SUMIFS(VENTAS[Cantidad],VENTAS[Código del producto Vendido],INVENTARIO4[[#This Row],[Code]])</f>
        <v>0</v>
      </c>
      <c r="Q428" s="21">
        <f>INVENTARIO4[[#This Row],[Entradas]]-INVENTARIO4[[#This Row],[Salidas]]</f>
        <v>2</v>
      </c>
      <c r="R428" s="61">
        <v>195</v>
      </c>
      <c r="S428" s="20">
        <v>17.600000000000001</v>
      </c>
      <c r="T428" s="20">
        <f t="shared" si="51"/>
        <v>11.079545454545453</v>
      </c>
      <c r="U428" s="21">
        <v>250</v>
      </c>
      <c r="V428" s="20">
        <v>17</v>
      </c>
      <c r="W428" s="20">
        <f t="shared" si="52"/>
        <v>4.25</v>
      </c>
      <c r="X428" s="20">
        <f t="shared" si="53"/>
        <v>15.329545454545453</v>
      </c>
      <c r="Y428" s="20">
        <f t="shared" si="54"/>
        <v>20.86931818181818</v>
      </c>
      <c r="Z428" s="20">
        <v>25</v>
      </c>
      <c r="AA428" s="20">
        <f t="shared" si="55"/>
        <v>9.6704545454545467</v>
      </c>
      <c r="AB428" s="20" t="s">
        <v>1096</v>
      </c>
    </row>
    <row r="429" spans="1:28" ht="14" x14ac:dyDescent="0.15">
      <c r="A429" s="23" t="s">
        <v>1116</v>
      </c>
      <c r="B429" s="89"/>
      <c r="C429" s="22" t="s">
        <v>12</v>
      </c>
      <c r="D429" s="102" t="s">
        <v>415</v>
      </c>
      <c r="E429" s="79" t="s">
        <v>1074</v>
      </c>
      <c r="F429" s="74" t="s">
        <v>697</v>
      </c>
      <c r="G429" s="66" t="s">
        <v>164</v>
      </c>
      <c r="H429" s="21"/>
      <c r="I429" s="21">
        <v>1</v>
      </c>
      <c r="J429" s="21" t="s">
        <v>14</v>
      </c>
      <c r="K429" s="21" t="str">
        <f>IFERROR(VLOOKUP(INVENTARIO4[[#This Row],[Code]],FOTOS[],2,FALSE),"-")</f>
        <v>-</v>
      </c>
      <c r="L429" s="21"/>
      <c r="M429" s="19">
        <f t="shared" si="50"/>
        <v>25</v>
      </c>
      <c r="N429" s="20"/>
      <c r="O429" s="112">
        <v>2</v>
      </c>
      <c r="P429" s="21">
        <f>SUMIFS(VENTAS[Cantidad],VENTAS[Código del producto Vendido],INVENTARIO4[[#This Row],[Code]])</f>
        <v>0</v>
      </c>
      <c r="Q429" s="21">
        <f>INVENTARIO4[[#This Row],[Entradas]]-INVENTARIO4[[#This Row],[Salidas]]</f>
        <v>2</v>
      </c>
      <c r="R429" s="61">
        <v>195</v>
      </c>
      <c r="S429" s="20">
        <v>17.600000000000001</v>
      </c>
      <c r="T429" s="20">
        <f t="shared" si="51"/>
        <v>11.079545454545453</v>
      </c>
      <c r="U429" s="21">
        <v>250</v>
      </c>
      <c r="V429" s="20">
        <v>17</v>
      </c>
      <c r="W429" s="20">
        <f t="shared" si="52"/>
        <v>4.25</v>
      </c>
      <c r="X429" s="20">
        <f t="shared" si="53"/>
        <v>15.329545454545453</v>
      </c>
      <c r="Y429" s="20">
        <f t="shared" si="54"/>
        <v>20.86931818181818</v>
      </c>
      <c r="Z429" s="20">
        <v>25</v>
      </c>
      <c r="AA429" s="20">
        <f t="shared" si="55"/>
        <v>9.6704545454545467</v>
      </c>
      <c r="AB429" s="20" t="s">
        <v>1096</v>
      </c>
    </row>
    <row r="430" spans="1:28" ht="14" x14ac:dyDescent="0.15">
      <c r="A430" s="23" t="s">
        <v>1117</v>
      </c>
      <c r="B430" s="89"/>
      <c r="C430" s="22" t="s">
        <v>12</v>
      </c>
      <c r="D430" s="102" t="s">
        <v>50</v>
      </c>
      <c r="E430" s="79" t="s">
        <v>1075</v>
      </c>
      <c r="F430" s="75" t="s">
        <v>693</v>
      </c>
      <c r="G430" s="66" t="s">
        <v>164</v>
      </c>
      <c r="H430" s="21"/>
      <c r="I430" s="21">
        <v>1</v>
      </c>
      <c r="J430" s="21" t="s">
        <v>14</v>
      </c>
      <c r="K430" s="21" t="str">
        <f>IFERROR(VLOOKUP(INVENTARIO4[[#This Row],[Code]],FOTOS[],2,FALSE),"-")</f>
        <v>-</v>
      </c>
      <c r="L430" s="21"/>
      <c r="M430" s="19">
        <f t="shared" si="50"/>
        <v>35</v>
      </c>
      <c r="N430" s="20"/>
      <c r="O430" s="110">
        <v>1</v>
      </c>
      <c r="P430" s="21">
        <f>SUMIFS(VENTAS[Cantidad],VENTAS[Código del producto Vendido],INVENTARIO4[[#This Row],[Code]])</f>
        <v>0</v>
      </c>
      <c r="Q430" s="21">
        <f>INVENTARIO4[[#This Row],[Entradas]]-INVENTARIO4[[#This Row],[Salidas]]</f>
        <v>1</v>
      </c>
      <c r="R430" s="61">
        <v>240</v>
      </c>
      <c r="S430" s="20">
        <v>17.600000000000001</v>
      </c>
      <c r="T430" s="20">
        <f t="shared" si="51"/>
        <v>13.636363636363635</v>
      </c>
      <c r="U430" s="21">
        <v>460</v>
      </c>
      <c r="V430" s="20">
        <v>17</v>
      </c>
      <c r="W430" s="20">
        <f t="shared" si="52"/>
        <v>7.82</v>
      </c>
      <c r="X430" s="20">
        <f t="shared" si="53"/>
        <v>21.456363636363633</v>
      </c>
      <c r="Y430" s="20">
        <f t="shared" si="54"/>
        <v>28.274545454545454</v>
      </c>
      <c r="Z430" s="20">
        <v>35</v>
      </c>
      <c r="AA430" s="20">
        <f t="shared" si="55"/>
        <v>13.543636363636367</v>
      </c>
      <c r="AB430" s="34" t="s">
        <v>1096</v>
      </c>
    </row>
    <row r="431" spans="1:28" ht="14" x14ac:dyDescent="0.15">
      <c r="A431" s="23" t="s">
        <v>1118</v>
      </c>
      <c r="B431" s="89"/>
      <c r="C431" s="22" t="s">
        <v>12</v>
      </c>
      <c r="D431" s="102" t="s">
        <v>50</v>
      </c>
      <c r="E431" s="79" t="s">
        <v>1075</v>
      </c>
      <c r="F431" s="75" t="s">
        <v>698</v>
      </c>
      <c r="G431" s="66" t="s">
        <v>164</v>
      </c>
      <c r="H431" s="21"/>
      <c r="I431" s="21">
        <v>1</v>
      </c>
      <c r="J431" s="21" t="s">
        <v>14</v>
      </c>
      <c r="K431" s="21" t="str">
        <f>IFERROR(VLOOKUP(INVENTARIO4[[#This Row],[Code]],FOTOS[],2,FALSE),"-")</f>
        <v>-</v>
      </c>
      <c r="L431" s="21"/>
      <c r="M431" s="19">
        <f t="shared" si="50"/>
        <v>35</v>
      </c>
      <c r="N431" s="20"/>
      <c r="O431" s="112">
        <v>1</v>
      </c>
      <c r="P431" s="21">
        <f>SUMIFS(VENTAS[Cantidad],VENTAS[Código del producto Vendido],INVENTARIO4[[#This Row],[Code]])</f>
        <v>0</v>
      </c>
      <c r="Q431" s="21">
        <f>INVENTARIO4[[#This Row],[Entradas]]-INVENTARIO4[[#This Row],[Salidas]]</f>
        <v>1</v>
      </c>
      <c r="R431" s="61">
        <v>240</v>
      </c>
      <c r="S431" s="20">
        <v>17.600000000000001</v>
      </c>
      <c r="T431" s="20">
        <f t="shared" si="51"/>
        <v>13.636363636363635</v>
      </c>
      <c r="U431" s="21">
        <v>460</v>
      </c>
      <c r="V431" s="20">
        <v>17</v>
      </c>
      <c r="W431" s="20">
        <f t="shared" si="52"/>
        <v>7.82</v>
      </c>
      <c r="X431" s="20">
        <f t="shared" si="53"/>
        <v>21.456363636363633</v>
      </c>
      <c r="Y431" s="20">
        <f t="shared" si="54"/>
        <v>28.274545454545454</v>
      </c>
      <c r="Z431" s="20">
        <v>35</v>
      </c>
      <c r="AA431" s="20">
        <f t="shared" si="55"/>
        <v>13.543636363636367</v>
      </c>
      <c r="AB431" s="34" t="s">
        <v>1096</v>
      </c>
    </row>
    <row r="432" spans="1:28" ht="14" x14ac:dyDescent="0.15">
      <c r="A432" s="23" t="s">
        <v>1119</v>
      </c>
      <c r="B432" s="89"/>
      <c r="C432" s="22" t="s">
        <v>12</v>
      </c>
      <c r="D432" s="102" t="s">
        <v>50</v>
      </c>
      <c r="E432" s="79" t="s">
        <v>1075</v>
      </c>
      <c r="F432" s="75" t="s">
        <v>697</v>
      </c>
      <c r="G432" s="66" t="s">
        <v>164</v>
      </c>
      <c r="H432" s="21"/>
      <c r="I432" s="21">
        <v>1</v>
      </c>
      <c r="J432" s="21" t="s">
        <v>14</v>
      </c>
      <c r="K432" s="21"/>
      <c r="L432" s="21"/>
      <c r="M432" s="19">
        <f t="shared" si="50"/>
        <v>35</v>
      </c>
      <c r="N432" s="20"/>
      <c r="O432" s="110">
        <v>1</v>
      </c>
      <c r="P432" s="21">
        <f>SUMIFS(VENTAS[Cantidad],VENTAS[Código del producto Vendido],INVENTARIO4[[#This Row],[Code]])</f>
        <v>0</v>
      </c>
      <c r="Q432" s="21">
        <f>INVENTARIO4[[#This Row],[Entradas]]-INVENTARIO4[[#This Row],[Salidas]]</f>
        <v>1</v>
      </c>
      <c r="R432" s="61">
        <v>240</v>
      </c>
      <c r="S432" s="20">
        <v>17.600000000000001</v>
      </c>
      <c r="T432" s="20">
        <f t="shared" si="51"/>
        <v>13.636363636363635</v>
      </c>
      <c r="U432" s="21">
        <v>460</v>
      </c>
      <c r="V432" s="20">
        <v>17</v>
      </c>
      <c r="W432" s="20">
        <f t="shared" si="52"/>
        <v>7.82</v>
      </c>
      <c r="X432" s="20">
        <f t="shared" si="53"/>
        <v>21.456363636363633</v>
      </c>
      <c r="Y432" s="20">
        <f t="shared" si="54"/>
        <v>28.274545454545454</v>
      </c>
      <c r="Z432" s="20">
        <v>35</v>
      </c>
      <c r="AA432" s="20">
        <f t="shared" si="55"/>
        <v>13.543636363636367</v>
      </c>
      <c r="AB432" s="20"/>
    </row>
    <row r="433" spans="1:28" ht="14" x14ac:dyDescent="0.15">
      <c r="A433" s="85" t="s">
        <v>1120</v>
      </c>
      <c r="B433" s="89"/>
      <c r="C433" s="22" t="s">
        <v>12</v>
      </c>
      <c r="D433" s="102" t="s">
        <v>415</v>
      </c>
      <c r="E433" s="79" t="s">
        <v>1073</v>
      </c>
      <c r="F433" s="75" t="s">
        <v>697</v>
      </c>
      <c r="G433" s="66" t="s">
        <v>164</v>
      </c>
      <c r="H433" s="21"/>
      <c r="I433" s="21">
        <v>1</v>
      </c>
      <c r="J433" s="21" t="s">
        <v>14</v>
      </c>
      <c r="K433" s="21"/>
      <c r="L433" s="21"/>
      <c r="M433" s="19">
        <f t="shared" si="50"/>
        <v>25</v>
      </c>
      <c r="N433" s="20"/>
      <c r="O433" s="112">
        <v>1</v>
      </c>
      <c r="P433" s="21">
        <f>SUMIFS(VENTAS[Cantidad],VENTAS[Código del producto Vendido],INVENTARIO4[[#This Row],[Code]])</f>
        <v>0</v>
      </c>
      <c r="Q433" s="21">
        <f>INVENTARIO4[[#This Row],[Entradas]]-INVENTARIO4[[#This Row],[Salidas]]</f>
        <v>1</v>
      </c>
      <c r="R433" s="61">
        <v>205</v>
      </c>
      <c r="S433" s="20">
        <v>17.600000000000001</v>
      </c>
      <c r="T433" s="20">
        <f t="shared" si="51"/>
        <v>11.647727272727272</v>
      </c>
      <c r="U433" s="21">
        <v>345</v>
      </c>
      <c r="V433" s="20">
        <v>17</v>
      </c>
      <c r="W433" s="20">
        <f t="shared" si="52"/>
        <v>5.8650000000000002</v>
      </c>
      <c r="X433" s="20">
        <f t="shared" si="53"/>
        <v>17.512727272727272</v>
      </c>
      <c r="Y433" s="20">
        <f t="shared" si="54"/>
        <v>23.336590909090908</v>
      </c>
      <c r="Z433" s="20">
        <v>25</v>
      </c>
      <c r="AA433" s="20">
        <f t="shared" si="55"/>
        <v>7.4872727272727282</v>
      </c>
      <c r="AB433" s="20" t="s">
        <v>1096</v>
      </c>
    </row>
    <row r="434" spans="1:28" ht="14" x14ac:dyDescent="0.15">
      <c r="A434" s="23" t="s">
        <v>1121</v>
      </c>
      <c r="B434" s="89"/>
      <c r="C434" s="22" t="s">
        <v>12</v>
      </c>
      <c r="D434" s="102" t="s">
        <v>415</v>
      </c>
      <c r="E434" s="79" t="s">
        <v>1073</v>
      </c>
      <c r="F434" s="75" t="s">
        <v>693</v>
      </c>
      <c r="G434" s="66" t="s">
        <v>164</v>
      </c>
      <c r="H434" s="21"/>
      <c r="I434" s="21">
        <v>1</v>
      </c>
      <c r="J434" s="21" t="s">
        <v>14</v>
      </c>
      <c r="K434" s="21"/>
      <c r="L434" s="21"/>
      <c r="M434" s="19">
        <f t="shared" si="50"/>
        <v>25</v>
      </c>
      <c r="N434" s="20"/>
      <c r="O434" s="110">
        <v>2</v>
      </c>
      <c r="P434" s="21">
        <f>SUMIFS(VENTAS[Cantidad],VENTAS[Código del producto Vendido],INVENTARIO4[[#This Row],[Code]])</f>
        <v>0</v>
      </c>
      <c r="Q434" s="21">
        <f>INVENTARIO4[[#This Row],[Entradas]]-INVENTARIO4[[#This Row],[Salidas]]</f>
        <v>2</v>
      </c>
      <c r="R434" s="61">
        <v>205</v>
      </c>
      <c r="S434" s="20">
        <v>17.600000000000001</v>
      </c>
      <c r="T434" s="20">
        <f t="shared" si="51"/>
        <v>11.647727272727272</v>
      </c>
      <c r="U434" s="21">
        <v>345</v>
      </c>
      <c r="V434" s="20">
        <v>17</v>
      </c>
      <c r="W434" s="20">
        <f t="shared" si="52"/>
        <v>5.8650000000000002</v>
      </c>
      <c r="X434" s="20">
        <f t="shared" si="53"/>
        <v>17.512727272727272</v>
      </c>
      <c r="Y434" s="20">
        <f t="shared" si="54"/>
        <v>23.336590909090908</v>
      </c>
      <c r="Z434" s="20">
        <v>25</v>
      </c>
      <c r="AA434" s="20">
        <f t="shared" si="55"/>
        <v>7.4872727272727282</v>
      </c>
      <c r="AB434" s="20" t="s">
        <v>1096</v>
      </c>
    </row>
    <row r="435" spans="1:28" ht="14" x14ac:dyDescent="0.15">
      <c r="A435" s="23" t="s">
        <v>1122</v>
      </c>
      <c r="B435" s="89"/>
      <c r="C435" s="22" t="s">
        <v>12</v>
      </c>
      <c r="D435" s="102" t="s">
        <v>52</v>
      </c>
      <c r="E435" s="79" t="s">
        <v>1110</v>
      </c>
      <c r="F435" s="75" t="s">
        <v>695</v>
      </c>
      <c r="G435" s="66" t="s">
        <v>164</v>
      </c>
      <c r="H435" s="21"/>
      <c r="I435" s="21">
        <v>1</v>
      </c>
      <c r="J435" s="21" t="s">
        <v>14</v>
      </c>
      <c r="K435" s="21"/>
      <c r="L435" s="21"/>
      <c r="M435" s="19">
        <f t="shared" si="50"/>
        <v>12</v>
      </c>
      <c r="N435" s="20"/>
      <c r="O435" s="112">
        <v>2</v>
      </c>
      <c r="P435" s="21">
        <f>SUMIFS(VENTAS[Cantidad],VENTAS[Código del producto Vendido],INVENTARIO4[[#This Row],[Code]])</f>
        <v>0</v>
      </c>
      <c r="Q435" s="21">
        <f>INVENTARIO4[[#This Row],[Entradas]]-INVENTARIO4[[#This Row],[Salidas]]</f>
        <v>2</v>
      </c>
      <c r="R435" s="61">
        <v>102</v>
      </c>
      <c r="S435" s="20">
        <v>17.600000000000001</v>
      </c>
      <c r="T435" s="20">
        <f t="shared" si="51"/>
        <v>5.795454545454545</v>
      </c>
      <c r="U435" s="21">
        <v>130</v>
      </c>
      <c r="V435" s="20">
        <v>17</v>
      </c>
      <c r="W435" s="20">
        <f t="shared" si="52"/>
        <v>2.21</v>
      </c>
      <c r="X435" s="20">
        <f t="shared" si="53"/>
        <v>8.005454545454544</v>
      </c>
      <c r="Y435" s="20">
        <f t="shared" si="54"/>
        <v>10.903181818181817</v>
      </c>
      <c r="Z435" s="20">
        <v>12</v>
      </c>
      <c r="AA435" s="20">
        <f t="shared" si="55"/>
        <v>3.9945454545454551</v>
      </c>
      <c r="AB435" s="20" t="s">
        <v>1108</v>
      </c>
    </row>
    <row r="436" spans="1:28" ht="14" x14ac:dyDescent="0.15">
      <c r="A436" s="23" t="s">
        <v>1123</v>
      </c>
      <c r="B436" s="89"/>
      <c r="C436" s="22" t="s">
        <v>12</v>
      </c>
      <c r="D436" s="102" t="s">
        <v>415</v>
      </c>
      <c r="E436" s="79" t="s">
        <v>1076</v>
      </c>
      <c r="F436" s="75" t="s">
        <v>697</v>
      </c>
      <c r="G436" s="66" t="s">
        <v>164</v>
      </c>
      <c r="H436" s="21"/>
      <c r="I436" s="21">
        <v>1</v>
      </c>
      <c r="J436" s="21" t="s">
        <v>14</v>
      </c>
      <c r="K436" s="21" t="s">
        <v>1077</v>
      </c>
      <c r="L436" s="21"/>
      <c r="M436" s="19">
        <f t="shared" si="50"/>
        <v>25</v>
      </c>
      <c r="N436" s="20"/>
      <c r="O436" s="110">
        <v>1</v>
      </c>
      <c r="P436" s="21">
        <f>SUMIFS(VENTAS[Cantidad],VENTAS[Código del producto Vendido],INVENTARIO4[[#This Row],[Code]])</f>
        <v>1</v>
      </c>
      <c r="Q436" s="21">
        <f>INVENTARIO4[[#This Row],[Entradas]]-INVENTARIO4[[#This Row],[Salidas]]</f>
        <v>0</v>
      </c>
      <c r="R436" s="61">
        <v>190</v>
      </c>
      <c r="S436" s="20">
        <v>17.600000000000001</v>
      </c>
      <c r="T436" s="20">
        <f t="shared" si="51"/>
        <v>10.795454545454545</v>
      </c>
      <c r="U436" s="21">
        <v>250</v>
      </c>
      <c r="V436" s="20">
        <v>17</v>
      </c>
      <c r="W436" s="20">
        <f t="shared" si="52"/>
        <v>4.25</v>
      </c>
      <c r="X436" s="20">
        <f t="shared" si="53"/>
        <v>15.045454545454545</v>
      </c>
      <c r="Y436" s="20">
        <f t="shared" si="54"/>
        <v>20.443181818181817</v>
      </c>
      <c r="Z436" s="20">
        <v>25</v>
      </c>
      <c r="AA436" s="20">
        <f t="shared" si="55"/>
        <v>9.954545454545455</v>
      </c>
      <c r="AB436" s="20" t="s">
        <v>1097</v>
      </c>
    </row>
    <row r="437" spans="1:28" ht="14" x14ac:dyDescent="0.15">
      <c r="A437" s="23" t="s">
        <v>1124</v>
      </c>
      <c r="B437" s="89"/>
      <c r="C437" s="22" t="s">
        <v>12</v>
      </c>
      <c r="D437" s="102" t="s">
        <v>415</v>
      </c>
      <c r="E437" s="105" t="s">
        <v>1078</v>
      </c>
      <c r="F437" s="75" t="s">
        <v>693</v>
      </c>
      <c r="G437" s="66" t="s">
        <v>164</v>
      </c>
      <c r="H437" s="21"/>
      <c r="I437" s="21">
        <v>1</v>
      </c>
      <c r="J437" s="21" t="s">
        <v>14</v>
      </c>
      <c r="K437" s="21"/>
      <c r="L437" s="21"/>
      <c r="M437" s="19">
        <f>Z437</f>
        <v>25</v>
      </c>
      <c r="N437" s="20"/>
      <c r="O437" s="112">
        <v>2</v>
      </c>
      <c r="P437" s="21">
        <f>SUMIFS(VENTAS[Cantidad],VENTAS[Código del producto Vendido],INVENTARIO4[[#This Row],[Code]])</f>
        <v>0</v>
      </c>
      <c r="Q437" s="21">
        <f>INVENTARIO4[[#This Row],[Entradas]]-INVENTARIO4[[#This Row],[Salidas]]</f>
        <v>2</v>
      </c>
      <c r="R437" s="61">
        <v>175</v>
      </c>
      <c r="S437" s="20">
        <v>17.600000000000001</v>
      </c>
      <c r="T437" s="20">
        <f t="shared" si="51"/>
        <v>9.9431818181818166</v>
      </c>
      <c r="U437" s="21">
        <v>350</v>
      </c>
      <c r="V437" s="20">
        <v>17</v>
      </c>
      <c r="W437" s="20">
        <f t="shared" si="52"/>
        <v>5.95</v>
      </c>
      <c r="X437" s="20">
        <f t="shared" si="53"/>
        <v>15.893181818181816</v>
      </c>
      <c r="Y437" s="20">
        <f t="shared" si="54"/>
        <v>20.864772727272726</v>
      </c>
      <c r="Z437" s="20">
        <v>25</v>
      </c>
      <c r="AA437" s="20">
        <f t="shared" si="55"/>
        <v>9.1068181818181841</v>
      </c>
      <c r="AB437" s="20" t="s">
        <v>1096</v>
      </c>
    </row>
    <row r="438" spans="1:28" ht="14" x14ac:dyDescent="0.15">
      <c r="A438" s="23" t="s">
        <v>1125</v>
      </c>
      <c r="B438" s="89"/>
      <c r="C438" s="22" t="s">
        <v>12</v>
      </c>
      <c r="D438" s="102" t="s">
        <v>52</v>
      </c>
      <c r="E438" s="79" t="s">
        <v>1079</v>
      </c>
      <c r="F438" s="75" t="s">
        <v>697</v>
      </c>
      <c r="G438" s="66" t="s">
        <v>164</v>
      </c>
      <c r="H438" s="21"/>
      <c r="I438" s="21">
        <v>1</v>
      </c>
      <c r="J438" s="21" t="s">
        <v>14</v>
      </c>
      <c r="K438" s="21"/>
      <c r="L438" s="21"/>
      <c r="M438" s="19">
        <f t="shared" si="50"/>
        <v>15</v>
      </c>
      <c r="N438" s="20"/>
      <c r="O438" s="110">
        <v>2</v>
      </c>
      <c r="P438" s="21">
        <f>SUMIFS(VENTAS[Cantidad],VENTAS[Código del producto Vendido],INVENTARIO4[[#This Row],[Code]])</f>
        <v>2</v>
      </c>
      <c r="Q438" s="21">
        <f>INVENTARIO4[[#This Row],[Entradas]]-INVENTARIO4[[#This Row],[Salidas]]</f>
        <v>0</v>
      </c>
      <c r="R438" s="61">
        <v>125</v>
      </c>
      <c r="S438" s="20">
        <v>17.600000000000001</v>
      </c>
      <c r="T438" s="20">
        <f t="shared" si="51"/>
        <v>7.1022727272727266</v>
      </c>
      <c r="U438" s="21">
        <v>175</v>
      </c>
      <c r="V438" s="20">
        <v>17</v>
      </c>
      <c r="W438" s="20">
        <f t="shared" si="52"/>
        <v>2.9750000000000001</v>
      </c>
      <c r="X438" s="20">
        <f t="shared" si="53"/>
        <v>10.077272727272726</v>
      </c>
      <c r="Y438" s="20">
        <f t="shared" si="54"/>
        <v>13.62840909090909</v>
      </c>
      <c r="Z438" s="20">
        <v>15</v>
      </c>
      <c r="AA438" s="20">
        <f t="shared" si="55"/>
        <v>4.9227272727272737</v>
      </c>
      <c r="AB438" s="20" t="s">
        <v>1096</v>
      </c>
    </row>
    <row r="439" spans="1:28" ht="14" x14ac:dyDescent="0.15">
      <c r="A439" s="23" t="s">
        <v>1126</v>
      </c>
      <c r="B439" s="89"/>
      <c r="C439" s="22" t="s">
        <v>12</v>
      </c>
      <c r="D439" s="102" t="s">
        <v>52</v>
      </c>
      <c r="E439" s="79" t="s">
        <v>1292</v>
      </c>
      <c r="F439" s="75" t="s">
        <v>698</v>
      </c>
      <c r="G439" s="66" t="s">
        <v>164</v>
      </c>
      <c r="H439" s="21"/>
      <c r="I439" s="21">
        <v>1</v>
      </c>
      <c r="J439" s="21" t="s">
        <v>14</v>
      </c>
      <c r="K439" s="21"/>
      <c r="L439" s="21"/>
      <c r="M439" s="19">
        <f t="shared" si="50"/>
        <v>15</v>
      </c>
      <c r="N439" s="20"/>
      <c r="O439" s="112">
        <v>1</v>
      </c>
      <c r="P439" s="21">
        <f>SUMIFS(VENTAS[Cantidad],VENTAS[Código del producto Vendido],INVENTARIO4[[#This Row],[Code]])</f>
        <v>0</v>
      </c>
      <c r="Q439" s="21">
        <f>INVENTARIO4[[#This Row],[Entradas]]-INVENTARIO4[[#This Row],[Salidas]]</f>
        <v>1</v>
      </c>
      <c r="R439" s="61">
        <v>125</v>
      </c>
      <c r="S439" s="20">
        <v>17.600000000000001</v>
      </c>
      <c r="T439" s="20">
        <f t="shared" si="51"/>
        <v>7.1022727272727266</v>
      </c>
      <c r="U439" s="21">
        <v>180</v>
      </c>
      <c r="V439" s="20">
        <v>17</v>
      </c>
      <c r="W439" s="20">
        <f t="shared" si="52"/>
        <v>3.06</v>
      </c>
      <c r="X439" s="20">
        <f t="shared" si="53"/>
        <v>10.162272727272727</v>
      </c>
      <c r="Y439" s="20">
        <f t="shared" si="54"/>
        <v>13.71340909090909</v>
      </c>
      <c r="Z439" s="20">
        <v>15</v>
      </c>
      <c r="AA439" s="20">
        <f t="shared" si="55"/>
        <v>4.8377272727272729</v>
      </c>
      <c r="AB439" s="20" t="s">
        <v>1096</v>
      </c>
    </row>
    <row r="440" spans="1:28" ht="14" x14ac:dyDescent="0.15">
      <c r="A440" s="23" t="s">
        <v>1127</v>
      </c>
      <c r="B440" s="89"/>
      <c r="C440" s="22" t="s">
        <v>12</v>
      </c>
      <c r="D440" s="102" t="s">
        <v>50</v>
      </c>
      <c r="E440" s="79" t="s">
        <v>1080</v>
      </c>
      <c r="F440" s="75" t="s">
        <v>697</v>
      </c>
      <c r="G440" s="66" t="s">
        <v>164</v>
      </c>
      <c r="H440" s="21"/>
      <c r="I440" s="21">
        <v>1</v>
      </c>
      <c r="J440" s="21" t="s">
        <v>14</v>
      </c>
      <c r="K440" s="21"/>
      <c r="L440" s="21"/>
      <c r="M440" s="19">
        <f t="shared" si="50"/>
        <v>22</v>
      </c>
      <c r="N440" s="20"/>
      <c r="O440" s="110">
        <v>2</v>
      </c>
      <c r="P440" s="21">
        <f>SUMIFS(VENTAS[Cantidad],VENTAS[Código del producto Vendido],INVENTARIO4[[#This Row],[Code]])</f>
        <v>0</v>
      </c>
      <c r="Q440" s="21">
        <f>INVENTARIO4[[#This Row],[Entradas]]-INVENTARIO4[[#This Row],[Salidas]]</f>
        <v>2</v>
      </c>
      <c r="R440" s="61">
        <v>185</v>
      </c>
      <c r="S440" s="20">
        <v>17.600000000000001</v>
      </c>
      <c r="T440" s="20">
        <f t="shared" si="51"/>
        <v>10.511363636363635</v>
      </c>
      <c r="U440" s="21">
        <v>200</v>
      </c>
      <c r="V440" s="20">
        <v>17</v>
      </c>
      <c r="W440" s="20">
        <f t="shared" si="52"/>
        <v>3.4</v>
      </c>
      <c r="X440" s="20">
        <f t="shared" si="53"/>
        <v>13.911363636363635</v>
      </c>
      <c r="Y440" s="20">
        <f t="shared" si="54"/>
        <v>19.167045454545452</v>
      </c>
      <c r="Z440" s="20">
        <v>22</v>
      </c>
      <c r="AA440" s="20">
        <f t="shared" si="55"/>
        <v>8.0886363636363647</v>
      </c>
      <c r="AB440" s="20"/>
    </row>
    <row r="441" spans="1:28" ht="14" x14ac:dyDescent="0.15">
      <c r="A441" s="23" t="s">
        <v>1128</v>
      </c>
      <c r="B441" s="89"/>
      <c r="C441" s="22" t="s">
        <v>12</v>
      </c>
      <c r="D441" s="102" t="s">
        <v>50</v>
      </c>
      <c r="E441" s="79" t="s">
        <v>1080</v>
      </c>
      <c r="F441" s="75" t="s">
        <v>698</v>
      </c>
      <c r="G441" s="66" t="s">
        <v>164</v>
      </c>
      <c r="H441" s="21"/>
      <c r="I441" s="21">
        <v>1</v>
      </c>
      <c r="J441" s="21" t="s">
        <v>14</v>
      </c>
      <c r="K441" s="21"/>
      <c r="L441" s="21"/>
      <c r="M441" s="19">
        <f t="shared" si="50"/>
        <v>24</v>
      </c>
      <c r="N441" s="20"/>
      <c r="O441" s="112">
        <v>2</v>
      </c>
      <c r="P441" s="21">
        <f>SUMIFS(VENTAS[Cantidad],VENTAS[Código del producto Vendido],INVENTARIO4[[#This Row],[Code]])</f>
        <v>0</v>
      </c>
      <c r="Q441" s="21">
        <f>INVENTARIO4[[#This Row],[Entradas]]-INVENTARIO4[[#This Row],[Salidas]]</f>
        <v>2</v>
      </c>
      <c r="R441" s="61">
        <v>185</v>
      </c>
      <c r="S441" s="20">
        <v>17.600000000000001</v>
      </c>
      <c r="T441" s="20">
        <f t="shared" si="51"/>
        <v>10.511363636363635</v>
      </c>
      <c r="U441" s="21">
        <v>200</v>
      </c>
      <c r="V441" s="20">
        <v>17</v>
      </c>
      <c r="W441" s="20">
        <f t="shared" si="52"/>
        <v>3.4</v>
      </c>
      <c r="X441" s="20">
        <f t="shared" si="53"/>
        <v>13.911363636363635</v>
      </c>
      <c r="Y441" s="20">
        <f t="shared" si="54"/>
        <v>19.167045454545452</v>
      </c>
      <c r="Z441" s="20">
        <v>24</v>
      </c>
      <c r="AA441" s="20">
        <f t="shared" si="55"/>
        <v>10.088636363636365</v>
      </c>
      <c r="AB441" s="20"/>
    </row>
    <row r="442" spans="1:28" ht="14" x14ac:dyDescent="0.15">
      <c r="A442" s="23" t="s">
        <v>1129</v>
      </c>
      <c r="B442" s="89"/>
      <c r="C442" s="22" t="s">
        <v>12</v>
      </c>
      <c r="D442" s="102" t="s">
        <v>891</v>
      </c>
      <c r="E442" s="79" t="s">
        <v>1081</v>
      </c>
      <c r="F442" s="75" t="s">
        <v>695</v>
      </c>
      <c r="G442" s="66" t="s">
        <v>164</v>
      </c>
      <c r="H442" s="21"/>
      <c r="I442" s="21">
        <v>1</v>
      </c>
      <c r="J442" s="21" t="s">
        <v>14</v>
      </c>
      <c r="K442" s="21"/>
      <c r="L442" s="21"/>
      <c r="M442" s="19">
        <f t="shared" si="50"/>
        <v>20</v>
      </c>
      <c r="N442" s="20"/>
      <c r="O442" s="110">
        <v>1</v>
      </c>
      <c r="P442" s="21">
        <f>SUMIFS(VENTAS[Cantidad],VENTAS[Código del producto Vendido],INVENTARIO4[[#This Row],[Code]])</f>
        <v>1</v>
      </c>
      <c r="Q442" s="21">
        <f>INVENTARIO4[[#This Row],[Entradas]]-INVENTARIO4[[#This Row],[Salidas]]</f>
        <v>0</v>
      </c>
      <c r="R442" s="61">
        <v>140</v>
      </c>
      <c r="S442" s="20">
        <v>17.600000000000001</v>
      </c>
      <c r="T442" s="20">
        <f t="shared" si="51"/>
        <v>7.9545454545454541</v>
      </c>
      <c r="U442" s="21">
        <v>215</v>
      </c>
      <c r="V442" s="20">
        <v>17</v>
      </c>
      <c r="W442" s="20">
        <f t="shared" si="52"/>
        <v>3.6549999999999998</v>
      </c>
      <c r="X442" s="20">
        <f t="shared" si="53"/>
        <v>11.609545454545454</v>
      </c>
      <c r="Y442" s="20">
        <f t="shared" si="54"/>
        <v>15.586818181818181</v>
      </c>
      <c r="Z442" s="20">
        <v>20</v>
      </c>
      <c r="AA442" s="20">
        <f t="shared" si="55"/>
        <v>8.3904545454545474</v>
      </c>
      <c r="AB442" s="20" t="s">
        <v>1096</v>
      </c>
    </row>
    <row r="443" spans="1:28" ht="14" x14ac:dyDescent="0.15">
      <c r="A443" s="23" t="s">
        <v>1130</v>
      </c>
      <c r="B443" s="89"/>
      <c r="C443" s="22" t="s">
        <v>12</v>
      </c>
      <c r="D443" s="102" t="s">
        <v>891</v>
      </c>
      <c r="E443" s="79" t="s">
        <v>1081</v>
      </c>
      <c r="F443" s="75" t="s">
        <v>697</v>
      </c>
      <c r="G443" s="66" t="s">
        <v>164</v>
      </c>
      <c r="H443" s="21"/>
      <c r="I443" s="21">
        <v>1</v>
      </c>
      <c r="J443" s="21" t="s">
        <v>14</v>
      </c>
      <c r="K443" s="21"/>
      <c r="L443" s="21"/>
      <c r="M443" s="19">
        <f t="shared" si="50"/>
        <v>20</v>
      </c>
      <c r="N443" s="20"/>
      <c r="O443" s="110">
        <v>0</v>
      </c>
      <c r="P443" s="21">
        <f>SUMIFS(VENTAS[Cantidad],VENTAS[Código del producto Vendido],INVENTARIO4[[#This Row],[Code]])</f>
        <v>0</v>
      </c>
      <c r="Q443" s="21">
        <f>INVENTARIO4[[#This Row],[Entradas]]-INVENTARIO4[[#This Row],[Salidas]]</f>
        <v>0</v>
      </c>
      <c r="R443" s="61">
        <v>140</v>
      </c>
      <c r="S443" s="20">
        <v>17.600000000000001</v>
      </c>
      <c r="T443" s="20">
        <f t="shared" si="51"/>
        <v>7.9545454545454541</v>
      </c>
      <c r="U443" s="21">
        <v>215</v>
      </c>
      <c r="V443" s="20">
        <v>17</v>
      </c>
      <c r="W443" s="20">
        <f t="shared" si="52"/>
        <v>3.6549999999999998</v>
      </c>
      <c r="X443" s="20">
        <f t="shared" si="53"/>
        <v>11.609545454545454</v>
      </c>
      <c r="Y443" s="20">
        <f t="shared" si="54"/>
        <v>15.586818181818181</v>
      </c>
      <c r="Z443" s="20">
        <v>20</v>
      </c>
      <c r="AA443" s="20">
        <f t="shared" si="55"/>
        <v>8.3904545454545474</v>
      </c>
      <c r="AB443" s="20"/>
    </row>
    <row r="444" spans="1:28" ht="14" x14ac:dyDescent="0.15">
      <c r="A444" s="23" t="s">
        <v>1131</v>
      </c>
      <c r="B444" s="89"/>
      <c r="C444" s="22" t="s">
        <v>12</v>
      </c>
      <c r="D444" s="102" t="s">
        <v>891</v>
      </c>
      <c r="E444" s="79" t="s">
        <v>1081</v>
      </c>
      <c r="F444" s="75" t="s">
        <v>698</v>
      </c>
      <c r="G444" s="66" t="s">
        <v>164</v>
      </c>
      <c r="H444" s="21"/>
      <c r="I444" s="21">
        <v>1</v>
      </c>
      <c r="J444" s="21" t="s">
        <v>14</v>
      </c>
      <c r="K444" s="21"/>
      <c r="L444" s="21"/>
      <c r="M444" s="19">
        <f t="shared" si="50"/>
        <v>23</v>
      </c>
      <c r="N444" s="20"/>
      <c r="O444" s="110">
        <v>1</v>
      </c>
      <c r="P444" s="21">
        <f>SUMIFS(VENTAS[Cantidad],VENTAS[Código del producto Vendido],INVENTARIO4[[#This Row],[Code]])</f>
        <v>1</v>
      </c>
      <c r="Q444" s="21">
        <f>INVENTARIO4[[#This Row],[Entradas]]-INVENTARIO4[[#This Row],[Salidas]]</f>
        <v>0</v>
      </c>
      <c r="R444" s="61">
        <v>140</v>
      </c>
      <c r="S444" s="20">
        <v>17.600000000000001</v>
      </c>
      <c r="T444" s="20">
        <f t="shared" si="51"/>
        <v>7.9545454545454541</v>
      </c>
      <c r="U444" s="21">
        <v>215</v>
      </c>
      <c r="V444" s="20">
        <v>17</v>
      </c>
      <c r="W444" s="20">
        <f t="shared" si="52"/>
        <v>3.6549999999999998</v>
      </c>
      <c r="X444" s="20">
        <f t="shared" si="53"/>
        <v>11.609545454545454</v>
      </c>
      <c r="Y444" s="20">
        <f t="shared" si="54"/>
        <v>15.586818181818181</v>
      </c>
      <c r="Z444" s="20">
        <v>23</v>
      </c>
      <c r="AA444" s="20">
        <f t="shared" si="55"/>
        <v>11.390454545454547</v>
      </c>
      <c r="AB444" s="20" t="s">
        <v>1096</v>
      </c>
    </row>
    <row r="445" spans="1:28" ht="14" x14ac:dyDescent="0.15">
      <c r="A445" s="43" t="s">
        <v>1132</v>
      </c>
      <c r="B445" s="89"/>
      <c r="C445" s="22" t="s">
        <v>12</v>
      </c>
      <c r="D445" s="102" t="s">
        <v>892</v>
      </c>
      <c r="E445" s="79" t="s">
        <v>1082</v>
      </c>
      <c r="F445" s="75" t="s">
        <v>692</v>
      </c>
      <c r="G445" s="66" t="s">
        <v>164</v>
      </c>
      <c r="H445" s="21"/>
      <c r="I445" s="21">
        <v>1</v>
      </c>
      <c r="J445" s="21" t="s">
        <v>14</v>
      </c>
      <c r="K445" s="21"/>
      <c r="L445" s="21"/>
      <c r="M445" s="19">
        <f t="shared" si="50"/>
        <v>14</v>
      </c>
      <c r="N445" s="20"/>
      <c r="O445" s="112">
        <v>1</v>
      </c>
      <c r="P445" s="21">
        <f>SUMIFS(VENTAS[Cantidad],VENTAS[Código del producto Vendido],INVENTARIO4[[#This Row],[Code]])</f>
        <v>0</v>
      </c>
      <c r="Q445" s="21">
        <f>INVENTARIO4[[#This Row],[Entradas]]-INVENTARIO4[[#This Row],[Salidas]]</f>
        <v>1</v>
      </c>
      <c r="R445" s="61">
        <v>90</v>
      </c>
      <c r="S445" s="20">
        <v>17.600000000000001</v>
      </c>
      <c r="T445" s="20">
        <f t="shared" si="51"/>
        <v>5.1136363636363633</v>
      </c>
      <c r="U445" s="21">
        <v>160</v>
      </c>
      <c r="V445" s="20">
        <v>17</v>
      </c>
      <c r="W445" s="20">
        <f t="shared" si="52"/>
        <v>2.72</v>
      </c>
      <c r="X445" s="20">
        <f t="shared" si="53"/>
        <v>7.833636363636364</v>
      </c>
      <c r="Y445" s="20">
        <f t="shared" si="54"/>
        <v>10.390454545454546</v>
      </c>
      <c r="Z445" s="20">
        <v>14</v>
      </c>
      <c r="AA445" s="20">
        <f t="shared" si="55"/>
        <v>6.166363636363636</v>
      </c>
      <c r="AB445" s="20"/>
    </row>
    <row r="446" spans="1:28" ht="14" x14ac:dyDescent="0.15">
      <c r="A446" s="23" t="s">
        <v>1133</v>
      </c>
      <c r="B446" s="89"/>
      <c r="C446" s="22" t="s">
        <v>12</v>
      </c>
      <c r="D446" s="102" t="s">
        <v>892</v>
      </c>
      <c r="E446" s="79" t="s">
        <v>1082</v>
      </c>
      <c r="F446" s="75" t="s">
        <v>695</v>
      </c>
      <c r="G446" s="66" t="s">
        <v>164</v>
      </c>
      <c r="H446" s="21"/>
      <c r="I446" s="21">
        <v>1</v>
      </c>
      <c r="J446" s="21" t="s">
        <v>14</v>
      </c>
      <c r="K446" s="21"/>
      <c r="L446" s="21"/>
      <c r="M446" s="19">
        <f t="shared" si="50"/>
        <v>14</v>
      </c>
      <c r="N446" s="20"/>
      <c r="O446" s="110">
        <v>2</v>
      </c>
      <c r="P446" s="21">
        <f>SUMIFS(VENTAS[Cantidad],VENTAS[Código del producto Vendido],INVENTARIO4[[#This Row],[Code]])</f>
        <v>0</v>
      </c>
      <c r="Q446" s="21">
        <f>INVENTARIO4[[#This Row],[Entradas]]-INVENTARIO4[[#This Row],[Salidas]]</f>
        <v>2</v>
      </c>
      <c r="R446" s="61">
        <v>90</v>
      </c>
      <c r="S446" s="20">
        <v>17.600000000000001</v>
      </c>
      <c r="T446" s="20">
        <f t="shared" si="51"/>
        <v>5.1136363636363633</v>
      </c>
      <c r="U446" s="21">
        <v>160</v>
      </c>
      <c r="V446" s="20">
        <v>17</v>
      </c>
      <c r="W446" s="20">
        <f t="shared" si="52"/>
        <v>2.72</v>
      </c>
      <c r="X446" s="20">
        <f t="shared" si="53"/>
        <v>7.833636363636364</v>
      </c>
      <c r="Y446" s="20">
        <f t="shared" si="54"/>
        <v>10.390454545454546</v>
      </c>
      <c r="Z446" s="20">
        <v>14</v>
      </c>
      <c r="AA446" s="20">
        <f t="shared" si="55"/>
        <v>6.166363636363636</v>
      </c>
      <c r="AB446" s="20"/>
    </row>
    <row r="447" spans="1:28" ht="14" x14ac:dyDescent="0.15">
      <c r="A447" s="23" t="s">
        <v>1134</v>
      </c>
      <c r="B447" s="89"/>
      <c r="C447" s="22" t="s">
        <v>12</v>
      </c>
      <c r="D447" s="102" t="s">
        <v>892</v>
      </c>
      <c r="E447" s="79" t="s">
        <v>1082</v>
      </c>
      <c r="F447" s="75" t="s">
        <v>697</v>
      </c>
      <c r="G447" s="66" t="s">
        <v>164</v>
      </c>
      <c r="H447" s="21"/>
      <c r="I447" s="21">
        <v>1</v>
      </c>
      <c r="J447" s="21" t="s">
        <v>14</v>
      </c>
      <c r="K447" s="21"/>
      <c r="L447" s="21"/>
      <c r="M447" s="19">
        <f t="shared" si="50"/>
        <v>14</v>
      </c>
      <c r="N447" s="20"/>
      <c r="O447" s="112">
        <v>1</v>
      </c>
      <c r="P447" s="21">
        <f>SUMIFS(VENTAS[Cantidad],VENTAS[Código del producto Vendido],INVENTARIO4[[#This Row],[Code]])</f>
        <v>0</v>
      </c>
      <c r="Q447" s="21">
        <f>INVENTARIO4[[#This Row],[Entradas]]-INVENTARIO4[[#This Row],[Salidas]]</f>
        <v>1</v>
      </c>
      <c r="R447" s="61">
        <v>90</v>
      </c>
      <c r="S447" s="20">
        <v>17.600000000000001</v>
      </c>
      <c r="T447" s="20">
        <f t="shared" si="51"/>
        <v>5.1136363636363633</v>
      </c>
      <c r="U447" s="21">
        <v>155</v>
      </c>
      <c r="V447" s="20">
        <v>17</v>
      </c>
      <c r="W447" s="20">
        <f t="shared" si="52"/>
        <v>2.6349999999999998</v>
      </c>
      <c r="X447" s="20">
        <f t="shared" si="53"/>
        <v>7.7486363636363631</v>
      </c>
      <c r="Y447" s="20">
        <f t="shared" si="54"/>
        <v>10.305454545454545</v>
      </c>
      <c r="Z447" s="20">
        <v>14</v>
      </c>
      <c r="AA447" s="20">
        <f t="shared" si="55"/>
        <v>6.2513636363636369</v>
      </c>
      <c r="AB447" s="20"/>
    </row>
    <row r="448" spans="1:28" ht="14" x14ac:dyDescent="0.15">
      <c r="A448" s="23" t="s">
        <v>1135</v>
      </c>
      <c r="B448" s="89"/>
      <c r="C448" s="22" t="s">
        <v>12</v>
      </c>
      <c r="D448" s="102" t="s">
        <v>892</v>
      </c>
      <c r="E448" s="79" t="s">
        <v>1082</v>
      </c>
      <c r="F448" s="74" t="s">
        <v>698</v>
      </c>
      <c r="G448" s="66" t="s">
        <v>164</v>
      </c>
      <c r="H448" s="21"/>
      <c r="I448" s="21">
        <v>1</v>
      </c>
      <c r="J448" s="21" t="s">
        <v>14</v>
      </c>
      <c r="K448" s="21"/>
      <c r="L448" s="21"/>
      <c r="M448" s="19">
        <f t="shared" si="50"/>
        <v>14</v>
      </c>
      <c r="N448" s="20"/>
      <c r="O448" s="110">
        <v>2</v>
      </c>
      <c r="P448" s="21">
        <f>SUMIFS(VENTAS[Cantidad],VENTAS[Código del producto Vendido],INVENTARIO4[[#This Row],[Code]])</f>
        <v>0</v>
      </c>
      <c r="Q448" s="21">
        <f>INVENTARIO4[[#This Row],[Entradas]]-INVENTARIO4[[#This Row],[Salidas]]</f>
        <v>2</v>
      </c>
      <c r="R448" s="61">
        <v>90</v>
      </c>
      <c r="S448" s="20">
        <v>17.600000000000001</v>
      </c>
      <c r="T448" s="20">
        <f t="shared" si="51"/>
        <v>5.1136363636363633</v>
      </c>
      <c r="U448" s="21">
        <v>155</v>
      </c>
      <c r="V448" s="20">
        <v>17</v>
      </c>
      <c r="W448" s="20">
        <f t="shared" si="52"/>
        <v>2.6349999999999998</v>
      </c>
      <c r="X448" s="20">
        <f t="shared" si="53"/>
        <v>7.7486363636363631</v>
      </c>
      <c r="Y448" s="20">
        <f t="shared" si="54"/>
        <v>10.305454545454545</v>
      </c>
      <c r="Z448" s="20">
        <v>14</v>
      </c>
      <c r="AA448" s="20">
        <f t="shared" si="55"/>
        <v>6.2513636363636369</v>
      </c>
      <c r="AB448" s="20"/>
    </row>
    <row r="449" spans="1:28" ht="14" x14ac:dyDescent="0.15">
      <c r="A449" s="23" t="s">
        <v>1136</v>
      </c>
      <c r="B449" s="89"/>
      <c r="C449" s="22" t="s">
        <v>12</v>
      </c>
      <c r="D449" s="102" t="s">
        <v>415</v>
      </c>
      <c r="E449" s="79" t="s">
        <v>1078</v>
      </c>
      <c r="F449" s="75" t="s">
        <v>695</v>
      </c>
      <c r="G449" s="66" t="s">
        <v>164</v>
      </c>
      <c r="H449" s="21"/>
      <c r="I449" s="21">
        <v>1</v>
      </c>
      <c r="J449" s="21" t="s">
        <v>14</v>
      </c>
      <c r="K449" s="21"/>
      <c r="L449" s="21"/>
      <c r="M449" s="19">
        <f t="shared" si="50"/>
        <v>25</v>
      </c>
      <c r="N449" s="20"/>
      <c r="O449" s="112">
        <v>1</v>
      </c>
      <c r="P449" s="21">
        <f>SUMIFS(VENTAS[Cantidad],VENTAS[Código del producto Vendido],INVENTARIO4[[#This Row],[Code]])</f>
        <v>0</v>
      </c>
      <c r="Q449" s="21">
        <f>INVENTARIO4[[#This Row],[Entradas]]-INVENTARIO4[[#This Row],[Salidas]]</f>
        <v>1</v>
      </c>
      <c r="R449" s="61">
        <v>175</v>
      </c>
      <c r="S449" s="20">
        <v>17.600000000000001</v>
      </c>
      <c r="T449" s="20">
        <f t="shared" si="51"/>
        <v>9.9431818181818166</v>
      </c>
      <c r="U449" s="21">
        <v>240</v>
      </c>
      <c r="V449" s="20">
        <v>17</v>
      </c>
      <c r="W449" s="20">
        <f t="shared" si="52"/>
        <v>4.08</v>
      </c>
      <c r="X449" s="20">
        <f t="shared" si="53"/>
        <v>14.023181818181817</v>
      </c>
      <c r="Y449" s="20">
        <f t="shared" si="54"/>
        <v>18.994772727272725</v>
      </c>
      <c r="Z449" s="20">
        <v>25</v>
      </c>
      <c r="AA449" s="20">
        <f t="shared" si="55"/>
        <v>10.976818181818183</v>
      </c>
      <c r="AB449" s="20" t="s">
        <v>1096</v>
      </c>
    </row>
    <row r="450" spans="1:28" ht="14" x14ac:dyDescent="0.15">
      <c r="A450" s="23" t="s">
        <v>1137</v>
      </c>
      <c r="B450" s="89"/>
      <c r="C450" s="22" t="s">
        <v>12</v>
      </c>
      <c r="D450" s="102" t="s">
        <v>415</v>
      </c>
      <c r="E450" s="79" t="s">
        <v>1078</v>
      </c>
      <c r="F450" s="75" t="s">
        <v>697</v>
      </c>
      <c r="G450" s="66" t="s">
        <v>164</v>
      </c>
      <c r="H450" s="21"/>
      <c r="I450" s="21">
        <v>1</v>
      </c>
      <c r="J450" s="21" t="s">
        <v>14</v>
      </c>
      <c r="K450" s="21"/>
      <c r="L450" s="21"/>
      <c r="M450" s="19">
        <f t="shared" si="50"/>
        <v>25</v>
      </c>
      <c r="N450" s="20"/>
      <c r="O450" s="110">
        <v>2</v>
      </c>
      <c r="P450" s="21">
        <f>SUMIFS(VENTAS[Cantidad],VENTAS[Código del producto Vendido],INVENTARIO4[[#This Row],[Code]])</f>
        <v>0</v>
      </c>
      <c r="Q450" s="21">
        <f>INVENTARIO4[[#This Row],[Entradas]]-INVENTARIO4[[#This Row],[Salidas]]</f>
        <v>2</v>
      </c>
      <c r="R450" s="61">
        <v>175</v>
      </c>
      <c r="S450" s="20">
        <v>17.600000000000001</v>
      </c>
      <c r="T450" s="20">
        <f t="shared" si="51"/>
        <v>9.9431818181818166</v>
      </c>
      <c r="U450" s="21">
        <v>240</v>
      </c>
      <c r="V450" s="20">
        <v>17</v>
      </c>
      <c r="W450" s="20">
        <f t="shared" si="52"/>
        <v>4.08</v>
      </c>
      <c r="X450" s="20">
        <f t="shared" si="53"/>
        <v>14.023181818181817</v>
      </c>
      <c r="Y450" s="20">
        <f t="shared" si="54"/>
        <v>18.994772727272725</v>
      </c>
      <c r="Z450" s="20">
        <v>25</v>
      </c>
      <c r="AA450" s="20">
        <f t="shared" si="55"/>
        <v>10.976818181818183</v>
      </c>
      <c r="AB450" s="20"/>
    </row>
    <row r="451" spans="1:28" x14ac:dyDescent="0.15">
      <c r="A451" s="23"/>
      <c r="B451" s="89"/>
      <c r="C451" s="22"/>
      <c r="D451" s="102"/>
      <c r="E451" s="79"/>
      <c r="F451" s="75"/>
      <c r="G451" s="66"/>
      <c r="H451" s="21"/>
      <c r="I451" s="21"/>
      <c r="J451" s="21"/>
      <c r="K451" s="21"/>
      <c r="L451" s="21"/>
      <c r="M451" s="19"/>
      <c r="N451" s="20"/>
      <c r="O451" s="112"/>
      <c r="P451" s="21"/>
      <c r="Q451" s="21"/>
      <c r="R451" s="61"/>
      <c r="S451" s="20"/>
      <c r="T451" s="20"/>
      <c r="U451" s="21"/>
      <c r="V451" s="20"/>
      <c r="W451" s="20"/>
      <c r="X451" s="20"/>
      <c r="Y451" s="20"/>
      <c r="Z451" s="20"/>
      <c r="AA451" s="20"/>
      <c r="AB451" s="20"/>
    </row>
    <row r="452" spans="1:28" ht="14" x14ac:dyDescent="0.15">
      <c r="A452" s="23" t="s">
        <v>1142</v>
      </c>
      <c r="B452" s="89"/>
      <c r="C452" s="22" t="s">
        <v>12</v>
      </c>
      <c r="D452" s="102" t="s">
        <v>50</v>
      </c>
      <c r="E452" s="79" t="s">
        <v>1084</v>
      </c>
      <c r="F452" s="75" t="s">
        <v>693</v>
      </c>
      <c r="G452" s="66" t="s">
        <v>164</v>
      </c>
      <c r="H452" s="21"/>
      <c r="I452" s="21">
        <v>1</v>
      </c>
      <c r="J452" s="21" t="s">
        <v>14</v>
      </c>
      <c r="K452" s="21"/>
      <c r="L452" s="21"/>
      <c r="M452" s="19">
        <f t="shared" si="50"/>
        <v>30</v>
      </c>
      <c r="N452" s="20"/>
      <c r="O452" s="110">
        <v>1</v>
      </c>
      <c r="P452" s="21">
        <f>SUMIFS(VENTAS[Cantidad],VENTAS[Código del producto Vendido],INVENTARIO4[[#This Row],[Code]])</f>
        <v>0</v>
      </c>
      <c r="Q452" s="21">
        <f>INVENTARIO4[[#This Row],[Entradas]]-INVENTARIO4[[#This Row],[Salidas]]</f>
        <v>1</v>
      </c>
      <c r="R452" s="61">
        <v>233</v>
      </c>
      <c r="S452" s="20">
        <v>17.600000000000001</v>
      </c>
      <c r="T452" s="20">
        <f t="shared" si="51"/>
        <v>13.238636363636363</v>
      </c>
      <c r="U452" s="21">
        <v>330</v>
      </c>
      <c r="V452" s="20">
        <v>17</v>
      </c>
      <c r="W452" s="20">
        <f t="shared" si="52"/>
        <v>5.61</v>
      </c>
      <c r="X452" s="20">
        <f t="shared" si="53"/>
        <v>18.848636363636363</v>
      </c>
      <c r="Y452" s="20">
        <f t="shared" si="54"/>
        <v>25.467954545454546</v>
      </c>
      <c r="Z452" s="20">
        <v>30</v>
      </c>
      <c r="AA452" s="20">
        <f t="shared" si="55"/>
        <v>11.151363636363637</v>
      </c>
      <c r="AB452" s="20"/>
    </row>
    <row r="453" spans="1:28" ht="14" x14ac:dyDescent="0.15">
      <c r="A453" s="23" t="s">
        <v>1143</v>
      </c>
      <c r="B453" s="89"/>
      <c r="C453" s="22" t="s">
        <v>12</v>
      </c>
      <c r="D453" s="102" t="s">
        <v>50</v>
      </c>
      <c r="E453" s="79" t="s">
        <v>1084</v>
      </c>
      <c r="F453" s="75" t="s">
        <v>698</v>
      </c>
      <c r="G453" s="66" t="s">
        <v>164</v>
      </c>
      <c r="H453" s="21"/>
      <c r="I453" s="21">
        <v>1</v>
      </c>
      <c r="J453" s="21" t="s">
        <v>14</v>
      </c>
      <c r="K453" s="21"/>
      <c r="L453" s="21"/>
      <c r="M453" s="19">
        <f t="shared" si="50"/>
        <v>30</v>
      </c>
      <c r="N453" s="20"/>
      <c r="O453" s="112">
        <v>2</v>
      </c>
      <c r="P453" s="21">
        <f>SUMIFS(VENTAS[Cantidad],VENTAS[Código del producto Vendido],INVENTARIO4[[#This Row],[Code]])</f>
        <v>0</v>
      </c>
      <c r="Q453" s="21">
        <f>INVENTARIO4[[#This Row],[Entradas]]-INVENTARIO4[[#This Row],[Salidas]]</f>
        <v>2</v>
      </c>
      <c r="R453" s="61">
        <v>233</v>
      </c>
      <c r="S453" s="20">
        <v>17.600000000000001</v>
      </c>
      <c r="T453" s="20">
        <f t="shared" si="51"/>
        <v>13.238636363636363</v>
      </c>
      <c r="U453" s="21">
        <v>330</v>
      </c>
      <c r="V453" s="20">
        <v>17</v>
      </c>
      <c r="W453" s="20">
        <f t="shared" si="52"/>
        <v>5.61</v>
      </c>
      <c r="X453" s="20">
        <f t="shared" si="53"/>
        <v>18.848636363636363</v>
      </c>
      <c r="Y453" s="20">
        <f t="shared" si="54"/>
        <v>25.467954545454546</v>
      </c>
      <c r="Z453" s="20">
        <v>30</v>
      </c>
      <c r="AA453" s="20">
        <f t="shared" si="55"/>
        <v>11.151363636363637</v>
      </c>
      <c r="AB453" s="20"/>
    </row>
    <row r="454" spans="1:28" ht="14" x14ac:dyDescent="0.15">
      <c r="A454" s="23" t="s">
        <v>1144</v>
      </c>
      <c r="B454" s="89"/>
      <c r="C454" s="22" t="s">
        <v>12</v>
      </c>
      <c r="D454" s="102" t="s">
        <v>50</v>
      </c>
      <c r="E454" s="79" t="s">
        <v>1084</v>
      </c>
      <c r="F454" s="75" t="s">
        <v>695</v>
      </c>
      <c r="G454" s="66" t="s">
        <v>164</v>
      </c>
      <c r="H454" s="21"/>
      <c r="I454" s="21">
        <v>1</v>
      </c>
      <c r="J454" s="21" t="s">
        <v>14</v>
      </c>
      <c r="K454" s="21"/>
      <c r="L454" s="21"/>
      <c r="M454" s="19">
        <f t="shared" ref="M454:M517" si="56">Z454</f>
        <v>30</v>
      </c>
      <c r="N454" s="20"/>
      <c r="O454" s="110">
        <v>1</v>
      </c>
      <c r="P454" s="21">
        <f>SUMIFS(VENTAS[Cantidad],VENTAS[Código del producto Vendido],INVENTARIO4[[#This Row],[Code]])</f>
        <v>1</v>
      </c>
      <c r="Q454" s="21">
        <f>INVENTARIO4[[#This Row],[Entradas]]-INVENTARIO4[[#This Row],[Salidas]]</f>
        <v>0</v>
      </c>
      <c r="R454" s="61">
        <v>233</v>
      </c>
      <c r="S454" s="20">
        <v>17.600000000000001</v>
      </c>
      <c r="T454" s="20">
        <f t="shared" ref="T454:T517" si="57">R454/S454</f>
        <v>13.238636363636363</v>
      </c>
      <c r="U454" s="21">
        <v>330</v>
      </c>
      <c r="V454" s="20">
        <v>17</v>
      </c>
      <c r="W454" s="20">
        <f t="shared" ref="W454:W517" si="58">U454*V454/1000</f>
        <v>5.61</v>
      </c>
      <c r="X454" s="20">
        <f t="shared" ref="X454:X517" si="59">T454+W454</f>
        <v>18.848636363636363</v>
      </c>
      <c r="Y454" s="20">
        <f t="shared" ref="Y454:Y517" si="60">T454*1.5+W454</f>
        <v>25.467954545454546</v>
      </c>
      <c r="Z454" s="20">
        <v>30</v>
      </c>
      <c r="AA454" s="20">
        <f t="shared" ref="AA454:AA517" si="61">Z454-T454-W454</f>
        <v>11.151363636363637</v>
      </c>
      <c r="AB454" s="20"/>
    </row>
    <row r="455" spans="1:28" ht="14" x14ac:dyDescent="0.15">
      <c r="A455" s="23" t="s">
        <v>1145</v>
      </c>
      <c r="B455" s="89"/>
      <c r="C455" s="22" t="s">
        <v>12</v>
      </c>
      <c r="D455" s="102" t="s">
        <v>50</v>
      </c>
      <c r="E455" s="79" t="s">
        <v>1084</v>
      </c>
      <c r="F455" s="75" t="s">
        <v>697</v>
      </c>
      <c r="G455" s="66" t="s">
        <v>164</v>
      </c>
      <c r="H455" s="21"/>
      <c r="I455" s="21">
        <v>1</v>
      </c>
      <c r="J455" s="21" t="s">
        <v>14</v>
      </c>
      <c r="K455" s="21"/>
      <c r="L455" s="21"/>
      <c r="M455" s="19">
        <f t="shared" si="56"/>
        <v>30</v>
      </c>
      <c r="N455" s="20"/>
      <c r="O455" s="112">
        <v>1</v>
      </c>
      <c r="P455" s="21">
        <f>SUMIFS(VENTAS[Cantidad],VENTAS[Código del producto Vendido],INVENTARIO4[[#This Row],[Code]])</f>
        <v>0</v>
      </c>
      <c r="Q455" s="21">
        <f>INVENTARIO4[[#This Row],[Entradas]]-INVENTARIO4[[#This Row],[Salidas]]</f>
        <v>1</v>
      </c>
      <c r="R455" s="61">
        <v>233</v>
      </c>
      <c r="S455" s="20">
        <v>17.600000000000001</v>
      </c>
      <c r="T455" s="20">
        <f t="shared" si="57"/>
        <v>13.238636363636363</v>
      </c>
      <c r="U455" s="21">
        <v>330</v>
      </c>
      <c r="V455" s="20">
        <v>17</v>
      </c>
      <c r="W455" s="20">
        <f t="shared" si="58"/>
        <v>5.61</v>
      </c>
      <c r="X455" s="20">
        <f t="shared" si="59"/>
        <v>18.848636363636363</v>
      </c>
      <c r="Y455" s="20">
        <f t="shared" si="60"/>
        <v>25.467954545454546</v>
      </c>
      <c r="Z455" s="20">
        <v>30</v>
      </c>
      <c r="AA455" s="20">
        <f t="shared" si="61"/>
        <v>11.151363636363637</v>
      </c>
      <c r="AB455" s="20"/>
    </row>
    <row r="456" spans="1:28" ht="14" x14ac:dyDescent="0.15">
      <c r="A456" s="23" t="s">
        <v>1146</v>
      </c>
      <c r="B456" s="89"/>
      <c r="C456" s="22" t="s">
        <v>12</v>
      </c>
      <c r="D456" s="102" t="s">
        <v>50</v>
      </c>
      <c r="E456" s="79" t="s">
        <v>1085</v>
      </c>
      <c r="F456" s="75" t="s">
        <v>697</v>
      </c>
      <c r="G456" s="66" t="s">
        <v>164</v>
      </c>
      <c r="H456" s="21"/>
      <c r="I456" s="21">
        <v>1</v>
      </c>
      <c r="J456" s="21" t="s">
        <v>14</v>
      </c>
      <c r="K456" s="21"/>
      <c r="L456" s="21"/>
      <c r="M456" s="19" t="e">
        <f t="shared" si="56"/>
        <v>#VALUE!</v>
      </c>
      <c r="N456" s="20"/>
      <c r="O456" s="110">
        <v>0</v>
      </c>
      <c r="P456" s="21">
        <f>SUMIFS(VENTAS[Cantidad],VENTAS[Código del producto Vendido],INVENTARIO4[[#This Row],[Code]])</f>
        <v>0</v>
      </c>
      <c r="Q456" s="21">
        <f>INVENTARIO4[[#This Row],[Entradas]]-INVENTARIO4[[#This Row],[Salidas]]</f>
        <v>0</v>
      </c>
      <c r="R456" s="61" t="s">
        <v>969</v>
      </c>
      <c r="S456" s="20">
        <v>17.600000000000001</v>
      </c>
      <c r="T456" s="20" t="e">
        <f t="shared" si="57"/>
        <v>#VALUE!</v>
      </c>
      <c r="U456" s="21"/>
      <c r="V456" s="20">
        <v>17</v>
      </c>
      <c r="W456" s="20">
        <f t="shared" si="58"/>
        <v>0</v>
      </c>
      <c r="X456" s="20" t="e">
        <f t="shared" si="59"/>
        <v>#VALUE!</v>
      </c>
      <c r="Y456" s="20" t="e">
        <f t="shared" si="60"/>
        <v>#VALUE!</v>
      </c>
      <c r="Z456" s="20" t="e">
        <f>ROUNDUP(Y456,0)</f>
        <v>#VALUE!</v>
      </c>
      <c r="AA456" s="20" t="e">
        <f t="shared" si="61"/>
        <v>#VALUE!</v>
      </c>
      <c r="AB456" s="20"/>
    </row>
    <row r="457" spans="1:28" ht="14" x14ac:dyDescent="0.15">
      <c r="A457" s="23" t="s">
        <v>1147</v>
      </c>
      <c r="B457" s="89"/>
      <c r="C457" s="22" t="s">
        <v>12</v>
      </c>
      <c r="D457" s="102" t="s">
        <v>52</v>
      </c>
      <c r="E457" s="79" t="s">
        <v>1093</v>
      </c>
      <c r="F457" s="75" t="s">
        <v>697</v>
      </c>
      <c r="G457" s="66" t="s">
        <v>164</v>
      </c>
      <c r="H457" s="21"/>
      <c r="I457" s="21">
        <v>1</v>
      </c>
      <c r="J457" s="21" t="s">
        <v>14</v>
      </c>
      <c r="K457" s="21"/>
      <c r="L457" s="21"/>
      <c r="M457" s="19">
        <f t="shared" si="56"/>
        <v>12</v>
      </c>
      <c r="N457" s="20"/>
      <c r="O457" s="110">
        <v>0</v>
      </c>
      <c r="P457" s="21">
        <f>SUMIFS(VENTAS[Cantidad],VENTAS[Código del producto Vendido],INVENTARIO4[[#This Row],[Code]])</f>
        <v>0</v>
      </c>
      <c r="Q457" s="21">
        <f>INVENTARIO4[[#This Row],[Entradas]]-INVENTARIO4[[#This Row],[Salidas]]</f>
        <v>0</v>
      </c>
      <c r="R457" s="61">
        <v>82</v>
      </c>
      <c r="S457" s="20">
        <v>17.600000000000001</v>
      </c>
      <c r="T457" s="20">
        <f t="shared" si="57"/>
        <v>4.6590909090909083</v>
      </c>
      <c r="U457" s="21">
        <v>150</v>
      </c>
      <c r="V457" s="20">
        <v>17</v>
      </c>
      <c r="W457" s="20">
        <f t="shared" si="58"/>
        <v>2.5499999999999998</v>
      </c>
      <c r="X457" s="20">
        <f t="shared" si="59"/>
        <v>7.2090909090909081</v>
      </c>
      <c r="Y457" s="20">
        <f t="shared" si="60"/>
        <v>9.5386363636363622</v>
      </c>
      <c r="Z457" s="20">
        <v>12</v>
      </c>
      <c r="AA457" s="20">
        <f t="shared" si="61"/>
        <v>4.7909090909090919</v>
      </c>
      <c r="AB457" s="20"/>
    </row>
    <row r="458" spans="1:28" ht="14" x14ac:dyDescent="0.15">
      <c r="A458" s="23" t="s">
        <v>1148</v>
      </c>
      <c r="B458" s="89"/>
      <c r="C458" s="22" t="s">
        <v>12</v>
      </c>
      <c r="D458" s="102" t="s">
        <v>52</v>
      </c>
      <c r="E458" s="79" t="s">
        <v>1093</v>
      </c>
      <c r="F458" s="75" t="s">
        <v>695</v>
      </c>
      <c r="G458" s="66" t="s">
        <v>164</v>
      </c>
      <c r="H458" s="21"/>
      <c r="I458" s="21">
        <v>1</v>
      </c>
      <c r="J458" s="21" t="s">
        <v>14</v>
      </c>
      <c r="K458" s="21"/>
      <c r="L458" s="21"/>
      <c r="M458" s="19">
        <f t="shared" si="56"/>
        <v>12</v>
      </c>
      <c r="N458" s="20"/>
      <c r="O458" s="110">
        <v>0</v>
      </c>
      <c r="P458" s="21">
        <f>SUMIFS(VENTAS[Cantidad],VENTAS[Código del producto Vendido],INVENTARIO4[[#This Row],[Code]])</f>
        <v>0</v>
      </c>
      <c r="Q458" s="21">
        <f>INVENTARIO4[[#This Row],[Entradas]]-INVENTARIO4[[#This Row],[Salidas]]</f>
        <v>0</v>
      </c>
      <c r="R458" s="61">
        <v>82</v>
      </c>
      <c r="S458" s="20">
        <v>17.600000000000001</v>
      </c>
      <c r="T458" s="20">
        <f t="shared" si="57"/>
        <v>4.6590909090909083</v>
      </c>
      <c r="U458" s="21">
        <v>150</v>
      </c>
      <c r="V458" s="20">
        <v>17</v>
      </c>
      <c r="W458" s="20">
        <f t="shared" si="58"/>
        <v>2.5499999999999998</v>
      </c>
      <c r="X458" s="20">
        <f t="shared" si="59"/>
        <v>7.2090909090909081</v>
      </c>
      <c r="Y458" s="20">
        <f t="shared" si="60"/>
        <v>9.5386363636363622</v>
      </c>
      <c r="Z458" s="20">
        <v>12</v>
      </c>
      <c r="AA458" s="20">
        <f t="shared" si="61"/>
        <v>4.7909090909090919</v>
      </c>
      <c r="AB458" s="20"/>
    </row>
    <row r="459" spans="1:28" ht="14" x14ac:dyDescent="0.15">
      <c r="A459" s="23" t="s">
        <v>1149</v>
      </c>
      <c r="B459" s="89"/>
      <c r="C459" s="22" t="s">
        <v>12</v>
      </c>
      <c r="D459" s="102" t="s">
        <v>891</v>
      </c>
      <c r="E459" s="79" t="s">
        <v>1086</v>
      </c>
      <c r="F459" s="75" t="s">
        <v>692</v>
      </c>
      <c r="G459" s="66" t="s">
        <v>164</v>
      </c>
      <c r="H459" s="21"/>
      <c r="I459" s="21">
        <v>1</v>
      </c>
      <c r="J459" s="21" t="s">
        <v>14</v>
      </c>
      <c r="K459" s="21"/>
      <c r="L459" s="21"/>
      <c r="M459" s="19">
        <f t="shared" si="56"/>
        <v>25</v>
      </c>
      <c r="N459" s="20"/>
      <c r="O459" s="110">
        <v>0</v>
      </c>
      <c r="P459" s="21">
        <f>SUMIFS(VENTAS[Cantidad],VENTAS[Código del producto Vendido],INVENTARIO4[[#This Row],[Code]])</f>
        <v>0</v>
      </c>
      <c r="Q459" s="21">
        <f>INVENTARIO4[[#This Row],[Entradas]]-INVENTARIO4[[#This Row],[Salidas]]</f>
        <v>0</v>
      </c>
      <c r="R459" s="61">
        <v>163</v>
      </c>
      <c r="S459" s="20">
        <v>17.600000000000001</v>
      </c>
      <c r="T459" s="20">
        <f t="shared" si="57"/>
        <v>9.2613636363636349</v>
      </c>
      <c r="U459" s="21">
        <v>330</v>
      </c>
      <c r="V459" s="20">
        <v>17</v>
      </c>
      <c r="W459" s="20">
        <f t="shared" si="58"/>
        <v>5.61</v>
      </c>
      <c r="X459" s="20">
        <f t="shared" si="59"/>
        <v>14.871363636363636</v>
      </c>
      <c r="Y459" s="20">
        <f t="shared" si="60"/>
        <v>19.502045454545453</v>
      </c>
      <c r="Z459" s="20">
        <v>25</v>
      </c>
      <c r="AA459" s="20">
        <f t="shared" si="61"/>
        <v>10.128636363636364</v>
      </c>
      <c r="AB459" s="20"/>
    </row>
    <row r="460" spans="1:28" ht="14" x14ac:dyDescent="0.15">
      <c r="A460" s="23" t="s">
        <v>1150</v>
      </c>
      <c r="B460" s="89"/>
      <c r="C460" s="22" t="s">
        <v>12</v>
      </c>
      <c r="D460" s="102" t="s">
        <v>891</v>
      </c>
      <c r="E460" s="79" t="s">
        <v>1086</v>
      </c>
      <c r="F460" s="75" t="s">
        <v>695</v>
      </c>
      <c r="G460" s="66" t="s">
        <v>164</v>
      </c>
      <c r="H460" s="21"/>
      <c r="I460" s="21">
        <v>1</v>
      </c>
      <c r="J460" s="21" t="s">
        <v>14</v>
      </c>
      <c r="K460" s="21"/>
      <c r="L460" s="21"/>
      <c r="M460" s="19">
        <f t="shared" si="56"/>
        <v>25</v>
      </c>
      <c r="N460" s="20"/>
      <c r="O460" s="110">
        <v>0</v>
      </c>
      <c r="P460" s="21">
        <f>SUMIFS(VENTAS[Cantidad],VENTAS[Código del producto Vendido],INVENTARIO4[[#This Row],[Code]])</f>
        <v>0</v>
      </c>
      <c r="Q460" s="21">
        <f>INVENTARIO4[[#This Row],[Entradas]]-INVENTARIO4[[#This Row],[Salidas]]</f>
        <v>0</v>
      </c>
      <c r="R460" s="61">
        <v>163</v>
      </c>
      <c r="S460" s="20">
        <v>17.600000000000001</v>
      </c>
      <c r="T460" s="20">
        <f t="shared" si="57"/>
        <v>9.2613636363636349</v>
      </c>
      <c r="U460" s="21">
        <v>330</v>
      </c>
      <c r="V460" s="20">
        <v>17</v>
      </c>
      <c r="W460" s="20">
        <f t="shared" si="58"/>
        <v>5.61</v>
      </c>
      <c r="X460" s="20">
        <f t="shared" si="59"/>
        <v>14.871363636363636</v>
      </c>
      <c r="Y460" s="20">
        <f t="shared" si="60"/>
        <v>19.502045454545453</v>
      </c>
      <c r="Z460" s="20">
        <v>25</v>
      </c>
      <c r="AA460" s="20">
        <f t="shared" si="61"/>
        <v>10.128636363636364</v>
      </c>
      <c r="AB460" s="20"/>
    </row>
    <row r="461" spans="1:28" ht="14" x14ac:dyDescent="0.15">
      <c r="A461" s="23" t="s">
        <v>1151</v>
      </c>
      <c r="B461" s="89"/>
      <c r="C461" s="22" t="s">
        <v>12</v>
      </c>
      <c r="D461" s="102" t="s">
        <v>891</v>
      </c>
      <c r="E461" s="79" t="s">
        <v>1086</v>
      </c>
      <c r="F461" s="75" t="s">
        <v>697</v>
      </c>
      <c r="G461" s="66" t="s">
        <v>164</v>
      </c>
      <c r="H461" s="21"/>
      <c r="I461" s="21">
        <v>1</v>
      </c>
      <c r="J461" s="21" t="s">
        <v>14</v>
      </c>
      <c r="K461" s="21"/>
      <c r="L461" s="21"/>
      <c r="M461" s="19">
        <f t="shared" si="56"/>
        <v>25</v>
      </c>
      <c r="N461" s="20"/>
      <c r="O461" s="110">
        <v>1</v>
      </c>
      <c r="P461" s="21">
        <f>SUMIFS(VENTAS[Cantidad],VENTAS[Código del producto Vendido],INVENTARIO4[[#This Row],[Code]])</f>
        <v>2</v>
      </c>
      <c r="Q461" s="21">
        <f>INVENTARIO4[[#This Row],[Entradas]]-INVENTARIO4[[#This Row],[Salidas]]</f>
        <v>-1</v>
      </c>
      <c r="R461" s="61">
        <v>163</v>
      </c>
      <c r="S461" s="20">
        <v>17.600000000000001</v>
      </c>
      <c r="T461" s="20">
        <f t="shared" si="57"/>
        <v>9.2613636363636349</v>
      </c>
      <c r="U461" s="21">
        <v>330</v>
      </c>
      <c r="V461" s="20">
        <v>17</v>
      </c>
      <c r="W461" s="20">
        <f t="shared" si="58"/>
        <v>5.61</v>
      </c>
      <c r="X461" s="20">
        <f t="shared" si="59"/>
        <v>14.871363636363636</v>
      </c>
      <c r="Y461" s="20">
        <f t="shared" si="60"/>
        <v>19.502045454545453</v>
      </c>
      <c r="Z461" s="20">
        <v>25</v>
      </c>
      <c r="AA461" s="20">
        <f t="shared" si="61"/>
        <v>10.128636363636364</v>
      </c>
      <c r="AB461" s="26" t="s">
        <v>1096</v>
      </c>
    </row>
    <row r="462" spans="1:28" ht="28" x14ac:dyDescent="0.15">
      <c r="A462" s="23" t="s">
        <v>1302</v>
      </c>
      <c r="B462" s="89"/>
      <c r="C462" s="22" t="s">
        <v>12</v>
      </c>
      <c r="D462" s="102" t="s">
        <v>1107</v>
      </c>
      <c r="E462" s="79" t="s">
        <v>974</v>
      </c>
      <c r="F462" s="74" t="s">
        <v>975</v>
      </c>
      <c r="G462" s="66" t="s">
        <v>164</v>
      </c>
      <c r="H462" s="21"/>
      <c r="I462" s="21">
        <v>1</v>
      </c>
      <c r="J462" s="21" t="s">
        <v>14</v>
      </c>
      <c r="K462" s="21"/>
      <c r="L462" s="21"/>
      <c r="M462" s="19">
        <f t="shared" si="56"/>
        <v>20</v>
      </c>
      <c r="N462" s="20"/>
      <c r="O462" s="110">
        <v>1</v>
      </c>
      <c r="P462" s="21">
        <f>SUMIFS(VENTAS[Cantidad],VENTAS[Código del producto Vendido],INVENTARIO4[[#This Row],[Code]])</f>
        <v>0</v>
      </c>
      <c r="Q462" s="21">
        <f>INVENTARIO4[[#This Row],[Entradas]]-INVENTARIO4[[#This Row],[Salidas]]</f>
        <v>1</v>
      </c>
      <c r="R462" s="61">
        <v>158</v>
      </c>
      <c r="S462" s="20">
        <v>17.600000000000001</v>
      </c>
      <c r="T462" s="20">
        <f t="shared" si="57"/>
        <v>8.9772727272727266</v>
      </c>
      <c r="U462" s="21">
        <v>200</v>
      </c>
      <c r="V462" s="20">
        <v>17</v>
      </c>
      <c r="W462" s="20">
        <f t="shared" si="58"/>
        <v>3.4</v>
      </c>
      <c r="X462" s="20">
        <f t="shared" si="59"/>
        <v>12.377272727272727</v>
      </c>
      <c r="Y462" s="20">
        <f t="shared" si="60"/>
        <v>16.865909090909089</v>
      </c>
      <c r="Z462" s="20">
        <v>20</v>
      </c>
      <c r="AA462" s="20">
        <f t="shared" si="61"/>
        <v>7.622727272727273</v>
      </c>
      <c r="AB462" s="20"/>
    </row>
    <row r="463" spans="1:28" ht="14" x14ac:dyDescent="0.15">
      <c r="A463" s="23" t="s">
        <v>1138</v>
      </c>
      <c r="B463" s="89"/>
      <c r="C463" s="22" t="s">
        <v>12</v>
      </c>
      <c r="D463" s="102" t="s">
        <v>415</v>
      </c>
      <c r="E463" s="79" t="s">
        <v>978</v>
      </c>
      <c r="F463" s="75" t="s">
        <v>698</v>
      </c>
      <c r="G463" s="66" t="s">
        <v>164</v>
      </c>
      <c r="H463" s="21"/>
      <c r="I463" s="21">
        <v>1</v>
      </c>
      <c r="J463" s="21" t="s">
        <v>14</v>
      </c>
      <c r="K463" s="21"/>
      <c r="L463" s="21"/>
      <c r="M463" s="19">
        <f t="shared" si="56"/>
        <v>22</v>
      </c>
      <c r="N463" s="20"/>
      <c r="O463" s="110">
        <v>1</v>
      </c>
      <c r="P463" s="21">
        <f>SUMIFS(VENTAS[Cantidad],VENTAS[Código del producto Vendido],INVENTARIO4[[#This Row],[Code]])</f>
        <v>1</v>
      </c>
      <c r="Q463" s="21">
        <f>INVENTARIO4[[#This Row],[Entradas]]-INVENTARIO4[[#This Row],[Salidas]]</f>
        <v>0</v>
      </c>
      <c r="R463" s="61">
        <v>150</v>
      </c>
      <c r="S463" s="20">
        <v>17.600000000000001</v>
      </c>
      <c r="T463" s="20">
        <f t="shared" si="57"/>
        <v>8.5227272727272716</v>
      </c>
      <c r="U463" s="21">
        <v>200</v>
      </c>
      <c r="V463" s="20">
        <v>17</v>
      </c>
      <c r="W463" s="20">
        <f t="shared" si="58"/>
        <v>3.4</v>
      </c>
      <c r="X463" s="20">
        <f t="shared" si="59"/>
        <v>11.922727272727272</v>
      </c>
      <c r="Y463" s="20">
        <f t="shared" si="60"/>
        <v>16.184090909090905</v>
      </c>
      <c r="Z463" s="20">
        <v>22</v>
      </c>
      <c r="AA463" s="20">
        <f t="shared" si="61"/>
        <v>10.077272727272728</v>
      </c>
      <c r="AB463" s="20" t="s">
        <v>1097</v>
      </c>
    </row>
    <row r="464" spans="1:28" ht="14" x14ac:dyDescent="0.15">
      <c r="A464" s="23" t="s">
        <v>1152</v>
      </c>
      <c r="B464" s="89"/>
      <c r="C464" s="22" t="s">
        <v>12</v>
      </c>
      <c r="D464" s="102" t="s">
        <v>891</v>
      </c>
      <c r="E464" s="79" t="s">
        <v>1087</v>
      </c>
      <c r="F464" s="74" t="s">
        <v>692</v>
      </c>
      <c r="G464" s="66" t="s">
        <v>164</v>
      </c>
      <c r="H464" s="21"/>
      <c r="I464" s="21">
        <v>1</v>
      </c>
      <c r="J464" s="21" t="s">
        <v>14</v>
      </c>
      <c r="K464" s="21"/>
      <c r="L464" s="21"/>
      <c r="M464" s="19">
        <f t="shared" si="56"/>
        <v>30</v>
      </c>
      <c r="N464" s="20"/>
      <c r="O464" s="110">
        <v>0</v>
      </c>
      <c r="P464" s="21">
        <f>SUMIFS(VENTAS[Cantidad],VENTAS[Código del producto Vendido],INVENTARIO4[[#This Row],[Code]])</f>
        <v>0</v>
      </c>
      <c r="Q464" s="21">
        <f>INVENTARIO4[[#This Row],[Entradas]]-INVENTARIO4[[#This Row],[Salidas]]</f>
        <v>0</v>
      </c>
      <c r="R464" s="61">
        <v>246</v>
      </c>
      <c r="S464" s="20">
        <v>17.600000000000001</v>
      </c>
      <c r="T464" s="20">
        <f t="shared" si="57"/>
        <v>13.977272727272727</v>
      </c>
      <c r="U464" s="21">
        <v>435</v>
      </c>
      <c r="V464" s="20">
        <v>17</v>
      </c>
      <c r="W464" s="20">
        <f t="shared" si="58"/>
        <v>7.3949999999999996</v>
      </c>
      <c r="X464" s="20">
        <f t="shared" si="59"/>
        <v>21.372272727272726</v>
      </c>
      <c r="Y464" s="20">
        <f t="shared" si="60"/>
        <v>28.36090909090909</v>
      </c>
      <c r="Z464" s="20">
        <v>30</v>
      </c>
      <c r="AA464" s="20">
        <f t="shared" si="61"/>
        <v>8.6277272727272738</v>
      </c>
      <c r="AB464" s="20"/>
    </row>
    <row r="465" spans="1:28" ht="14" x14ac:dyDescent="0.15">
      <c r="A465" s="23" t="s">
        <v>1153</v>
      </c>
      <c r="B465" s="89"/>
      <c r="C465" s="22" t="s">
        <v>12</v>
      </c>
      <c r="D465" s="102" t="s">
        <v>891</v>
      </c>
      <c r="E465" s="79" t="s">
        <v>1087</v>
      </c>
      <c r="F465" s="75" t="s">
        <v>695</v>
      </c>
      <c r="G465" s="66" t="s">
        <v>164</v>
      </c>
      <c r="H465" s="21"/>
      <c r="I465" s="21">
        <v>1</v>
      </c>
      <c r="J465" s="21" t="s">
        <v>14</v>
      </c>
      <c r="K465" s="21"/>
      <c r="L465" s="21"/>
      <c r="M465" s="19">
        <f t="shared" si="56"/>
        <v>30</v>
      </c>
      <c r="N465" s="20"/>
      <c r="O465" s="110">
        <v>0</v>
      </c>
      <c r="P465" s="21">
        <f>SUMIFS(VENTAS[Cantidad],VENTAS[Código del producto Vendido],INVENTARIO4[[#This Row],[Code]])</f>
        <v>0</v>
      </c>
      <c r="Q465" s="21">
        <f>INVENTARIO4[[#This Row],[Entradas]]-INVENTARIO4[[#This Row],[Salidas]]</f>
        <v>0</v>
      </c>
      <c r="R465" s="61">
        <v>246</v>
      </c>
      <c r="S465" s="20">
        <v>17.600000000000001</v>
      </c>
      <c r="T465" s="20">
        <f t="shared" si="57"/>
        <v>13.977272727272727</v>
      </c>
      <c r="U465" s="21">
        <v>435</v>
      </c>
      <c r="V465" s="20">
        <v>17</v>
      </c>
      <c r="W465" s="20">
        <f t="shared" si="58"/>
        <v>7.3949999999999996</v>
      </c>
      <c r="X465" s="20">
        <f t="shared" si="59"/>
        <v>21.372272727272726</v>
      </c>
      <c r="Y465" s="20">
        <f t="shared" si="60"/>
        <v>28.36090909090909</v>
      </c>
      <c r="Z465" s="20">
        <v>30</v>
      </c>
      <c r="AA465" s="20">
        <f t="shared" si="61"/>
        <v>8.6277272727272738</v>
      </c>
      <c r="AB465" s="20"/>
    </row>
    <row r="466" spans="1:28" ht="14" x14ac:dyDescent="0.15">
      <c r="A466" s="23" t="s">
        <v>1154</v>
      </c>
      <c r="B466" s="89"/>
      <c r="C466" s="22" t="s">
        <v>12</v>
      </c>
      <c r="D466" s="102" t="s">
        <v>891</v>
      </c>
      <c r="E466" s="79" t="s">
        <v>1087</v>
      </c>
      <c r="F466" s="75" t="s">
        <v>697</v>
      </c>
      <c r="G466" s="66" t="s">
        <v>164</v>
      </c>
      <c r="H466" s="21"/>
      <c r="I466" s="21">
        <v>1</v>
      </c>
      <c r="J466" s="21" t="s">
        <v>14</v>
      </c>
      <c r="K466" s="21"/>
      <c r="L466" s="21"/>
      <c r="M466" s="19">
        <f t="shared" si="56"/>
        <v>30</v>
      </c>
      <c r="N466" s="20"/>
      <c r="O466" s="110">
        <v>2</v>
      </c>
      <c r="P466" s="21">
        <f>SUMIFS(VENTAS[Cantidad],VENTAS[Código del producto Vendido],INVENTARIO4[[#This Row],[Code]])</f>
        <v>0</v>
      </c>
      <c r="Q466" s="21">
        <f>INVENTARIO4[[#This Row],[Entradas]]-INVENTARIO4[[#This Row],[Salidas]]</f>
        <v>2</v>
      </c>
      <c r="R466" s="61">
        <v>246</v>
      </c>
      <c r="S466" s="20">
        <v>17.600000000000001</v>
      </c>
      <c r="T466" s="20">
        <f t="shared" si="57"/>
        <v>13.977272727272727</v>
      </c>
      <c r="U466" s="21">
        <v>435</v>
      </c>
      <c r="V466" s="20">
        <v>17</v>
      </c>
      <c r="W466" s="20">
        <f t="shared" si="58"/>
        <v>7.3949999999999996</v>
      </c>
      <c r="X466" s="20">
        <f t="shared" si="59"/>
        <v>21.372272727272726</v>
      </c>
      <c r="Y466" s="20">
        <f t="shared" si="60"/>
        <v>28.36090909090909</v>
      </c>
      <c r="Z466" s="20">
        <v>30</v>
      </c>
      <c r="AA466" s="20">
        <f t="shared" si="61"/>
        <v>8.6277272727272738</v>
      </c>
      <c r="AB466" s="20"/>
    </row>
    <row r="467" spans="1:28" ht="14" x14ac:dyDescent="0.15">
      <c r="A467" s="23" t="s">
        <v>1155</v>
      </c>
      <c r="B467" s="89"/>
      <c r="C467" s="22" t="s">
        <v>12</v>
      </c>
      <c r="D467" s="102" t="s">
        <v>891</v>
      </c>
      <c r="E467" s="79" t="s">
        <v>1087</v>
      </c>
      <c r="F467" s="75" t="s">
        <v>698</v>
      </c>
      <c r="G467" s="66" t="s">
        <v>164</v>
      </c>
      <c r="H467" s="21"/>
      <c r="I467" s="21">
        <v>1</v>
      </c>
      <c r="J467" s="21" t="s">
        <v>14</v>
      </c>
      <c r="K467" s="21"/>
      <c r="L467" s="21"/>
      <c r="M467" s="19">
        <f t="shared" si="56"/>
        <v>30</v>
      </c>
      <c r="N467" s="20"/>
      <c r="O467" s="112">
        <v>2</v>
      </c>
      <c r="P467" s="21">
        <f>SUMIFS(VENTAS[Cantidad],VENTAS[Código del producto Vendido],INVENTARIO4[[#This Row],[Code]])</f>
        <v>0</v>
      </c>
      <c r="Q467" s="21">
        <f>INVENTARIO4[[#This Row],[Entradas]]-INVENTARIO4[[#This Row],[Salidas]]</f>
        <v>2</v>
      </c>
      <c r="R467" s="61">
        <v>246</v>
      </c>
      <c r="S467" s="20">
        <v>17.600000000000001</v>
      </c>
      <c r="T467" s="20">
        <f t="shared" si="57"/>
        <v>13.977272727272727</v>
      </c>
      <c r="U467" s="21">
        <v>435</v>
      </c>
      <c r="V467" s="20">
        <v>17</v>
      </c>
      <c r="W467" s="20">
        <f t="shared" si="58"/>
        <v>7.3949999999999996</v>
      </c>
      <c r="X467" s="20">
        <f t="shared" si="59"/>
        <v>21.372272727272726</v>
      </c>
      <c r="Y467" s="20">
        <f t="shared" si="60"/>
        <v>28.36090909090909</v>
      </c>
      <c r="Z467" s="20">
        <v>30</v>
      </c>
      <c r="AA467" s="20">
        <f t="shared" si="61"/>
        <v>8.6277272727272738</v>
      </c>
      <c r="AB467" s="20"/>
    </row>
    <row r="468" spans="1:28" ht="14" x14ac:dyDescent="0.15">
      <c r="A468" s="23" t="s">
        <v>1156</v>
      </c>
      <c r="B468" s="89"/>
      <c r="C468" s="22" t="s">
        <v>12</v>
      </c>
      <c r="D468" s="102" t="s">
        <v>52</v>
      </c>
      <c r="E468" s="79" t="s">
        <v>1094</v>
      </c>
      <c r="F468" s="75" t="s">
        <v>698</v>
      </c>
      <c r="G468" s="66" t="s">
        <v>164</v>
      </c>
      <c r="H468" s="21"/>
      <c r="I468" s="21">
        <v>1</v>
      </c>
      <c r="J468" s="21" t="s">
        <v>14</v>
      </c>
      <c r="K468" s="21"/>
      <c r="L468" s="21"/>
      <c r="M468" s="19">
        <f t="shared" si="56"/>
        <v>12</v>
      </c>
      <c r="N468" s="20"/>
      <c r="O468" s="110">
        <v>0</v>
      </c>
      <c r="P468" s="21">
        <f>SUMIFS(VENTAS[Cantidad],VENTAS[Código del producto Vendido],INVENTARIO4[[#This Row],[Code]])</f>
        <v>0</v>
      </c>
      <c r="Q468" s="21">
        <f>INVENTARIO4[[#This Row],[Entradas]]-INVENTARIO4[[#This Row],[Salidas]]</f>
        <v>0</v>
      </c>
      <c r="R468" s="61">
        <v>82</v>
      </c>
      <c r="S468" s="20">
        <v>17.600000000000001</v>
      </c>
      <c r="T468" s="20">
        <f t="shared" si="57"/>
        <v>4.6590909090909083</v>
      </c>
      <c r="U468" s="21">
        <v>125</v>
      </c>
      <c r="V468" s="20">
        <v>17</v>
      </c>
      <c r="W468" s="20">
        <f t="shared" si="58"/>
        <v>2.125</v>
      </c>
      <c r="X468" s="20">
        <f t="shared" si="59"/>
        <v>6.7840909090909083</v>
      </c>
      <c r="Y468" s="20">
        <f t="shared" si="60"/>
        <v>9.1136363636363633</v>
      </c>
      <c r="Z468" s="20">
        <v>12</v>
      </c>
      <c r="AA468" s="20">
        <f t="shared" si="61"/>
        <v>5.2159090909090917</v>
      </c>
      <c r="AB468" s="20"/>
    </row>
    <row r="469" spans="1:28" ht="14" x14ac:dyDescent="0.15">
      <c r="A469" s="23" t="s">
        <v>1157</v>
      </c>
      <c r="B469" s="89"/>
      <c r="C469" s="22" t="s">
        <v>12</v>
      </c>
      <c r="D469" s="102" t="s">
        <v>52</v>
      </c>
      <c r="E469" s="79" t="s">
        <v>1094</v>
      </c>
      <c r="F469" s="75" t="s">
        <v>697</v>
      </c>
      <c r="G469" s="66" t="s">
        <v>164</v>
      </c>
      <c r="H469" s="21"/>
      <c r="I469" s="21">
        <v>1</v>
      </c>
      <c r="J469" s="21" t="s">
        <v>14</v>
      </c>
      <c r="K469" s="21"/>
      <c r="L469" s="21"/>
      <c r="M469" s="19">
        <f t="shared" si="56"/>
        <v>12</v>
      </c>
      <c r="N469" s="20"/>
      <c r="O469" s="112">
        <v>1</v>
      </c>
      <c r="P469" s="21">
        <f>SUMIFS(VENTAS[Cantidad],VENTAS[Código del producto Vendido],INVENTARIO4[[#This Row],[Code]])</f>
        <v>0</v>
      </c>
      <c r="Q469" s="21">
        <f>INVENTARIO4[[#This Row],[Entradas]]-INVENTARIO4[[#This Row],[Salidas]]</f>
        <v>1</v>
      </c>
      <c r="R469" s="61">
        <v>82</v>
      </c>
      <c r="S469" s="20">
        <v>17.600000000000001</v>
      </c>
      <c r="T469" s="20">
        <f t="shared" si="57"/>
        <v>4.6590909090909083</v>
      </c>
      <c r="U469" s="21">
        <v>125</v>
      </c>
      <c r="V469" s="20">
        <v>17</v>
      </c>
      <c r="W469" s="20">
        <f t="shared" si="58"/>
        <v>2.125</v>
      </c>
      <c r="X469" s="20">
        <f t="shared" si="59"/>
        <v>6.7840909090909083</v>
      </c>
      <c r="Y469" s="20">
        <f t="shared" si="60"/>
        <v>9.1136363636363633</v>
      </c>
      <c r="Z469" s="20">
        <v>12</v>
      </c>
      <c r="AA469" s="20">
        <f t="shared" si="61"/>
        <v>5.2159090909090917</v>
      </c>
      <c r="AB469" s="20"/>
    </row>
    <row r="470" spans="1:28" ht="14" x14ac:dyDescent="0.15">
      <c r="A470" s="23" t="s">
        <v>1158</v>
      </c>
      <c r="B470" s="89"/>
      <c r="C470" s="22" t="s">
        <v>12</v>
      </c>
      <c r="D470" s="102" t="s">
        <v>52</v>
      </c>
      <c r="E470" s="79" t="s">
        <v>1094</v>
      </c>
      <c r="F470" s="74" t="s">
        <v>695</v>
      </c>
      <c r="G470" s="66" t="s">
        <v>164</v>
      </c>
      <c r="H470" s="21"/>
      <c r="I470" s="21">
        <v>1</v>
      </c>
      <c r="J470" s="21" t="s">
        <v>14</v>
      </c>
      <c r="K470" s="21"/>
      <c r="L470" s="21"/>
      <c r="M470" s="19">
        <f t="shared" si="56"/>
        <v>12</v>
      </c>
      <c r="N470" s="20"/>
      <c r="O470" s="110">
        <v>1</v>
      </c>
      <c r="P470" s="21">
        <f>SUMIFS(VENTAS[Cantidad],VENTAS[Código del producto Vendido],INVENTARIO4[[#This Row],[Code]])</f>
        <v>0</v>
      </c>
      <c r="Q470" s="21">
        <f>INVENTARIO4[[#This Row],[Entradas]]-INVENTARIO4[[#This Row],[Salidas]]</f>
        <v>1</v>
      </c>
      <c r="R470" s="61">
        <v>82</v>
      </c>
      <c r="S470" s="20">
        <v>17.600000000000001</v>
      </c>
      <c r="T470" s="20">
        <f t="shared" si="57"/>
        <v>4.6590909090909083</v>
      </c>
      <c r="U470" s="21">
        <v>125</v>
      </c>
      <c r="V470" s="20">
        <v>17</v>
      </c>
      <c r="W470" s="20">
        <f t="shared" si="58"/>
        <v>2.125</v>
      </c>
      <c r="X470" s="20">
        <f t="shared" si="59"/>
        <v>6.7840909090909083</v>
      </c>
      <c r="Y470" s="20">
        <f t="shared" si="60"/>
        <v>9.1136363636363633</v>
      </c>
      <c r="Z470" s="20">
        <v>12</v>
      </c>
      <c r="AA470" s="20">
        <f t="shared" si="61"/>
        <v>5.2159090909090917</v>
      </c>
      <c r="AB470" s="20"/>
    </row>
    <row r="471" spans="1:28" ht="14" x14ac:dyDescent="0.15">
      <c r="A471" s="23" t="s">
        <v>1139</v>
      </c>
      <c r="B471" s="89"/>
      <c r="C471" s="22" t="s">
        <v>12</v>
      </c>
      <c r="D471" s="102" t="s">
        <v>415</v>
      </c>
      <c r="E471" s="79" t="s">
        <v>1088</v>
      </c>
      <c r="F471" s="75" t="s">
        <v>695</v>
      </c>
      <c r="G471" s="66" t="s">
        <v>164</v>
      </c>
      <c r="H471" s="21"/>
      <c r="I471" s="21">
        <v>1</v>
      </c>
      <c r="J471" s="21" t="s">
        <v>14</v>
      </c>
      <c r="K471" s="21"/>
      <c r="L471" s="21"/>
      <c r="M471" s="19">
        <f t="shared" si="56"/>
        <v>25</v>
      </c>
      <c r="N471" s="20"/>
      <c r="O471" s="110">
        <v>0</v>
      </c>
      <c r="P471" s="21">
        <f>SUMIFS(VENTAS[Cantidad],VENTAS[Código del producto Vendido],INVENTARIO4[[#This Row],[Code]])</f>
        <v>0</v>
      </c>
      <c r="Q471" s="21">
        <f>INVENTARIO4[[#This Row],[Entradas]]-INVENTARIO4[[#This Row],[Salidas]]</f>
        <v>0</v>
      </c>
      <c r="R471" s="61">
        <v>165</v>
      </c>
      <c r="S471" s="20">
        <v>17.600000000000001</v>
      </c>
      <c r="T471" s="20">
        <f t="shared" si="57"/>
        <v>9.375</v>
      </c>
      <c r="U471" s="21">
        <v>350</v>
      </c>
      <c r="V471" s="20">
        <v>17</v>
      </c>
      <c r="W471" s="20">
        <f t="shared" si="58"/>
        <v>5.95</v>
      </c>
      <c r="X471" s="20">
        <f t="shared" si="59"/>
        <v>15.324999999999999</v>
      </c>
      <c r="Y471" s="20">
        <f t="shared" si="60"/>
        <v>20.012499999999999</v>
      </c>
      <c r="Z471" s="20">
        <v>25</v>
      </c>
      <c r="AA471" s="20">
        <f t="shared" si="61"/>
        <v>9.6750000000000007</v>
      </c>
      <c r="AB471" s="20"/>
    </row>
    <row r="472" spans="1:28" ht="14" x14ac:dyDescent="0.15">
      <c r="A472" s="23" t="s">
        <v>1140</v>
      </c>
      <c r="B472" s="89"/>
      <c r="C472" s="22" t="s">
        <v>12</v>
      </c>
      <c r="D472" s="102" t="s">
        <v>415</v>
      </c>
      <c r="E472" s="79" t="s">
        <v>1088</v>
      </c>
      <c r="F472" s="55" t="s">
        <v>698</v>
      </c>
      <c r="G472" s="66" t="s">
        <v>164</v>
      </c>
      <c r="H472" s="21"/>
      <c r="I472" s="21">
        <v>1</v>
      </c>
      <c r="J472" s="21" t="s">
        <v>14</v>
      </c>
      <c r="K472" s="21"/>
      <c r="L472" s="21"/>
      <c r="M472" s="19">
        <f t="shared" si="56"/>
        <v>25</v>
      </c>
      <c r="N472" s="20"/>
      <c r="O472" s="110">
        <v>2</v>
      </c>
      <c r="P472" s="21">
        <f>SUMIFS(VENTAS[Cantidad],VENTAS[Código del producto Vendido],INVENTARIO4[[#This Row],[Code]])</f>
        <v>0</v>
      </c>
      <c r="Q472" s="21">
        <f>INVENTARIO4[[#This Row],[Entradas]]-INVENTARIO4[[#This Row],[Salidas]]</f>
        <v>2</v>
      </c>
      <c r="R472" s="20">
        <v>165</v>
      </c>
      <c r="S472" s="20">
        <v>17.600000000000001</v>
      </c>
      <c r="T472" s="20">
        <f t="shared" si="57"/>
        <v>9.375</v>
      </c>
      <c r="U472" s="21">
        <v>350</v>
      </c>
      <c r="V472" s="20">
        <v>17</v>
      </c>
      <c r="W472" s="20">
        <f t="shared" si="58"/>
        <v>5.95</v>
      </c>
      <c r="X472" s="20">
        <f t="shared" si="59"/>
        <v>15.324999999999999</v>
      </c>
      <c r="Y472" s="20">
        <f t="shared" si="60"/>
        <v>20.012499999999999</v>
      </c>
      <c r="Z472" s="20">
        <v>25</v>
      </c>
      <c r="AA472" s="20">
        <f t="shared" si="61"/>
        <v>9.6750000000000007</v>
      </c>
      <c r="AB472" s="20"/>
    </row>
    <row r="473" spans="1:28" ht="28" x14ac:dyDescent="0.15">
      <c r="A473" s="23" t="s">
        <v>1303</v>
      </c>
      <c r="B473" s="89"/>
      <c r="C473" s="22" t="s">
        <v>12</v>
      </c>
      <c r="D473" s="102" t="s">
        <v>1107</v>
      </c>
      <c r="E473" s="6" t="s">
        <v>1089</v>
      </c>
      <c r="F473" s="51" t="s">
        <v>975</v>
      </c>
      <c r="G473" s="66" t="s">
        <v>164</v>
      </c>
      <c r="H473" s="21"/>
      <c r="I473" s="21">
        <v>1</v>
      </c>
      <c r="J473" s="21" t="s">
        <v>14</v>
      </c>
      <c r="K473" s="21"/>
      <c r="L473" s="21"/>
      <c r="M473" s="19">
        <f t="shared" si="56"/>
        <v>25</v>
      </c>
      <c r="N473" s="20"/>
      <c r="O473" s="112">
        <v>1</v>
      </c>
      <c r="P473" s="21">
        <f>SUMIFS(VENTAS[Cantidad],VENTAS[Código del producto Vendido],INVENTARIO4[[#This Row],[Code]])</f>
        <v>0</v>
      </c>
      <c r="Q473" s="21">
        <f>INVENTARIO4[[#This Row],[Entradas]]-INVENTARIO4[[#This Row],[Salidas]]</f>
        <v>1</v>
      </c>
      <c r="R473" s="20">
        <v>180</v>
      </c>
      <c r="S473" s="20">
        <v>17.600000000000001</v>
      </c>
      <c r="T473" s="20">
        <f t="shared" si="57"/>
        <v>10.227272727272727</v>
      </c>
      <c r="U473" s="21">
        <v>250</v>
      </c>
      <c r="V473" s="20">
        <v>17</v>
      </c>
      <c r="W473" s="20">
        <f t="shared" si="58"/>
        <v>4.25</v>
      </c>
      <c r="X473" s="20">
        <f t="shared" si="59"/>
        <v>14.477272727272727</v>
      </c>
      <c r="Y473" s="20">
        <f t="shared" si="60"/>
        <v>19.59090909090909</v>
      </c>
      <c r="Z473" s="20">
        <v>25</v>
      </c>
      <c r="AA473" s="20">
        <f t="shared" si="61"/>
        <v>10.522727272727273</v>
      </c>
      <c r="AB473" s="20" t="s">
        <v>1083</v>
      </c>
    </row>
    <row r="474" spans="1:28" ht="14" x14ac:dyDescent="0.15">
      <c r="A474" s="23" t="s">
        <v>1159</v>
      </c>
      <c r="B474" s="89"/>
      <c r="C474" s="22" t="s">
        <v>12</v>
      </c>
      <c r="D474" s="102" t="s">
        <v>52</v>
      </c>
      <c r="E474" s="6" t="s">
        <v>1090</v>
      </c>
      <c r="F474" s="55" t="s">
        <v>698</v>
      </c>
      <c r="G474" s="66" t="s">
        <v>164</v>
      </c>
      <c r="H474" s="21"/>
      <c r="I474" s="21">
        <v>1</v>
      </c>
      <c r="J474" s="21" t="s">
        <v>14</v>
      </c>
      <c r="K474" s="21"/>
      <c r="L474" s="21"/>
      <c r="M474" s="19">
        <f t="shared" si="56"/>
        <v>11</v>
      </c>
      <c r="N474" s="20"/>
      <c r="O474" s="110">
        <v>1</v>
      </c>
      <c r="P474" s="21">
        <f>SUMIFS(VENTAS[Cantidad],VENTAS[Código del producto Vendido],INVENTARIO4[[#This Row],[Code]])</f>
        <v>1</v>
      </c>
      <c r="Q474" s="21">
        <f>INVENTARIO4[[#This Row],[Entradas]]-INVENTARIO4[[#This Row],[Salidas]]</f>
        <v>0</v>
      </c>
      <c r="R474" s="20">
        <v>75</v>
      </c>
      <c r="S474" s="20">
        <v>17.600000000000001</v>
      </c>
      <c r="T474" s="20">
        <f t="shared" si="57"/>
        <v>4.2613636363636358</v>
      </c>
      <c r="U474" s="21">
        <v>150</v>
      </c>
      <c r="V474" s="20">
        <v>17</v>
      </c>
      <c r="W474" s="20">
        <f t="shared" si="58"/>
        <v>2.5499999999999998</v>
      </c>
      <c r="X474" s="20">
        <f t="shared" si="59"/>
        <v>6.8113636363636356</v>
      </c>
      <c r="Y474" s="20">
        <f t="shared" si="60"/>
        <v>8.942045454545454</v>
      </c>
      <c r="Z474" s="20">
        <v>11</v>
      </c>
      <c r="AA474" s="20">
        <f t="shared" si="61"/>
        <v>4.1886363636363644</v>
      </c>
      <c r="AB474" s="20"/>
    </row>
    <row r="475" spans="1:28" ht="14" x14ac:dyDescent="0.15">
      <c r="A475" s="23" t="s">
        <v>1160</v>
      </c>
      <c r="B475" s="89"/>
      <c r="C475" s="22" t="s">
        <v>12</v>
      </c>
      <c r="D475" s="102" t="s">
        <v>52</v>
      </c>
      <c r="E475" s="6" t="s">
        <v>1090</v>
      </c>
      <c r="F475" s="55" t="s">
        <v>697</v>
      </c>
      <c r="G475" s="66" t="s">
        <v>164</v>
      </c>
      <c r="H475" s="21"/>
      <c r="I475" s="21">
        <v>1</v>
      </c>
      <c r="J475" s="21" t="s">
        <v>14</v>
      </c>
      <c r="K475" s="21"/>
      <c r="L475" s="21"/>
      <c r="M475" s="19">
        <f t="shared" si="56"/>
        <v>12</v>
      </c>
      <c r="N475" s="20"/>
      <c r="O475" s="110">
        <v>0</v>
      </c>
      <c r="P475" s="21">
        <f>SUMIFS(VENTAS[Cantidad],VENTAS[Código del producto Vendido],INVENTARIO4[[#This Row],[Code]])</f>
        <v>0</v>
      </c>
      <c r="Q475" s="21">
        <f>INVENTARIO4[[#This Row],[Entradas]]-INVENTARIO4[[#This Row],[Salidas]]</f>
        <v>0</v>
      </c>
      <c r="R475" s="20">
        <v>75</v>
      </c>
      <c r="S475" s="20">
        <v>17.600000000000001</v>
      </c>
      <c r="T475" s="20">
        <f t="shared" si="57"/>
        <v>4.2613636363636358</v>
      </c>
      <c r="U475" s="21">
        <v>150</v>
      </c>
      <c r="V475" s="20">
        <v>17</v>
      </c>
      <c r="W475" s="20">
        <f t="shared" si="58"/>
        <v>2.5499999999999998</v>
      </c>
      <c r="X475" s="20">
        <f t="shared" si="59"/>
        <v>6.8113636363636356</v>
      </c>
      <c r="Y475" s="20">
        <f t="shared" si="60"/>
        <v>8.942045454545454</v>
      </c>
      <c r="Z475" s="20">
        <v>12</v>
      </c>
      <c r="AA475" s="20">
        <f t="shared" si="61"/>
        <v>5.1886363636363644</v>
      </c>
      <c r="AB475" s="20"/>
    </row>
    <row r="476" spans="1:28" ht="14" x14ac:dyDescent="0.15">
      <c r="A476" s="23" t="s">
        <v>1161</v>
      </c>
      <c r="B476" s="89"/>
      <c r="C476" s="22" t="s">
        <v>12</v>
      </c>
      <c r="D476" s="102" t="s">
        <v>52</v>
      </c>
      <c r="E476" s="6" t="s">
        <v>1090</v>
      </c>
      <c r="F476" s="55" t="s">
        <v>695</v>
      </c>
      <c r="G476" s="66" t="s">
        <v>164</v>
      </c>
      <c r="H476" s="21"/>
      <c r="I476" s="21">
        <v>1</v>
      </c>
      <c r="J476" s="21" t="s">
        <v>14</v>
      </c>
      <c r="K476" s="21"/>
      <c r="L476" s="21"/>
      <c r="M476" s="19">
        <f t="shared" si="56"/>
        <v>12</v>
      </c>
      <c r="N476" s="20"/>
      <c r="O476" s="110">
        <v>1</v>
      </c>
      <c r="P476" s="21">
        <f>SUMIFS(VENTAS[Cantidad],VENTAS[Código del producto Vendido],INVENTARIO4[[#This Row],[Code]])</f>
        <v>1</v>
      </c>
      <c r="Q476" s="21">
        <f>INVENTARIO4[[#This Row],[Entradas]]-INVENTARIO4[[#This Row],[Salidas]]</f>
        <v>0</v>
      </c>
      <c r="R476" s="20">
        <v>75</v>
      </c>
      <c r="S476" s="20">
        <v>17.600000000000001</v>
      </c>
      <c r="T476" s="20">
        <f t="shared" si="57"/>
        <v>4.2613636363636358</v>
      </c>
      <c r="U476" s="21">
        <v>150</v>
      </c>
      <c r="V476" s="20">
        <v>17</v>
      </c>
      <c r="W476" s="20">
        <f t="shared" si="58"/>
        <v>2.5499999999999998</v>
      </c>
      <c r="X476" s="20">
        <f t="shared" si="59"/>
        <v>6.8113636363636356</v>
      </c>
      <c r="Y476" s="20">
        <f t="shared" si="60"/>
        <v>8.942045454545454</v>
      </c>
      <c r="Z476" s="20">
        <v>12</v>
      </c>
      <c r="AA476" s="20">
        <f t="shared" si="61"/>
        <v>5.1886363636363644</v>
      </c>
      <c r="AB476" s="20"/>
    </row>
    <row r="477" spans="1:28" ht="14" x14ac:dyDescent="0.15">
      <c r="A477" s="23" t="s">
        <v>1162</v>
      </c>
      <c r="B477" s="89"/>
      <c r="C477" s="22" t="s">
        <v>12</v>
      </c>
      <c r="D477" s="102" t="s">
        <v>50</v>
      </c>
      <c r="E477" s="6" t="s">
        <v>1091</v>
      </c>
      <c r="F477" s="55" t="s">
        <v>695</v>
      </c>
      <c r="G477" s="66" t="s">
        <v>164</v>
      </c>
      <c r="H477" s="21"/>
      <c r="I477" s="21">
        <v>1</v>
      </c>
      <c r="J477" s="21" t="s">
        <v>14</v>
      </c>
      <c r="K477" s="21"/>
      <c r="L477" s="21"/>
      <c r="M477" s="19">
        <f t="shared" si="56"/>
        <v>22</v>
      </c>
      <c r="N477" s="20"/>
      <c r="O477" s="112">
        <v>1</v>
      </c>
      <c r="P477" s="21">
        <f>SUMIFS(VENTAS[Cantidad],VENTAS[Código del producto Vendido],INVENTARIO4[[#This Row],[Code]])</f>
        <v>0</v>
      </c>
      <c r="Q477" s="21">
        <f>INVENTARIO4[[#This Row],[Entradas]]-INVENTARIO4[[#This Row],[Salidas]]</f>
        <v>1</v>
      </c>
      <c r="R477" s="20">
        <v>194</v>
      </c>
      <c r="S477" s="20">
        <v>17.600000000000001</v>
      </c>
      <c r="T477" s="20">
        <f t="shared" si="57"/>
        <v>11.022727272727272</v>
      </c>
      <c r="U477" s="21">
        <v>265</v>
      </c>
      <c r="V477" s="20">
        <v>17</v>
      </c>
      <c r="W477" s="20">
        <f t="shared" si="58"/>
        <v>4.5049999999999999</v>
      </c>
      <c r="X477" s="20">
        <f t="shared" si="59"/>
        <v>15.527727272727272</v>
      </c>
      <c r="Y477" s="20">
        <f t="shared" si="60"/>
        <v>21.039090909090906</v>
      </c>
      <c r="Z477" s="20">
        <f>ROUNDUP(Y477,0)</f>
        <v>22</v>
      </c>
      <c r="AA477" s="20">
        <f t="shared" si="61"/>
        <v>6.4722727272727285</v>
      </c>
      <c r="AB477" s="20" t="s">
        <v>1096</v>
      </c>
    </row>
    <row r="478" spans="1:28" ht="14" x14ac:dyDescent="0.15">
      <c r="A478" s="23" t="s">
        <v>1163</v>
      </c>
      <c r="B478" s="89"/>
      <c r="C478" s="22" t="s">
        <v>12</v>
      </c>
      <c r="D478" s="102" t="s">
        <v>50</v>
      </c>
      <c r="E478" s="6" t="s">
        <v>1091</v>
      </c>
      <c r="F478" s="55" t="s">
        <v>697</v>
      </c>
      <c r="G478" s="66" t="s">
        <v>164</v>
      </c>
      <c r="H478" s="21"/>
      <c r="I478" s="21">
        <v>1</v>
      </c>
      <c r="J478" s="21" t="s">
        <v>14</v>
      </c>
      <c r="K478" s="21"/>
      <c r="L478" s="21"/>
      <c r="M478" s="19">
        <f t="shared" si="56"/>
        <v>22</v>
      </c>
      <c r="N478" s="20"/>
      <c r="O478" s="110">
        <v>1</v>
      </c>
      <c r="P478" s="21">
        <f>SUMIFS(VENTAS[Cantidad],VENTAS[Código del producto Vendido],INVENTARIO4[[#This Row],[Code]])</f>
        <v>1</v>
      </c>
      <c r="Q478" s="21">
        <f>INVENTARIO4[[#This Row],[Entradas]]-INVENTARIO4[[#This Row],[Salidas]]</f>
        <v>0</v>
      </c>
      <c r="R478" s="20">
        <v>194</v>
      </c>
      <c r="S478" s="20">
        <v>17.600000000000001</v>
      </c>
      <c r="T478" s="20">
        <f t="shared" si="57"/>
        <v>11.022727272727272</v>
      </c>
      <c r="U478" s="21">
        <v>265</v>
      </c>
      <c r="V478" s="20">
        <v>17</v>
      </c>
      <c r="W478" s="20">
        <f t="shared" si="58"/>
        <v>4.5049999999999999</v>
      </c>
      <c r="X478" s="20">
        <f t="shared" si="59"/>
        <v>15.527727272727272</v>
      </c>
      <c r="Y478" s="20">
        <f t="shared" si="60"/>
        <v>21.039090909090906</v>
      </c>
      <c r="Z478" s="20">
        <f>ROUNDUP(Y478,0)</f>
        <v>22</v>
      </c>
      <c r="AA478" s="20">
        <f t="shared" si="61"/>
        <v>6.4722727272727285</v>
      </c>
      <c r="AB478" s="20" t="s">
        <v>1096</v>
      </c>
    </row>
    <row r="479" spans="1:28" ht="14" x14ac:dyDescent="0.15">
      <c r="A479" s="23" t="s">
        <v>1164</v>
      </c>
      <c r="B479" s="89"/>
      <c r="C479" s="22" t="s">
        <v>12</v>
      </c>
      <c r="D479" s="102" t="s">
        <v>50</v>
      </c>
      <c r="E479" s="6" t="s">
        <v>1091</v>
      </c>
      <c r="F479" s="55" t="s">
        <v>698</v>
      </c>
      <c r="G479" s="66" t="s">
        <v>164</v>
      </c>
      <c r="H479" s="21"/>
      <c r="I479" s="21">
        <v>1</v>
      </c>
      <c r="J479" s="21" t="s">
        <v>14</v>
      </c>
      <c r="K479" s="21"/>
      <c r="L479" s="21"/>
      <c r="M479" s="19">
        <f t="shared" si="56"/>
        <v>22</v>
      </c>
      <c r="N479" s="20"/>
      <c r="O479" s="112">
        <v>1</v>
      </c>
      <c r="P479" s="21">
        <f>SUMIFS(VENTAS[Cantidad],VENTAS[Código del producto Vendido],INVENTARIO4[[#This Row],[Code]])</f>
        <v>0</v>
      </c>
      <c r="Q479" s="21">
        <f>INVENTARIO4[[#This Row],[Entradas]]-INVENTARIO4[[#This Row],[Salidas]]</f>
        <v>1</v>
      </c>
      <c r="R479" s="20">
        <v>194</v>
      </c>
      <c r="S479" s="20">
        <v>17.600000000000001</v>
      </c>
      <c r="T479" s="20">
        <f t="shared" si="57"/>
        <v>11.022727272727272</v>
      </c>
      <c r="U479" s="21">
        <v>265</v>
      </c>
      <c r="V479" s="20">
        <v>17</v>
      </c>
      <c r="W479" s="20">
        <f t="shared" si="58"/>
        <v>4.5049999999999999</v>
      </c>
      <c r="X479" s="20">
        <f t="shared" si="59"/>
        <v>15.527727272727272</v>
      </c>
      <c r="Y479" s="20">
        <f t="shared" si="60"/>
        <v>21.039090909090906</v>
      </c>
      <c r="Z479" s="20">
        <f>ROUNDUP(Y479,0)</f>
        <v>22</v>
      </c>
      <c r="AA479" s="20">
        <f t="shared" si="61"/>
        <v>6.4722727272727285</v>
      </c>
      <c r="AB479" s="20" t="s">
        <v>1096</v>
      </c>
    </row>
    <row r="480" spans="1:28" ht="14" x14ac:dyDescent="0.15">
      <c r="A480" s="23" t="s">
        <v>1188</v>
      </c>
      <c r="B480" s="89"/>
      <c r="C480" s="22" t="s">
        <v>12</v>
      </c>
      <c r="D480" s="102" t="s">
        <v>52</v>
      </c>
      <c r="E480" s="6" t="s">
        <v>1095</v>
      </c>
      <c r="F480" s="55" t="s">
        <v>698</v>
      </c>
      <c r="G480" s="66" t="s">
        <v>164</v>
      </c>
      <c r="H480" s="21"/>
      <c r="I480" s="21">
        <v>1</v>
      </c>
      <c r="J480" s="21" t="s">
        <v>14</v>
      </c>
      <c r="K480" s="21"/>
      <c r="L480" s="21"/>
      <c r="M480" s="19">
        <f t="shared" si="56"/>
        <v>12</v>
      </c>
      <c r="N480" s="20"/>
      <c r="O480" s="110">
        <v>1</v>
      </c>
      <c r="P480" s="21">
        <f>SUMIFS(VENTAS[Cantidad],VENTAS[Código del producto Vendido],INVENTARIO4[[#This Row],[Code]])</f>
        <v>0</v>
      </c>
      <c r="Q480" s="21">
        <f>INVENTARIO4[[#This Row],[Entradas]]-INVENTARIO4[[#This Row],[Salidas]]</f>
        <v>1</v>
      </c>
      <c r="R480" s="20">
        <v>85</v>
      </c>
      <c r="S480" s="20">
        <v>17.600000000000001</v>
      </c>
      <c r="T480" s="20">
        <f t="shared" si="57"/>
        <v>4.8295454545454541</v>
      </c>
      <c r="U480" s="21">
        <v>165</v>
      </c>
      <c r="V480" s="20">
        <v>17</v>
      </c>
      <c r="W480" s="20">
        <f t="shared" si="58"/>
        <v>2.8050000000000002</v>
      </c>
      <c r="X480" s="20">
        <f t="shared" si="59"/>
        <v>7.6345454545454547</v>
      </c>
      <c r="Y480" s="20">
        <f t="shared" si="60"/>
        <v>10.049318181818181</v>
      </c>
      <c r="Z480" s="20">
        <v>12</v>
      </c>
      <c r="AA480" s="20">
        <f t="shared" si="61"/>
        <v>4.3654545454545453</v>
      </c>
      <c r="AB480" s="20" t="s">
        <v>1096</v>
      </c>
    </row>
    <row r="481" spans="1:28" ht="14" x14ac:dyDescent="0.15">
      <c r="A481" s="23" t="s">
        <v>1187</v>
      </c>
      <c r="B481" s="89"/>
      <c r="C481" s="22" t="s">
        <v>12</v>
      </c>
      <c r="D481" s="102" t="s">
        <v>52</v>
      </c>
      <c r="E481" s="6" t="s">
        <v>1095</v>
      </c>
      <c r="F481" s="55" t="s">
        <v>697</v>
      </c>
      <c r="G481" s="66" t="s">
        <v>164</v>
      </c>
      <c r="H481" s="21"/>
      <c r="I481" s="21">
        <v>1</v>
      </c>
      <c r="J481" s="21" t="s">
        <v>14</v>
      </c>
      <c r="K481" s="21"/>
      <c r="L481" s="21"/>
      <c r="M481" s="19">
        <f t="shared" si="56"/>
        <v>12</v>
      </c>
      <c r="N481" s="20"/>
      <c r="O481" s="110">
        <v>0</v>
      </c>
      <c r="P481" s="21">
        <f>SUMIFS(VENTAS[Cantidad],VENTAS[Código del producto Vendido],INVENTARIO4[[#This Row],[Code]])</f>
        <v>0</v>
      </c>
      <c r="Q481" s="21">
        <f>INVENTARIO4[[#This Row],[Entradas]]-INVENTARIO4[[#This Row],[Salidas]]</f>
        <v>0</v>
      </c>
      <c r="R481" s="20">
        <v>85</v>
      </c>
      <c r="S481" s="20">
        <v>17.600000000000001</v>
      </c>
      <c r="T481" s="20">
        <f t="shared" si="57"/>
        <v>4.8295454545454541</v>
      </c>
      <c r="U481" s="21">
        <v>150</v>
      </c>
      <c r="V481" s="20">
        <v>17</v>
      </c>
      <c r="W481" s="20">
        <f t="shared" si="58"/>
        <v>2.5499999999999998</v>
      </c>
      <c r="X481" s="20">
        <f t="shared" si="59"/>
        <v>7.379545454545454</v>
      </c>
      <c r="Y481" s="20">
        <f t="shared" si="60"/>
        <v>9.7943181818181806</v>
      </c>
      <c r="Z481" s="20">
        <v>12</v>
      </c>
      <c r="AA481" s="20">
        <f t="shared" si="61"/>
        <v>4.620454545454546</v>
      </c>
      <c r="AB481" s="20"/>
    </row>
    <row r="482" spans="1:28" ht="14" x14ac:dyDescent="0.15">
      <c r="A482" s="23" t="s">
        <v>1186</v>
      </c>
      <c r="B482" s="89"/>
      <c r="C482" s="22" t="s">
        <v>12</v>
      </c>
      <c r="D482" s="102" t="s">
        <v>52</v>
      </c>
      <c r="E482" s="6" t="s">
        <v>1095</v>
      </c>
      <c r="F482" s="55" t="s">
        <v>695</v>
      </c>
      <c r="G482" s="66" t="s">
        <v>164</v>
      </c>
      <c r="H482" s="21"/>
      <c r="I482" s="21">
        <v>1</v>
      </c>
      <c r="J482" s="21" t="s">
        <v>14</v>
      </c>
      <c r="K482" s="21"/>
      <c r="L482" s="21"/>
      <c r="M482" s="19">
        <f t="shared" si="56"/>
        <v>12</v>
      </c>
      <c r="N482" s="20"/>
      <c r="O482" s="110">
        <v>0</v>
      </c>
      <c r="P482" s="21">
        <f>SUMIFS(VENTAS[Cantidad],VENTAS[Código del producto Vendido],INVENTARIO4[[#This Row],[Code]])</f>
        <v>0</v>
      </c>
      <c r="Q482" s="21">
        <f>INVENTARIO4[[#This Row],[Entradas]]-INVENTARIO4[[#This Row],[Salidas]]</f>
        <v>0</v>
      </c>
      <c r="R482" s="20">
        <v>85</v>
      </c>
      <c r="S482" s="20">
        <v>17.600000000000001</v>
      </c>
      <c r="T482" s="20">
        <f t="shared" si="57"/>
        <v>4.8295454545454541</v>
      </c>
      <c r="U482" s="21">
        <v>150</v>
      </c>
      <c r="V482" s="20">
        <v>17</v>
      </c>
      <c r="W482" s="20">
        <f t="shared" si="58"/>
        <v>2.5499999999999998</v>
      </c>
      <c r="X482" s="20">
        <f t="shared" si="59"/>
        <v>7.379545454545454</v>
      </c>
      <c r="Y482" s="20">
        <f t="shared" si="60"/>
        <v>9.7943181818181806</v>
      </c>
      <c r="Z482" s="20">
        <v>12</v>
      </c>
      <c r="AA482" s="20">
        <f t="shared" si="61"/>
        <v>4.620454545454546</v>
      </c>
      <c r="AB482" s="20"/>
    </row>
    <row r="483" spans="1:28" ht="14" x14ac:dyDescent="0.15">
      <c r="A483" s="23" t="s">
        <v>1165</v>
      </c>
      <c r="B483" s="89"/>
      <c r="C483" s="22" t="s">
        <v>12</v>
      </c>
      <c r="D483" s="102" t="s">
        <v>50</v>
      </c>
      <c r="E483" s="6" t="s">
        <v>1092</v>
      </c>
      <c r="F483" s="55" t="s">
        <v>1044</v>
      </c>
      <c r="G483" s="66" t="s">
        <v>164</v>
      </c>
      <c r="H483" s="21"/>
      <c r="I483" s="21">
        <v>1</v>
      </c>
      <c r="J483" s="21" t="s">
        <v>14</v>
      </c>
      <c r="K483" s="21"/>
      <c r="L483" s="21"/>
      <c r="M483" s="19">
        <f t="shared" si="56"/>
        <v>23</v>
      </c>
      <c r="N483" s="20"/>
      <c r="O483" s="112">
        <v>1</v>
      </c>
      <c r="P483" s="21">
        <f>SUMIFS(VENTAS[Cantidad],VENTAS[Código del producto Vendido],INVENTARIO4[[#This Row],[Code]])</f>
        <v>1</v>
      </c>
      <c r="Q483" s="21">
        <f>INVENTARIO4[[#This Row],[Entradas]]-INVENTARIO4[[#This Row],[Salidas]]</f>
        <v>0</v>
      </c>
      <c r="R483" s="20">
        <v>162</v>
      </c>
      <c r="S483" s="20">
        <v>17.600000000000001</v>
      </c>
      <c r="T483" s="20">
        <f t="shared" si="57"/>
        <v>9.2045454545454533</v>
      </c>
      <c r="U483" s="21">
        <v>300</v>
      </c>
      <c r="V483" s="20">
        <v>17</v>
      </c>
      <c r="W483" s="20">
        <f t="shared" si="58"/>
        <v>5.0999999999999996</v>
      </c>
      <c r="X483" s="20">
        <f t="shared" si="59"/>
        <v>14.304545454545453</v>
      </c>
      <c r="Y483" s="20">
        <f t="shared" si="60"/>
        <v>18.906818181818181</v>
      </c>
      <c r="Z483" s="20">
        <v>23</v>
      </c>
      <c r="AA483" s="20">
        <f t="shared" si="61"/>
        <v>8.6954545454545471</v>
      </c>
      <c r="AB483" s="20" t="s">
        <v>1096</v>
      </c>
    </row>
    <row r="484" spans="1:28" ht="14" x14ac:dyDescent="0.15">
      <c r="A484" s="23" t="s">
        <v>1185</v>
      </c>
      <c r="B484" s="89"/>
      <c r="C484" s="22" t="s">
        <v>12</v>
      </c>
      <c r="D484" s="102" t="s">
        <v>52</v>
      </c>
      <c r="E484" s="6" t="s">
        <v>1100</v>
      </c>
      <c r="F484" s="55" t="s">
        <v>695</v>
      </c>
      <c r="G484" s="66" t="s">
        <v>164</v>
      </c>
      <c r="H484" s="21"/>
      <c r="I484" s="21">
        <v>1</v>
      </c>
      <c r="J484" s="21" t="s">
        <v>14</v>
      </c>
      <c r="K484" s="21"/>
      <c r="L484" s="21"/>
      <c r="M484" s="19">
        <f t="shared" si="56"/>
        <v>13</v>
      </c>
      <c r="N484" s="20"/>
      <c r="O484" s="110">
        <v>1</v>
      </c>
      <c r="P484" s="21">
        <f>SUMIFS(VENTAS[Cantidad],VENTAS[Código del producto Vendido],INVENTARIO4[[#This Row],[Code]])</f>
        <v>0</v>
      </c>
      <c r="Q484" s="21">
        <f>INVENTARIO4[[#This Row],[Entradas]]-INVENTARIO4[[#This Row],[Salidas]]</f>
        <v>1</v>
      </c>
      <c r="R484" s="20">
        <v>99</v>
      </c>
      <c r="S484" s="20">
        <v>17.600000000000001</v>
      </c>
      <c r="T484" s="20">
        <f t="shared" si="57"/>
        <v>5.6249999999999991</v>
      </c>
      <c r="U484" s="21">
        <v>215</v>
      </c>
      <c r="V484" s="20">
        <v>17</v>
      </c>
      <c r="W484" s="20">
        <f t="shared" si="58"/>
        <v>3.6549999999999998</v>
      </c>
      <c r="X484" s="20">
        <f t="shared" si="59"/>
        <v>9.2799999999999994</v>
      </c>
      <c r="Y484" s="20">
        <f t="shared" si="60"/>
        <v>12.092499999999998</v>
      </c>
      <c r="Z484" s="20">
        <v>13</v>
      </c>
      <c r="AA484" s="20">
        <f t="shared" si="61"/>
        <v>3.7200000000000011</v>
      </c>
      <c r="AB484" s="20" t="s">
        <v>1096</v>
      </c>
    </row>
    <row r="485" spans="1:28" ht="14" x14ac:dyDescent="0.15">
      <c r="A485" s="23" t="s">
        <v>1184</v>
      </c>
      <c r="B485" s="89"/>
      <c r="C485" s="22" t="s">
        <v>12</v>
      </c>
      <c r="D485" s="102" t="s">
        <v>52</v>
      </c>
      <c r="E485" s="6" t="s">
        <v>1100</v>
      </c>
      <c r="F485" s="55" t="s">
        <v>697</v>
      </c>
      <c r="G485" s="66" t="s">
        <v>164</v>
      </c>
      <c r="H485" s="21"/>
      <c r="I485" s="21">
        <v>1</v>
      </c>
      <c r="J485" s="21" t="s">
        <v>14</v>
      </c>
      <c r="K485" s="21"/>
      <c r="L485" s="21"/>
      <c r="M485" s="19">
        <f t="shared" si="56"/>
        <v>13</v>
      </c>
      <c r="N485" s="20"/>
      <c r="O485" s="112">
        <v>2</v>
      </c>
      <c r="P485" s="21">
        <f>SUMIFS(VENTAS[Cantidad],VENTAS[Código del producto Vendido],INVENTARIO4[[#This Row],[Code]])</f>
        <v>0</v>
      </c>
      <c r="Q485" s="21">
        <f>INVENTARIO4[[#This Row],[Entradas]]-INVENTARIO4[[#This Row],[Salidas]]</f>
        <v>2</v>
      </c>
      <c r="R485" s="20">
        <v>99</v>
      </c>
      <c r="S485" s="20">
        <v>17.600000000000001</v>
      </c>
      <c r="T485" s="20">
        <f t="shared" si="57"/>
        <v>5.6249999999999991</v>
      </c>
      <c r="U485" s="21">
        <v>215</v>
      </c>
      <c r="V485" s="20">
        <v>17</v>
      </c>
      <c r="W485" s="20">
        <f t="shared" si="58"/>
        <v>3.6549999999999998</v>
      </c>
      <c r="X485" s="20">
        <f t="shared" si="59"/>
        <v>9.2799999999999994</v>
      </c>
      <c r="Y485" s="20">
        <f t="shared" si="60"/>
        <v>12.092499999999998</v>
      </c>
      <c r="Z485" s="20">
        <v>13</v>
      </c>
      <c r="AA485" s="20">
        <f t="shared" si="61"/>
        <v>3.7200000000000011</v>
      </c>
      <c r="AB485" s="20" t="s">
        <v>1096</v>
      </c>
    </row>
    <row r="486" spans="1:28" ht="14" x14ac:dyDescent="0.15">
      <c r="A486" s="23" t="s">
        <v>1183</v>
      </c>
      <c r="B486" s="89"/>
      <c r="C486" s="22" t="s">
        <v>12</v>
      </c>
      <c r="D486" s="102" t="s">
        <v>52</v>
      </c>
      <c r="E486" s="6" t="s">
        <v>1100</v>
      </c>
      <c r="F486" s="55" t="s">
        <v>698</v>
      </c>
      <c r="G486" s="66" t="s">
        <v>164</v>
      </c>
      <c r="H486" s="21"/>
      <c r="I486" s="21">
        <v>1</v>
      </c>
      <c r="J486" s="21" t="s">
        <v>14</v>
      </c>
      <c r="K486" s="21"/>
      <c r="L486" s="21"/>
      <c r="M486" s="19">
        <f t="shared" si="56"/>
        <v>13</v>
      </c>
      <c r="N486" s="20"/>
      <c r="O486" s="110">
        <v>0</v>
      </c>
      <c r="P486" s="21">
        <f>SUMIFS(VENTAS[Cantidad],VENTAS[Código del producto Vendido],INVENTARIO4[[#This Row],[Code]])</f>
        <v>0</v>
      </c>
      <c r="Q486" s="21">
        <f>INVENTARIO4[[#This Row],[Entradas]]-INVENTARIO4[[#This Row],[Salidas]]</f>
        <v>0</v>
      </c>
      <c r="R486" s="20">
        <v>99</v>
      </c>
      <c r="S486" s="20">
        <v>17.600000000000001</v>
      </c>
      <c r="T486" s="20">
        <f t="shared" si="57"/>
        <v>5.6249999999999991</v>
      </c>
      <c r="U486" s="21">
        <v>215</v>
      </c>
      <c r="V486" s="20">
        <v>17</v>
      </c>
      <c r="W486" s="20">
        <f t="shared" si="58"/>
        <v>3.6549999999999998</v>
      </c>
      <c r="X486" s="20">
        <f t="shared" si="59"/>
        <v>9.2799999999999994</v>
      </c>
      <c r="Y486" s="20">
        <f t="shared" si="60"/>
        <v>12.092499999999998</v>
      </c>
      <c r="Z486" s="20">
        <f>ROUNDUP(Y486,0)</f>
        <v>13</v>
      </c>
      <c r="AA486" s="20">
        <f t="shared" si="61"/>
        <v>3.7200000000000011</v>
      </c>
      <c r="AB486" s="20" t="s">
        <v>1096</v>
      </c>
    </row>
    <row r="487" spans="1:28" ht="14" x14ac:dyDescent="0.15">
      <c r="A487" s="23" t="s">
        <v>1166</v>
      </c>
      <c r="B487" s="89"/>
      <c r="C487" s="22" t="s">
        <v>12</v>
      </c>
      <c r="D487" s="102" t="s">
        <v>50</v>
      </c>
      <c r="E487" s="6" t="s">
        <v>1101</v>
      </c>
      <c r="F487" s="55" t="s">
        <v>695</v>
      </c>
      <c r="G487" s="66" t="s">
        <v>164</v>
      </c>
      <c r="H487" s="21"/>
      <c r="I487" s="21">
        <v>1</v>
      </c>
      <c r="J487" s="21" t="s">
        <v>14</v>
      </c>
      <c r="K487" s="21"/>
      <c r="L487" s="21"/>
      <c r="M487" s="19">
        <f t="shared" si="56"/>
        <v>24</v>
      </c>
      <c r="N487" s="20"/>
      <c r="O487" s="112">
        <v>2</v>
      </c>
      <c r="P487" s="21">
        <f>SUMIFS(VENTAS[Cantidad],VENTAS[Código del producto Vendido],INVENTARIO4[[#This Row],[Code]])</f>
        <v>0</v>
      </c>
      <c r="Q487" s="21">
        <f>INVENTARIO4[[#This Row],[Entradas]]-INVENTARIO4[[#This Row],[Salidas]]</f>
        <v>2</v>
      </c>
      <c r="R487" s="20">
        <v>180</v>
      </c>
      <c r="S487" s="20">
        <v>17.600000000000001</v>
      </c>
      <c r="T487" s="20">
        <f t="shared" si="57"/>
        <v>10.227272727272727</v>
      </c>
      <c r="U487" s="21">
        <v>300</v>
      </c>
      <c r="V487" s="20">
        <v>17</v>
      </c>
      <c r="W487" s="20">
        <f t="shared" si="58"/>
        <v>5.0999999999999996</v>
      </c>
      <c r="X487" s="20">
        <f t="shared" si="59"/>
        <v>15.327272727272726</v>
      </c>
      <c r="Y487" s="20">
        <f t="shared" si="60"/>
        <v>20.440909090909088</v>
      </c>
      <c r="Z487" s="20">
        <v>24</v>
      </c>
      <c r="AA487" s="20">
        <f t="shared" si="61"/>
        <v>8.6727272727272737</v>
      </c>
      <c r="AB487" s="20" t="s">
        <v>1096</v>
      </c>
    </row>
    <row r="488" spans="1:28" ht="14" x14ac:dyDescent="0.15">
      <c r="A488" s="23" t="s">
        <v>1167</v>
      </c>
      <c r="B488" s="89"/>
      <c r="C488" s="22" t="s">
        <v>12</v>
      </c>
      <c r="D488" s="102" t="s">
        <v>50</v>
      </c>
      <c r="E488" s="6" t="s">
        <v>1101</v>
      </c>
      <c r="F488" s="55" t="s">
        <v>697</v>
      </c>
      <c r="G488" s="66" t="s">
        <v>164</v>
      </c>
      <c r="H488" s="21"/>
      <c r="I488" s="21">
        <v>1</v>
      </c>
      <c r="J488" s="21" t="s">
        <v>14</v>
      </c>
      <c r="K488" s="21"/>
      <c r="L488" s="21"/>
      <c r="M488" s="19">
        <f t="shared" si="56"/>
        <v>24</v>
      </c>
      <c r="N488" s="20"/>
      <c r="O488" s="110">
        <v>2</v>
      </c>
      <c r="P488" s="21">
        <f>SUMIFS(VENTAS[Cantidad],VENTAS[Código del producto Vendido],INVENTARIO4[[#This Row],[Code]])</f>
        <v>0</v>
      </c>
      <c r="Q488" s="21">
        <f>INVENTARIO4[[#This Row],[Entradas]]-INVENTARIO4[[#This Row],[Salidas]]</f>
        <v>2</v>
      </c>
      <c r="R488" s="20">
        <v>180</v>
      </c>
      <c r="S488" s="20">
        <v>17.600000000000001</v>
      </c>
      <c r="T488" s="20">
        <f t="shared" si="57"/>
        <v>10.227272727272727</v>
      </c>
      <c r="U488" s="21">
        <v>300</v>
      </c>
      <c r="V488" s="20">
        <v>17</v>
      </c>
      <c r="W488" s="20">
        <f t="shared" si="58"/>
        <v>5.0999999999999996</v>
      </c>
      <c r="X488" s="20">
        <f t="shared" si="59"/>
        <v>15.327272727272726</v>
      </c>
      <c r="Y488" s="20">
        <f t="shared" si="60"/>
        <v>20.440909090909088</v>
      </c>
      <c r="Z488" s="20">
        <v>24</v>
      </c>
      <c r="AA488" s="20">
        <f t="shared" si="61"/>
        <v>8.6727272727272737</v>
      </c>
      <c r="AB488" s="20" t="s">
        <v>1096</v>
      </c>
    </row>
    <row r="489" spans="1:28" ht="14" x14ac:dyDescent="0.15">
      <c r="A489" s="23" t="s">
        <v>1141</v>
      </c>
      <c r="B489" s="89"/>
      <c r="C489" s="22" t="s">
        <v>12</v>
      </c>
      <c r="D489" s="102" t="s">
        <v>415</v>
      </c>
      <c r="E489" t="s">
        <v>998</v>
      </c>
      <c r="F489" s="55" t="s">
        <v>697</v>
      </c>
      <c r="G489" s="66" t="s">
        <v>164</v>
      </c>
      <c r="H489" s="21"/>
      <c r="I489" s="21">
        <v>1</v>
      </c>
      <c r="J489" s="21" t="s">
        <v>14</v>
      </c>
      <c r="K489" s="21"/>
      <c r="L489" s="21"/>
      <c r="M489" s="19">
        <f t="shared" si="56"/>
        <v>20</v>
      </c>
      <c r="N489" s="20"/>
      <c r="O489" s="112">
        <v>2</v>
      </c>
      <c r="P489" s="21">
        <f>SUMIFS(VENTAS[Cantidad],VENTAS[Código del producto Vendido],INVENTARIO4[[#This Row],[Code]])</f>
        <v>0</v>
      </c>
      <c r="Q489" s="21">
        <f>INVENTARIO4[[#This Row],[Entradas]]-INVENTARIO4[[#This Row],[Salidas]]</f>
        <v>2</v>
      </c>
      <c r="R489" s="20">
        <v>168</v>
      </c>
      <c r="S489" s="20">
        <v>17.600000000000001</v>
      </c>
      <c r="T489" s="20">
        <f t="shared" si="57"/>
        <v>9.545454545454545</v>
      </c>
      <c r="U489" s="21">
        <v>300</v>
      </c>
      <c r="V489" s="20">
        <v>17</v>
      </c>
      <c r="W489" s="20">
        <f t="shared" si="58"/>
        <v>5.0999999999999996</v>
      </c>
      <c r="X489" s="20">
        <f t="shared" si="59"/>
        <v>14.645454545454545</v>
      </c>
      <c r="Y489" s="20">
        <f t="shared" si="60"/>
        <v>19.418181818181814</v>
      </c>
      <c r="Z489" s="20">
        <f>ROUNDUP(Y489,0)</f>
        <v>20</v>
      </c>
      <c r="AA489" s="20">
        <f t="shared" si="61"/>
        <v>5.3545454545454554</v>
      </c>
      <c r="AB489" s="20" t="s">
        <v>1096</v>
      </c>
    </row>
    <row r="490" spans="1:28" ht="14" x14ac:dyDescent="0.15">
      <c r="A490" s="23" t="s">
        <v>1168</v>
      </c>
      <c r="B490" s="89"/>
      <c r="C490" s="22" t="s">
        <v>12</v>
      </c>
      <c r="D490" s="102" t="s">
        <v>50</v>
      </c>
      <c r="E490" s="6" t="s">
        <v>1102</v>
      </c>
      <c r="F490" s="55" t="s">
        <v>693</v>
      </c>
      <c r="G490" s="66" t="s">
        <v>164</v>
      </c>
      <c r="H490" s="21"/>
      <c r="I490" s="21">
        <v>1</v>
      </c>
      <c r="J490" s="21" t="s">
        <v>14</v>
      </c>
      <c r="K490" s="21"/>
      <c r="L490" s="21"/>
      <c r="M490" s="19">
        <f t="shared" si="56"/>
        <v>35</v>
      </c>
      <c r="N490" s="20"/>
      <c r="O490" s="112">
        <v>1</v>
      </c>
      <c r="P490" s="21">
        <f>SUMIFS(VENTAS[Cantidad],VENTAS[Código del producto Vendido],INVENTARIO4[[#This Row],[Code]])</f>
        <v>0</v>
      </c>
      <c r="Q490" s="21">
        <f>INVENTARIO4[[#This Row],[Entradas]]-INVENTARIO4[[#This Row],[Salidas]]</f>
        <v>1</v>
      </c>
      <c r="R490" s="20">
        <v>272</v>
      </c>
      <c r="S490" s="20">
        <v>17.600000000000001</v>
      </c>
      <c r="T490" s="20">
        <f t="shared" si="57"/>
        <v>15.454545454545453</v>
      </c>
      <c r="U490" s="21">
        <v>460</v>
      </c>
      <c r="V490" s="20">
        <v>17</v>
      </c>
      <c r="W490" s="20">
        <f t="shared" si="58"/>
        <v>7.82</v>
      </c>
      <c r="X490" s="20">
        <f t="shared" si="59"/>
        <v>23.274545454545454</v>
      </c>
      <c r="Y490" s="20">
        <f t="shared" si="60"/>
        <v>31.00181818181818</v>
      </c>
      <c r="Z490" s="20">
        <v>35</v>
      </c>
      <c r="AA490" s="20">
        <f t="shared" si="61"/>
        <v>11.725454545454546</v>
      </c>
      <c r="AB490" s="20" t="s">
        <v>1304</v>
      </c>
    </row>
    <row r="491" spans="1:28" ht="14" x14ac:dyDescent="0.15">
      <c r="A491" s="23" t="s">
        <v>1169</v>
      </c>
      <c r="B491" s="89"/>
      <c r="C491" s="22" t="s">
        <v>12</v>
      </c>
      <c r="D491" s="102" t="s">
        <v>50</v>
      </c>
      <c r="E491" s="6" t="s">
        <v>1102</v>
      </c>
      <c r="F491" s="55" t="s">
        <v>698</v>
      </c>
      <c r="G491" s="66" t="s">
        <v>164</v>
      </c>
      <c r="H491" s="21"/>
      <c r="I491" s="21">
        <v>1</v>
      </c>
      <c r="J491" s="21" t="s">
        <v>14</v>
      </c>
      <c r="K491" s="21"/>
      <c r="L491" s="21"/>
      <c r="M491" s="19">
        <f t="shared" si="56"/>
        <v>35</v>
      </c>
      <c r="N491" s="20"/>
      <c r="O491" s="110">
        <v>1</v>
      </c>
      <c r="P491" s="21">
        <f>SUMIFS(VENTAS[Cantidad],VENTAS[Código del producto Vendido],INVENTARIO4[[#This Row],[Code]])</f>
        <v>0</v>
      </c>
      <c r="Q491" s="21">
        <f>INVENTARIO4[[#This Row],[Entradas]]-INVENTARIO4[[#This Row],[Salidas]]</f>
        <v>1</v>
      </c>
      <c r="R491" s="20">
        <v>272</v>
      </c>
      <c r="S491" s="20">
        <v>17.600000000000001</v>
      </c>
      <c r="T491" s="20">
        <f t="shared" si="57"/>
        <v>15.454545454545453</v>
      </c>
      <c r="U491" s="21">
        <v>400</v>
      </c>
      <c r="V491" s="20">
        <v>17</v>
      </c>
      <c r="W491" s="20">
        <f t="shared" si="58"/>
        <v>6.8</v>
      </c>
      <c r="X491" s="20">
        <f t="shared" si="59"/>
        <v>22.254545454545454</v>
      </c>
      <c r="Y491" s="20">
        <f t="shared" si="60"/>
        <v>29.981818181818181</v>
      </c>
      <c r="Z491" s="20">
        <v>35</v>
      </c>
      <c r="AA491" s="20">
        <f t="shared" si="61"/>
        <v>12.745454545454546</v>
      </c>
      <c r="AB491" s="20" t="s">
        <v>1304</v>
      </c>
    </row>
    <row r="492" spans="1:28" ht="14" x14ac:dyDescent="0.15">
      <c r="A492" s="23" t="s">
        <v>1170</v>
      </c>
      <c r="B492" s="89"/>
      <c r="C492" s="22" t="s">
        <v>12</v>
      </c>
      <c r="D492" s="102" t="s">
        <v>50</v>
      </c>
      <c r="E492" s="6" t="s">
        <v>1102</v>
      </c>
      <c r="F492" s="55" t="s">
        <v>697</v>
      </c>
      <c r="G492" s="66" t="s">
        <v>164</v>
      </c>
      <c r="H492" s="21"/>
      <c r="I492" s="21">
        <v>1</v>
      </c>
      <c r="J492" s="21" t="s">
        <v>14</v>
      </c>
      <c r="K492" s="21"/>
      <c r="L492" s="21"/>
      <c r="M492" s="19">
        <f t="shared" si="56"/>
        <v>35</v>
      </c>
      <c r="N492" s="20"/>
      <c r="O492" s="112">
        <v>2</v>
      </c>
      <c r="P492" s="21">
        <f>SUMIFS(VENTAS[Cantidad],VENTAS[Código del producto Vendido],INVENTARIO4[[#This Row],[Code]])</f>
        <v>0</v>
      </c>
      <c r="Q492" s="21">
        <f>INVENTARIO4[[#This Row],[Entradas]]-INVENTARIO4[[#This Row],[Salidas]]</f>
        <v>2</v>
      </c>
      <c r="R492" s="20">
        <v>272</v>
      </c>
      <c r="S492" s="20">
        <v>17.600000000000001</v>
      </c>
      <c r="T492" s="20">
        <f t="shared" si="57"/>
        <v>15.454545454545453</v>
      </c>
      <c r="U492" s="21">
        <v>385</v>
      </c>
      <c r="V492" s="20">
        <v>17</v>
      </c>
      <c r="W492" s="20">
        <f t="shared" si="58"/>
        <v>6.5449999999999999</v>
      </c>
      <c r="X492" s="20">
        <f t="shared" si="59"/>
        <v>21.999545454545455</v>
      </c>
      <c r="Y492" s="20">
        <f t="shared" si="60"/>
        <v>29.726818181818182</v>
      </c>
      <c r="Z492" s="20">
        <v>35</v>
      </c>
      <c r="AA492" s="20">
        <f t="shared" si="61"/>
        <v>13.000454545454547</v>
      </c>
      <c r="AB492" s="20" t="s">
        <v>1096</v>
      </c>
    </row>
    <row r="493" spans="1:28" ht="14" x14ac:dyDescent="0.15">
      <c r="A493" s="23" t="s">
        <v>1221</v>
      </c>
      <c r="B493" s="89"/>
      <c r="C493" s="22" t="s">
        <v>12</v>
      </c>
      <c r="D493" s="102" t="s">
        <v>253</v>
      </c>
      <c r="E493" t="s">
        <v>1006</v>
      </c>
      <c r="F493" s="55" t="s">
        <v>697</v>
      </c>
      <c r="G493" s="66" t="s">
        <v>164</v>
      </c>
      <c r="H493" s="21"/>
      <c r="I493" s="21">
        <v>1</v>
      </c>
      <c r="J493" s="21" t="s">
        <v>14</v>
      </c>
      <c r="K493" s="21"/>
      <c r="L493" s="21"/>
      <c r="M493" s="19">
        <f t="shared" si="56"/>
        <v>9</v>
      </c>
      <c r="N493" s="20"/>
      <c r="O493" s="110">
        <v>0</v>
      </c>
      <c r="P493" s="21">
        <f>SUMIFS(VENTAS[Cantidad],VENTAS[Código del producto Vendido],INVENTARIO4[[#This Row],[Code]])</f>
        <v>0</v>
      </c>
      <c r="Q493" s="21">
        <f>INVENTARIO4[[#This Row],[Entradas]]-INVENTARIO4[[#This Row],[Salidas]]</f>
        <v>0</v>
      </c>
      <c r="R493" s="20">
        <v>97</v>
      </c>
      <c r="S493" s="20">
        <v>17.600000000000001</v>
      </c>
      <c r="T493" s="20">
        <f t="shared" si="57"/>
        <v>5.5113636363636358</v>
      </c>
      <c r="U493" s="21"/>
      <c r="V493" s="20">
        <v>17</v>
      </c>
      <c r="W493" s="20">
        <f t="shared" si="58"/>
        <v>0</v>
      </c>
      <c r="X493" s="20">
        <f t="shared" si="59"/>
        <v>5.5113636363636358</v>
      </c>
      <c r="Y493" s="20">
        <f t="shared" si="60"/>
        <v>8.2670454545454533</v>
      </c>
      <c r="Z493" s="20">
        <f>ROUNDUP(Y493,0)</f>
        <v>9</v>
      </c>
      <c r="AA493" s="20">
        <f t="shared" si="61"/>
        <v>3.4886363636363642</v>
      </c>
      <c r="AB493" s="20"/>
    </row>
    <row r="494" spans="1:28" ht="14" x14ac:dyDescent="0.15">
      <c r="A494" s="23" t="s">
        <v>1171</v>
      </c>
      <c r="B494" s="89"/>
      <c r="C494" s="22" t="s">
        <v>12</v>
      </c>
      <c r="D494" s="102" t="s">
        <v>52</v>
      </c>
      <c r="E494" s="6" t="s">
        <v>1103</v>
      </c>
      <c r="F494" s="55" t="s">
        <v>692</v>
      </c>
      <c r="G494" s="66" t="s">
        <v>164</v>
      </c>
      <c r="H494" s="21"/>
      <c r="I494" s="21">
        <v>1</v>
      </c>
      <c r="J494" s="21" t="s">
        <v>14</v>
      </c>
      <c r="K494" s="21"/>
      <c r="L494" s="21"/>
      <c r="M494" s="19">
        <f t="shared" si="56"/>
        <v>12</v>
      </c>
      <c r="N494" s="20"/>
      <c r="O494" s="110">
        <v>1</v>
      </c>
      <c r="P494" s="21">
        <f>SUMIFS(VENTAS[Cantidad],VENTAS[Código del producto Vendido],INVENTARIO4[[#This Row],[Code]])</f>
        <v>1</v>
      </c>
      <c r="Q494" s="21">
        <f>INVENTARIO4[[#This Row],[Entradas]]-INVENTARIO4[[#This Row],[Salidas]]</f>
        <v>0</v>
      </c>
      <c r="R494" s="20">
        <v>89</v>
      </c>
      <c r="S494" s="20">
        <v>17.600000000000001</v>
      </c>
      <c r="T494" s="20">
        <f t="shared" si="57"/>
        <v>5.0568181818181817</v>
      </c>
      <c r="U494" s="21">
        <v>120</v>
      </c>
      <c r="V494" s="20">
        <v>17</v>
      </c>
      <c r="W494" s="20">
        <f t="shared" si="58"/>
        <v>2.04</v>
      </c>
      <c r="X494" s="20">
        <f t="shared" si="59"/>
        <v>7.0968181818181817</v>
      </c>
      <c r="Y494" s="20">
        <f t="shared" si="60"/>
        <v>9.6252272727272725</v>
      </c>
      <c r="Z494" s="20">
        <v>12</v>
      </c>
      <c r="AA494" s="20">
        <f t="shared" si="61"/>
        <v>4.9031818181818183</v>
      </c>
      <c r="AB494" s="20" t="s">
        <v>1096</v>
      </c>
    </row>
    <row r="495" spans="1:28" ht="14" x14ac:dyDescent="0.15">
      <c r="A495" s="23" t="s">
        <v>1172</v>
      </c>
      <c r="B495" s="89"/>
      <c r="C495" s="22" t="s">
        <v>12</v>
      </c>
      <c r="D495" s="102" t="s">
        <v>52</v>
      </c>
      <c r="E495" s="6" t="s">
        <v>1103</v>
      </c>
      <c r="F495" s="55" t="s">
        <v>695</v>
      </c>
      <c r="G495" s="66" t="s">
        <v>164</v>
      </c>
      <c r="H495" s="21"/>
      <c r="I495" s="21">
        <v>1</v>
      </c>
      <c r="J495" s="21" t="s">
        <v>14</v>
      </c>
      <c r="K495" s="21"/>
      <c r="L495" s="21"/>
      <c r="M495" s="19">
        <f t="shared" si="56"/>
        <v>0</v>
      </c>
      <c r="N495" s="20"/>
      <c r="O495" s="110">
        <v>0</v>
      </c>
      <c r="P495" s="21">
        <f>SUMIFS(VENTAS[Cantidad],VENTAS[Código del producto Vendido],INVENTARIO4[[#This Row],[Code]])</f>
        <v>0</v>
      </c>
      <c r="Q495" s="21">
        <f>INVENTARIO4[[#This Row],[Entradas]]-INVENTARIO4[[#This Row],[Salidas]]</f>
        <v>0</v>
      </c>
      <c r="R495" s="20"/>
      <c r="S495" s="20">
        <v>17.600000000000001</v>
      </c>
      <c r="T495" s="20">
        <f t="shared" si="57"/>
        <v>0</v>
      </c>
      <c r="U495" s="21"/>
      <c r="V495" s="20">
        <v>17</v>
      </c>
      <c r="W495" s="20">
        <f t="shared" si="58"/>
        <v>0</v>
      </c>
      <c r="X495" s="20">
        <f t="shared" si="59"/>
        <v>0</v>
      </c>
      <c r="Y495" s="20">
        <f t="shared" si="60"/>
        <v>0</v>
      </c>
      <c r="Z495" s="20">
        <f>ROUNDUP(Y495,0)</f>
        <v>0</v>
      </c>
      <c r="AA495" s="20">
        <f t="shared" si="61"/>
        <v>0</v>
      </c>
      <c r="AB495" s="20"/>
    </row>
    <row r="496" spans="1:28" ht="14" x14ac:dyDescent="0.15">
      <c r="A496" s="23" t="s">
        <v>1173</v>
      </c>
      <c r="B496" s="89"/>
      <c r="C496" s="22" t="s">
        <v>12</v>
      </c>
      <c r="D496" s="102" t="s">
        <v>52</v>
      </c>
      <c r="E496" s="6" t="s">
        <v>1103</v>
      </c>
      <c r="F496" s="55" t="s">
        <v>697</v>
      </c>
      <c r="G496" s="66" t="s">
        <v>164</v>
      </c>
      <c r="H496" s="21"/>
      <c r="I496" s="21">
        <v>1</v>
      </c>
      <c r="J496" s="21" t="s">
        <v>14</v>
      </c>
      <c r="K496" s="21"/>
      <c r="L496" s="21"/>
      <c r="M496" s="19">
        <f t="shared" si="56"/>
        <v>0</v>
      </c>
      <c r="N496" s="20"/>
      <c r="O496" s="110">
        <v>0</v>
      </c>
      <c r="P496" s="21">
        <f>SUMIFS(VENTAS[Cantidad],VENTAS[Código del producto Vendido],INVENTARIO4[[#This Row],[Code]])</f>
        <v>0</v>
      </c>
      <c r="Q496" s="21">
        <f>INVENTARIO4[[#This Row],[Entradas]]-INVENTARIO4[[#This Row],[Salidas]]</f>
        <v>0</v>
      </c>
      <c r="R496" s="20"/>
      <c r="S496" s="20">
        <v>17.600000000000001</v>
      </c>
      <c r="T496" s="20">
        <f t="shared" si="57"/>
        <v>0</v>
      </c>
      <c r="U496" s="21"/>
      <c r="V496" s="20">
        <v>17</v>
      </c>
      <c r="W496" s="20">
        <f t="shared" si="58"/>
        <v>0</v>
      </c>
      <c r="X496" s="20">
        <f t="shared" si="59"/>
        <v>0</v>
      </c>
      <c r="Y496" s="20">
        <f t="shared" si="60"/>
        <v>0</v>
      </c>
      <c r="Z496" s="20">
        <f>ROUNDUP(Y496,0)</f>
        <v>0</v>
      </c>
      <c r="AA496" s="20">
        <f t="shared" si="61"/>
        <v>0</v>
      </c>
      <c r="AB496" s="20"/>
    </row>
    <row r="497" spans="1:28" ht="14" x14ac:dyDescent="0.15">
      <c r="A497" s="23" t="s">
        <v>1174</v>
      </c>
      <c r="B497" s="89"/>
      <c r="C497" s="22" t="s">
        <v>12</v>
      </c>
      <c r="D497" s="102" t="s">
        <v>892</v>
      </c>
      <c r="E497" s="6" t="s">
        <v>1104</v>
      </c>
      <c r="F497" s="55" t="s">
        <v>692</v>
      </c>
      <c r="G497" s="66" t="s">
        <v>164</v>
      </c>
      <c r="H497" s="21"/>
      <c r="I497" s="21">
        <v>1</v>
      </c>
      <c r="J497" s="21" t="s">
        <v>14</v>
      </c>
      <c r="K497" s="21"/>
      <c r="L497" s="21"/>
      <c r="M497" s="19">
        <f t="shared" si="56"/>
        <v>20</v>
      </c>
      <c r="N497" s="20"/>
      <c r="O497" s="110">
        <v>1</v>
      </c>
      <c r="P497" s="21">
        <f>SUMIFS(VENTAS[Cantidad],VENTAS[Código del producto Vendido],INVENTARIO4[[#This Row],[Code]])</f>
        <v>0</v>
      </c>
      <c r="Q497" s="21">
        <f>INVENTARIO4[[#This Row],[Entradas]]-INVENTARIO4[[#This Row],[Salidas]]</f>
        <v>1</v>
      </c>
      <c r="R497" s="20">
        <v>110</v>
      </c>
      <c r="S497" s="20">
        <v>17.600000000000001</v>
      </c>
      <c r="T497" s="20">
        <f t="shared" si="57"/>
        <v>6.2499999999999991</v>
      </c>
      <c r="U497" s="21">
        <v>106</v>
      </c>
      <c r="V497" s="20">
        <v>17</v>
      </c>
      <c r="W497" s="20">
        <f t="shared" si="58"/>
        <v>1.802</v>
      </c>
      <c r="X497" s="20">
        <f t="shared" si="59"/>
        <v>8.0519999999999996</v>
      </c>
      <c r="Y497" s="20">
        <f t="shared" si="60"/>
        <v>11.176999999999998</v>
      </c>
      <c r="Z497" s="20">
        <v>20</v>
      </c>
      <c r="AA497" s="20">
        <f t="shared" si="61"/>
        <v>11.948</v>
      </c>
      <c r="AB497" s="20"/>
    </row>
    <row r="498" spans="1:28" ht="14" x14ac:dyDescent="0.15">
      <c r="A498" s="23" t="s">
        <v>1175</v>
      </c>
      <c r="B498" s="89"/>
      <c r="C498" s="22" t="s">
        <v>12</v>
      </c>
      <c r="D498" s="102" t="s">
        <v>892</v>
      </c>
      <c r="E498" s="6" t="s">
        <v>1104</v>
      </c>
      <c r="F498" s="55" t="s">
        <v>695</v>
      </c>
      <c r="G498" s="66" t="s">
        <v>164</v>
      </c>
      <c r="H498" s="21"/>
      <c r="I498" s="21">
        <v>1</v>
      </c>
      <c r="J498" s="21" t="s">
        <v>14</v>
      </c>
      <c r="K498" s="21"/>
      <c r="L498" s="21"/>
      <c r="M498" s="19">
        <f t="shared" si="56"/>
        <v>20</v>
      </c>
      <c r="N498" s="20"/>
      <c r="O498" s="110">
        <v>1</v>
      </c>
      <c r="P498" s="21">
        <f>SUMIFS(VENTAS[Cantidad],VENTAS[Código del producto Vendido],INVENTARIO4[[#This Row],[Code]])</f>
        <v>1</v>
      </c>
      <c r="Q498" s="21">
        <f>INVENTARIO4[[#This Row],[Entradas]]-INVENTARIO4[[#This Row],[Salidas]]</f>
        <v>0</v>
      </c>
      <c r="R498" s="20">
        <v>110</v>
      </c>
      <c r="S498" s="20">
        <v>17.600000000000001</v>
      </c>
      <c r="T498" s="20">
        <f t="shared" si="57"/>
        <v>6.2499999999999991</v>
      </c>
      <c r="U498" s="21">
        <v>106</v>
      </c>
      <c r="V498" s="20">
        <v>17</v>
      </c>
      <c r="W498" s="20">
        <f t="shared" si="58"/>
        <v>1.802</v>
      </c>
      <c r="X498" s="20">
        <f t="shared" si="59"/>
        <v>8.0519999999999996</v>
      </c>
      <c r="Y498" s="20">
        <f t="shared" si="60"/>
        <v>11.176999999999998</v>
      </c>
      <c r="Z498" s="20">
        <v>20</v>
      </c>
      <c r="AA498" s="20">
        <f t="shared" si="61"/>
        <v>11.948</v>
      </c>
      <c r="AB498" s="20"/>
    </row>
    <row r="499" spans="1:28" ht="14" x14ac:dyDescent="0.15">
      <c r="A499" s="23" t="s">
        <v>1176</v>
      </c>
      <c r="B499" s="89"/>
      <c r="C499" s="22" t="s">
        <v>12</v>
      </c>
      <c r="D499" s="102" t="s">
        <v>892</v>
      </c>
      <c r="E499" s="6" t="s">
        <v>1104</v>
      </c>
      <c r="F499" s="55" t="s">
        <v>697</v>
      </c>
      <c r="G499" s="66" t="s">
        <v>164</v>
      </c>
      <c r="H499" s="21"/>
      <c r="I499" s="21">
        <v>1</v>
      </c>
      <c r="J499" s="21" t="s">
        <v>14</v>
      </c>
      <c r="K499" s="21"/>
      <c r="L499" s="21"/>
      <c r="M499" s="19">
        <f t="shared" si="56"/>
        <v>20</v>
      </c>
      <c r="N499" s="20"/>
      <c r="O499" s="110">
        <v>1</v>
      </c>
      <c r="P499" s="21">
        <f>SUMIFS(VENTAS[Cantidad],VENTAS[Código del producto Vendido],INVENTARIO4[[#This Row],[Code]])</f>
        <v>0</v>
      </c>
      <c r="Q499" s="21">
        <f>INVENTARIO4[[#This Row],[Entradas]]-INVENTARIO4[[#This Row],[Salidas]]</f>
        <v>1</v>
      </c>
      <c r="R499" s="20">
        <v>110</v>
      </c>
      <c r="S499" s="20">
        <v>17.600000000000001</v>
      </c>
      <c r="T499" s="20">
        <f t="shared" si="57"/>
        <v>6.2499999999999991</v>
      </c>
      <c r="U499" s="21">
        <v>106</v>
      </c>
      <c r="V499" s="20">
        <v>17</v>
      </c>
      <c r="W499" s="20">
        <f t="shared" si="58"/>
        <v>1.802</v>
      </c>
      <c r="X499" s="20">
        <f t="shared" si="59"/>
        <v>8.0519999999999996</v>
      </c>
      <c r="Y499" s="20">
        <f t="shared" si="60"/>
        <v>11.176999999999998</v>
      </c>
      <c r="Z499" s="20">
        <v>20</v>
      </c>
      <c r="AA499" s="20">
        <f t="shared" si="61"/>
        <v>11.948</v>
      </c>
      <c r="AB499" s="20"/>
    </row>
    <row r="500" spans="1:28" ht="14" x14ac:dyDescent="0.15">
      <c r="A500" s="23" t="s">
        <v>1178</v>
      </c>
      <c r="B500" s="89"/>
      <c r="C500" s="22" t="s">
        <v>12</v>
      </c>
      <c r="D500" s="102" t="s">
        <v>52</v>
      </c>
      <c r="E500" s="6" t="s">
        <v>1106</v>
      </c>
      <c r="F500" s="55" t="s">
        <v>692</v>
      </c>
      <c r="G500" s="66" t="s">
        <v>164</v>
      </c>
      <c r="H500" s="21"/>
      <c r="I500" s="21">
        <v>1</v>
      </c>
      <c r="J500" s="21" t="s">
        <v>14</v>
      </c>
      <c r="K500" s="21"/>
      <c r="L500" s="21"/>
      <c r="M500" s="19">
        <f t="shared" si="56"/>
        <v>12</v>
      </c>
      <c r="N500" s="20"/>
      <c r="O500" s="112">
        <v>1</v>
      </c>
      <c r="P500" s="21">
        <f>SUMIFS(VENTAS[Cantidad],VENTAS[Código del producto Vendido],INVENTARIO4[[#This Row],[Code]])</f>
        <v>0</v>
      </c>
      <c r="Q500" s="21">
        <f>INVENTARIO4[[#This Row],[Entradas]]-INVENTARIO4[[#This Row],[Salidas]]</f>
        <v>1</v>
      </c>
      <c r="R500" s="20">
        <v>82</v>
      </c>
      <c r="S500" s="20">
        <v>17.600000000000001</v>
      </c>
      <c r="T500" s="20">
        <f t="shared" si="57"/>
        <v>4.6590909090909083</v>
      </c>
      <c r="U500" s="21">
        <v>120</v>
      </c>
      <c r="V500" s="20">
        <v>17</v>
      </c>
      <c r="W500" s="20">
        <f t="shared" si="58"/>
        <v>2.04</v>
      </c>
      <c r="X500" s="20">
        <f t="shared" si="59"/>
        <v>6.6990909090909083</v>
      </c>
      <c r="Y500" s="20">
        <f t="shared" si="60"/>
        <v>9.0286363636363625</v>
      </c>
      <c r="Z500" s="20">
        <v>12</v>
      </c>
      <c r="AA500" s="20">
        <f t="shared" si="61"/>
        <v>5.3009090909090917</v>
      </c>
      <c r="AB500" s="20" t="s">
        <v>1096</v>
      </c>
    </row>
    <row r="501" spans="1:28" ht="14" x14ac:dyDescent="0.15">
      <c r="A501" s="23" t="s">
        <v>1179</v>
      </c>
      <c r="B501" s="89"/>
      <c r="C501" s="22" t="s">
        <v>12</v>
      </c>
      <c r="D501" s="102" t="s">
        <v>52</v>
      </c>
      <c r="E501" s="6" t="s">
        <v>1106</v>
      </c>
      <c r="F501" s="55" t="s">
        <v>695</v>
      </c>
      <c r="G501" s="66" t="s">
        <v>164</v>
      </c>
      <c r="H501" s="21"/>
      <c r="I501" s="21">
        <v>1</v>
      </c>
      <c r="J501" s="21" t="s">
        <v>14</v>
      </c>
      <c r="K501" s="21"/>
      <c r="L501" s="21"/>
      <c r="M501" s="19">
        <f t="shared" si="56"/>
        <v>12</v>
      </c>
      <c r="N501" s="20"/>
      <c r="O501" s="110">
        <v>1</v>
      </c>
      <c r="P501" s="21">
        <f>SUMIFS(VENTAS[Cantidad],VENTAS[Código del producto Vendido],INVENTARIO4[[#This Row],[Code]])</f>
        <v>0</v>
      </c>
      <c r="Q501" s="21">
        <f>INVENTARIO4[[#This Row],[Entradas]]-INVENTARIO4[[#This Row],[Salidas]]</f>
        <v>1</v>
      </c>
      <c r="R501" s="20">
        <v>82</v>
      </c>
      <c r="S501" s="20">
        <v>17.600000000000001</v>
      </c>
      <c r="T501" s="20">
        <f t="shared" si="57"/>
        <v>4.6590909090909083</v>
      </c>
      <c r="U501" s="21">
        <v>120</v>
      </c>
      <c r="V501" s="20">
        <v>17</v>
      </c>
      <c r="W501" s="20">
        <f t="shared" si="58"/>
        <v>2.04</v>
      </c>
      <c r="X501" s="20">
        <f t="shared" si="59"/>
        <v>6.6990909090909083</v>
      </c>
      <c r="Y501" s="20">
        <f t="shared" si="60"/>
        <v>9.0286363636363625</v>
      </c>
      <c r="Z501" s="20">
        <v>12</v>
      </c>
      <c r="AA501" s="20">
        <f t="shared" si="61"/>
        <v>5.3009090909090917</v>
      </c>
      <c r="AB501" s="20" t="s">
        <v>1096</v>
      </c>
    </row>
    <row r="502" spans="1:28" ht="14" x14ac:dyDescent="0.15">
      <c r="A502" s="23" t="s">
        <v>1180</v>
      </c>
      <c r="B502" s="89"/>
      <c r="C502" s="22" t="s">
        <v>12</v>
      </c>
      <c r="D502" s="102" t="s">
        <v>52</v>
      </c>
      <c r="E502" s="6" t="s">
        <v>1106</v>
      </c>
      <c r="F502" s="55" t="s">
        <v>697</v>
      </c>
      <c r="G502" s="66" t="s">
        <v>164</v>
      </c>
      <c r="H502" s="21"/>
      <c r="I502" s="21">
        <v>1</v>
      </c>
      <c r="J502" s="21" t="s">
        <v>14</v>
      </c>
      <c r="K502" s="21"/>
      <c r="L502" s="21"/>
      <c r="M502" s="19">
        <f t="shared" si="56"/>
        <v>12</v>
      </c>
      <c r="N502" s="20"/>
      <c r="O502" s="110">
        <v>1</v>
      </c>
      <c r="P502" s="21">
        <f>SUMIFS(VENTAS[Cantidad],VENTAS[Código del producto Vendido],INVENTARIO4[[#This Row],[Code]])</f>
        <v>1</v>
      </c>
      <c r="Q502" s="21">
        <f>INVENTARIO4[[#This Row],[Entradas]]-INVENTARIO4[[#This Row],[Salidas]]</f>
        <v>0</v>
      </c>
      <c r="R502" s="20">
        <v>82</v>
      </c>
      <c r="S502" s="20">
        <v>17.600000000000001</v>
      </c>
      <c r="T502" s="20">
        <f t="shared" si="57"/>
        <v>4.6590909090909083</v>
      </c>
      <c r="U502" s="21">
        <v>120</v>
      </c>
      <c r="V502" s="20">
        <v>17</v>
      </c>
      <c r="W502" s="20">
        <f t="shared" si="58"/>
        <v>2.04</v>
      </c>
      <c r="X502" s="20">
        <f t="shared" si="59"/>
        <v>6.6990909090909083</v>
      </c>
      <c r="Y502" s="20">
        <f t="shared" si="60"/>
        <v>9.0286363636363625</v>
      </c>
      <c r="Z502" s="20">
        <v>12</v>
      </c>
      <c r="AA502" s="20">
        <f t="shared" si="61"/>
        <v>5.3009090909090917</v>
      </c>
      <c r="AB502" s="20" t="s">
        <v>1096</v>
      </c>
    </row>
    <row r="503" spans="1:28" ht="14" x14ac:dyDescent="0.15">
      <c r="A503" s="23" t="s">
        <v>1181</v>
      </c>
      <c r="B503" s="89"/>
      <c r="C503" s="22" t="s">
        <v>12</v>
      </c>
      <c r="D503" s="102" t="s">
        <v>52</v>
      </c>
      <c r="E503" s="6" t="s">
        <v>1109</v>
      </c>
      <c r="F503" s="55" t="s">
        <v>695</v>
      </c>
      <c r="G503" s="66" t="s">
        <v>164</v>
      </c>
      <c r="H503" s="21"/>
      <c r="I503" s="21">
        <v>1</v>
      </c>
      <c r="J503" s="21" t="s">
        <v>14</v>
      </c>
      <c r="K503" s="21"/>
      <c r="L503" s="21"/>
      <c r="M503" s="19">
        <f t="shared" si="56"/>
        <v>12</v>
      </c>
      <c r="N503" s="20"/>
      <c r="O503" s="110">
        <v>2</v>
      </c>
      <c r="P503" s="21">
        <f>SUMIFS(VENTAS[Cantidad],VENTAS[Código del producto Vendido],INVENTARIO4[[#This Row],[Code]])</f>
        <v>0</v>
      </c>
      <c r="Q503" s="21">
        <f>INVENTARIO4[[#This Row],[Entradas]]-INVENTARIO4[[#This Row],[Salidas]]</f>
        <v>2</v>
      </c>
      <c r="R503" s="20">
        <v>98</v>
      </c>
      <c r="S503" s="20">
        <v>17.600000000000001</v>
      </c>
      <c r="T503" s="20">
        <f t="shared" si="57"/>
        <v>5.5681818181818175</v>
      </c>
      <c r="U503" s="21">
        <v>125</v>
      </c>
      <c r="V503" s="20">
        <v>17</v>
      </c>
      <c r="W503" s="20">
        <f t="shared" si="58"/>
        <v>2.125</v>
      </c>
      <c r="X503" s="20">
        <f t="shared" si="59"/>
        <v>7.6931818181818175</v>
      </c>
      <c r="Y503" s="20">
        <f t="shared" si="60"/>
        <v>10.477272727272727</v>
      </c>
      <c r="Z503" s="20">
        <v>12</v>
      </c>
      <c r="AA503" s="20">
        <f t="shared" si="61"/>
        <v>4.3068181818181825</v>
      </c>
      <c r="AB503" s="20" t="s">
        <v>1108</v>
      </c>
    </row>
    <row r="504" spans="1:28" ht="14" x14ac:dyDescent="0.15">
      <c r="A504" s="23" t="s">
        <v>1182</v>
      </c>
      <c r="B504" s="89"/>
      <c r="C504" s="22" t="s">
        <v>12</v>
      </c>
      <c r="D504" s="102" t="s">
        <v>253</v>
      </c>
      <c r="E504" s="78" t="s">
        <v>1105</v>
      </c>
      <c r="F504" s="86" t="s">
        <v>697</v>
      </c>
      <c r="G504" s="66" t="s">
        <v>164</v>
      </c>
      <c r="H504" s="21"/>
      <c r="I504" s="21">
        <v>1</v>
      </c>
      <c r="J504" s="21" t="s">
        <v>14</v>
      </c>
      <c r="K504" s="21"/>
      <c r="L504" s="21"/>
      <c r="M504" s="19">
        <f t="shared" si="56"/>
        <v>10</v>
      </c>
      <c r="N504" s="20"/>
      <c r="O504" s="112">
        <v>1</v>
      </c>
      <c r="P504" s="21">
        <f>SUMIFS(VENTAS[Cantidad],VENTAS[Código del producto Vendido],INVENTARIO4[[#This Row],[Code]])</f>
        <v>0</v>
      </c>
      <c r="Q504" s="21">
        <f>INVENTARIO4[[#This Row],[Entradas]]-INVENTARIO4[[#This Row],[Salidas]]</f>
        <v>1</v>
      </c>
      <c r="R504" s="20">
        <v>50</v>
      </c>
      <c r="S504" s="20">
        <v>17.600000000000001</v>
      </c>
      <c r="T504" s="20">
        <f t="shared" si="57"/>
        <v>2.8409090909090908</v>
      </c>
      <c r="U504" s="21">
        <v>55</v>
      </c>
      <c r="V504" s="20">
        <v>17</v>
      </c>
      <c r="W504" s="20">
        <f t="shared" si="58"/>
        <v>0.93500000000000005</v>
      </c>
      <c r="X504" s="20">
        <f t="shared" si="59"/>
        <v>3.7759090909090909</v>
      </c>
      <c r="Y504" s="20">
        <f t="shared" si="60"/>
        <v>5.1963636363636372</v>
      </c>
      <c r="Z504" s="20">
        <v>10</v>
      </c>
      <c r="AA504" s="20">
        <f t="shared" si="61"/>
        <v>6.2240909090909096</v>
      </c>
      <c r="AB504" s="20" t="s">
        <v>1096</v>
      </c>
    </row>
    <row r="505" spans="1:28" ht="14" x14ac:dyDescent="0.15">
      <c r="A505" s="23" t="s">
        <v>1189</v>
      </c>
      <c r="B505" s="89"/>
      <c r="C505" s="22" t="s">
        <v>12</v>
      </c>
      <c r="D505" s="102" t="s">
        <v>890</v>
      </c>
      <c r="E505" s="78" t="s">
        <v>1195</v>
      </c>
      <c r="F505" s="86" t="s">
        <v>695</v>
      </c>
      <c r="G505" s="66" t="s">
        <v>164</v>
      </c>
      <c r="H505" s="21"/>
      <c r="I505" s="21">
        <v>1</v>
      </c>
      <c r="J505" s="21" t="s">
        <v>14</v>
      </c>
      <c r="K505" s="21"/>
      <c r="L505" s="21"/>
      <c r="M505" s="19">
        <f t="shared" si="56"/>
        <v>35</v>
      </c>
      <c r="N505" s="20"/>
      <c r="O505" s="110">
        <v>3</v>
      </c>
      <c r="P505" s="21">
        <f>SUMIFS(VENTAS[Cantidad],VENTAS[Código del producto Vendido],INVENTARIO4[[#This Row],[Code]])</f>
        <v>0</v>
      </c>
      <c r="Q505" s="21">
        <f>INVENTARIO4[[#This Row],[Entradas]]-INVENTARIO4[[#This Row],[Salidas]]</f>
        <v>3</v>
      </c>
      <c r="R505" s="20">
        <v>265</v>
      </c>
      <c r="S505" s="20">
        <v>17.600000000000001</v>
      </c>
      <c r="T505" s="20">
        <f t="shared" si="57"/>
        <v>15.05681818181818</v>
      </c>
      <c r="U505" s="21">
        <v>550</v>
      </c>
      <c r="V505" s="20">
        <v>17</v>
      </c>
      <c r="W505" s="20">
        <f t="shared" si="58"/>
        <v>9.35</v>
      </c>
      <c r="X505" s="20">
        <f t="shared" si="59"/>
        <v>24.406818181818181</v>
      </c>
      <c r="Y505" s="20">
        <f t="shared" si="60"/>
        <v>31.935227272727268</v>
      </c>
      <c r="Z505" s="20">
        <v>35</v>
      </c>
      <c r="AA505" s="20">
        <f t="shared" si="61"/>
        <v>10.59318181818182</v>
      </c>
      <c r="AB505" s="20"/>
    </row>
    <row r="506" spans="1:28" ht="14" x14ac:dyDescent="0.15">
      <c r="A506" s="23" t="s">
        <v>1190</v>
      </c>
      <c r="B506" s="89"/>
      <c r="C506" s="22" t="s">
        <v>12</v>
      </c>
      <c r="D506" s="102" t="s">
        <v>890</v>
      </c>
      <c r="E506" s="78" t="s">
        <v>1195</v>
      </c>
      <c r="F506" s="86" t="s">
        <v>697</v>
      </c>
      <c r="G506" s="66" t="s">
        <v>164</v>
      </c>
      <c r="H506" s="21"/>
      <c r="I506" s="21">
        <v>1</v>
      </c>
      <c r="J506" s="21" t="s">
        <v>14</v>
      </c>
      <c r="K506" s="21"/>
      <c r="L506" s="21"/>
      <c r="M506" s="19">
        <f t="shared" si="56"/>
        <v>35</v>
      </c>
      <c r="N506" s="20"/>
      <c r="O506" s="112">
        <v>2</v>
      </c>
      <c r="P506" s="21">
        <f>SUMIFS(VENTAS[Cantidad],VENTAS[Código del producto Vendido],INVENTARIO4[[#This Row],[Code]])</f>
        <v>0</v>
      </c>
      <c r="Q506" s="21">
        <f>INVENTARIO4[[#This Row],[Entradas]]-INVENTARIO4[[#This Row],[Salidas]]</f>
        <v>2</v>
      </c>
      <c r="R506" s="20">
        <v>265</v>
      </c>
      <c r="S506" s="20">
        <v>17.600000000000001</v>
      </c>
      <c r="T506" s="20">
        <f t="shared" si="57"/>
        <v>15.05681818181818</v>
      </c>
      <c r="U506" s="21">
        <v>550</v>
      </c>
      <c r="V506" s="20">
        <v>17</v>
      </c>
      <c r="W506" s="20">
        <f t="shared" si="58"/>
        <v>9.35</v>
      </c>
      <c r="X506" s="20">
        <f t="shared" si="59"/>
        <v>24.406818181818181</v>
      </c>
      <c r="Y506" s="20">
        <f t="shared" si="60"/>
        <v>31.935227272727268</v>
      </c>
      <c r="Z506" s="20">
        <v>35</v>
      </c>
      <c r="AA506" s="20">
        <f t="shared" si="61"/>
        <v>10.59318181818182</v>
      </c>
      <c r="AB506" s="20"/>
    </row>
    <row r="507" spans="1:28" ht="14" x14ac:dyDescent="0.15">
      <c r="A507" s="23" t="s">
        <v>1200</v>
      </c>
      <c r="B507" s="89"/>
      <c r="C507" s="22" t="s">
        <v>12</v>
      </c>
      <c r="D507" s="102" t="s">
        <v>892</v>
      </c>
      <c r="E507" s="78" t="s">
        <v>1196</v>
      </c>
      <c r="F507" s="86" t="s">
        <v>697</v>
      </c>
      <c r="G507" s="66" t="s">
        <v>164</v>
      </c>
      <c r="H507" s="21"/>
      <c r="I507" s="21">
        <v>1</v>
      </c>
      <c r="J507" s="21" t="s">
        <v>14</v>
      </c>
      <c r="K507" s="21"/>
      <c r="L507" s="21"/>
      <c r="M507" s="19">
        <f t="shared" si="56"/>
        <v>25</v>
      </c>
      <c r="N507" s="20"/>
      <c r="O507" s="110">
        <v>1</v>
      </c>
      <c r="P507" s="21">
        <f>SUMIFS(VENTAS[Cantidad],VENTAS[Código del producto Vendido],INVENTARIO4[[#This Row],[Code]])</f>
        <v>0</v>
      </c>
      <c r="Q507" s="21">
        <f>INVENTARIO4[[#This Row],[Entradas]]-INVENTARIO4[[#This Row],[Salidas]]</f>
        <v>1</v>
      </c>
      <c r="R507" s="20">
        <v>165</v>
      </c>
      <c r="S507" s="20">
        <v>17.600000000000001</v>
      </c>
      <c r="T507" s="20">
        <f t="shared" si="57"/>
        <v>9.375</v>
      </c>
      <c r="U507" s="21">
        <v>300</v>
      </c>
      <c r="V507" s="20">
        <v>17</v>
      </c>
      <c r="W507" s="20">
        <f t="shared" si="58"/>
        <v>5.0999999999999996</v>
      </c>
      <c r="X507" s="20">
        <f t="shared" si="59"/>
        <v>14.475</v>
      </c>
      <c r="Y507" s="20">
        <f t="shared" si="60"/>
        <v>19.162500000000001</v>
      </c>
      <c r="Z507" s="20">
        <v>25</v>
      </c>
      <c r="AA507" s="20">
        <f t="shared" si="61"/>
        <v>10.525</v>
      </c>
      <c r="AB507" s="20"/>
    </row>
    <row r="508" spans="1:28" ht="14" x14ac:dyDescent="0.15">
      <c r="A508" s="23" t="s">
        <v>1201</v>
      </c>
      <c r="B508" s="89"/>
      <c r="C508" s="22" t="s">
        <v>12</v>
      </c>
      <c r="D508" s="102" t="s">
        <v>892</v>
      </c>
      <c r="E508" s="78" t="s">
        <v>1196</v>
      </c>
      <c r="F508" s="86" t="s">
        <v>698</v>
      </c>
      <c r="G508" s="66" t="s">
        <v>164</v>
      </c>
      <c r="H508" s="21"/>
      <c r="I508" s="21">
        <v>1</v>
      </c>
      <c r="J508" s="21" t="s">
        <v>14</v>
      </c>
      <c r="K508" s="21"/>
      <c r="L508" s="21"/>
      <c r="M508" s="19">
        <f t="shared" si="56"/>
        <v>25</v>
      </c>
      <c r="N508" s="20"/>
      <c r="O508" s="112">
        <v>1</v>
      </c>
      <c r="P508" s="21">
        <f>SUMIFS(VENTAS[Cantidad],VENTAS[Código del producto Vendido],INVENTARIO4[[#This Row],[Code]])</f>
        <v>0</v>
      </c>
      <c r="Q508" s="21">
        <f>INVENTARIO4[[#This Row],[Entradas]]-INVENTARIO4[[#This Row],[Salidas]]</f>
        <v>1</v>
      </c>
      <c r="R508" s="20">
        <v>165</v>
      </c>
      <c r="S508" s="20">
        <v>17.600000000000001</v>
      </c>
      <c r="T508" s="20">
        <f t="shared" si="57"/>
        <v>9.375</v>
      </c>
      <c r="U508" s="21">
        <v>300</v>
      </c>
      <c r="V508" s="20">
        <v>17</v>
      </c>
      <c r="W508" s="20">
        <f t="shared" si="58"/>
        <v>5.0999999999999996</v>
      </c>
      <c r="X508" s="20">
        <f t="shared" si="59"/>
        <v>14.475</v>
      </c>
      <c r="Y508" s="20">
        <f t="shared" si="60"/>
        <v>19.162500000000001</v>
      </c>
      <c r="Z508" s="20">
        <v>25</v>
      </c>
      <c r="AA508" s="20">
        <f t="shared" si="61"/>
        <v>10.525</v>
      </c>
      <c r="AB508" s="20"/>
    </row>
    <row r="509" spans="1:28" ht="14" x14ac:dyDescent="0.15">
      <c r="A509" s="23" t="s">
        <v>1202</v>
      </c>
      <c r="B509" s="89"/>
      <c r="C509" s="22" t="s">
        <v>12</v>
      </c>
      <c r="D509" s="102" t="s">
        <v>890</v>
      </c>
      <c r="E509" s="78" t="s">
        <v>1197</v>
      </c>
      <c r="F509" s="86" t="s">
        <v>692</v>
      </c>
      <c r="G509" s="66" t="s">
        <v>164</v>
      </c>
      <c r="H509" s="21"/>
      <c r="I509" s="21">
        <v>1</v>
      </c>
      <c r="J509" s="21" t="s">
        <v>14</v>
      </c>
      <c r="K509" s="21"/>
      <c r="L509" s="21"/>
      <c r="M509" s="19">
        <f t="shared" si="56"/>
        <v>35</v>
      </c>
      <c r="N509" s="20"/>
      <c r="O509" s="110">
        <v>3</v>
      </c>
      <c r="P509" s="21">
        <f>SUMIFS(VENTAS[Cantidad],VENTAS[Código del producto Vendido],INVENTARIO4[[#This Row],[Code]])</f>
        <v>0</v>
      </c>
      <c r="Q509" s="21">
        <f>INVENTARIO4[[#This Row],[Entradas]]-INVENTARIO4[[#This Row],[Salidas]]</f>
        <v>3</v>
      </c>
      <c r="R509" s="20">
        <v>315</v>
      </c>
      <c r="S509" s="20">
        <v>17.600000000000001</v>
      </c>
      <c r="T509" s="20">
        <f t="shared" si="57"/>
        <v>17.89772727272727</v>
      </c>
      <c r="U509" s="21">
        <v>550</v>
      </c>
      <c r="V509" s="20">
        <v>17</v>
      </c>
      <c r="W509" s="20">
        <f t="shared" si="58"/>
        <v>9.35</v>
      </c>
      <c r="X509" s="20">
        <f t="shared" si="59"/>
        <v>27.247727272727268</v>
      </c>
      <c r="Y509" s="20">
        <f t="shared" si="60"/>
        <v>36.196590909090908</v>
      </c>
      <c r="Z509" s="20">
        <v>35</v>
      </c>
      <c r="AA509" s="20">
        <f t="shared" si="61"/>
        <v>7.7522727272727305</v>
      </c>
      <c r="AB509" s="20"/>
    </row>
    <row r="510" spans="1:28" ht="14" x14ac:dyDescent="0.15">
      <c r="A510" s="23" t="s">
        <v>1191</v>
      </c>
      <c r="B510" s="89"/>
      <c r="C510" s="22" t="s">
        <v>12</v>
      </c>
      <c r="D510" s="102" t="s">
        <v>890</v>
      </c>
      <c r="E510" s="78" t="s">
        <v>1197</v>
      </c>
      <c r="F510" s="86" t="s">
        <v>695</v>
      </c>
      <c r="G510" s="66" t="s">
        <v>164</v>
      </c>
      <c r="H510" s="21"/>
      <c r="I510" s="21">
        <v>1</v>
      </c>
      <c r="J510" s="21" t="s">
        <v>14</v>
      </c>
      <c r="K510" s="21"/>
      <c r="L510" s="21"/>
      <c r="M510" s="19">
        <f t="shared" si="56"/>
        <v>35</v>
      </c>
      <c r="N510" s="20"/>
      <c r="O510" s="112">
        <v>2</v>
      </c>
      <c r="P510" s="21">
        <f>SUMIFS(VENTAS[Cantidad],VENTAS[Código del producto Vendido],INVENTARIO4[[#This Row],[Code]])</f>
        <v>0</v>
      </c>
      <c r="Q510" s="21">
        <f>INVENTARIO4[[#This Row],[Entradas]]-INVENTARIO4[[#This Row],[Salidas]]</f>
        <v>2</v>
      </c>
      <c r="R510" s="20">
        <v>315</v>
      </c>
      <c r="S510" s="20">
        <v>17.600000000000001</v>
      </c>
      <c r="T510" s="20">
        <f t="shared" si="57"/>
        <v>17.89772727272727</v>
      </c>
      <c r="U510" s="21">
        <v>550</v>
      </c>
      <c r="V510" s="20">
        <v>17</v>
      </c>
      <c r="W510" s="20">
        <f t="shared" si="58"/>
        <v>9.35</v>
      </c>
      <c r="X510" s="20">
        <f t="shared" si="59"/>
        <v>27.247727272727268</v>
      </c>
      <c r="Y510" s="20">
        <f t="shared" si="60"/>
        <v>36.196590909090908</v>
      </c>
      <c r="Z510" s="20">
        <v>35</v>
      </c>
      <c r="AA510" s="20">
        <f t="shared" si="61"/>
        <v>7.7522727272727305</v>
      </c>
      <c r="AB510" s="20"/>
    </row>
    <row r="511" spans="1:28" ht="14" x14ac:dyDescent="0.15">
      <c r="A511" s="23" t="s">
        <v>1203</v>
      </c>
      <c r="B511" s="89"/>
      <c r="C511" s="22" t="s">
        <v>12</v>
      </c>
      <c r="D511" s="102" t="s">
        <v>890</v>
      </c>
      <c r="E511" s="78" t="s">
        <v>1197</v>
      </c>
      <c r="F511" s="86" t="s">
        <v>697</v>
      </c>
      <c r="G511" s="66" t="s">
        <v>164</v>
      </c>
      <c r="H511" s="21"/>
      <c r="I511" s="21">
        <v>1</v>
      </c>
      <c r="J511" s="21" t="s">
        <v>14</v>
      </c>
      <c r="K511" s="21"/>
      <c r="L511" s="21"/>
      <c r="M511" s="19">
        <f t="shared" si="56"/>
        <v>35</v>
      </c>
      <c r="N511" s="20"/>
      <c r="O511" s="110">
        <v>1</v>
      </c>
      <c r="P511" s="21">
        <f>SUMIFS(VENTAS[Cantidad],VENTAS[Código del producto Vendido],INVENTARIO4[[#This Row],[Code]])</f>
        <v>2</v>
      </c>
      <c r="Q511" s="21">
        <f>INVENTARIO4[[#This Row],[Entradas]]-INVENTARIO4[[#This Row],[Salidas]]</f>
        <v>-1</v>
      </c>
      <c r="R511" s="20">
        <v>315</v>
      </c>
      <c r="S511" s="20">
        <v>17.600000000000001</v>
      </c>
      <c r="T511" s="20">
        <f t="shared" si="57"/>
        <v>17.89772727272727</v>
      </c>
      <c r="U511" s="21">
        <v>550</v>
      </c>
      <c r="V511" s="20">
        <v>17</v>
      </c>
      <c r="W511" s="20">
        <f t="shared" si="58"/>
        <v>9.35</v>
      </c>
      <c r="X511" s="20">
        <f t="shared" si="59"/>
        <v>27.247727272727268</v>
      </c>
      <c r="Y511" s="20">
        <f t="shared" si="60"/>
        <v>36.196590909090908</v>
      </c>
      <c r="Z511" s="20">
        <v>35</v>
      </c>
      <c r="AA511" s="20">
        <f t="shared" si="61"/>
        <v>7.7522727272727305</v>
      </c>
      <c r="AB511" s="20"/>
    </row>
    <row r="512" spans="1:28" ht="14" x14ac:dyDescent="0.15">
      <c r="A512" s="23" t="s">
        <v>1204</v>
      </c>
      <c r="B512" s="89"/>
      <c r="C512" s="22" t="s">
        <v>12</v>
      </c>
      <c r="D512" s="102" t="s">
        <v>890</v>
      </c>
      <c r="E512" s="78" t="s">
        <v>1198</v>
      </c>
      <c r="F512" s="86" t="s">
        <v>1199</v>
      </c>
      <c r="G512" s="66" t="s">
        <v>164</v>
      </c>
      <c r="H512" s="21"/>
      <c r="I512" s="21">
        <v>1</v>
      </c>
      <c r="J512" s="21" t="s">
        <v>14</v>
      </c>
      <c r="K512" s="21"/>
      <c r="L512" s="21"/>
      <c r="M512" s="19">
        <f t="shared" si="56"/>
        <v>35</v>
      </c>
      <c r="N512" s="20"/>
      <c r="O512" s="112">
        <v>3</v>
      </c>
      <c r="P512" s="21">
        <f>SUMIFS(VENTAS[Cantidad],VENTAS[Código del producto Vendido],INVENTARIO4[[#This Row],[Code]])</f>
        <v>0</v>
      </c>
      <c r="Q512" s="21">
        <f>INVENTARIO4[[#This Row],[Entradas]]-INVENTARIO4[[#This Row],[Salidas]]</f>
        <v>3</v>
      </c>
      <c r="R512" s="20">
        <v>285</v>
      </c>
      <c r="S512" s="20">
        <v>17.600000000000001</v>
      </c>
      <c r="T512" s="20">
        <f t="shared" si="57"/>
        <v>16.193181818181817</v>
      </c>
      <c r="U512" s="21">
        <v>550</v>
      </c>
      <c r="V512" s="20">
        <v>17</v>
      </c>
      <c r="W512" s="20">
        <f t="shared" si="58"/>
        <v>9.35</v>
      </c>
      <c r="X512" s="20">
        <f t="shared" si="59"/>
        <v>25.543181818181814</v>
      </c>
      <c r="Y512" s="20">
        <f t="shared" si="60"/>
        <v>33.639772727272728</v>
      </c>
      <c r="Z512" s="20">
        <v>35</v>
      </c>
      <c r="AA512" s="20">
        <f t="shared" si="61"/>
        <v>9.4568181818181838</v>
      </c>
      <c r="AB512" s="20"/>
    </row>
    <row r="513" spans="1:28" ht="14" x14ac:dyDescent="0.15">
      <c r="A513" s="23" t="s">
        <v>1205</v>
      </c>
      <c r="B513" s="89"/>
      <c r="C513" s="22" t="s">
        <v>12</v>
      </c>
      <c r="D513" s="102" t="s">
        <v>890</v>
      </c>
      <c r="E513" s="78" t="s">
        <v>1198</v>
      </c>
      <c r="F513" s="86" t="s">
        <v>697</v>
      </c>
      <c r="G513" s="66" t="s">
        <v>164</v>
      </c>
      <c r="H513" s="21"/>
      <c r="I513" s="21">
        <v>1</v>
      </c>
      <c r="J513" s="21" t="s">
        <v>14</v>
      </c>
      <c r="K513" s="21"/>
      <c r="L513" s="21"/>
      <c r="M513" s="19">
        <f t="shared" si="56"/>
        <v>35</v>
      </c>
      <c r="N513" s="20"/>
      <c r="O513" s="110">
        <v>2</v>
      </c>
      <c r="P513" s="21">
        <f>SUMIFS(VENTAS[Cantidad],VENTAS[Código del producto Vendido],INVENTARIO4[[#This Row],[Code]])</f>
        <v>0</v>
      </c>
      <c r="Q513" s="21">
        <f>INVENTARIO4[[#This Row],[Entradas]]-INVENTARIO4[[#This Row],[Salidas]]</f>
        <v>2</v>
      </c>
      <c r="R513" s="20">
        <v>285</v>
      </c>
      <c r="S513" s="20">
        <v>17.600000000000001</v>
      </c>
      <c r="T513" s="20">
        <f t="shared" si="57"/>
        <v>16.193181818181817</v>
      </c>
      <c r="U513" s="21">
        <v>550</v>
      </c>
      <c r="V513" s="20">
        <v>17</v>
      </c>
      <c r="W513" s="20">
        <f t="shared" si="58"/>
        <v>9.35</v>
      </c>
      <c r="X513" s="20">
        <f t="shared" si="59"/>
        <v>25.543181818181814</v>
      </c>
      <c r="Y513" s="20">
        <f t="shared" si="60"/>
        <v>33.639772727272728</v>
      </c>
      <c r="Z513" s="20">
        <v>35</v>
      </c>
      <c r="AA513" s="20">
        <f t="shared" si="61"/>
        <v>9.4568181818181838</v>
      </c>
      <c r="AB513" s="20"/>
    </row>
    <row r="514" spans="1:28" ht="14" x14ac:dyDescent="0.15">
      <c r="A514" s="23" t="s">
        <v>1211</v>
      </c>
      <c r="B514" s="89"/>
      <c r="C514" s="22" t="s">
        <v>12</v>
      </c>
      <c r="D514" s="102" t="s">
        <v>891</v>
      </c>
      <c r="E514" s="83" t="s">
        <v>1214</v>
      </c>
      <c r="F514" s="84" t="s">
        <v>695</v>
      </c>
      <c r="G514" s="66" t="s">
        <v>164</v>
      </c>
      <c r="H514" s="21"/>
      <c r="I514" s="21">
        <v>1</v>
      </c>
      <c r="J514" s="21" t="s">
        <v>14</v>
      </c>
      <c r="K514" s="21"/>
      <c r="L514" s="21"/>
      <c r="M514" s="19">
        <f t="shared" si="56"/>
        <v>30</v>
      </c>
      <c r="N514" s="20"/>
      <c r="O514" s="110">
        <v>1</v>
      </c>
      <c r="P514" s="21">
        <f>SUMIFS(VENTAS[Cantidad],VENTAS[Código del producto Vendido],INVENTARIO4[[#This Row],[Code]])</f>
        <v>1</v>
      </c>
      <c r="Q514" s="21">
        <f>INVENTARIO4[[#This Row],[Entradas]]-INVENTARIO4[[#This Row],[Salidas]]</f>
        <v>0</v>
      </c>
      <c r="R514" s="20">
        <v>205</v>
      </c>
      <c r="S514" s="20">
        <v>17.600000000000001</v>
      </c>
      <c r="T514" s="20">
        <f t="shared" si="57"/>
        <v>11.647727272727272</v>
      </c>
      <c r="U514" s="21">
        <v>400</v>
      </c>
      <c r="V514" s="20">
        <v>17</v>
      </c>
      <c r="W514" s="20">
        <f t="shared" si="58"/>
        <v>6.8</v>
      </c>
      <c r="X514" s="20">
        <f t="shared" si="59"/>
        <v>18.447727272727271</v>
      </c>
      <c r="Y514" s="20">
        <f t="shared" si="60"/>
        <v>24.271590909090907</v>
      </c>
      <c r="Z514" s="20">
        <v>30</v>
      </c>
      <c r="AA514" s="20">
        <f t="shared" si="61"/>
        <v>11.552272727272726</v>
      </c>
      <c r="AB514" s="20"/>
    </row>
    <row r="515" spans="1:28" ht="14" x14ac:dyDescent="0.15">
      <c r="A515" s="23" t="s">
        <v>1212</v>
      </c>
      <c r="B515" s="89"/>
      <c r="C515" s="22" t="s">
        <v>12</v>
      </c>
      <c r="D515" s="102" t="s">
        <v>891</v>
      </c>
      <c r="E515" s="78" t="s">
        <v>1214</v>
      </c>
      <c r="F515" s="86" t="s">
        <v>697</v>
      </c>
      <c r="G515" s="66" t="s">
        <v>164</v>
      </c>
      <c r="H515" s="21"/>
      <c r="I515" s="21">
        <v>1</v>
      </c>
      <c r="J515" s="21" t="s">
        <v>14</v>
      </c>
      <c r="K515" s="21"/>
      <c r="L515" s="21"/>
      <c r="M515" s="19">
        <f t="shared" si="56"/>
        <v>30</v>
      </c>
      <c r="N515" s="20"/>
      <c r="O515" s="110">
        <v>1</v>
      </c>
      <c r="P515" s="21">
        <f>SUMIFS(VENTAS[Cantidad],VENTAS[Código del producto Vendido],INVENTARIO4[[#This Row],[Code]])</f>
        <v>0</v>
      </c>
      <c r="Q515" s="21">
        <f>INVENTARIO4[[#This Row],[Entradas]]-INVENTARIO4[[#This Row],[Salidas]]</f>
        <v>1</v>
      </c>
      <c r="R515" s="20">
        <v>205</v>
      </c>
      <c r="S515" s="20">
        <v>17.600000000000001</v>
      </c>
      <c r="T515" s="20">
        <f t="shared" si="57"/>
        <v>11.647727272727272</v>
      </c>
      <c r="U515" s="21">
        <v>400</v>
      </c>
      <c r="V515" s="20">
        <v>17</v>
      </c>
      <c r="W515" s="20">
        <f t="shared" si="58"/>
        <v>6.8</v>
      </c>
      <c r="X515" s="20">
        <f t="shared" si="59"/>
        <v>18.447727272727271</v>
      </c>
      <c r="Y515" s="20">
        <f t="shared" si="60"/>
        <v>24.271590909090907</v>
      </c>
      <c r="Z515" s="20">
        <v>30</v>
      </c>
      <c r="AA515" s="20">
        <f t="shared" si="61"/>
        <v>11.552272727272726</v>
      </c>
      <c r="AB515" s="20"/>
    </row>
    <row r="516" spans="1:28" ht="14" x14ac:dyDescent="0.15">
      <c r="A516" s="23" t="s">
        <v>1213</v>
      </c>
      <c r="B516" s="89"/>
      <c r="C516" s="22" t="s">
        <v>12</v>
      </c>
      <c r="D516" s="102" t="s">
        <v>891</v>
      </c>
      <c r="E516" s="78" t="s">
        <v>1214</v>
      </c>
      <c r="F516" s="86" t="s">
        <v>698</v>
      </c>
      <c r="G516" s="66" t="s">
        <v>164</v>
      </c>
      <c r="H516" s="21"/>
      <c r="I516" s="21">
        <v>1</v>
      </c>
      <c r="J516" s="21" t="s">
        <v>14</v>
      </c>
      <c r="K516" s="21"/>
      <c r="L516" s="21"/>
      <c r="M516" s="19">
        <f t="shared" si="56"/>
        <v>30</v>
      </c>
      <c r="N516" s="20"/>
      <c r="O516" s="112">
        <v>1</v>
      </c>
      <c r="P516" s="21">
        <f>SUMIFS(VENTAS[Cantidad],VENTAS[Código del producto Vendido],INVENTARIO4[[#This Row],[Code]])</f>
        <v>0</v>
      </c>
      <c r="Q516" s="21">
        <f>INVENTARIO4[[#This Row],[Entradas]]-INVENTARIO4[[#This Row],[Salidas]]</f>
        <v>1</v>
      </c>
      <c r="R516" s="20">
        <v>205</v>
      </c>
      <c r="S516" s="20">
        <v>17.600000000000001</v>
      </c>
      <c r="T516" s="20">
        <f t="shared" si="57"/>
        <v>11.647727272727272</v>
      </c>
      <c r="U516" s="21">
        <v>400</v>
      </c>
      <c r="V516" s="20">
        <v>17</v>
      </c>
      <c r="W516" s="20">
        <f t="shared" si="58"/>
        <v>6.8</v>
      </c>
      <c r="X516" s="20">
        <f t="shared" si="59"/>
        <v>18.447727272727271</v>
      </c>
      <c r="Y516" s="20">
        <f t="shared" si="60"/>
        <v>24.271590909090907</v>
      </c>
      <c r="Z516" s="20">
        <v>30</v>
      </c>
      <c r="AA516" s="20">
        <f t="shared" si="61"/>
        <v>11.552272727272726</v>
      </c>
      <c r="AB516" s="20"/>
    </row>
    <row r="517" spans="1:28" ht="14" x14ac:dyDescent="0.15">
      <c r="A517" s="23" t="s">
        <v>1216</v>
      </c>
      <c r="B517" s="89"/>
      <c r="C517" s="22" t="s">
        <v>12</v>
      </c>
      <c r="D517" s="102" t="s">
        <v>50</v>
      </c>
      <c r="E517" s="78" t="s">
        <v>1215</v>
      </c>
      <c r="F517" s="86" t="s">
        <v>695</v>
      </c>
      <c r="G517" s="66" t="s">
        <v>164</v>
      </c>
      <c r="H517" s="21"/>
      <c r="I517" s="21">
        <v>1</v>
      </c>
      <c r="J517" s="21" t="s">
        <v>14</v>
      </c>
      <c r="K517" s="21"/>
      <c r="L517" s="21"/>
      <c r="M517" s="19">
        <f t="shared" si="56"/>
        <v>30</v>
      </c>
      <c r="N517" s="20"/>
      <c r="O517" s="110">
        <v>1</v>
      </c>
      <c r="P517" s="21">
        <f>SUMIFS(VENTAS[Cantidad],VENTAS[Código del producto Vendido],INVENTARIO4[[#This Row],[Code]])</f>
        <v>0</v>
      </c>
      <c r="Q517" s="21">
        <f>INVENTARIO4[[#This Row],[Entradas]]-INVENTARIO4[[#This Row],[Salidas]]</f>
        <v>1</v>
      </c>
      <c r="R517" s="20">
        <v>267</v>
      </c>
      <c r="S517" s="20">
        <v>17.600000000000001</v>
      </c>
      <c r="T517" s="20">
        <f t="shared" si="57"/>
        <v>15.170454545454545</v>
      </c>
      <c r="U517" s="21">
        <v>360</v>
      </c>
      <c r="V517" s="20">
        <v>17</v>
      </c>
      <c r="W517" s="20">
        <f t="shared" si="58"/>
        <v>6.12</v>
      </c>
      <c r="X517" s="20">
        <f t="shared" si="59"/>
        <v>21.290454545454544</v>
      </c>
      <c r="Y517" s="20">
        <f t="shared" si="60"/>
        <v>28.875681818181818</v>
      </c>
      <c r="Z517" s="20">
        <v>30</v>
      </c>
      <c r="AA517" s="20">
        <f t="shared" si="61"/>
        <v>8.7095454545454558</v>
      </c>
      <c r="AB517" s="20" t="s">
        <v>1304</v>
      </c>
    </row>
    <row r="518" spans="1:28" ht="14" x14ac:dyDescent="0.15">
      <c r="A518" s="23" t="s">
        <v>1217</v>
      </c>
      <c r="B518" s="89"/>
      <c r="C518" s="22" t="s">
        <v>12</v>
      </c>
      <c r="D518" s="102" t="s">
        <v>50</v>
      </c>
      <c r="E518" s="78" t="s">
        <v>1215</v>
      </c>
      <c r="F518" s="86" t="s">
        <v>697</v>
      </c>
      <c r="G518" s="66" t="s">
        <v>164</v>
      </c>
      <c r="H518" s="21"/>
      <c r="I518" s="21">
        <v>1</v>
      </c>
      <c r="J518" s="21" t="s">
        <v>14</v>
      </c>
      <c r="K518" s="21"/>
      <c r="L518" s="21"/>
      <c r="M518" s="19">
        <f t="shared" ref="M518:M523" si="62">Z518</f>
        <v>30</v>
      </c>
      <c r="N518" s="20"/>
      <c r="O518" s="112">
        <v>1</v>
      </c>
      <c r="P518" s="21">
        <f>SUMIFS(VENTAS[Cantidad],VENTAS[Código del producto Vendido],INVENTARIO4[[#This Row],[Code]])</f>
        <v>0</v>
      </c>
      <c r="Q518" s="21">
        <f>INVENTARIO4[[#This Row],[Entradas]]-INVENTARIO4[[#This Row],[Salidas]]</f>
        <v>1</v>
      </c>
      <c r="R518" s="20">
        <v>267</v>
      </c>
      <c r="S518" s="20">
        <v>17.600000000000001</v>
      </c>
      <c r="T518" s="20">
        <f>R518/S518</f>
        <v>15.170454545454545</v>
      </c>
      <c r="U518" s="21">
        <v>360</v>
      </c>
      <c r="V518" s="20">
        <v>17</v>
      </c>
      <c r="W518" s="20">
        <f>U518*V518/1000</f>
        <v>6.12</v>
      </c>
      <c r="X518" s="20">
        <f>T518+W518</f>
        <v>21.290454545454544</v>
      </c>
      <c r="Y518" s="20">
        <f>T518*1.5+W518</f>
        <v>28.875681818181818</v>
      </c>
      <c r="Z518" s="20">
        <v>30</v>
      </c>
      <c r="AA518" s="20">
        <f>Z518-T518-W518</f>
        <v>8.7095454545454558</v>
      </c>
      <c r="AB518" s="26" t="s">
        <v>1304</v>
      </c>
    </row>
    <row r="519" spans="1:28" ht="14" x14ac:dyDescent="0.15">
      <c r="A519" s="23" t="s">
        <v>1218</v>
      </c>
      <c r="B519" s="89"/>
      <c r="C519" s="22" t="s">
        <v>12</v>
      </c>
      <c r="D519" s="102" t="s">
        <v>50</v>
      </c>
      <c r="E519" s="78" t="s">
        <v>1215</v>
      </c>
      <c r="F519" s="86" t="s">
        <v>698</v>
      </c>
      <c r="G519" s="66" t="s">
        <v>164</v>
      </c>
      <c r="H519" s="21"/>
      <c r="I519" s="21">
        <v>1</v>
      </c>
      <c r="J519" s="21" t="s">
        <v>14</v>
      </c>
      <c r="K519" s="21"/>
      <c r="L519" s="21"/>
      <c r="M519" s="19">
        <f t="shared" si="62"/>
        <v>30</v>
      </c>
      <c r="N519" s="20"/>
      <c r="O519" s="110">
        <v>2</v>
      </c>
      <c r="P519" s="21">
        <f>SUMIFS(VENTAS[Cantidad],VENTAS[Código del producto Vendido],INVENTARIO4[[#This Row],[Code]])</f>
        <v>0</v>
      </c>
      <c r="Q519" s="21">
        <f>INVENTARIO4[[#This Row],[Entradas]]-INVENTARIO4[[#This Row],[Salidas]]</f>
        <v>2</v>
      </c>
      <c r="R519" s="20">
        <v>267</v>
      </c>
      <c r="S519" s="20">
        <v>17.600000000000001</v>
      </c>
      <c r="T519" s="20">
        <f>R519/S519</f>
        <v>15.170454545454545</v>
      </c>
      <c r="U519" s="21">
        <v>360</v>
      </c>
      <c r="V519" s="20">
        <v>17</v>
      </c>
      <c r="W519" s="20">
        <f>U519*V519/1000</f>
        <v>6.12</v>
      </c>
      <c r="X519" s="20">
        <f>T519+W519</f>
        <v>21.290454545454544</v>
      </c>
      <c r="Y519" s="20">
        <f>T519*1.5+W519</f>
        <v>28.875681818181818</v>
      </c>
      <c r="Z519" s="20">
        <v>30</v>
      </c>
      <c r="AA519" s="20">
        <f>Z519-T519-W519</f>
        <v>8.7095454545454558</v>
      </c>
      <c r="AB519" s="20" t="s">
        <v>1304</v>
      </c>
    </row>
    <row r="520" spans="1:28" ht="14" x14ac:dyDescent="0.15">
      <c r="A520" s="23" t="s">
        <v>1318</v>
      </c>
      <c r="B520" s="89"/>
      <c r="C520" s="22" t="s">
        <v>12</v>
      </c>
      <c r="D520" s="102" t="s">
        <v>892</v>
      </c>
      <c r="E520" s="78" t="s">
        <v>1262</v>
      </c>
      <c r="F520" s="86" t="s">
        <v>697</v>
      </c>
      <c r="G520" s="66" t="s">
        <v>164</v>
      </c>
      <c r="H520" s="21"/>
      <c r="I520" s="21">
        <v>1</v>
      </c>
      <c r="J520" s="21" t="s">
        <v>14</v>
      </c>
      <c r="K520" s="21"/>
      <c r="L520" s="21"/>
      <c r="M520" s="19">
        <f t="shared" si="62"/>
        <v>20</v>
      </c>
      <c r="N520" s="20"/>
      <c r="O520" s="112">
        <v>1</v>
      </c>
      <c r="P520" s="21">
        <f>SUMIFS(VENTAS[Cantidad],VENTAS[Código del producto Vendido],INVENTARIO4[[#This Row],[Code]])</f>
        <v>0</v>
      </c>
      <c r="Q520" s="21">
        <f>INVENTARIO4[[#This Row],[Entradas]]-INVENTARIO4[[#This Row],[Salidas]]</f>
        <v>1</v>
      </c>
      <c r="R520" s="20">
        <v>200</v>
      </c>
      <c r="S520" s="20">
        <v>17.600000000000001</v>
      </c>
      <c r="T520" s="20">
        <f>R520/S520</f>
        <v>11.363636363636363</v>
      </c>
      <c r="U520" s="21">
        <v>200</v>
      </c>
      <c r="V520" s="20">
        <v>10</v>
      </c>
      <c r="W520" s="20">
        <f>U520*V520/1000</f>
        <v>2</v>
      </c>
      <c r="X520" s="20">
        <f>T520+W520</f>
        <v>13.363636363636363</v>
      </c>
      <c r="Y520" s="20">
        <f>T520*1.5+W520</f>
        <v>19.045454545454547</v>
      </c>
      <c r="Z520" s="20">
        <f>ROUNDUP(Y520,0)</f>
        <v>20</v>
      </c>
      <c r="AA520" s="20">
        <f>Z520-T520-W520</f>
        <v>6.6363636363636367</v>
      </c>
      <c r="AB520" s="20"/>
    </row>
    <row r="521" spans="1:28" ht="14" x14ac:dyDescent="0.15">
      <c r="A521" s="23" t="s">
        <v>1319</v>
      </c>
      <c r="B521" s="89"/>
      <c r="C521" s="22" t="s">
        <v>12</v>
      </c>
      <c r="D521" s="102" t="s">
        <v>52</v>
      </c>
      <c r="E521" s="78" t="s">
        <v>1263</v>
      </c>
      <c r="F521" s="86" t="s">
        <v>695</v>
      </c>
      <c r="G521" s="21" t="s">
        <v>426</v>
      </c>
      <c r="H521" s="21"/>
      <c r="I521" s="21">
        <v>1</v>
      </c>
      <c r="J521" s="21" t="s">
        <v>14</v>
      </c>
      <c r="K521" s="21"/>
      <c r="L521" s="21"/>
      <c r="M521" s="19">
        <f t="shared" si="62"/>
        <v>9</v>
      </c>
      <c r="N521" s="20"/>
      <c r="O521" s="110">
        <v>4</v>
      </c>
      <c r="P521" s="21">
        <f>SUMIFS(VENTAS[Cantidad],VENTAS[Código del producto Vendido],INVENTARIO4[[#This Row],[Code]])</f>
        <v>0</v>
      </c>
      <c r="Q521" s="21">
        <f>INVENTARIO4[[#This Row],[Entradas]]-INVENTARIO4[[#This Row],[Salidas]]</f>
        <v>4</v>
      </c>
      <c r="R521" s="20">
        <v>70</v>
      </c>
      <c r="S521" s="20">
        <v>17</v>
      </c>
      <c r="T521" s="20">
        <f t="shared" ref="T521:T547" si="63">R521/S521</f>
        <v>4.117647058823529</v>
      </c>
      <c r="U521" s="21">
        <v>50</v>
      </c>
      <c r="V521" s="20">
        <v>10</v>
      </c>
      <c r="W521" s="20">
        <f t="shared" ref="W521:W547" si="64">U521*V521/1000</f>
        <v>0.5</v>
      </c>
      <c r="X521" s="20">
        <f t="shared" ref="X521:X547" si="65">T521+W521</f>
        <v>4.617647058823529</v>
      </c>
      <c r="Y521" s="20">
        <f t="shared" ref="Y521:Y547" si="66">T521*1.5+W521</f>
        <v>6.6764705882352935</v>
      </c>
      <c r="Z521" s="20">
        <v>9</v>
      </c>
      <c r="AA521" s="20">
        <f t="shared" ref="AA521:AA547" si="67">Z521-T521-W521</f>
        <v>4.382352941176471</v>
      </c>
      <c r="AB521" s="20"/>
    </row>
    <row r="522" spans="1:28" ht="14" x14ac:dyDescent="0.15">
      <c r="A522" s="23" t="s">
        <v>1320</v>
      </c>
      <c r="B522" s="89"/>
      <c r="C522" s="22" t="s">
        <v>12</v>
      </c>
      <c r="D522" s="102" t="s">
        <v>52</v>
      </c>
      <c r="E522" s="78" t="s">
        <v>1264</v>
      </c>
      <c r="F522" s="86" t="s">
        <v>692</v>
      </c>
      <c r="G522" s="21" t="s">
        <v>426</v>
      </c>
      <c r="H522" s="21"/>
      <c r="I522" s="21">
        <v>1</v>
      </c>
      <c r="J522" s="21" t="s">
        <v>14</v>
      </c>
      <c r="K522" s="21"/>
      <c r="L522" s="21"/>
      <c r="M522" s="19">
        <f t="shared" si="62"/>
        <v>12</v>
      </c>
      <c r="N522" s="20"/>
      <c r="O522" s="112">
        <v>2</v>
      </c>
      <c r="P522" s="21">
        <f>SUMIFS(VENTAS[Cantidad],VENTAS[Código del producto Vendido],INVENTARIO4[[#This Row],[Code]])</f>
        <v>0</v>
      </c>
      <c r="Q522" s="21">
        <f>INVENTARIO4[[#This Row],[Entradas]]-INVENTARIO4[[#This Row],[Salidas]]</f>
        <v>2</v>
      </c>
      <c r="R522" s="20">
        <v>150</v>
      </c>
      <c r="S522" s="20">
        <v>17</v>
      </c>
      <c r="T522" s="20">
        <f t="shared" si="63"/>
        <v>8.8235294117647065</v>
      </c>
      <c r="U522" s="21">
        <v>50</v>
      </c>
      <c r="V522" s="20">
        <v>10</v>
      </c>
      <c r="W522" s="20">
        <f t="shared" si="64"/>
        <v>0.5</v>
      </c>
      <c r="X522" s="20">
        <f t="shared" si="65"/>
        <v>9.3235294117647065</v>
      </c>
      <c r="Y522" s="20">
        <f t="shared" si="66"/>
        <v>13.73529411764706</v>
      </c>
      <c r="Z522" s="20">
        <v>12</v>
      </c>
      <c r="AA522" s="20">
        <f t="shared" si="67"/>
        <v>2.6764705882352935</v>
      </c>
      <c r="AB522" s="20"/>
    </row>
    <row r="523" spans="1:28" ht="14" x14ac:dyDescent="0.15">
      <c r="A523" s="23" t="s">
        <v>1321</v>
      </c>
      <c r="B523" s="89"/>
      <c r="C523" s="22" t="s">
        <v>12</v>
      </c>
      <c r="D523" s="102" t="s">
        <v>52</v>
      </c>
      <c r="E523" s="78" t="s">
        <v>1265</v>
      </c>
      <c r="F523" s="86" t="s">
        <v>692</v>
      </c>
      <c r="G523" s="21" t="s">
        <v>426</v>
      </c>
      <c r="H523" s="21"/>
      <c r="I523" s="21">
        <v>1</v>
      </c>
      <c r="J523" s="21" t="s">
        <v>14</v>
      </c>
      <c r="K523" s="21"/>
      <c r="L523" s="21"/>
      <c r="M523" s="19">
        <f t="shared" si="62"/>
        <v>8</v>
      </c>
      <c r="N523" s="20"/>
      <c r="O523" s="110">
        <v>6</v>
      </c>
      <c r="P523" s="21">
        <f>SUMIFS(VENTAS[Cantidad],VENTAS[Código del producto Vendido],INVENTARIO4[[#This Row],[Code]])</f>
        <v>0</v>
      </c>
      <c r="Q523" s="21">
        <f>INVENTARIO4[[#This Row],[Entradas]]-INVENTARIO4[[#This Row],[Salidas]]</f>
        <v>6</v>
      </c>
      <c r="R523" s="20">
        <v>60</v>
      </c>
      <c r="S523" s="20">
        <v>17</v>
      </c>
      <c r="T523" s="20">
        <f t="shared" si="63"/>
        <v>3.5294117647058822</v>
      </c>
      <c r="U523" s="21">
        <v>50</v>
      </c>
      <c r="V523" s="20">
        <v>10</v>
      </c>
      <c r="W523" s="20">
        <f t="shared" si="64"/>
        <v>0.5</v>
      </c>
      <c r="X523" s="20">
        <f t="shared" si="65"/>
        <v>4.0294117647058822</v>
      </c>
      <c r="Y523" s="20">
        <f t="shared" si="66"/>
        <v>5.7941176470588234</v>
      </c>
      <c r="Z523" s="20">
        <v>8</v>
      </c>
      <c r="AA523" s="20">
        <f t="shared" si="67"/>
        <v>3.9705882352941178</v>
      </c>
      <c r="AB523" s="20"/>
    </row>
    <row r="524" spans="1:28" ht="14" x14ac:dyDescent="0.15">
      <c r="A524" s="23" t="s">
        <v>1322</v>
      </c>
      <c r="B524" s="89"/>
      <c r="C524" s="22" t="s">
        <v>12</v>
      </c>
      <c r="D524" s="102" t="s">
        <v>52</v>
      </c>
      <c r="E524" s="114" t="s">
        <v>1323</v>
      </c>
      <c r="F524" s="86" t="s">
        <v>1199</v>
      </c>
      <c r="G524" s="21" t="s">
        <v>426</v>
      </c>
      <c r="H524" s="21"/>
      <c r="I524" s="21">
        <v>1</v>
      </c>
      <c r="J524" s="21" t="s">
        <v>14</v>
      </c>
      <c r="K524" s="21"/>
      <c r="L524" s="21"/>
      <c r="M524" s="19">
        <v>10</v>
      </c>
      <c r="N524" s="20"/>
      <c r="O524" s="112">
        <v>3</v>
      </c>
      <c r="P524" s="21">
        <f>SUMIFS(VENTAS[Cantidad],VENTAS[Código del producto Vendido],INVENTARIO4[[#This Row],[Code]])</f>
        <v>0</v>
      </c>
      <c r="Q524" s="21">
        <f>INVENTARIO4[[#This Row],[Entradas]]-INVENTARIO4[[#This Row],[Salidas]]</f>
        <v>3</v>
      </c>
      <c r="R524" s="20">
        <v>70</v>
      </c>
      <c r="S524" s="20">
        <v>17</v>
      </c>
      <c r="T524" s="20">
        <f t="shared" si="63"/>
        <v>4.117647058823529</v>
      </c>
      <c r="U524" s="21">
        <v>50</v>
      </c>
      <c r="V524" s="20">
        <v>10</v>
      </c>
      <c r="W524" s="20">
        <f t="shared" si="64"/>
        <v>0.5</v>
      </c>
      <c r="X524" s="20">
        <f t="shared" si="65"/>
        <v>4.617647058823529</v>
      </c>
      <c r="Y524" s="20">
        <f t="shared" si="66"/>
        <v>6.6764705882352935</v>
      </c>
      <c r="Z524" s="20">
        <v>9</v>
      </c>
      <c r="AA524" s="20">
        <f t="shared" si="67"/>
        <v>4.382352941176471</v>
      </c>
      <c r="AB524" s="20"/>
    </row>
    <row r="525" spans="1:28" ht="14" x14ac:dyDescent="0.15">
      <c r="A525" s="23" t="s">
        <v>1305</v>
      </c>
      <c r="B525" s="89"/>
      <c r="C525" s="22" t="s">
        <v>12</v>
      </c>
      <c r="D525" s="102" t="s">
        <v>1210</v>
      </c>
      <c r="E525" s="114" t="s">
        <v>1295</v>
      </c>
      <c r="F525" s="86" t="s">
        <v>695</v>
      </c>
      <c r="G525" s="21" t="s">
        <v>164</v>
      </c>
      <c r="H525" s="21"/>
      <c r="I525" s="21">
        <v>1</v>
      </c>
      <c r="J525" s="21" t="s">
        <v>14</v>
      </c>
      <c r="K525" s="21"/>
      <c r="L525" s="21"/>
      <c r="M525" s="19">
        <f t="shared" ref="M525:M547" si="68">Z525</f>
        <v>18</v>
      </c>
      <c r="N525" s="20"/>
      <c r="O525" s="110">
        <v>2</v>
      </c>
      <c r="P525" s="21">
        <f>SUMIFS(VENTAS[Cantidad],VENTAS[Código del producto Vendido],INVENTARIO4[[#This Row],[Code]])</f>
        <v>2</v>
      </c>
      <c r="Q525" s="21">
        <f>INVENTARIO4[[#This Row],[Entradas]]-INVENTARIO4[[#This Row],[Salidas]]</f>
        <v>0</v>
      </c>
      <c r="R525" s="20">
        <v>165</v>
      </c>
      <c r="S525" s="20">
        <v>17</v>
      </c>
      <c r="T525" s="20">
        <f t="shared" si="63"/>
        <v>9.7058823529411757</v>
      </c>
      <c r="U525" s="21">
        <v>225</v>
      </c>
      <c r="V525" s="20">
        <v>17</v>
      </c>
      <c r="W525" s="20">
        <f t="shared" si="64"/>
        <v>3.8250000000000002</v>
      </c>
      <c r="X525" s="20">
        <f t="shared" si="65"/>
        <v>13.530882352941177</v>
      </c>
      <c r="Y525" s="20">
        <f t="shared" si="66"/>
        <v>18.383823529411764</v>
      </c>
      <c r="Z525" s="20">
        <v>18</v>
      </c>
      <c r="AA525" s="20">
        <f t="shared" si="67"/>
        <v>4.4691176470588241</v>
      </c>
      <c r="AB525" s="20" t="s">
        <v>1304</v>
      </c>
    </row>
    <row r="526" spans="1:28" ht="14" x14ac:dyDescent="0.15">
      <c r="A526" s="23" t="s">
        <v>1306</v>
      </c>
      <c r="B526" s="89"/>
      <c r="C526" s="22" t="s">
        <v>12</v>
      </c>
      <c r="D526" s="102" t="s">
        <v>1210</v>
      </c>
      <c r="E526" s="117" t="s">
        <v>1295</v>
      </c>
      <c r="F526" s="84" t="s">
        <v>697</v>
      </c>
      <c r="G526" s="21" t="s">
        <v>164</v>
      </c>
      <c r="H526" s="21"/>
      <c r="I526" s="21">
        <v>1</v>
      </c>
      <c r="J526" s="21" t="s">
        <v>14</v>
      </c>
      <c r="K526" s="21"/>
      <c r="L526" s="21"/>
      <c r="M526" s="19">
        <f t="shared" si="68"/>
        <v>18</v>
      </c>
      <c r="N526" s="20"/>
      <c r="O526" s="112">
        <v>2</v>
      </c>
      <c r="P526" s="21">
        <f>SUMIFS(VENTAS[Cantidad],VENTAS[Código del producto Vendido],INVENTARIO4[[#This Row],[Code]])</f>
        <v>2</v>
      </c>
      <c r="Q526" s="21">
        <f>INVENTARIO4[[#This Row],[Entradas]]-INVENTARIO4[[#This Row],[Salidas]]</f>
        <v>0</v>
      </c>
      <c r="R526" s="20">
        <v>165</v>
      </c>
      <c r="S526" s="20">
        <v>17</v>
      </c>
      <c r="T526" s="20">
        <f t="shared" si="63"/>
        <v>9.7058823529411757</v>
      </c>
      <c r="U526" s="21">
        <v>225</v>
      </c>
      <c r="V526" s="20">
        <v>17</v>
      </c>
      <c r="W526" s="20">
        <f t="shared" si="64"/>
        <v>3.8250000000000002</v>
      </c>
      <c r="X526" s="20">
        <f t="shared" si="65"/>
        <v>13.530882352941177</v>
      </c>
      <c r="Y526" s="20">
        <f t="shared" si="66"/>
        <v>18.383823529411764</v>
      </c>
      <c r="Z526" s="20">
        <v>18</v>
      </c>
      <c r="AA526" s="20">
        <f t="shared" si="67"/>
        <v>4.4691176470588241</v>
      </c>
      <c r="AB526" s="20" t="s">
        <v>1304</v>
      </c>
    </row>
    <row r="527" spans="1:28" ht="14" x14ac:dyDescent="0.15">
      <c r="A527" s="23" t="s">
        <v>1308</v>
      </c>
      <c r="B527" s="89"/>
      <c r="C527" s="22" t="s">
        <v>12</v>
      </c>
      <c r="D527" s="102" t="s">
        <v>52</v>
      </c>
      <c r="E527" s="114" t="s">
        <v>1296</v>
      </c>
      <c r="F527" s="86" t="s">
        <v>692</v>
      </c>
      <c r="G527" s="21" t="s">
        <v>164</v>
      </c>
      <c r="H527" s="21"/>
      <c r="I527" s="21">
        <v>1</v>
      </c>
      <c r="J527" s="21" t="s">
        <v>14</v>
      </c>
      <c r="K527" s="21"/>
      <c r="L527" s="21"/>
      <c r="M527" s="19">
        <f t="shared" si="68"/>
        <v>16</v>
      </c>
      <c r="N527" s="20"/>
      <c r="O527" s="110">
        <v>2</v>
      </c>
      <c r="P527" s="21">
        <f>SUMIFS(VENTAS[Cantidad],VENTAS[Código del producto Vendido],INVENTARIO4[[#This Row],[Code]])</f>
        <v>2</v>
      </c>
      <c r="Q527" s="21">
        <f>INVENTARIO4[[#This Row],[Entradas]]-INVENTARIO4[[#This Row],[Salidas]]</f>
        <v>0</v>
      </c>
      <c r="R527" s="20">
        <v>171</v>
      </c>
      <c r="S527" s="20">
        <v>17</v>
      </c>
      <c r="T527" s="20">
        <f t="shared" si="63"/>
        <v>10.058823529411764</v>
      </c>
      <c r="U527" s="21">
        <v>140</v>
      </c>
      <c r="V527" s="20">
        <v>17</v>
      </c>
      <c r="W527" s="20">
        <f t="shared" si="64"/>
        <v>2.38</v>
      </c>
      <c r="X527" s="20">
        <f t="shared" si="65"/>
        <v>12.438823529411764</v>
      </c>
      <c r="Y527" s="20">
        <f t="shared" si="66"/>
        <v>17.468235294117648</v>
      </c>
      <c r="Z527" s="20">
        <v>16</v>
      </c>
      <c r="AA527" s="20">
        <f t="shared" si="67"/>
        <v>3.5611764705882356</v>
      </c>
      <c r="AB527" s="20" t="s">
        <v>1304</v>
      </c>
    </row>
    <row r="528" spans="1:28" ht="14" x14ac:dyDescent="0.15">
      <c r="A528" s="23" t="s">
        <v>1309</v>
      </c>
      <c r="B528" s="89"/>
      <c r="C528" s="22" t="s">
        <v>12</v>
      </c>
      <c r="D528" s="102" t="s">
        <v>52</v>
      </c>
      <c r="E528" s="117" t="s">
        <v>1296</v>
      </c>
      <c r="F528" s="84" t="s">
        <v>697</v>
      </c>
      <c r="G528" s="21" t="s">
        <v>164</v>
      </c>
      <c r="H528" s="21"/>
      <c r="I528" s="21">
        <v>1</v>
      </c>
      <c r="J528" s="21" t="s">
        <v>14</v>
      </c>
      <c r="K528" s="21"/>
      <c r="L528" s="21"/>
      <c r="M528" s="19">
        <f t="shared" si="68"/>
        <v>16</v>
      </c>
      <c r="N528" s="20"/>
      <c r="O528" s="112">
        <v>2</v>
      </c>
      <c r="P528" s="21">
        <f>SUMIFS(VENTAS[Cantidad],VENTAS[Código del producto Vendido],INVENTARIO4[[#This Row],[Code]])</f>
        <v>2</v>
      </c>
      <c r="Q528" s="21">
        <f>INVENTARIO4[[#This Row],[Entradas]]-INVENTARIO4[[#This Row],[Salidas]]</f>
        <v>0</v>
      </c>
      <c r="R528" s="20">
        <v>171</v>
      </c>
      <c r="S528" s="20">
        <v>17</v>
      </c>
      <c r="T528" s="20">
        <f t="shared" si="63"/>
        <v>10.058823529411764</v>
      </c>
      <c r="U528" s="21">
        <v>140</v>
      </c>
      <c r="V528" s="20">
        <v>17</v>
      </c>
      <c r="W528" s="20">
        <f t="shared" si="64"/>
        <v>2.38</v>
      </c>
      <c r="X528" s="20">
        <f t="shared" si="65"/>
        <v>12.438823529411764</v>
      </c>
      <c r="Y528" s="20">
        <f t="shared" si="66"/>
        <v>17.468235294117648</v>
      </c>
      <c r="Z528" s="20">
        <v>16</v>
      </c>
      <c r="AA528" s="20">
        <f t="shared" si="67"/>
        <v>3.5611764705882356</v>
      </c>
      <c r="AB528" s="20" t="s">
        <v>1304</v>
      </c>
    </row>
    <row r="529" spans="1:28" ht="14" x14ac:dyDescent="0.15">
      <c r="A529" s="23" t="s">
        <v>1310</v>
      </c>
      <c r="B529" s="89"/>
      <c r="C529" s="22" t="s">
        <v>12</v>
      </c>
      <c r="D529" s="102" t="s">
        <v>415</v>
      </c>
      <c r="E529" s="114" t="s">
        <v>1297</v>
      </c>
      <c r="F529" s="86" t="s">
        <v>695</v>
      </c>
      <c r="G529" s="21" t="s">
        <v>164</v>
      </c>
      <c r="H529" s="21"/>
      <c r="I529" s="21">
        <v>1</v>
      </c>
      <c r="J529" s="21" t="s">
        <v>14</v>
      </c>
      <c r="K529" s="21"/>
      <c r="L529" s="21"/>
      <c r="M529" s="19">
        <f t="shared" si="68"/>
        <v>25</v>
      </c>
      <c r="N529" s="20"/>
      <c r="O529" s="110">
        <v>1</v>
      </c>
      <c r="P529" s="21">
        <f>SUMIFS(VENTAS[Cantidad],VENTAS[Código del producto Vendido],INVENTARIO4[[#This Row],[Code]])</f>
        <v>1</v>
      </c>
      <c r="Q529" s="21">
        <f>INVENTARIO4[[#This Row],[Entradas]]-INVENTARIO4[[#This Row],[Salidas]]</f>
        <v>0</v>
      </c>
      <c r="R529" s="20">
        <v>265</v>
      </c>
      <c r="S529" s="20">
        <v>17</v>
      </c>
      <c r="T529" s="20">
        <f t="shared" si="63"/>
        <v>15.588235294117647</v>
      </c>
      <c r="U529" s="21">
        <v>260</v>
      </c>
      <c r="V529" s="20">
        <v>17</v>
      </c>
      <c r="W529" s="20">
        <f t="shared" si="64"/>
        <v>4.42</v>
      </c>
      <c r="X529" s="20">
        <f t="shared" si="65"/>
        <v>20.008235294117647</v>
      </c>
      <c r="Y529" s="20">
        <f t="shared" si="66"/>
        <v>27.802352941176473</v>
      </c>
      <c r="Z529" s="20">
        <v>25</v>
      </c>
      <c r="AA529" s="20">
        <f t="shared" si="67"/>
        <v>4.9917647058823533</v>
      </c>
      <c r="AB529" s="20" t="s">
        <v>1304</v>
      </c>
    </row>
    <row r="530" spans="1:28" ht="14" x14ac:dyDescent="0.15">
      <c r="A530" s="23" t="s">
        <v>1312</v>
      </c>
      <c r="B530" s="89"/>
      <c r="C530" s="22" t="s">
        <v>12</v>
      </c>
      <c r="D530" s="102" t="s">
        <v>415</v>
      </c>
      <c r="E530" s="117" t="s">
        <v>1298</v>
      </c>
      <c r="F530" s="84" t="s">
        <v>695</v>
      </c>
      <c r="G530" s="21" t="s">
        <v>164</v>
      </c>
      <c r="H530" s="21"/>
      <c r="I530" s="21">
        <v>1</v>
      </c>
      <c r="J530" s="21" t="s">
        <v>14</v>
      </c>
      <c r="K530" s="21"/>
      <c r="L530" s="21"/>
      <c r="M530" s="19">
        <f t="shared" si="68"/>
        <v>22</v>
      </c>
      <c r="N530" s="20"/>
      <c r="O530" s="112">
        <v>1</v>
      </c>
      <c r="P530" s="21">
        <f>SUMIFS(VENTAS[Cantidad],VENTAS[Código del producto Vendido],INVENTARIO4[[#This Row],[Code]])</f>
        <v>1</v>
      </c>
      <c r="Q530" s="21">
        <f>INVENTARIO4[[#This Row],[Entradas]]-INVENTARIO4[[#This Row],[Salidas]]</f>
        <v>0</v>
      </c>
      <c r="R530" s="20">
        <v>185</v>
      </c>
      <c r="S530" s="20">
        <v>17</v>
      </c>
      <c r="T530" s="20">
        <f t="shared" si="63"/>
        <v>10.882352941176471</v>
      </c>
      <c r="U530" s="21">
        <v>160</v>
      </c>
      <c r="V530" s="20">
        <v>17</v>
      </c>
      <c r="W530" s="20">
        <f t="shared" si="64"/>
        <v>2.72</v>
      </c>
      <c r="X530" s="20">
        <f t="shared" si="65"/>
        <v>13.602352941176472</v>
      </c>
      <c r="Y530" s="20">
        <f t="shared" si="66"/>
        <v>19.043529411764705</v>
      </c>
      <c r="Z530" s="20">
        <v>22</v>
      </c>
      <c r="AA530" s="20">
        <f t="shared" si="67"/>
        <v>8.3976470588235284</v>
      </c>
      <c r="AB530" s="20" t="s">
        <v>1304</v>
      </c>
    </row>
    <row r="531" spans="1:28" ht="14" x14ac:dyDescent="0.15">
      <c r="A531" s="23" t="s">
        <v>1313</v>
      </c>
      <c r="B531" s="89"/>
      <c r="C531" s="22" t="s">
        <v>12</v>
      </c>
      <c r="D531" s="102" t="s">
        <v>1107</v>
      </c>
      <c r="E531" s="114" t="s">
        <v>1299</v>
      </c>
      <c r="F531" s="86" t="s">
        <v>1300</v>
      </c>
      <c r="G531" s="21" t="s">
        <v>164</v>
      </c>
      <c r="H531" s="21"/>
      <c r="I531" s="21">
        <v>1</v>
      </c>
      <c r="J531" s="21" t="s">
        <v>14</v>
      </c>
      <c r="K531" s="21"/>
      <c r="L531" s="21"/>
      <c r="M531" s="19">
        <f t="shared" si="68"/>
        <v>25</v>
      </c>
      <c r="N531" s="20"/>
      <c r="O531" s="110">
        <v>1</v>
      </c>
      <c r="P531" s="21">
        <f>SUMIFS(VENTAS[Cantidad],VENTAS[Código del producto Vendido],INVENTARIO4[[#This Row],[Code]])</f>
        <v>1</v>
      </c>
      <c r="Q531" s="21">
        <f>INVENTARIO4[[#This Row],[Entradas]]-INVENTARIO4[[#This Row],[Salidas]]</f>
        <v>0</v>
      </c>
      <c r="R531" s="20">
        <v>299</v>
      </c>
      <c r="S531" s="20">
        <v>17</v>
      </c>
      <c r="T531" s="20">
        <f t="shared" si="63"/>
        <v>17.588235294117649</v>
      </c>
      <c r="U531" s="21">
        <v>255</v>
      </c>
      <c r="V531" s="20">
        <v>17</v>
      </c>
      <c r="W531" s="20">
        <f t="shared" si="64"/>
        <v>4.335</v>
      </c>
      <c r="X531" s="20">
        <f t="shared" si="65"/>
        <v>21.923235294117649</v>
      </c>
      <c r="Y531" s="20">
        <f t="shared" si="66"/>
        <v>30.717352941176472</v>
      </c>
      <c r="Z531" s="20">
        <v>25</v>
      </c>
      <c r="AA531" s="20">
        <f t="shared" si="67"/>
        <v>3.0767647058823515</v>
      </c>
      <c r="AB531" s="20" t="s">
        <v>1304</v>
      </c>
    </row>
    <row r="532" spans="1:28" ht="14" x14ac:dyDescent="0.15">
      <c r="A532" s="23" t="s">
        <v>1316</v>
      </c>
      <c r="B532" s="89"/>
      <c r="C532" s="22" t="s">
        <v>12</v>
      </c>
      <c r="D532" s="102" t="s">
        <v>50</v>
      </c>
      <c r="E532" s="117" t="s">
        <v>1301</v>
      </c>
      <c r="F532" s="84" t="s">
        <v>697</v>
      </c>
      <c r="G532" s="21" t="s">
        <v>164</v>
      </c>
      <c r="H532" s="21"/>
      <c r="I532" s="21">
        <v>1</v>
      </c>
      <c r="J532" s="21" t="s">
        <v>14</v>
      </c>
      <c r="K532" s="21"/>
      <c r="L532" s="21"/>
      <c r="M532" s="19">
        <f t="shared" si="68"/>
        <v>35</v>
      </c>
      <c r="N532" s="20"/>
      <c r="O532" s="112">
        <v>1</v>
      </c>
      <c r="P532" s="21">
        <f>SUMIFS(VENTAS[Cantidad],VENTAS[Código del producto Vendido],INVENTARIO4[[#This Row],[Code]])</f>
        <v>1</v>
      </c>
      <c r="Q532" s="21">
        <f>INVENTARIO4[[#This Row],[Entradas]]-INVENTARIO4[[#This Row],[Salidas]]</f>
        <v>0</v>
      </c>
      <c r="R532" s="20">
        <v>275</v>
      </c>
      <c r="S532" s="20">
        <v>17</v>
      </c>
      <c r="T532" s="20">
        <f t="shared" si="63"/>
        <v>16.176470588235293</v>
      </c>
      <c r="U532" s="21">
        <v>355</v>
      </c>
      <c r="V532" s="20">
        <v>17</v>
      </c>
      <c r="W532" s="20">
        <f t="shared" si="64"/>
        <v>6.0350000000000001</v>
      </c>
      <c r="X532" s="20">
        <f t="shared" si="65"/>
        <v>22.211470588235294</v>
      </c>
      <c r="Y532" s="20">
        <f t="shared" si="66"/>
        <v>30.299705882352942</v>
      </c>
      <c r="Z532" s="20">
        <v>35</v>
      </c>
      <c r="AA532" s="20">
        <f t="shared" si="67"/>
        <v>12.788529411764706</v>
      </c>
      <c r="AB532" s="20" t="s">
        <v>1304</v>
      </c>
    </row>
    <row r="533" spans="1:28" ht="14" x14ac:dyDescent="0.15">
      <c r="A533" s="23" t="s">
        <v>1317</v>
      </c>
      <c r="B533" s="89"/>
      <c r="C533" s="113" t="s">
        <v>12</v>
      </c>
      <c r="D533" s="102" t="s">
        <v>50</v>
      </c>
      <c r="E533" s="117" t="s">
        <v>1301</v>
      </c>
      <c r="F533" s="84" t="s">
        <v>695</v>
      </c>
      <c r="G533" s="21" t="s">
        <v>164</v>
      </c>
      <c r="H533" s="21"/>
      <c r="I533" s="21">
        <v>1</v>
      </c>
      <c r="J533" s="21" t="s">
        <v>14</v>
      </c>
      <c r="K533" s="21"/>
      <c r="L533" s="21"/>
      <c r="M533" s="19">
        <f t="shared" si="68"/>
        <v>35</v>
      </c>
      <c r="N533" s="20"/>
      <c r="O533" s="112">
        <v>1</v>
      </c>
      <c r="P533" s="21">
        <f>SUMIFS(VENTAS[Cantidad],VENTAS[Código del producto Vendido],INVENTARIO4[[#This Row],[Code]])</f>
        <v>0</v>
      </c>
      <c r="Q533" s="21">
        <f>INVENTARIO4[[#This Row],[Entradas]]-INVENTARIO4[[#This Row],[Salidas]]</f>
        <v>1</v>
      </c>
      <c r="R533" s="20">
        <v>275</v>
      </c>
      <c r="S533" s="20">
        <v>17</v>
      </c>
      <c r="T533" s="20">
        <f t="shared" si="63"/>
        <v>16.176470588235293</v>
      </c>
      <c r="U533" s="21">
        <v>350</v>
      </c>
      <c r="V533" s="20">
        <v>17</v>
      </c>
      <c r="W533" s="20">
        <f t="shared" si="64"/>
        <v>5.95</v>
      </c>
      <c r="X533" s="20">
        <f t="shared" si="65"/>
        <v>22.126470588235293</v>
      </c>
      <c r="Y533" s="20">
        <f t="shared" si="66"/>
        <v>30.214705882352941</v>
      </c>
      <c r="Z533" s="20">
        <v>35</v>
      </c>
      <c r="AA533" s="20">
        <f t="shared" si="67"/>
        <v>12.873529411764707</v>
      </c>
      <c r="AB533" s="20" t="s">
        <v>1304</v>
      </c>
    </row>
    <row r="534" spans="1:28" x14ac:dyDescent="0.15">
      <c r="A534" s="23"/>
      <c r="B534" s="89"/>
      <c r="C534" s="113"/>
      <c r="D534" s="102"/>
      <c r="E534" s="115"/>
      <c r="F534" s="116"/>
      <c r="G534" s="21"/>
      <c r="H534" s="21"/>
      <c r="I534" s="21"/>
      <c r="J534" s="21"/>
      <c r="K534" s="21"/>
      <c r="L534" s="21"/>
      <c r="M534" s="19" t="e">
        <f t="shared" si="68"/>
        <v>#DIV/0!</v>
      </c>
      <c r="N534" s="20"/>
      <c r="O534" s="110"/>
      <c r="P534" s="21">
        <f>SUMIFS(VENTAS[Cantidad],VENTAS[Código del producto Vendido],INVENTARIO4[[#This Row],[Code]])</f>
        <v>0</v>
      </c>
      <c r="Q534" s="21">
        <f>INVENTARIO4[[#This Row],[Entradas]]-INVENTARIO4[[#This Row],[Salidas]]</f>
        <v>0</v>
      </c>
      <c r="R534" s="20"/>
      <c r="S534" s="20"/>
      <c r="T534" s="20" t="e">
        <f t="shared" si="63"/>
        <v>#DIV/0!</v>
      </c>
      <c r="U534" s="21"/>
      <c r="V534" s="20"/>
      <c r="W534" s="20">
        <f t="shared" si="64"/>
        <v>0</v>
      </c>
      <c r="X534" s="20" t="e">
        <f t="shared" si="65"/>
        <v>#DIV/0!</v>
      </c>
      <c r="Y534" s="20" t="e">
        <f t="shared" si="66"/>
        <v>#DIV/0!</v>
      </c>
      <c r="Z534" s="20" t="e">
        <f t="shared" ref="Z534:Z547" si="69">ROUNDUP(Y534,0)</f>
        <v>#DIV/0!</v>
      </c>
      <c r="AA534" s="20" t="e">
        <f t="shared" si="67"/>
        <v>#DIV/0!</v>
      </c>
      <c r="AB534" s="20"/>
    </row>
    <row r="535" spans="1:28" x14ac:dyDescent="0.15">
      <c r="A535" s="23"/>
      <c r="B535" s="89"/>
      <c r="C535" s="113"/>
      <c r="D535" s="102"/>
      <c r="E535" s="115"/>
      <c r="F535" s="116"/>
      <c r="G535" s="21"/>
      <c r="H535" s="21"/>
      <c r="I535" s="21"/>
      <c r="J535" s="21"/>
      <c r="K535" s="21"/>
      <c r="L535" s="21"/>
      <c r="M535" s="19" t="e">
        <f t="shared" si="68"/>
        <v>#DIV/0!</v>
      </c>
      <c r="N535" s="20"/>
      <c r="O535" s="110"/>
      <c r="P535" s="21">
        <f>SUMIFS(VENTAS[Cantidad],VENTAS[Código del producto Vendido],INVENTARIO4[[#This Row],[Code]])</f>
        <v>0</v>
      </c>
      <c r="Q535" s="21">
        <f>INVENTARIO4[[#This Row],[Entradas]]-INVENTARIO4[[#This Row],[Salidas]]</f>
        <v>0</v>
      </c>
      <c r="R535" s="20"/>
      <c r="S535" s="20"/>
      <c r="T535" s="20" t="e">
        <f t="shared" si="63"/>
        <v>#DIV/0!</v>
      </c>
      <c r="U535" s="21"/>
      <c r="V535" s="20"/>
      <c r="W535" s="20">
        <f t="shared" si="64"/>
        <v>0</v>
      </c>
      <c r="X535" s="20" t="e">
        <f t="shared" si="65"/>
        <v>#DIV/0!</v>
      </c>
      <c r="Y535" s="20" t="e">
        <f t="shared" si="66"/>
        <v>#DIV/0!</v>
      </c>
      <c r="Z535" s="20" t="e">
        <f t="shared" si="69"/>
        <v>#DIV/0!</v>
      </c>
      <c r="AA535" s="20" t="e">
        <f t="shared" si="67"/>
        <v>#DIV/0!</v>
      </c>
      <c r="AB535" s="20"/>
    </row>
    <row r="536" spans="1:28" x14ac:dyDescent="0.15">
      <c r="A536" s="23"/>
      <c r="B536" s="89"/>
      <c r="C536" s="113"/>
      <c r="D536" s="102"/>
      <c r="E536" s="115"/>
      <c r="F536" s="116"/>
      <c r="G536" s="21"/>
      <c r="H536" s="21"/>
      <c r="I536" s="21"/>
      <c r="J536" s="21"/>
      <c r="K536" s="21"/>
      <c r="L536" s="21"/>
      <c r="M536" s="19" t="e">
        <f t="shared" si="68"/>
        <v>#DIV/0!</v>
      </c>
      <c r="N536" s="20"/>
      <c r="O536" s="110"/>
      <c r="P536" s="21">
        <f>SUMIFS(VENTAS[Cantidad],VENTAS[Código del producto Vendido],INVENTARIO4[[#This Row],[Code]])</f>
        <v>0</v>
      </c>
      <c r="Q536" s="21">
        <f>INVENTARIO4[[#This Row],[Entradas]]-INVENTARIO4[[#This Row],[Salidas]]</f>
        <v>0</v>
      </c>
      <c r="R536" s="20"/>
      <c r="S536" s="20"/>
      <c r="T536" s="20" t="e">
        <f t="shared" si="63"/>
        <v>#DIV/0!</v>
      </c>
      <c r="U536" s="21"/>
      <c r="V536" s="20"/>
      <c r="W536" s="20">
        <f t="shared" si="64"/>
        <v>0</v>
      </c>
      <c r="X536" s="20" t="e">
        <f t="shared" si="65"/>
        <v>#DIV/0!</v>
      </c>
      <c r="Y536" s="20" t="e">
        <f t="shared" si="66"/>
        <v>#DIV/0!</v>
      </c>
      <c r="Z536" s="20" t="e">
        <f t="shared" si="69"/>
        <v>#DIV/0!</v>
      </c>
      <c r="AA536" s="20" t="e">
        <f t="shared" si="67"/>
        <v>#DIV/0!</v>
      </c>
      <c r="AB536" s="20"/>
    </row>
    <row r="537" spans="1:28" x14ac:dyDescent="0.15">
      <c r="A537" s="23"/>
      <c r="B537" s="89"/>
      <c r="C537" s="113"/>
      <c r="D537" s="102"/>
      <c r="E537" s="115"/>
      <c r="F537" s="116"/>
      <c r="G537" s="21"/>
      <c r="H537" s="21"/>
      <c r="I537" s="21"/>
      <c r="J537" s="21"/>
      <c r="K537" s="21"/>
      <c r="L537" s="21"/>
      <c r="M537" s="19" t="e">
        <f t="shared" si="68"/>
        <v>#DIV/0!</v>
      </c>
      <c r="N537" s="20"/>
      <c r="O537" s="110"/>
      <c r="P537" s="21">
        <f>SUMIFS(VENTAS[Cantidad],VENTAS[Código del producto Vendido],INVENTARIO4[[#This Row],[Code]])</f>
        <v>0</v>
      </c>
      <c r="Q537" s="21">
        <f>INVENTARIO4[[#This Row],[Entradas]]-INVENTARIO4[[#This Row],[Salidas]]</f>
        <v>0</v>
      </c>
      <c r="R537" s="20"/>
      <c r="S537" s="20"/>
      <c r="T537" s="20" t="e">
        <f t="shared" si="63"/>
        <v>#DIV/0!</v>
      </c>
      <c r="U537" s="21"/>
      <c r="V537" s="20"/>
      <c r="W537" s="20">
        <f t="shared" si="64"/>
        <v>0</v>
      </c>
      <c r="X537" s="20" t="e">
        <f t="shared" si="65"/>
        <v>#DIV/0!</v>
      </c>
      <c r="Y537" s="20" t="e">
        <f t="shared" si="66"/>
        <v>#DIV/0!</v>
      </c>
      <c r="Z537" s="20" t="e">
        <f t="shared" si="69"/>
        <v>#DIV/0!</v>
      </c>
      <c r="AA537" s="20" t="e">
        <f t="shared" si="67"/>
        <v>#DIV/0!</v>
      </c>
      <c r="AB537" s="20"/>
    </row>
    <row r="538" spans="1:28" x14ac:dyDescent="0.15">
      <c r="A538" s="23"/>
      <c r="B538" s="89"/>
      <c r="C538" s="113"/>
      <c r="D538" s="102"/>
      <c r="E538" s="115"/>
      <c r="F538" s="116"/>
      <c r="G538" s="21"/>
      <c r="H538" s="21"/>
      <c r="I538" s="21"/>
      <c r="J538" s="21"/>
      <c r="K538" s="21"/>
      <c r="L538" s="21"/>
      <c r="M538" s="19" t="e">
        <f t="shared" si="68"/>
        <v>#DIV/0!</v>
      </c>
      <c r="N538" s="20"/>
      <c r="O538" s="110"/>
      <c r="P538" s="21">
        <f>SUMIFS(VENTAS[Cantidad],VENTAS[Código del producto Vendido],INVENTARIO4[[#This Row],[Code]])</f>
        <v>0</v>
      </c>
      <c r="Q538" s="21">
        <f>INVENTARIO4[[#This Row],[Entradas]]-INVENTARIO4[[#This Row],[Salidas]]</f>
        <v>0</v>
      </c>
      <c r="R538" s="20"/>
      <c r="S538" s="20"/>
      <c r="T538" s="20" t="e">
        <f t="shared" si="63"/>
        <v>#DIV/0!</v>
      </c>
      <c r="U538" s="21"/>
      <c r="V538" s="20"/>
      <c r="W538" s="20">
        <f t="shared" si="64"/>
        <v>0</v>
      </c>
      <c r="X538" s="20" t="e">
        <f t="shared" si="65"/>
        <v>#DIV/0!</v>
      </c>
      <c r="Y538" s="20" t="e">
        <f t="shared" si="66"/>
        <v>#DIV/0!</v>
      </c>
      <c r="Z538" s="20" t="e">
        <f t="shared" si="69"/>
        <v>#DIV/0!</v>
      </c>
      <c r="AA538" s="20" t="e">
        <f t="shared" si="67"/>
        <v>#DIV/0!</v>
      </c>
      <c r="AB538" s="20"/>
    </row>
    <row r="539" spans="1:28" x14ac:dyDescent="0.15">
      <c r="A539" s="23"/>
      <c r="B539" s="89"/>
      <c r="C539" s="113"/>
      <c r="D539" s="102"/>
      <c r="E539" s="115"/>
      <c r="F539" s="116"/>
      <c r="G539" s="21"/>
      <c r="H539" s="21"/>
      <c r="I539" s="21"/>
      <c r="J539" s="21"/>
      <c r="K539" s="21"/>
      <c r="L539" s="21"/>
      <c r="M539" s="19" t="e">
        <f t="shared" si="68"/>
        <v>#DIV/0!</v>
      </c>
      <c r="N539" s="20"/>
      <c r="O539" s="110"/>
      <c r="P539" s="21">
        <f>SUMIFS(VENTAS[Cantidad],VENTAS[Código del producto Vendido],INVENTARIO4[[#This Row],[Code]])</f>
        <v>0</v>
      </c>
      <c r="Q539" s="21">
        <f>INVENTARIO4[[#This Row],[Entradas]]-INVENTARIO4[[#This Row],[Salidas]]</f>
        <v>0</v>
      </c>
      <c r="R539" s="20"/>
      <c r="S539" s="20"/>
      <c r="T539" s="20" t="e">
        <f t="shared" si="63"/>
        <v>#DIV/0!</v>
      </c>
      <c r="U539" s="21"/>
      <c r="V539" s="20"/>
      <c r="W539" s="20">
        <f t="shared" si="64"/>
        <v>0</v>
      </c>
      <c r="X539" s="20" t="e">
        <f t="shared" si="65"/>
        <v>#DIV/0!</v>
      </c>
      <c r="Y539" s="20" t="e">
        <f t="shared" si="66"/>
        <v>#DIV/0!</v>
      </c>
      <c r="Z539" s="20" t="e">
        <f t="shared" si="69"/>
        <v>#DIV/0!</v>
      </c>
      <c r="AA539" s="20" t="e">
        <f t="shared" si="67"/>
        <v>#DIV/0!</v>
      </c>
      <c r="AB539" s="20"/>
    </row>
    <row r="540" spans="1:28" x14ac:dyDescent="0.15">
      <c r="A540" s="23"/>
      <c r="B540" s="89"/>
      <c r="C540" s="113"/>
      <c r="D540" s="102"/>
      <c r="E540" s="115"/>
      <c r="F540" s="116"/>
      <c r="G540" s="21"/>
      <c r="H540" s="21"/>
      <c r="I540" s="21"/>
      <c r="J540" s="21"/>
      <c r="K540" s="21"/>
      <c r="L540" s="21"/>
      <c r="M540" s="19" t="e">
        <f t="shared" si="68"/>
        <v>#DIV/0!</v>
      </c>
      <c r="N540" s="20"/>
      <c r="O540" s="110"/>
      <c r="P540" s="21">
        <f>SUMIFS(VENTAS[Cantidad],VENTAS[Código del producto Vendido],INVENTARIO4[[#This Row],[Code]])</f>
        <v>0</v>
      </c>
      <c r="Q540" s="21">
        <f>INVENTARIO4[[#This Row],[Entradas]]-INVENTARIO4[[#This Row],[Salidas]]</f>
        <v>0</v>
      </c>
      <c r="R540" s="20"/>
      <c r="S540" s="20"/>
      <c r="T540" s="20" t="e">
        <f t="shared" si="63"/>
        <v>#DIV/0!</v>
      </c>
      <c r="U540" s="21"/>
      <c r="V540" s="20"/>
      <c r="W540" s="20">
        <f t="shared" si="64"/>
        <v>0</v>
      </c>
      <c r="X540" s="20" t="e">
        <f t="shared" si="65"/>
        <v>#DIV/0!</v>
      </c>
      <c r="Y540" s="20" t="e">
        <f t="shared" si="66"/>
        <v>#DIV/0!</v>
      </c>
      <c r="Z540" s="20" t="e">
        <f t="shared" si="69"/>
        <v>#DIV/0!</v>
      </c>
      <c r="AA540" s="20" t="e">
        <f t="shared" si="67"/>
        <v>#DIV/0!</v>
      </c>
      <c r="AB540" s="20"/>
    </row>
    <row r="541" spans="1:28" x14ac:dyDescent="0.15">
      <c r="A541" s="23"/>
      <c r="B541" s="89"/>
      <c r="C541" s="113"/>
      <c r="D541" s="102"/>
      <c r="E541" s="115"/>
      <c r="F541" s="116"/>
      <c r="G541" s="21"/>
      <c r="H541" s="21"/>
      <c r="I541" s="21"/>
      <c r="J541" s="21"/>
      <c r="K541" s="21"/>
      <c r="L541" s="21"/>
      <c r="M541" s="19" t="e">
        <f t="shared" si="68"/>
        <v>#DIV/0!</v>
      </c>
      <c r="N541" s="20"/>
      <c r="O541" s="110"/>
      <c r="P541" s="21">
        <f>SUMIFS(VENTAS[Cantidad],VENTAS[Código del producto Vendido],INVENTARIO4[[#This Row],[Code]])</f>
        <v>0</v>
      </c>
      <c r="Q541" s="21">
        <f>INVENTARIO4[[#This Row],[Entradas]]-INVENTARIO4[[#This Row],[Salidas]]</f>
        <v>0</v>
      </c>
      <c r="R541" s="20"/>
      <c r="S541" s="20"/>
      <c r="T541" s="20" t="e">
        <f t="shared" si="63"/>
        <v>#DIV/0!</v>
      </c>
      <c r="U541" s="21"/>
      <c r="V541" s="20"/>
      <c r="W541" s="20">
        <f t="shared" si="64"/>
        <v>0</v>
      </c>
      <c r="X541" s="20" t="e">
        <f t="shared" si="65"/>
        <v>#DIV/0!</v>
      </c>
      <c r="Y541" s="20" t="e">
        <f t="shared" si="66"/>
        <v>#DIV/0!</v>
      </c>
      <c r="Z541" s="20" t="e">
        <f t="shared" si="69"/>
        <v>#DIV/0!</v>
      </c>
      <c r="AA541" s="20" t="e">
        <f t="shared" si="67"/>
        <v>#DIV/0!</v>
      </c>
      <c r="AB541" s="20"/>
    </row>
    <row r="542" spans="1:28" x14ac:dyDescent="0.15">
      <c r="A542" s="23"/>
      <c r="B542" s="89"/>
      <c r="C542" s="113"/>
      <c r="D542" s="102"/>
      <c r="E542" s="115"/>
      <c r="F542" s="116"/>
      <c r="G542" s="21"/>
      <c r="H542" s="21"/>
      <c r="I542" s="21"/>
      <c r="J542" s="21"/>
      <c r="K542" s="21"/>
      <c r="L542" s="21"/>
      <c r="M542" s="19" t="e">
        <f t="shared" si="68"/>
        <v>#DIV/0!</v>
      </c>
      <c r="N542" s="20"/>
      <c r="O542" s="110"/>
      <c r="P542" s="21">
        <f>SUMIFS(VENTAS[Cantidad],VENTAS[Código del producto Vendido],INVENTARIO4[[#This Row],[Code]])</f>
        <v>0</v>
      </c>
      <c r="Q542" s="21">
        <f>INVENTARIO4[[#This Row],[Entradas]]-INVENTARIO4[[#This Row],[Salidas]]</f>
        <v>0</v>
      </c>
      <c r="R542" s="20"/>
      <c r="S542" s="20"/>
      <c r="T542" s="20" t="e">
        <f t="shared" si="63"/>
        <v>#DIV/0!</v>
      </c>
      <c r="U542" s="21"/>
      <c r="V542" s="20"/>
      <c r="W542" s="20">
        <f t="shared" si="64"/>
        <v>0</v>
      </c>
      <c r="X542" s="20" t="e">
        <f t="shared" si="65"/>
        <v>#DIV/0!</v>
      </c>
      <c r="Y542" s="20" t="e">
        <f t="shared" si="66"/>
        <v>#DIV/0!</v>
      </c>
      <c r="Z542" s="20" t="e">
        <f t="shared" si="69"/>
        <v>#DIV/0!</v>
      </c>
      <c r="AA542" s="20" t="e">
        <f t="shared" si="67"/>
        <v>#DIV/0!</v>
      </c>
      <c r="AB542" s="20"/>
    </row>
    <row r="543" spans="1:28" x14ac:dyDescent="0.15">
      <c r="A543" s="23"/>
      <c r="B543" s="89"/>
      <c r="C543" s="113"/>
      <c r="D543" s="102"/>
      <c r="E543" s="115"/>
      <c r="F543" s="116"/>
      <c r="G543" s="21"/>
      <c r="H543" s="21"/>
      <c r="I543" s="21"/>
      <c r="J543" s="21"/>
      <c r="K543" s="21"/>
      <c r="L543" s="21"/>
      <c r="M543" s="19" t="e">
        <f t="shared" si="68"/>
        <v>#DIV/0!</v>
      </c>
      <c r="N543" s="20"/>
      <c r="O543" s="110"/>
      <c r="P543" s="21">
        <f>SUMIFS(VENTAS[Cantidad],VENTAS[Código del producto Vendido],INVENTARIO4[[#This Row],[Code]])</f>
        <v>0</v>
      </c>
      <c r="Q543" s="21">
        <f>INVENTARIO4[[#This Row],[Entradas]]-INVENTARIO4[[#This Row],[Salidas]]</f>
        <v>0</v>
      </c>
      <c r="R543" s="20"/>
      <c r="S543" s="20"/>
      <c r="T543" s="20" t="e">
        <f t="shared" si="63"/>
        <v>#DIV/0!</v>
      </c>
      <c r="U543" s="21"/>
      <c r="V543" s="20"/>
      <c r="W543" s="20">
        <f t="shared" si="64"/>
        <v>0</v>
      </c>
      <c r="X543" s="20" t="e">
        <f t="shared" si="65"/>
        <v>#DIV/0!</v>
      </c>
      <c r="Y543" s="20" t="e">
        <f t="shared" si="66"/>
        <v>#DIV/0!</v>
      </c>
      <c r="Z543" s="20" t="e">
        <f t="shared" si="69"/>
        <v>#DIV/0!</v>
      </c>
      <c r="AA543" s="20" t="e">
        <f t="shared" si="67"/>
        <v>#DIV/0!</v>
      </c>
      <c r="AB543" s="20"/>
    </row>
    <row r="544" spans="1:28" x14ac:dyDescent="0.15">
      <c r="A544" s="23"/>
      <c r="B544" s="89"/>
      <c r="C544" s="113"/>
      <c r="D544" s="102"/>
      <c r="E544" s="115"/>
      <c r="F544" s="116"/>
      <c r="G544" s="21"/>
      <c r="H544" s="21"/>
      <c r="I544" s="21"/>
      <c r="J544" s="21"/>
      <c r="K544" s="21"/>
      <c r="L544" s="21"/>
      <c r="M544" s="19" t="e">
        <f t="shared" si="68"/>
        <v>#DIV/0!</v>
      </c>
      <c r="N544" s="20"/>
      <c r="O544" s="110"/>
      <c r="P544" s="21">
        <f>SUMIFS(VENTAS[Cantidad],VENTAS[Código del producto Vendido],INVENTARIO4[[#This Row],[Code]])</f>
        <v>0</v>
      </c>
      <c r="Q544" s="21">
        <f>INVENTARIO4[[#This Row],[Entradas]]-INVENTARIO4[[#This Row],[Salidas]]</f>
        <v>0</v>
      </c>
      <c r="R544" s="20"/>
      <c r="S544" s="20"/>
      <c r="T544" s="20" t="e">
        <f t="shared" si="63"/>
        <v>#DIV/0!</v>
      </c>
      <c r="U544" s="21"/>
      <c r="V544" s="20"/>
      <c r="W544" s="20">
        <f t="shared" si="64"/>
        <v>0</v>
      </c>
      <c r="X544" s="20" t="e">
        <f t="shared" si="65"/>
        <v>#DIV/0!</v>
      </c>
      <c r="Y544" s="20" t="e">
        <f t="shared" si="66"/>
        <v>#DIV/0!</v>
      </c>
      <c r="Z544" s="20" t="e">
        <f t="shared" si="69"/>
        <v>#DIV/0!</v>
      </c>
      <c r="AA544" s="20" t="e">
        <f t="shared" si="67"/>
        <v>#DIV/0!</v>
      </c>
      <c r="AB544" s="20"/>
    </row>
    <row r="545" spans="1:28" x14ac:dyDescent="0.15">
      <c r="A545" s="23"/>
      <c r="B545" s="89"/>
      <c r="C545" s="113"/>
      <c r="D545" s="102"/>
      <c r="E545" s="115"/>
      <c r="F545" s="116"/>
      <c r="G545" s="21"/>
      <c r="H545" s="21"/>
      <c r="I545" s="21"/>
      <c r="J545" s="21"/>
      <c r="K545" s="21"/>
      <c r="L545" s="21"/>
      <c r="M545" s="19" t="e">
        <f t="shared" si="68"/>
        <v>#DIV/0!</v>
      </c>
      <c r="N545" s="20"/>
      <c r="O545" s="110"/>
      <c r="P545" s="21">
        <f>SUMIFS(VENTAS[Cantidad],VENTAS[Código del producto Vendido],INVENTARIO4[[#This Row],[Code]])</f>
        <v>0</v>
      </c>
      <c r="Q545" s="21">
        <f>INVENTARIO4[[#This Row],[Entradas]]-INVENTARIO4[[#This Row],[Salidas]]</f>
        <v>0</v>
      </c>
      <c r="R545" s="20"/>
      <c r="S545" s="20"/>
      <c r="T545" s="20" t="e">
        <f t="shared" si="63"/>
        <v>#DIV/0!</v>
      </c>
      <c r="U545" s="21"/>
      <c r="V545" s="20"/>
      <c r="W545" s="20">
        <f t="shared" si="64"/>
        <v>0</v>
      </c>
      <c r="X545" s="20" t="e">
        <f t="shared" si="65"/>
        <v>#DIV/0!</v>
      </c>
      <c r="Y545" s="20" t="e">
        <f t="shared" si="66"/>
        <v>#DIV/0!</v>
      </c>
      <c r="Z545" s="20" t="e">
        <f t="shared" si="69"/>
        <v>#DIV/0!</v>
      </c>
      <c r="AA545" s="20" t="e">
        <f t="shared" si="67"/>
        <v>#DIV/0!</v>
      </c>
      <c r="AB545" s="20"/>
    </row>
    <row r="546" spans="1:28" x14ac:dyDescent="0.15">
      <c r="A546" s="23"/>
      <c r="B546" s="89"/>
      <c r="C546" s="113"/>
      <c r="D546" s="102"/>
      <c r="E546" s="115"/>
      <c r="F546" s="116"/>
      <c r="G546" s="21"/>
      <c r="H546" s="21"/>
      <c r="I546" s="21"/>
      <c r="J546" s="21"/>
      <c r="K546" s="21"/>
      <c r="L546" s="21"/>
      <c r="M546" s="19" t="e">
        <f t="shared" si="68"/>
        <v>#DIV/0!</v>
      </c>
      <c r="N546" s="20"/>
      <c r="O546" s="110"/>
      <c r="P546" s="21">
        <f>SUMIFS(VENTAS[Cantidad],VENTAS[Código del producto Vendido],INVENTARIO4[[#This Row],[Code]])</f>
        <v>0</v>
      </c>
      <c r="Q546" s="21">
        <f>INVENTARIO4[[#This Row],[Entradas]]-INVENTARIO4[[#This Row],[Salidas]]</f>
        <v>0</v>
      </c>
      <c r="R546" s="20"/>
      <c r="S546" s="20"/>
      <c r="T546" s="20" t="e">
        <f t="shared" si="63"/>
        <v>#DIV/0!</v>
      </c>
      <c r="U546" s="21"/>
      <c r="V546" s="20"/>
      <c r="W546" s="20">
        <f t="shared" si="64"/>
        <v>0</v>
      </c>
      <c r="X546" s="20" t="e">
        <f t="shared" si="65"/>
        <v>#DIV/0!</v>
      </c>
      <c r="Y546" s="20" t="e">
        <f t="shared" si="66"/>
        <v>#DIV/0!</v>
      </c>
      <c r="Z546" s="20" t="e">
        <f t="shared" si="69"/>
        <v>#DIV/0!</v>
      </c>
      <c r="AA546" s="20" t="e">
        <f t="shared" si="67"/>
        <v>#DIV/0!</v>
      </c>
      <c r="AB546" s="20"/>
    </row>
    <row r="547" spans="1:28" x14ac:dyDescent="0.15">
      <c r="A547" s="23"/>
      <c r="B547" s="89"/>
      <c r="C547" s="113"/>
      <c r="D547" s="102"/>
      <c r="E547" s="115"/>
      <c r="F547" s="116"/>
      <c r="G547" s="21"/>
      <c r="H547" s="21"/>
      <c r="I547" s="21"/>
      <c r="J547" s="21"/>
      <c r="K547" s="21"/>
      <c r="L547" s="21"/>
      <c r="M547" s="19" t="e">
        <f t="shared" si="68"/>
        <v>#DIV/0!</v>
      </c>
      <c r="N547" s="20"/>
      <c r="O547" s="110"/>
      <c r="P547" s="21">
        <v>1</v>
      </c>
      <c r="Q547" s="21">
        <f>INVENTARIO4[[#This Row],[Entradas]]-INVENTARIO4[[#This Row],[Salidas]]</f>
        <v>-1</v>
      </c>
      <c r="R547" s="20"/>
      <c r="S547" s="20"/>
      <c r="T547" s="20" t="e">
        <f t="shared" si="63"/>
        <v>#DIV/0!</v>
      </c>
      <c r="U547" s="21"/>
      <c r="V547" s="20"/>
      <c r="W547" s="20">
        <f t="shared" si="64"/>
        <v>0</v>
      </c>
      <c r="X547" s="20" t="e">
        <f t="shared" si="65"/>
        <v>#DIV/0!</v>
      </c>
      <c r="Y547" s="20" t="e">
        <f t="shared" si="66"/>
        <v>#DIV/0!</v>
      </c>
      <c r="Z547" s="20" t="e">
        <f t="shared" si="69"/>
        <v>#DIV/0!</v>
      </c>
      <c r="AA547" s="20" t="e">
        <f t="shared" si="67"/>
        <v>#DIV/0!</v>
      </c>
      <c r="AB547" s="20"/>
    </row>
    <row r="548" spans="1:28" x14ac:dyDescent="0.15">
      <c r="F548" s="69"/>
    </row>
    <row r="549" spans="1:28" x14ac:dyDescent="0.15">
      <c r="F549" s="69"/>
    </row>
    <row r="550" spans="1:28" x14ac:dyDescent="0.15">
      <c r="F550" s="69"/>
    </row>
    <row r="551" spans="1:28" x14ac:dyDescent="0.15">
      <c r="F551" s="69"/>
    </row>
    <row r="552" spans="1:28" x14ac:dyDescent="0.15">
      <c r="F552" s="69"/>
    </row>
    <row r="553" spans="1:28" x14ac:dyDescent="0.15">
      <c r="F553" s="69"/>
    </row>
    <row r="554" spans="1:28" x14ac:dyDescent="0.15">
      <c r="F554" s="69"/>
    </row>
    <row r="555" spans="1:28" x14ac:dyDescent="0.15">
      <c r="F555" s="69"/>
    </row>
    <row r="556" spans="1:28" x14ac:dyDescent="0.15">
      <c r="F556" s="69"/>
    </row>
    <row r="557" spans="1:28" x14ac:dyDescent="0.15">
      <c r="F557" s="69"/>
    </row>
    <row r="558" spans="1:28" x14ac:dyDescent="0.15">
      <c r="F558" s="69"/>
    </row>
    <row r="559" spans="1:28" x14ac:dyDescent="0.15">
      <c r="F559" s="69"/>
    </row>
    <row r="560" spans="1:28" x14ac:dyDescent="0.15">
      <c r="F560" s="69"/>
    </row>
    <row r="561" spans="6:6" x14ac:dyDescent="0.15">
      <c r="F561" s="69"/>
    </row>
    <row r="562" spans="6:6" x14ac:dyDescent="0.15">
      <c r="F562" s="69"/>
    </row>
    <row r="563" spans="6:6" x14ac:dyDescent="0.15">
      <c r="F563" s="69"/>
    </row>
    <row r="564" spans="6:6" x14ac:dyDescent="0.15">
      <c r="F564" s="69"/>
    </row>
    <row r="565" spans="6:6" x14ac:dyDescent="0.15">
      <c r="F565" s="69"/>
    </row>
    <row r="566" spans="6:6" x14ac:dyDescent="0.15">
      <c r="F566" s="69"/>
    </row>
    <row r="567" spans="6:6" x14ac:dyDescent="0.15">
      <c r="F567" s="69"/>
    </row>
    <row r="568" spans="6:6" x14ac:dyDescent="0.15">
      <c r="F568" s="69"/>
    </row>
    <row r="569" spans="6:6" x14ac:dyDescent="0.15">
      <c r="F569" s="69"/>
    </row>
    <row r="570" spans="6:6" x14ac:dyDescent="0.15">
      <c r="F570" s="69"/>
    </row>
    <row r="571" spans="6:6" x14ac:dyDescent="0.15">
      <c r="F571" s="69"/>
    </row>
    <row r="572" spans="6:6" x14ac:dyDescent="0.15">
      <c r="F572" s="69"/>
    </row>
    <row r="573" spans="6:6" x14ac:dyDescent="0.15">
      <c r="F573" s="69"/>
    </row>
    <row r="574" spans="6:6" x14ac:dyDescent="0.15">
      <c r="F574" s="69"/>
    </row>
    <row r="575" spans="6:6" x14ac:dyDescent="0.15">
      <c r="F575" s="69"/>
    </row>
    <row r="576" spans="6:6" x14ac:dyDescent="0.15">
      <c r="F576" s="69"/>
    </row>
    <row r="577" spans="6:6" x14ac:dyDescent="0.15">
      <c r="F577" s="69"/>
    </row>
    <row r="578" spans="6:6" x14ac:dyDescent="0.15">
      <c r="F578" s="69"/>
    </row>
    <row r="579" spans="6:6" x14ac:dyDescent="0.15">
      <c r="F579" s="69"/>
    </row>
    <row r="580" spans="6:6" x14ac:dyDescent="0.15">
      <c r="F580" s="69"/>
    </row>
    <row r="581" spans="6:6" x14ac:dyDescent="0.15">
      <c r="F581" s="69"/>
    </row>
    <row r="582" spans="6:6" x14ac:dyDescent="0.15">
      <c r="F582" s="69"/>
    </row>
    <row r="583" spans="6:6" x14ac:dyDescent="0.15">
      <c r="F583" s="69"/>
    </row>
    <row r="584" spans="6:6" x14ac:dyDescent="0.15">
      <c r="F584" s="69"/>
    </row>
    <row r="585" spans="6:6" x14ac:dyDescent="0.15">
      <c r="F585" s="69"/>
    </row>
    <row r="586" spans="6:6" x14ac:dyDescent="0.15">
      <c r="F586" s="69"/>
    </row>
    <row r="587" spans="6:6" x14ac:dyDescent="0.15">
      <c r="F587" s="69"/>
    </row>
    <row r="588" spans="6:6" x14ac:dyDescent="0.15">
      <c r="F588" s="69"/>
    </row>
    <row r="589" spans="6:6" x14ac:dyDescent="0.15">
      <c r="F589" s="69"/>
    </row>
    <row r="590" spans="6:6" x14ac:dyDescent="0.15">
      <c r="F590" s="69"/>
    </row>
    <row r="591" spans="6:6" x14ac:dyDescent="0.15">
      <c r="F591" s="69"/>
    </row>
    <row r="592" spans="6:6" x14ac:dyDescent="0.15">
      <c r="F592" s="69"/>
    </row>
    <row r="593" spans="6:6" x14ac:dyDescent="0.15">
      <c r="F593" s="69"/>
    </row>
    <row r="594" spans="6:6" x14ac:dyDescent="0.15">
      <c r="F594" s="69"/>
    </row>
    <row r="595" spans="6:6" x14ac:dyDescent="0.15">
      <c r="F595" s="69"/>
    </row>
    <row r="596" spans="6:6" x14ac:dyDescent="0.15">
      <c r="F596" s="69"/>
    </row>
    <row r="597" spans="6:6" x14ac:dyDescent="0.15">
      <c r="F597" s="69"/>
    </row>
    <row r="598" spans="6:6" x14ac:dyDescent="0.15">
      <c r="F598" s="69"/>
    </row>
    <row r="599" spans="6:6" x14ac:dyDescent="0.15">
      <c r="F599" s="69"/>
    </row>
    <row r="600" spans="6:6" x14ac:dyDescent="0.15">
      <c r="F600" s="69"/>
    </row>
    <row r="601" spans="6:6" x14ac:dyDescent="0.15">
      <c r="F601" s="69"/>
    </row>
    <row r="602" spans="6:6" x14ac:dyDescent="0.15">
      <c r="F602" s="69"/>
    </row>
    <row r="603" spans="6:6" x14ac:dyDescent="0.15">
      <c r="F603" s="69"/>
    </row>
    <row r="604" spans="6:6" x14ac:dyDescent="0.15">
      <c r="F604" s="69"/>
    </row>
    <row r="605" spans="6:6" x14ac:dyDescent="0.15">
      <c r="F605" s="69"/>
    </row>
    <row r="606" spans="6:6" x14ac:dyDescent="0.15">
      <c r="F606" s="69"/>
    </row>
    <row r="607" spans="6:6" x14ac:dyDescent="0.15">
      <c r="F607" s="69"/>
    </row>
    <row r="608" spans="6:6" x14ac:dyDescent="0.15">
      <c r="F608" s="69"/>
    </row>
    <row r="609" spans="6:6" x14ac:dyDescent="0.15">
      <c r="F609" s="69"/>
    </row>
    <row r="610" spans="6:6" x14ac:dyDescent="0.15">
      <c r="F610" s="69"/>
    </row>
    <row r="611" spans="6:6" x14ac:dyDescent="0.15">
      <c r="F611" s="69"/>
    </row>
    <row r="612" spans="6:6" x14ac:dyDescent="0.15">
      <c r="F612" s="69"/>
    </row>
    <row r="613" spans="6:6" x14ac:dyDescent="0.15">
      <c r="F613" s="69"/>
    </row>
    <row r="614" spans="6:6" x14ac:dyDescent="0.15">
      <c r="F614" s="69"/>
    </row>
    <row r="615" spans="6:6" x14ac:dyDescent="0.15">
      <c r="F615" s="69"/>
    </row>
    <row r="616" spans="6:6" x14ac:dyDescent="0.15">
      <c r="F616" s="69"/>
    </row>
    <row r="617" spans="6:6" x14ac:dyDescent="0.15">
      <c r="F617" s="69"/>
    </row>
    <row r="618" spans="6:6" x14ac:dyDescent="0.15">
      <c r="F618" s="69"/>
    </row>
    <row r="619" spans="6:6" x14ac:dyDescent="0.15">
      <c r="F619" s="69"/>
    </row>
    <row r="620" spans="6:6" x14ac:dyDescent="0.15">
      <c r="F620" s="69"/>
    </row>
    <row r="621" spans="6:6" x14ac:dyDescent="0.15">
      <c r="F621" s="69"/>
    </row>
    <row r="622" spans="6:6" x14ac:dyDescent="0.15">
      <c r="F622" s="69"/>
    </row>
    <row r="623" spans="6:6" x14ac:dyDescent="0.15">
      <c r="F623" s="70"/>
    </row>
  </sheetData>
  <conditionalFormatting sqref="A3:A547">
    <cfRule type="duplicateValues" dxfId="39" priority="6"/>
  </conditionalFormatting>
  <conditionalFormatting sqref="C340">
    <cfRule type="expression" dxfId="38" priority="5">
      <formula>$Q341=0</formula>
    </cfRule>
  </conditionalFormatting>
  <conditionalFormatting sqref="H3:AA4 A3:G11 H5:J51 K5:AA336 G12:G143 A12:E326 F12:F431 I52:J52 H53:J53 I54:J54 H55:J55 I56:J56 H57:J57 I58:J59 H60:J143 G144:J336 B327:E327 A328:E339 G337:AA423 A340:B341 D340:E341 A342:E432 G424:L431 M424:AA471 F432:L432 A433:L436 A437:D437 F437:L437 A438:L471 A472:AA547">
    <cfRule type="expression" dxfId="37" priority="1">
      <formula>$Q3=0</formula>
    </cfRule>
  </conditionalFormatting>
  <conditionalFormatting sqref="Q3:Q547">
    <cfRule type="cellIs" dxfId="36" priority="3" operator="lessThan">
      <formula>0</formula>
    </cfRule>
    <cfRule type="cellIs" dxfId="35" priority="4" operator="lessThan">
      <formula>0</formula>
    </cfRule>
  </conditionalFormatting>
  <conditionalFormatting sqref="R3:AA547">
    <cfRule type="containsBlanks" dxfId="34" priority="2">
      <formula>LEN(TRIM(R3))=0</formula>
    </cfRule>
  </conditionalFormatting>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16ABF-F3B3-D24F-986F-5E6AB6027232}">
  <dimension ref="A1:B569"/>
  <sheetViews>
    <sheetView topLeftCell="A474" zoomScale="140" zoomScaleNormal="140" workbookViewId="0">
      <selection activeCell="A346" sqref="A346"/>
    </sheetView>
  </sheetViews>
  <sheetFormatPr baseColWidth="10" defaultRowHeight="13" x14ac:dyDescent="0.15"/>
  <cols>
    <col min="1" max="1" width="14.6640625" style="44" customWidth="1"/>
    <col min="2" max="2" width="83.83203125" style="44" customWidth="1"/>
    <col min="3" max="16384" width="10.83203125" style="44"/>
  </cols>
  <sheetData>
    <row r="1" spans="1:2" ht="14" x14ac:dyDescent="0.15">
      <c r="A1" s="44" t="s">
        <v>15</v>
      </c>
      <c r="B1" s="44" t="s">
        <v>8</v>
      </c>
    </row>
    <row r="2" spans="1:2" ht="14" x14ac:dyDescent="0.15">
      <c r="A2" s="44" t="s">
        <v>1350</v>
      </c>
      <c r="B2" s="48" t="str">
        <f t="shared" ref="B2:B65" si="0">"https://github.com/uberboutique/whataform-repo/raw/main/pictures/"&amp;A2&amp;".jpg"</f>
        <v>https://github.com/uberboutique/whataform-repo/raw/main/pictures/UB0001.jpg</v>
      </c>
    </row>
    <row r="3" spans="1:2" ht="14" x14ac:dyDescent="0.15">
      <c r="A3" s="44" t="s">
        <v>1351</v>
      </c>
      <c r="B3" s="48" t="str">
        <f t="shared" si="0"/>
        <v>https://github.com/uberboutique/whataform-repo/raw/main/pictures/UB0002.jpg</v>
      </c>
    </row>
    <row r="4" spans="1:2" ht="14" x14ac:dyDescent="0.15">
      <c r="A4" s="44" t="s">
        <v>1352</v>
      </c>
      <c r="B4" s="48" t="str">
        <f t="shared" si="0"/>
        <v>https://github.com/uberboutique/whataform-repo/raw/main/pictures/UB0003.jpg</v>
      </c>
    </row>
    <row r="5" spans="1:2" ht="14" x14ac:dyDescent="0.15">
      <c r="A5" s="44" t="s">
        <v>1353</v>
      </c>
      <c r="B5" s="48" t="str">
        <f t="shared" si="0"/>
        <v>https://github.com/uberboutique/whataform-repo/raw/main/pictures/UB0004.jpg</v>
      </c>
    </row>
    <row r="6" spans="1:2" ht="14" x14ac:dyDescent="0.15">
      <c r="A6" s="44" t="s">
        <v>1354</v>
      </c>
      <c r="B6" s="48" t="str">
        <f t="shared" si="0"/>
        <v>https://github.com/uberboutique/whataform-repo/raw/main/pictures/UB0005.jpg</v>
      </c>
    </row>
    <row r="7" spans="1:2" ht="14" x14ac:dyDescent="0.15">
      <c r="A7" s="44" t="s">
        <v>88</v>
      </c>
      <c r="B7" s="48" t="str">
        <f t="shared" si="0"/>
        <v>https://github.com/uberboutique/whataform-repo/raw/main/pictures/V0003.jpg</v>
      </c>
    </row>
    <row r="8" spans="1:2" ht="14" x14ac:dyDescent="0.15">
      <c r="A8" s="44" t="s">
        <v>391</v>
      </c>
      <c r="B8" s="48" t="str">
        <f t="shared" si="0"/>
        <v>https://github.com/uberboutique/whataform-repo/raw/main/pictures/PA0001.jpg</v>
      </c>
    </row>
    <row r="9" spans="1:2" ht="14" x14ac:dyDescent="0.15">
      <c r="A9" s="44" t="s">
        <v>392</v>
      </c>
      <c r="B9" s="48" t="str">
        <f t="shared" si="0"/>
        <v>https://github.com/uberboutique/whataform-repo/raw/main/pictures/PA0002.jpg</v>
      </c>
    </row>
    <row r="10" spans="1:2" ht="14" x14ac:dyDescent="0.15">
      <c r="A10" s="44" t="s">
        <v>393</v>
      </c>
      <c r="B10" s="48" t="str">
        <f t="shared" si="0"/>
        <v>https://github.com/uberboutique/whataform-repo/raw/main/pictures/PA0003.jpg</v>
      </c>
    </row>
    <row r="11" spans="1:2" ht="14" x14ac:dyDescent="0.15">
      <c r="A11" s="44" t="s">
        <v>47</v>
      </c>
      <c r="B11" s="48" t="str">
        <f t="shared" si="0"/>
        <v>https://github.com/uberboutique/whataform-repo/raw/main/pictures/T0001.jpg</v>
      </c>
    </row>
    <row r="12" spans="1:2" ht="14" x14ac:dyDescent="0.15">
      <c r="A12" s="44" t="s">
        <v>1355</v>
      </c>
      <c r="B12" s="48" t="str">
        <f t="shared" si="0"/>
        <v>https://github.com/uberboutique/whataform-repo/raw/main/pictures/UB0006.jpg</v>
      </c>
    </row>
    <row r="13" spans="1:2" ht="14" x14ac:dyDescent="0.15">
      <c r="A13" s="44" t="s">
        <v>1356</v>
      </c>
      <c r="B13" s="48" t="str">
        <f t="shared" si="0"/>
        <v>https://github.com/uberboutique/whataform-repo/raw/main/pictures/UB0007.jpg</v>
      </c>
    </row>
    <row r="14" spans="1:2" ht="14" x14ac:dyDescent="0.15">
      <c r="A14" s="44" t="s">
        <v>1357</v>
      </c>
      <c r="B14" s="48" t="str">
        <f t="shared" si="0"/>
        <v>https://github.com/uberboutique/whataform-repo/raw/main/pictures/UB0008.jpg</v>
      </c>
    </row>
    <row r="15" spans="1:2" ht="14" x14ac:dyDescent="0.15">
      <c r="A15" s="44" t="s">
        <v>1358</v>
      </c>
      <c r="B15" s="48" t="str">
        <f t="shared" si="0"/>
        <v>https://github.com/uberboutique/whataform-repo/raw/main/pictures/UB0009.jpg</v>
      </c>
    </row>
    <row r="16" spans="1:2" ht="14" x14ac:dyDescent="0.15">
      <c r="A16" s="44" t="s">
        <v>1359</v>
      </c>
      <c r="B16" s="48" t="str">
        <f t="shared" si="0"/>
        <v>https://github.com/uberboutique/whataform-repo/raw/main/pictures/UB0010.jpg</v>
      </c>
    </row>
    <row r="17" spans="1:2" ht="14" x14ac:dyDescent="0.15">
      <c r="A17" s="44" t="s">
        <v>357</v>
      </c>
      <c r="B17" s="48" t="str">
        <f t="shared" si="0"/>
        <v>https://github.com/uberboutique/whataform-repo/raw/main/pictures/BI0004.jpg</v>
      </c>
    </row>
    <row r="18" spans="1:2" ht="14" x14ac:dyDescent="0.15">
      <c r="A18" s="44" t="s">
        <v>49</v>
      </c>
      <c r="B18" s="48" t="str">
        <f t="shared" si="0"/>
        <v>https://github.com/uberboutique/whataform-repo/raw/main/pictures/T0003.jpg</v>
      </c>
    </row>
    <row r="19" spans="1:2" ht="14" x14ac:dyDescent="0.15">
      <c r="A19" s="44" t="s">
        <v>55</v>
      </c>
      <c r="B19" s="48" t="str">
        <f t="shared" si="0"/>
        <v>https://github.com/uberboutique/whataform-repo/raw/main/pictures/T0004.jpg</v>
      </c>
    </row>
    <row r="20" spans="1:2" ht="14" x14ac:dyDescent="0.15">
      <c r="A20" s="44" t="s">
        <v>1360</v>
      </c>
      <c r="B20" s="48" t="str">
        <f t="shared" si="0"/>
        <v>https://github.com/uberboutique/whataform-repo/raw/main/pictures/UB0011.jpg</v>
      </c>
    </row>
    <row r="21" spans="1:2" ht="14" x14ac:dyDescent="0.15">
      <c r="A21" s="44" t="s">
        <v>1361</v>
      </c>
      <c r="B21" s="48" t="str">
        <f t="shared" si="0"/>
        <v>https://github.com/uberboutique/whataform-repo/raw/main/pictures/UB0012.jpg</v>
      </c>
    </row>
    <row r="22" spans="1:2" ht="14" x14ac:dyDescent="0.15">
      <c r="A22" s="44" t="s">
        <v>57</v>
      </c>
      <c r="B22" s="48" t="str">
        <f t="shared" si="0"/>
        <v>https://github.com/uberboutique/whataform-repo/raw/main/pictures/T0006.jpg</v>
      </c>
    </row>
    <row r="23" spans="1:2" ht="14" x14ac:dyDescent="0.15">
      <c r="A23" s="44" t="s">
        <v>1362</v>
      </c>
      <c r="B23" s="48" t="str">
        <f t="shared" si="0"/>
        <v>https://github.com/uberboutique/whataform-repo/raw/main/pictures/UB0013.jpg</v>
      </c>
    </row>
    <row r="24" spans="1:2" ht="14" x14ac:dyDescent="0.15">
      <c r="A24" s="44" t="s">
        <v>1363</v>
      </c>
      <c r="B24" s="48" t="str">
        <f t="shared" si="0"/>
        <v>https://github.com/uberboutique/whataform-repo/raw/main/pictures/UB0014.jpg</v>
      </c>
    </row>
    <row r="25" spans="1:2" ht="14" x14ac:dyDescent="0.15">
      <c r="A25" s="44" t="s">
        <v>1364</v>
      </c>
      <c r="B25" s="48" t="str">
        <f t="shared" si="0"/>
        <v>https://github.com/uberboutique/whataform-repo/raw/main/pictures/UB0015.jpg</v>
      </c>
    </row>
    <row r="26" spans="1:2" ht="14" x14ac:dyDescent="0.15">
      <c r="A26" s="44" t="s">
        <v>1365</v>
      </c>
      <c r="B26" s="48" t="str">
        <f t="shared" si="0"/>
        <v>https://github.com/uberboutique/whataform-repo/raw/main/pictures/UB0016.jpg</v>
      </c>
    </row>
    <row r="27" spans="1:2" ht="14" x14ac:dyDescent="0.15">
      <c r="A27" s="44" t="s">
        <v>1366</v>
      </c>
      <c r="B27" s="48" t="str">
        <f t="shared" si="0"/>
        <v>https://github.com/uberboutique/whataform-repo/raw/main/pictures/UB0017.jpg</v>
      </c>
    </row>
    <row r="28" spans="1:2" ht="14" x14ac:dyDescent="0.15">
      <c r="A28" s="44" t="s">
        <v>1367</v>
      </c>
      <c r="B28" s="48" t="str">
        <f t="shared" si="0"/>
        <v>https://github.com/uberboutique/whataform-repo/raw/main/pictures/UB0018.jpg</v>
      </c>
    </row>
    <row r="29" spans="1:2" ht="14" x14ac:dyDescent="0.15">
      <c r="A29" s="44" t="s">
        <v>59</v>
      </c>
      <c r="B29" s="48" t="str">
        <f t="shared" si="0"/>
        <v>https://github.com/uberboutique/whataform-repo/raw/main/pictures/T0008.jpg</v>
      </c>
    </row>
    <row r="30" spans="1:2" ht="14" x14ac:dyDescent="0.15">
      <c r="A30" s="44" t="s">
        <v>361</v>
      </c>
      <c r="B30" s="48" t="str">
        <f t="shared" si="0"/>
        <v>https://github.com/uberboutique/whataform-repo/raw/main/pictures/BI0008.jpg</v>
      </c>
    </row>
    <row r="31" spans="1:2" ht="14" x14ac:dyDescent="0.15">
      <c r="A31" s="44" t="s">
        <v>60</v>
      </c>
      <c r="B31" s="48" t="str">
        <f t="shared" si="0"/>
        <v>https://github.com/uberboutique/whataform-repo/raw/main/pictures/T0009.jpg</v>
      </c>
    </row>
    <row r="32" spans="1:2" ht="14" x14ac:dyDescent="0.15">
      <c r="A32" s="44" t="s">
        <v>61</v>
      </c>
      <c r="B32" s="48" t="str">
        <f t="shared" si="0"/>
        <v>https://github.com/uberboutique/whataform-repo/raw/main/pictures/T0010.jpg</v>
      </c>
    </row>
    <row r="33" spans="1:2" ht="14" x14ac:dyDescent="0.15">
      <c r="A33" s="44" t="s">
        <v>62</v>
      </c>
      <c r="B33" s="48" t="str">
        <f t="shared" si="0"/>
        <v>https://github.com/uberboutique/whataform-repo/raw/main/pictures/T0011.jpg</v>
      </c>
    </row>
    <row r="34" spans="1:2" ht="14" x14ac:dyDescent="0.15">
      <c r="A34" s="44" t="s">
        <v>1368</v>
      </c>
      <c r="B34" s="48" t="str">
        <f t="shared" si="0"/>
        <v>https://github.com/uberboutique/whataform-repo/raw/main/pictures/UB0019.jpg</v>
      </c>
    </row>
    <row r="35" spans="1:2" ht="14" x14ac:dyDescent="0.15">
      <c r="A35" s="44" t="s">
        <v>63</v>
      </c>
      <c r="B35" s="48" t="str">
        <f t="shared" si="0"/>
        <v>https://github.com/uberboutique/whataform-repo/raw/main/pictures/T0012.jpg</v>
      </c>
    </row>
    <row r="36" spans="1:2" ht="14" x14ac:dyDescent="0.15">
      <c r="A36" s="44" t="s">
        <v>1369</v>
      </c>
      <c r="B36" s="48" t="str">
        <f t="shared" si="0"/>
        <v>https://github.com/uberboutique/whataform-repo/raw/main/pictures/UB0020.jpg</v>
      </c>
    </row>
    <row r="37" spans="1:2" ht="14" x14ac:dyDescent="0.15">
      <c r="A37" s="44" t="s">
        <v>1370</v>
      </c>
      <c r="B37" s="48" t="str">
        <f t="shared" si="0"/>
        <v>https://github.com/uberboutique/whataform-repo/raw/main/pictures/UB0021.jpg</v>
      </c>
    </row>
    <row r="38" spans="1:2" ht="14" x14ac:dyDescent="0.15">
      <c r="A38" s="44" t="s">
        <v>64</v>
      </c>
      <c r="B38" s="48" t="str">
        <f t="shared" si="0"/>
        <v>https://github.com/uberboutique/whataform-repo/raw/main/pictures/T0013.jpg</v>
      </c>
    </row>
    <row r="39" spans="1:2" ht="14" x14ac:dyDescent="0.15">
      <c r="A39" s="44" t="s">
        <v>65</v>
      </c>
      <c r="B39" s="48" t="str">
        <f t="shared" si="0"/>
        <v>https://github.com/uberboutique/whataform-repo/raw/main/pictures/T0014.jpg</v>
      </c>
    </row>
    <row r="40" spans="1:2" ht="14" x14ac:dyDescent="0.15">
      <c r="A40" s="44" t="s">
        <v>1371</v>
      </c>
      <c r="B40" s="48" t="str">
        <f t="shared" si="0"/>
        <v>https://github.com/uberboutique/whataform-repo/raw/main/pictures/UB0022.jpg</v>
      </c>
    </row>
    <row r="41" spans="1:2" ht="14" x14ac:dyDescent="0.15">
      <c r="A41" s="44" t="s">
        <v>1372</v>
      </c>
      <c r="B41" s="48" t="str">
        <f t="shared" si="0"/>
        <v>https://github.com/uberboutique/whataform-repo/raw/main/pictures/UB0023.jpg</v>
      </c>
    </row>
    <row r="42" spans="1:2" ht="14" x14ac:dyDescent="0.15">
      <c r="A42" s="44" t="s">
        <v>365</v>
      </c>
      <c r="B42" s="48" t="str">
        <f t="shared" si="0"/>
        <v>https://github.com/uberboutique/whataform-repo/raw/main/pictures/BI0012.jpg</v>
      </c>
    </row>
    <row r="43" spans="1:2" ht="14" x14ac:dyDescent="0.15">
      <c r="A43" s="44" t="s">
        <v>67</v>
      </c>
      <c r="B43" s="48" t="str">
        <f t="shared" si="0"/>
        <v>https://github.com/uberboutique/whataform-repo/raw/main/pictures/T0017.jpg</v>
      </c>
    </row>
    <row r="44" spans="1:2" ht="14" x14ac:dyDescent="0.15">
      <c r="A44" s="44" t="s">
        <v>68</v>
      </c>
      <c r="B44" s="48" t="str">
        <f t="shared" si="0"/>
        <v>https://github.com/uberboutique/whataform-repo/raw/main/pictures/T0018.jpg</v>
      </c>
    </row>
    <row r="45" spans="1:2" ht="14" x14ac:dyDescent="0.15">
      <c r="A45" s="44" t="s">
        <v>69</v>
      </c>
      <c r="B45" s="48" t="str">
        <f t="shared" si="0"/>
        <v>https://github.com/uberboutique/whataform-repo/raw/main/pictures/T0019.jpg</v>
      </c>
    </row>
    <row r="46" spans="1:2" ht="14" x14ac:dyDescent="0.15">
      <c r="A46" s="44" t="s">
        <v>1373</v>
      </c>
      <c r="B46" s="48" t="str">
        <f t="shared" si="0"/>
        <v>https://github.com/uberboutique/whataform-repo/raw/main/pictures/UB0024.jpg</v>
      </c>
    </row>
    <row r="47" spans="1:2" ht="14" x14ac:dyDescent="0.15">
      <c r="A47" s="44" t="s">
        <v>441</v>
      </c>
      <c r="B47" s="48" t="str">
        <f t="shared" si="0"/>
        <v>https://github.com/uberboutique/whataform-repo/raw/main/pictures/TN0001.jpg</v>
      </c>
    </row>
    <row r="48" spans="1:2" ht="14" x14ac:dyDescent="0.15">
      <c r="A48" s="44" t="s">
        <v>442</v>
      </c>
      <c r="B48" s="48" t="str">
        <f t="shared" si="0"/>
        <v>https://github.com/uberboutique/whataform-repo/raw/main/pictures/TN0002.jpg</v>
      </c>
    </row>
    <row r="49" spans="1:2" ht="14" x14ac:dyDescent="0.15">
      <c r="A49" s="44" t="s">
        <v>1374</v>
      </c>
      <c r="B49" s="48" t="str">
        <f t="shared" si="0"/>
        <v>https://github.com/uberboutique/whataform-repo/raw/main/pictures/UB0025.jpg</v>
      </c>
    </row>
    <row r="50" spans="1:2" ht="14" x14ac:dyDescent="0.15">
      <c r="A50" s="44" t="s">
        <v>1375</v>
      </c>
      <c r="B50" s="48" t="str">
        <f t="shared" si="0"/>
        <v>https://github.com/uberboutique/whataform-repo/raw/main/pictures/UB0026.jpg</v>
      </c>
    </row>
    <row r="51" spans="1:2" ht="14" x14ac:dyDescent="0.15">
      <c r="A51" s="44" t="s">
        <v>445</v>
      </c>
      <c r="B51" s="48" t="str">
        <f t="shared" si="0"/>
        <v>https://github.com/uberboutique/whataform-repo/raw/main/pictures/TN0005.jpg</v>
      </c>
    </row>
    <row r="52" spans="1:2" ht="14" x14ac:dyDescent="0.15">
      <c r="A52" s="44" t="s">
        <v>1376</v>
      </c>
      <c r="B52" s="48" t="str">
        <f t="shared" si="0"/>
        <v>https://github.com/uberboutique/whataform-repo/raw/main/pictures/UB0027.jpg</v>
      </c>
    </row>
    <row r="53" spans="1:2" ht="14" x14ac:dyDescent="0.15">
      <c r="A53" s="44" t="s">
        <v>1377</v>
      </c>
      <c r="B53" s="48" t="str">
        <f t="shared" si="0"/>
        <v>https://github.com/uberboutique/whataform-repo/raw/main/pictures/UB0028.jpg</v>
      </c>
    </row>
    <row r="54" spans="1:2" ht="14" x14ac:dyDescent="0.15">
      <c r="A54" s="44" t="s">
        <v>1378</v>
      </c>
      <c r="B54" s="48" t="str">
        <f t="shared" si="0"/>
        <v>https://github.com/uberboutique/whataform-repo/raw/main/pictures/UB0029.jpg</v>
      </c>
    </row>
    <row r="55" spans="1:2" ht="14" x14ac:dyDescent="0.15">
      <c r="A55" s="44" t="s">
        <v>1379</v>
      </c>
      <c r="B55" s="48" t="str">
        <f t="shared" si="0"/>
        <v>https://github.com/uberboutique/whataform-repo/raw/main/pictures/UB0030.jpg</v>
      </c>
    </row>
    <row r="56" spans="1:2" ht="14" x14ac:dyDescent="0.15">
      <c r="A56" s="44" t="s">
        <v>1380</v>
      </c>
      <c r="B56" s="48" t="str">
        <f t="shared" si="0"/>
        <v>https://github.com/uberboutique/whataform-repo/raw/main/pictures/UB0031.jpg</v>
      </c>
    </row>
    <row r="57" spans="1:2" ht="14" x14ac:dyDescent="0.15">
      <c r="A57" s="44" t="s">
        <v>1381</v>
      </c>
      <c r="B57" s="48" t="str">
        <f t="shared" si="0"/>
        <v>https://github.com/uberboutique/whataform-repo/raw/main/pictures/UB0032.jpg</v>
      </c>
    </row>
    <row r="58" spans="1:2" ht="14" x14ac:dyDescent="0.15">
      <c r="A58" s="44" t="s">
        <v>1382</v>
      </c>
      <c r="B58" s="48" t="str">
        <f t="shared" si="0"/>
        <v>https://github.com/uberboutique/whataform-repo/raw/main/pictures/UB0033.jpg</v>
      </c>
    </row>
    <row r="59" spans="1:2" ht="14" x14ac:dyDescent="0.15">
      <c r="A59" s="44" t="s">
        <v>92</v>
      </c>
      <c r="B59" s="48" t="str">
        <f t="shared" si="0"/>
        <v>https://github.com/uberboutique/whataform-repo/raw/main/pictures/P0004.jpg</v>
      </c>
    </row>
    <row r="60" spans="1:2" ht="14" x14ac:dyDescent="0.15">
      <c r="A60" s="44" t="s">
        <v>1383</v>
      </c>
      <c r="B60" s="48" t="str">
        <f t="shared" si="0"/>
        <v>https://github.com/uberboutique/whataform-repo/raw/main/pictures/UB0034.jpg</v>
      </c>
    </row>
    <row r="61" spans="1:2" ht="14" x14ac:dyDescent="0.15">
      <c r="A61" s="44" t="s">
        <v>1384</v>
      </c>
      <c r="B61" s="48" t="str">
        <f t="shared" si="0"/>
        <v>https://github.com/uberboutique/whataform-repo/raw/main/pictures/UB0035.jpg</v>
      </c>
    </row>
    <row r="62" spans="1:2" ht="14" x14ac:dyDescent="0.15">
      <c r="A62" s="44" t="s">
        <v>1385</v>
      </c>
      <c r="B62" s="48" t="str">
        <f t="shared" si="0"/>
        <v>https://github.com/uberboutique/whataform-repo/raw/main/pictures/UB0036.jpg</v>
      </c>
    </row>
    <row r="63" spans="1:2" ht="14" x14ac:dyDescent="0.15">
      <c r="A63" s="44" t="s">
        <v>1386</v>
      </c>
      <c r="B63" s="48" t="str">
        <f t="shared" si="0"/>
        <v>https://github.com/uberboutique/whataform-repo/raw/main/pictures/UB0037.jpg</v>
      </c>
    </row>
    <row r="64" spans="1:2" ht="14" x14ac:dyDescent="0.15">
      <c r="A64" s="44" t="s">
        <v>93</v>
      </c>
      <c r="B64" s="48" t="str">
        <f t="shared" si="0"/>
        <v>https://github.com/uberboutique/whataform-repo/raw/main/pictures/V0004.jpg</v>
      </c>
    </row>
    <row r="65" spans="1:2" ht="14" x14ac:dyDescent="0.15">
      <c r="A65" s="44" t="s">
        <v>1387</v>
      </c>
      <c r="B65" s="48" t="str">
        <f t="shared" si="0"/>
        <v>https://github.com/uberboutique/whataform-repo/raw/main/pictures/UB0038.jpg</v>
      </c>
    </row>
    <row r="66" spans="1:2" ht="14" x14ac:dyDescent="0.15">
      <c r="A66" s="44" t="s">
        <v>95</v>
      </c>
      <c r="B66" s="48" t="str">
        <f t="shared" ref="B66:B129" si="1">"https://github.com/uberboutique/whataform-repo/raw/main/pictures/"&amp;A66&amp;".jpg"</f>
        <v>https://github.com/uberboutique/whataform-repo/raw/main/pictures/V0006.jpg</v>
      </c>
    </row>
    <row r="67" spans="1:2" ht="14" x14ac:dyDescent="0.15">
      <c r="A67" s="44" t="s">
        <v>100</v>
      </c>
      <c r="B67" s="48" t="str">
        <f t="shared" si="1"/>
        <v>https://github.com/uberboutique/whataform-repo/raw/main/pictures/B0001.jpg</v>
      </c>
    </row>
    <row r="68" spans="1:2" ht="14" x14ac:dyDescent="0.15">
      <c r="A68" s="44" t="s">
        <v>1388</v>
      </c>
      <c r="B68" s="48" t="str">
        <f t="shared" si="1"/>
        <v>https://github.com/uberboutique/whataform-repo/raw/main/pictures/UB0039.jpg</v>
      </c>
    </row>
    <row r="69" spans="1:2" ht="14" x14ac:dyDescent="0.15">
      <c r="A69" s="44" t="s">
        <v>1389</v>
      </c>
      <c r="B69" s="48" t="str">
        <f t="shared" si="1"/>
        <v>https://github.com/uberboutique/whataform-repo/raw/main/pictures/UB0040.jpg</v>
      </c>
    </row>
    <row r="70" spans="1:2" ht="14" x14ac:dyDescent="0.15">
      <c r="A70" s="44" t="s">
        <v>1390</v>
      </c>
      <c r="B70" s="48" t="str">
        <f t="shared" si="1"/>
        <v>https://github.com/uberboutique/whataform-repo/raw/main/pictures/UB0041.jpg</v>
      </c>
    </row>
    <row r="71" spans="1:2" ht="14" x14ac:dyDescent="0.15">
      <c r="A71" s="44" t="s">
        <v>1391</v>
      </c>
      <c r="B71" s="48" t="str">
        <f t="shared" si="1"/>
        <v>https://github.com/uberboutique/whataform-repo/raw/main/pictures/UB0042.jpg</v>
      </c>
    </row>
    <row r="72" spans="1:2" ht="14" x14ac:dyDescent="0.15">
      <c r="A72" s="44" t="s">
        <v>103</v>
      </c>
      <c r="B72" s="48" t="str">
        <f t="shared" si="1"/>
        <v>https://github.com/uberboutique/whataform-repo/raw/main/pictures/B0004.jpg</v>
      </c>
    </row>
    <row r="73" spans="1:2" ht="14" x14ac:dyDescent="0.15">
      <c r="A73" s="44" t="s">
        <v>1392</v>
      </c>
      <c r="B73" s="48" t="str">
        <f t="shared" si="1"/>
        <v>https://github.com/uberboutique/whataform-repo/raw/main/pictures/UB0043.jpg</v>
      </c>
    </row>
    <row r="74" spans="1:2" ht="14" x14ac:dyDescent="0.15">
      <c r="A74" s="44" t="s">
        <v>1393</v>
      </c>
      <c r="B74" s="48" t="str">
        <f t="shared" si="1"/>
        <v>https://github.com/uberboutique/whataform-repo/raw/main/pictures/UB0044.jpg</v>
      </c>
    </row>
    <row r="75" spans="1:2" ht="14" x14ac:dyDescent="0.15">
      <c r="A75" s="44" t="s">
        <v>105</v>
      </c>
      <c r="B75" s="48" t="str">
        <f t="shared" si="1"/>
        <v>https://github.com/uberboutique/whataform-repo/raw/main/pictures/P0005.jpg</v>
      </c>
    </row>
    <row r="76" spans="1:2" ht="14" x14ac:dyDescent="0.15">
      <c r="A76" s="44" t="s">
        <v>1394</v>
      </c>
      <c r="B76" s="48" t="str">
        <f t="shared" si="1"/>
        <v>https://github.com/uberboutique/whataform-repo/raw/main/pictures/UB0045.jpg</v>
      </c>
    </row>
    <row r="77" spans="1:2" ht="14" x14ac:dyDescent="0.15">
      <c r="A77" s="44" t="s">
        <v>1395</v>
      </c>
      <c r="B77" s="48" t="str">
        <f t="shared" si="1"/>
        <v>https://github.com/uberboutique/whataform-repo/raw/main/pictures/UB0046.jpg</v>
      </c>
    </row>
    <row r="78" spans="1:2" ht="14" x14ac:dyDescent="0.15">
      <c r="A78" s="44" t="s">
        <v>1396</v>
      </c>
      <c r="B78" s="48" t="str">
        <f t="shared" si="1"/>
        <v>https://github.com/uberboutique/whataform-repo/raw/main/pictures/UB0047.jpg</v>
      </c>
    </row>
    <row r="79" spans="1:2" ht="14" x14ac:dyDescent="0.15">
      <c r="A79" s="44" t="s">
        <v>1397</v>
      </c>
      <c r="B79" s="48" t="str">
        <f t="shared" si="1"/>
        <v>https://github.com/uberboutique/whataform-repo/raw/main/pictures/UB0048.jpg</v>
      </c>
    </row>
    <row r="80" spans="1:2" ht="14" x14ac:dyDescent="0.15">
      <c r="A80" s="44" t="s">
        <v>97</v>
      </c>
      <c r="B80" s="48" t="str">
        <f t="shared" si="1"/>
        <v>https://github.com/uberboutique/whataform-repo/raw/main/pictures/V0009.jpg</v>
      </c>
    </row>
    <row r="81" spans="1:2" ht="14" x14ac:dyDescent="0.15">
      <c r="A81" s="44" t="s">
        <v>1398</v>
      </c>
      <c r="B81" s="48" t="str">
        <f t="shared" si="1"/>
        <v>https://github.com/uberboutique/whataform-repo/raw/main/pictures/UB0049.jpg</v>
      </c>
    </row>
    <row r="82" spans="1:2" ht="14" x14ac:dyDescent="0.15">
      <c r="A82" s="44" t="s">
        <v>1399</v>
      </c>
      <c r="B82" s="48" t="str">
        <f t="shared" si="1"/>
        <v>https://github.com/uberboutique/whataform-repo/raw/main/pictures/UB0050.jpg</v>
      </c>
    </row>
    <row r="83" spans="1:2" ht="14" x14ac:dyDescent="0.15">
      <c r="A83" s="44" t="s">
        <v>1400</v>
      </c>
      <c r="B83" s="48" t="str">
        <f t="shared" si="1"/>
        <v>https://github.com/uberboutique/whataform-repo/raw/main/pictures/UB0055.jpg</v>
      </c>
    </row>
    <row r="84" spans="1:2" ht="14" x14ac:dyDescent="0.15">
      <c r="A84" s="44" t="s">
        <v>1401</v>
      </c>
      <c r="B84" s="48" t="str">
        <f t="shared" si="1"/>
        <v>https://github.com/uberboutique/whataform-repo/raw/main/pictures/UB0056.jpg</v>
      </c>
    </row>
    <row r="85" spans="1:2" ht="14" x14ac:dyDescent="0.15">
      <c r="A85" s="44" t="s">
        <v>1402</v>
      </c>
      <c r="B85" s="48" t="str">
        <f t="shared" si="1"/>
        <v>https://github.com/uberboutique/whataform-repo/raw/main/pictures/UB0057.jpg</v>
      </c>
    </row>
    <row r="86" spans="1:2" ht="14" x14ac:dyDescent="0.15">
      <c r="A86" s="44" t="s">
        <v>1403</v>
      </c>
      <c r="B86" s="48" t="str">
        <f t="shared" si="1"/>
        <v>https://github.com/uberboutique/whataform-repo/raw/main/pictures/UB0058.jpg</v>
      </c>
    </row>
    <row r="87" spans="1:2" ht="14" x14ac:dyDescent="0.15">
      <c r="A87" s="44" t="s">
        <v>1404</v>
      </c>
      <c r="B87" s="48" t="str">
        <f t="shared" si="1"/>
        <v>https://github.com/uberboutique/whataform-repo/raw/main/pictures/UB0059.jpg</v>
      </c>
    </row>
    <row r="88" spans="1:2" ht="14" x14ac:dyDescent="0.15">
      <c r="A88" s="44" t="s">
        <v>1405</v>
      </c>
      <c r="B88" s="48" t="str">
        <f t="shared" si="1"/>
        <v>https://github.com/uberboutique/whataform-repo/raw/main/pictures/UB0060.jpg</v>
      </c>
    </row>
    <row r="89" spans="1:2" ht="14" x14ac:dyDescent="0.15">
      <c r="A89" s="44" t="s">
        <v>1406</v>
      </c>
      <c r="B89" s="48" t="str">
        <f t="shared" si="1"/>
        <v>https://github.com/uberboutique/whataform-repo/raw/main/pictures/UB0061.jpg</v>
      </c>
    </row>
    <row r="90" spans="1:2" ht="14" x14ac:dyDescent="0.15">
      <c r="A90" s="44" t="s">
        <v>1407</v>
      </c>
      <c r="B90" s="48" t="str">
        <f t="shared" si="1"/>
        <v>https://github.com/uberboutique/whataform-repo/raw/main/pictures/UB0062.jpg</v>
      </c>
    </row>
    <row r="91" spans="1:2" ht="14" x14ac:dyDescent="0.15">
      <c r="A91" s="44" t="s">
        <v>1408</v>
      </c>
      <c r="B91" s="48" t="str">
        <f t="shared" si="1"/>
        <v>https://github.com/uberboutique/whataform-repo/raw/main/pictures/UB0063.jpg</v>
      </c>
    </row>
    <row r="92" spans="1:2" ht="14" x14ac:dyDescent="0.15">
      <c r="A92" s="44" t="s">
        <v>1409</v>
      </c>
      <c r="B92" s="48" t="str">
        <f t="shared" si="1"/>
        <v>https://github.com/uberboutique/whataform-repo/raw/main/pictures/UB0064.jpg</v>
      </c>
    </row>
    <row r="93" spans="1:2" ht="14" x14ac:dyDescent="0.15">
      <c r="A93" s="44" t="s">
        <v>1410</v>
      </c>
      <c r="B93" s="48" t="str">
        <f t="shared" si="1"/>
        <v>https://github.com/uberboutique/whataform-repo/raw/main/pictures/UB0065.jpg</v>
      </c>
    </row>
    <row r="94" spans="1:2" ht="14" x14ac:dyDescent="0.15">
      <c r="A94" s="44" t="s">
        <v>122</v>
      </c>
      <c r="B94" s="48" t="str">
        <f t="shared" si="1"/>
        <v>https://github.com/uberboutique/whataform-repo/raw/main/pictures/V0020.jpg</v>
      </c>
    </row>
    <row r="95" spans="1:2" ht="14" x14ac:dyDescent="0.15">
      <c r="A95" s="44" t="s">
        <v>121</v>
      </c>
      <c r="B95" s="48" t="str">
        <f t="shared" si="1"/>
        <v>https://github.com/uberboutique/whataform-repo/raw/main/pictures/B0008.jpg</v>
      </c>
    </row>
    <row r="96" spans="1:2" ht="14" x14ac:dyDescent="0.15">
      <c r="A96" s="44" t="s">
        <v>1411</v>
      </c>
      <c r="B96" s="48" t="str">
        <f t="shared" si="1"/>
        <v>https://github.com/uberboutique/whataform-repo/raw/main/pictures/UB0066.jpg</v>
      </c>
    </row>
    <row r="97" spans="1:2" ht="14" x14ac:dyDescent="0.15">
      <c r="A97" s="44" t="s">
        <v>127</v>
      </c>
      <c r="B97" s="48" t="str">
        <f t="shared" si="1"/>
        <v>https://github.com/uberboutique/whataform-repo/raw/main/pictures/B0010.jpg</v>
      </c>
    </row>
    <row r="98" spans="1:2" ht="14" x14ac:dyDescent="0.15">
      <c r="A98" s="44" t="s">
        <v>1412</v>
      </c>
      <c r="B98" s="48" t="str">
        <f t="shared" si="1"/>
        <v>https://github.com/uberboutique/whataform-repo/raw/main/pictures/UB0067.jpg</v>
      </c>
    </row>
    <row r="99" spans="1:2" ht="14" x14ac:dyDescent="0.15">
      <c r="A99" s="44" t="s">
        <v>1413</v>
      </c>
      <c r="B99" s="48" t="str">
        <f t="shared" si="1"/>
        <v>https://github.com/uberboutique/whataform-repo/raw/main/pictures/UB0068.jpg</v>
      </c>
    </row>
    <row r="100" spans="1:2" ht="14" x14ac:dyDescent="0.15">
      <c r="A100" s="44" t="s">
        <v>1414</v>
      </c>
      <c r="B100" s="48" t="str">
        <f t="shared" si="1"/>
        <v>https://github.com/uberboutique/whataform-repo/raw/main/pictures/UB0069.jpg</v>
      </c>
    </row>
    <row r="101" spans="1:2" ht="14" x14ac:dyDescent="0.15">
      <c r="A101" s="44" t="s">
        <v>129</v>
      </c>
      <c r="B101" s="48" t="str">
        <f t="shared" si="1"/>
        <v>https://github.com/uberboutique/whataform-repo/raw/main/pictures/V0025.jpg</v>
      </c>
    </row>
    <row r="102" spans="1:2" ht="14" x14ac:dyDescent="0.15">
      <c r="A102" s="44" t="s">
        <v>1415</v>
      </c>
      <c r="B102" s="48" t="str">
        <f t="shared" si="1"/>
        <v>https://github.com/uberboutique/whataform-repo/raw/main/pictures/UB0070.jpg</v>
      </c>
    </row>
    <row r="103" spans="1:2" ht="14" x14ac:dyDescent="0.15">
      <c r="A103" s="44" t="s">
        <v>1416</v>
      </c>
      <c r="B103" s="48" t="str">
        <f t="shared" si="1"/>
        <v>https://github.com/uberboutique/whataform-repo/raw/main/pictures/UB0071.jpg</v>
      </c>
    </row>
    <row r="104" spans="1:2" ht="14" x14ac:dyDescent="0.15">
      <c r="A104" s="44" t="s">
        <v>1417</v>
      </c>
      <c r="B104" s="48" t="str">
        <f t="shared" si="1"/>
        <v>https://github.com/uberboutique/whataform-repo/raw/main/pictures/UB0072.jpg</v>
      </c>
    </row>
    <row r="105" spans="1:2" ht="14" x14ac:dyDescent="0.15">
      <c r="A105" s="44" t="s">
        <v>1418</v>
      </c>
      <c r="B105" s="48" t="str">
        <f t="shared" si="1"/>
        <v>https://github.com/uberboutique/whataform-repo/raw/main/pictures/UB0073.jpg</v>
      </c>
    </row>
    <row r="106" spans="1:2" ht="14" x14ac:dyDescent="0.15">
      <c r="A106" s="44" t="s">
        <v>1419</v>
      </c>
      <c r="B106" s="48" t="str">
        <f t="shared" si="1"/>
        <v>https://github.com/uberboutique/whataform-repo/raw/main/pictures/UB0074.jpg</v>
      </c>
    </row>
    <row r="107" spans="1:2" ht="14" x14ac:dyDescent="0.15">
      <c r="A107" s="44" t="s">
        <v>1420</v>
      </c>
      <c r="B107" s="48" t="str">
        <f t="shared" si="1"/>
        <v>https://github.com/uberboutique/whataform-repo/raw/main/pictures/UB0075.jpg</v>
      </c>
    </row>
    <row r="108" spans="1:2" ht="14" x14ac:dyDescent="0.15">
      <c r="A108" s="44" t="s">
        <v>1421</v>
      </c>
      <c r="B108" s="48" t="str">
        <f t="shared" si="1"/>
        <v>https://github.com/uberboutique/whataform-repo/raw/main/pictures/UB0076.jpg</v>
      </c>
    </row>
    <row r="109" spans="1:2" ht="14" x14ac:dyDescent="0.15">
      <c r="A109" s="44" t="s">
        <v>1422</v>
      </c>
      <c r="B109" s="48" t="str">
        <f t="shared" si="1"/>
        <v>https://github.com/uberboutique/whataform-repo/raw/main/pictures/UB0077.jpg</v>
      </c>
    </row>
    <row r="110" spans="1:2" ht="14" x14ac:dyDescent="0.15">
      <c r="A110" s="44" t="s">
        <v>1423</v>
      </c>
      <c r="B110" s="48" t="str">
        <f t="shared" si="1"/>
        <v>https://github.com/uberboutique/whataform-repo/raw/main/pictures/UB0078.jpg</v>
      </c>
    </row>
    <row r="111" spans="1:2" ht="14" x14ac:dyDescent="0.15">
      <c r="A111" s="44" t="s">
        <v>1424</v>
      </c>
      <c r="B111" s="48" t="str">
        <f t="shared" si="1"/>
        <v>https://github.com/uberboutique/whataform-repo/raw/main/pictures/UB0079.jpg</v>
      </c>
    </row>
    <row r="112" spans="1:2" ht="14" x14ac:dyDescent="0.15">
      <c r="A112" s="44" t="s">
        <v>1425</v>
      </c>
      <c r="B112" s="48" t="str">
        <f t="shared" si="1"/>
        <v>https://github.com/uberboutique/whataform-repo/raw/main/pictures/UB0080.jpg</v>
      </c>
    </row>
    <row r="113" spans="1:2" ht="14" x14ac:dyDescent="0.15">
      <c r="A113" s="44" t="s">
        <v>139</v>
      </c>
      <c r="B113" s="48" t="str">
        <f t="shared" si="1"/>
        <v>https://github.com/uberboutique/whataform-repo/raw/main/pictures/V0029.jpg</v>
      </c>
    </row>
    <row r="114" spans="1:2" ht="14" x14ac:dyDescent="0.15">
      <c r="A114" s="44" t="s">
        <v>1426</v>
      </c>
      <c r="B114" s="48" t="str">
        <f t="shared" si="1"/>
        <v>https://github.com/uberboutique/whataform-repo/raw/main/pictures/UB0081.jpg</v>
      </c>
    </row>
    <row r="115" spans="1:2" ht="14" x14ac:dyDescent="0.15">
      <c r="A115" s="44" t="s">
        <v>1427</v>
      </c>
      <c r="B115" s="48" t="str">
        <f t="shared" si="1"/>
        <v>https://github.com/uberboutique/whataform-repo/raw/main/pictures/UB0082.jpg</v>
      </c>
    </row>
    <row r="116" spans="1:2" ht="14" x14ac:dyDescent="0.15">
      <c r="A116" s="44" t="s">
        <v>1428</v>
      </c>
      <c r="B116" s="48" t="str">
        <f t="shared" si="1"/>
        <v>https://github.com/uberboutique/whataform-repo/raw/main/pictures/UB0083.jpg</v>
      </c>
    </row>
    <row r="117" spans="1:2" ht="14" x14ac:dyDescent="0.15">
      <c r="A117" s="44" t="s">
        <v>1429</v>
      </c>
      <c r="B117" s="48" t="str">
        <f t="shared" si="1"/>
        <v>https://github.com/uberboutique/whataform-repo/raw/main/pictures/UB0084.jpg</v>
      </c>
    </row>
    <row r="118" spans="1:2" ht="14" x14ac:dyDescent="0.15">
      <c r="A118" s="44" t="s">
        <v>1430</v>
      </c>
      <c r="B118" s="48" t="str">
        <f t="shared" si="1"/>
        <v>https://github.com/uberboutique/whataform-repo/raw/main/pictures/UB0085.jpg</v>
      </c>
    </row>
    <row r="119" spans="1:2" ht="14" x14ac:dyDescent="0.15">
      <c r="A119" s="44" t="s">
        <v>150</v>
      </c>
      <c r="B119" s="48" t="str">
        <f t="shared" si="1"/>
        <v>https://github.com/uberboutique/whataform-repo/raw/main/pictures/V0035.jpg</v>
      </c>
    </row>
    <row r="120" spans="1:2" ht="14" x14ac:dyDescent="0.15">
      <c r="A120" s="44" t="s">
        <v>1431</v>
      </c>
      <c r="B120" s="48" t="str">
        <f t="shared" si="1"/>
        <v>https://github.com/uberboutique/whataform-repo/raw/main/pictures/UB0086.jpg</v>
      </c>
    </row>
    <row r="121" spans="1:2" ht="14" x14ac:dyDescent="0.15">
      <c r="A121" s="44" t="s">
        <v>1432</v>
      </c>
      <c r="B121" s="48" t="str">
        <f t="shared" si="1"/>
        <v>https://github.com/uberboutique/whataform-repo/raw/main/pictures/UB0087.jpg</v>
      </c>
    </row>
    <row r="122" spans="1:2" ht="14" x14ac:dyDescent="0.15">
      <c r="A122" s="44" t="s">
        <v>1433</v>
      </c>
      <c r="B122" s="48" t="str">
        <f t="shared" si="1"/>
        <v>https://github.com/uberboutique/whataform-repo/raw/main/pictures/UB0088.jpg</v>
      </c>
    </row>
    <row r="123" spans="1:2" ht="14" x14ac:dyDescent="0.15">
      <c r="A123" s="44" t="s">
        <v>1434</v>
      </c>
      <c r="B123" s="48" t="str">
        <f t="shared" si="1"/>
        <v>https://github.com/uberboutique/whataform-repo/raw/main/pictures/UB0089.jpg</v>
      </c>
    </row>
    <row r="124" spans="1:2" ht="14" x14ac:dyDescent="0.15">
      <c r="A124" s="44" t="s">
        <v>32</v>
      </c>
      <c r="B124" s="48" t="str">
        <f t="shared" si="1"/>
        <v>https://github.com/uberboutique/whataform-repo/raw/main/pictures/C0002.jpg</v>
      </c>
    </row>
    <row r="125" spans="1:2" ht="14" x14ac:dyDescent="0.15">
      <c r="A125" s="44" t="s">
        <v>33</v>
      </c>
      <c r="B125" s="48" t="str">
        <f t="shared" si="1"/>
        <v>https://github.com/uberboutique/whataform-repo/raw/main/pictures/C0003.jpg</v>
      </c>
    </row>
    <row r="126" spans="1:2" ht="14" x14ac:dyDescent="0.15">
      <c r="A126" s="44" t="s">
        <v>1435</v>
      </c>
      <c r="B126" s="48" t="str">
        <f t="shared" si="1"/>
        <v>https://github.com/uberboutique/whataform-repo/raw/main/pictures/UB0090.jpg</v>
      </c>
    </row>
    <row r="127" spans="1:2" ht="14" x14ac:dyDescent="0.15">
      <c r="A127" s="44" t="s">
        <v>1436</v>
      </c>
      <c r="B127" s="48" t="str">
        <f t="shared" si="1"/>
        <v>https://github.com/uberboutique/whataform-repo/raw/main/pictures/UB0091.jpg</v>
      </c>
    </row>
    <row r="128" spans="1:2" ht="14" x14ac:dyDescent="0.15">
      <c r="A128" s="44" t="s">
        <v>1437</v>
      </c>
      <c r="B128" s="48" t="str">
        <f t="shared" si="1"/>
        <v>https://github.com/uberboutique/whataform-repo/raw/main/pictures/UB0092.jpg</v>
      </c>
    </row>
    <row r="129" spans="1:2" ht="14" x14ac:dyDescent="0.15">
      <c r="A129" s="44" t="s">
        <v>1438</v>
      </c>
      <c r="B129" s="48" t="str">
        <f t="shared" si="1"/>
        <v>https://github.com/uberboutique/whataform-repo/raw/main/pictures/UB0093.jpg</v>
      </c>
    </row>
    <row r="130" spans="1:2" ht="14" x14ac:dyDescent="0.15">
      <c r="A130" s="44" t="s">
        <v>1439</v>
      </c>
      <c r="B130" s="48" t="str">
        <f t="shared" ref="B130:B193" si="2">"https://github.com/uberboutique/whataform-repo/raw/main/pictures/"&amp;A130&amp;".jpg"</f>
        <v>https://github.com/uberboutique/whataform-repo/raw/main/pictures/UB0094.jpg</v>
      </c>
    </row>
    <row r="131" spans="1:2" ht="14" x14ac:dyDescent="0.15">
      <c r="A131" s="44" t="s">
        <v>1440</v>
      </c>
      <c r="B131" s="48" t="str">
        <f t="shared" si="2"/>
        <v>https://github.com/uberboutique/whataform-repo/raw/main/pictures/UB0095.jpg</v>
      </c>
    </row>
    <row r="132" spans="1:2" ht="14" x14ac:dyDescent="0.15">
      <c r="A132" s="44" t="s">
        <v>1441</v>
      </c>
      <c r="B132" s="48" t="str">
        <f t="shared" si="2"/>
        <v>https://github.com/uberboutique/whataform-repo/raw/main/pictures/UB0096.jpg</v>
      </c>
    </row>
    <row r="133" spans="1:2" ht="14" x14ac:dyDescent="0.15">
      <c r="A133" s="44" t="s">
        <v>1442</v>
      </c>
      <c r="B133" s="48" t="str">
        <f t="shared" si="2"/>
        <v>https://github.com/uberboutique/whataform-repo/raw/main/pictures/UB0097.jpg</v>
      </c>
    </row>
    <row r="134" spans="1:2" ht="14" x14ac:dyDescent="0.15">
      <c r="A134" s="44" t="s">
        <v>1443</v>
      </c>
      <c r="B134" s="48" t="str">
        <f t="shared" si="2"/>
        <v>https://github.com/uberboutique/whataform-repo/raw/main/pictures/UB0098.jpg</v>
      </c>
    </row>
    <row r="135" spans="1:2" ht="14" x14ac:dyDescent="0.15">
      <c r="A135" s="44" t="s">
        <v>1444</v>
      </c>
      <c r="B135" s="48" t="str">
        <f t="shared" si="2"/>
        <v>https://github.com/uberboutique/whataform-repo/raw/main/pictures/UB0099.jpg</v>
      </c>
    </row>
    <row r="136" spans="1:2" ht="14" x14ac:dyDescent="0.15">
      <c r="A136" s="44" t="s">
        <v>1445</v>
      </c>
      <c r="B136" s="48" t="str">
        <f t="shared" si="2"/>
        <v>https://github.com/uberboutique/whataform-repo/raw/main/pictures/UB0100.jpg</v>
      </c>
    </row>
    <row r="137" spans="1:2" ht="14" x14ac:dyDescent="0.15">
      <c r="A137" s="44" t="s">
        <v>1446</v>
      </c>
      <c r="B137" s="48" t="str">
        <f t="shared" si="2"/>
        <v>https://github.com/uberboutique/whataform-repo/raw/main/pictures/UB0101.jpg</v>
      </c>
    </row>
    <row r="138" spans="1:2" ht="14" x14ac:dyDescent="0.15">
      <c r="A138" s="44" t="s">
        <v>1447</v>
      </c>
      <c r="B138" s="48" t="str">
        <f t="shared" si="2"/>
        <v>https://github.com/uberboutique/whataform-repo/raw/main/pictures/UB0102.jpg</v>
      </c>
    </row>
    <row r="139" spans="1:2" ht="14" x14ac:dyDescent="0.15">
      <c r="A139" s="44" t="s">
        <v>1448</v>
      </c>
      <c r="B139" s="48" t="str">
        <f t="shared" si="2"/>
        <v>https://github.com/uberboutique/whataform-repo/raw/main/pictures/UB0103.jpg</v>
      </c>
    </row>
    <row r="140" spans="1:2" ht="14" x14ac:dyDescent="0.15">
      <c r="A140" s="44" t="s">
        <v>1449</v>
      </c>
      <c r="B140" s="48" t="str">
        <f t="shared" si="2"/>
        <v>https://github.com/uberboutique/whataform-repo/raw/main/pictures/UB0104.jpg</v>
      </c>
    </row>
    <row r="141" spans="1:2" ht="14" x14ac:dyDescent="0.15">
      <c r="A141" s="44" t="s">
        <v>346</v>
      </c>
      <c r="B141" s="48" t="str">
        <f t="shared" si="2"/>
        <v>https://github.com/uberboutique/whataform-repo/raw/main/pictures/P0013.jpg</v>
      </c>
    </row>
    <row r="142" spans="1:2" ht="14" x14ac:dyDescent="0.15">
      <c r="A142" s="44" t="s">
        <v>1450</v>
      </c>
      <c r="B142" s="48" t="str">
        <f t="shared" si="2"/>
        <v>https://github.com/uberboutique/whataform-repo/raw/main/pictures/UB0105.jpg</v>
      </c>
    </row>
    <row r="143" spans="1:2" ht="14" x14ac:dyDescent="0.15">
      <c r="A143" s="44" t="s">
        <v>183</v>
      </c>
      <c r="B143" s="48" t="str">
        <f t="shared" si="2"/>
        <v>https://github.com/uberboutique/whataform-repo/raw/main/pictures/V0041.jpg</v>
      </c>
    </row>
    <row r="144" spans="1:2" ht="14" x14ac:dyDescent="0.15">
      <c r="A144" s="44" t="s">
        <v>1451</v>
      </c>
      <c r="B144" s="48" t="str">
        <f t="shared" si="2"/>
        <v>https://github.com/uberboutique/whataform-repo/raw/main/pictures/UB0106.jpg</v>
      </c>
    </row>
    <row r="145" spans="1:2" ht="14" x14ac:dyDescent="0.15">
      <c r="A145" s="44" t="s">
        <v>185</v>
      </c>
      <c r="B145" s="48" t="str">
        <f t="shared" si="2"/>
        <v>https://github.com/uberboutique/whataform-repo/raw/main/pictures/V0043.jpg</v>
      </c>
    </row>
    <row r="146" spans="1:2" ht="14" x14ac:dyDescent="0.15">
      <c r="A146" s="44" t="s">
        <v>1452</v>
      </c>
      <c r="B146" s="48" t="str">
        <f t="shared" si="2"/>
        <v>https://github.com/uberboutique/whataform-repo/raw/main/pictures/UB0107.jpg</v>
      </c>
    </row>
    <row r="147" spans="1:2" ht="14" x14ac:dyDescent="0.15">
      <c r="A147" s="44" t="s">
        <v>1453</v>
      </c>
      <c r="B147" s="48" t="str">
        <f t="shared" si="2"/>
        <v>https://github.com/uberboutique/whataform-repo/raw/main/pictures/UB0108.jpg</v>
      </c>
    </row>
    <row r="148" spans="1:2" ht="14" x14ac:dyDescent="0.15">
      <c r="A148" s="44" t="s">
        <v>188</v>
      </c>
      <c r="B148" s="48" t="str">
        <f t="shared" si="2"/>
        <v>https://github.com/uberboutique/whataform-repo/raw/main/pictures/V0046.jpg</v>
      </c>
    </row>
    <row r="149" spans="1:2" ht="14" x14ac:dyDescent="0.15">
      <c r="A149" s="44" t="s">
        <v>189</v>
      </c>
      <c r="B149" s="48" t="str">
        <f t="shared" si="2"/>
        <v>https://github.com/uberboutique/whataform-repo/raw/main/pictures/V0047.jpg</v>
      </c>
    </row>
    <row r="150" spans="1:2" ht="14" x14ac:dyDescent="0.15">
      <c r="A150" s="44" t="s">
        <v>1454</v>
      </c>
      <c r="B150" s="48" t="str">
        <f t="shared" si="2"/>
        <v>https://github.com/uberboutique/whataform-repo/raw/main/pictures/UB0109.jpg</v>
      </c>
    </row>
    <row r="151" spans="1:2" ht="14" x14ac:dyDescent="0.15">
      <c r="A151" s="44" t="s">
        <v>1455</v>
      </c>
      <c r="B151" s="48" t="str">
        <f t="shared" si="2"/>
        <v>https://github.com/uberboutique/whataform-repo/raw/main/pictures/UB0110.jpg</v>
      </c>
    </row>
    <row r="152" spans="1:2" ht="14" x14ac:dyDescent="0.15">
      <c r="A152" s="44" t="s">
        <v>1456</v>
      </c>
      <c r="B152" s="48" t="str">
        <f t="shared" si="2"/>
        <v>https://github.com/uberboutique/whataform-repo/raw/main/pictures/UB0111.jpg</v>
      </c>
    </row>
    <row r="153" spans="1:2" ht="14" x14ac:dyDescent="0.15">
      <c r="A153" s="44" t="s">
        <v>1457</v>
      </c>
      <c r="B153" s="48" t="str">
        <f t="shared" si="2"/>
        <v>https://github.com/uberboutique/whataform-repo/raw/main/pictures/UB0112.jpg</v>
      </c>
    </row>
    <row r="154" spans="1:2" ht="14" x14ac:dyDescent="0.15">
      <c r="A154" s="44" t="s">
        <v>1458</v>
      </c>
      <c r="B154" s="48" t="str">
        <f t="shared" si="2"/>
        <v>https://github.com/uberboutique/whataform-repo/raw/main/pictures/UB0113.jpg</v>
      </c>
    </row>
    <row r="155" spans="1:2" ht="14" x14ac:dyDescent="0.15">
      <c r="A155" s="44" t="s">
        <v>195</v>
      </c>
      <c r="B155" s="48" t="str">
        <f t="shared" si="2"/>
        <v>https://github.com/uberboutique/whataform-repo/raw/main/pictures/V0052.jpg</v>
      </c>
    </row>
    <row r="156" spans="1:2" ht="14" x14ac:dyDescent="0.15">
      <c r="A156" s="44" t="s">
        <v>1459</v>
      </c>
      <c r="B156" s="48" t="str">
        <f t="shared" si="2"/>
        <v>https://github.com/uberboutique/whataform-repo/raw/main/pictures/UB0114.jpg</v>
      </c>
    </row>
    <row r="157" spans="1:2" ht="14" x14ac:dyDescent="0.15">
      <c r="A157" s="44" t="s">
        <v>1460</v>
      </c>
      <c r="B157" s="48" t="str">
        <f t="shared" si="2"/>
        <v>https://github.com/uberboutique/whataform-repo/raw/main/pictures/UB0115.jpg</v>
      </c>
    </row>
    <row r="158" spans="1:2" ht="14" x14ac:dyDescent="0.15">
      <c r="A158" s="44" t="s">
        <v>1461</v>
      </c>
      <c r="B158" s="48" t="str">
        <f t="shared" si="2"/>
        <v>https://github.com/uberboutique/whataform-repo/raw/main/pictures/UB0116.jpg</v>
      </c>
    </row>
    <row r="159" spans="1:2" ht="14" x14ac:dyDescent="0.15">
      <c r="A159" s="44" t="s">
        <v>199</v>
      </c>
      <c r="B159" s="48" t="str">
        <f t="shared" si="2"/>
        <v>https://github.com/uberboutique/whataform-repo/raw/main/pictures/V0055.jpg</v>
      </c>
    </row>
    <row r="160" spans="1:2" ht="14" x14ac:dyDescent="0.15">
      <c r="A160" s="44" t="s">
        <v>1462</v>
      </c>
      <c r="B160" s="48" t="str">
        <f t="shared" si="2"/>
        <v>https://github.com/uberboutique/whataform-repo/raw/main/pictures/UB0117.jpg</v>
      </c>
    </row>
    <row r="161" spans="1:2" ht="14" x14ac:dyDescent="0.15">
      <c r="A161" s="44" t="s">
        <v>1463</v>
      </c>
      <c r="B161" s="48" t="str">
        <f t="shared" si="2"/>
        <v>https://github.com/uberboutique/whataform-repo/raw/main/pictures/UB0118.jpg</v>
      </c>
    </row>
    <row r="162" spans="1:2" ht="14" x14ac:dyDescent="0.15">
      <c r="A162" s="44" t="s">
        <v>1464</v>
      </c>
      <c r="B162" s="48" t="str">
        <f t="shared" si="2"/>
        <v>https://github.com/uberboutique/whataform-repo/raw/main/pictures/UB0119.jpg</v>
      </c>
    </row>
    <row r="163" spans="1:2" ht="14" x14ac:dyDescent="0.15">
      <c r="A163" s="44" t="s">
        <v>1465</v>
      </c>
      <c r="B163" s="48" t="str">
        <f t="shared" si="2"/>
        <v>https://github.com/uberboutique/whataform-repo/raw/main/pictures/UB0120.jpg</v>
      </c>
    </row>
    <row r="164" spans="1:2" ht="14" x14ac:dyDescent="0.15">
      <c r="A164" s="44" t="s">
        <v>1466</v>
      </c>
      <c r="B164" s="48" t="str">
        <f t="shared" si="2"/>
        <v>https://github.com/uberboutique/whataform-repo/raw/main/pictures/UB0121.jpg</v>
      </c>
    </row>
    <row r="165" spans="1:2" ht="14" x14ac:dyDescent="0.15">
      <c r="A165" s="44" t="s">
        <v>203</v>
      </c>
      <c r="B165" s="48" t="str">
        <f t="shared" si="2"/>
        <v>https://github.com/uberboutique/whataform-repo/raw/main/pictures/V0059.jpg</v>
      </c>
    </row>
    <row r="166" spans="1:2" ht="14" x14ac:dyDescent="0.15">
      <c r="A166" s="44" t="s">
        <v>408</v>
      </c>
      <c r="B166" s="48" t="str">
        <f t="shared" si="2"/>
        <v>https://github.com/uberboutique/whataform-repo/raw/main/pictures/VN0001.jpg</v>
      </c>
    </row>
    <row r="167" spans="1:2" ht="14" x14ac:dyDescent="0.15">
      <c r="A167" s="44" t="s">
        <v>211</v>
      </c>
      <c r="B167" s="48" t="str">
        <f t="shared" si="2"/>
        <v>https://github.com/uberboutique/whataform-repo/raw/main/pictures/V0060.jpg</v>
      </c>
    </row>
    <row r="168" spans="1:2" ht="14" x14ac:dyDescent="0.15">
      <c r="A168" s="44" t="s">
        <v>212</v>
      </c>
      <c r="B168" s="48" t="str">
        <f t="shared" si="2"/>
        <v>https://github.com/uberboutique/whataform-repo/raw/main/pictures/V0061.jpg</v>
      </c>
    </row>
    <row r="169" spans="1:2" ht="14" x14ac:dyDescent="0.15">
      <c r="A169" s="44" t="s">
        <v>213</v>
      </c>
      <c r="B169" s="48" t="str">
        <f t="shared" si="2"/>
        <v>https://github.com/uberboutique/whataform-repo/raw/main/pictures/V0062.jpg</v>
      </c>
    </row>
    <row r="170" spans="1:2" ht="14" x14ac:dyDescent="0.15">
      <c r="A170" s="44" t="s">
        <v>214</v>
      </c>
      <c r="B170" s="48" t="str">
        <f t="shared" si="2"/>
        <v>https://github.com/uberboutique/whataform-repo/raw/main/pictures/V0063.jpg</v>
      </c>
    </row>
    <row r="171" spans="1:2" ht="14" x14ac:dyDescent="0.15">
      <c r="A171" s="44" t="s">
        <v>1467</v>
      </c>
      <c r="B171" s="48" t="str">
        <f t="shared" si="2"/>
        <v>https://github.com/uberboutique/whataform-repo/raw/main/pictures/UB0122.jpg</v>
      </c>
    </row>
    <row r="172" spans="1:2" ht="14" x14ac:dyDescent="0.15">
      <c r="A172" s="44" t="s">
        <v>207</v>
      </c>
      <c r="B172" s="48" t="str">
        <f t="shared" si="2"/>
        <v>https://github.com/uberboutique/whataform-repo/raw/main/pictures/A0002.jpg</v>
      </c>
    </row>
    <row r="173" spans="1:2" ht="14" x14ac:dyDescent="0.15">
      <c r="A173" s="44" t="s">
        <v>210</v>
      </c>
      <c r="B173" s="48" t="str">
        <f t="shared" si="2"/>
        <v>https://github.com/uberboutique/whataform-repo/raw/main/pictures/A0004.jpg</v>
      </c>
    </row>
    <row r="174" spans="1:2" ht="14" x14ac:dyDescent="0.15">
      <c r="A174" s="44" t="s">
        <v>204</v>
      </c>
      <c r="B174" s="48" t="str">
        <f t="shared" si="2"/>
        <v>https://github.com/uberboutique/whataform-repo/raw/main/pictures/A0005.jpg</v>
      </c>
    </row>
    <row r="175" spans="1:2" ht="14" x14ac:dyDescent="0.15">
      <c r="A175" s="44" t="s">
        <v>1468</v>
      </c>
      <c r="B175" s="48" t="str">
        <f t="shared" si="2"/>
        <v>https://github.com/uberboutique/whataform-repo/raw/main/pictures/UB0123.jpg</v>
      </c>
    </row>
    <row r="176" spans="1:2" ht="14" x14ac:dyDescent="0.15">
      <c r="A176" s="44" t="s">
        <v>302</v>
      </c>
      <c r="B176" s="48" t="str">
        <f t="shared" si="2"/>
        <v>https://github.com/uberboutique/whataform-repo/raw/main/pictures/A0006.jpg</v>
      </c>
    </row>
    <row r="177" spans="1:2" ht="14" x14ac:dyDescent="0.15">
      <c r="A177" s="44" t="s">
        <v>1469</v>
      </c>
      <c r="B177" s="48" t="str">
        <f t="shared" si="2"/>
        <v>https://github.com/uberboutique/whataform-repo/raw/main/pictures/UB0124.jpg</v>
      </c>
    </row>
    <row r="178" spans="1:2" ht="14" x14ac:dyDescent="0.15">
      <c r="A178" s="44" t="s">
        <v>247</v>
      </c>
      <c r="B178" s="48" t="str">
        <f t="shared" si="2"/>
        <v>https://github.com/uberboutique/whataform-repo/raw/main/pictures/V0065.jpg</v>
      </c>
    </row>
    <row r="179" spans="1:2" ht="14" x14ac:dyDescent="0.15">
      <c r="A179" s="44" t="s">
        <v>1470</v>
      </c>
      <c r="B179" s="48" t="str">
        <f t="shared" si="2"/>
        <v>https://github.com/uberboutique/whataform-repo/raw/main/pictures/UB0125.jpg</v>
      </c>
    </row>
    <row r="180" spans="1:2" ht="14" x14ac:dyDescent="0.15">
      <c r="A180" s="44" t="s">
        <v>1471</v>
      </c>
      <c r="B180" s="48" t="str">
        <f t="shared" si="2"/>
        <v>https://github.com/uberboutique/whataform-repo/raw/main/pictures/UB0126.jpg</v>
      </c>
    </row>
    <row r="181" spans="1:2" ht="14" x14ac:dyDescent="0.15">
      <c r="A181" s="44" t="s">
        <v>1472</v>
      </c>
      <c r="B181" s="48" t="str">
        <f t="shared" si="2"/>
        <v>https://github.com/uberboutique/whataform-repo/raw/main/pictures/UB0127.jpg</v>
      </c>
    </row>
    <row r="182" spans="1:2" ht="14" x14ac:dyDescent="0.15">
      <c r="A182" s="44" t="s">
        <v>1473</v>
      </c>
      <c r="B182" s="48" t="str">
        <f t="shared" si="2"/>
        <v>https://github.com/uberboutique/whataform-repo/raw/main/pictures/UB0128.jpg</v>
      </c>
    </row>
    <row r="183" spans="1:2" ht="14" x14ac:dyDescent="0.15">
      <c r="A183" s="44" t="s">
        <v>1474</v>
      </c>
      <c r="B183" s="48" t="str">
        <f t="shared" si="2"/>
        <v>https://github.com/uberboutique/whataform-repo/raw/main/pictures/UB0129.jpg</v>
      </c>
    </row>
    <row r="184" spans="1:2" ht="14" x14ac:dyDescent="0.15">
      <c r="A184" s="44" t="s">
        <v>1475</v>
      </c>
      <c r="B184" s="48" t="str">
        <f t="shared" si="2"/>
        <v>https://github.com/uberboutique/whataform-repo/raw/main/pictures/UB0130.jpg</v>
      </c>
    </row>
    <row r="185" spans="1:2" ht="14" x14ac:dyDescent="0.15">
      <c r="A185" s="44" t="s">
        <v>1476</v>
      </c>
      <c r="B185" s="48" t="str">
        <f t="shared" si="2"/>
        <v>https://github.com/uberboutique/whataform-repo/raw/main/pictures/UB0131.jpg</v>
      </c>
    </row>
    <row r="186" spans="1:2" ht="14" x14ac:dyDescent="0.15">
      <c r="A186" s="44" t="s">
        <v>1477</v>
      </c>
      <c r="B186" s="48" t="str">
        <f t="shared" si="2"/>
        <v>https://github.com/uberboutique/whataform-repo/raw/main/pictures/UB0132.jpg</v>
      </c>
    </row>
    <row r="187" spans="1:2" ht="14" x14ac:dyDescent="0.15">
      <c r="A187" s="44" t="s">
        <v>1478</v>
      </c>
      <c r="B187" s="48" t="str">
        <f t="shared" si="2"/>
        <v>https://github.com/uberboutique/whataform-repo/raw/main/pictures/UB0133.jpg</v>
      </c>
    </row>
    <row r="188" spans="1:2" ht="14" x14ac:dyDescent="0.15">
      <c r="A188" s="44" t="s">
        <v>369</v>
      </c>
      <c r="B188" s="48" t="str">
        <f t="shared" si="2"/>
        <v>https://github.com/uberboutique/whataform-repo/raw/main/pictures/BI0016.jpg</v>
      </c>
    </row>
    <row r="189" spans="1:2" ht="14" x14ac:dyDescent="0.15">
      <c r="A189" s="44" t="s">
        <v>370</v>
      </c>
      <c r="B189" s="48" t="str">
        <f t="shared" si="2"/>
        <v>https://github.com/uberboutique/whataform-repo/raw/main/pictures/BI0017.jpg</v>
      </c>
    </row>
    <row r="190" spans="1:2" ht="14" x14ac:dyDescent="0.15">
      <c r="A190" s="44" t="s">
        <v>1479</v>
      </c>
      <c r="B190" s="48" t="str">
        <f t="shared" si="2"/>
        <v>https://github.com/uberboutique/whataform-repo/raw/main/pictures/UB0134.jpg</v>
      </c>
    </row>
    <row r="191" spans="1:2" ht="14" x14ac:dyDescent="0.15">
      <c r="A191" s="44" t="s">
        <v>76</v>
      </c>
      <c r="B191" s="48" t="str">
        <f t="shared" si="2"/>
        <v>https://github.com/uberboutique/whataform-repo/raw/main/pictures/T0026.jpg</v>
      </c>
    </row>
    <row r="192" spans="1:2" ht="14" x14ac:dyDescent="0.15">
      <c r="A192" s="44" t="s">
        <v>77</v>
      </c>
      <c r="B192" s="48" t="str">
        <f t="shared" si="2"/>
        <v>https://github.com/uberboutique/whataform-repo/raw/main/pictures/T0027.jpg</v>
      </c>
    </row>
    <row r="193" spans="1:2" ht="14" x14ac:dyDescent="0.15">
      <c r="A193" s="44" t="s">
        <v>78</v>
      </c>
      <c r="B193" s="48" t="str">
        <f t="shared" si="2"/>
        <v>https://github.com/uberboutique/whataform-repo/raw/main/pictures/T0028.jpg</v>
      </c>
    </row>
    <row r="194" spans="1:2" ht="14" x14ac:dyDescent="0.15">
      <c r="A194" s="44" t="s">
        <v>1480</v>
      </c>
      <c r="B194" s="48" t="str">
        <f t="shared" ref="B194:B257" si="3">"https://github.com/uberboutique/whataform-repo/raw/main/pictures/"&amp;A194&amp;".jpg"</f>
        <v>https://github.com/uberboutique/whataform-repo/raw/main/pictures/UB0135.jpg</v>
      </c>
    </row>
    <row r="195" spans="1:2" ht="14" x14ac:dyDescent="0.15">
      <c r="A195" s="44" t="s">
        <v>1481</v>
      </c>
      <c r="B195" s="48" t="str">
        <f t="shared" si="3"/>
        <v>https://github.com/uberboutique/whataform-repo/raw/main/pictures/UB0136.jpg</v>
      </c>
    </row>
    <row r="196" spans="1:2" ht="14" x14ac:dyDescent="0.15">
      <c r="A196" s="44" t="s">
        <v>251</v>
      </c>
      <c r="B196" s="48" t="str">
        <f t="shared" si="3"/>
        <v>https://github.com/uberboutique/whataform-repo/raw/main/pictures/V0069.jpg</v>
      </c>
    </row>
    <row r="197" spans="1:2" ht="14" x14ac:dyDescent="0.15">
      <c r="A197" s="44" t="s">
        <v>1482</v>
      </c>
      <c r="B197" s="48" t="str">
        <f t="shared" si="3"/>
        <v>https://github.com/uberboutique/whataform-repo/raw/main/pictures/UB0137.jpg</v>
      </c>
    </row>
    <row r="198" spans="1:2" ht="14" x14ac:dyDescent="0.15">
      <c r="A198" s="44" t="s">
        <v>254</v>
      </c>
      <c r="B198" s="48" t="str">
        <f t="shared" si="3"/>
        <v>https://github.com/uberboutique/whataform-repo/raw/main/pictures/V0071.jpg</v>
      </c>
    </row>
    <row r="199" spans="1:2" ht="14" x14ac:dyDescent="0.15">
      <c r="A199" s="44" t="s">
        <v>1483</v>
      </c>
      <c r="B199" s="48" t="str">
        <f t="shared" si="3"/>
        <v>https://github.com/uberboutique/whataform-repo/raw/main/pictures/UB0138.jpg</v>
      </c>
    </row>
    <row r="200" spans="1:2" ht="14" x14ac:dyDescent="0.15">
      <c r="A200" s="44" t="s">
        <v>1484</v>
      </c>
      <c r="B200" s="48" t="str">
        <f t="shared" si="3"/>
        <v>https://github.com/uberboutique/whataform-repo/raw/main/pictures/UB0139.jpg</v>
      </c>
    </row>
    <row r="201" spans="1:2" ht="14" x14ac:dyDescent="0.15">
      <c r="A201" s="44" t="s">
        <v>79</v>
      </c>
      <c r="B201" s="48" t="str">
        <f t="shared" si="3"/>
        <v>https://github.com/uberboutique/whataform-repo/raw/main/pictures/T0029.jpg</v>
      </c>
    </row>
    <row r="202" spans="1:2" ht="14" x14ac:dyDescent="0.15">
      <c r="A202" s="44" t="s">
        <v>1485</v>
      </c>
      <c r="B202" s="48" t="str">
        <f t="shared" si="3"/>
        <v>https://github.com/uberboutique/whataform-repo/raw/main/pictures/UB0140.jpg</v>
      </c>
    </row>
    <row r="203" spans="1:2" ht="14" x14ac:dyDescent="0.15">
      <c r="A203" s="44" t="s">
        <v>1486</v>
      </c>
      <c r="B203" s="48" t="str">
        <f t="shared" si="3"/>
        <v>https://github.com/uberboutique/whataform-repo/raw/main/pictures/UB0141.jpg</v>
      </c>
    </row>
    <row r="204" spans="1:2" ht="14" x14ac:dyDescent="0.15">
      <c r="A204" s="44" t="s">
        <v>1487</v>
      </c>
      <c r="B204" s="48" t="str">
        <f t="shared" si="3"/>
        <v>https://github.com/uberboutique/whataform-repo/raw/main/pictures/UB0142.jpg</v>
      </c>
    </row>
    <row r="205" spans="1:2" ht="14" x14ac:dyDescent="0.15">
      <c r="A205" s="44" t="s">
        <v>1488</v>
      </c>
      <c r="B205" s="48" t="str">
        <f t="shared" si="3"/>
        <v>https://github.com/uberboutique/whataform-repo/raw/main/pictures/UB0143.jpg</v>
      </c>
    </row>
    <row r="206" spans="1:2" ht="14" x14ac:dyDescent="0.15">
      <c r="A206" s="44" t="s">
        <v>80</v>
      </c>
      <c r="B206" s="48" t="str">
        <f t="shared" si="3"/>
        <v>https://github.com/uberboutique/whataform-repo/raw/main/pictures/T0030.jpg</v>
      </c>
    </row>
    <row r="207" spans="1:2" ht="14" x14ac:dyDescent="0.15">
      <c r="A207" s="44" t="s">
        <v>1489</v>
      </c>
      <c r="B207" s="48" t="str">
        <f t="shared" si="3"/>
        <v>https://github.com/uberboutique/whataform-repo/raw/main/pictures/UB0144.jpg</v>
      </c>
    </row>
    <row r="208" spans="1:2" ht="14" x14ac:dyDescent="0.15">
      <c r="A208" s="44" t="s">
        <v>82</v>
      </c>
      <c r="B208" s="48" t="str">
        <f t="shared" si="3"/>
        <v>https://github.com/uberboutique/whataform-repo/raw/main/pictures/T0032.jpg</v>
      </c>
    </row>
    <row r="209" spans="1:2" ht="14" x14ac:dyDescent="0.15">
      <c r="A209" s="44" t="s">
        <v>1490</v>
      </c>
      <c r="B209" s="48" t="str">
        <f t="shared" si="3"/>
        <v>https://github.com/uberboutique/whataform-repo/raw/main/pictures/UB0145.jpg</v>
      </c>
    </row>
    <row r="210" spans="1:2" ht="14" x14ac:dyDescent="0.15">
      <c r="A210" s="44" t="s">
        <v>1491</v>
      </c>
      <c r="B210" s="48" t="str">
        <f t="shared" si="3"/>
        <v>https://github.com/uberboutique/whataform-repo/raw/main/pictures/UB0146.jpg</v>
      </c>
    </row>
    <row r="211" spans="1:2" ht="14" x14ac:dyDescent="0.15">
      <c r="A211" s="44" t="s">
        <v>1492</v>
      </c>
      <c r="B211" s="48" t="str">
        <f t="shared" si="3"/>
        <v>https://github.com/uberboutique/whataform-repo/raw/main/pictures/UB0147.jpg</v>
      </c>
    </row>
    <row r="212" spans="1:2" ht="14" x14ac:dyDescent="0.15">
      <c r="A212" s="44" t="s">
        <v>1493</v>
      </c>
      <c r="B212" s="48" t="str">
        <f t="shared" si="3"/>
        <v>https://github.com/uberboutique/whataform-repo/raw/main/pictures/UB0148.jpg</v>
      </c>
    </row>
    <row r="213" spans="1:2" ht="14" x14ac:dyDescent="0.15">
      <c r="A213" s="44" t="s">
        <v>373</v>
      </c>
      <c r="B213" s="48" t="str">
        <f t="shared" si="3"/>
        <v>https://github.com/uberboutique/whataform-repo/raw/main/pictures/BI0020.jpg</v>
      </c>
    </row>
    <row r="214" spans="1:2" ht="14" x14ac:dyDescent="0.15">
      <c r="A214" s="44" t="s">
        <v>374</v>
      </c>
      <c r="B214" s="48" t="str">
        <f t="shared" si="3"/>
        <v>https://github.com/uberboutique/whataform-repo/raw/main/pictures/BI0021.jpg</v>
      </c>
    </row>
    <row r="215" spans="1:2" ht="14" x14ac:dyDescent="0.15">
      <c r="A215" s="44" t="s">
        <v>1494</v>
      </c>
      <c r="B215" s="48" t="str">
        <f t="shared" si="3"/>
        <v>https://github.com/uberboutique/whataform-repo/raw/main/pictures/UB0149.jpg</v>
      </c>
    </row>
    <row r="216" spans="1:2" ht="14" x14ac:dyDescent="0.15">
      <c r="A216" s="44" t="s">
        <v>1495</v>
      </c>
      <c r="B216" s="48" t="str">
        <f t="shared" si="3"/>
        <v>https://github.com/uberboutique/whataform-repo/raw/main/pictures/UB0150.jpg</v>
      </c>
    </row>
    <row r="217" spans="1:2" ht="14" x14ac:dyDescent="0.15">
      <c r="A217" s="44" t="s">
        <v>1496</v>
      </c>
      <c r="B217" s="48" t="str">
        <f t="shared" si="3"/>
        <v>https://github.com/uberboutique/whataform-repo/raw/main/pictures/UB0151.jpg</v>
      </c>
    </row>
    <row r="218" spans="1:2" ht="14" x14ac:dyDescent="0.15">
      <c r="A218" s="44" t="s">
        <v>1497</v>
      </c>
      <c r="B218" s="48" t="str">
        <f t="shared" si="3"/>
        <v>https://github.com/uberboutique/whataform-repo/raw/main/pictures/UB0152.jpg</v>
      </c>
    </row>
    <row r="219" spans="1:2" ht="14" x14ac:dyDescent="0.15">
      <c r="A219" s="44" t="s">
        <v>1498</v>
      </c>
      <c r="B219" s="48" t="str">
        <f t="shared" si="3"/>
        <v>https://github.com/uberboutique/whataform-repo/raw/main/pictures/UB0153.jpg</v>
      </c>
    </row>
    <row r="220" spans="1:2" ht="14" x14ac:dyDescent="0.15">
      <c r="A220" s="44" t="s">
        <v>261</v>
      </c>
      <c r="B220" s="48" t="str">
        <f t="shared" si="3"/>
        <v>https://github.com/uberboutique/whataform-repo/raw/main/pictures/V0078.jpg</v>
      </c>
    </row>
    <row r="221" spans="1:2" ht="14" x14ac:dyDescent="0.15">
      <c r="A221" s="44" t="s">
        <v>375</v>
      </c>
      <c r="B221" s="48" t="str">
        <f t="shared" si="3"/>
        <v>https://github.com/uberboutique/whataform-repo/raw/main/pictures/BI0022.jpg</v>
      </c>
    </row>
    <row r="222" spans="1:2" ht="14" x14ac:dyDescent="0.15">
      <c r="A222" s="44" t="s">
        <v>1499</v>
      </c>
      <c r="B222" s="48" t="str">
        <f t="shared" si="3"/>
        <v>https://github.com/uberboutique/whataform-repo/raw/main/pictures/UB0154.jpg</v>
      </c>
    </row>
    <row r="223" spans="1:2" ht="14" x14ac:dyDescent="0.15">
      <c r="A223" s="44" t="s">
        <v>1500</v>
      </c>
      <c r="B223" s="48" t="str">
        <f t="shared" si="3"/>
        <v>https://github.com/uberboutique/whataform-repo/raw/main/pictures/UB0155.jpg</v>
      </c>
    </row>
    <row r="224" spans="1:2" ht="14" x14ac:dyDescent="0.15">
      <c r="A224" s="44" t="s">
        <v>1501</v>
      </c>
      <c r="B224" s="48" t="str">
        <f t="shared" si="3"/>
        <v>https://github.com/uberboutique/whataform-repo/raw/main/pictures/UB0156.jpg</v>
      </c>
    </row>
    <row r="225" spans="1:2" ht="14" x14ac:dyDescent="0.15">
      <c r="A225" s="44" t="s">
        <v>1502</v>
      </c>
      <c r="B225" s="48" t="str">
        <f t="shared" si="3"/>
        <v>https://github.com/uberboutique/whataform-repo/raw/main/pictures/UB0157.jpg</v>
      </c>
    </row>
    <row r="226" spans="1:2" ht="14" x14ac:dyDescent="0.15">
      <c r="A226" s="44" t="s">
        <v>1503</v>
      </c>
      <c r="B226" s="48" t="str">
        <f t="shared" si="3"/>
        <v>https://github.com/uberboutique/whataform-repo/raw/main/pictures/UB0158.jpg</v>
      </c>
    </row>
    <row r="227" spans="1:2" ht="14" x14ac:dyDescent="0.15">
      <c r="A227" s="44" t="s">
        <v>1504</v>
      </c>
      <c r="B227" s="48" t="str">
        <f t="shared" si="3"/>
        <v>https://github.com/uberboutique/whataform-repo/raw/main/pictures/UB0159.jpg</v>
      </c>
    </row>
    <row r="228" spans="1:2" ht="14" x14ac:dyDescent="0.15">
      <c r="A228" s="44" t="s">
        <v>307</v>
      </c>
      <c r="B228" s="48" t="str">
        <f t="shared" si="3"/>
        <v>https://github.com/uberboutique/whataform-repo/raw/main/pictures/A0011.jpg</v>
      </c>
    </row>
    <row r="229" spans="1:2" ht="14" x14ac:dyDescent="0.15">
      <c r="A229" s="44" t="s">
        <v>1505</v>
      </c>
      <c r="B229" s="48" t="str">
        <f t="shared" si="3"/>
        <v>https://github.com/uberboutique/whataform-repo/raw/main/pictures/UB0160.jpg</v>
      </c>
    </row>
    <row r="230" spans="1:2" ht="14" x14ac:dyDescent="0.15">
      <c r="A230" s="44" t="s">
        <v>379</v>
      </c>
      <c r="B230" s="48" t="str">
        <f t="shared" si="3"/>
        <v>https://github.com/uberboutique/whataform-repo/raw/main/pictures/BI0026.jpg</v>
      </c>
    </row>
    <row r="231" spans="1:2" ht="14" x14ac:dyDescent="0.15">
      <c r="A231" s="44" t="s">
        <v>1506</v>
      </c>
      <c r="B231" s="48" t="str">
        <f t="shared" si="3"/>
        <v>https://github.com/uberboutique/whataform-repo/raw/main/pictures/UB0161.jpg</v>
      </c>
    </row>
    <row r="232" spans="1:2" ht="14" x14ac:dyDescent="0.15">
      <c r="A232" s="44" t="s">
        <v>263</v>
      </c>
      <c r="B232" s="48" t="str">
        <f t="shared" si="3"/>
        <v>https://github.com/uberboutique/whataform-repo/raw/main/pictures/V0080.jpg</v>
      </c>
    </row>
    <row r="233" spans="1:2" ht="14" x14ac:dyDescent="0.15">
      <c r="A233" s="44" t="s">
        <v>1507</v>
      </c>
      <c r="B233" s="48" t="str">
        <f t="shared" si="3"/>
        <v>https://github.com/uberboutique/whataform-repo/raw/main/pictures/UB0162.jpg</v>
      </c>
    </row>
    <row r="234" spans="1:2" ht="14" x14ac:dyDescent="0.15">
      <c r="A234" s="44" t="s">
        <v>403</v>
      </c>
      <c r="B234" s="48" t="str">
        <f t="shared" si="3"/>
        <v>https://github.com/uberboutique/whataform-repo/raw/main/pictures/SB0001.jpg</v>
      </c>
    </row>
    <row r="235" spans="1:2" ht="14" x14ac:dyDescent="0.15">
      <c r="A235" s="44" t="s">
        <v>1508</v>
      </c>
      <c r="B235" s="48" t="str">
        <f t="shared" si="3"/>
        <v>https://github.com/uberboutique/whataform-repo/raw/main/pictures/UB0163.jpg</v>
      </c>
    </row>
    <row r="236" spans="1:2" ht="14" x14ac:dyDescent="0.15">
      <c r="A236" s="44" t="s">
        <v>1509</v>
      </c>
      <c r="B236" s="48" t="str">
        <f t="shared" si="3"/>
        <v>https://github.com/uberboutique/whataform-repo/raw/main/pictures/UB0164.jpg</v>
      </c>
    </row>
    <row r="237" spans="1:2" ht="14" x14ac:dyDescent="0.15">
      <c r="A237" s="44" t="s">
        <v>405</v>
      </c>
      <c r="B237" s="48" t="str">
        <f t="shared" si="3"/>
        <v>https://github.com/uberboutique/whataform-repo/raw/main/pictures/SB0003.jpg</v>
      </c>
    </row>
    <row r="238" spans="1:2" ht="14" x14ac:dyDescent="0.15">
      <c r="A238" s="44" t="s">
        <v>1510</v>
      </c>
      <c r="B238" s="48" t="str">
        <f t="shared" si="3"/>
        <v>https://github.com/uberboutique/whataform-repo/raw/main/pictures/UB0165.jpg</v>
      </c>
    </row>
    <row r="239" spans="1:2" ht="14" x14ac:dyDescent="0.15">
      <c r="A239" s="44" t="s">
        <v>1511</v>
      </c>
      <c r="B239" s="48" t="str">
        <f t="shared" si="3"/>
        <v>https://github.com/uberboutique/whataform-repo/raw/main/pictures/UB0166.jpg</v>
      </c>
    </row>
    <row r="240" spans="1:2" ht="14" x14ac:dyDescent="0.15">
      <c r="A240" s="44" t="s">
        <v>1512</v>
      </c>
      <c r="B240" s="48" t="str">
        <f t="shared" si="3"/>
        <v>https://github.com/uberboutique/whataform-repo/raw/main/pictures/UB0167.jpg</v>
      </c>
    </row>
    <row r="241" spans="1:2" ht="14" x14ac:dyDescent="0.15">
      <c r="A241" s="44" t="s">
        <v>1513</v>
      </c>
      <c r="B241" s="48" t="str">
        <f t="shared" si="3"/>
        <v>https://github.com/uberboutique/whataform-repo/raw/main/pictures/UB0168.jpg</v>
      </c>
    </row>
    <row r="242" spans="1:2" ht="14" x14ac:dyDescent="0.15">
      <c r="A242" s="44" t="s">
        <v>1514</v>
      </c>
      <c r="B242" s="48" t="str">
        <f t="shared" si="3"/>
        <v>https://github.com/uberboutique/whataform-repo/raw/main/pictures/UB0169.jpg</v>
      </c>
    </row>
    <row r="243" spans="1:2" ht="14" x14ac:dyDescent="0.15">
      <c r="A243" s="44" t="s">
        <v>1515</v>
      </c>
      <c r="B243" s="48" t="str">
        <f t="shared" si="3"/>
        <v>https://github.com/uberboutique/whataform-repo/raw/main/pictures/UB0170.jpg</v>
      </c>
    </row>
    <row r="244" spans="1:2" ht="14" x14ac:dyDescent="0.15">
      <c r="A244" s="44" t="s">
        <v>1516</v>
      </c>
      <c r="B244" s="48" t="str">
        <f t="shared" si="3"/>
        <v>https://github.com/uberboutique/whataform-repo/raw/main/pictures/UB0171.jpg</v>
      </c>
    </row>
    <row r="245" spans="1:2" ht="14" x14ac:dyDescent="0.15">
      <c r="A245" s="44" t="s">
        <v>1517</v>
      </c>
      <c r="B245" s="48" t="str">
        <f t="shared" si="3"/>
        <v>https://github.com/uberboutique/whataform-repo/raw/main/pictures/UB0172.jpg</v>
      </c>
    </row>
    <row r="246" spans="1:2" ht="14" x14ac:dyDescent="0.15">
      <c r="A246" s="44" t="s">
        <v>1518</v>
      </c>
      <c r="B246" s="48" t="str">
        <f t="shared" si="3"/>
        <v>https://github.com/uberboutique/whataform-repo/raw/main/pictures/UB0173.jpg</v>
      </c>
    </row>
    <row r="247" spans="1:2" ht="14" x14ac:dyDescent="0.15">
      <c r="A247" s="44" t="s">
        <v>1519</v>
      </c>
      <c r="B247" s="48" t="str">
        <f t="shared" si="3"/>
        <v>https://github.com/uberboutique/whataform-repo/raw/main/pictures/UB0174.jpg</v>
      </c>
    </row>
    <row r="248" spans="1:2" ht="14" x14ac:dyDescent="0.15">
      <c r="A248" s="44" t="s">
        <v>1520</v>
      </c>
      <c r="B248" s="48" t="str">
        <f t="shared" si="3"/>
        <v>https://github.com/uberboutique/whataform-repo/raw/main/pictures/UB0175.jpg</v>
      </c>
    </row>
    <row r="249" spans="1:2" ht="14" x14ac:dyDescent="0.15">
      <c r="A249" s="44" t="s">
        <v>341</v>
      </c>
      <c r="B249" s="48" t="str">
        <f t="shared" si="3"/>
        <v>https://github.com/uberboutique/whataform-repo/raw/main/pictures/CA0003.jpg</v>
      </c>
    </row>
    <row r="250" spans="1:2" ht="14" x14ac:dyDescent="0.15">
      <c r="A250" s="44" t="s">
        <v>383</v>
      </c>
      <c r="B250" s="48" t="str">
        <f t="shared" si="3"/>
        <v>https://github.com/uberboutique/whataform-repo/raw/main/pictures/P0017.jpg</v>
      </c>
    </row>
    <row r="251" spans="1:2" ht="14" x14ac:dyDescent="0.15">
      <c r="A251" s="44" t="s">
        <v>1521</v>
      </c>
      <c r="B251" s="48" t="str">
        <f t="shared" si="3"/>
        <v>https://github.com/uberboutique/whataform-repo/raw/main/pictures/UB0176.jpg</v>
      </c>
    </row>
    <row r="252" spans="1:2" ht="14" x14ac:dyDescent="0.15">
      <c r="A252" s="44" t="s">
        <v>418</v>
      </c>
      <c r="B252" s="48" t="str">
        <f t="shared" si="3"/>
        <v>https://github.com/uberboutique/whataform-repo/raw/main/pictures/L0001.jpg</v>
      </c>
    </row>
    <row r="253" spans="1:2" ht="14" x14ac:dyDescent="0.15">
      <c r="A253" s="44" t="s">
        <v>1522</v>
      </c>
      <c r="B253" s="48" t="str">
        <f t="shared" si="3"/>
        <v>https://github.com/uberboutique/whataform-repo/raw/main/pictures/UB0177.jpg</v>
      </c>
    </row>
    <row r="254" spans="1:2" ht="14" x14ac:dyDescent="0.15">
      <c r="A254" s="44" t="s">
        <v>342</v>
      </c>
      <c r="B254" s="48" t="str">
        <f t="shared" si="3"/>
        <v>https://github.com/uberboutique/whataform-repo/raw/main/pictures/CA0004.jpg</v>
      </c>
    </row>
    <row r="255" spans="1:2" ht="14" x14ac:dyDescent="0.15">
      <c r="A255" s="44" t="s">
        <v>385</v>
      </c>
      <c r="B255" s="48" t="str">
        <f t="shared" si="3"/>
        <v>https://github.com/uberboutique/whataform-repo/raw/main/pictures/P0019.jpg</v>
      </c>
    </row>
    <row r="256" spans="1:2" ht="14" x14ac:dyDescent="0.15">
      <c r="A256" s="44" t="s">
        <v>1523</v>
      </c>
      <c r="B256" s="48" t="str">
        <f t="shared" si="3"/>
        <v>https://github.com/uberboutique/whataform-repo/raw/main/pictures/UB0178.jpg</v>
      </c>
    </row>
    <row r="257" spans="1:2" ht="14" x14ac:dyDescent="0.15">
      <c r="A257" s="44" t="s">
        <v>1524</v>
      </c>
      <c r="B257" s="48" t="str">
        <f t="shared" si="3"/>
        <v>https://github.com/uberboutique/whataform-repo/raw/main/pictures/UB0179.jpg</v>
      </c>
    </row>
    <row r="258" spans="1:2" ht="14" x14ac:dyDescent="0.15">
      <c r="A258" s="44" t="s">
        <v>1525</v>
      </c>
      <c r="B258" s="48" t="str">
        <f t="shared" ref="B258:B321" si="4">"https://github.com/uberboutique/whataform-repo/raw/main/pictures/"&amp;A258&amp;".jpg"</f>
        <v>https://github.com/uberboutique/whataform-repo/raw/main/pictures/UB0180.jpg</v>
      </c>
    </row>
    <row r="259" spans="1:2" ht="14" x14ac:dyDescent="0.15">
      <c r="A259" s="44" t="s">
        <v>1526</v>
      </c>
      <c r="B259" s="48" t="str">
        <f t="shared" si="4"/>
        <v>https://github.com/uberboutique/whataform-repo/raw/main/pictures/UB0181.jpg</v>
      </c>
    </row>
    <row r="260" spans="1:2" ht="14" x14ac:dyDescent="0.15">
      <c r="A260" s="44" t="s">
        <v>265</v>
      </c>
      <c r="B260" s="48" t="str">
        <f t="shared" si="4"/>
        <v>https://github.com/uberboutique/whataform-repo/raw/main/pictures/V0083.jpg</v>
      </c>
    </row>
    <row r="261" spans="1:2" ht="14" x14ac:dyDescent="0.15">
      <c r="A261" s="44" t="s">
        <v>266</v>
      </c>
      <c r="B261" s="48" t="str">
        <f t="shared" si="4"/>
        <v>https://github.com/uberboutique/whataform-repo/raw/main/pictures/V0084.jpg</v>
      </c>
    </row>
    <row r="262" spans="1:2" ht="14" x14ac:dyDescent="0.15">
      <c r="A262" s="44" t="s">
        <v>267</v>
      </c>
      <c r="B262" s="48" t="str">
        <f t="shared" si="4"/>
        <v>https://github.com/uberboutique/whataform-repo/raw/main/pictures/V0085.jpg</v>
      </c>
    </row>
    <row r="263" spans="1:2" ht="14" x14ac:dyDescent="0.15">
      <c r="A263" s="44" t="s">
        <v>268</v>
      </c>
      <c r="B263" s="48" t="str">
        <f t="shared" si="4"/>
        <v>https://github.com/uberboutique/whataform-repo/raw/main/pictures/V0086.jpg</v>
      </c>
    </row>
    <row r="264" spans="1:2" ht="14" x14ac:dyDescent="0.15">
      <c r="A264" s="44" t="s">
        <v>269</v>
      </c>
      <c r="B264" s="48" t="str">
        <f t="shared" si="4"/>
        <v>https://github.com/uberboutique/whataform-repo/raw/main/pictures/V0087.jpg</v>
      </c>
    </row>
    <row r="265" spans="1:2" ht="14" x14ac:dyDescent="0.15">
      <c r="A265" s="44" t="s">
        <v>270</v>
      </c>
      <c r="B265" s="48" t="str">
        <f t="shared" si="4"/>
        <v>https://github.com/uberboutique/whataform-repo/raw/main/pictures/V0088.jpg</v>
      </c>
    </row>
    <row r="266" spans="1:2" ht="14" x14ac:dyDescent="0.15">
      <c r="A266" s="44" t="s">
        <v>454</v>
      </c>
      <c r="B266" s="48" t="str">
        <f t="shared" si="4"/>
        <v>https://github.com/uberboutique/whataform-repo/raw/main/pictures/B0057.jpg</v>
      </c>
    </row>
    <row r="267" spans="1:2" ht="14" x14ac:dyDescent="0.15">
      <c r="A267" s="44" t="s">
        <v>313</v>
      </c>
      <c r="B267" s="48" t="str">
        <f t="shared" si="4"/>
        <v>https://github.com/uberboutique/whataform-repo/raw/main/pictures/B0023.jpg</v>
      </c>
    </row>
    <row r="268" spans="1:2" ht="14" x14ac:dyDescent="0.15">
      <c r="A268" s="44" t="s">
        <v>314</v>
      </c>
      <c r="B268" s="48" t="str">
        <f t="shared" si="4"/>
        <v>https://github.com/uberboutique/whataform-repo/raw/main/pictures/B0024.jpg</v>
      </c>
    </row>
    <row r="269" spans="1:2" ht="14" x14ac:dyDescent="0.15">
      <c r="A269" s="44" t="s">
        <v>315</v>
      </c>
      <c r="B269" s="48" t="str">
        <f t="shared" si="4"/>
        <v>https://github.com/uberboutique/whataform-repo/raw/main/pictures/B0025.jpg</v>
      </c>
    </row>
    <row r="270" spans="1:2" ht="14" x14ac:dyDescent="0.15">
      <c r="A270" s="44" t="s">
        <v>1527</v>
      </c>
      <c r="B270" s="48" t="str">
        <f t="shared" si="4"/>
        <v>https://github.com/uberboutique/whataform-repo/raw/main/pictures/UB0182.jpg</v>
      </c>
    </row>
    <row r="271" spans="1:2" ht="14" x14ac:dyDescent="0.15">
      <c r="A271" s="44" t="s">
        <v>1528</v>
      </c>
      <c r="B271" s="48" t="str">
        <f t="shared" si="4"/>
        <v>https://github.com/uberboutique/whataform-repo/raw/main/pictures/UB0183.jpg</v>
      </c>
    </row>
    <row r="272" spans="1:2" ht="14" x14ac:dyDescent="0.15">
      <c r="A272" s="44" t="s">
        <v>1529</v>
      </c>
      <c r="B272" s="48" t="str">
        <f t="shared" si="4"/>
        <v>https://github.com/uberboutique/whataform-repo/raw/main/pictures/UB0184.jpg</v>
      </c>
    </row>
    <row r="273" spans="1:2" ht="14" x14ac:dyDescent="0.15">
      <c r="A273" s="44" t="s">
        <v>319</v>
      </c>
      <c r="B273" s="48" t="str">
        <f t="shared" si="4"/>
        <v>https://github.com/uberboutique/whataform-repo/raw/main/pictures/B0029.jpg</v>
      </c>
    </row>
    <row r="274" spans="1:2" ht="14" x14ac:dyDescent="0.15">
      <c r="A274" s="44" t="s">
        <v>320</v>
      </c>
      <c r="B274" s="48" t="str">
        <f t="shared" si="4"/>
        <v>https://github.com/uberboutique/whataform-repo/raw/main/pictures/B0030.jpg</v>
      </c>
    </row>
    <row r="275" spans="1:2" ht="14" x14ac:dyDescent="0.15">
      <c r="A275" s="44" t="s">
        <v>1530</v>
      </c>
      <c r="B275" s="48" t="str">
        <f t="shared" si="4"/>
        <v>https://github.com/uberboutique/whataform-repo/raw/main/pictures/UB0185.jpg</v>
      </c>
    </row>
    <row r="276" spans="1:2" ht="14" x14ac:dyDescent="0.15">
      <c r="A276" s="44" t="s">
        <v>1531</v>
      </c>
      <c r="B276" s="48" t="str">
        <f t="shared" si="4"/>
        <v>https://github.com/uberboutique/whataform-repo/raw/main/pictures/UB0186.jpg</v>
      </c>
    </row>
    <row r="277" spans="1:2" ht="14" x14ac:dyDescent="0.15">
      <c r="A277" s="44" t="s">
        <v>1532</v>
      </c>
      <c r="B277" s="48" t="str">
        <f t="shared" si="4"/>
        <v>https://github.com/uberboutique/whataform-repo/raw/main/pictures/UB0187.jpg</v>
      </c>
    </row>
    <row r="278" spans="1:2" ht="14" x14ac:dyDescent="0.15">
      <c r="A278" s="44" t="s">
        <v>1533</v>
      </c>
      <c r="B278" s="48" t="str">
        <f t="shared" si="4"/>
        <v>https://github.com/uberboutique/whataform-repo/raw/main/pictures/UB0188.jpg</v>
      </c>
    </row>
    <row r="279" spans="1:2" ht="14" x14ac:dyDescent="0.15">
      <c r="A279" s="44" t="s">
        <v>1534</v>
      </c>
      <c r="B279" s="48" t="str">
        <f t="shared" si="4"/>
        <v>https://github.com/uberboutique/whataform-repo/raw/main/pictures/UB0189.jpg</v>
      </c>
    </row>
    <row r="280" spans="1:2" ht="14" x14ac:dyDescent="0.15">
      <c r="A280" s="44" t="s">
        <v>1535</v>
      </c>
      <c r="B280" s="48" t="str">
        <f t="shared" si="4"/>
        <v>https://github.com/uberboutique/whataform-repo/raw/main/pictures/UB0190.jpg</v>
      </c>
    </row>
    <row r="281" spans="1:2" ht="14" x14ac:dyDescent="0.15">
      <c r="A281" s="44" t="s">
        <v>1536</v>
      </c>
      <c r="B281" s="48" t="str">
        <f t="shared" si="4"/>
        <v>https://github.com/uberboutique/whataform-repo/raw/main/pictures/UB0191.jpg</v>
      </c>
    </row>
    <row r="282" spans="1:2" ht="14" x14ac:dyDescent="0.15">
      <c r="A282" s="44" t="s">
        <v>1537</v>
      </c>
      <c r="B282" s="48" t="str">
        <f t="shared" si="4"/>
        <v>https://github.com/uberboutique/whataform-repo/raw/main/pictures/UB0192.jpg</v>
      </c>
    </row>
    <row r="283" spans="1:2" ht="14" x14ac:dyDescent="0.15">
      <c r="A283" s="44" t="s">
        <v>1538</v>
      </c>
      <c r="B283" s="48" t="str">
        <f t="shared" si="4"/>
        <v>https://github.com/uberboutique/whataform-repo/raw/main/pictures/UB0193.jpg</v>
      </c>
    </row>
    <row r="284" spans="1:2" ht="14" x14ac:dyDescent="0.15">
      <c r="A284" s="44" t="s">
        <v>274</v>
      </c>
      <c r="B284" s="48" t="str">
        <f t="shared" si="4"/>
        <v>https://github.com/uberboutique/whataform-repo/raw/main/pictures/V0092.jpg</v>
      </c>
    </row>
    <row r="285" spans="1:2" ht="14" x14ac:dyDescent="0.15">
      <c r="A285" s="44" t="s">
        <v>1539</v>
      </c>
      <c r="B285" s="48" t="str">
        <f t="shared" si="4"/>
        <v>https://github.com/uberboutique/whataform-repo/raw/main/pictures/UB0194.jpg</v>
      </c>
    </row>
    <row r="286" spans="1:2" ht="14" x14ac:dyDescent="0.15">
      <c r="A286" s="44" t="s">
        <v>275</v>
      </c>
      <c r="B286" s="48" t="str">
        <f t="shared" si="4"/>
        <v>https://github.com/uberboutique/whataform-repo/raw/main/pictures/V0093.jpg</v>
      </c>
    </row>
    <row r="287" spans="1:2" ht="14" x14ac:dyDescent="0.15">
      <c r="A287" s="44" t="s">
        <v>276</v>
      </c>
      <c r="B287" s="48" t="str">
        <f t="shared" si="4"/>
        <v>https://github.com/uberboutique/whataform-repo/raw/main/pictures/V0094.jpg</v>
      </c>
    </row>
    <row r="288" spans="1:2" ht="14" x14ac:dyDescent="0.15">
      <c r="A288" s="44" t="s">
        <v>1540</v>
      </c>
      <c r="B288" s="48" t="str">
        <f t="shared" si="4"/>
        <v>https://github.com/uberboutique/whataform-repo/raw/main/pictures/UB0195.jpg</v>
      </c>
    </row>
    <row r="289" spans="1:2" ht="14" x14ac:dyDescent="0.15">
      <c r="A289" s="44" t="s">
        <v>1541</v>
      </c>
      <c r="B289" s="48" t="str">
        <f t="shared" si="4"/>
        <v>https://github.com/uberboutique/whataform-repo/raw/main/pictures/UB0196.jpg</v>
      </c>
    </row>
    <row r="290" spans="1:2" ht="14" x14ac:dyDescent="0.15">
      <c r="A290" s="44" t="s">
        <v>1542</v>
      </c>
      <c r="B290" s="48" t="str">
        <f t="shared" si="4"/>
        <v>https://github.com/uberboutique/whataform-repo/raw/main/pictures/UB0197.jpg</v>
      </c>
    </row>
    <row r="291" spans="1:2" ht="14" x14ac:dyDescent="0.15">
      <c r="A291" s="44" t="s">
        <v>1543</v>
      </c>
      <c r="B291" s="48" t="str">
        <f t="shared" si="4"/>
        <v>https://github.com/uberboutique/whataform-repo/raw/main/pictures/UB0198.jpg</v>
      </c>
    </row>
    <row r="292" spans="1:2" ht="14" x14ac:dyDescent="0.15">
      <c r="A292" s="44" t="s">
        <v>278</v>
      </c>
      <c r="B292" s="48" t="str">
        <f t="shared" si="4"/>
        <v>https://github.com/uberboutique/whataform-repo/raw/main/pictures/V0096.jpg</v>
      </c>
    </row>
    <row r="293" spans="1:2" ht="14" x14ac:dyDescent="0.15">
      <c r="A293" s="44" t="s">
        <v>279</v>
      </c>
      <c r="B293" s="48" t="str">
        <f t="shared" si="4"/>
        <v>https://github.com/uberboutique/whataform-repo/raw/main/pictures/V0097.jpg</v>
      </c>
    </row>
    <row r="294" spans="1:2" ht="14" x14ac:dyDescent="0.15">
      <c r="A294" s="44" t="s">
        <v>280</v>
      </c>
      <c r="B294" s="48" t="str">
        <f t="shared" si="4"/>
        <v>https://github.com/uberboutique/whataform-repo/raw/main/pictures/V0098.jpg</v>
      </c>
    </row>
    <row r="295" spans="1:2" ht="14" x14ac:dyDescent="0.15">
      <c r="A295" s="44" t="s">
        <v>1544</v>
      </c>
      <c r="B295" s="48" t="str">
        <f t="shared" si="4"/>
        <v>https://github.com/uberboutique/whataform-repo/raw/main/pictures/UB0199.jpg</v>
      </c>
    </row>
    <row r="296" spans="1:2" ht="14" x14ac:dyDescent="0.15">
      <c r="A296" s="44" t="s">
        <v>1545</v>
      </c>
      <c r="B296" s="48" t="str">
        <f t="shared" si="4"/>
        <v>https://github.com/uberboutique/whataform-repo/raw/main/pictures/UB0200.jpg</v>
      </c>
    </row>
    <row r="297" spans="1:2" ht="14" x14ac:dyDescent="0.15">
      <c r="A297" s="44" t="s">
        <v>1546</v>
      </c>
      <c r="B297" s="48" t="str">
        <f t="shared" si="4"/>
        <v>https://github.com/uberboutique/whataform-repo/raw/main/pictures/UB0201.jpg</v>
      </c>
    </row>
    <row r="298" spans="1:2" ht="14" x14ac:dyDescent="0.15">
      <c r="A298" s="44" t="s">
        <v>284</v>
      </c>
      <c r="B298" s="48" t="str">
        <f t="shared" si="4"/>
        <v>https://github.com/uberboutique/whataform-repo/raw/main/pictures/V0102.jpg</v>
      </c>
    </row>
    <row r="299" spans="1:2" ht="14" x14ac:dyDescent="0.15">
      <c r="A299" s="44" t="s">
        <v>1547</v>
      </c>
      <c r="B299" s="48" t="str">
        <f t="shared" si="4"/>
        <v>https://github.com/uberboutique/whataform-repo/raw/main/pictures/UB0202.jpg</v>
      </c>
    </row>
    <row r="300" spans="1:2" ht="14" x14ac:dyDescent="0.15">
      <c r="A300" s="44" t="s">
        <v>1548</v>
      </c>
      <c r="B300" s="48" t="str">
        <f t="shared" si="4"/>
        <v>https://github.com/uberboutique/whataform-repo/raw/main/pictures/UB0203.jpg</v>
      </c>
    </row>
    <row r="301" spans="1:2" ht="14" x14ac:dyDescent="0.15">
      <c r="A301" s="44" t="s">
        <v>1549</v>
      </c>
      <c r="B301" s="48" t="str">
        <f t="shared" si="4"/>
        <v>https://github.com/uberboutique/whataform-repo/raw/main/pictures/UB0204.jpg</v>
      </c>
    </row>
    <row r="302" spans="1:2" ht="14" x14ac:dyDescent="0.15">
      <c r="A302" s="44" t="s">
        <v>288</v>
      </c>
      <c r="B302" s="48" t="str">
        <f t="shared" si="4"/>
        <v>https://github.com/uberboutique/whataform-repo/raw/main/pictures/V0106.jpg</v>
      </c>
    </row>
    <row r="303" spans="1:2" ht="14" x14ac:dyDescent="0.15">
      <c r="A303" s="44" t="s">
        <v>1550</v>
      </c>
      <c r="B303" s="48" t="str">
        <f t="shared" si="4"/>
        <v>https://github.com/uberboutique/whataform-repo/raw/main/pictures/UB0205.jpg</v>
      </c>
    </row>
    <row r="304" spans="1:2" ht="14" x14ac:dyDescent="0.15">
      <c r="A304" s="44" t="s">
        <v>1551</v>
      </c>
      <c r="B304" s="48" t="str">
        <f t="shared" si="4"/>
        <v>https://github.com/uberboutique/whataform-repo/raw/main/pictures/UB0206.jpg</v>
      </c>
    </row>
    <row r="305" spans="1:2" ht="14" x14ac:dyDescent="0.15">
      <c r="A305" s="44" t="s">
        <v>291</v>
      </c>
      <c r="B305" s="48" t="str">
        <f t="shared" si="4"/>
        <v>https://github.com/uberboutique/whataform-repo/raw/main/pictures/V0109.jpg</v>
      </c>
    </row>
    <row r="306" spans="1:2" ht="14" x14ac:dyDescent="0.15">
      <c r="A306" s="44" t="s">
        <v>1552</v>
      </c>
      <c r="B306" s="48" t="str">
        <f t="shared" si="4"/>
        <v>https://github.com/uberboutique/whataform-repo/raw/main/pictures/UB0207.jpg</v>
      </c>
    </row>
    <row r="307" spans="1:2" ht="14" x14ac:dyDescent="0.15">
      <c r="A307" s="44" t="s">
        <v>1553</v>
      </c>
      <c r="B307" s="48" t="str">
        <f t="shared" si="4"/>
        <v>https://github.com/uberboutique/whataform-repo/raw/main/pictures/UB0208.jpg</v>
      </c>
    </row>
    <row r="308" spans="1:2" ht="14" x14ac:dyDescent="0.15">
      <c r="A308" s="44" t="s">
        <v>1554</v>
      </c>
      <c r="B308" s="48" t="str">
        <f t="shared" si="4"/>
        <v>https://github.com/uberboutique/whataform-repo/raw/main/pictures/UB0209.jpg</v>
      </c>
    </row>
    <row r="309" spans="1:2" ht="14" x14ac:dyDescent="0.15">
      <c r="A309" s="44" t="s">
        <v>295</v>
      </c>
      <c r="B309" s="48" t="str">
        <f t="shared" si="4"/>
        <v>https://github.com/uberboutique/whataform-repo/raw/main/pictures/V0113.jpg</v>
      </c>
    </row>
    <row r="310" spans="1:2" ht="14" x14ac:dyDescent="0.15">
      <c r="A310" s="44" t="s">
        <v>296</v>
      </c>
      <c r="B310" s="48" t="str">
        <f t="shared" si="4"/>
        <v>https://github.com/uberboutique/whataform-repo/raw/main/pictures/V0114.jpg</v>
      </c>
    </row>
    <row r="311" spans="1:2" ht="14" x14ac:dyDescent="0.15">
      <c r="A311" s="44" t="s">
        <v>297</v>
      </c>
      <c r="B311" s="48" t="str">
        <f t="shared" si="4"/>
        <v>https://github.com/uberboutique/whataform-repo/raw/main/pictures/V0115.jpg</v>
      </c>
    </row>
    <row r="312" spans="1:2" ht="14" x14ac:dyDescent="0.15">
      <c r="A312" s="44" t="s">
        <v>298</v>
      </c>
      <c r="B312" s="48" t="str">
        <f t="shared" si="4"/>
        <v>https://github.com/uberboutique/whataform-repo/raw/main/pictures/V0116.jpg</v>
      </c>
    </row>
    <row r="313" spans="1:2" ht="14" x14ac:dyDescent="0.15">
      <c r="A313" s="44" t="s">
        <v>299</v>
      </c>
      <c r="B313" s="48" t="str">
        <f t="shared" si="4"/>
        <v>https://github.com/uberboutique/whataform-repo/raw/main/pictures/V0117.jpg</v>
      </c>
    </row>
    <row r="314" spans="1:2" ht="14" x14ac:dyDescent="0.15">
      <c r="A314" s="44" t="s">
        <v>300</v>
      </c>
      <c r="B314" s="48" t="str">
        <f t="shared" si="4"/>
        <v>https://github.com/uberboutique/whataform-repo/raw/main/pictures/V0118.jpg</v>
      </c>
    </row>
    <row r="315" spans="1:2" ht="14" x14ac:dyDescent="0.15">
      <c r="A315" s="44" t="s">
        <v>1555</v>
      </c>
      <c r="B315" s="48" t="str">
        <f t="shared" si="4"/>
        <v>https://github.com/uberboutique/whataform-repo/raw/main/pictures/UB0210.jpg</v>
      </c>
    </row>
    <row r="316" spans="1:2" ht="14" x14ac:dyDescent="0.15">
      <c r="A316" s="44" t="s">
        <v>1556</v>
      </c>
      <c r="B316" s="48" t="str">
        <f t="shared" si="4"/>
        <v>https://github.com/uberboutique/whataform-repo/raw/main/pictures/UB0211.jpg</v>
      </c>
    </row>
    <row r="317" spans="1:2" ht="14" x14ac:dyDescent="0.15">
      <c r="A317" s="44" t="s">
        <v>1557</v>
      </c>
      <c r="B317" s="48" t="str">
        <f t="shared" si="4"/>
        <v>https://github.com/uberboutique/whataform-repo/raw/main/pictures/UB0212.jpg</v>
      </c>
    </row>
    <row r="318" spans="1:2" ht="14" x14ac:dyDescent="0.15">
      <c r="A318" s="44" t="s">
        <v>333</v>
      </c>
      <c r="B318" s="48" t="str">
        <f t="shared" si="4"/>
        <v>https://github.com/uberboutique/whataform-repo/raw/main/pictures/B0043.jpg</v>
      </c>
    </row>
    <row r="319" spans="1:2" ht="14" x14ac:dyDescent="0.15">
      <c r="A319" s="44" t="s">
        <v>334</v>
      </c>
      <c r="B319" s="48" t="str">
        <f t="shared" si="4"/>
        <v>https://github.com/uberboutique/whataform-repo/raw/main/pictures/B0044.jpg</v>
      </c>
    </row>
    <row r="320" spans="1:2" ht="14" x14ac:dyDescent="0.15">
      <c r="A320" s="44" t="s">
        <v>335</v>
      </c>
      <c r="B320" s="48" t="str">
        <f t="shared" si="4"/>
        <v>https://github.com/uberboutique/whataform-repo/raw/main/pictures/B0045.jpg</v>
      </c>
    </row>
    <row r="321" spans="1:2" ht="14" x14ac:dyDescent="0.15">
      <c r="A321" s="44" t="s">
        <v>1558</v>
      </c>
      <c r="B321" s="48" t="str">
        <f t="shared" si="4"/>
        <v>https://github.com/uberboutique/whataform-repo/raw/main/pictures/UB0213.jpg</v>
      </c>
    </row>
    <row r="322" spans="1:2" ht="14" x14ac:dyDescent="0.15">
      <c r="A322" s="44" t="s">
        <v>1559</v>
      </c>
      <c r="B322" s="48" t="str">
        <f t="shared" ref="B322:B327" si="5">"https://github.com/uberboutique/whataform-repo/raw/main/pictures/"&amp;A322&amp;".jpg"</f>
        <v>https://github.com/uberboutique/whataform-repo/raw/main/pictures/UB0214.jpg</v>
      </c>
    </row>
    <row r="323" spans="1:2" ht="14" x14ac:dyDescent="0.15">
      <c r="A323" s="44" t="s">
        <v>301</v>
      </c>
      <c r="B323" s="48" t="str">
        <f t="shared" si="5"/>
        <v>https://github.com/uberboutique/whataform-repo/raw/main/pictures/V0119.jpg</v>
      </c>
    </row>
    <row r="324" spans="1:2" ht="14" x14ac:dyDescent="0.15">
      <c r="A324" s="44" t="s">
        <v>1560</v>
      </c>
      <c r="B324" s="48" t="str">
        <f t="shared" si="5"/>
        <v>https://github.com/uberboutique/whataform-repo/raw/main/pictures/UB0215.jpg</v>
      </c>
    </row>
    <row r="325" spans="1:2" ht="14" x14ac:dyDescent="0.15">
      <c r="A325" s="44" t="s">
        <v>1561</v>
      </c>
      <c r="B325" s="48" t="str">
        <f t="shared" si="5"/>
        <v>https://github.com/uberboutique/whataform-repo/raw/main/pictures/UB0216.jpg</v>
      </c>
    </row>
    <row r="326" spans="1:2" ht="14" x14ac:dyDescent="0.15">
      <c r="A326" s="44" t="s">
        <v>388</v>
      </c>
      <c r="B326" s="48" t="str">
        <f t="shared" si="5"/>
        <v>https://github.com/uberboutique/whataform-repo/raw/main/pictures/V0120.jpg</v>
      </c>
    </row>
    <row r="327" spans="1:2" ht="14" x14ac:dyDescent="0.15">
      <c r="A327" s="44" t="s">
        <v>389</v>
      </c>
      <c r="B327" s="48" t="str">
        <f t="shared" si="5"/>
        <v>https://github.com/uberboutique/whataform-repo/raw/main/pictures/V0121.jpg</v>
      </c>
    </row>
    <row r="328" spans="1:2" ht="14" x14ac:dyDescent="0.15">
      <c r="A328" s="44" t="s">
        <v>390</v>
      </c>
      <c r="B328" s="48" t="str">
        <f>"https://github.com/uberboutique/whataform-repo/raw/main/pictures/"&amp;A328&amp;".jpg"</f>
        <v>https://github.com/uberboutique/whataform-repo/raw/main/pictures/B0050.jpg</v>
      </c>
    </row>
    <row r="329" spans="1:2" ht="14" x14ac:dyDescent="0.15">
      <c r="A329" s="44" t="s">
        <v>1562</v>
      </c>
      <c r="B329" s="49" t="str">
        <f>"https://github.com/uberboutique/whataform-repo/raw/main/pictures/"&amp;A329&amp;".jpg"</f>
        <v>https://github.com/uberboutique/whataform-repo/raw/main/pictures/UB0217.jpg</v>
      </c>
    </row>
    <row r="330" spans="1:2" ht="14" x14ac:dyDescent="0.15">
      <c r="A330" s="44" t="s">
        <v>1563</v>
      </c>
      <c r="B330" s="49" t="str">
        <f>"https://github.com/uberboutique/whataform-repo/raw/main/pictures/"&amp;A330&amp;".jpg"</f>
        <v>https://github.com/uberboutique/whataform-repo/raw/main/pictures/UB0218.jpg</v>
      </c>
    </row>
    <row r="331" spans="1:2" ht="14" x14ac:dyDescent="0.15">
      <c r="A331" s="44" t="s">
        <v>1564</v>
      </c>
      <c r="B331" s="49" t="str">
        <f t="shared" ref="B331:B337" si="6">"https://github.com/uberboutique/whataform-repo/raw/main/pictures/"&amp;A331&amp;".jpg"</f>
        <v>https://github.com/uberboutique/whataform-repo/raw/main/pictures/UB0219.jpg</v>
      </c>
    </row>
    <row r="332" spans="1:2" ht="14" x14ac:dyDescent="0.15">
      <c r="A332" s="44" t="s">
        <v>1565</v>
      </c>
      <c r="B332" s="49" t="str">
        <f t="shared" si="6"/>
        <v>https://github.com/uberboutique/whataform-repo/raw/main/pictures/UB0220.jpg</v>
      </c>
    </row>
    <row r="333" spans="1:2" ht="14" x14ac:dyDescent="0.15">
      <c r="A333" s="44" t="s">
        <v>1566</v>
      </c>
      <c r="B333" s="49" t="str">
        <f t="shared" si="6"/>
        <v>https://github.com/uberboutique/whataform-repo/raw/main/pictures/UB0221.jpg</v>
      </c>
    </row>
    <row r="334" spans="1:2" ht="14" x14ac:dyDescent="0.15">
      <c r="A334" s="44" t="s">
        <v>1567</v>
      </c>
      <c r="B334" s="49" t="str">
        <f t="shared" si="6"/>
        <v>https://github.com/uberboutique/whataform-repo/raw/main/pictures/UB0222.jpg</v>
      </c>
    </row>
    <row r="335" spans="1:2" ht="14" x14ac:dyDescent="0.15">
      <c r="A335" s="44" t="s">
        <v>1568</v>
      </c>
      <c r="B335" s="49" t="str">
        <f t="shared" si="6"/>
        <v>https://github.com/uberboutique/whataform-repo/raw/main/pictures/UB0223.jpg</v>
      </c>
    </row>
    <row r="336" spans="1:2" ht="14" x14ac:dyDescent="0.15">
      <c r="A336" s="44" t="s">
        <v>1569</v>
      </c>
      <c r="B336" s="49" t="str">
        <f t="shared" si="6"/>
        <v>https://github.com/uberboutique/whataform-repo/raw/main/pictures/UB0224.jpg</v>
      </c>
    </row>
    <row r="337" spans="1:2" ht="14" x14ac:dyDescent="0.15">
      <c r="A337" s="44" t="s">
        <v>1570</v>
      </c>
      <c r="B337" s="49" t="str">
        <f t="shared" si="6"/>
        <v>https://github.com/uberboutique/whataform-repo/raw/main/pictures/UB0225.jpg</v>
      </c>
    </row>
    <row r="338" spans="1:2" ht="14" x14ac:dyDescent="0.15">
      <c r="A338" s="44" t="s">
        <v>1571</v>
      </c>
      <c r="B338" s="49" t="str">
        <f t="shared" ref="B338:B346" si="7">"https://github.com/uberboutique/whataform-repo/raw/main/pictures/"&amp;A338&amp;".jpg"</f>
        <v>https://github.com/uberboutique/whataform-repo/raw/main/pictures/UB0226.jpg</v>
      </c>
    </row>
    <row r="339" spans="1:2" ht="14" x14ac:dyDescent="0.15">
      <c r="A339" s="44" t="s">
        <v>1572</v>
      </c>
      <c r="B339" s="49" t="str">
        <f t="shared" si="7"/>
        <v>https://github.com/uberboutique/whataform-repo/raw/main/pictures/UB0227.jpg</v>
      </c>
    </row>
    <row r="340" spans="1:2" ht="14" x14ac:dyDescent="0.15">
      <c r="A340" s="44" t="s">
        <v>1573</v>
      </c>
      <c r="B340" s="49" t="str">
        <f t="shared" si="7"/>
        <v>https://github.com/uberboutique/whataform-repo/raw/main/pictures/UB0228.jpg</v>
      </c>
    </row>
    <row r="341" spans="1:2" ht="14" x14ac:dyDescent="0.15">
      <c r="A341" s="44" t="s">
        <v>1574</v>
      </c>
      <c r="B341" s="49" t="str">
        <f t="shared" si="7"/>
        <v>https://github.com/uberboutique/whataform-repo/raw/main/pictures/UB0229.jpg</v>
      </c>
    </row>
    <row r="342" spans="1:2" ht="14" x14ac:dyDescent="0.15">
      <c r="A342" s="44" t="s">
        <v>1575</v>
      </c>
      <c r="B342" s="49" t="str">
        <f t="shared" si="7"/>
        <v>https://github.com/uberboutique/whataform-repo/raw/main/pictures/UB0230.jpg</v>
      </c>
    </row>
    <row r="343" spans="1:2" ht="14" x14ac:dyDescent="0.15">
      <c r="A343" s="44" t="s">
        <v>1576</v>
      </c>
      <c r="B343" s="49" t="str">
        <f t="shared" si="7"/>
        <v>https://github.com/uberboutique/whataform-repo/raw/main/pictures/UB0231.jpg</v>
      </c>
    </row>
    <row r="344" spans="1:2" ht="14" x14ac:dyDescent="0.15">
      <c r="A344" s="44" t="s">
        <v>433</v>
      </c>
      <c r="B344" s="49" t="str">
        <f t="shared" si="7"/>
        <v>https://github.com/uberboutique/whataform-repo/raw/main/pictures/B0054.jpg</v>
      </c>
    </row>
    <row r="345" spans="1:2" ht="14" x14ac:dyDescent="0.15">
      <c r="A345" s="44" t="s">
        <v>1577</v>
      </c>
      <c r="B345" s="49" t="str">
        <f t="shared" si="7"/>
        <v>https://github.com/uberboutique/whataform-repo/raw/main/pictures/UB0232.jpg</v>
      </c>
    </row>
    <row r="346" spans="1:2" ht="14" x14ac:dyDescent="0.15">
      <c r="B346" s="49" t="str">
        <f t="shared" si="7"/>
        <v>https://github.com/uberboutique/whataform-repo/raw/main/pictures/.jpg</v>
      </c>
    </row>
    <row r="347" spans="1:2" ht="14" x14ac:dyDescent="0.15">
      <c r="A347" s="44" t="s">
        <v>435</v>
      </c>
      <c r="B347" s="49" t="str">
        <f t="shared" ref="B347:B352" si="8">"https://github.com/uberboutique/whataform-repo/raw/main/pictures/"&amp;A347&amp;".jpg"</f>
        <v>https://github.com/uberboutique/whataform-repo/raw/main/pictures/B0056.jpg</v>
      </c>
    </row>
    <row r="348" spans="1:2" ht="14" x14ac:dyDescent="0.15">
      <c r="A348" s="44" t="s">
        <v>436</v>
      </c>
      <c r="B348" s="49" t="str">
        <f t="shared" si="8"/>
        <v>https://github.com/uberboutique/whataform-repo/raw/main/pictures/V0132.jpg</v>
      </c>
    </row>
    <row r="349" spans="1:2" ht="14" x14ac:dyDescent="0.15">
      <c r="A349" s="44" t="s">
        <v>1578</v>
      </c>
      <c r="B349" s="49" t="str">
        <f t="shared" si="8"/>
        <v>https://github.com/uberboutique/whataform-repo/raw/main/pictures/UB0233.jpg</v>
      </c>
    </row>
    <row r="350" spans="1:2" ht="14" x14ac:dyDescent="0.15">
      <c r="A350" s="44" t="s">
        <v>1579</v>
      </c>
      <c r="B350" s="49" t="str">
        <f t="shared" si="8"/>
        <v>https://github.com/uberboutique/whataform-repo/raw/main/pictures/UB0234.jpg</v>
      </c>
    </row>
    <row r="351" spans="1:2" ht="14" x14ac:dyDescent="0.15">
      <c r="A351" s="44" t="s">
        <v>1580</v>
      </c>
      <c r="B351" s="49" t="str">
        <f t="shared" si="8"/>
        <v>https://github.com/uberboutique/whataform-repo/raw/main/pictures/UB0235.jpg</v>
      </c>
    </row>
    <row r="352" spans="1:2" ht="14" x14ac:dyDescent="0.15">
      <c r="A352" s="44" t="s">
        <v>1581</v>
      </c>
      <c r="B352" s="49" t="str">
        <f t="shared" si="8"/>
        <v>https://github.com/uberboutique/whataform-repo/raw/main/pictures/UB0236.jpg</v>
      </c>
    </row>
    <row r="353" spans="1:2" ht="14" x14ac:dyDescent="0.15">
      <c r="A353" s="44" t="s">
        <v>1582</v>
      </c>
      <c r="B353" s="49" t="str">
        <f>"https://github.com/uberboutique/whataform-repo/raw/main/pictures/"&amp;A353&amp;".jpg"</f>
        <v>https://github.com/uberboutique/whataform-repo/raw/main/pictures/UB0237.jpg</v>
      </c>
    </row>
    <row r="354" spans="1:2" ht="14" x14ac:dyDescent="0.15">
      <c r="A354" s="44" t="s">
        <v>1583</v>
      </c>
      <c r="B354" s="49" t="str">
        <f>"https://github.com/uberboutique/whataform-repo/raw/main/pictures/"&amp;A354&amp;".jpg"</f>
        <v>https://github.com/uberboutique/whataform-repo/raw/main/pictures/UB0238.jpg</v>
      </c>
    </row>
    <row r="355" spans="1:2" ht="14" x14ac:dyDescent="0.15">
      <c r="A355" s="44" t="s">
        <v>1584</v>
      </c>
      <c r="B355" s="49" t="str">
        <f t="shared" ref="B355:B360" si="9">"https://github.com/uberboutique/whataform-repo/raw/main/pictures/"&amp;A355&amp;".jpg"</f>
        <v>https://github.com/uberboutique/whataform-repo/raw/main/pictures/UB0239.jpg</v>
      </c>
    </row>
    <row r="356" spans="1:2" ht="14" x14ac:dyDescent="0.15">
      <c r="A356" s="44" t="s">
        <v>1585</v>
      </c>
      <c r="B356" s="49" t="str">
        <f t="shared" si="9"/>
        <v>https://github.com/uberboutique/whataform-repo/raw/main/pictures/UB0240.jpg</v>
      </c>
    </row>
    <row r="357" spans="1:2" ht="14" x14ac:dyDescent="0.15">
      <c r="A357" s="44" t="s">
        <v>1586</v>
      </c>
      <c r="B357" s="49" t="str">
        <f t="shared" si="9"/>
        <v>https://github.com/uberboutique/whataform-repo/raw/main/pictures/UB0241.jpg</v>
      </c>
    </row>
    <row r="358" spans="1:2" ht="14" x14ac:dyDescent="0.15">
      <c r="A358" s="44" t="s">
        <v>1588</v>
      </c>
      <c r="B358" s="49" t="str">
        <f t="shared" si="9"/>
        <v>https://github.com/uberboutique/whataform-repo/raw/main/pictures/UB0242.jpg</v>
      </c>
    </row>
    <row r="359" spans="1:2" ht="14" x14ac:dyDescent="0.15">
      <c r="A359" s="44" t="s">
        <v>1587</v>
      </c>
      <c r="B359" s="49" t="str">
        <f t="shared" si="9"/>
        <v>https://github.com/uberboutique/whataform-repo/raw/main/pictures/UB0243.jpg</v>
      </c>
    </row>
    <row r="360" spans="1:2" ht="14" x14ac:dyDescent="0.15">
      <c r="A360" s="44" t="s">
        <v>1589</v>
      </c>
      <c r="B360" s="49" t="str">
        <f t="shared" si="9"/>
        <v>https://github.com/uberboutique/whataform-repo/raw/main/pictures/UB0244.jpg</v>
      </c>
    </row>
    <row r="361" spans="1:2" ht="14" x14ac:dyDescent="0.15">
      <c r="A361" s="44" t="s">
        <v>1590</v>
      </c>
      <c r="B361" s="49" t="str">
        <f t="shared" ref="B361:B380" si="10">"https://github.com/uberboutique/whataform-repo/raw/main/pictures/"&amp;A361&amp;".jpg"</f>
        <v>https://github.com/uberboutique/whataform-repo/raw/main/pictures/UB0245.jpg</v>
      </c>
    </row>
    <row r="362" spans="1:2" ht="14" x14ac:dyDescent="0.15">
      <c r="A362" s="44" t="s">
        <v>1591</v>
      </c>
      <c r="B362" s="49" t="str">
        <f t="shared" si="10"/>
        <v>https://github.com/uberboutique/whataform-repo/raw/main/pictures/UB0246.jpg</v>
      </c>
    </row>
    <row r="363" spans="1:2" ht="14" x14ac:dyDescent="0.15">
      <c r="A363" s="44" t="s">
        <v>1592</v>
      </c>
      <c r="B363" s="49" t="str">
        <f t="shared" si="10"/>
        <v>https://github.com/uberboutique/whataform-repo/raw/main/pictures/UB0247.jpg</v>
      </c>
    </row>
    <row r="364" spans="1:2" ht="14" x14ac:dyDescent="0.15">
      <c r="A364" s="44" t="s">
        <v>1593</v>
      </c>
      <c r="B364" s="49" t="str">
        <f t="shared" si="10"/>
        <v>https://github.com/uberboutique/whataform-repo/raw/main/pictures/UB0248.jpg</v>
      </c>
    </row>
    <row r="365" spans="1:2" ht="14" x14ac:dyDescent="0.15">
      <c r="A365" s="44" t="s">
        <v>1594</v>
      </c>
      <c r="B365" s="49" t="str">
        <f t="shared" si="10"/>
        <v>https://github.com/uberboutique/whataform-repo/raw/main/pictures/UB0249.jpg</v>
      </c>
    </row>
    <row r="366" spans="1:2" ht="14" x14ac:dyDescent="0.15">
      <c r="A366" s="44" t="s">
        <v>470</v>
      </c>
      <c r="B366" s="49" t="str">
        <f t="shared" si="10"/>
        <v>https://github.com/uberboutique/whataform-repo/raw/main/pictures/CA0015.jpg</v>
      </c>
    </row>
    <row r="367" spans="1:2" ht="14" x14ac:dyDescent="0.15">
      <c r="A367" s="44" t="s">
        <v>1595</v>
      </c>
      <c r="B367" s="49" t="str">
        <f t="shared" si="10"/>
        <v>https://github.com/uberboutique/whataform-repo/raw/main/pictures/UB0250.jpg</v>
      </c>
    </row>
    <row r="368" spans="1:2" ht="14" x14ac:dyDescent="0.15">
      <c r="A368" s="44" t="s">
        <v>472</v>
      </c>
      <c r="B368" s="49" t="str">
        <f t="shared" si="10"/>
        <v>https://github.com/uberboutique/whataform-repo/raw/main/pictures/B00058.jpg</v>
      </c>
    </row>
    <row r="369" spans="1:2" ht="14" x14ac:dyDescent="0.15">
      <c r="A369" s="44" t="s">
        <v>1596</v>
      </c>
      <c r="B369" s="49" t="str">
        <f t="shared" si="10"/>
        <v>https://github.com/uberboutique/whataform-repo/raw/main/pictures/UB0251.jpg</v>
      </c>
    </row>
    <row r="370" spans="1:2" ht="14" x14ac:dyDescent="0.15">
      <c r="A370" s="44" t="s">
        <v>1597</v>
      </c>
      <c r="B370" s="49" t="str">
        <f t="shared" si="10"/>
        <v>https://github.com/uberboutique/whataform-repo/raw/main/pictures/UB0252.jpg</v>
      </c>
    </row>
    <row r="371" spans="1:2" ht="14" x14ac:dyDescent="0.15">
      <c r="A371" s="44" t="s">
        <v>1598</v>
      </c>
      <c r="B371" s="49" t="str">
        <f t="shared" si="10"/>
        <v>https://github.com/uberboutique/whataform-repo/raw/main/pictures/UB0253.jpg</v>
      </c>
    </row>
    <row r="372" spans="1:2" ht="14" x14ac:dyDescent="0.15">
      <c r="A372" s="44" t="s">
        <v>1599</v>
      </c>
      <c r="B372" s="49" t="str">
        <f t="shared" si="10"/>
        <v>https://github.com/uberboutique/whataform-repo/raw/main/pictures/UB0254.jpg</v>
      </c>
    </row>
    <row r="373" spans="1:2" ht="14" x14ac:dyDescent="0.15">
      <c r="A373" s="44" t="s">
        <v>1600</v>
      </c>
      <c r="B373" s="49" t="str">
        <f t="shared" si="10"/>
        <v>https://github.com/uberboutique/whataform-repo/raw/main/pictures/UB0255.jpg</v>
      </c>
    </row>
    <row r="374" spans="1:2" ht="14" x14ac:dyDescent="0.15">
      <c r="A374" s="44" t="s">
        <v>1601</v>
      </c>
      <c r="B374" s="49" t="str">
        <f t="shared" si="10"/>
        <v>https://github.com/uberboutique/whataform-repo/raw/main/pictures/UB0256.jpg</v>
      </c>
    </row>
    <row r="375" spans="1:2" ht="14" x14ac:dyDescent="0.15">
      <c r="A375" s="44" t="s">
        <v>1602</v>
      </c>
      <c r="B375" s="49" t="str">
        <f t="shared" si="10"/>
        <v>https://github.com/uberboutique/whataform-repo/raw/main/pictures/UB0257.jpg</v>
      </c>
    </row>
    <row r="376" spans="1:2" ht="14" x14ac:dyDescent="0.15">
      <c r="A376" s="44" t="s">
        <v>1603</v>
      </c>
      <c r="B376" s="49" t="str">
        <f t="shared" si="10"/>
        <v>https://github.com/uberboutique/whataform-repo/raw/main/pictures/UB0258.jpg</v>
      </c>
    </row>
    <row r="377" spans="1:2" ht="14" x14ac:dyDescent="0.15">
      <c r="A377" s="44" t="s">
        <v>639</v>
      </c>
      <c r="B377" s="49" t="str">
        <f t="shared" si="10"/>
        <v>https://github.com/uberboutique/whataform-repo/raw/main/pictures/P0024.jpg</v>
      </c>
    </row>
    <row r="378" spans="1:2" ht="14" x14ac:dyDescent="0.15">
      <c r="A378" s="44" t="s">
        <v>1604</v>
      </c>
      <c r="B378" s="49" t="str">
        <f t="shared" si="10"/>
        <v>https://github.com/uberboutique/whataform-repo/raw/main/pictures/UB0259.jpg</v>
      </c>
    </row>
    <row r="379" spans="1:2" ht="14" x14ac:dyDescent="0.15">
      <c r="A379" s="44" t="s">
        <v>1605</v>
      </c>
      <c r="B379" s="49" t="str">
        <f t="shared" si="10"/>
        <v>https://github.com/uberboutique/whataform-repo/raw/main/pictures/UB0260.jpg</v>
      </c>
    </row>
    <row r="380" spans="1:2" ht="14" x14ac:dyDescent="0.15">
      <c r="A380" s="44" t="s">
        <v>1606</v>
      </c>
      <c r="B380" s="49" t="str">
        <f t="shared" si="10"/>
        <v>https://github.com/uberboutique/whataform-repo/raw/main/pictures/UB0261.jpg</v>
      </c>
    </row>
    <row r="381" spans="1:2" ht="14" x14ac:dyDescent="0.15">
      <c r="A381" s="44" t="s">
        <v>1607</v>
      </c>
      <c r="B381" s="49" t="str">
        <f t="shared" ref="B381:B412" si="11">"https://github.com/uberboutique/whataform-repo/raw/main/pictures/"&amp;A381&amp;".jpg"</f>
        <v>https://github.com/uberboutique/whataform-repo/raw/main/pictures/UB0262.jpg</v>
      </c>
    </row>
    <row r="382" spans="1:2" ht="14" x14ac:dyDescent="0.15">
      <c r="A382" s="44" t="s">
        <v>1608</v>
      </c>
      <c r="B382" s="49" t="str">
        <f t="shared" si="11"/>
        <v>https://github.com/uberboutique/whataform-repo/raw/main/pictures/UB0263.jpg</v>
      </c>
    </row>
    <row r="383" spans="1:2" ht="14" x14ac:dyDescent="0.15">
      <c r="A383" s="44" t="s">
        <v>1609</v>
      </c>
      <c r="B383" s="49" t="str">
        <f t="shared" si="11"/>
        <v>https://github.com/uberboutique/whataform-repo/raw/main/pictures/UB0264.jpg</v>
      </c>
    </row>
    <row r="384" spans="1:2" ht="14" x14ac:dyDescent="0.15">
      <c r="A384" s="44" t="s">
        <v>1610</v>
      </c>
      <c r="B384" s="49" t="str">
        <f t="shared" si="11"/>
        <v>https://github.com/uberboutique/whataform-repo/raw/main/pictures/UB0265.jpg</v>
      </c>
    </row>
    <row r="385" spans="1:2" ht="14" x14ac:dyDescent="0.15">
      <c r="A385" s="44" t="s">
        <v>1611</v>
      </c>
      <c r="B385" s="49" t="str">
        <f t="shared" si="11"/>
        <v>https://github.com/uberboutique/whataform-repo/raw/main/pictures/UB0266.jpg</v>
      </c>
    </row>
    <row r="386" spans="1:2" ht="14" x14ac:dyDescent="0.15">
      <c r="A386" s="44" t="s">
        <v>1612</v>
      </c>
      <c r="B386" s="49" t="str">
        <f t="shared" si="11"/>
        <v>https://github.com/uberboutique/whataform-repo/raw/main/pictures/UB0267.jpg</v>
      </c>
    </row>
    <row r="387" spans="1:2" ht="14" x14ac:dyDescent="0.15">
      <c r="A387" s="44" t="s">
        <v>1613</v>
      </c>
      <c r="B387" s="49" t="str">
        <f t="shared" si="11"/>
        <v>https://github.com/uberboutique/whataform-repo/raw/main/pictures/UB0268.jpg</v>
      </c>
    </row>
    <row r="388" spans="1:2" ht="14" x14ac:dyDescent="0.15">
      <c r="A388" s="44" t="s">
        <v>1614</v>
      </c>
      <c r="B388" s="49" t="str">
        <f t="shared" si="11"/>
        <v>https://github.com/uberboutique/whataform-repo/raw/main/pictures/UB0269.jpg</v>
      </c>
    </row>
    <row r="389" spans="1:2" ht="14" x14ac:dyDescent="0.15">
      <c r="A389" s="44" t="s">
        <v>1616</v>
      </c>
      <c r="B389" s="49" t="str">
        <f t="shared" si="11"/>
        <v>https://github.com/uberboutique/whataform-repo/raw/main/pictures/BU0270.jpg</v>
      </c>
    </row>
    <row r="390" spans="1:2" ht="14" x14ac:dyDescent="0.15">
      <c r="A390" s="44" t="s">
        <v>1617</v>
      </c>
      <c r="B390" s="49" t="str">
        <f t="shared" si="11"/>
        <v>https://github.com/uberboutique/whataform-repo/raw/main/pictures/BU0271.jpg</v>
      </c>
    </row>
    <row r="391" spans="1:2" ht="14" x14ac:dyDescent="0.15">
      <c r="A391" s="44" t="s">
        <v>1615</v>
      </c>
      <c r="B391" s="49" t="str">
        <f t="shared" si="11"/>
        <v>https://github.com/uberboutique/whataform-repo/raw/main/pictures/BU0272.jpg</v>
      </c>
    </row>
    <row r="392" spans="1:2" ht="14" x14ac:dyDescent="0.15">
      <c r="A392" s="44" t="s">
        <v>1618</v>
      </c>
      <c r="B392" s="49" t="str">
        <f t="shared" si="11"/>
        <v>https://github.com/uberboutique/whataform-repo/raw/main/pictures/BU0273.jpg</v>
      </c>
    </row>
    <row r="393" spans="1:2" ht="14" x14ac:dyDescent="0.15">
      <c r="A393" s="44" t="s">
        <v>1619</v>
      </c>
      <c r="B393" s="49" t="str">
        <f t="shared" si="11"/>
        <v>https://github.com/uberboutique/whataform-repo/raw/main/pictures/BU0274.jpg</v>
      </c>
    </row>
    <row r="394" spans="1:2" ht="14" x14ac:dyDescent="0.15">
      <c r="A394" s="44" t="s">
        <v>1620</v>
      </c>
      <c r="B394" s="49" t="str">
        <f t="shared" si="11"/>
        <v>https://github.com/uberboutique/whataform-repo/raw/main/pictures/BU0275.jpg</v>
      </c>
    </row>
    <row r="395" spans="1:2" ht="14" x14ac:dyDescent="0.15">
      <c r="A395" s="44" t="s">
        <v>1621</v>
      </c>
      <c r="B395" s="49" t="str">
        <f t="shared" si="11"/>
        <v>https://github.com/uberboutique/whataform-repo/raw/main/pictures/BU0276.jpg</v>
      </c>
    </row>
    <row r="396" spans="1:2" ht="14" x14ac:dyDescent="0.15">
      <c r="A396" s="44" t="s">
        <v>1622</v>
      </c>
      <c r="B396" s="49" t="str">
        <f t="shared" si="11"/>
        <v>https://github.com/uberboutique/whataform-repo/raw/main/pictures/BU0277.jpg</v>
      </c>
    </row>
    <row r="397" spans="1:2" ht="14" x14ac:dyDescent="0.15">
      <c r="A397" s="44" t="s">
        <v>1623</v>
      </c>
      <c r="B397" s="49" t="str">
        <f t="shared" si="11"/>
        <v>https://github.com/uberboutique/whataform-repo/raw/main/pictures/BU0278.jpg</v>
      </c>
    </row>
    <row r="398" spans="1:2" ht="14" x14ac:dyDescent="0.15">
      <c r="A398" s="44" t="s">
        <v>1624</v>
      </c>
      <c r="B398" s="49" t="str">
        <f t="shared" si="11"/>
        <v>https://github.com/uberboutique/whataform-repo/raw/main/pictures/BU0279.jpg</v>
      </c>
    </row>
    <row r="399" spans="1:2" ht="14" x14ac:dyDescent="0.15">
      <c r="A399" s="44" t="s">
        <v>1625</v>
      </c>
      <c r="B399" s="49" t="str">
        <f t="shared" si="11"/>
        <v>https://github.com/uberboutique/whataform-repo/raw/main/pictures/BU0280.jpg</v>
      </c>
    </row>
    <row r="400" spans="1:2" ht="14" x14ac:dyDescent="0.15">
      <c r="A400" s="44" t="s">
        <v>1626</v>
      </c>
      <c r="B400" s="49" t="str">
        <f t="shared" si="11"/>
        <v>https://github.com/uberboutique/whataform-repo/raw/main/pictures/BU0281.jpg</v>
      </c>
    </row>
    <row r="401" spans="1:2" ht="14" x14ac:dyDescent="0.15">
      <c r="A401" s="44" t="s">
        <v>1627</v>
      </c>
      <c r="B401" s="49" t="str">
        <f t="shared" si="11"/>
        <v>https://github.com/uberboutique/whataform-repo/raw/main/pictures/BU0282.jpg</v>
      </c>
    </row>
    <row r="402" spans="1:2" ht="14" x14ac:dyDescent="0.15">
      <c r="A402" s="44" t="s">
        <v>1628</v>
      </c>
      <c r="B402" s="49" t="str">
        <f t="shared" si="11"/>
        <v>https://github.com/uberboutique/whataform-repo/raw/main/pictures/BU0283.jpg</v>
      </c>
    </row>
    <row r="403" spans="1:2" ht="14" x14ac:dyDescent="0.15">
      <c r="A403" s="44" t="s">
        <v>1629</v>
      </c>
      <c r="B403" s="49" t="str">
        <f t="shared" si="11"/>
        <v>https://github.com/uberboutique/whataform-repo/raw/main/pictures/BU0284.jpg</v>
      </c>
    </row>
    <row r="404" spans="1:2" ht="14" x14ac:dyDescent="0.15">
      <c r="A404" s="44" t="s">
        <v>1630</v>
      </c>
      <c r="B404" s="49" t="str">
        <f t="shared" si="11"/>
        <v>https://github.com/uberboutique/whataform-repo/raw/main/pictures/BU0285.jpg</v>
      </c>
    </row>
    <row r="405" spans="1:2" ht="14" x14ac:dyDescent="0.15">
      <c r="A405" s="44" t="s">
        <v>667</v>
      </c>
      <c r="B405" s="49" t="str">
        <f t="shared" si="11"/>
        <v>https://github.com/uberboutique/whataform-repo/raw/main/pictures/A0018.jpg</v>
      </c>
    </row>
    <row r="406" spans="1:2" ht="14" x14ac:dyDescent="0.15">
      <c r="A406" s="44" t="s">
        <v>1631</v>
      </c>
      <c r="B406" s="49" t="str">
        <f t="shared" si="11"/>
        <v>https://github.com/uberboutique/whataform-repo/raw/main/pictures/BU0286.jpg</v>
      </c>
    </row>
    <row r="407" spans="1:2" ht="14" x14ac:dyDescent="0.15">
      <c r="A407" s="44" t="s">
        <v>1632</v>
      </c>
      <c r="B407" s="49" t="str">
        <f t="shared" si="11"/>
        <v>https://github.com/uberboutique/whataform-repo/raw/main/pictures/BU0287.jpg</v>
      </c>
    </row>
    <row r="408" spans="1:2" ht="14" x14ac:dyDescent="0.15">
      <c r="A408" s="44" t="s">
        <v>1633</v>
      </c>
      <c r="B408" s="49" t="str">
        <f t="shared" si="11"/>
        <v>https://github.com/uberboutique/whataform-repo/raw/main/pictures/BU0288.jpg</v>
      </c>
    </row>
    <row r="409" spans="1:2" ht="14" x14ac:dyDescent="0.15">
      <c r="A409" s="44" t="s">
        <v>1634</v>
      </c>
      <c r="B409" s="49" t="str">
        <f t="shared" si="11"/>
        <v>https://github.com/uberboutique/whataform-repo/raw/main/pictures/BU0289.jpg</v>
      </c>
    </row>
    <row r="410" spans="1:2" ht="14" x14ac:dyDescent="0.15">
      <c r="A410" s="44" t="s">
        <v>1635</v>
      </c>
      <c r="B410" s="49" t="str">
        <f t="shared" si="11"/>
        <v>https://github.com/uberboutique/whataform-repo/raw/main/pictures/BU0290.jpg</v>
      </c>
    </row>
    <row r="411" spans="1:2" ht="14" x14ac:dyDescent="0.15">
      <c r="A411" s="44" t="s">
        <v>1636</v>
      </c>
      <c r="B411" s="49" t="str">
        <f t="shared" si="11"/>
        <v>https://github.com/uberboutique/whataform-repo/raw/main/pictures/BU0291.jpg</v>
      </c>
    </row>
    <row r="412" spans="1:2" ht="14" x14ac:dyDescent="0.15">
      <c r="A412" s="44" t="s">
        <v>1637</v>
      </c>
      <c r="B412" s="49" t="str">
        <f t="shared" si="11"/>
        <v>https://github.com/uberboutique/whataform-repo/raw/main/pictures/BU0292.jpg</v>
      </c>
    </row>
    <row r="413" spans="1:2" ht="14" x14ac:dyDescent="0.15">
      <c r="A413" s="44" t="s">
        <v>1638</v>
      </c>
      <c r="B413" s="49" t="str">
        <f t="shared" ref="B413:B444" si="12">"https://github.com/uberboutique/whataform-repo/raw/main/pictures/"&amp;A413&amp;".jpg"</f>
        <v>https://github.com/uberboutique/whataform-repo/raw/main/pictures/BU0293.jpg</v>
      </c>
    </row>
    <row r="414" spans="1:2" ht="14" x14ac:dyDescent="0.15">
      <c r="A414" s="44" t="s">
        <v>1639</v>
      </c>
      <c r="B414" s="49" t="str">
        <f t="shared" si="12"/>
        <v>https://github.com/uberboutique/whataform-repo/raw/main/pictures/BU0294.jpg</v>
      </c>
    </row>
    <row r="415" spans="1:2" ht="14" x14ac:dyDescent="0.15">
      <c r="A415" s="44" t="s">
        <v>1773</v>
      </c>
      <c r="B415" s="49" t="str">
        <f t="shared" si="12"/>
        <v>https://github.com/uberboutique/whataform-repo/raw/main/pictures/UB0295.jpg</v>
      </c>
    </row>
    <row r="416" spans="1:2" ht="14" x14ac:dyDescent="0.15">
      <c r="A416" s="44" t="s">
        <v>1772</v>
      </c>
      <c r="B416" s="49" t="str">
        <f t="shared" si="12"/>
        <v>https://github.com/uberboutique/whataform-repo/raw/main/pictures/UB0296.jpg</v>
      </c>
    </row>
    <row r="417" spans="1:2" ht="14" x14ac:dyDescent="0.15">
      <c r="A417" s="44" t="s">
        <v>1771</v>
      </c>
      <c r="B417" s="49" t="str">
        <f t="shared" si="12"/>
        <v>https://github.com/uberboutique/whataform-repo/raw/main/pictures/UB0297.jpg</v>
      </c>
    </row>
    <row r="418" spans="1:2" ht="14" x14ac:dyDescent="0.15">
      <c r="A418" s="44" t="s">
        <v>1640</v>
      </c>
      <c r="B418" s="49" t="str">
        <f t="shared" si="12"/>
        <v>https://github.com/uberboutique/whataform-repo/raw/main/pictures/BU0298.jpg</v>
      </c>
    </row>
    <row r="419" spans="1:2" ht="14" x14ac:dyDescent="0.15">
      <c r="A419" s="44" t="s">
        <v>1641</v>
      </c>
      <c r="B419" s="49" t="str">
        <f t="shared" si="12"/>
        <v>https://github.com/uberboutique/whataform-repo/raw/main/pictures/BU0299.jpg</v>
      </c>
    </row>
    <row r="420" spans="1:2" ht="14" x14ac:dyDescent="0.15">
      <c r="A420" s="44" t="s">
        <v>1642</v>
      </c>
      <c r="B420" s="49" t="str">
        <f t="shared" si="12"/>
        <v>https://github.com/uberboutique/whataform-repo/raw/main/pictures/BU0300.jpg</v>
      </c>
    </row>
    <row r="421" spans="1:2" ht="14" x14ac:dyDescent="0.15">
      <c r="A421" s="44" t="s">
        <v>1643</v>
      </c>
      <c r="B421" s="49" t="str">
        <f t="shared" si="12"/>
        <v>https://github.com/uberboutique/whataform-repo/raw/main/pictures/BU0301.jpg</v>
      </c>
    </row>
    <row r="422" spans="1:2" ht="14" x14ac:dyDescent="0.15">
      <c r="A422" s="44" t="s">
        <v>1644</v>
      </c>
      <c r="B422" s="49" t="str">
        <f t="shared" si="12"/>
        <v>https://github.com/uberboutique/whataform-repo/raw/main/pictures/BU0302.jpg</v>
      </c>
    </row>
    <row r="423" spans="1:2" ht="14" x14ac:dyDescent="0.15">
      <c r="A423" s="44" t="s">
        <v>1645</v>
      </c>
      <c r="B423" s="49" t="str">
        <f t="shared" si="12"/>
        <v>https://github.com/uberboutique/whataform-repo/raw/main/pictures/BU0303.jpg</v>
      </c>
    </row>
    <row r="424" spans="1:2" ht="14" x14ac:dyDescent="0.15">
      <c r="A424" s="44" t="s">
        <v>1646</v>
      </c>
      <c r="B424" s="49" t="str">
        <f t="shared" si="12"/>
        <v>https://github.com/uberboutique/whataform-repo/raw/main/pictures/BU0304.jpg</v>
      </c>
    </row>
    <row r="425" spans="1:2" ht="14" x14ac:dyDescent="0.15">
      <c r="A425" s="44" t="s">
        <v>1647</v>
      </c>
      <c r="B425" s="49" t="str">
        <f t="shared" si="12"/>
        <v>https://github.com/uberboutique/whataform-repo/raw/main/pictures/BU0305.jpg</v>
      </c>
    </row>
    <row r="426" spans="1:2" ht="14" x14ac:dyDescent="0.15">
      <c r="A426" s="44" t="s">
        <v>1114</v>
      </c>
      <c r="B426" s="49" t="str">
        <f t="shared" si="12"/>
        <v>https://github.com/uberboutique/whataform-repo/raw/main/pictures/T0047.jpg</v>
      </c>
    </row>
    <row r="427" spans="1:2" ht="14" x14ac:dyDescent="0.15">
      <c r="A427" s="44" t="s">
        <v>1648</v>
      </c>
      <c r="B427" s="49" t="str">
        <f t="shared" si="12"/>
        <v>https://github.com/uberboutique/whataform-repo/raw/main/pictures/BU0306.jpg</v>
      </c>
    </row>
    <row r="428" spans="1:2" ht="14" x14ac:dyDescent="0.15">
      <c r="A428" s="44" t="s">
        <v>1649</v>
      </c>
      <c r="B428" s="49" t="str">
        <f t="shared" si="12"/>
        <v>https://github.com/uberboutique/whataform-repo/raw/main/pictures/BU0307.jpg</v>
      </c>
    </row>
    <row r="429" spans="1:2" ht="14" x14ac:dyDescent="0.15">
      <c r="A429" s="44" t="s">
        <v>1650</v>
      </c>
      <c r="B429" s="49" t="str">
        <f t="shared" si="12"/>
        <v>https://github.com/uberboutique/whataform-repo/raw/main/pictures/BU0308.jpg</v>
      </c>
    </row>
    <row r="430" spans="1:2" ht="14" x14ac:dyDescent="0.15">
      <c r="A430" s="44" t="s">
        <v>1651</v>
      </c>
      <c r="B430" s="49" t="str">
        <f t="shared" si="12"/>
        <v>https://github.com/uberboutique/whataform-repo/raw/main/pictures/BU0309.jpg</v>
      </c>
    </row>
    <row r="431" spans="1:2" ht="14" x14ac:dyDescent="0.15">
      <c r="A431" s="44" t="s">
        <v>1652</v>
      </c>
      <c r="B431" s="49" t="str">
        <f t="shared" si="12"/>
        <v>https://github.com/uberboutique/whataform-repo/raw/main/pictures/BU0310.jpg</v>
      </c>
    </row>
    <row r="432" spans="1:2" ht="14" x14ac:dyDescent="0.15">
      <c r="A432" s="44" t="s">
        <v>1653</v>
      </c>
      <c r="B432" s="49" t="str">
        <f t="shared" si="12"/>
        <v>https://github.com/uberboutique/whataform-repo/raw/main/pictures/BU0311.jpg</v>
      </c>
    </row>
    <row r="433" spans="1:2" ht="14" x14ac:dyDescent="0.15">
      <c r="A433" s="44" t="s">
        <v>1655</v>
      </c>
      <c r="B433" s="49" t="str">
        <f t="shared" si="12"/>
        <v>https://github.com/uberboutique/whataform-repo/raw/main/pictures/BU0312.jpg</v>
      </c>
    </row>
    <row r="434" spans="1:2" ht="14" x14ac:dyDescent="0.15">
      <c r="A434" s="44" t="s">
        <v>1656</v>
      </c>
      <c r="B434" s="49" t="str">
        <f t="shared" si="12"/>
        <v>https://github.com/uberboutique/whataform-repo/raw/main/pictures/BU0313.jpg</v>
      </c>
    </row>
    <row r="435" spans="1:2" ht="14" x14ac:dyDescent="0.15">
      <c r="A435" s="44" t="s">
        <v>1123</v>
      </c>
      <c r="B435" s="49" t="str">
        <f t="shared" si="12"/>
        <v>https://github.com/uberboutique/whataform-repo/raw/main/pictures/T0052.jpg</v>
      </c>
    </row>
    <row r="436" spans="1:2" ht="14" x14ac:dyDescent="0.15">
      <c r="A436" s="44" t="s">
        <v>1657</v>
      </c>
      <c r="B436" s="49" t="str">
        <f t="shared" si="12"/>
        <v>https://github.com/uberboutique/whataform-repo/raw/main/pictures/BU0314.jpg</v>
      </c>
    </row>
    <row r="437" spans="1:2" ht="14" x14ac:dyDescent="0.15">
      <c r="A437" s="44" t="s">
        <v>1125</v>
      </c>
      <c r="B437" s="49" t="str">
        <f t="shared" si="12"/>
        <v>https://github.com/uberboutique/whataform-repo/raw/main/pictures/B0084.jpg</v>
      </c>
    </row>
    <row r="438" spans="1:2" ht="14" x14ac:dyDescent="0.15">
      <c r="A438" s="44" t="s">
        <v>1658</v>
      </c>
      <c r="B438" s="49" t="str">
        <f t="shared" si="12"/>
        <v>https://github.com/uberboutique/whataform-repo/raw/main/pictures/BU0315.jpg</v>
      </c>
    </row>
    <row r="439" spans="1:2" ht="14" x14ac:dyDescent="0.15">
      <c r="A439" s="44" t="s">
        <v>1659</v>
      </c>
      <c r="B439" s="49" t="str">
        <f t="shared" si="12"/>
        <v>https://github.com/uberboutique/whataform-repo/raw/main/pictures/BU0316.jpg</v>
      </c>
    </row>
    <row r="440" spans="1:2" ht="14" x14ac:dyDescent="0.15">
      <c r="A440" s="44" t="s">
        <v>1660</v>
      </c>
      <c r="B440" s="49" t="str">
        <f t="shared" si="12"/>
        <v>https://github.com/uberboutique/whataform-repo/raw/main/pictures/BU0317.jpg</v>
      </c>
    </row>
    <row r="441" spans="1:2" ht="14" x14ac:dyDescent="0.15">
      <c r="A441" s="44" t="s">
        <v>1129</v>
      </c>
      <c r="B441" s="49" t="str">
        <f t="shared" si="12"/>
        <v>https://github.com/uberboutique/whataform-repo/raw/main/pictures/P0028.jpg</v>
      </c>
    </row>
    <row r="442" spans="1:2" ht="14" x14ac:dyDescent="0.15">
      <c r="A442" s="44" t="s">
        <v>1661</v>
      </c>
      <c r="B442" s="49" t="str">
        <f t="shared" si="12"/>
        <v>https://github.com/uberboutique/whataform-repo/raw/main/pictures/BU0318.jpg</v>
      </c>
    </row>
    <row r="443" spans="1:2" ht="14" x14ac:dyDescent="0.15">
      <c r="A443" s="44" t="s">
        <v>1131</v>
      </c>
      <c r="B443" s="49" t="str">
        <f t="shared" si="12"/>
        <v>https://github.com/uberboutique/whataform-repo/raw/main/pictures/P0030.jpg</v>
      </c>
    </row>
    <row r="444" spans="1:2" ht="14" x14ac:dyDescent="0.15">
      <c r="A444" s="44" t="s">
        <v>1662</v>
      </c>
      <c r="B444" s="49" t="str">
        <f t="shared" si="12"/>
        <v>https://github.com/uberboutique/whataform-repo/raw/main/pictures/BU0319.jpg</v>
      </c>
    </row>
    <row r="445" spans="1:2" ht="14" x14ac:dyDescent="0.15">
      <c r="A445" s="44" t="s">
        <v>1663</v>
      </c>
      <c r="B445" s="49" t="str">
        <f t="shared" ref="B445:B476" si="13">"https://github.com/uberboutique/whataform-repo/raw/main/pictures/"&amp;A445&amp;".jpg"</f>
        <v>https://github.com/uberboutique/whataform-repo/raw/main/pictures/BU0320.jpg</v>
      </c>
    </row>
    <row r="446" spans="1:2" ht="14" x14ac:dyDescent="0.15">
      <c r="A446" s="44" t="s">
        <v>1664</v>
      </c>
      <c r="B446" s="49" t="str">
        <f t="shared" si="13"/>
        <v>https://github.com/uberboutique/whataform-repo/raw/main/pictures/BU0321.jpg</v>
      </c>
    </row>
    <row r="447" spans="1:2" ht="14" x14ac:dyDescent="0.15">
      <c r="A447" s="44" t="s">
        <v>1654</v>
      </c>
      <c r="B447" s="49" t="str">
        <f t="shared" si="13"/>
        <v>https://github.com/uberboutique/whataform-repo/raw/main/pictures/BU0322.jpg</v>
      </c>
    </row>
    <row r="448" spans="1:2" ht="14" x14ac:dyDescent="0.15">
      <c r="A448" s="44" t="s">
        <v>1665</v>
      </c>
      <c r="B448" s="49" t="str">
        <f t="shared" si="13"/>
        <v>https://github.com/uberboutique/whataform-repo/raw/main/pictures/BU0323.jpg</v>
      </c>
    </row>
    <row r="449" spans="1:2" ht="14" x14ac:dyDescent="0.15">
      <c r="A449" s="44" t="s">
        <v>1666</v>
      </c>
      <c r="B449" s="49" t="str">
        <f t="shared" si="13"/>
        <v>https://github.com/uberboutique/whataform-repo/raw/main/pictures/BU0324.jpg</v>
      </c>
    </row>
    <row r="450" spans="1:2" ht="14" x14ac:dyDescent="0.15">
      <c r="B450" s="49" t="str">
        <f t="shared" si="13"/>
        <v>https://github.com/uberboutique/whataform-repo/raw/main/pictures/.jpg</v>
      </c>
    </row>
    <row r="451" spans="1:2" ht="14" x14ac:dyDescent="0.15">
      <c r="A451" s="44" t="s">
        <v>1667</v>
      </c>
      <c r="B451" s="49" t="str">
        <f t="shared" si="13"/>
        <v>https://github.com/uberboutique/whataform-repo/raw/main/pictures/BU0325.jpg</v>
      </c>
    </row>
    <row r="452" spans="1:2" ht="14" x14ac:dyDescent="0.15">
      <c r="A452" s="44" t="s">
        <v>1668</v>
      </c>
      <c r="B452" s="49" t="str">
        <f t="shared" si="13"/>
        <v>https://github.com/uberboutique/whataform-repo/raw/main/pictures/BU0326.jpg</v>
      </c>
    </row>
    <row r="453" spans="1:2" ht="14" x14ac:dyDescent="0.15">
      <c r="A453" s="44" t="s">
        <v>1144</v>
      </c>
      <c r="B453" s="49" t="str">
        <f t="shared" si="13"/>
        <v>https://github.com/uberboutique/whataform-repo/raw/main/pictures/V00117.jpg</v>
      </c>
    </row>
    <row r="454" spans="1:2" ht="14" x14ac:dyDescent="0.15">
      <c r="A454" s="44" t="s">
        <v>1669</v>
      </c>
      <c r="B454" s="49" t="str">
        <f t="shared" si="13"/>
        <v>https://github.com/uberboutique/whataform-repo/raw/main/pictures/BU0327.jpg</v>
      </c>
    </row>
    <row r="455" spans="1:2" ht="14" x14ac:dyDescent="0.15">
      <c r="B455" s="49" t="str">
        <f t="shared" si="13"/>
        <v>https://github.com/uberboutique/whataform-repo/raw/main/pictures/.jpg</v>
      </c>
    </row>
    <row r="456" spans="1:2" ht="14" x14ac:dyDescent="0.15">
      <c r="A456" s="44" t="s">
        <v>1670</v>
      </c>
      <c r="B456" s="49" t="str">
        <f t="shared" si="13"/>
        <v>https://github.com/uberboutique/whataform-repo/raw/main/pictures/BU0328.jpg</v>
      </c>
    </row>
    <row r="457" spans="1:2" ht="14" x14ac:dyDescent="0.15">
      <c r="A457" s="44" t="s">
        <v>1671</v>
      </c>
      <c r="B457" s="49" t="str">
        <f t="shared" si="13"/>
        <v>https://github.com/uberboutique/whataform-repo/raw/main/pictures/BU0329.jpg</v>
      </c>
    </row>
    <row r="458" spans="1:2" ht="14" x14ac:dyDescent="0.15">
      <c r="A458" s="44" t="s">
        <v>1672</v>
      </c>
      <c r="B458" s="49" t="str">
        <f t="shared" si="13"/>
        <v>https://github.com/uberboutique/whataform-repo/raw/main/pictures/BU0330.jpg</v>
      </c>
    </row>
    <row r="459" spans="1:2" ht="14" x14ac:dyDescent="0.15">
      <c r="A459" s="44" t="s">
        <v>1673</v>
      </c>
      <c r="B459" s="49" t="str">
        <f t="shared" si="13"/>
        <v>https://github.com/uberboutique/whataform-repo/raw/main/pictures/BU0331.jpg</v>
      </c>
    </row>
    <row r="460" spans="1:2" ht="14" x14ac:dyDescent="0.15">
      <c r="A460" s="44" t="s">
        <v>1151</v>
      </c>
      <c r="B460" s="49" t="str">
        <f t="shared" si="13"/>
        <v>https://github.com/uberboutique/whataform-repo/raw/main/pictures/P0037.jpg</v>
      </c>
    </row>
    <row r="461" spans="1:2" ht="14" x14ac:dyDescent="0.15">
      <c r="A461" s="44" t="s">
        <v>1674</v>
      </c>
      <c r="B461" s="49" t="str">
        <f t="shared" si="13"/>
        <v>https://github.com/uberboutique/whataform-repo/raw/main/pictures/BU0332.jpg</v>
      </c>
    </row>
    <row r="462" spans="1:2" ht="14" x14ac:dyDescent="0.15">
      <c r="A462" s="44" t="s">
        <v>1138</v>
      </c>
      <c r="B462" s="49" t="str">
        <f t="shared" si="13"/>
        <v>https://github.com/uberboutique/whataform-repo/raw/main/pictures/T0057.jpg</v>
      </c>
    </row>
    <row r="463" spans="1:2" ht="14" x14ac:dyDescent="0.15">
      <c r="A463" s="44" t="s">
        <v>1152</v>
      </c>
      <c r="B463" s="49" t="str">
        <f t="shared" si="13"/>
        <v>https://github.com/uberboutique/whataform-repo/raw/main/pictures/P0038.jpg</v>
      </c>
    </row>
    <row r="464" spans="1:2" ht="14" x14ac:dyDescent="0.15">
      <c r="A464" s="44" t="s">
        <v>1675</v>
      </c>
      <c r="B464" s="49" t="str">
        <f t="shared" si="13"/>
        <v>https://github.com/uberboutique/whataform-repo/raw/main/pictures/BU0333.jpg</v>
      </c>
    </row>
    <row r="465" spans="1:2" ht="14" x14ac:dyDescent="0.15">
      <c r="A465" s="44" t="s">
        <v>1676</v>
      </c>
      <c r="B465" s="49" t="str">
        <f t="shared" si="13"/>
        <v>https://github.com/uberboutique/whataform-repo/raw/main/pictures/BU0334.jpg</v>
      </c>
    </row>
    <row r="466" spans="1:2" ht="14" x14ac:dyDescent="0.15">
      <c r="A466" s="44" t="s">
        <v>1677</v>
      </c>
      <c r="B466" s="49" t="str">
        <f t="shared" si="13"/>
        <v>https://github.com/uberboutique/whataform-repo/raw/main/pictures/BU0335.jpg</v>
      </c>
    </row>
    <row r="467" spans="1:2" ht="14" x14ac:dyDescent="0.15">
      <c r="A467" s="44" t="s">
        <v>1678</v>
      </c>
      <c r="B467" s="49" t="str">
        <f t="shared" si="13"/>
        <v>https://github.com/uberboutique/whataform-repo/raw/main/pictures/BU0336.jpg</v>
      </c>
    </row>
    <row r="468" spans="1:2" ht="14" x14ac:dyDescent="0.15">
      <c r="A468" s="44" t="s">
        <v>1679</v>
      </c>
      <c r="B468" s="49" t="str">
        <f t="shared" si="13"/>
        <v>https://github.com/uberboutique/whataform-repo/raw/main/pictures/BU0337.jpg</v>
      </c>
    </row>
    <row r="469" spans="1:2" ht="14" x14ac:dyDescent="0.15">
      <c r="A469" s="44" t="s">
        <v>1680</v>
      </c>
      <c r="B469" s="49" t="str">
        <f t="shared" si="13"/>
        <v>https://github.com/uberboutique/whataform-repo/raw/main/pictures/BU0338.jpg</v>
      </c>
    </row>
    <row r="470" spans="1:2" ht="14" x14ac:dyDescent="0.15">
      <c r="A470" s="44" t="s">
        <v>1681</v>
      </c>
      <c r="B470" s="49" t="str">
        <f t="shared" si="13"/>
        <v>https://github.com/uberboutique/whataform-repo/raw/main/pictures/BU0339.jpg</v>
      </c>
    </row>
    <row r="471" spans="1:2" ht="14" x14ac:dyDescent="0.15">
      <c r="A471" s="44" t="s">
        <v>1682</v>
      </c>
      <c r="B471" s="49" t="str">
        <f t="shared" si="13"/>
        <v>https://github.com/uberboutique/whataform-repo/raw/main/pictures/BU0340.jpg</v>
      </c>
    </row>
    <row r="472" spans="1:2" ht="14" x14ac:dyDescent="0.15">
      <c r="A472" s="44" t="s">
        <v>1683</v>
      </c>
      <c r="B472" s="49" t="str">
        <f t="shared" si="13"/>
        <v>https://github.com/uberboutique/whataform-repo/raw/main/pictures/BU0341.jpg</v>
      </c>
    </row>
    <row r="473" spans="1:2" ht="14" x14ac:dyDescent="0.15">
      <c r="A473" s="44" t="s">
        <v>1159</v>
      </c>
      <c r="B473" s="49" t="str">
        <f t="shared" si="13"/>
        <v>https://github.com/uberboutique/whataform-repo/raw/main/pictures/B0091.jpg</v>
      </c>
    </row>
    <row r="474" spans="1:2" ht="14" x14ac:dyDescent="0.15">
      <c r="A474" s="44" t="s">
        <v>1684</v>
      </c>
      <c r="B474" s="49" t="str">
        <f t="shared" si="13"/>
        <v>https://github.com/uberboutique/whataform-repo/raw/main/pictures/BU0342.jpg</v>
      </c>
    </row>
    <row r="475" spans="1:2" ht="14" x14ac:dyDescent="0.15">
      <c r="A475" s="44" t="s">
        <v>1161</v>
      </c>
      <c r="B475" s="49" t="str">
        <f t="shared" si="13"/>
        <v>https://github.com/uberboutique/whataform-repo/raw/main/pictures/B0093.jpg</v>
      </c>
    </row>
    <row r="476" spans="1:2" ht="14" x14ac:dyDescent="0.15">
      <c r="A476" s="44" t="s">
        <v>1685</v>
      </c>
      <c r="B476" s="49" t="str">
        <f t="shared" si="13"/>
        <v>https://github.com/uberboutique/whataform-repo/raw/main/pictures/BU0343.jpg</v>
      </c>
    </row>
    <row r="477" spans="1:2" ht="14" x14ac:dyDescent="0.15">
      <c r="A477" s="44" t="s">
        <v>1163</v>
      </c>
      <c r="B477" s="49" t="str">
        <f t="shared" ref="B477:B508" si="14">"https://github.com/uberboutique/whataform-repo/raw/main/pictures/"&amp;A477&amp;".jpg"</f>
        <v>https://github.com/uberboutique/whataform-repo/raw/main/pictures/V00121.jpg</v>
      </c>
    </row>
    <row r="478" spans="1:2" ht="14" x14ac:dyDescent="0.15">
      <c r="A478" s="44" t="s">
        <v>1686</v>
      </c>
      <c r="B478" s="49" t="str">
        <f t="shared" si="14"/>
        <v>https://github.com/uberboutique/whataform-repo/raw/main/pictures/BU0344.jpg</v>
      </c>
    </row>
    <row r="479" spans="1:2" ht="14" x14ac:dyDescent="0.15">
      <c r="A479" s="44" t="s">
        <v>1687</v>
      </c>
      <c r="B479" s="49" t="str">
        <f t="shared" si="14"/>
        <v>https://github.com/uberboutique/whataform-repo/raw/main/pictures/BU0345.jpg</v>
      </c>
    </row>
    <row r="480" spans="1:2" ht="14" x14ac:dyDescent="0.15">
      <c r="A480" s="44" t="s">
        <v>1688</v>
      </c>
      <c r="B480" s="49" t="str">
        <f t="shared" si="14"/>
        <v>https://github.com/uberboutique/whataform-repo/raw/main/pictures/BU0346.jpg</v>
      </c>
    </row>
    <row r="481" spans="1:2" ht="14" x14ac:dyDescent="0.15">
      <c r="A481" s="44" t="s">
        <v>1689</v>
      </c>
      <c r="B481" s="49" t="str">
        <f t="shared" si="14"/>
        <v>https://github.com/uberboutique/whataform-repo/raw/main/pictures/BU0347.jpg</v>
      </c>
    </row>
    <row r="482" spans="1:2" ht="14" x14ac:dyDescent="0.15">
      <c r="A482" s="44" t="s">
        <v>1165</v>
      </c>
      <c r="B482" s="49" t="str">
        <f t="shared" si="14"/>
        <v>https://github.com/uberboutique/whataform-repo/raw/main/pictures/V00123.jpg</v>
      </c>
    </row>
    <row r="483" spans="1:2" ht="14" x14ac:dyDescent="0.15">
      <c r="A483" s="44" t="s">
        <v>1690</v>
      </c>
      <c r="B483" s="49" t="str">
        <f t="shared" si="14"/>
        <v>https://github.com/uberboutique/whataform-repo/raw/main/pictures/BU0348.jpg</v>
      </c>
    </row>
    <row r="484" spans="1:2" ht="14" x14ac:dyDescent="0.15">
      <c r="A484" s="44" t="s">
        <v>1691</v>
      </c>
      <c r="B484" s="49" t="str">
        <f t="shared" si="14"/>
        <v>https://github.com/uberboutique/whataform-repo/raw/main/pictures/BU0349.jpg</v>
      </c>
    </row>
    <row r="485" spans="1:2" ht="14" x14ac:dyDescent="0.15">
      <c r="A485" s="44" t="s">
        <v>1692</v>
      </c>
      <c r="B485" s="49" t="str">
        <f t="shared" si="14"/>
        <v>https://github.com/uberboutique/whataform-repo/raw/main/pictures/BU0350.jpg</v>
      </c>
    </row>
    <row r="486" spans="1:2" ht="14" x14ac:dyDescent="0.15">
      <c r="A486" s="44" t="s">
        <v>1693</v>
      </c>
      <c r="B486" s="49" t="str">
        <f t="shared" si="14"/>
        <v>https://github.com/uberboutique/whataform-repo/raw/main/pictures/BU0351.jpg</v>
      </c>
    </row>
    <row r="487" spans="1:2" ht="14" x14ac:dyDescent="0.15">
      <c r="A487" s="44" t="s">
        <v>1694</v>
      </c>
      <c r="B487" s="49" t="str">
        <f t="shared" si="14"/>
        <v>https://github.com/uberboutique/whataform-repo/raw/main/pictures/BU0352.jpg</v>
      </c>
    </row>
    <row r="488" spans="1:2" ht="14" x14ac:dyDescent="0.15">
      <c r="A488" s="44" t="s">
        <v>1695</v>
      </c>
      <c r="B488" s="49" t="str">
        <f t="shared" si="14"/>
        <v>https://github.com/uberboutique/whataform-repo/raw/main/pictures/BU0353.jpg</v>
      </c>
    </row>
    <row r="489" spans="1:2" ht="14" x14ac:dyDescent="0.15">
      <c r="A489" s="44" t="s">
        <v>1696</v>
      </c>
      <c r="B489" s="49" t="str">
        <f t="shared" si="14"/>
        <v>https://github.com/uberboutique/whataform-repo/raw/main/pictures/BU0354.jpg</v>
      </c>
    </row>
    <row r="490" spans="1:2" ht="14" x14ac:dyDescent="0.15">
      <c r="A490" s="44" t="s">
        <v>1697</v>
      </c>
      <c r="B490" s="49" t="str">
        <f t="shared" si="14"/>
        <v>https://github.com/uberboutique/whataform-repo/raw/main/pictures/BU0355.jpg</v>
      </c>
    </row>
    <row r="491" spans="1:2" ht="14" x14ac:dyDescent="0.15">
      <c r="A491" s="44" t="s">
        <v>1698</v>
      </c>
      <c r="B491" s="49" t="str">
        <f t="shared" si="14"/>
        <v>https://github.com/uberboutique/whataform-repo/raw/main/pictures/BU0356.jpg</v>
      </c>
    </row>
    <row r="492" spans="1:2" ht="14" x14ac:dyDescent="0.15">
      <c r="A492" s="44" t="s">
        <v>1699</v>
      </c>
      <c r="B492" s="49" t="str">
        <f t="shared" si="14"/>
        <v>https://github.com/uberboutique/whataform-repo/raw/main/pictures/BU0357.jpg</v>
      </c>
    </row>
    <row r="493" spans="1:2" ht="14" x14ac:dyDescent="0.15">
      <c r="A493" s="44" t="s">
        <v>1171</v>
      </c>
      <c r="B493" s="49" t="str">
        <f t="shared" si="14"/>
        <v>https://github.com/uberboutique/whataform-repo/raw/main/pictures/B0070.jpg</v>
      </c>
    </row>
    <row r="494" spans="1:2" ht="14" x14ac:dyDescent="0.15">
      <c r="A494" s="44" t="s">
        <v>1700</v>
      </c>
      <c r="B494" s="49" t="str">
        <f t="shared" si="14"/>
        <v>https://github.com/uberboutique/whataform-repo/raw/main/pictures/BU0358.jpg</v>
      </c>
    </row>
    <row r="495" spans="1:2" ht="14" x14ac:dyDescent="0.15">
      <c r="A495" s="44" t="s">
        <v>1701</v>
      </c>
      <c r="B495" s="49" t="str">
        <f t="shared" si="14"/>
        <v>https://github.com/uberboutique/whataform-repo/raw/main/pictures/BU0359.jpg</v>
      </c>
    </row>
    <row r="496" spans="1:2" ht="14" x14ac:dyDescent="0.15">
      <c r="A496" s="44" t="s">
        <v>1702</v>
      </c>
      <c r="B496" s="49" t="str">
        <f t="shared" si="14"/>
        <v>https://github.com/uberboutique/whataform-repo/raw/main/pictures/BU0360.jpg</v>
      </c>
    </row>
    <row r="497" spans="1:2" ht="14" x14ac:dyDescent="0.15">
      <c r="A497" s="44" t="s">
        <v>1175</v>
      </c>
      <c r="B497" s="49" t="str">
        <f t="shared" si="14"/>
        <v>https://github.com/uberboutique/whataform-repo/raw/main/pictures/P0043.jpg</v>
      </c>
    </row>
    <row r="498" spans="1:2" ht="14" x14ac:dyDescent="0.15">
      <c r="A498" s="44" t="s">
        <v>1703</v>
      </c>
      <c r="B498" s="49" t="str">
        <f t="shared" si="14"/>
        <v>https://github.com/uberboutique/whataform-repo/raw/main/pictures/BU0361.jpg</v>
      </c>
    </row>
    <row r="499" spans="1:2" ht="14" x14ac:dyDescent="0.15">
      <c r="A499" s="44" t="s">
        <v>1704</v>
      </c>
      <c r="B499" s="49" t="str">
        <f t="shared" si="14"/>
        <v>https://github.com/uberboutique/whataform-repo/raw/main/pictures/BU0362.jpg</v>
      </c>
    </row>
    <row r="500" spans="1:2" ht="14" x14ac:dyDescent="0.15">
      <c r="A500" s="44" t="s">
        <v>1705</v>
      </c>
      <c r="B500" s="49" t="str">
        <f t="shared" si="14"/>
        <v>https://github.com/uberboutique/whataform-repo/raw/main/pictures/BU0363.jpg</v>
      </c>
    </row>
    <row r="501" spans="1:2" ht="14" x14ac:dyDescent="0.15">
      <c r="A501" s="44" t="s">
        <v>1180</v>
      </c>
      <c r="B501" s="49" t="str">
        <f t="shared" si="14"/>
        <v>https://github.com/uberboutique/whataform-repo/raw/main/pictures/B0097.jpg</v>
      </c>
    </row>
    <row r="502" spans="1:2" ht="14" x14ac:dyDescent="0.15">
      <c r="A502" s="44" t="s">
        <v>1706</v>
      </c>
      <c r="B502" s="49" t="str">
        <f t="shared" si="14"/>
        <v>https://github.com/uberboutique/whataform-repo/raw/main/pictures/BU0364.jpg</v>
      </c>
    </row>
    <row r="503" spans="1:2" ht="14" x14ac:dyDescent="0.15">
      <c r="A503" s="44" t="s">
        <v>1707</v>
      </c>
      <c r="B503" s="49" t="str">
        <f t="shared" si="14"/>
        <v>https://github.com/uberboutique/whataform-repo/raw/main/pictures/BU0365.jpg</v>
      </c>
    </row>
    <row r="504" spans="1:2" ht="14" x14ac:dyDescent="0.15">
      <c r="A504" s="44" t="s">
        <v>1708</v>
      </c>
      <c r="B504" s="49" t="str">
        <f t="shared" si="14"/>
        <v>https://github.com/uberboutique/whataform-repo/raw/main/pictures/BU0366.jpg</v>
      </c>
    </row>
    <row r="505" spans="1:2" ht="14" x14ac:dyDescent="0.15">
      <c r="A505" s="44" t="s">
        <v>1709</v>
      </c>
      <c r="B505" s="49" t="str">
        <f t="shared" si="14"/>
        <v>https://github.com/uberboutique/whataform-repo/raw/main/pictures/BU0367.jpg</v>
      </c>
    </row>
    <row r="506" spans="1:2" ht="14" x14ac:dyDescent="0.15">
      <c r="A506" s="44" t="s">
        <v>1710</v>
      </c>
      <c r="B506" s="49" t="str">
        <f t="shared" si="14"/>
        <v>https://github.com/uberboutique/whataform-repo/raw/main/pictures/BU0368.jpg</v>
      </c>
    </row>
    <row r="507" spans="1:2" ht="14" x14ac:dyDescent="0.15">
      <c r="A507" s="44" t="s">
        <v>1711</v>
      </c>
      <c r="B507" s="49" t="str">
        <f t="shared" si="14"/>
        <v>https://github.com/uberboutique/whataform-repo/raw/main/pictures/BU0369.jpg</v>
      </c>
    </row>
    <row r="508" spans="1:2" ht="14" x14ac:dyDescent="0.15">
      <c r="A508" s="44" t="s">
        <v>1712</v>
      </c>
      <c r="B508" s="49" t="str">
        <f t="shared" si="14"/>
        <v>https://github.com/uberboutique/whataform-repo/raw/main/pictures/BU0370.jpg</v>
      </c>
    </row>
    <row r="509" spans="1:2" ht="14" x14ac:dyDescent="0.15">
      <c r="A509" s="44" t="s">
        <v>1713</v>
      </c>
      <c r="B509" s="49" t="str">
        <f t="shared" ref="B509:B540" si="15">"https://github.com/uberboutique/whataform-repo/raw/main/pictures/"&amp;A509&amp;".jpg"</f>
        <v>https://github.com/uberboutique/whataform-repo/raw/main/pictures/BU0371.jpg</v>
      </c>
    </row>
    <row r="510" spans="1:2" ht="14" x14ac:dyDescent="0.15">
      <c r="A510" s="44" t="s">
        <v>1203</v>
      </c>
      <c r="B510" s="49" t="str">
        <f t="shared" si="15"/>
        <v>https://github.com/uberboutique/whataform-repo/raw/main/pictures/P0051.jpg</v>
      </c>
    </row>
    <row r="511" spans="1:2" ht="14" x14ac:dyDescent="0.15">
      <c r="A511" s="44" t="s">
        <v>1714</v>
      </c>
      <c r="B511" s="49" t="str">
        <f t="shared" si="15"/>
        <v>https://github.com/uberboutique/whataform-repo/raw/main/pictures/BU0372.jpg</v>
      </c>
    </row>
    <row r="512" spans="1:2" ht="14" x14ac:dyDescent="0.15">
      <c r="A512" s="44" t="s">
        <v>1715</v>
      </c>
      <c r="B512" s="49" t="str">
        <f t="shared" si="15"/>
        <v>https://github.com/uberboutique/whataform-repo/raw/main/pictures/BU0373.jpg</v>
      </c>
    </row>
    <row r="513" spans="1:2" ht="14" x14ac:dyDescent="0.15">
      <c r="A513" s="44" t="s">
        <v>1211</v>
      </c>
      <c r="B513" s="49" t="str">
        <f t="shared" si="15"/>
        <v>https://github.com/uberboutique/whataform-repo/raw/main/pictures/P0054.jpg</v>
      </c>
    </row>
    <row r="514" spans="1:2" ht="14" x14ac:dyDescent="0.15">
      <c r="A514" s="44" t="s">
        <v>1716</v>
      </c>
      <c r="B514" s="49" t="str">
        <f t="shared" si="15"/>
        <v>https://github.com/uberboutique/whataform-repo/raw/main/pictures/BU0374.jpg</v>
      </c>
    </row>
    <row r="515" spans="1:2" ht="14" x14ac:dyDescent="0.15">
      <c r="A515" s="44" t="s">
        <v>1717</v>
      </c>
      <c r="B515" s="49" t="str">
        <f t="shared" si="15"/>
        <v>https://github.com/uberboutique/whataform-repo/raw/main/pictures/BU0375.jpg</v>
      </c>
    </row>
    <row r="516" spans="1:2" ht="14" x14ac:dyDescent="0.15">
      <c r="A516" s="44" t="s">
        <v>1718</v>
      </c>
      <c r="B516" s="49" t="str">
        <f t="shared" si="15"/>
        <v>https://github.com/uberboutique/whataform-repo/raw/main/pictures/BU0376.jpg</v>
      </c>
    </row>
    <row r="517" spans="1:2" ht="14" x14ac:dyDescent="0.15">
      <c r="A517" s="44" t="s">
        <v>1719</v>
      </c>
      <c r="B517" s="49" t="str">
        <f t="shared" si="15"/>
        <v>https://github.com/uberboutique/whataform-repo/raw/main/pictures/BU0377.jpg</v>
      </c>
    </row>
    <row r="518" spans="1:2" ht="14" x14ac:dyDescent="0.15">
      <c r="A518" s="44" t="s">
        <v>1720</v>
      </c>
      <c r="B518" s="49" t="str">
        <f t="shared" si="15"/>
        <v>https://github.com/uberboutique/whataform-repo/raw/main/pictures/BU0378.jpg</v>
      </c>
    </row>
    <row r="519" spans="1:2" ht="14" x14ac:dyDescent="0.15">
      <c r="A519" s="44" t="s">
        <v>1721</v>
      </c>
      <c r="B519" s="49" t="str">
        <f t="shared" si="15"/>
        <v>https://github.com/uberboutique/whataform-repo/raw/main/pictures/BU0379.jpg</v>
      </c>
    </row>
    <row r="520" spans="1:2" ht="14" x14ac:dyDescent="0.15">
      <c r="A520" s="44" t="s">
        <v>1722</v>
      </c>
      <c r="B520" s="49" t="str">
        <f t="shared" si="15"/>
        <v>https://github.com/uberboutique/whataform-repo/raw/main/pictures/BU0380.jpg</v>
      </c>
    </row>
    <row r="521" spans="1:2" ht="14" x14ac:dyDescent="0.15">
      <c r="B521" s="49" t="str">
        <f t="shared" si="15"/>
        <v>https://github.com/uberboutique/whataform-repo/raw/main/pictures/.jpg</v>
      </c>
    </row>
    <row r="522" spans="1:2" ht="14" x14ac:dyDescent="0.15">
      <c r="A522" s="44" t="s">
        <v>1725</v>
      </c>
      <c r="B522" s="49" t="str">
        <f t="shared" si="15"/>
        <v>https://github.com/uberboutique/whataform-repo/raw/main/pictures/BU0382.jpg</v>
      </c>
    </row>
    <row r="523" spans="1:2" ht="14" x14ac:dyDescent="0.15">
      <c r="A523" s="44" t="s">
        <v>1762</v>
      </c>
      <c r="B523" s="49" t="str">
        <f t="shared" si="15"/>
        <v>https://github.com/uberboutique/whataform-repo/raw/main/pictures/BU0383.jpg</v>
      </c>
    </row>
    <row r="524" spans="1:2" ht="14" x14ac:dyDescent="0.15">
      <c r="A524" s="44" t="s">
        <v>1305</v>
      </c>
      <c r="B524" s="49" t="str">
        <f t="shared" si="15"/>
        <v>https://github.com/uberboutique/whataform-repo/raw/main/pictures/P0057.jpg</v>
      </c>
    </row>
    <row r="525" spans="1:2" ht="14" x14ac:dyDescent="0.15">
      <c r="A525" s="44" t="s">
        <v>1306</v>
      </c>
      <c r="B525" s="49" t="str">
        <f t="shared" si="15"/>
        <v>https://github.com/uberboutique/whataform-repo/raw/main/pictures/P0058.jpg</v>
      </c>
    </row>
    <row r="526" spans="1:2" ht="14" x14ac:dyDescent="0.15">
      <c r="A526" s="44" t="s">
        <v>1308</v>
      </c>
      <c r="B526" s="49" t="str">
        <f t="shared" si="15"/>
        <v>https://github.com/uberboutique/whataform-repo/raw/main/pictures/B00063.jpg</v>
      </c>
    </row>
    <row r="527" spans="1:2" ht="14" x14ac:dyDescent="0.15">
      <c r="A527" s="44" t="s">
        <v>1309</v>
      </c>
      <c r="B527" s="49" t="str">
        <f t="shared" si="15"/>
        <v>https://github.com/uberboutique/whataform-repo/raw/main/pictures/B00064.jpg</v>
      </c>
    </row>
    <row r="528" spans="1:2" ht="14" x14ac:dyDescent="0.15">
      <c r="A528" s="44" t="s">
        <v>1310</v>
      </c>
      <c r="B528" s="49" t="str">
        <f t="shared" si="15"/>
        <v>https://github.com/uberboutique/whataform-repo/raw/main/pictures/T0061.jpg</v>
      </c>
    </row>
    <row r="529" spans="1:2" ht="14" x14ac:dyDescent="0.15">
      <c r="A529" s="44" t="s">
        <v>1312</v>
      </c>
      <c r="B529" s="49" t="str">
        <f t="shared" si="15"/>
        <v>https://github.com/uberboutique/whataform-repo/raw/main/pictures/T0062.jpg</v>
      </c>
    </row>
    <row r="530" spans="1:2" ht="14" x14ac:dyDescent="0.15">
      <c r="A530" s="44" t="s">
        <v>1313</v>
      </c>
      <c r="B530" s="49" t="str">
        <f t="shared" si="15"/>
        <v>https://github.com/uberboutique/whataform-repo/raw/main/pictures/TN0015.jpg</v>
      </c>
    </row>
    <row r="531" spans="1:2" ht="14" x14ac:dyDescent="0.15">
      <c r="A531" s="44" t="s">
        <v>1316</v>
      </c>
      <c r="B531" s="49" t="str">
        <f t="shared" si="15"/>
        <v>https://github.com/uberboutique/whataform-repo/raw/main/pictures/V0142.jpg</v>
      </c>
    </row>
    <row r="532" spans="1:2" ht="14" x14ac:dyDescent="0.15">
      <c r="A532" s="44" t="s">
        <v>1726</v>
      </c>
      <c r="B532" s="49" t="str">
        <f t="shared" si="15"/>
        <v>https://github.com/uberboutique/whataform-repo/raw/main/pictures/BU0384.jpg</v>
      </c>
    </row>
    <row r="533" spans="1:2" ht="14" x14ac:dyDescent="0.15">
      <c r="A533" s="44" t="s">
        <v>1727</v>
      </c>
      <c r="B533" s="49" t="str">
        <f t="shared" si="15"/>
        <v>https://github.com/uberboutique/whataform-repo/raw/main/pictures/BU0385.jpg</v>
      </c>
    </row>
    <row r="534" spans="1:2" ht="14" x14ac:dyDescent="0.15">
      <c r="A534" s="44" t="s">
        <v>1723</v>
      </c>
      <c r="B534" s="49" t="str">
        <f t="shared" si="15"/>
        <v>https://github.com/uberboutique/whataform-repo/raw/main/pictures/BU386.jpg</v>
      </c>
    </row>
    <row r="535" spans="1:2" ht="14" x14ac:dyDescent="0.15">
      <c r="A535" s="44" t="s">
        <v>1728</v>
      </c>
      <c r="B535" s="49" t="str">
        <f t="shared" si="15"/>
        <v>https://github.com/uberboutique/whataform-repo/raw/main/pictures/BU0387.jpg</v>
      </c>
    </row>
    <row r="536" spans="1:2" ht="14" x14ac:dyDescent="0.15">
      <c r="A536" s="44" t="s">
        <v>1729</v>
      </c>
      <c r="B536" s="49" t="str">
        <f t="shared" si="15"/>
        <v>https://github.com/uberboutique/whataform-repo/raw/main/pictures/BU0388.jpg</v>
      </c>
    </row>
    <row r="537" spans="1:2" ht="14" x14ac:dyDescent="0.15">
      <c r="A537" s="44" t="s">
        <v>1730</v>
      </c>
      <c r="B537" s="49" t="str">
        <f t="shared" si="15"/>
        <v>https://github.com/uberboutique/whataform-repo/raw/main/pictures/BU0389.jpg</v>
      </c>
    </row>
    <row r="538" spans="1:2" ht="14" x14ac:dyDescent="0.15">
      <c r="A538" s="44" t="s">
        <v>1731</v>
      </c>
      <c r="B538" s="49" t="str">
        <f t="shared" si="15"/>
        <v>https://github.com/uberboutique/whataform-repo/raw/main/pictures/BU0390.jpg</v>
      </c>
    </row>
    <row r="539" spans="1:2" ht="14" x14ac:dyDescent="0.15">
      <c r="A539" s="44" t="s">
        <v>1724</v>
      </c>
      <c r="B539" s="49" t="str">
        <f t="shared" si="15"/>
        <v>https://github.com/uberboutique/whataform-repo/raw/main/pictures/BU391.jpg</v>
      </c>
    </row>
    <row r="540" spans="1:2" ht="14" x14ac:dyDescent="0.15">
      <c r="A540" s="44" t="s">
        <v>1732</v>
      </c>
      <c r="B540" s="49" t="str">
        <f t="shared" si="15"/>
        <v>https://github.com/uberboutique/whataform-repo/raw/main/pictures/BU0392.jpg</v>
      </c>
    </row>
    <row r="541" spans="1:2" ht="14" x14ac:dyDescent="0.15">
      <c r="A541" s="44" t="s">
        <v>1733</v>
      </c>
      <c r="B541" s="49" t="str">
        <f t="shared" ref="B541:B569" si="16">"https://github.com/uberboutique/whataform-repo/raw/main/pictures/"&amp;A541&amp;".jpg"</f>
        <v>https://github.com/uberboutique/whataform-repo/raw/main/pictures/BU0393.jpg</v>
      </c>
    </row>
    <row r="542" spans="1:2" ht="14" x14ac:dyDescent="0.15">
      <c r="A542" s="44" t="s">
        <v>1734</v>
      </c>
      <c r="B542" s="49" t="str">
        <f t="shared" si="16"/>
        <v>https://github.com/uberboutique/whataform-repo/raw/main/pictures/BU0394.jpg</v>
      </c>
    </row>
    <row r="543" spans="1:2" ht="14" x14ac:dyDescent="0.15">
      <c r="A543" s="44" t="s">
        <v>1735</v>
      </c>
      <c r="B543" s="49" t="str">
        <f t="shared" si="16"/>
        <v>https://github.com/uberboutique/whataform-repo/raw/main/pictures/BU0395.jpg</v>
      </c>
    </row>
    <row r="544" spans="1:2" ht="14" x14ac:dyDescent="0.15">
      <c r="A544" s="44" t="s">
        <v>1736</v>
      </c>
      <c r="B544" s="49" t="str">
        <f t="shared" si="16"/>
        <v>https://github.com/uberboutique/whataform-repo/raw/main/pictures/BU0396.jpg</v>
      </c>
    </row>
    <row r="545" spans="1:2" ht="14" x14ac:dyDescent="0.15">
      <c r="A545" s="44" t="s">
        <v>1737</v>
      </c>
      <c r="B545" s="49" t="str">
        <f t="shared" si="16"/>
        <v>https://github.com/uberboutique/whataform-repo/raw/main/pictures/BU0397.jpg</v>
      </c>
    </row>
    <row r="546" spans="1:2" ht="14" x14ac:dyDescent="0.15">
      <c r="A546" s="44" t="s">
        <v>1738</v>
      </c>
      <c r="B546" s="49" t="str">
        <f t="shared" si="16"/>
        <v>https://github.com/uberboutique/whataform-repo/raw/main/pictures/BU0398.jpg</v>
      </c>
    </row>
    <row r="547" spans="1:2" ht="14" x14ac:dyDescent="0.15">
      <c r="A547" s="44" t="s">
        <v>1739</v>
      </c>
      <c r="B547" s="49" t="str">
        <f t="shared" si="16"/>
        <v>https://github.com/uberboutique/whataform-repo/raw/main/pictures/BU0399.jpg</v>
      </c>
    </row>
    <row r="548" spans="1:2" ht="14" x14ac:dyDescent="0.15">
      <c r="A548" s="44" t="s">
        <v>1740</v>
      </c>
      <c r="B548" s="49" t="str">
        <f t="shared" si="16"/>
        <v>https://github.com/uberboutique/whataform-repo/raw/main/pictures/BU0400.jpg</v>
      </c>
    </row>
    <row r="549" spans="1:2" ht="14" x14ac:dyDescent="0.15">
      <c r="A549" s="44" t="s">
        <v>1741</v>
      </c>
      <c r="B549" s="49" t="str">
        <f t="shared" si="16"/>
        <v>https://github.com/uberboutique/whataform-repo/raw/main/pictures/BU0401.jpg</v>
      </c>
    </row>
    <row r="550" spans="1:2" ht="14" x14ac:dyDescent="0.15">
      <c r="A550" s="44" t="s">
        <v>1742</v>
      </c>
      <c r="B550" s="49" t="str">
        <f t="shared" si="16"/>
        <v>https://github.com/uberboutique/whataform-repo/raw/main/pictures/BU0402.jpg</v>
      </c>
    </row>
    <row r="551" spans="1:2" ht="14" x14ac:dyDescent="0.15">
      <c r="A551" s="44" t="s">
        <v>1743</v>
      </c>
      <c r="B551" s="49" t="str">
        <f t="shared" si="16"/>
        <v>https://github.com/uberboutique/whataform-repo/raw/main/pictures/BU0403.jpg</v>
      </c>
    </row>
    <row r="552" spans="1:2" ht="14" x14ac:dyDescent="0.15">
      <c r="A552" s="44" t="s">
        <v>1744</v>
      </c>
      <c r="B552" s="49" t="str">
        <f t="shared" si="16"/>
        <v>https://github.com/uberboutique/whataform-repo/raw/main/pictures/BU0404.jpg</v>
      </c>
    </row>
    <row r="553" spans="1:2" ht="14" x14ac:dyDescent="0.15">
      <c r="A553" s="44" t="s">
        <v>1745</v>
      </c>
      <c r="B553" s="49" t="str">
        <f t="shared" si="16"/>
        <v>https://github.com/uberboutique/whataform-repo/raw/main/pictures/BU0405.jpg</v>
      </c>
    </row>
    <row r="554" spans="1:2" ht="14" x14ac:dyDescent="0.15">
      <c r="A554" s="44" t="s">
        <v>1746</v>
      </c>
      <c r="B554" s="49" t="str">
        <f t="shared" si="16"/>
        <v>https://github.com/uberboutique/whataform-repo/raw/main/pictures/BU0406.jpg</v>
      </c>
    </row>
    <row r="555" spans="1:2" ht="14" x14ac:dyDescent="0.15">
      <c r="A555" s="44" t="s">
        <v>1747</v>
      </c>
      <c r="B555" s="49" t="str">
        <f t="shared" si="16"/>
        <v>https://github.com/uberboutique/whataform-repo/raw/main/pictures/BU0407.jpg</v>
      </c>
    </row>
    <row r="556" spans="1:2" ht="14" x14ac:dyDescent="0.15">
      <c r="A556" s="44" t="s">
        <v>1748</v>
      </c>
      <c r="B556" s="49" t="str">
        <f t="shared" si="16"/>
        <v>https://github.com/uberboutique/whataform-repo/raw/main/pictures/BU0408.jpg</v>
      </c>
    </row>
    <row r="557" spans="1:2" ht="14" x14ac:dyDescent="0.15">
      <c r="A557" s="44" t="s">
        <v>1749</v>
      </c>
      <c r="B557" s="49" t="str">
        <f t="shared" si="16"/>
        <v>https://github.com/uberboutique/whataform-repo/raw/main/pictures/BU0409.jpg</v>
      </c>
    </row>
    <row r="558" spans="1:2" ht="14" x14ac:dyDescent="0.15">
      <c r="A558" s="44" t="s">
        <v>1750</v>
      </c>
      <c r="B558" s="49" t="str">
        <f t="shared" si="16"/>
        <v>https://github.com/uberboutique/whataform-repo/raw/main/pictures/BU0410.jpg</v>
      </c>
    </row>
    <row r="559" spans="1:2" ht="14" x14ac:dyDescent="0.15">
      <c r="A559" s="44" t="s">
        <v>1751</v>
      </c>
      <c r="B559" s="49" t="str">
        <f t="shared" si="16"/>
        <v>https://github.com/uberboutique/whataform-repo/raw/main/pictures/BU0411.jpg</v>
      </c>
    </row>
    <row r="560" spans="1:2" ht="14" x14ac:dyDescent="0.15">
      <c r="A560" s="44" t="s">
        <v>1752</v>
      </c>
      <c r="B560" s="49" t="str">
        <f t="shared" si="16"/>
        <v>https://github.com/uberboutique/whataform-repo/raw/main/pictures/BU0412.jpg</v>
      </c>
    </row>
    <row r="561" spans="1:2" ht="14" x14ac:dyDescent="0.15">
      <c r="A561" s="44" t="s">
        <v>1753</v>
      </c>
      <c r="B561" s="49" t="str">
        <f t="shared" si="16"/>
        <v>https://github.com/uberboutique/whataform-repo/raw/main/pictures/BU0413.jpg</v>
      </c>
    </row>
    <row r="562" spans="1:2" ht="14" x14ac:dyDescent="0.15">
      <c r="A562" s="44" t="s">
        <v>1754</v>
      </c>
      <c r="B562" s="49" t="str">
        <f t="shared" si="16"/>
        <v>https://github.com/uberboutique/whataform-repo/raw/main/pictures/BU0414.jpg</v>
      </c>
    </row>
    <row r="563" spans="1:2" ht="14" x14ac:dyDescent="0.15">
      <c r="A563" s="44" t="s">
        <v>1755</v>
      </c>
      <c r="B563" s="49" t="str">
        <f t="shared" si="16"/>
        <v>https://github.com/uberboutique/whataform-repo/raw/main/pictures/BU0415.jpg</v>
      </c>
    </row>
    <row r="564" spans="1:2" ht="14" x14ac:dyDescent="0.15">
      <c r="A564" s="44" t="s">
        <v>1756</v>
      </c>
      <c r="B564" s="49" t="str">
        <f t="shared" si="16"/>
        <v>https://github.com/uberboutique/whataform-repo/raw/main/pictures/BU0416.jpg</v>
      </c>
    </row>
    <row r="565" spans="1:2" ht="14" x14ac:dyDescent="0.15">
      <c r="A565" s="44" t="s">
        <v>1757</v>
      </c>
      <c r="B565" s="49" t="str">
        <f t="shared" si="16"/>
        <v>https://github.com/uberboutique/whataform-repo/raw/main/pictures/BU0417.jpg</v>
      </c>
    </row>
    <row r="566" spans="1:2" ht="14" x14ac:dyDescent="0.15">
      <c r="A566" s="44" t="s">
        <v>1758</v>
      </c>
      <c r="B566" s="49" t="str">
        <f t="shared" si="16"/>
        <v>https://github.com/uberboutique/whataform-repo/raw/main/pictures/BU0418.jpg</v>
      </c>
    </row>
    <row r="567" spans="1:2" ht="14" x14ac:dyDescent="0.15">
      <c r="A567" s="44" t="s">
        <v>1759</v>
      </c>
      <c r="B567" s="49" t="str">
        <f t="shared" si="16"/>
        <v>https://github.com/uberboutique/whataform-repo/raw/main/pictures/BU0419.jpg</v>
      </c>
    </row>
    <row r="568" spans="1:2" ht="14" x14ac:dyDescent="0.15">
      <c r="A568" s="44" t="s">
        <v>1760</v>
      </c>
      <c r="B568" s="49" t="str">
        <f t="shared" si="16"/>
        <v>https://github.com/uberboutique/whataform-repo/raw/main/pictures/BU0420.jpg</v>
      </c>
    </row>
    <row r="569" spans="1:2" ht="14" x14ac:dyDescent="0.15">
      <c r="A569" s="44" t="s">
        <v>1761</v>
      </c>
      <c r="B569" s="49" t="str">
        <f t="shared" si="16"/>
        <v>https://github.com/uberboutique/whataform-repo/raw/main/pictures/BU0421.jpg</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05D0E-5B94-3846-A631-F68B5BF543A8}">
  <dimension ref="A1:CV701"/>
  <sheetViews>
    <sheetView zoomScale="69" workbookViewId="0">
      <selection activeCell="A100" sqref="A100:XFD100"/>
    </sheetView>
  </sheetViews>
  <sheetFormatPr baseColWidth="10" defaultRowHeight="13" x14ac:dyDescent="0.15"/>
  <cols>
    <col min="1" max="1" width="10.83203125" style="30" customWidth="1"/>
    <col min="2" max="2" width="12.1640625" style="30" bestFit="1" customWidth="1"/>
    <col min="3" max="8" width="10.83203125" style="30"/>
    <col min="9" max="9" width="78.33203125" style="30" customWidth="1"/>
    <col min="10" max="16384" width="10.83203125" style="30"/>
  </cols>
  <sheetData>
    <row r="1" spans="1:100" ht="16" x14ac:dyDescent="0.2">
      <c r="A1" s="46" t="s">
        <v>0</v>
      </c>
      <c r="B1" s="46" t="s">
        <v>1</v>
      </c>
      <c r="C1" s="46" t="s">
        <v>2</v>
      </c>
      <c r="D1" s="46" t="s">
        <v>3</v>
      </c>
      <c r="E1" s="46" t="s">
        <v>4</v>
      </c>
      <c r="F1" s="46" t="s">
        <v>5</v>
      </c>
      <c r="G1" s="46" t="s">
        <v>6</v>
      </c>
      <c r="H1" s="46" t="s">
        <v>7</v>
      </c>
      <c r="I1" s="46" t="s">
        <v>8</v>
      </c>
      <c r="J1" s="46" t="s">
        <v>9</v>
      </c>
      <c r="K1" s="46" t="s">
        <v>10</v>
      </c>
      <c r="L1" s="46" t="s">
        <v>11</v>
      </c>
      <c r="M1" s="46" t="s">
        <v>525</v>
      </c>
      <c r="N1" s="46" t="s">
        <v>526</v>
      </c>
      <c r="O1" s="46" t="s">
        <v>527</v>
      </c>
      <c r="P1" s="46" t="s">
        <v>528</v>
      </c>
      <c r="Q1" s="46" t="s">
        <v>529</v>
      </c>
      <c r="R1" s="46" t="s">
        <v>530</v>
      </c>
      <c r="S1" s="46" t="s">
        <v>531</v>
      </c>
      <c r="T1" s="46" t="s">
        <v>532</v>
      </c>
      <c r="U1" s="46" t="s">
        <v>533</v>
      </c>
      <c r="V1" s="46" t="s">
        <v>534</v>
      </c>
      <c r="W1" s="46" t="s">
        <v>535</v>
      </c>
      <c r="X1" s="46" t="s">
        <v>536</v>
      </c>
      <c r="Y1" s="46" t="s">
        <v>537</v>
      </c>
      <c r="Z1" s="46" t="s">
        <v>538</v>
      </c>
      <c r="AA1" s="46" t="s">
        <v>539</v>
      </c>
      <c r="AB1" s="46" t="s">
        <v>540</v>
      </c>
      <c r="AC1" s="46" t="s">
        <v>541</v>
      </c>
      <c r="AD1" s="46" t="s">
        <v>542</v>
      </c>
      <c r="AE1" s="46" t="s">
        <v>543</v>
      </c>
      <c r="AF1" s="46" t="s">
        <v>544</v>
      </c>
      <c r="AG1" s="46" t="s">
        <v>545</v>
      </c>
      <c r="AH1" s="46" t="s">
        <v>546</v>
      </c>
      <c r="AI1" s="46" t="s">
        <v>547</v>
      </c>
      <c r="AJ1" s="46" t="s">
        <v>548</v>
      </c>
      <c r="AK1" s="46" t="s">
        <v>549</v>
      </c>
      <c r="AL1" s="46" t="s">
        <v>550</v>
      </c>
      <c r="AM1" s="46" t="s">
        <v>551</v>
      </c>
      <c r="AN1" s="46" t="s">
        <v>552</v>
      </c>
      <c r="AO1" s="46" t="s">
        <v>553</v>
      </c>
      <c r="AP1" s="46" t="s">
        <v>554</v>
      </c>
      <c r="AQ1" s="46" t="s">
        <v>555</v>
      </c>
      <c r="AR1" s="46" t="s">
        <v>556</v>
      </c>
      <c r="AS1" s="46" t="s">
        <v>557</v>
      </c>
      <c r="AT1" s="46" t="s">
        <v>558</v>
      </c>
      <c r="AU1" s="46" t="s">
        <v>559</v>
      </c>
      <c r="AV1" s="46" t="s">
        <v>560</v>
      </c>
      <c r="AW1" s="46" t="s">
        <v>561</v>
      </c>
      <c r="AX1" s="46" t="s">
        <v>562</v>
      </c>
      <c r="AY1" s="46" t="s">
        <v>563</v>
      </c>
      <c r="AZ1" s="46" t="s">
        <v>564</v>
      </c>
      <c r="BA1" s="46" t="s">
        <v>565</v>
      </c>
      <c r="BB1" s="46" t="s">
        <v>566</v>
      </c>
      <c r="BC1" s="46" t="s">
        <v>567</v>
      </c>
      <c r="BD1" s="46" t="s">
        <v>568</v>
      </c>
      <c r="BE1" s="46" t="s">
        <v>569</v>
      </c>
      <c r="BF1" s="46" t="s">
        <v>570</v>
      </c>
      <c r="BG1" s="46" t="s">
        <v>571</v>
      </c>
      <c r="BH1" s="46" t="s">
        <v>572</v>
      </c>
      <c r="BI1" s="46" t="s">
        <v>573</v>
      </c>
      <c r="BJ1" s="46" t="s">
        <v>574</v>
      </c>
      <c r="BK1" s="46" t="s">
        <v>575</v>
      </c>
      <c r="BL1" s="46" t="s">
        <v>576</v>
      </c>
      <c r="BM1" s="46" t="s">
        <v>577</v>
      </c>
      <c r="BN1" s="46" t="s">
        <v>578</v>
      </c>
      <c r="BO1" s="46" t="s">
        <v>579</v>
      </c>
      <c r="BP1" s="46" t="s">
        <v>580</v>
      </c>
      <c r="BQ1" s="46" t="s">
        <v>581</v>
      </c>
      <c r="BR1" s="46" t="s">
        <v>582</v>
      </c>
      <c r="BS1" s="46" t="s">
        <v>583</v>
      </c>
      <c r="BT1" s="46" t="s">
        <v>584</v>
      </c>
      <c r="BU1" s="46" t="s">
        <v>585</v>
      </c>
      <c r="BV1" s="46" t="s">
        <v>586</v>
      </c>
      <c r="BW1" s="46" t="s">
        <v>587</v>
      </c>
      <c r="BX1" s="46" t="s">
        <v>588</v>
      </c>
      <c r="BY1" s="46" t="s">
        <v>589</v>
      </c>
      <c r="BZ1" s="46" t="s">
        <v>590</v>
      </c>
      <c r="CA1" s="46" t="s">
        <v>591</v>
      </c>
      <c r="CB1" s="46" t="s">
        <v>592</v>
      </c>
      <c r="CC1" s="46" t="s">
        <v>593</v>
      </c>
      <c r="CD1" s="46" t="s">
        <v>594</v>
      </c>
      <c r="CE1" s="46" t="s">
        <v>595</v>
      </c>
      <c r="CF1" s="46" t="s">
        <v>596</v>
      </c>
      <c r="CG1" s="46" t="s">
        <v>597</v>
      </c>
      <c r="CH1" s="46" t="s">
        <v>598</v>
      </c>
      <c r="CI1" s="46" t="s">
        <v>599</v>
      </c>
      <c r="CJ1" s="46" t="s">
        <v>600</v>
      </c>
      <c r="CK1" s="46" t="s">
        <v>601</v>
      </c>
      <c r="CL1" s="46" t="s">
        <v>602</v>
      </c>
      <c r="CM1" s="46" t="s">
        <v>603</v>
      </c>
      <c r="CN1" s="46" t="s">
        <v>604</v>
      </c>
      <c r="CO1" s="46" t="s">
        <v>605</v>
      </c>
      <c r="CP1" s="46" t="s">
        <v>606</v>
      </c>
      <c r="CQ1" s="46" t="s">
        <v>607</v>
      </c>
      <c r="CR1" s="46" t="s">
        <v>608</v>
      </c>
      <c r="CS1" s="46" t="s">
        <v>609</v>
      </c>
      <c r="CT1" s="46" t="s">
        <v>610</v>
      </c>
      <c r="CU1" s="46" t="s">
        <v>611</v>
      </c>
      <c r="CV1" s="46" t="s">
        <v>612</v>
      </c>
    </row>
    <row r="2" spans="1:100" ht="14" customHeight="1" x14ac:dyDescent="0.15">
      <c r="A2" s="30" t="str">
        <f>STOCK!C2</f>
        <v>PRODUCT</v>
      </c>
      <c r="B2" s="30" t="str">
        <f>STOCK!D2</f>
        <v>Trajes de baño</v>
      </c>
      <c r="C2" s="30" t="str">
        <f>STOCK!E2</f>
        <v xml:space="preserve">Pareo Falda </v>
      </c>
      <c r="D2" s="30" t="str">
        <f>STOCK!F2</f>
        <v>Talla Única</v>
      </c>
      <c r="E2" s="30" t="str">
        <f>STOCK!G2</f>
        <v>SHEIN</v>
      </c>
      <c r="F2" s="30" t="e">
        <f>STOCK!#REF!</f>
        <v>#REF!</v>
      </c>
      <c r="G2" s="30" t="e">
        <f>STOCK!#REF!</f>
        <v>#REF!</v>
      </c>
      <c r="H2" s="30" t="e">
        <f>STOCK!#REF!</f>
        <v>#REF!</v>
      </c>
      <c r="I2" s="30" t="e">
        <f>STOCK!#REF!</f>
        <v>#REF!</v>
      </c>
      <c r="J2" s="30">
        <f>STOCK!H2</f>
        <v>8</v>
      </c>
      <c r="K2" s="30">
        <f>STOCK!I2</f>
        <v>6.5058333333333334</v>
      </c>
      <c r="L2" s="30" t="e">
        <f>STOCK!#REF!</f>
        <v>#REF!</v>
      </c>
      <c r="U2" s="30">
        <v>1</v>
      </c>
      <c r="V2" s="30">
        <f>STOCK!L2</f>
        <v>4</v>
      </c>
      <c r="X2" s="30">
        <v>0</v>
      </c>
      <c r="Y2" s="30">
        <f>IF(V2&gt;0,1,0)</f>
        <v>1</v>
      </c>
      <c r="AG2" s="30" t="str">
        <f>STOCK!A2</f>
        <v>UB0001</v>
      </c>
      <c r="AI2" s="30">
        <v>0</v>
      </c>
    </row>
    <row r="3" spans="1:100" x14ac:dyDescent="0.15">
      <c r="A3" s="30" t="str">
        <f>STOCK!C3</f>
        <v>PRODUCT</v>
      </c>
      <c r="B3" s="30" t="str">
        <f>STOCK!D3</f>
        <v>Trajes de baño</v>
      </c>
      <c r="C3" s="30" t="str">
        <f>STOCK!E3</f>
        <v>Bikini Floral</v>
      </c>
      <c r="D3" s="30" t="str">
        <f>STOCK!F3</f>
        <v>Talla XS</v>
      </c>
      <c r="E3" s="30" t="str">
        <f>STOCK!G3</f>
        <v>SHEIN</v>
      </c>
      <c r="F3" s="30" t="e">
        <f>STOCK!#REF!</f>
        <v>#REF!</v>
      </c>
      <c r="G3" s="30" t="e">
        <f>STOCK!#REF!</f>
        <v>#REF!</v>
      </c>
      <c r="H3" s="30" t="e">
        <f>STOCK!#REF!</f>
        <v>#REF!</v>
      </c>
      <c r="I3" s="30" t="e">
        <f>STOCK!#REF!</f>
        <v>#REF!</v>
      </c>
      <c r="J3" s="30">
        <f>STOCK!H3</f>
        <v>28</v>
      </c>
      <c r="K3" s="30">
        <f>STOCK!I3</f>
        <v>27.556666666666668</v>
      </c>
      <c r="L3" s="30" t="e">
        <f>STOCK!#REF!</f>
        <v>#REF!</v>
      </c>
      <c r="U3" s="30">
        <v>1</v>
      </c>
      <c r="V3" s="30">
        <f>STOCK!L3</f>
        <v>0</v>
      </c>
      <c r="X3" s="30">
        <v>0</v>
      </c>
      <c r="Y3" s="30">
        <f t="shared" ref="Y3:Y66" si="0">IF(V3&gt;0,1,0)</f>
        <v>0</v>
      </c>
      <c r="AG3" s="30" t="str">
        <f>STOCK!A3</f>
        <v>UB0002</v>
      </c>
      <c r="AI3" s="30">
        <v>0</v>
      </c>
    </row>
    <row r="4" spans="1:100" x14ac:dyDescent="0.15">
      <c r="A4" s="30" t="str">
        <f>STOCK!C4</f>
        <v>PRODUCT</v>
      </c>
      <c r="B4" s="30" t="str">
        <f>STOCK!D4</f>
        <v>Trajes de baño</v>
      </c>
      <c r="C4" s="30" t="str">
        <f>STOCK!E4</f>
        <v>Bikini Floral</v>
      </c>
      <c r="D4" s="30" t="str">
        <f>STOCK!F4</f>
        <v>Talla XL</v>
      </c>
      <c r="E4" s="30" t="str">
        <f>STOCK!G4</f>
        <v>SHEIN</v>
      </c>
      <c r="F4" s="30" t="e">
        <f>STOCK!#REF!</f>
        <v>#REF!</v>
      </c>
      <c r="G4" s="30" t="e">
        <f>STOCK!#REF!</f>
        <v>#REF!</v>
      </c>
      <c r="H4" s="30" t="e">
        <f>STOCK!#REF!</f>
        <v>#REF!</v>
      </c>
      <c r="I4" s="30" t="e">
        <f>STOCK!#REF!</f>
        <v>#REF!</v>
      </c>
      <c r="J4" s="30">
        <f>STOCK!H4</f>
        <v>28</v>
      </c>
      <c r="K4" s="30">
        <f>STOCK!I4</f>
        <v>29.341666666666665</v>
      </c>
      <c r="L4" s="30" t="e">
        <f>STOCK!#REF!</f>
        <v>#REF!</v>
      </c>
      <c r="U4" s="30">
        <v>1</v>
      </c>
      <c r="V4" s="30">
        <f>STOCK!L4</f>
        <v>0</v>
      </c>
      <c r="X4" s="30">
        <v>0</v>
      </c>
      <c r="Y4" s="30">
        <f t="shared" si="0"/>
        <v>0</v>
      </c>
      <c r="AG4" s="30" t="str">
        <f>STOCK!A4</f>
        <v>UB0003</v>
      </c>
      <c r="AI4" s="30">
        <v>0</v>
      </c>
    </row>
    <row r="5" spans="1:100" x14ac:dyDescent="0.15">
      <c r="A5" s="30" t="str">
        <f>STOCK!C5</f>
        <v>PRODUCT</v>
      </c>
      <c r="B5" s="30" t="str">
        <f>STOCK!D5</f>
        <v>Vestidos</v>
      </c>
      <c r="C5" s="30" t="str">
        <f>STOCK!E5</f>
        <v>Vestido Camisero Elegante</v>
      </c>
      <c r="D5" s="30" t="str">
        <f>STOCK!F5</f>
        <v>Talla L</v>
      </c>
      <c r="E5" s="30" t="str">
        <f>STOCK!G5</f>
        <v>SHEIN</v>
      </c>
      <c r="F5" s="30" t="e">
        <f>STOCK!#REF!</f>
        <v>#REF!</v>
      </c>
      <c r="G5" s="30" t="e">
        <f>STOCK!#REF!</f>
        <v>#REF!</v>
      </c>
      <c r="H5" s="30" t="e">
        <f>STOCK!#REF!</f>
        <v>#REF!</v>
      </c>
      <c r="I5" s="30" t="e">
        <f>STOCK!#REF!</f>
        <v>#REF!</v>
      </c>
      <c r="J5" s="30">
        <f>STOCK!H5</f>
        <v>30</v>
      </c>
      <c r="K5" s="30">
        <f>STOCK!I5</f>
        <v>28.503333333333334</v>
      </c>
      <c r="L5" s="30" t="e">
        <f>STOCK!#REF!</f>
        <v>#REF!</v>
      </c>
      <c r="U5" s="30">
        <v>1</v>
      </c>
      <c r="V5" s="30">
        <f>STOCK!L5</f>
        <v>1</v>
      </c>
      <c r="X5" s="30">
        <v>0</v>
      </c>
      <c r="Y5" s="30">
        <f t="shared" si="0"/>
        <v>1</v>
      </c>
      <c r="AG5" s="30" t="str">
        <f>STOCK!A5</f>
        <v>UB0004</v>
      </c>
      <c r="AI5" s="30">
        <v>0</v>
      </c>
    </row>
    <row r="6" spans="1:100" x14ac:dyDescent="0.15">
      <c r="A6" s="30" t="str">
        <f>STOCK!C6</f>
        <v>PRODUCT</v>
      </c>
      <c r="B6" s="30" t="str">
        <f>STOCK!D6</f>
        <v>Vestidos</v>
      </c>
      <c r="C6" s="30" t="str">
        <f>STOCK!E6</f>
        <v>Vestido Camisero Elegante</v>
      </c>
      <c r="D6" s="30" t="str">
        <f>STOCK!F6</f>
        <v>Talla M</v>
      </c>
      <c r="E6" s="30" t="str">
        <f>STOCK!G6</f>
        <v>SHEIN</v>
      </c>
      <c r="F6" s="30" t="e">
        <f>STOCK!#REF!</f>
        <v>#REF!</v>
      </c>
      <c r="G6" s="30" t="e">
        <f>STOCK!#REF!</f>
        <v>#REF!</v>
      </c>
      <c r="H6" s="30" t="e">
        <f>STOCK!#REF!</f>
        <v>#REF!</v>
      </c>
      <c r="I6" s="30" t="e">
        <f>STOCK!#REF!</f>
        <v>#REF!</v>
      </c>
      <c r="J6" s="30">
        <f>STOCK!H6</f>
        <v>30</v>
      </c>
      <c r="K6" s="30">
        <f>STOCK!I6</f>
        <v>28.503333333333334</v>
      </c>
      <c r="L6" s="30" t="e">
        <f>STOCK!#REF!</f>
        <v>#REF!</v>
      </c>
      <c r="U6" s="30">
        <v>1</v>
      </c>
      <c r="V6" s="30">
        <f>STOCK!L6</f>
        <v>0</v>
      </c>
      <c r="X6" s="30">
        <v>0</v>
      </c>
      <c r="Y6" s="30">
        <f t="shared" si="0"/>
        <v>0</v>
      </c>
      <c r="AG6" s="30" t="str">
        <f>STOCK!A6</f>
        <v>UB0005</v>
      </c>
      <c r="AI6" s="30">
        <v>0</v>
      </c>
    </row>
    <row r="7" spans="1:100" x14ac:dyDescent="0.15">
      <c r="A7" s="30" t="str">
        <f>STOCK!C7</f>
        <v>PRODUCT</v>
      </c>
      <c r="B7" s="30" t="str">
        <f>STOCK!D7</f>
        <v>Vestidos</v>
      </c>
      <c r="C7" s="30" t="str">
        <f>STOCK!E7</f>
        <v>Vestido Camisero Elegante</v>
      </c>
      <c r="D7" s="30" t="str">
        <f>STOCK!F7</f>
        <v>Talla XS</v>
      </c>
      <c r="E7" s="30" t="str">
        <f>STOCK!G7</f>
        <v>SHEIN</v>
      </c>
      <c r="F7" s="30" t="e">
        <f>STOCK!#REF!</f>
        <v>#REF!</v>
      </c>
      <c r="G7" s="30" t="e">
        <f>STOCK!#REF!</f>
        <v>#REF!</v>
      </c>
      <c r="H7" s="30" t="e">
        <f>STOCK!#REF!</f>
        <v>#REF!</v>
      </c>
      <c r="I7" s="30" t="e">
        <f>STOCK!#REF!</f>
        <v>#REF!</v>
      </c>
      <c r="J7" s="30">
        <f>STOCK!H7</f>
        <v>30</v>
      </c>
      <c r="K7" s="30">
        <f>STOCK!I7</f>
        <v>27.865833333333335</v>
      </c>
      <c r="L7" s="30" t="e">
        <f>STOCK!#REF!</f>
        <v>#REF!</v>
      </c>
      <c r="U7" s="30">
        <v>1</v>
      </c>
      <c r="V7" s="30">
        <f>STOCK!L7</f>
        <v>0</v>
      </c>
      <c r="X7" s="30">
        <v>0</v>
      </c>
      <c r="Y7" s="30">
        <f t="shared" si="0"/>
        <v>0</v>
      </c>
      <c r="AG7" s="30" t="str">
        <f>STOCK!A7</f>
        <v>V0003</v>
      </c>
      <c r="AI7" s="30">
        <v>0</v>
      </c>
    </row>
    <row r="8" spans="1:100" x14ac:dyDescent="0.15">
      <c r="A8" s="30" t="str">
        <f>STOCK!C8</f>
        <v>PRODUCT</v>
      </c>
      <c r="B8" s="30" t="str">
        <f>STOCK!D8</f>
        <v>Trajes de baño</v>
      </c>
      <c r="C8" s="30" t="str">
        <f>STOCK!E8</f>
        <v>Pareo Pantalón</v>
      </c>
      <c r="D8" s="30" t="str">
        <f>STOCK!F8</f>
        <v>Talla XS</v>
      </c>
      <c r="E8" s="30" t="str">
        <f>STOCK!G8</f>
        <v>SHEIN</v>
      </c>
      <c r="F8" s="30" t="e">
        <f>STOCK!#REF!</f>
        <v>#REF!</v>
      </c>
      <c r="G8" s="30" t="e">
        <f>STOCK!#REF!</f>
        <v>#REF!</v>
      </c>
      <c r="H8" s="30" t="e">
        <f>STOCK!#REF!</f>
        <v>#REF!</v>
      </c>
      <c r="I8" s="30" t="e">
        <f>STOCK!#REF!</f>
        <v>#REF!</v>
      </c>
      <c r="J8" s="30">
        <f>STOCK!H8</f>
        <v>15</v>
      </c>
      <c r="K8" s="30">
        <f>STOCK!I8</f>
        <v>15.094999999999999</v>
      </c>
      <c r="L8" s="30" t="e">
        <f>STOCK!#REF!</f>
        <v>#REF!</v>
      </c>
      <c r="U8" s="30">
        <v>1</v>
      </c>
      <c r="V8" s="30">
        <f>STOCK!L8</f>
        <v>0</v>
      </c>
      <c r="X8" s="30">
        <v>0</v>
      </c>
      <c r="Y8" s="30">
        <f t="shared" si="0"/>
        <v>0</v>
      </c>
      <c r="AG8" s="30" t="str">
        <f>STOCK!A8</f>
        <v>PA0001</v>
      </c>
      <c r="AI8" s="30">
        <v>0</v>
      </c>
    </row>
    <row r="9" spans="1:100" x14ac:dyDescent="0.15">
      <c r="A9" s="30" t="str">
        <f>STOCK!C9</f>
        <v>PRODUCT</v>
      </c>
      <c r="B9" s="30" t="str">
        <f>STOCK!D9</f>
        <v>Trajes de baño</v>
      </c>
      <c r="C9" s="30" t="str">
        <f>STOCK!E9</f>
        <v>Pareo pantalón</v>
      </c>
      <c r="D9" s="30" t="str">
        <f>STOCK!F9</f>
        <v>Talla M</v>
      </c>
      <c r="E9" s="30" t="str">
        <f>STOCK!G9</f>
        <v>SHEIN</v>
      </c>
      <c r="F9" s="30" t="e">
        <f>STOCK!#REF!</f>
        <v>#REF!</v>
      </c>
      <c r="G9" s="30" t="e">
        <f>STOCK!#REF!</f>
        <v>#REF!</v>
      </c>
      <c r="H9" s="30" t="e">
        <f>STOCK!#REF!</f>
        <v>#REF!</v>
      </c>
      <c r="I9" s="30" t="e">
        <f>STOCK!#REF!</f>
        <v>#REF!</v>
      </c>
      <c r="J9" s="30">
        <f>STOCK!H9</f>
        <v>15</v>
      </c>
      <c r="K9" s="30">
        <f>STOCK!I9</f>
        <v>15.094999999999999</v>
      </c>
      <c r="L9" s="30" t="e">
        <f>STOCK!#REF!</f>
        <v>#REF!</v>
      </c>
      <c r="U9" s="30">
        <v>1</v>
      </c>
      <c r="V9" s="30">
        <f>STOCK!L9</f>
        <v>0</v>
      </c>
      <c r="X9" s="30">
        <v>0</v>
      </c>
      <c r="Y9" s="30">
        <f t="shared" si="0"/>
        <v>0</v>
      </c>
      <c r="AG9" s="30" t="str">
        <f>STOCK!A9</f>
        <v>PA0002</v>
      </c>
      <c r="AI9" s="30">
        <v>0</v>
      </c>
    </row>
    <row r="10" spans="1:100" x14ac:dyDescent="0.15">
      <c r="A10" s="30" t="str">
        <f>STOCK!C10</f>
        <v>PRODUCT</v>
      </c>
      <c r="B10" s="30" t="str">
        <f>STOCK!D10</f>
        <v>Trajes de baño</v>
      </c>
      <c r="C10" s="30" t="str">
        <f>STOCK!E10</f>
        <v>Pareo pantalón en malla</v>
      </c>
      <c r="D10" s="30" t="str">
        <f>STOCK!F10</f>
        <v>Talla L</v>
      </c>
      <c r="E10" s="30" t="str">
        <f>STOCK!G10</f>
        <v>SHEIN</v>
      </c>
      <c r="F10" s="30" t="e">
        <f>STOCK!#REF!</f>
        <v>#REF!</v>
      </c>
      <c r="G10" s="30" t="e">
        <f>STOCK!#REF!</f>
        <v>#REF!</v>
      </c>
      <c r="H10" s="30" t="e">
        <f>STOCK!#REF!</f>
        <v>#REF!</v>
      </c>
      <c r="I10" s="30" t="e">
        <f>STOCK!#REF!</f>
        <v>#REF!</v>
      </c>
      <c r="J10" s="30">
        <f>STOCK!H10</f>
        <v>15</v>
      </c>
      <c r="K10" s="30">
        <f>STOCK!I10</f>
        <v>15.094999999999999</v>
      </c>
      <c r="L10" s="30" t="e">
        <f>STOCK!#REF!</f>
        <v>#REF!</v>
      </c>
      <c r="U10" s="30">
        <v>1</v>
      </c>
      <c r="V10" s="30">
        <f>STOCK!L10</f>
        <v>0</v>
      </c>
      <c r="X10" s="30">
        <v>0</v>
      </c>
      <c r="Y10" s="30">
        <f t="shared" si="0"/>
        <v>0</v>
      </c>
      <c r="AG10" s="30" t="str">
        <f>STOCK!A10</f>
        <v>PA0003</v>
      </c>
      <c r="AI10" s="30">
        <v>0</v>
      </c>
    </row>
    <row r="11" spans="1:100" x14ac:dyDescent="0.15">
      <c r="A11" s="30" t="str">
        <f>STOCK!C11</f>
        <v>PRODUCT</v>
      </c>
      <c r="B11" s="30" t="str">
        <f>STOCK!D11</f>
        <v>Trajes de baño</v>
      </c>
      <c r="C11" s="30" t="str">
        <f>STOCK!E11</f>
        <v xml:space="preserve">Bañador con cremallera </v>
      </c>
      <c r="D11" s="30" t="str">
        <f>STOCK!F11</f>
        <v>Talla L</v>
      </c>
      <c r="E11" s="30" t="str">
        <f>STOCK!G11</f>
        <v>SHEIN</v>
      </c>
      <c r="F11" s="30" t="e">
        <f>STOCK!#REF!</f>
        <v>#REF!</v>
      </c>
      <c r="G11" s="30" t="e">
        <f>STOCK!#REF!</f>
        <v>#REF!</v>
      </c>
      <c r="H11" s="30" t="e">
        <f>STOCK!#REF!</f>
        <v>#REF!</v>
      </c>
      <c r="I11" s="30" t="e">
        <f>STOCK!#REF!</f>
        <v>#REF!</v>
      </c>
      <c r="J11" s="30">
        <f>STOCK!H11</f>
        <v>28</v>
      </c>
      <c r="K11" s="30">
        <f>STOCK!I11</f>
        <v>23.875</v>
      </c>
      <c r="L11" s="30" t="e">
        <f>STOCK!#REF!</f>
        <v>#REF!</v>
      </c>
      <c r="U11" s="30">
        <v>1</v>
      </c>
      <c r="V11" s="30">
        <f>STOCK!L11</f>
        <v>0</v>
      </c>
      <c r="X11" s="30">
        <v>0</v>
      </c>
      <c r="Y11" s="30">
        <f t="shared" si="0"/>
        <v>0</v>
      </c>
      <c r="AG11" s="30" t="str">
        <f>STOCK!A11</f>
        <v>T0001</v>
      </c>
      <c r="AI11" s="30">
        <v>0</v>
      </c>
    </row>
    <row r="12" spans="1:100" x14ac:dyDescent="0.15">
      <c r="A12" s="30" t="str">
        <f>STOCK!C12</f>
        <v>PRODUCT</v>
      </c>
      <c r="B12" s="30" t="str">
        <f>STOCK!D12</f>
        <v>Trajes de baño</v>
      </c>
      <c r="C12" s="30" t="str">
        <f>STOCK!E12</f>
        <v>Bikini Mangas Fuccia</v>
      </c>
      <c r="D12" s="30" t="str">
        <f>STOCK!F12</f>
        <v>Talla S</v>
      </c>
      <c r="E12" s="30" t="str">
        <f>STOCK!G12</f>
        <v>SHEIN</v>
      </c>
      <c r="F12" s="30" t="e">
        <f>STOCK!#REF!</f>
        <v>#REF!</v>
      </c>
      <c r="G12" s="30" t="e">
        <f>STOCK!#REF!</f>
        <v>#REF!</v>
      </c>
      <c r="H12" s="30" t="e">
        <f>STOCK!#REF!</f>
        <v>#REF!</v>
      </c>
      <c r="I12" s="30" t="e">
        <f>STOCK!#REF!</f>
        <v>#REF!</v>
      </c>
      <c r="J12" s="30">
        <f>STOCK!H12</f>
        <v>25</v>
      </c>
      <c r="K12" s="30">
        <f>STOCK!I12</f>
        <v>21.7425</v>
      </c>
      <c r="L12" s="30" t="e">
        <f>STOCK!#REF!</f>
        <v>#REF!</v>
      </c>
      <c r="U12" s="30">
        <v>1</v>
      </c>
      <c r="V12" s="30">
        <f>STOCK!L12</f>
        <v>0</v>
      </c>
      <c r="X12" s="30">
        <v>0</v>
      </c>
      <c r="Y12" s="30">
        <f t="shared" si="0"/>
        <v>0</v>
      </c>
      <c r="AG12" s="30" t="str">
        <f>STOCK!A12</f>
        <v>UB0006</v>
      </c>
      <c r="AI12" s="30">
        <v>0</v>
      </c>
    </row>
    <row r="13" spans="1:100" x14ac:dyDescent="0.15">
      <c r="A13" s="30" t="str">
        <f>STOCK!C13</f>
        <v>PRODUCT</v>
      </c>
      <c r="B13" s="30" t="str">
        <f>STOCK!D13</f>
        <v>Trajes de baño</v>
      </c>
      <c r="C13" s="30" t="str">
        <f>STOCK!E13</f>
        <v>Bikini Mangas Fuccia</v>
      </c>
      <c r="D13" s="30" t="str">
        <f>STOCK!F13</f>
        <v>Talla M</v>
      </c>
      <c r="E13" s="30" t="str">
        <f>STOCK!G13</f>
        <v>SHEIN</v>
      </c>
      <c r="F13" s="30" t="e">
        <f>STOCK!#REF!</f>
        <v>#REF!</v>
      </c>
      <c r="G13" s="30" t="e">
        <f>STOCK!#REF!</f>
        <v>#REF!</v>
      </c>
      <c r="H13" s="30" t="e">
        <f>STOCK!#REF!</f>
        <v>#REF!</v>
      </c>
      <c r="I13" s="30" t="e">
        <f>STOCK!#REF!</f>
        <v>#REF!</v>
      </c>
      <c r="J13" s="30">
        <f>STOCK!H13</f>
        <v>22</v>
      </c>
      <c r="K13" s="30">
        <f>STOCK!I13</f>
        <v>21.7425</v>
      </c>
      <c r="L13" s="30" t="e">
        <f>STOCK!#REF!</f>
        <v>#REF!</v>
      </c>
      <c r="U13" s="30">
        <v>1</v>
      </c>
      <c r="V13" s="30">
        <f>STOCK!L13</f>
        <v>0</v>
      </c>
      <c r="X13" s="30">
        <v>0</v>
      </c>
      <c r="Y13" s="30">
        <f t="shared" si="0"/>
        <v>0</v>
      </c>
      <c r="AG13" s="30" t="str">
        <f>STOCK!A13</f>
        <v>UB0007</v>
      </c>
      <c r="AI13" s="30">
        <v>0</v>
      </c>
    </row>
    <row r="14" spans="1:100" x14ac:dyDescent="0.15">
      <c r="A14" s="30" t="str">
        <f>STOCK!C14</f>
        <v>PRODUCT</v>
      </c>
      <c r="B14" s="30" t="str">
        <f>STOCK!D14</f>
        <v>Trajes de baño</v>
      </c>
      <c r="C14" s="30" t="str">
        <f>STOCK!E14</f>
        <v>Enguatada Solera sin parte de abajo</v>
      </c>
      <c r="D14" s="30" t="str">
        <f>STOCK!F14</f>
        <v>Talla S</v>
      </c>
      <c r="E14" s="30" t="str">
        <f>STOCK!G14</f>
        <v>SHEIN</v>
      </c>
      <c r="F14" s="30" t="e">
        <f>STOCK!#REF!</f>
        <v>#REF!</v>
      </c>
      <c r="G14" s="30" t="e">
        <f>STOCK!#REF!</f>
        <v>#REF!</v>
      </c>
      <c r="H14" s="30" t="e">
        <f>STOCK!#REF!</f>
        <v>#REF!</v>
      </c>
      <c r="I14" s="30" t="e">
        <f>STOCK!#REF!</f>
        <v>#REF!</v>
      </c>
      <c r="J14" s="30">
        <f>STOCK!H14</f>
        <v>17</v>
      </c>
      <c r="K14" s="30">
        <f>STOCK!I14</f>
        <v>18.594999999999999</v>
      </c>
      <c r="L14" s="30" t="e">
        <f>STOCK!#REF!</f>
        <v>#REF!</v>
      </c>
      <c r="U14" s="30">
        <v>1</v>
      </c>
      <c r="V14" s="30">
        <f>STOCK!L14</f>
        <v>1</v>
      </c>
      <c r="X14" s="30">
        <v>0</v>
      </c>
      <c r="Y14" s="30">
        <f t="shared" si="0"/>
        <v>1</v>
      </c>
      <c r="AG14" s="30" t="str">
        <f>STOCK!A14</f>
        <v>UB0008</v>
      </c>
      <c r="AI14" s="30">
        <v>0</v>
      </c>
    </row>
    <row r="15" spans="1:100" x14ac:dyDescent="0.15">
      <c r="A15" s="30" t="str">
        <f>STOCK!C15</f>
        <v>PRODUCT</v>
      </c>
      <c r="B15" s="30" t="str">
        <f>STOCK!D15</f>
        <v>Trajes de baño</v>
      </c>
      <c r="C15" s="30" t="str">
        <f>STOCK!E15</f>
        <v>Bañador Elegante con Lazo</v>
      </c>
      <c r="D15" s="30" t="str">
        <f>STOCK!F15</f>
        <v>Talla S</v>
      </c>
      <c r="E15" s="30" t="str">
        <f>STOCK!G15</f>
        <v>SHEIN</v>
      </c>
      <c r="F15" s="30" t="e">
        <f>STOCK!#REF!</f>
        <v>#REF!</v>
      </c>
      <c r="G15" s="30" t="e">
        <f>STOCK!#REF!</f>
        <v>#REF!</v>
      </c>
      <c r="H15" s="30" t="e">
        <f>STOCK!#REF!</f>
        <v>#REF!</v>
      </c>
      <c r="I15" s="30" t="e">
        <f>STOCK!#REF!</f>
        <v>#REF!</v>
      </c>
      <c r="J15" s="30">
        <f>STOCK!H15</f>
        <v>22</v>
      </c>
      <c r="K15" s="30">
        <f>STOCK!I15</f>
        <v>17.9575</v>
      </c>
      <c r="L15" s="30" t="e">
        <f>STOCK!#REF!</f>
        <v>#REF!</v>
      </c>
      <c r="U15" s="30">
        <v>1</v>
      </c>
      <c r="V15" s="30">
        <f>STOCK!L15</f>
        <v>0</v>
      </c>
      <c r="X15" s="30">
        <v>0</v>
      </c>
      <c r="Y15" s="30">
        <f t="shared" si="0"/>
        <v>0</v>
      </c>
      <c r="AG15" s="30" t="str">
        <f>STOCK!A15</f>
        <v>UB0009</v>
      </c>
      <c r="AI15" s="30">
        <v>0</v>
      </c>
    </row>
    <row r="16" spans="1:100" x14ac:dyDescent="0.15">
      <c r="A16" s="30" t="str">
        <f>STOCK!C16</f>
        <v>PRODUCT</v>
      </c>
      <c r="B16" s="30" t="str">
        <f>STOCK!D16</f>
        <v>Trajes de baño</v>
      </c>
      <c r="C16" s="30" t="str">
        <f>STOCK!E16</f>
        <v>Bikini Elegante con Herrajes</v>
      </c>
      <c r="D16" s="30" t="str">
        <f>STOCK!F16</f>
        <v>Talla M</v>
      </c>
      <c r="E16" s="30" t="str">
        <f>STOCK!G16</f>
        <v>SHEIN</v>
      </c>
      <c r="F16" s="30" t="e">
        <f>STOCK!#REF!</f>
        <v>#REF!</v>
      </c>
      <c r="G16" s="30" t="e">
        <f>STOCK!#REF!</f>
        <v>#REF!</v>
      </c>
      <c r="H16" s="30" t="e">
        <f>STOCK!#REF!</f>
        <v>#REF!</v>
      </c>
      <c r="I16" s="30" t="e">
        <f>STOCK!#REF!</f>
        <v>#REF!</v>
      </c>
      <c r="J16" s="30">
        <f>STOCK!H16</f>
        <v>18</v>
      </c>
      <c r="K16" s="30">
        <f>STOCK!I16</f>
        <v>18.462499999999999</v>
      </c>
      <c r="L16" s="30" t="e">
        <f>STOCK!#REF!</f>
        <v>#REF!</v>
      </c>
      <c r="U16" s="30">
        <v>1</v>
      </c>
      <c r="V16" s="30">
        <f>STOCK!L16</f>
        <v>0</v>
      </c>
      <c r="X16" s="30">
        <v>0</v>
      </c>
      <c r="Y16" s="30">
        <f t="shared" si="0"/>
        <v>0</v>
      </c>
      <c r="AG16" s="30" t="str">
        <f>STOCK!A16</f>
        <v>UB0010</v>
      </c>
      <c r="AI16" s="30">
        <v>0</v>
      </c>
    </row>
    <row r="17" spans="1:35" x14ac:dyDescent="0.15">
      <c r="A17" s="30" t="str">
        <f>STOCK!C17</f>
        <v>PRODUCT</v>
      </c>
      <c r="B17" s="30" t="str">
        <f>STOCK!D17</f>
        <v>Trajes de baño</v>
      </c>
      <c r="C17" s="30" t="str">
        <f>STOCK!E17</f>
        <v>Bikini Elegante con Herrajes</v>
      </c>
      <c r="D17" s="30" t="str">
        <f>STOCK!F17</f>
        <v>Talla XS</v>
      </c>
      <c r="E17" s="30" t="str">
        <f>STOCK!G17</f>
        <v>SHEIN</v>
      </c>
      <c r="F17" s="30" t="e">
        <f>STOCK!#REF!</f>
        <v>#REF!</v>
      </c>
      <c r="G17" s="30" t="e">
        <f>STOCK!#REF!</f>
        <v>#REF!</v>
      </c>
      <c r="H17" s="30" t="e">
        <f>STOCK!#REF!</f>
        <v>#REF!</v>
      </c>
      <c r="I17" s="30" t="e">
        <f>STOCK!#REF!</f>
        <v>#REF!</v>
      </c>
      <c r="J17" s="30">
        <f>STOCK!H17</f>
        <v>18</v>
      </c>
      <c r="K17" s="30">
        <f>STOCK!I17</f>
        <v>18.462499999999999</v>
      </c>
      <c r="L17" s="30" t="e">
        <f>STOCK!#REF!</f>
        <v>#REF!</v>
      </c>
      <c r="U17" s="30">
        <v>1</v>
      </c>
      <c r="V17" s="30">
        <f>STOCK!L17</f>
        <v>0</v>
      </c>
      <c r="X17" s="30">
        <v>0</v>
      </c>
      <c r="Y17" s="30">
        <f t="shared" si="0"/>
        <v>0</v>
      </c>
      <c r="AG17" s="30" t="str">
        <f>STOCK!A17</f>
        <v>BI0004</v>
      </c>
      <c r="AI17" s="30">
        <v>0</v>
      </c>
    </row>
    <row r="18" spans="1:35" x14ac:dyDescent="0.15">
      <c r="A18" s="30" t="str">
        <f>STOCK!C18</f>
        <v>PRODUCT</v>
      </c>
      <c r="B18" s="30" t="str">
        <f>STOCK!D18</f>
        <v>Trajes de baño</v>
      </c>
      <c r="C18" s="30" t="str">
        <f>STOCK!E18</f>
        <v>Bañador de una pieza con degradado</v>
      </c>
      <c r="D18" s="30" t="str">
        <f>STOCK!F18</f>
        <v>Talla S</v>
      </c>
      <c r="E18" s="30" t="str">
        <f>STOCK!G18</f>
        <v>SHEIN</v>
      </c>
      <c r="F18" s="30" t="e">
        <f>STOCK!#REF!</f>
        <v>#REF!</v>
      </c>
      <c r="G18" s="30" t="e">
        <f>STOCK!#REF!</f>
        <v>#REF!</v>
      </c>
      <c r="H18" s="30" t="e">
        <f>STOCK!#REF!</f>
        <v>#REF!</v>
      </c>
      <c r="I18" s="30" t="e">
        <f>STOCK!#REF!</f>
        <v>#REF!</v>
      </c>
      <c r="J18" s="30">
        <f>STOCK!H18</f>
        <v>25</v>
      </c>
      <c r="K18" s="30">
        <f>STOCK!I18</f>
        <v>23.526666666666667</v>
      </c>
      <c r="L18" s="30" t="e">
        <f>STOCK!#REF!</f>
        <v>#REF!</v>
      </c>
      <c r="U18" s="30">
        <v>1</v>
      </c>
      <c r="V18" s="30">
        <f>STOCK!L18</f>
        <v>0</v>
      </c>
      <c r="X18" s="30">
        <v>0</v>
      </c>
      <c r="Y18" s="30">
        <f t="shared" si="0"/>
        <v>0</v>
      </c>
      <c r="AG18" s="30" t="str">
        <f>STOCK!A18</f>
        <v>T0003</v>
      </c>
      <c r="AI18" s="30">
        <v>0</v>
      </c>
    </row>
    <row r="19" spans="1:35" x14ac:dyDescent="0.15">
      <c r="A19" s="30" t="str">
        <f>STOCK!C19</f>
        <v>PRODUCT</v>
      </c>
      <c r="B19" s="30" t="str">
        <f>STOCK!D19</f>
        <v>Trajes de baño</v>
      </c>
      <c r="C19" s="30" t="str">
        <f>STOCK!E19</f>
        <v>Bañador con estampado floral</v>
      </c>
      <c r="D19" s="30" t="str">
        <f>STOCK!F19</f>
        <v>Talla XL</v>
      </c>
      <c r="E19" s="30" t="str">
        <f>STOCK!G19</f>
        <v>SHEIN</v>
      </c>
      <c r="F19" s="30" t="e">
        <f>STOCK!#REF!</f>
        <v>#REF!</v>
      </c>
      <c r="G19" s="30" t="e">
        <f>STOCK!#REF!</f>
        <v>#REF!</v>
      </c>
      <c r="H19" s="30" t="e">
        <f>STOCK!#REF!</f>
        <v>#REF!</v>
      </c>
      <c r="I19" s="30" t="e">
        <f>STOCK!#REF!</f>
        <v>#REF!</v>
      </c>
      <c r="J19" s="30">
        <f>STOCK!H19</f>
        <v>25</v>
      </c>
      <c r="K19" s="30">
        <f>STOCK!I19</f>
        <v>29.758333333333333</v>
      </c>
      <c r="L19" s="30" t="e">
        <f>STOCK!#REF!</f>
        <v>#REF!</v>
      </c>
      <c r="U19" s="30">
        <v>1</v>
      </c>
      <c r="V19" s="30">
        <f>STOCK!L19</f>
        <v>0</v>
      </c>
      <c r="X19" s="30">
        <v>0</v>
      </c>
      <c r="Y19" s="30">
        <f t="shared" si="0"/>
        <v>0</v>
      </c>
      <c r="AG19" s="30" t="str">
        <f>STOCK!A19</f>
        <v>T0004</v>
      </c>
      <c r="AI19" s="30">
        <v>0</v>
      </c>
    </row>
    <row r="20" spans="1:35" x14ac:dyDescent="0.15">
      <c r="A20" s="30" t="str">
        <f>STOCK!C20</f>
        <v>PRODUCT</v>
      </c>
      <c r="B20" s="30" t="str">
        <f>STOCK!D20</f>
        <v>Trajes de baño</v>
      </c>
      <c r="C20" s="30" t="str">
        <f>STOCK!E20</f>
        <v>Bañador Floral Verde</v>
      </c>
      <c r="D20" s="30" t="str">
        <f>STOCK!F20</f>
        <v>Talla XL</v>
      </c>
      <c r="E20" s="30" t="str">
        <f>STOCK!G20</f>
        <v>SHEIN</v>
      </c>
      <c r="F20" s="30" t="e">
        <f>STOCK!#REF!</f>
        <v>#REF!</v>
      </c>
      <c r="G20" s="30" t="e">
        <f>STOCK!#REF!</f>
        <v>#REF!</v>
      </c>
      <c r="H20" s="30" t="e">
        <f>STOCK!#REF!</f>
        <v>#REF!</v>
      </c>
      <c r="I20" s="30" t="e">
        <f>STOCK!#REF!</f>
        <v>#REF!</v>
      </c>
      <c r="J20" s="30">
        <f>STOCK!H20</f>
        <v>28</v>
      </c>
      <c r="K20" s="30">
        <f>STOCK!I20</f>
        <v>27.080833333333331</v>
      </c>
      <c r="L20" s="30" t="e">
        <f>STOCK!#REF!</f>
        <v>#REF!</v>
      </c>
      <c r="U20" s="30">
        <v>1</v>
      </c>
      <c r="V20" s="30">
        <f>STOCK!L20</f>
        <v>1</v>
      </c>
      <c r="X20" s="30">
        <v>0</v>
      </c>
      <c r="Y20" s="30">
        <f t="shared" si="0"/>
        <v>1</v>
      </c>
      <c r="AG20" s="30" t="str">
        <f>STOCK!A20</f>
        <v>UB0011</v>
      </c>
      <c r="AI20" s="30">
        <v>0</v>
      </c>
    </row>
    <row r="21" spans="1:35" x14ac:dyDescent="0.15">
      <c r="A21" s="30" t="str">
        <f>STOCK!C21</f>
        <v>PRODUCT</v>
      </c>
      <c r="B21" s="30" t="str">
        <f>STOCK!D21</f>
        <v>Trajes de baño</v>
      </c>
      <c r="C21" s="30" t="str">
        <f>STOCK!E21</f>
        <v>Malla para Playa</v>
      </c>
      <c r="D21" s="30" t="str">
        <f>STOCK!F21</f>
        <v>Talla XS</v>
      </c>
      <c r="E21" s="30" t="str">
        <f>STOCK!G21</f>
        <v>SHEIN</v>
      </c>
      <c r="F21" s="30" t="e">
        <f>STOCK!#REF!</f>
        <v>#REF!</v>
      </c>
      <c r="G21" s="30" t="e">
        <f>STOCK!#REF!</f>
        <v>#REF!</v>
      </c>
      <c r="H21" s="30" t="e">
        <f>STOCK!#REF!</f>
        <v>#REF!</v>
      </c>
      <c r="I21" s="30" t="e">
        <f>STOCK!#REF!</f>
        <v>#REF!</v>
      </c>
      <c r="J21" s="30">
        <f>STOCK!H21</f>
        <v>15</v>
      </c>
      <c r="K21" s="30">
        <f>STOCK!I21</f>
        <v>14.040833333333332</v>
      </c>
      <c r="L21" s="30" t="e">
        <f>STOCK!#REF!</f>
        <v>#REF!</v>
      </c>
      <c r="U21" s="30">
        <v>1</v>
      </c>
      <c r="V21" s="30">
        <f>STOCK!L21</f>
        <v>1</v>
      </c>
      <c r="X21" s="30">
        <v>0</v>
      </c>
      <c r="Y21" s="30">
        <f t="shared" si="0"/>
        <v>1</v>
      </c>
      <c r="AG21" s="30" t="str">
        <f>STOCK!A21</f>
        <v>UB0012</v>
      </c>
      <c r="AI21" s="30">
        <v>0</v>
      </c>
    </row>
    <row r="22" spans="1:35" x14ac:dyDescent="0.15">
      <c r="A22" s="30" t="str">
        <f>STOCK!C22</f>
        <v>PRODUCT</v>
      </c>
      <c r="B22" s="30" t="str">
        <f>STOCK!D22</f>
        <v>Trajes de baño</v>
      </c>
      <c r="C22" s="30" t="str">
        <f>STOCK!E22</f>
        <v>Bañador con cremallera</v>
      </c>
      <c r="D22" s="30" t="str">
        <f>STOCK!F22</f>
        <v>Talla S</v>
      </c>
      <c r="E22" s="30" t="str">
        <f>STOCK!G22</f>
        <v>SHEIN</v>
      </c>
      <c r="F22" s="30" t="e">
        <f>STOCK!#REF!</f>
        <v>#REF!</v>
      </c>
      <c r="G22" s="30" t="e">
        <f>STOCK!#REF!</f>
        <v>#REF!</v>
      </c>
      <c r="H22" s="30" t="e">
        <f>STOCK!#REF!</f>
        <v>#REF!</v>
      </c>
      <c r="I22" s="30" t="e">
        <f>STOCK!#REF!</f>
        <v>#REF!</v>
      </c>
      <c r="J22" s="30">
        <f>STOCK!H22</f>
        <v>25</v>
      </c>
      <c r="K22" s="30">
        <f>STOCK!I22</f>
        <v>21.095000000000002</v>
      </c>
      <c r="L22" s="30" t="e">
        <f>STOCK!#REF!</f>
        <v>#REF!</v>
      </c>
      <c r="U22" s="30">
        <v>1</v>
      </c>
      <c r="V22" s="30">
        <f>STOCK!L22</f>
        <v>0</v>
      </c>
      <c r="X22" s="30">
        <v>0</v>
      </c>
      <c r="Y22" s="30">
        <f t="shared" si="0"/>
        <v>0</v>
      </c>
      <c r="AG22" s="30" t="str">
        <f>STOCK!A22</f>
        <v>T0006</v>
      </c>
      <c r="AI22" s="30">
        <v>0</v>
      </c>
    </row>
    <row r="23" spans="1:35" x14ac:dyDescent="0.15">
      <c r="A23" s="30" t="str">
        <f>STOCK!C23</f>
        <v>PRODUCT</v>
      </c>
      <c r="B23" s="30" t="str">
        <f>STOCK!D23</f>
        <v>Trajes de baño</v>
      </c>
      <c r="C23" s="30" t="str">
        <f>STOCK!E23</f>
        <v>Bikini con cordón lateral</v>
      </c>
      <c r="D23" s="30" t="str">
        <f>STOCK!F23</f>
        <v>Talla XL</v>
      </c>
      <c r="E23" s="30" t="str">
        <f>STOCK!G23</f>
        <v>SHEIN</v>
      </c>
      <c r="F23" s="30" t="e">
        <f>STOCK!#REF!</f>
        <v>#REF!</v>
      </c>
      <c r="G23" s="30" t="e">
        <f>STOCK!#REF!</f>
        <v>#REF!</v>
      </c>
      <c r="H23" s="30" t="e">
        <f>STOCK!#REF!</f>
        <v>#REF!</v>
      </c>
      <c r="I23" s="30" t="e">
        <f>STOCK!#REF!</f>
        <v>#REF!</v>
      </c>
      <c r="J23" s="30">
        <f>STOCK!H23</f>
        <v>22</v>
      </c>
      <c r="K23" s="30">
        <f>STOCK!I23</f>
        <v>22.125</v>
      </c>
      <c r="L23" s="30" t="e">
        <f>STOCK!#REF!</f>
        <v>#REF!</v>
      </c>
      <c r="U23" s="30">
        <v>1</v>
      </c>
      <c r="V23" s="30">
        <f>STOCK!L23</f>
        <v>0</v>
      </c>
      <c r="X23" s="30">
        <v>0</v>
      </c>
      <c r="Y23" s="30">
        <f t="shared" si="0"/>
        <v>0</v>
      </c>
      <c r="AG23" s="30" t="str">
        <f>STOCK!A23</f>
        <v>UB0013</v>
      </c>
      <c r="AI23" s="30">
        <v>0</v>
      </c>
    </row>
    <row r="24" spans="1:35" x14ac:dyDescent="0.15">
      <c r="A24" s="30" t="str">
        <f>STOCK!C24</f>
        <v>PRODUCT</v>
      </c>
      <c r="B24" s="30" t="str">
        <f>STOCK!D24</f>
        <v>Trajes de baño</v>
      </c>
      <c r="C24" s="30" t="str">
        <f>STOCK!E24</f>
        <v>Malla para Playa</v>
      </c>
      <c r="D24" s="30" t="str">
        <f>STOCK!F24</f>
        <v>Talla XL</v>
      </c>
      <c r="E24" s="30" t="str">
        <f>STOCK!G24</f>
        <v>SHEIN</v>
      </c>
      <c r="F24" s="30" t="e">
        <f>STOCK!#REF!</f>
        <v>#REF!</v>
      </c>
      <c r="G24" s="30" t="e">
        <f>STOCK!#REF!</f>
        <v>#REF!</v>
      </c>
      <c r="H24" s="30" t="e">
        <f>STOCK!#REF!</f>
        <v>#REF!</v>
      </c>
      <c r="I24" s="30" t="e">
        <f>STOCK!#REF!</f>
        <v>#REF!</v>
      </c>
      <c r="J24" s="30">
        <f>STOCK!H24</f>
        <v>15</v>
      </c>
      <c r="K24" s="30">
        <f>STOCK!I24</f>
        <v>14.933333333333334</v>
      </c>
      <c r="L24" s="30" t="e">
        <f>STOCK!#REF!</f>
        <v>#REF!</v>
      </c>
      <c r="U24" s="30">
        <v>1</v>
      </c>
      <c r="V24" s="30">
        <f>STOCK!L24</f>
        <v>1</v>
      </c>
      <c r="X24" s="30">
        <v>0</v>
      </c>
      <c r="Y24" s="30">
        <f t="shared" si="0"/>
        <v>1</v>
      </c>
      <c r="AG24" s="30" t="str">
        <f>STOCK!A24</f>
        <v>UB0014</v>
      </c>
      <c r="AI24" s="30">
        <v>0</v>
      </c>
    </row>
    <row r="25" spans="1:35" x14ac:dyDescent="0.15">
      <c r="A25" s="30" t="str">
        <f>STOCK!C25</f>
        <v>PRODUCT</v>
      </c>
      <c r="B25" s="30" t="str">
        <f>STOCK!D25</f>
        <v>Trajes de baño</v>
      </c>
      <c r="C25" s="30" t="str">
        <f>STOCK!E25</f>
        <v>Enguatada solera sin parte de abajo</v>
      </c>
      <c r="D25" s="30" t="str">
        <f>STOCK!F25</f>
        <v>Talla XL</v>
      </c>
      <c r="E25" s="30" t="str">
        <f>STOCK!G25</f>
        <v>SHEIN</v>
      </c>
      <c r="F25" s="30" t="e">
        <f>STOCK!#REF!</f>
        <v>#REF!</v>
      </c>
      <c r="G25" s="30" t="e">
        <f>STOCK!#REF!</f>
        <v>#REF!</v>
      </c>
      <c r="H25" s="30" t="e">
        <f>STOCK!#REF!</f>
        <v>#REF!</v>
      </c>
      <c r="I25" s="30" t="e">
        <f>STOCK!#REF!</f>
        <v>#REF!</v>
      </c>
      <c r="J25" s="30">
        <f>STOCK!H25</f>
        <v>15</v>
      </c>
      <c r="K25" s="30">
        <f>STOCK!I25</f>
        <v>19.997500000000002</v>
      </c>
      <c r="L25" s="30" t="e">
        <f>STOCK!#REF!</f>
        <v>#REF!</v>
      </c>
      <c r="U25" s="30">
        <v>1</v>
      </c>
      <c r="V25" s="30">
        <f>STOCK!L25</f>
        <v>0</v>
      </c>
      <c r="X25" s="30">
        <v>0</v>
      </c>
      <c r="Y25" s="30">
        <f t="shared" si="0"/>
        <v>0</v>
      </c>
      <c r="AG25" s="30" t="str">
        <f>STOCK!A25</f>
        <v>UB0015</v>
      </c>
      <c r="AI25" s="30">
        <v>0</v>
      </c>
    </row>
    <row r="26" spans="1:35" x14ac:dyDescent="0.15">
      <c r="A26" s="30" t="str">
        <f>STOCK!C26</f>
        <v>PRODUCT</v>
      </c>
      <c r="B26" s="30" t="str">
        <f>STOCK!D26</f>
        <v>Trajes de baño</v>
      </c>
      <c r="C26" s="30" t="str">
        <f>STOCK!E26</f>
        <v>Bikini Elegante con Herrajes</v>
      </c>
      <c r="D26" s="30" t="str">
        <f>STOCK!F26</f>
        <v>Talla S</v>
      </c>
      <c r="E26" s="30" t="str">
        <f>STOCK!G26</f>
        <v>SHEIN</v>
      </c>
      <c r="F26" s="30" t="e">
        <f>STOCK!#REF!</f>
        <v>#REF!</v>
      </c>
      <c r="G26" s="30" t="e">
        <f>STOCK!#REF!</f>
        <v>#REF!</v>
      </c>
      <c r="H26" s="30" t="e">
        <f>STOCK!#REF!</f>
        <v>#REF!</v>
      </c>
      <c r="I26" s="30" t="e">
        <f>STOCK!#REF!</f>
        <v>#REF!</v>
      </c>
      <c r="J26" s="30">
        <f>STOCK!H26</f>
        <v>18</v>
      </c>
      <c r="K26" s="30">
        <f>STOCK!I26</f>
        <v>19.045833333333331</v>
      </c>
      <c r="L26" s="30" t="e">
        <f>STOCK!#REF!</f>
        <v>#REF!</v>
      </c>
      <c r="U26" s="30">
        <v>1</v>
      </c>
      <c r="V26" s="30">
        <f>STOCK!L26</f>
        <v>1</v>
      </c>
      <c r="X26" s="30">
        <v>0</v>
      </c>
      <c r="Y26" s="30">
        <f t="shared" si="0"/>
        <v>1</v>
      </c>
      <c r="AG26" s="30" t="str">
        <f>STOCK!A26</f>
        <v>UB0016</v>
      </c>
      <c r="AI26" s="30">
        <v>0</v>
      </c>
    </row>
    <row r="27" spans="1:35" x14ac:dyDescent="0.15">
      <c r="A27" s="30" t="str">
        <f>STOCK!C27</f>
        <v>PRODUCT</v>
      </c>
      <c r="B27" s="30" t="str">
        <f>STOCK!D27</f>
        <v>Trajes de baño</v>
      </c>
      <c r="C27" s="30" t="str">
        <f>STOCK!E27</f>
        <v>Bikini Elegante con Herrajes</v>
      </c>
      <c r="D27" s="30" t="str">
        <f>STOCK!F27</f>
        <v>Talla XS</v>
      </c>
      <c r="E27" s="30" t="str">
        <f>STOCK!G27</f>
        <v>SHEIN</v>
      </c>
      <c r="F27" s="30" t="e">
        <f>STOCK!#REF!</f>
        <v>#REF!</v>
      </c>
      <c r="G27" s="30" t="e">
        <f>STOCK!#REF!</f>
        <v>#REF!</v>
      </c>
      <c r="H27" s="30" t="e">
        <f>STOCK!#REF!</f>
        <v>#REF!</v>
      </c>
      <c r="I27" s="30" t="e">
        <f>STOCK!#REF!</f>
        <v>#REF!</v>
      </c>
      <c r="J27" s="30">
        <f>STOCK!H27</f>
        <v>18</v>
      </c>
      <c r="K27" s="30">
        <f>STOCK!I27</f>
        <v>19.045833333333331</v>
      </c>
      <c r="L27" s="30" t="e">
        <f>STOCK!#REF!</f>
        <v>#REF!</v>
      </c>
      <c r="U27" s="30">
        <v>1</v>
      </c>
      <c r="V27" s="30">
        <f>STOCK!L27</f>
        <v>0</v>
      </c>
      <c r="X27" s="30">
        <v>0</v>
      </c>
      <c r="Y27" s="30">
        <f t="shared" si="0"/>
        <v>0</v>
      </c>
      <c r="AG27" s="30" t="str">
        <f>STOCK!A27</f>
        <v>UB0017</v>
      </c>
      <c r="AI27" s="30">
        <v>0</v>
      </c>
    </row>
    <row r="28" spans="1:35" x14ac:dyDescent="0.15">
      <c r="A28" s="30" t="str">
        <f>STOCK!C28</f>
        <v>PRODUCT</v>
      </c>
      <c r="B28" s="30" t="str">
        <f>STOCK!D28</f>
        <v>Trajes de baño</v>
      </c>
      <c r="C28" s="30" t="str">
        <f>STOCK!E28</f>
        <v>Bañador con Cremallera</v>
      </c>
      <c r="D28" s="30" t="str">
        <f>STOCK!F28</f>
        <v>Talla 2XL</v>
      </c>
      <c r="E28" s="30" t="str">
        <f>STOCK!G28</f>
        <v>SHEIN</v>
      </c>
      <c r="F28" s="30" t="e">
        <f>STOCK!#REF!</f>
        <v>#REF!</v>
      </c>
      <c r="G28" s="30" t="e">
        <f>STOCK!#REF!</f>
        <v>#REF!</v>
      </c>
      <c r="H28" s="30" t="e">
        <f>STOCK!#REF!</f>
        <v>#REF!</v>
      </c>
      <c r="I28" s="30" t="e">
        <f>STOCK!#REF!</f>
        <v>#REF!</v>
      </c>
      <c r="J28" s="30">
        <f>STOCK!H28</f>
        <v>28</v>
      </c>
      <c r="K28" s="30">
        <f>STOCK!I28</f>
        <v>31.620833333333334</v>
      </c>
      <c r="L28" s="30" t="e">
        <f>STOCK!#REF!</f>
        <v>#REF!</v>
      </c>
      <c r="U28" s="30">
        <v>1</v>
      </c>
      <c r="V28" s="30">
        <f>STOCK!L28</f>
        <v>0</v>
      </c>
      <c r="X28" s="30">
        <v>0</v>
      </c>
      <c r="Y28" s="30">
        <f t="shared" si="0"/>
        <v>0</v>
      </c>
      <c r="AG28" s="30" t="str">
        <f>STOCK!A28</f>
        <v>UB0018</v>
      </c>
      <c r="AI28" s="30">
        <v>0</v>
      </c>
    </row>
    <row r="29" spans="1:35" x14ac:dyDescent="0.15">
      <c r="A29" s="30" t="str">
        <f>STOCK!C29</f>
        <v>PRODUCT</v>
      </c>
      <c r="B29" s="30" t="str">
        <f>STOCK!D29</f>
        <v>Trajes de baño</v>
      </c>
      <c r="C29" s="30" t="str">
        <f>STOCK!E29</f>
        <v>Bañador una pieza de malla en contraste</v>
      </c>
      <c r="D29" s="30" t="str">
        <f>STOCK!F29</f>
        <v>Talla M</v>
      </c>
      <c r="E29" s="30" t="str">
        <f>STOCK!G29</f>
        <v>SHEIN</v>
      </c>
      <c r="F29" s="30" t="e">
        <f>STOCK!#REF!</f>
        <v>#REF!</v>
      </c>
      <c r="G29" s="30" t="e">
        <f>STOCK!#REF!</f>
        <v>#REF!</v>
      </c>
      <c r="H29" s="30" t="e">
        <f>STOCK!#REF!</f>
        <v>#REF!</v>
      </c>
      <c r="I29" s="30" t="e">
        <f>STOCK!#REF!</f>
        <v>#REF!</v>
      </c>
      <c r="J29" s="30">
        <f>STOCK!H29</f>
        <v>22</v>
      </c>
      <c r="K29" s="30">
        <f>STOCK!I29</f>
        <v>21.095000000000002</v>
      </c>
      <c r="L29" s="30" t="e">
        <f>STOCK!#REF!</f>
        <v>#REF!</v>
      </c>
      <c r="U29" s="30">
        <v>1</v>
      </c>
      <c r="V29" s="30">
        <f>STOCK!L29</f>
        <v>0</v>
      </c>
      <c r="X29" s="30">
        <v>0</v>
      </c>
      <c r="Y29" s="30">
        <f t="shared" si="0"/>
        <v>0</v>
      </c>
      <c r="AG29" s="30" t="str">
        <f>STOCK!A29</f>
        <v>T0008</v>
      </c>
      <c r="AI29" s="30">
        <v>0</v>
      </c>
    </row>
    <row r="30" spans="1:35" x14ac:dyDescent="0.15">
      <c r="A30" s="30" t="str">
        <f>STOCK!C30</f>
        <v>PRODUCT</v>
      </c>
      <c r="B30" s="30" t="str">
        <f>STOCK!D30</f>
        <v>Trajes de baño</v>
      </c>
      <c r="C30" s="30" t="str">
        <f>STOCK!E30</f>
        <v>Sets de Bikini Casual</v>
      </c>
      <c r="D30" s="30" t="str">
        <f>STOCK!F30</f>
        <v>Talla L</v>
      </c>
      <c r="E30" s="30" t="str">
        <f>STOCK!G30</f>
        <v>SHEIN</v>
      </c>
      <c r="F30" s="30" t="e">
        <f>STOCK!#REF!</f>
        <v>#REF!</v>
      </c>
      <c r="G30" s="30" t="e">
        <f>STOCK!#REF!</f>
        <v>#REF!</v>
      </c>
      <c r="H30" s="30" t="e">
        <f>STOCK!#REF!</f>
        <v>#REF!</v>
      </c>
      <c r="I30" s="30" t="e">
        <f>STOCK!#REF!</f>
        <v>#REF!</v>
      </c>
      <c r="J30" s="30">
        <f>STOCK!H30</f>
        <v>25</v>
      </c>
      <c r="K30" s="30">
        <f>STOCK!I30</f>
        <v>21.639166666666664</v>
      </c>
      <c r="L30" s="30" t="e">
        <f>STOCK!#REF!</f>
        <v>#REF!</v>
      </c>
      <c r="U30" s="30">
        <v>1</v>
      </c>
      <c r="V30" s="30">
        <f>STOCK!L30</f>
        <v>0</v>
      </c>
      <c r="X30" s="30">
        <v>0</v>
      </c>
      <c r="Y30" s="30">
        <f t="shared" si="0"/>
        <v>0</v>
      </c>
      <c r="AG30" s="30" t="str">
        <f>STOCK!A30</f>
        <v>BI0008</v>
      </c>
      <c r="AI30" s="30">
        <v>0</v>
      </c>
    </row>
    <row r="31" spans="1:35" x14ac:dyDescent="0.15">
      <c r="A31" s="30" t="str">
        <f>STOCK!C31</f>
        <v>PRODUCT</v>
      </c>
      <c r="B31" s="30" t="str">
        <f>STOCK!D31</f>
        <v>Trajes de baño</v>
      </c>
      <c r="C31" s="30" t="str">
        <f>STOCK!E31</f>
        <v xml:space="preserve">Bañador estampado de planta </v>
      </c>
      <c r="D31" s="30" t="str">
        <f>STOCK!F31</f>
        <v>Talla S</v>
      </c>
      <c r="E31" s="30" t="str">
        <f>STOCK!G31</f>
        <v>SHEIN</v>
      </c>
      <c r="F31" s="30" t="e">
        <f>STOCK!#REF!</f>
        <v>#REF!</v>
      </c>
      <c r="G31" s="30" t="e">
        <f>STOCK!#REF!</f>
        <v>#REF!</v>
      </c>
      <c r="H31" s="30" t="e">
        <f>STOCK!#REF!</f>
        <v>#REF!</v>
      </c>
      <c r="I31" s="30" t="e">
        <f>STOCK!#REF!</f>
        <v>#REF!</v>
      </c>
      <c r="J31" s="30">
        <f>STOCK!H31</f>
        <v>25</v>
      </c>
      <c r="K31" s="30">
        <f>STOCK!I31</f>
        <v>22.693333333333335</v>
      </c>
      <c r="L31" s="30" t="e">
        <f>STOCK!#REF!</f>
        <v>#REF!</v>
      </c>
      <c r="U31" s="30">
        <v>1</v>
      </c>
      <c r="V31" s="30">
        <f>STOCK!L31</f>
        <v>0</v>
      </c>
      <c r="X31" s="30">
        <v>0</v>
      </c>
      <c r="Y31" s="30">
        <f t="shared" si="0"/>
        <v>0</v>
      </c>
      <c r="AG31" s="30" t="str">
        <f>STOCK!A31</f>
        <v>T0009</v>
      </c>
      <c r="AI31" s="30">
        <v>0</v>
      </c>
    </row>
    <row r="32" spans="1:35" x14ac:dyDescent="0.15">
      <c r="A32" s="30" t="str">
        <f>STOCK!C32</f>
        <v>PRODUCT</v>
      </c>
      <c r="B32" s="30" t="str">
        <f>STOCK!D32</f>
        <v>Trajes de baño</v>
      </c>
      <c r="C32" s="30" t="str">
        <f>STOCK!E32</f>
        <v>Bañador estampado de planta</v>
      </c>
      <c r="D32" s="30" t="str">
        <f>STOCK!F32</f>
        <v>Talla M</v>
      </c>
      <c r="E32" s="30" t="str">
        <f>STOCK!G32</f>
        <v>SHEIN</v>
      </c>
      <c r="F32" s="30" t="e">
        <f>STOCK!#REF!</f>
        <v>#REF!</v>
      </c>
      <c r="G32" s="30" t="e">
        <f>STOCK!#REF!</f>
        <v>#REF!</v>
      </c>
      <c r="H32" s="30" t="e">
        <f>STOCK!#REF!</f>
        <v>#REF!</v>
      </c>
      <c r="I32" s="30" t="e">
        <f>STOCK!#REF!</f>
        <v>#REF!</v>
      </c>
      <c r="J32" s="30">
        <f>STOCK!H32</f>
        <v>25</v>
      </c>
      <c r="K32" s="30">
        <f>STOCK!I32</f>
        <v>23.968333333333334</v>
      </c>
      <c r="L32" s="30" t="e">
        <f>STOCK!#REF!</f>
        <v>#REF!</v>
      </c>
      <c r="U32" s="30">
        <v>1</v>
      </c>
      <c r="V32" s="30">
        <f>STOCK!L32</f>
        <v>0</v>
      </c>
      <c r="X32" s="30">
        <v>0</v>
      </c>
      <c r="Y32" s="30">
        <f t="shared" si="0"/>
        <v>0</v>
      </c>
      <c r="AG32" s="30" t="str">
        <f>STOCK!A32</f>
        <v>T0010</v>
      </c>
      <c r="AI32" s="30">
        <v>0</v>
      </c>
    </row>
    <row r="33" spans="1:35" x14ac:dyDescent="0.15">
      <c r="A33" s="30" t="str">
        <f>STOCK!C33</f>
        <v>PRODUCT</v>
      </c>
      <c r="B33" s="30" t="str">
        <f>STOCK!D33</f>
        <v>Trajes de baño</v>
      </c>
      <c r="C33" s="30" t="str">
        <f>STOCK!E33</f>
        <v>Bañador estampado de planta</v>
      </c>
      <c r="D33" s="30" t="str">
        <f>STOCK!F33</f>
        <v>Talla L</v>
      </c>
      <c r="E33" s="30" t="str">
        <f>STOCK!G33</f>
        <v>SHEIN</v>
      </c>
      <c r="F33" s="30" t="e">
        <f>STOCK!#REF!</f>
        <v>#REF!</v>
      </c>
      <c r="G33" s="30" t="e">
        <f>STOCK!#REF!</f>
        <v>#REF!</v>
      </c>
      <c r="H33" s="30" t="e">
        <f>STOCK!#REF!</f>
        <v>#REF!</v>
      </c>
      <c r="I33" s="30" t="e">
        <f>STOCK!#REF!</f>
        <v>#REF!</v>
      </c>
      <c r="J33" s="30">
        <f>STOCK!H33</f>
        <v>25</v>
      </c>
      <c r="K33" s="30">
        <f>STOCK!I33</f>
        <v>23.968333333333334</v>
      </c>
      <c r="L33" s="30" t="e">
        <f>STOCK!#REF!</f>
        <v>#REF!</v>
      </c>
      <c r="U33" s="30">
        <v>1</v>
      </c>
      <c r="V33" s="30">
        <f>STOCK!L33</f>
        <v>0</v>
      </c>
      <c r="X33" s="30">
        <v>0</v>
      </c>
      <c r="Y33" s="30">
        <f t="shared" si="0"/>
        <v>0</v>
      </c>
      <c r="AG33" s="30" t="str">
        <f>STOCK!A33</f>
        <v>T0011</v>
      </c>
      <c r="AI33" s="30">
        <v>0</v>
      </c>
    </row>
    <row r="34" spans="1:35" x14ac:dyDescent="0.15">
      <c r="A34" s="30" t="str">
        <f>STOCK!C34</f>
        <v>PRODUCT</v>
      </c>
      <c r="B34" s="30" t="str">
        <f>STOCK!D34</f>
        <v>Trajes de baño</v>
      </c>
      <c r="C34" s="30" t="str">
        <f>STOCK!E34</f>
        <v>Pareo pantalón en malla</v>
      </c>
      <c r="D34" s="30" t="str">
        <f>STOCK!F34</f>
        <v>Talla S</v>
      </c>
      <c r="E34" s="30" t="str">
        <f>STOCK!G34</f>
        <v>SHEIN</v>
      </c>
      <c r="F34" s="30" t="e">
        <f>STOCK!#REF!</f>
        <v>#REF!</v>
      </c>
      <c r="G34" s="30" t="e">
        <f>STOCK!#REF!</f>
        <v>#REF!</v>
      </c>
      <c r="H34" s="30" t="e">
        <f>STOCK!#REF!</f>
        <v>#REF!</v>
      </c>
      <c r="I34" s="30" t="e">
        <f>STOCK!#REF!</f>
        <v>#REF!</v>
      </c>
      <c r="J34" s="30">
        <f>STOCK!H34</f>
        <v>15</v>
      </c>
      <c r="K34" s="30">
        <f>STOCK!I34</f>
        <v>14.678333333333335</v>
      </c>
      <c r="L34" s="30" t="e">
        <f>STOCK!#REF!</f>
        <v>#REF!</v>
      </c>
      <c r="U34" s="30">
        <v>1</v>
      </c>
      <c r="V34" s="30">
        <f>STOCK!L34</f>
        <v>3</v>
      </c>
      <c r="X34" s="30">
        <v>0</v>
      </c>
      <c r="Y34" s="30">
        <f t="shared" si="0"/>
        <v>1</v>
      </c>
      <c r="AG34" s="30" t="str">
        <f>STOCK!A34</f>
        <v>UB0019</v>
      </c>
      <c r="AI34" s="30">
        <v>0</v>
      </c>
    </row>
    <row r="35" spans="1:35" x14ac:dyDescent="0.15">
      <c r="A35" s="30" t="str">
        <f>STOCK!C35</f>
        <v>PRODUCT</v>
      </c>
      <c r="B35" s="30" t="str">
        <f>STOCK!D35</f>
        <v>Trajes de baño</v>
      </c>
      <c r="C35" s="30" t="str">
        <f>STOCK!E35</f>
        <v xml:space="preserve">Bañador con tira cruzada </v>
      </c>
      <c r="D35" s="30" t="str">
        <f>STOCK!F35</f>
        <v>Talla M</v>
      </c>
      <c r="E35" s="30" t="str">
        <f>STOCK!G35</f>
        <v>SHEIN</v>
      </c>
      <c r="F35" s="30" t="e">
        <f>STOCK!#REF!</f>
        <v>#REF!</v>
      </c>
      <c r="G35" s="30" t="e">
        <f>STOCK!#REF!</f>
        <v>#REF!</v>
      </c>
      <c r="H35" s="30" t="e">
        <f>STOCK!#REF!</f>
        <v>#REF!</v>
      </c>
      <c r="I35" s="30" t="e">
        <f>STOCK!#REF!</f>
        <v>#REF!</v>
      </c>
      <c r="J35" s="30">
        <f>STOCK!H35</f>
        <v>22</v>
      </c>
      <c r="K35" s="30">
        <f>STOCK!I35</f>
        <v>22.2425</v>
      </c>
      <c r="L35" s="30" t="e">
        <f>STOCK!#REF!</f>
        <v>#REF!</v>
      </c>
      <c r="U35" s="30">
        <v>1</v>
      </c>
      <c r="V35" s="30">
        <f>STOCK!L35</f>
        <v>0</v>
      </c>
      <c r="X35" s="30">
        <v>0</v>
      </c>
      <c r="Y35" s="30">
        <f t="shared" si="0"/>
        <v>0</v>
      </c>
      <c r="AG35" s="30" t="str">
        <f>STOCK!A35</f>
        <v>T0012</v>
      </c>
      <c r="AI35" s="30">
        <v>0</v>
      </c>
    </row>
    <row r="36" spans="1:35" x14ac:dyDescent="0.15">
      <c r="A36" s="30" t="str">
        <f>STOCK!C36</f>
        <v>PRODUCT</v>
      </c>
      <c r="B36" s="30" t="str">
        <f>STOCK!D36</f>
        <v>Trajes de baño</v>
      </c>
      <c r="C36" s="30" t="str">
        <f>STOCK!E36</f>
        <v>Bikini Elegante con Herrajes</v>
      </c>
      <c r="D36" s="30" t="str">
        <f>STOCK!F36</f>
        <v>Talla M</v>
      </c>
      <c r="E36" s="30" t="str">
        <f>STOCK!G36</f>
        <v>SHEIN</v>
      </c>
      <c r="F36" s="30" t="e">
        <f>STOCK!#REF!</f>
        <v>#REF!</v>
      </c>
      <c r="G36" s="30" t="e">
        <f>STOCK!#REF!</f>
        <v>#REF!</v>
      </c>
      <c r="H36" s="30" t="e">
        <f>STOCK!#REF!</f>
        <v>#REF!</v>
      </c>
      <c r="I36" s="30" t="e">
        <f>STOCK!#REF!</f>
        <v>#REF!</v>
      </c>
      <c r="J36" s="30">
        <f>STOCK!H36</f>
        <v>18</v>
      </c>
      <c r="K36" s="30">
        <f>STOCK!I36</f>
        <v>18.629166666666666</v>
      </c>
      <c r="L36" s="30" t="e">
        <f>STOCK!#REF!</f>
        <v>#REF!</v>
      </c>
      <c r="U36" s="30">
        <v>1</v>
      </c>
      <c r="V36" s="30">
        <f>STOCK!L36</f>
        <v>0</v>
      </c>
      <c r="X36" s="30">
        <v>0</v>
      </c>
      <c r="Y36" s="30">
        <f t="shared" si="0"/>
        <v>0</v>
      </c>
      <c r="AG36" s="30" t="str">
        <f>STOCK!A36</f>
        <v>UB0020</v>
      </c>
      <c r="AI36" s="30">
        <v>0</v>
      </c>
    </row>
    <row r="37" spans="1:35" x14ac:dyDescent="0.15">
      <c r="A37" s="30" t="str">
        <f>STOCK!C37</f>
        <v>PRODUCT</v>
      </c>
      <c r="B37" s="30" t="str">
        <f>STOCK!D37</f>
        <v>Trajes de baño</v>
      </c>
      <c r="C37" s="30" t="str">
        <f>STOCK!E37</f>
        <v>Bikini Elegante con Herrajes</v>
      </c>
      <c r="D37" s="30" t="str">
        <f>STOCK!F37</f>
        <v>Talla XS</v>
      </c>
      <c r="E37" s="30" t="str">
        <f>STOCK!G37</f>
        <v>SHEIN</v>
      </c>
      <c r="F37" s="30" t="e">
        <f>STOCK!#REF!</f>
        <v>#REF!</v>
      </c>
      <c r="G37" s="30" t="e">
        <f>STOCK!#REF!</f>
        <v>#REF!</v>
      </c>
      <c r="H37" s="30" t="e">
        <f>STOCK!#REF!</f>
        <v>#REF!</v>
      </c>
      <c r="I37" s="30" t="e">
        <f>STOCK!#REF!</f>
        <v>#REF!</v>
      </c>
      <c r="J37" s="30">
        <f>STOCK!H37</f>
        <v>18</v>
      </c>
      <c r="K37" s="30">
        <f>STOCK!I37</f>
        <v>18.729166666666668</v>
      </c>
      <c r="L37" s="30" t="e">
        <f>STOCK!#REF!</f>
        <v>#REF!</v>
      </c>
      <c r="U37" s="30">
        <v>1</v>
      </c>
      <c r="V37" s="30">
        <f>STOCK!L37</f>
        <v>2</v>
      </c>
      <c r="X37" s="30">
        <v>0</v>
      </c>
      <c r="Y37" s="30">
        <f t="shared" si="0"/>
        <v>1</v>
      </c>
      <c r="AG37" s="30" t="str">
        <f>STOCK!A37</f>
        <v>UB0021</v>
      </c>
      <c r="AI37" s="30">
        <v>0</v>
      </c>
    </row>
    <row r="38" spans="1:35" x14ac:dyDescent="0.15">
      <c r="A38" s="30" t="str">
        <f>STOCK!C38</f>
        <v>PRODUCT</v>
      </c>
      <c r="B38" s="30" t="str">
        <f>STOCK!D38</f>
        <v>Trajes de baño</v>
      </c>
      <c r="C38" s="30" t="str">
        <f>STOCK!E38</f>
        <v>Bañador color combinado</v>
      </c>
      <c r="D38" s="30" t="str">
        <f>STOCK!F38</f>
        <v>Talla S</v>
      </c>
      <c r="E38" s="30" t="str">
        <f>STOCK!G38</f>
        <v>SHEIN</v>
      </c>
      <c r="F38" s="30" t="e">
        <f>STOCK!#REF!</f>
        <v>#REF!</v>
      </c>
      <c r="G38" s="30" t="e">
        <f>STOCK!#REF!</f>
        <v>#REF!</v>
      </c>
      <c r="H38" s="30" t="e">
        <f>STOCK!#REF!</f>
        <v>#REF!</v>
      </c>
      <c r="I38" s="30" t="e">
        <f>STOCK!#REF!</f>
        <v>#REF!</v>
      </c>
      <c r="J38" s="30">
        <f>STOCK!H38</f>
        <v>25</v>
      </c>
      <c r="K38" s="30">
        <f>STOCK!I38</f>
        <v>27.718333333333334</v>
      </c>
      <c r="L38" s="30" t="e">
        <f>STOCK!#REF!</f>
        <v>#REF!</v>
      </c>
      <c r="U38" s="30">
        <v>1</v>
      </c>
      <c r="V38" s="30">
        <f>STOCK!L38</f>
        <v>0</v>
      </c>
      <c r="X38" s="30">
        <v>0</v>
      </c>
      <c r="Y38" s="30">
        <f t="shared" si="0"/>
        <v>0</v>
      </c>
      <c r="AG38" s="30" t="str">
        <f>STOCK!A38</f>
        <v>T0013</v>
      </c>
      <c r="AI38" s="30">
        <v>0</v>
      </c>
    </row>
    <row r="39" spans="1:35" x14ac:dyDescent="0.15">
      <c r="A39" s="30" t="str">
        <f>STOCK!C39</f>
        <v>PRODUCT</v>
      </c>
      <c r="B39" s="30" t="str">
        <f>STOCK!D39</f>
        <v>Trajes de baño</v>
      </c>
      <c r="C39" s="30" t="str">
        <f>STOCK!E39</f>
        <v>Bañador color combinado</v>
      </c>
      <c r="D39" s="30" t="str">
        <f>STOCK!F39</f>
        <v>Talla XL</v>
      </c>
      <c r="E39" s="30" t="str">
        <f>STOCK!G39</f>
        <v>SHEIN</v>
      </c>
      <c r="F39" s="30" t="e">
        <f>STOCK!#REF!</f>
        <v>#REF!</v>
      </c>
      <c r="G39" s="30" t="e">
        <f>STOCK!#REF!</f>
        <v>#REF!</v>
      </c>
      <c r="H39" s="30" t="e">
        <f>STOCK!#REF!</f>
        <v>#REF!</v>
      </c>
      <c r="I39" s="30" t="e">
        <f>STOCK!#REF!</f>
        <v>#REF!</v>
      </c>
      <c r="J39" s="30">
        <f>STOCK!H39</f>
        <v>25</v>
      </c>
      <c r="K39" s="30">
        <f>STOCK!I39</f>
        <v>28.738333333333333</v>
      </c>
      <c r="L39" s="30" t="e">
        <f>STOCK!#REF!</f>
        <v>#REF!</v>
      </c>
      <c r="U39" s="30">
        <v>1</v>
      </c>
      <c r="V39" s="30">
        <f>STOCK!L39</f>
        <v>0</v>
      </c>
      <c r="X39" s="30">
        <v>0</v>
      </c>
      <c r="Y39" s="30">
        <f t="shared" si="0"/>
        <v>0</v>
      </c>
      <c r="AG39" s="30" t="str">
        <f>STOCK!A39</f>
        <v>T0014</v>
      </c>
      <c r="AI39" s="30">
        <v>0</v>
      </c>
    </row>
    <row r="40" spans="1:35" x14ac:dyDescent="0.15">
      <c r="A40" s="30" t="str">
        <f>STOCK!C40</f>
        <v>PRODUCT</v>
      </c>
      <c r="B40" s="30" t="str">
        <f>STOCK!D40</f>
        <v>Trajes de baño</v>
      </c>
      <c r="C40" s="30" t="str">
        <f>STOCK!E40</f>
        <v>Bikini Floral</v>
      </c>
      <c r="D40" s="30" t="str">
        <f>STOCK!F40</f>
        <v>Talla S</v>
      </c>
      <c r="E40" s="30" t="str">
        <f>STOCK!G40</f>
        <v>SHEIN</v>
      </c>
      <c r="F40" s="30" t="e">
        <f>STOCK!#REF!</f>
        <v>#REF!</v>
      </c>
      <c r="G40" s="30" t="e">
        <f>STOCK!#REF!</f>
        <v>#REF!</v>
      </c>
      <c r="H40" s="30" t="e">
        <f>STOCK!#REF!</f>
        <v>#REF!</v>
      </c>
      <c r="I40" s="30" t="e">
        <f>STOCK!#REF!</f>
        <v>#REF!</v>
      </c>
      <c r="J40" s="30">
        <f>STOCK!H40</f>
        <v>28</v>
      </c>
      <c r="K40" s="30">
        <f>STOCK!I40</f>
        <v>28.100833333333334</v>
      </c>
      <c r="L40" s="30" t="e">
        <f>STOCK!#REF!</f>
        <v>#REF!</v>
      </c>
      <c r="U40" s="30">
        <v>1</v>
      </c>
      <c r="V40" s="30">
        <f>STOCK!L40</f>
        <v>0</v>
      </c>
      <c r="X40" s="30">
        <v>0</v>
      </c>
      <c r="Y40" s="30">
        <f t="shared" si="0"/>
        <v>0</v>
      </c>
      <c r="AG40" s="30" t="str">
        <f>STOCK!A40</f>
        <v>UB0022</v>
      </c>
      <c r="AI40" s="30">
        <v>0</v>
      </c>
    </row>
    <row r="41" spans="1:35" x14ac:dyDescent="0.15">
      <c r="A41" s="30" t="str">
        <f>STOCK!C41</f>
        <v>PRODUCT</v>
      </c>
      <c r="B41" s="30" t="str">
        <f>STOCK!D41</f>
        <v>Trajes de baño</v>
      </c>
      <c r="C41" s="30" t="str">
        <f>STOCK!E41</f>
        <v>Bikini Mangas Negro</v>
      </c>
      <c r="D41" s="30" t="str">
        <f>STOCK!F41</f>
        <v>Talla M</v>
      </c>
      <c r="E41" s="30" t="str">
        <f>STOCK!G41</f>
        <v>SHEIN</v>
      </c>
      <c r="F41" s="30" t="e">
        <f>STOCK!#REF!</f>
        <v>#REF!</v>
      </c>
      <c r="G41" s="30" t="e">
        <f>STOCK!#REF!</f>
        <v>#REF!</v>
      </c>
      <c r="H41" s="30" t="e">
        <f>STOCK!#REF!</f>
        <v>#REF!</v>
      </c>
      <c r="I41" s="30" t="e">
        <f>STOCK!#REF!</f>
        <v>#REF!</v>
      </c>
      <c r="J41" s="30">
        <f>STOCK!H41</f>
        <v>25</v>
      </c>
      <c r="K41" s="30">
        <f>STOCK!I41</f>
        <v>21.060833333333331</v>
      </c>
      <c r="L41" s="30" t="e">
        <f>STOCK!#REF!</f>
        <v>#REF!</v>
      </c>
      <c r="U41" s="30">
        <v>1</v>
      </c>
      <c r="V41" s="30">
        <f>STOCK!L41</f>
        <v>0</v>
      </c>
      <c r="X41" s="30">
        <v>0</v>
      </c>
      <c r="Y41" s="30">
        <f t="shared" si="0"/>
        <v>0</v>
      </c>
      <c r="AG41" s="30" t="str">
        <f>STOCK!A41</f>
        <v>UB0023</v>
      </c>
      <c r="AI41" s="30">
        <v>0</v>
      </c>
    </row>
    <row r="42" spans="1:35" x14ac:dyDescent="0.15">
      <c r="A42" s="30" t="str">
        <f>STOCK!C42</f>
        <v>PRODUCT</v>
      </c>
      <c r="B42" s="30" t="str">
        <f>STOCK!D42</f>
        <v>Trajes de baño</v>
      </c>
      <c r="C42" s="30" t="str">
        <f>STOCK!E42</f>
        <v>Bikini con cordón lateral</v>
      </c>
      <c r="D42" s="30" t="str">
        <f>STOCK!F42</f>
        <v>Talla M</v>
      </c>
      <c r="E42" s="30" t="str">
        <f>STOCK!G42</f>
        <v>SHEIN</v>
      </c>
      <c r="F42" s="30" t="e">
        <f>STOCK!#REF!</f>
        <v>#REF!</v>
      </c>
      <c r="G42" s="30" t="e">
        <f>STOCK!#REF!</f>
        <v>#REF!</v>
      </c>
      <c r="H42" s="30" t="e">
        <f>STOCK!#REF!</f>
        <v>#REF!</v>
      </c>
      <c r="I42" s="30" t="e">
        <f>STOCK!#REF!</f>
        <v>#REF!</v>
      </c>
      <c r="J42" s="30">
        <f>STOCK!H42</f>
        <v>22</v>
      </c>
      <c r="K42" s="30">
        <f>STOCK!I42</f>
        <v>21.825833333333332</v>
      </c>
      <c r="L42" s="30" t="e">
        <f>STOCK!#REF!</f>
        <v>#REF!</v>
      </c>
      <c r="U42" s="30">
        <v>1</v>
      </c>
      <c r="V42" s="30">
        <f>STOCK!L42</f>
        <v>0</v>
      </c>
      <c r="X42" s="30">
        <v>0</v>
      </c>
      <c r="Y42" s="30">
        <f t="shared" si="0"/>
        <v>0</v>
      </c>
      <c r="AG42" s="30" t="str">
        <f>STOCK!A42</f>
        <v>BI0012</v>
      </c>
      <c r="AI42" s="30">
        <v>0</v>
      </c>
    </row>
    <row r="43" spans="1:35" x14ac:dyDescent="0.15">
      <c r="A43" s="30" t="str">
        <f>STOCK!C43</f>
        <v>PRODUCT</v>
      </c>
      <c r="B43" s="30" t="str">
        <f>STOCK!D43</f>
        <v>Trajes de baño</v>
      </c>
      <c r="C43" s="30" t="str">
        <f>STOCK!E43</f>
        <v>Bañador con estampado floral</v>
      </c>
      <c r="D43" s="30" t="str">
        <f>STOCK!F43</f>
        <v>Talla M</v>
      </c>
      <c r="E43" s="30" t="str">
        <f>STOCK!G43</f>
        <v>SHEIN</v>
      </c>
      <c r="F43" s="30" t="e">
        <f>STOCK!#REF!</f>
        <v>#REF!</v>
      </c>
      <c r="G43" s="30" t="e">
        <f>STOCK!#REF!</f>
        <v>#REF!</v>
      </c>
      <c r="H43" s="30" t="e">
        <f>STOCK!#REF!</f>
        <v>#REF!</v>
      </c>
      <c r="I43" s="30" t="e">
        <f>STOCK!#REF!</f>
        <v>#REF!</v>
      </c>
      <c r="J43" s="30">
        <f>STOCK!H43</f>
        <v>25</v>
      </c>
      <c r="K43" s="30">
        <f>STOCK!I43</f>
        <v>27.046666666666663</v>
      </c>
      <c r="L43" s="30" t="e">
        <f>STOCK!#REF!</f>
        <v>#REF!</v>
      </c>
      <c r="U43" s="30">
        <v>1</v>
      </c>
      <c r="V43" s="30">
        <f>STOCK!L43</f>
        <v>0</v>
      </c>
      <c r="X43" s="30">
        <v>0</v>
      </c>
      <c r="Y43" s="30">
        <f t="shared" si="0"/>
        <v>0</v>
      </c>
      <c r="AG43" s="30" t="str">
        <f>STOCK!A43</f>
        <v>T0017</v>
      </c>
      <c r="AI43" s="30">
        <v>0</v>
      </c>
    </row>
    <row r="44" spans="1:35" x14ac:dyDescent="0.15">
      <c r="A44" s="30" t="str">
        <f>STOCK!C44</f>
        <v>PRODUCT</v>
      </c>
      <c r="B44" s="30" t="str">
        <f>STOCK!D44</f>
        <v>Trajes de baño</v>
      </c>
      <c r="C44" s="30" t="str">
        <f>STOCK!E44</f>
        <v>Bañador en contraste con cremallera</v>
      </c>
      <c r="D44" s="30" t="str">
        <f>STOCK!F44</f>
        <v>Talla S</v>
      </c>
      <c r="E44" s="30" t="str">
        <f>STOCK!G44</f>
        <v>SHEIN</v>
      </c>
      <c r="F44" s="30" t="e">
        <f>STOCK!#REF!</f>
        <v>#REF!</v>
      </c>
      <c r="G44" s="30" t="e">
        <f>STOCK!#REF!</f>
        <v>#REF!</v>
      </c>
      <c r="H44" s="30" t="e">
        <f>STOCK!#REF!</f>
        <v>#REF!</v>
      </c>
      <c r="I44" s="30" t="e">
        <f>STOCK!#REF!</f>
        <v>#REF!</v>
      </c>
      <c r="J44" s="30">
        <f>STOCK!H44</f>
        <v>25</v>
      </c>
      <c r="K44" s="30">
        <f>STOCK!I44</f>
        <v>25.031666666666666</v>
      </c>
      <c r="L44" s="30" t="e">
        <f>STOCK!#REF!</f>
        <v>#REF!</v>
      </c>
      <c r="U44" s="30">
        <v>1</v>
      </c>
      <c r="V44" s="30">
        <f>STOCK!L44</f>
        <v>0</v>
      </c>
      <c r="X44" s="30">
        <v>0</v>
      </c>
      <c r="Y44" s="30">
        <f t="shared" si="0"/>
        <v>0</v>
      </c>
      <c r="AG44" s="30" t="str">
        <f>STOCK!A44</f>
        <v>T0018</v>
      </c>
      <c r="AI44" s="30">
        <v>0</v>
      </c>
    </row>
    <row r="45" spans="1:35" x14ac:dyDescent="0.15">
      <c r="A45" s="30" t="str">
        <f>STOCK!C45</f>
        <v>PRODUCT</v>
      </c>
      <c r="B45" s="30" t="str">
        <f>STOCK!D45</f>
        <v>Trajes de baño</v>
      </c>
      <c r="C45" s="30" t="str">
        <f>STOCK!E45</f>
        <v>Bañador color combinado con cremallera_S</v>
      </c>
      <c r="D45" s="30" t="str">
        <f>STOCK!F45</f>
        <v>Talla S</v>
      </c>
      <c r="E45" s="30" t="str">
        <f>STOCK!G45</f>
        <v>SHEIN</v>
      </c>
      <c r="F45" s="30" t="e">
        <f>STOCK!#REF!</f>
        <v>#REF!</v>
      </c>
      <c r="G45" s="30" t="e">
        <f>STOCK!#REF!</f>
        <v>#REF!</v>
      </c>
      <c r="H45" s="30" t="e">
        <f>STOCK!#REF!</f>
        <v>#REF!</v>
      </c>
      <c r="I45" s="30" t="e">
        <f>STOCK!#REF!</f>
        <v>#REF!</v>
      </c>
      <c r="J45" s="30">
        <f>STOCK!H45</f>
        <v>25</v>
      </c>
      <c r="K45" s="30">
        <f>STOCK!I45</f>
        <v>25.159166666666671</v>
      </c>
      <c r="L45" s="30" t="e">
        <f>STOCK!#REF!</f>
        <v>#REF!</v>
      </c>
      <c r="U45" s="30">
        <v>1</v>
      </c>
      <c r="V45" s="30">
        <f>STOCK!L45</f>
        <v>0</v>
      </c>
      <c r="X45" s="30">
        <v>0</v>
      </c>
      <c r="Y45" s="30">
        <f t="shared" si="0"/>
        <v>0</v>
      </c>
      <c r="AG45" s="30" t="str">
        <f>STOCK!A45</f>
        <v>T0019</v>
      </c>
      <c r="AI45" s="30">
        <v>0</v>
      </c>
    </row>
    <row r="46" spans="1:35" x14ac:dyDescent="0.15">
      <c r="A46" s="30" t="str">
        <f>STOCK!C46</f>
        <v>PRODUCT</v>
      </c>
      <c r="B46" s="30" t="str">
        <f>STOCK!D46</f>
        <v>Trajes de baño</v>
      </c>
      <c r="C46" s="30" t="str">
        <f>STOCK!E46</f>
        <v>Bañador una pieza tropical</v>
      </c>
      <c r="D46" s="30" t="str">
        <f>STOCK!F46</f>
        <v>Talla S</v>
      </c>
      <c r="E46" s="30" t="str">
        <f>STOCK!G46</f>
        <v>SHEIN</v>
      </c>
      <c r="F46" s="30" t="e">
        <f>STOCK!#REF!</f>
        <v>#REF!</v>
      </c>
      <c r="G46" s="30" t="e">
        <f>STOCK!#REF!</f>
        <v>#REF!</v>
      </c>
      <c r="H46" s="30" t="e">
        <f>STOCK!#REF!</f>
        <v>#REF!</v>
      </c>
      <c r="I46" s="30" t="e">
        <f>STOCK!#REF!</f>
        <v>#REF!</v>
      </c>
      <c r="J46" s="30">
        <f>STOCK!H46</f>
        <v>25</v>
      </c>
      <c r="K46" s="30">
        <f>STOCK!I46</f>
        <v>21.766666666666666</v>
      </c>
      <c r="L46" s="30" t="e">
        <f>STOCK!#REF!</f>
        <v>#REF!</v>
      </c>
      <c r="U46" s="30">
        <v>1</v>
      </c>
      <c r="V46" s="30">
        <f>STOCK!L46</f>
        <v>0</v>
      </c>
      <c r="X46" s="30">
        <v>0</v>
      </c>
      <c r="Y46" s="30">
        <f t="shared" si="0"/>
        <v>0</v>
      </c>
      <c r="AG46" s="30" t="str">
        <f>STOCK!A46</f>
        <v>UB0024</v>
      </c>
      <c r="AI46" s="30">
        <v>0</v>
      </c>
    </row>
    <row r="47" spans="1:35" x14ac:dyDescent="0.15">
      <c r="A47" s="30" t="str">
        <f>STOCK!C47</f>
        <v>PRODUCT</v>
      </c>
      <c r="B47" s="30" t="str">
        <f>STOCK!D47</f>
        <v>Traje de baño niñas</v>
      </c>
      <c r="C47" s="30" t="str">
        <f>STOCK!E47</f>
        <v>Bikini chicas estampado tropical</v>
      </c>
      <c r="D47" s="30" t="str">
        <f>STOCK!F47</f>
        <v>Talla 11_Años</v>
      </c>
      <c r="E47" s="30" t="str">
        <f>STOCK!G47</f>
        <v>SHEIN</v>
      </c>
      <c r="F47" s="30" t="e">
        <f>STOCK!#REF!</f>
        <v>#REF!</v>
      </c>
      <c r="G47" s="30" t="e">
        <f>STOCK!#REF!</f>
        <v>#REF!</v>
      </c>
      <c r="H47" s="30" t="e">
        <f>STOCK!#REF!</f>
        <v>#REF!</v>
      </c>
      <c r="I47" s="30" t="e">
        <f>STOCK!#REF!</f>
        <v>#REF!</v>
      </c>
      <c r="J47" s="30">
        <f>STOCK!H47</f>
        <v>20</v>
      </c>
      <c r="K47" s="30">
        <f>STOCK!I47</f>
        <v>19.266666666666666</v>
      </c>
      <c r="L47" s="30" t="e">
        <f>STOCK!#REF!</f>
        <v>#REF!</v>
      </c>
      <c r="U47" s="30">
        <v>1</v>
      </c>
      <c r="V47" s="30">
        <f>STOCK!L47</f>
        <v>0</v>
      </c>
      <c r="X47" s="30">
        <v>0</v>
      </c>
      <c r="Y47" s="30">
        <f t="shared" si="0"/>
        <v>0</v>
      </c>
      <c r="AG47" s="30" t="str">
        <f>STOCK!A47</f>
        <v>TN0001</v>
      </c>
      <c r="AI47" s="30">
        <v>0</v>
      </c>
    </row>
    <row r="48" spans="1:35" x14ac:dyDescent="0.15">
      <c r="A48" s="30" t="str">
        <f>STOCK!C48</f>
        <v>PRODUCT</v>
      </c>
      <c r="B48" s="30" t="str">
        <f>STOCK!D48</f>
        <v>Traje de baño niñas</v>
      </c>
      <c r="C48" s="30" t="str">
        <f>STOCK!E48</f>
        <v>Bañador chicas con estampado de letra con cremallera</v>
      </c>
      <c r="D48" s="30" t="str">
        <f>STOCK!F48</f>
        <v>Talla 10_11Años</v>
      </c>
      <c r="E48" s="30" t="str">
        <f>STOCK!G48</f>
        <v>SHEIN</v>
      </c>
      <c r="F48" s="30" t="e">
        <f>STOCK!#REF!</f>
        <v>#REF!</v>
      </c>
      <c r="G48" s="30" t="e">
        <f>STOCK!#REF!</f>
        <v>#REF!</v>
      </c>
      <c r="H48" s="30" t="e">
        <f>STOCK!#REF!</f>
        <v>#REF!</v>
      </c>
      <c r="I48" s="30" t="e">
        <f>STOCK!#REF!</f>
        <v>#REF!</v>
      </c>
      <c r="J48" s="30">
        <f>STOCK!H48</f>
        <v>20</v>
      </c>
      <c r="K48" s="30">
        <f>STOCK!I48</f>
        <v>22.149166666666666</v>
      </c>
      <c r="L48" s="30" t="e">
        <f>STOCK!#REF!</f>
        <v>#REF!</v>
      </c>
      <c r="U48" s="30">
        <v>1</v>
      </c>
      <c r="V48" s="30">
        <f>STOCK!L48</f>
        <v>0</v>
      </c>
      <c r="X48" s="30">
        <v>0</v>
      </c>
      <c r="Y48" s="30">
        <f t="shared" si="0"/>
        <v>0</v>
      </c>
      <c r="AG48" s="30" t="str">
        <f>STOCK!A48</f>
        <v>TN0002</v>
      </c>
      <c r="AI48" s="30">
        <v>0</v>
      </c>
    </row>
    <row r="49" spans="1:35" x14ac:dyDescent="0.15">
      <c r="A49" s="30" t="str">
        <f>STOCK!C49</f>
        <v>PRODUCT</v>
      </c>
      <c r="B49" s="30" t="str">
        <f>STOCK!D49</f>
        <v>Traje de baño niñas</v>
      </c>
      <c r="C49" s="30" t="str">
        <f>STOCK!E49</f>
        <v>Bibiki niñitas con estampado de pez</v>
      </c>
      <c r="D49" s="30" t="str">
        <f>STOCK!F49</f>
        <v>Talla 4_Años</v>
      </c>
      <c r="E49" s="30" t="str">
        <f>STOCK!G49</f>
        <v>SHEIN</v>
      </c>
      <c r="F49" s="30" t="e">
        <f>STOCK!#REF!</f>
        <v>#REF!</v>
      </c>
      <c r="G49" s="30" t="e">
        <f>STOCK!#REF!</f>
        <v>#REF!</v>
      </c>
      <c r="H49" s="30" t="e">
        <f>STOCK!#REF!</f>
        <v>#REF!</v>
      </c>
      <c r="I49" s="30" t="e">
        <f>STOCK!#REF!</f>
        <v>#REF!</v>
      </c>
      <c r="J49" s="30">
        <f>STOCK!H49</f>
        <v>20</v>
      </c>
      <c r="K49" s="30">
        <f>STOCK!I49</f>
        <v>16.648333333333333</v>
      </c>
      <c r="L49" s="30" t="e">
        <f>STOCK!#REF!</f>
        <v>#REF!</v>
      </c>
      <c r="U49" s="30">
        <v>1</v>
      </c>
      <c r="V49" s="30">
        <f>STOCK!L49</f>
        <v>1</v>
      </c>
      <c r="X49" s="30">
        <v>0</v>
      </c>
      <c r="Y49" s="30">
        <f t="shared" si="0"/>
        <v>1</v>
      </c>
      <c r="AG49" s="30" t="str">
        <f>STOCK!A49</f>
        <v>UB0025</v>
      </c>
      <c r="AI49" s="30">
        <v>0</v>
      </c>
    </row>
    <row r="50" spans="1:35" x14ac:dyDescent="0.15">
      <c r="A50" s="30" t="str">
        <f>STOCK!C50</f>
        <v>PRODUCT</v>
      </c>
      <c r="B50" s="30" t="str">
        <f>STOCK!D50</f>
        <v>Traje de baño niñas</v>
      </c>
      <c r="C50" s="30" t="str">
        <f>STOCK!E50</f>
        <v>Chicas con estampado de mariposa</v>
      </c>
      <c r="D50" s="30" t="str">
        <f>STOCK!F50</f>
        <v>Talla 14_Años</v>
      </c>
      <c r="E50" s="30" t="str">
        <f>STOCK!G50</f>
        <v>SHEIN</v>
      </c>
      <c r="F50" s="30" t="e">
        <f>STOCK!#REF!</f>
        <v>#REF!</v>
      </c>
      <c r="G50" s="30" t="e">
        <f>STOCK!#REF!</f>
        <v>#REF!</v>
      </c>
      <c r="H50" s="30" t="e">
        <f>STOCK!#REF!</f>
        <v>#REF!</v>
      </c>
      <c r="I50" s="30" t="e">
        <f>STOCK!#REF!</f>
        <v>#REF!</v>
      </c>
      <c r="J50" s="30">
        <f>STOCK!H50</f>
        <v>20</v>
      </c>
      <c r="K50" s="30">
        <f>STOCK!I50</f>
        <v>22.438333333333333</v>
      </c>
      <c r="L50" s="30" t="e">
        <f>STOCK!#REF!</f>
        <v>#REF!</v>
      </c>
      <c r="U50" s="30">
        <v>1</v>
      </c>
      <c r="V50" s="30">
        <f>STOCK!L50</f>
        <v>1</v>
      </c>
      <c r="X50" s="30">
        <v>0</v>
      </c>
      <c r="Y50" s="30">
        <f t="shared" si="0"/>
        <v>1</v>
      </c>
      <c r="AG50" s="30" t="str">
        <f>STOCK!A50</f>
        <v>UB0026</v>
      </c>
      <c r="AI50" s="30">
        <v>0</v>
      </c>
    </row>
    <row r="51" spans="1:35" x14ac:dyDescent="0.15">
      <c r="A51" s="30" t="str">
        <f>STOCK!C51</f>
        <v>PRODUCT</v>
      </c>
      <c r="B51" s="30" t="str">
        <f>STOCK!D51</f>
        <v>Traje de baño niñas</v>
      </c>
      <c r="C51" s="30" t="str">
        <f>STOCK!E51</f>
        <v>Bañador con estampado de girasol con cover up</v>
      </c>
      <c r="D51" s="30" t="str">
        <f>STOCK!F51</f>
        <v>Talla 10_Años</v>
      </c>
      <c r="E51" s="30" t="str">
        <f>STOCK!G51</f>
        <v>SHEIN</v>
      </c>
      <c r="F51" s="30" t="e">
        <f>STOCK!#REF!</f>
        <v>#REF!</v>
      </c>
      <c r="G51" s="30" t="e">
        <f>STOCK!#REF!</f>
        <v>#REF!</v>
      </c>
      <c r="H51" s="30" t="e">
        <f>STOCK!#REF!</f>
        <v>#REF!</v>
      </c>
      <c r="I51" s="30" t="e">
        <f>STOCK!#REF!</f>
        <v>#REF!</v>
      </c>
      <c r="J51" s="30">
        <f>STOCK!H51</f>
        <v>20</v>
      </c>
      <c r="K51" s="30">
        <f>STOCK!I51</f>
        <v>19.2075</v>
      </c>
      <c r="L51" s="30" t="e">
        <f>STOCK!#REF!</f>
        <v>#REF!</v>
      </c>
      <c r="U51" s="30">
        <v>1</v>
      </c>
      <c r="V51" s="30">
        <f>STOCK!L51</f>
        <v>0</v>
      </c>
      <c r="X51" s="30">
        <v>0</v>
      </c>
      <c r="Y51" s="30">
        <f t="shared" si="0"/>
        <v>0</v>
      </c>
      <c r="AG51" s="30" t="str">
        <f>STOCK!A51</f>
        <v>TN0005</v>
      </c>
      <c r="AI51" s="30">
        <v>0</v>
      </c>
    </row>
    <row r="52" spans="1:35" x14ac:dyDescent="0.15">
      <c r="A52" s="30" t="str">
        <f>STOCK!C52</f>
        <v>PRODUCT</v>
      </c>
      <c r="B52" s="30" t="str">
        <f>STOCK!D52</f>
        <v>Traje de baño niñas</v>
      </c>
      <c r="C52" s="30" t="str">
        <f>STOCK!E52</f>
        <v>Bikini niñitas con estampado de sandía</v>
      </c>
      <c r="D52" s="30" t="str">
        <f>STOCK!F52</f>
        <v>Talla 4_Años</v>
      </c>
      <c r="E52" s="30" t="str">
        <f>STOCK!G52</f>
        <v>SHEIN</v>
      </c>
      <c r="F52" s="30" t="e">
        <f>STOCK!#REF!</f>
        <v>#REF!</v>
      </c>
      <c r="G52" s="30" t="e">
        <f>STOCK!#REF!</f>
        <v>#REF!</v>
      </c>
      <c r="H52" s="30" t="e">
        <f>STOCK!#REF!</f>
        <v>#REF!</v>
      </c>
      <c r="I52" s="30" t="e">
        <f>STOCK!#REF!</f>
        <v>#REF!</v>
      </c>
      <c r="J52" s="30">
        <f>STOCK!H52</f>
        <v>20</v>
      </c>
      <c r="K52" s="30">
        <f>STOCK!I52</f>
        <v>16.903333333333332</v>
      </c>
      <c r="L52" s="30" t="e">
        <f>STOCK!#REF!</f>
        <v>#REF!</v>
      </c>
      <c r="U52" s="30">
        <v>1</v>
      </c>
      <c r="V52" s="30">
        <f>STOCK!L52</f>
        <v>1</v>
      </c>
      <c r="X52" s="30">
        <v>0</v>
      </c>
      <c r="Y52" s="30">
        <f t="shared" si="0"/>
        <v>1</v>
      </c>
      <c r="AG52" s="30" t="str">
        <f>STOCK!A52</f>
        <v>UB0027</v>
      </c>
      <c r="AI52" s="30">
        <v>0</v>
      </c>
    </row>
    <row r="53" spans="1:35" x14ac:dyDescent="0.15">
      <c r="A53" s="30" t="str">
        <f>STOCK!C53</f>
        <v>PRODUCT</v>
      </c>
      <c r="B53" s="30" t="str">
        <f>STOCK!D53</f>
        <v>Traje de baño niñas</v>
      </c>
      <c r="C53" s="30" t="str">
        <f>STOCK!E53</f>
        <v>Bikini niñitas con estampado de sandía</v>
      </c>
      <c r="D53" s="30" t="str">
        <f>STOCK!F53</f>
        <v>Talla 6_Años</v>
      </c>
      <c r="E53" s="30" t="str">
        <f>STOCK!G53</f>
        <v>SHEIN</v>
      </c>
      <c r="F53" s="30" t="e">
        <f>STOCK!#REF!</f>
        <v>#REF!</v>
      </c>
      <c r="G53" s="30" t="e">
        <f>STOCK!#REF!</f>
        <v>#REF!</v>
      </c>
      <c r="H53" s="30" t="e">
        <f>STOCK!#REF!</f>
        <v>#REF!</v>
      </c>
      <c r="I53" s="30" t="e">
        <f>STOCK!#REF!</f>
        <v>#REF!</v>
      </c>
      <c r="J53" s="30">
        <f>STOCK!H53</f>
        <v>20</v>
      </c>
      <c r="K53" s="30">
        <f>STOCK!I53</f>
        <v>16.903333333333332</v>
      </c>
      <c r="L53" s="30" t="e">
        <f>STOCK!#REF!</f>
        <v>#REF!</v>
      </c>
      <c r="U53" s="30">
        <v>1</v>
      </c>
      <c r="V53" s="30">
        <f>STOCK!L53</f>
        <v>1</v>
      </c>
      <c r="X53" s="30">
        <v>0</v>
      </c>
      <c r="Y53" s="30">
        <f t="shared" si="0"/>
        <v>1</v>
      </c>
      <c r="AG53" s="30" t="str">
        <f>STOCK!A53</f>
        <v>UB0028</v>
      </c>
      <c r="AI53" s="30">
        <v>0</v>
      </c>
    </row>
    <row r="54" spans="1:35" x14ac:dyDescent="0.15">
      <c r="A54" s="30" t="str">
        <f>STOCK!C54</f>
        <v>PRODUCT</v>
      </c>
      <c r="B54" s="30" t="str">
        <f>STOCK!D54</f>
        <v>Traje de baño niñas</v>
      </c>
      <c r="C54" s="30" t="str">
        <f>STOCK!E54</f>
        <v>Bañador Niñitas con estampado floral con cremallera</v>
      </c>
      <c r="D54" s="30" t="str">
        <f>STOCK!F54</f>
        <v>Talla 4_Años</v>
      </c>
      <c r="E54" s="30" t="str">
        <f>STOCK!G54</f>
        <v>SHEIN</v>
      </c>
      <c r="F54" s="30" t="e">
        <f>STOCK!#REF!</f>
        <v>#REF!</v>
      </c>
      <c r="G54" s="30" t="e">
        <f>STOCK!#REF!</f>
        <v>#REF!</v>
      </c>
      <c r="H54" s="30" t="e">
        <f>STOCK!#REF!</f>
        <v>#REF!</v>
      </c>
      <c r="I54" s="30" t="e">
        <f>STOCK!#REF!</f>
        <v>#REF!</v>
      </c>
      <c r="J54" s="30">
        <f>STOCK!H54</f>
        <v>20</v>
      </c>
      <c r="K54" s="30">
        <f>STOCK!I54</f>
        <v>17.829999999999998</v>
      </c>
      <c r="L54" s="30" t="e">
        <f>STOCK!#REF!</f>
        <v>#REF!</v>
      </c>
      <c r="U54" s="30">
        <v>1</v>
      </c>
      <c r="V54" s="30">
        <f>STOCK!L54</f>
        <v>1</v>
      </c>
      <c r="X54" s="30">
        <v>0</v>
      </c>
      <c r="Y54" s="30">
        <f t="shared" si="0"/>
        <v>1</v>
      </c>
      <c r="AG54" s="30" t="str">
        <f>STOCK!A54</f>
        <v>UB0029</v>
      </c>
      <c r="AI54" s="30">
        <v>0</v>
      </c>
    </row>
    <row r="55" spans="1:35" x14ac:dyDescent="0.15">
      <c r="A55" s="30" t="str">
        <f>STOCK!C55</f>
        <v>PRODUCT</v>
      </c>
      <c r="B55" s="30" t="str">
        <f>STOCK!D55</f>
        <v>Traje de baño niñas</v>
      </c>
      <c r="C55" s="30" t="str">
        <f>STOCK!E55</f>
        <v>Bikini niñitas con estampado de dibujos animados</v>
      </c>
      <c r="D55" s="30" t="str">
        <f>STOCK!F55</f>
        <v>Talla 7_Años</v>
      </c>
      <c r="E55" s="30" t="str">
        <f>STOCK!G55</f>
        <v>SHEIN</v>
      </c>
      <c r="F55" s="30" t="e">
        <f>STOCK!#REF!</f>
        <v>#REF!</v>
      </c>
      <c r="G55" s="30" t="e">
        <f>STOCK!#REF!</f>
        <v>#REF!</v>
      </c>
      <c r="H55" s="30" t="e">
        <f>STOCK!#REF!</f>
        <v>#REF!</v>
      </c>
      <c r="I55" s="30" t="e">
        <f>STOCK!#REF!</f>
        <v>#REF!</v>
      </c>
      <c r="J55" s="30">
        <f>STOCK!H55</f>
        <v>20</v>
      </c>
      <c r="K55" s="30">
        <f>STOCK!I55</f>
        <v>14.649166666666666</v>
      </c>
      <c r="L55" s="30" t="e">
        <f>STOCK!#REF!</f>
        <v>#REF!</v>
      </c>
      <c r="U55" s="30">
        <v>1</v>
      </c>
      <c r="V55" s="30">
        <f>STOCK!L55</f>
        <v>1</v>
      </c>
      <c r="X55" s="30">
        <v>0</v>
      </c>
      <c r="Y55" s="30">
        <f t="shared" si="0"/>
        <v>1</v>
      </c>
      <c r="AG55" s="30" t="str">
        <f>STOCK!A55</f>
        <v>UB0030</v>
      </c>
      <c r="AI55" s="30">
        <v>0</v>
      </c>
    </row>
    <row r="56" spans="1:35" x14ac:dyDescent="0.15">
      <c r="A56" s="30" t="str">
        <f>STOCK!C56</f>
        <v>PRODUCT</v>
      </c>
      <c r="B56" s="30" t="str">
        <f>STOCK!D56</f>
        <v>Partes-de-abajo</v>
      </c>
      <c r="C56" s="30" t="str">
        <f>STOCK!E56</f>
        <v>Jeans de pierna recta desgarro</v>
      </c>
      <c r="D56" s="30" t="str">
        <f>STOCK!F56</f>
        <v>Talla L</v>
      </c>
      <c r="E56" s="30" t="str">
        <f>STOCK!G56</f>
        <v>SHEIN</v>
      </c>
      <c r="F56" s="30" t="e">
        <f>STOCK!#REF!</f>
        <v>#REF!</v>
      </c>
      <c r="G56" s="30" t="e">
        <f>STOCK!#REF!</f>
        <v>#REF!</v>
      </c>
      <c r="H56" s="30" t="e">
        <f>STOCK!#REF!</f>
        <v>#REF!</v>
      </c>
      <c r="I56" s="30" t="e">
        <f>STOCK!#REF!</f>
        <v>#REF!</v>
      </c>
      <c r="J56" s="30">
        <f>STOCK!H56</f>
        <v>30</v>
      </c>
      <c r="K56" s="30">
        <f>STOCK!I56</f>
        <v>28.03</v>
      </c>
      <c r="L56" s="30" t="e">
        <f>STOCK!#REF!</f>
        <v>#REF!</v>
      </c>
      <c r="U56" s="30">
        <v>1</v>
      </c>
      <c r="V56" s="30">
        <f>STOCK!L56</f>
        <v>2</v>
      </c>
      <c r="X56" s="30">
        <v>0</v>
      </c>
      <c r="Y56" s="30">
        <f t="shared" si="0"/>
        <v>1</v>
      </c>
      <c r="AG56" s="30" t="str">
        <f>STOCK!A56</f>
        <v>UB0031</v>
      </c>
      <c r="AI56" s="30">
        <v>0</v>
      </c>
    </row>
    <row r="57" spans="1:35" x14ac:dyDescent="0.15">
      <c r="A57" s="30" t="str">
        <f>STOCK!C57</f>
        <v>PRODUCT</v>
      </c>
      <c r="B57" s="30" t="str">
        <f>STOCK!D57</f>
        <v>Jeans</v>
      </c>
      <c r="C57" s="30" t="str">
        <f>STOCK!E57</f>
        <v>Jeans de pierna recta desgarro</v>
      </c>
      <c r="D57" s="30" t="str">
        <f>STOCK!F57</f>
        <v>Talla L</v>
      </c>
      <c r="E57" s="30" t="str">
        <f>STOCK!G57</f>
        <v>SHEIN</v>
      </c>
      <c r="F57" s="30" t="e">
        <f>STOCK!#REF!</f>
        <v>#REF!</v>
      </c>
      <c r="G57" s="30" t="e">
        <f>STOCK!#REF!</f>
        <v>#REF!</v>
      </c>
      <c r="H57" s="30" t="e">
        <f>STOCK!#REF!</f>
        <v>#REF!</v>
      </c>
      <c r="I57" s="30" t="e">
        <f>STOCK!#REF!</f>
        <v>#REF!</v>
      </c>
      <c r="J57" s="30">
        <f>STOCK!H57</f>
        <v>30</v>
      </c>
      <c r="K57" s="30">
        <f>STOCK!I57</f>
        <v>28.03</v>
      </c>
      <c r="L57" s="30" t="e">
        <f>STOCK!#REF!</f>
        <v>#REF!</v>
      </c>
      <c r="U57" s="30">
        <v>1</v>
      </c>
      <c r="V57" s="30">
        <f>STOCK!L57</f>
        <v>0</v>
      </c>
      <c r="X57" s="30">
        <v>0</v>
      </c>
      <c r="Y57" s="30">
        <f t="shared" si="0"/>
        <v>0</v>
      </c>
      <c r="AG57" s="30" t="str">
        <f>STOCK!A57</f>
        <v>UB0032</v>
      </c>
      <c r="AI57" s="30">
        <v>0</v>
      </c>
    </row>
    <row r="58" spans="1:35" x14ac:dyDescent="0.15">
      <c r="A58" s="30" t="str">
        <f>STOCK!C58</f>
        <v>PRODUCT</v>
      </c>
      <c r="B58" s="30" t="str">
        <f>STOCK!D58</f>
        <v>Jeans</v>
      </c>
      <c r="C58" s="30" t="str">
        <f>STOCK!E58</f>
        <v>Jeans de pierna recta desgarro</v>
      </c>
      <c r="D58" s="30" t="str">
        <f>STOCK!F58</f>
        <v>Talla M</v>
      </c>
      <c r="E58" s="30" t="str">
        <f>STOCK!G58</f>
        <v>SHEIN</v>
      </c>
      <c r="F58" s="30" t="e">
        <f>STOCK!#REF!</f>
        <v>#REF!</v>
      </c>
      <c r="G58" s="30" t="e">
        <f>STOCK!#REF!</f>
        <v>#REF!</v>
      </c>
      <c r="H58" s="30" t="e">
        <f>STOCK!#REF!</f>
        <v>#REF!</v>
      </c>
      <c r="I58" s="30" t="e">
        <f>STOCK!#REF!</f>
        <v>#REF!</v>
      </c>
      <c r="J58" s="30">
        <f>STOCK!H58</f>
        <v>30</v>
      </c>
      <c r="K58" s="30">
        <f>STOCK!I58</f>
        <v>28.03</v>
      </c>
      <c r="L58" s="30" t="e">
        <f>STOCK!#REF!</f>
        <v>#REF!</v>
      </c>
      <c r="U58" s="30">
        <v>1</v>
      </c>
      <c r="V58" s="30">
        <f>STOCK!L58</f>
        <v>0</v>
      </c>
      <c r="X58" s="30">
        <v>0</v>
      </c>
      <c r="Y58" s="30">
        <f t="shared" si="0"/>
        <v>0</v>
      </c>
      <c r="AG58" s="30" t="str">
        <f>STOCK!A58</f>
        <v>UB0033</v>
      </c>
      <c r="AI58" s="30">
        <v>0</v>
      </c>
    </row>
    <row r="59" spans="1:35" x14ac:dyDescent="0.15">
      <c r="A59" s="30" t="str">
        <f>STOCK!C59</f>
        <v>PRODUCT</v>
      </c>
      <c r="B59" s="30" t="str">
        <f>STOCK!D59</f>
        <v>Jeans</v>
      </c>
      <c r="C59" s="30" t="str">
        <f>STOCK!E59</f>
        <v>Jeans de pierna recta desgarro</v>
      </c>
      <c r="D59" s="30" t="str">
        <f>STOCK!F59</f>
        <v>Talla XS</v>
      </c>
      <c r="E59" s="30" t="str">
        <f>STOCK!G59</f>
        <v>SHEIN</v>
      </c>
      <c r="F59" s="30" t="e">
        <f>STOCK!#REF!</f>
        <v>#REF!</v>
      </c>
      <c r="G59" s="30" t="e">
        <f>STOCK!#REF!</f>
        <v>#REF!</v>
      </c>
      <c r="H59" s="30" t="e">
        <f>STOCK!#REF!</f>
        <v>#REF!</v>
      </c>
      <c r="I59" s="30" t="e">
        <f>STOCK!#REF!</f>
        <v>#REF!</v>
      </c>
      <c r="J59" s="30">
        <f>STOCK!H59</f>
        <v>30</v>
      </c>
      <c r="K59" s="30">
        <f>STOCK!I59</f>
        <v>28.03</v>
      </c>
      <c r="L59" s="30" t="e">
        <f>STOCK!#REF!</f>
        <v>#REF!</v>
      </c>
      <c r="U59" s="30">
        <v>1</v>
      </c>
      <c r="V59" s="30">
        <f>STOCK!L59</f>
        <v>0</v>
      </c>
      <c r="X59" s="30">
        <v>0</v>
      </c>
      <c r="Y59" s="30">
        <f t="shared" si="0"/>
        <v>0</v>
      </c>
      <c r="AG59" s="30" t="str">
        <f>STOCK!A59</f>
        <v>P0004</v>
      </c>
      <c r="AI59" s="30">
        <v>0</v>
      </c>
    </row>
    <row r="60" spans="1:35" x14ac:dyDescent="0.15">
      <c r="A60" s="30" t="str">
        <f>STOCK!C60</f>
        <v>PRODUCT</v>
      </c>
      <c r="B60" s="30" t="str">
        <f>STOCK!D60</f>
        <v>Trajes de baño</v>
      </c>
      <c r="C60" s="30" t="str">
        <f>STOCK!E60</f>
        <v>Bañador con estampado floral</v>
      </c>
      <c r="D60" s="30" t="str">
        <f>STOCK!F60</f>
        <v>Talla S</v>
      </c>
      <c r="E60" s="30" t="str">
        <f>STOCK!G60</f>
        <v>SHEIN</v>
      </c>
      <c r="F60" s="30" t="e">
        <f>STOCK!#REF!</f>
        <v>#REF!</v>
      </c>
      <c r="G60" s="30" t="e">
        <f>STOCK!#REF!</f>
        <v>#REF!</v>
      </c>
      <c r="H60" s="30" t="e">
        <f>STOCK!#REF!</f>
        <v>#REF!</v>
      </c>
      <c r="I60" s="30" t="e">
        <f>STOCK!#REF!</f>
        <v>#REF!</v>
      </c>
      <c r="J60" s="30">
        <f>STOCK!H60</f>
        <v>25</v>
      </c>
      <c r="K60" s="30">
        <f>STOCK!I60</f>
        <v>27.463333333333331</v>
      </c>
      <c r="L60" s="30" t="e">
        <f>STOCK!#REF!</f>
        <v>#REF!</v>
      </c>
      <c r="U60" s="30">
        <v>1</v>
      </c>
      <c r="V60" s="30">
        <f>STOCK!L60</f>
        <v>0</v>
      </c>
      <c r="X60" s="30">
        <v>0</v>
      </c>
      <c r="Y60" s="30">
        <f t="shared" si="0"/>
        <v>0</v>
      </c>
      <c r="AG60" s="30" t="str">
        <f>STOCK!A60</f>
        <v>UB0034</v>
      </c>
      <c r="AI60" s="30">
        <v>0</v>
      </c>
    </row>
    <row r="61" spans="1:35" x14ac:dyDescent="0.15">
      <c r="A61" s="30" t="str">
        <f>STOCK!C61</f>
        <v>PRODUCT</v>
      </c>
      <c r="B61" s="30" t="str">
        <f>STOCK!D61</f>
        <v>Traje de baño niñas</v>
      </c>
      <c r="C61" s="30" t="str">
        <f>STOCK!E61</f>
        <v>Bikini de arcoíris &amp; con estampado de tie dye</v>
      </c>
      <c r="D61" s="30" t="str">
        <f>STOCK!F61</f>
        <v>Talla 4 Años</v>
      </c>
      <c r="E61" s="30" t="str">
        <f>STOCK!G61</f>
        <v>SHEIN</v>
      </c>
      <c r="F61" s="30" t="e">
        <f>STOCK!#REF!</f>
        <v>#REF!</v>
      </c>
      <c r="G61" s="30" t="e">
        <f>STOCK!#REF!</f>
        <v>#REF!</v>
      </c>
      <c r="H61" s="30" t="e">
        <f>STOCK!#REF!</f>
        <v>#REF!</v>
      </c>
      <c r="I61" s="30" t="e">
        <f>STOCK!#REF!</f>
        <v>#REF!</v>
      </c>
      <c r="J61" s="30">
        <f>STOCK!H61</f>
        <v>20</v>
      </c>
      <c r="K61" s="30">
        <f>STOCK!I61</f>
        <v>17.32</v>
      </c>
      <c r="L61" s="30" t="e">
        <f>STOCK!#REF!</f>
        <v>#REF!</v>
      </c>
      <c r="U61" s="30">
        <v>1</v>
      </c>
      <c r="V61" s="30">
        <f>STOCK!L61</f>
        <v>1</v>
      </c>
      <c r="X61" s="30">
        <v>0</v>
      </c>
      <c r="Y61" s="30">
        <f t="shared" si="0"/>
        <v>1</v>
      </c>
      <c r="AG61" s="30" t="str">
        <f>STOCK!A61</f>
        <v>UB0035</v>
      </c>
      <c r="AI61" s="30">
        <v>0</v>
      </c>
    </row>
    <row r="62" spans="1:35" x14ac:dyDescent="0.15">
      <c r="A62" s="30" t="str">
        <f>STOCK!C62</f>
        <v>PRODUCT</v>
      </c>
      <c r="B62" s="30" t="str">
        <f>STOCK!D62</f>
        <v>Trajes de baño</v>
      </c>
      <c r="C62" s="30" t="str">
        <f>STOCK!E62</f>
        <v>Bañador una pieza con mariposa</v>
      </c>
      <c r="D62" s="30" t="str">
        <f>STOCK!F62</f>
        <v>Talla S</v>
      </c>
      <c r="E62" s="30" t="str">
        <f>STOCK!G62</f>
        <v>SHEIN</v>
      </c>
      <c r="F62" s="30" t="e">
        <f>STOCK!#REF!</f>
        <v>#REF!</v>
      </c>
      <c r="G62" s="30" t="e">
        <f>STOCK!#REF!</f>
        <v>#REF!</v>
      </c>
      <c r="H62" s="30" t="e">
        <f>STOCK!#REF!</f>
        <v>#REF!</v>
      </c>
      <c r="I62" s="30" t="e">
        <f>STOCK!#REF!</f>
        <v>#REF!</v>
      </c>
      <c r="J62" s="30">
        <f>STOCK!H62</f>
        <v>20</v>
      </c>
      <c r="K62" s="30">
        <f>STOCK!I62</f>
        <v>19.114166666666669</v>
      </c>
      <c r="L62" s="30" t="e">
        <f>STOCK!#REF!</f>
        <v>#REF!</v>
      </c>
      <c r="U62" s="30">
        <v>1</v>
      </c>
      <c r="V62" s="30">
        <f>STOCK!L62</f>
        <v>0</v>
      </c>
      <c r="X62" s="30">
        <v>0</v>
      </c>
      <c r="Y62" s="30">
        <f t="shared" si="0"/>
        <v>0</v>
      </c>
      <c r="AG62" s="30" t="str">
        <f>STOCK!A62</f>
        <v>UB0036</v>
      </c>
      <c r="AI62" s="30">
        <v>0</v>
      </c>
    </row>
    <row r="63" spans="1:35" x14ac:dyDescent="0.15">
      <c r="A63" s="30" t="str">
        <f>STOCK!C63</f>
        <v>PRODUCT</v>
      </c>
      <c r="B63" s="30" t="str">
        <f>STOCK!D63</f>
        <v>Traje de baño niñas</v>
      </c>
      <c r="C63" s="30" t="str">
        <f>STOCK!E63</f>
        <v>Bañador niñitas  con estampado floral con cover up</v>
      </c>
      <c r="D63" s="30" t="str">
        <f>STOCK!F63</f>
        <v>Talla 10 Años</v>
      </c>
      <c r="E63" s="30" t="str">
        <f>STOCK!G63</f>
        <v>SHEIN</v>
      </c>
      <c r="F63" s="30" t="e">
        <f>STOCK!#REF!</f>
        <v>#REF!</v>
      </c>
      <c r="G63" s="30" t="e">
        <f>STOCK!#REF!</f>
        <v>#REF!</v>
      </c>
      <c r="H63" s="30" t="e">
        <f>STOCK!#REF!</f>
        <v>#REF!</v>
      </c>
      <c r="I63" s="30" t="e">
        <f>STOCK!#REF!</f>
        <v>#REF!</v>
      </c>
      <c r="J63" s="30">
        <f>STOCK!H63</f>
        <v>20</v>
      </c>
      <c r="K63" s="30">
        <f>STOCK!I63</f>
        <v>18.663333333333334</v>
      </c>
      <c r="L63" s="30" t="e">
        <f>STOCK!#REF!</f>
        <v>#REF!</v>
      </c>
      <c r="U63" s="30">
        <v>1</v>
      </c>
      <c r="V63" s="30">
        <f>STOCK!L63</f>
        <v>1</v>
      </c>
      <c r="X63" s="30">
        <v>0</v>
      </c>
      <c r="Y63" s="30">
        <f t="shared" si="0"/>
        <v>1</v>
      </c>
      <c r="AG63" s="30" t="str">
        <f>STOCK!A63</f>
        <v>UB0037</v>
      </c>
      <c r="AI63" s="30">
        <v>0</v>
      </c>
    </row>
    <row r="64" spans="1:35" x14ac:dyDescent="0.15">
      <c r="A64" s="30" t="str">
        <f>STOCK!C64</f>
        <v>PRODUCT</v>
      </c>
      <c r="B64" s="30" t="str">
        <f>STOCK!D64</f>
        <v>Vestidos</v>
      </c>
      <c r="C64" s="30" t="str">
        <f>STOCK!E64</f>
        <v>Vestido de manga farol con cordón delantero</v>
      </c>
      <c r="D64" s="30" t="str">
        <f>STOCK!F64</f>
        <v>Talla S</v>
      </c>
      <c r="E64" s="30" t="str">
        <f>STOCK!G64</f>
        <v>SHEIN</v>
      </c>
      <c r="F64" s="30" t="e">
        <f>STOCK!#REF!</f>
        <v>#REF!</v>
      </c>
      <c r="G64" s="30" t="e">
        <f>STOCK!#REF!</f>
        <v>#REF!</v>
      </c>
      <c r="H64" s="30" t="e">
        <f>STOCK!#REF!</f>
        <v>#REF!</v>
      </c>
      <c r="I64" s="30" t="e">
        <f>STOCK!#REF!</f>
        <v>#REF!</v>
      </c>
      <c r="J64" s="30">
        <f>STOCK!H64</f>
        <v>25</v>
      </c>
      <c r="K64" s="30">
        <f>STOCK!I64</f>
        <v>25.983333333333334</v>
      </c>
      <c r="L64" s="30" t="e">
        <f>STOCK!#REF!</f>
        <v>#REF!</v>
      </c>
      <c r="U64" s="30">
        <v>1</v>
      </c>
      <c r="V64" s="30">
        <f>STOCK!L64</f>
        <v>0</v>
      </c>
      <c r="X64" s="30">
        <v>0</v>
      </c>
      <c r="Y64" s="30">
        <f t="shared" si="0"/>
        <v>0</v>
      </c>
      <c r="AG64" s="30" t="str">
        <f>STOCK!A64</f>
        <v>V0004</v>
      </c>
      <c r="AI64" s="30">
        <v>0</v>
      </c>
    </row>
    <row r="65" spans="1:35" x14ac:dyDescent="0.15">
      <c r="A65" s="30" t="str">
        <f>STOCK!C65</f>
        <v>PRODUCT</v>
      </c>
      <c r="B65" s="30" t="str">
        <f>STOCK!D65</f>
        <v>Vestidos</v>
      </c>
      <c r="C65" s="30" t="str">
        <f>STOCK!E65</f>
        <v>Vestido con estampado floral con abertura alta</v>
      </c>
      <c r="D65" s="30" t="str">
        <f>STOCK!F65</f>
        <v>Talla S</v>
      </c>
      <c r="E65" s="30" t="str">
        <f>STOCK!G65</f>
        <v>SHEIN</v>
      </c>
      <c r="F65" s="30" t="e">
        <f>STOCK!#REF!</f>
        <v>#REF!</v>
      </c>
      <c r="G65" s="30" t="e">
        <f>STOCK!#REF!</f>
        <v>#REF!</v>
      </c>
      <c r="H65" s="30" t="e">
        <f>STOCK!#REF!</f>
        <v>#REF!</v>
      </c>
      <c r="I65" s="30" t="e">
        <f>STOCK!#REF!</f>
        <v>#REF!</v>
      </c>
      <c r="J65" s="30">
        <f>STOCK!H65</f>
        <v>30</v>
      </c>
      <c r="K65" s="30">
        <f>STOCK!I65</f>
        <v>31.283333333333339</v>
      </c>
      <c r="L65" s="30" t="e">
        <f>STOCK!#REF!</f>
        <v>#REF!</v>
      </c>
      <c r="U65" s="30">
        <v>1</v>
      </c>
      <c r="V65" s="30">
        <f>STOCK!L65</f>
        <v>0</v>
      </c>
      <c r="X65" s="30">
        <v>0</v>
      </c>
      <c r="Y65" s="30">
        <f t="shared" si="0"/>
        <v>0</v>
      </c>
      <c r="AG65" s="30" t="str">
        <f>STOCK!A65</f>
        <v>UB0038</v>
      </c>
      <c r="AI65" s="30">
        <v>0</v>
      </c>
    </row>
    <row r="66" spans="1:35" x14ac:dyDescent="0.15">
      <c r="A66" s="30" t="str">
        <f>STOCK!C66</f>
        <v>PRODUCT</v>
      </c>
      <c r="B66" s="30" t="str">
        <f>STOCK!D66</f>
        <v>Vestidos</v>
      </c>
      <c r="C66" s="30" t="str">
        <f>STOCK!E66</f>
        <v>Vestido floral de cuello cuadrado</v>
      </c>
      <c r="D66" s="30" t="str">
        <f>STOCK!F66</f>
        <v>Talla S</v>
      </c>
      <c r="E66" s="30" t="str">
        <f>STOCK!G66</f>
        <v>SHEIN</v>
      </c>
      <c r="F66" s="30" t="e">
        <f>STOCK!#REF!</f>
        <v>#REF!</v>
      </c>
      <c r="G66" s="30" t="e">
        <f>STOCK!#REF!</f>
        <v>#REF!</v>
      </c>
      <c r="H66" s="30" t="e">
        <f>STOCK!#REF!</f>
        <v>#REF!</v>
      </c>
      <c r="I66" s="30" t="e">
        <f>STOCK!#REF!</f>
        <v>#REF!</v>
      </c>
      <c r="J66" s="30">
        <f>STOCK!H66</f>
        <v>30</v>
      </c>
      <c r="K66" s="30">
        <f>STOCK!I66</f>
        <v>26.400000000000002</v>
      </c>
      <c r="L66" s="30" t="e">
        <f>STOCK!#REF!</f>
        <v>#REF!</v>
      </c>
      <c r="U66" s="30">
        <v>1</v>
      </c>
      <c r="V66" s="30">
        <f>STOCK!L66</f>
        <v>0</v>
      </c>
      <c r="X66" s="30">
        <v>0</v>
      </c>
      <c r="Y66" s="30">
        <f t="shared" si="0"/>
        <v>0</v>
      </c>
      <c r="AG66" s="30" t="str">
        <f>STOCK!A66</f>
        <v>V0006</v>
      </c>
      <c r="AI66" s="30">
        <v>0</v>
      </c>
    </row>
    <row r="67" spans="1:35" x14ac:dyDescent="0.15">
      <c r="A67" s="30" t="str">
        <f>STOCK!C67</f>
        <v>PRODUCT</v>
      </c>
      <c r="B67" s="30" t="str">
        <f>STOCK!D67</f>
        <v>Blusas</v>
      </c>
      <c r="C67" s="30" t="str">
        <f>STOCK!E67</f>
        <v>Camiseta unicolor de malla</v>
      </c>
      <c r="D67" s="30" t="str">
        <f>STOCK!F67</f>
        <v>Talla M</v>
      </c>
      <c r="E67" s="30" t="str">
        <f>STOCK!G67</f>
        <v>SHEIN</v>
      </c>
      <c r="F67" s="30" t="e">
        <f>STOCK!#REF!</f>
        <v>#REF!</v>
      </c>
      <c r="G67" s="30" t="e">
        <f>STOCK!#REF!</f>
        <v>#REF!</v>
      </c>
      <c r="H67" s="30" t="e">
        <f>STOCK!#REF!</f>
        <v>#REF!</v>
      </c>
      <c r="I67" s="30" t="e">
        <f>STOCK!#REF!</f>
        <v>#REF!</v>
      </c>
      <c r="J67" s="30">
        <f>STOCK!H67</f>
        <v>12</v>
      </c>
      <c r="K67" s="30">
        <f>STOCK!I67</f>
        <v>10.33</v>
      </c>
      <c r="L67" s="30" t="e">
        <f>STOCK!#REF!</f>
        <v>#REF!</v>
      </c>
      <c r="U67" s="30">
        <v>1</v>
      </c>
      <c r="V67" s="30">
        <f>STOCK!L67</f>
        <v>0</v>
      </c>
      <c r="X67" s="30">
        <v>0</v>
      </c>
      <c r="Y67" s="30">
        <f t="shared" ref="Y67:Y130" si="1">IF(V67&gt;0,1,0)</f>
        <v>0</v>
      </c>
      <c r="AG67" s="30" t="str">
        <f>STOCK!A67</f>
        <v>B0001</v>
      </c>
      <c r="AI67" s="30">
        <v>0</v>
      </c>
    </row>
    <row r="68" spans="1:35" x14ac:dyDescent="0.15">
      <c r="A68" s="30" t="str">
        <f>STOCK!C68</f>
        <v>PRODUCT</v>
      </c>
      <c r="B68" s="30" t="str">
        <f>STOCK!D68</f>
        <v>Vestidos</v>
      </c>
      <c r="C68" s="30" t="str">
        <f>STOCK!E68</f>
        <v xml:space="preserve">Vestido cruzado con abertura con nudo delantero </v>
      </c>
      <c r="D68" s="30" t="str">
        <f>STOCK!F68</f>
        <v>Talla S</v>
      </c>
      <c r="E68" s="30" t="str">
        <f>STOCK!G68</f>
        <v>SHEIN</v>
      </c>
      <c r="F68" s="30" t="e">
        <f>STOCK!#REF!</f>
        <v>#REF!</v>
      </c>
      <c r="G68" s="30" t="e">
        <f>STOCK!#REF!</f>
        <v>#REF!</v>
      </c>
      <c r="H68" s="30" t="e">
        <f>STOCK!#REF!</f>
        <v>#REF!</v>
      </c>
      <c r="I68" s="30" t="e">
        <f>STOCK!#REF!</f>
        <v>#REF!</v>
      </c>
      <c r="J68" s="30">
        <f>STOCK!H68</f>
        <v>28</v>
      </c>
      <c r="K68" s="30">
        <f>STOCK!I68</f>
        <v>25.153333333333332</v>
      </c>
      <c r="L68" s="30" t="e">
        <f>STOCK!#REF!</f>
        <v>#REF!</v>
      </c>
      <c r="U68" s="30">
        <v>1</v>
      </c>
      <c r="V68" s="30">
        <f>STOCK!L68</f>
        <v>0</v>
      </c>
      <c r="X68" s="30">
        <v>0</v>
      </c>
      <c r="Y68" s="30">
        <f t="shared" si="1"/>
        <v>0</v>
      </c>
      <c r="AG68" s="30" t="str">
        <f>STOCK!A68</f>
        <v>UB0039</v>
      </c>
      <c r="AI68" s="30">
        <v>0</v>
      </c>
    </row>
    <row r="69" spans="1:35" x14ac:dyDescent="0.15">
      <c r="A69" s="30" t="str">
        <f>STOCK!C69</f>
        <v>PRODUCT</v>
      </c>
      <c r="B69" s="30" t="str">
        <f>STOCK!D69</f>
        <v>Vestidos</v>
      </c>
      <c r="C69" s="30" t="str">
        <f>STOCK!E69</f>
        <v>Vestido cruzado con abertura con nudo delantero</v>
      </c>
      <c r="D69" s="30" t="str">
        <f>STOCK!F69</f>
        <v>Talla M</v>
      </c>
      <c r="E69" s="30" t="str">
        <f>STOCK!G69</f>
        <v>SHEIN</v>
      </c>
      <c r="F69" s="30" t="e">
        <f>STOCK!#REF!</f>
        <v>#REF!</v>
      </c>
      <c r="G69" s="30" t="e">
        <f>STOCK!#REF!</f>
        <v>#REF!</v>
      </c>
      <c r="H69" s="30" t="e">
        <f>STOCK!#REF!</f>
        <v>#REF!</v>
      </c>
      <c r="I69" s="30" t="e">
        <f>STOCK!#REF!</f>
        <v>#REF!</v>
      </c>
      <c r="J69" s="30">
        <f>STOCK!H69</f>
        <v>28</v>
      </c>
      <c r="K69" s="30">
        <f>STOCK!I69</f>
        <v>25.153333333333332</v>
      </c>
      <c r="L69" s="30" t="e">
        <f>STOCK!#REF!</f>
        <v>#REF!</v>
      </c>
      <c r="U69" s="30">
        <v>1</v>
      </c>
      <c r="V69" s="30">
        <f>STOCK!L69</f>
        <v>0</v>
      </c>
      <c r="X69" s="30">
        <v>0</v>
      </c>
      <c r="Y69" s="30">
        <f t="shared" si="1"/>
        <v>0</v>
      </c>
      <c r="AG69" s="30" t="str">
        <f>STOCK!A69</f>
        <v>UB0040</v>
      </c>
      <c r="AI69" s="30">
        <v>0</v>
      </c>
    </row>
    <row r="70" spans="1:35" x14ac:dyDescent="0.15">
      <c r="A70" s="30" t="str">
        <f>STOCK!C70</f>
        <v>PRODUCT</v>
      </c>
      <c r="B70" s="30" t="str">
        <f>STOCK!D70</f>
        <v>Blusas</v>
      </c>
      <c r="C70" s="30" t="str">
        <f>STOCK!E70</f>
        <v>Top de manga farol con abertura en espalda</v>
      </c>
      <c r="D70" s="30" t="str">
        <f>STOCK!F70</f>
        <v>Talla XS</v>
      </c>
      <c r="E70" s="30" t="str">
        <f>STOCK!G70</f>
        <v>SHEIN</v>
      </c>
      <c r="F70" s="30" t="e">
        <f>STOCK!#REF!</f>
        <v>#REF!</v>
      </c>
      <c r="G70" s="30" t="e">
        <f>STOCK!#REF!</f>
        <v>#REF!</v>
      </c>
      <c r="H70" s="30" t="e">
        <f>STOCK!#REF!</f>
        <v>#REF!</v>
      </c>
      <c r="I70" s="30" t="e">
        <f>STOCK!#REF!</f>
        <v>#REF!</v>
      </c>
      <c r="J70" s="30">
        <f>STOCK!H70</f>
        <v>14</v>
      </c>
      <c r="K70" s="30">
        <f>STOCK!I70</f>
        <v>13.286666666666665</v>
      </c>
      <c r="L70" s="30" t="e">
        <f>STOCK!#REF!</f>
        <v>#REF!</v>
      </c>
      <c r="U70" s="30">
        <v>1</v>
      </c>
      <c r="V70" s="30">
        <f>STOCK!L70</f>
        <v>0</v>
      </c>
      <c r="X70" s="30">
        <v>0</v>
      </c>
      <c r="Y70" s="30">
        <f t="shared" si="1"/>
        <v>0</v>
      </c>
      <c r="AG70" s="30" t="str">
        <f>STOCK!A70</f>
        <v>UB0041</v>
      </c>
      <c r="AI70" s="30">
        <v>0</v>
      </c>
    </row>
    <row r="71" spans="1:35" x14ac:dyDescent="0.15">
      <c r="A71" s="30" t="str">
        <f>STOCK!C71</f>
        <v>PRODUCT</v>
      </c>
      <c r="B71" s="30" t="str">
        <f>STOCK!D71</f>
        <v>Blusas</v>
      </c>
      <c r="C71" s="30" t="str">
        <f>STOCK!E71</f>
        <v>Top de manga farol con abertura en espalda</v>
      </c>
      <c r="D71" s="30" t="str">
        <f>STOCK!F71</f>
        <v>Talla M</v>
      </c>
      <c r="E71" s="30" t="str">
        <f>STOCK!G71</f>
        <v>SHEIN</v>
      </c>
      <c r="F71" s="30" t="e">
        <f>STOCK!#REF!</f>
        <v>#REF!</v>
      </c>
      <c r="G71" s="30" t="e">
        <f>STOCK!#REF!</f>
        <v>#REF!</v>
      </c>
      <c r="H71" s="30" t="e">
        <f>STOCK!#REF!</f>
        <v>#REF!</v>
      </c>
      <c r="I71" s="30" t="e">
        <f>STOCK!#REF!</f>
        <v>#REF!</v>
      </c>
      <c r="J71" s="30">
        <f>STOCK!H71</f>
        <v>14</v>
      </c>
      <c r="K71" s="30">
        <f>STOCK!I71</f>
        <v>13.346666666666668</v>
      </c>
      <c r="L71" s="30" t="e">
        <f>STOCK!#REF!</f>
        <v>#REF!</v>
      </c>
      <c r="U71" s="30">
        <v>1</v>
      </c>
      <c r="V71" s="30">
        <f>STOCK!L71</f>
        <v>0</v>
      </c>
      <c r="X71" s="30">
        <v>0</v>
      </c>
      <c r="Y71" s="30">
        <f t="shared" si="1"/>
        <v>0</v>
      </c>
      <c r="AG71" s="30" t="str">
        <f>STOCK!A71</f>
        <v>UB0042</v>
      </c>
      <c r="AI71" s="30">
        <v>0</v>
      </c>
    </row>
    <row r="72" spans="1:35" x14ac:dyDescent="0.15">
      <c r="A72" s="30" t="str">
        <f>STOCK!C72</f>
        <v>PRODUCT</v>
      </c>
      <c r="B72" s="30" t="str">
        <f>STOCK!D72</f>
        <v>Blusas</v>
      </c>
      <c r="C72" s="30" t="str">
        <f>STOCK!E72</f>
        <v>Top de manga farol con abertura en espald</v>
      </c>
      <c r="D72" s="30" t="str">
        <f>STOCK!F72</f>
        <v>Talla L</v>
      </c>
      <c r="E72" s="30" t="str">
        <f>STOCK!G72</f>
        <v>SHEIN</v>
      </c>
      <c r="F72" s="30" t="e">
        <f>STOCK!#REF!</f>
        <v>#REF!</v>
      </c>
      <c r="G72" s="30" t="e">
        <f>STOCK!#REF!</f>
        <v>#REF!</v>
      </c>
      <c r="H72" s="30" t="e">
        <f>STOCK!#REF!</f>
        <v>#REF!</v>
      </c>
      <c r="I72" s="30" t="e">
        <f>STOCK!#REF!</f>
        <v>#REF!</v>
      </c>
      <c r="J72" s="30">
        <f>STOCK!H72</f>
        <v>14</v>
      </c>
      <c r="K72" s="30">
        <f>STOCK!I72</f>
        <v>13.286666666666665</v>
      </c>
      <c r="L72" s="30" t="e">
        <f>STOCK!#REF!</f>
        <v>#REF!</v>
      </c>
      <c r="U72" s="30">
        <v>1</v>
      </c>
      <c r="V72" s="30">
        <f>STOCK!L72</f>
        <v>0</v>
      </c>
      <c r="X72" s="30">
        <v>0</v>
      </c>
      <c r="Y72" s="30">
        <f t="shared" si="1"/>
        <v>0</v>
      </c>
      <c r="AG72" s="30" t="str">
        <f>STOCK!A72</f>
        <v>B0004</v>
      </c>
      <c r="AI72" s="30">
        <v>0</v>
      </c>
    </row>
    <row r="73" spans="1:35" x14ac:dyDescent="0.15">
      <c r="A73" s="30" t="str">
        <f>STOCK!C73</f>
        <v>PRODUCT</v>
      </c>
      <c r="B73" s="30" t="str">
        <f>STOCK!D73</f>
        <v>Blusas</v>
      </c>
      <c r="C73" s="30" t="str">
        <f>STOCK!E73</f>
        <v>Top de espalda cruzada</v>
      </c>
      <c r="D73" s="30" t="str">
        <f>STOCK!F73</f>
        <v>Talla XS</v>
      </c>
      <c r="E73" s="30" t="str">
        <f>STOCK!G73</f>
        <v>SHEIN</v>
      </c>
      <c r="F73" s="30" t="e">
        <f>STOCK!#REF!</f>
        <v>#REF!</v>
      </c>
      <c r="G73" s="30" t="e">
        <f>STOCK!#REF!</f>
        <v>#REF!</v>
      </c>
      <c r="H73" s="30" t="e">
        <f>STOCK!#REF!</f>
        <v>#REF!</v>
      </c>
      <c r="I73" s="30" t="e">
        <f>STOCK!#REF!</f>
        <v>#REF!</v>
      </c>
      <c r="J73" s="30">
        <f>STOCK!H73</f>
        <v>12</v>
      </c>
      <c r="K73" s="30">
        <f>STOCK!I73</f>
        <v>12.986666666666666</v>
      </c>
      <c r="L73" s="30" t="e">
        <f>STOCK!#REF!</f>
        <v>#REF!</v>
      </c>
      <c r="U73" s="30">
        <v>1</v>
      </c>
      <c r="V73" s="30">
        <f>STOCK!L73</f>
        <v>1</v>
      </c>
      <c r="X73" s="30">
        <v>0</v>
      </c>
      <c r="Y73" s="30">
        <f t="shared" si="1"/>
        <v>1</v>
      </c>
      <c r="AG73" s="30" t="str">
        <f>STOCK!A73</f>
        <v>UB0043</v>
      </c>
      <c r="AI73" s="30">
        <v>0</v>
      </c>
    </row>
    <row r="74" spans="1:35" x14ac:dyDescent="0.15">
      <c r="A74" s="30" t="str">
        <f>STOCK!C74</f>
        <v>PRODUCT</v>
      </c>
      <c r="B74" s="30" t="str">
        <f>STOCK!D74</f>
        <v>Blusas</v>
      </c>
      <c r="C74" s="30" t="str">
        <f>STOCK!E74</f>
        <v xml:space="preserve"> Top de espalda cruzada</v>
      </c>
      <c r="D74" s="30" t="str">
        <f>STOCK!F74</f>
        <v>Talla M</v>
      </c>
      <c r="E74" s="30" t="str">
        <f>STOCK!G74</f>
        <v>SHEIN</v>
      </c>
      <c r="F74" s="30" t="e">
        <f>STOCK!#REF!</f>
        <v>#REF!</v>
      </c>
      <c r="G74" s="30" t="e">
        <f>STOCK!#REF!</f>
        <v>#REF!</v>
      </c>
      <c r="H74" s="30" t="e">
        <f>STOCK!#REF!</f>
        <v>#REF!</v>
      </c>
      <c r="I74" s="30" t="e">
        <f>STOCK!#REF!</f>
        <v>#REF!</v>
      </c>
      <c r="J74" s="30">
        <f>STOCK!H74</f>
        <v>14</v>
      </c>
      <c r="K74" s="30">
        <f>STOCK!I74</f>
        <v>13.346666666666668</v>
      </c>
      <c r="L74" s="30" t="e">
        <f>STOCK!#REF!</f>
        <v>#REF!</v>
      </c>
      <c r="U74" s="30">
        <v>1</v>
      </c>
      <c r="V74" s="30">
        <f>STOCK!L74</f>
        <v>0</v>
      </c>
      <c r="X74" s="30">
        <v>0</v>
      </c>
      <c r="Y74" s="30">
        <f t="shared" si="1"/>
        <v>0</v>
      </c>
      <c r="AG74" s="30" t="str">
        <f>STOCK!A74</f>
        <v>UB0044</v>
      </c>
      <c r="AI74" s="30">
        <v>0</v>
      </c>
    </row>
    <row r="75" spans="1:35" x14ac:dyDescent="0.15">
      <c r="A75" s="30" t="str">
        <f>STOCK!C75</f>
        <v>PRODUCT</v>
      </c>
      <c r="B75" s="30" t="str">
        <f>STOCK!D75</f>
        <v>Partes-de-abajo</v>
      </c>
      <c r="C75" s="30" t="str">
        <f>STOCK!E75</f>
        <v>Pantalones de pierna ancha de talle alto con abertura</v>
      </c>
      <c r="D75" s="30" t="str">
        <f>STOCK!F75</f>
        <v>Talla L</v>
      </c>
      <c r="E75" s="30" t="str">
        <f>STOCK!G75</f>
        <v>SHEIN</v>
      </c>
      <c r="F75" s="30" t="e">
        <f>STOCK!#REF!</f>
        <v>#REF!</v>
      </c>
      <c r="G75" s="30" t="e">
        <f>STOCK!#REF!</f>
        <v>#REF!</v>
      </c>
      <c r="H75" s="30" t="e">
        <f>STOCK!#REF!</f>
        <v>#REF!</v>
      </c>
      <c r="I75" s="30" t="e">
        <f>STOCK!#REF!</f>
        <v>#REF!</v>
      </c>
      <c r="J75" s="30">
        <f>STOCK!H75</f>
        <v>23</v>
      </c>
      <c r="K75" s="30">
        <f>STOCK!I75</f>
        <v>19.606666666666669</v>
      </c>
      <c r="L75" s="30" t="e">
        <f>STOCK!#REF!</f>
        <v>#REF!</v>
      </c>
      <c r="U75" s="30">
        <v>1</v>
      </c>
      <c r="V75" s="30">
        <f>STOCK!L75</f>
        <v>0</v>
      </c>
      <c r="X75" s="30">
        <v>0</v>
      </c>
      <c r="Y75" s="30">
        <f t="shared" si="1"/>
        <v>0</v>
      </c>
      <c r="AG75" s="30" t="str">
        <f>STOCK!A75</f>
        <v>P0005</v>
      </c>
      <c r="AI75" s="30">
        <v>0</v>
      </c>
    </row>
    <row r="76" spans="1:35" x14ac:dyDescent="0.15">
      <c r="A76" s="30" t="str">
        <f>STOCK!C76</f>
        <v>PRODUCT</v>
      </c>
      <c r="B76" s="30" t="str">
        <f>STOCK!D76</f>
        <v>Partes-de-abajo</v>
      </c>
      <c r="C76" s="30" t="str">
        <f>STOCK!E76</f>
        <v>Pantalones de pierna ancha de talle alto con abertura</v>
      </c>
      <c r="D76" s="30" t="str">
        <f>STOCK!F76</f>
        <v>Talla S</v>
      </c>
      <c r="E76" s="30" t="str">
        <f>STOCK!G76</f>
        <v>SHEIN</v>
      </c>
      <c r="F76" s="30" t="e">
        <f>STOCK!#REF!</f>
        <v>#REF!</v>
      </c>
      <c r="G76" s="30" t="e">
        <f>STOCK!#REF!</f>
        <v>#REF!</v>
      </c>
      <c r="H76" s="30" t="e">
        <f>STOCK!#REF!</f>
        <v>#REF!</v>
      </c>
      <c r="I76" s="30" t="e">
        <f>STOCK!#REF!</f>
        <v>#REF!</v>
      </c>
      <c r="J76" s="30">
        <f>STOCK!H76</f>
        <v>23</v>
      </c>
      <c r="K76" s="30">
        <f>STOCK!I76</f>
        <v>19.726666666666667</v>
      </c>
      <c r="L76" s="30" t="e">
        <f>STOCK!#REF!</f>
        <v>#REF!</v>
      </c>
      <c r="U76" s="30">
        <v>1</v>
      </c>
      <c r="V76" s="30">
        <f>STOCK!L76</f>
        <v>0</v>
      </c>
      <c r="X76" s="30">
        <v>0</v>
      </c>
      <c r="Y76" s="30">
        <f t="shared" si="1"/>
        <v>0</v>
      </c>
      <c r="AG76" s="30" t="str">
        <f>STOCK!A76</f>
        <v>UB0045</v>
      </c>
      <c r="AI76" s="30">
        <v>0</v>
      </c>
    </row>
    <row r="77" spans="1:35" x14ac:dyDescent="0.15">
      <c r="A77" s="30" t="str">
        <f>STOCK!C77</f>
        <v>PRODUCT</v>
      </c>
      <c r="B77" s="30" t="str">
        <f>STOCK!D77</f>
        <v>Partes-de-abajo</v>
      </c>
      <c r="C77" s="30" t="str">
        <f>STOCK!E77</f>
        <v>Pantalones de pierna ancha de talle alto con abertura</v>
      </c>
      <c r="D77" s="30" t="str">
        <f>STOCK!F77</f>
        <v>Talla M</v>
      </c>
      <c r="E77" s="30" t="str">
        <f>STOCK!G77</f>
        <v>SHEIN</v>
      </c>
      <c r="F77" s="30" t="e">
        <f>STOCK!#REF!</f>
        <v>#REF!</v>
      </c>
      <c r="G77" s="30" t="e">
        <f>STOCK!#REF!</f>
        <v>#REF!</v>
      </c>
      <c r="H77" s="30" t="e">
        <f>STOCK!#REF!</f>
        <v>#REF!</v>
      </c>
      <c r="I77" s="30" t="e">
        <f>STOCK!#REF!</f>
        <v>#REF!</v>
      </c>
      <c r="J77" s="30">
        <f>STOCK!H77</f>
        <v>23</v>
      </c>
      <c r="K77" s="30">
        <f>STOCK!I77</f>
        <v>19.726666666666667</v>
      </c>
      <c r="L77" s="30" t="e">
        <f>STOCK!#REF!</f>
        <v>#REF!</v>
      </c>
      <c r="U77" s="30">
        <v>1</v>
      </c>
      <c r="V77" s="30">
        <f>STOCK!L77</f>
        <v>0</v>
      </c>
      <c r="X77" s="30">
        <v>0</v>
      </c>
      <c r="Y77" s="30">
        <f t="shared" si="1"/>
        <v>0</v>
      </c>
      <c r="AG77" s="30" t="str">
        <f>STOCK!A77</f>
        <v>UB0046</v>
      </c>
      <c r="AI77" s="30">
        <v>0</v>
      </c>
    </row>
    <row r="78" spans="1:35" x14ac:dyDescent="0.15">
      <c r="A78" s="30" t="str">
        <f>STOCK!C78</f>
        <v>PRODUCT</v>
      </c>
      <c r="B78" s="30" t="str">
        <f>STOCK!D78</f>
        <v>Partes-de-abajo</v>
      </c>
      <c r="C78" s="30" t="str">
        <f>STOCK!E78</f>
        <v>Falda de lápiz unicolor de cintura ancha</v>
      </c>
      <c r="D78" s="30" t="str">
        <f>STOCK!F78</f>
        <v>Talla M</v>
      </c>
      <c r="E78" s="30" t="str">
        <f>STOCK!G78</f>
        <v>SHEIN</v>
      </c>
      <c r="F78" s="30" t="e">
        <f>STOCK!#REF!</f>
        <v>#REF!</v>
      </c>
      <c r="G78" s="30" t="e">
        <f>STOCK!#REF!</f>
        <v>#REF!</v>
      </c>
      <c r="H78" s="30" t="e">
        <f>STOCK!#REF!</f>
        <v>#REF!</v>
      </c>
      <c r="I78" s="30" t="e">
        <f>STOCK!#REF!</f>
        <v>#REF!</v>
      </c>
      <c r="J78" s="30">
        <f>STOCK!H78</f>
        <v>15</v>
      </c>
      <c r="K78" s="30">
        <f>STOCK!I78</f>
        <v>10.73</v>
      </c>
      <c r="L78" s="30" t="e">
        <f>STOCK!#REF!</f>
        <v>#REF!</v>
      </c>
      <c r="U78" s="30">
        <v>1</v>
      </c>
      <c r="V78" s="30">
        <f>STOCK!L78</f>
        <v>1</v>
      </c>
      <c r="X78" s="30">
        <v>0</v>
      </c>
      <c r="Y78" s="30">
        <f t="shared" si="1"/>
        <v>1</v>
      </c>
      <c r="AG78" s="30" t="str">
        <f>STOCK!A78</f>
        <v>UB0047</v>
      </c>
      <c r="AI78" s="30">
        <v>0</v>
      </c>
    </row>
    <row r="79" spans="1:35" x14ac:dyDescent="0.15">
      <c r="A79" s="30" t="str">
        <f>STOCK!C79</f>
        <v>PRODUCT</v>
      </c>
      <c r="B79" s="30" t="str">
        <f>STOCK!D79</f>
        <v>Partes-de-abajo</v>
      </c>
      <c r="C79" s="30" t="str">
        <f>STOCK!E79</f>
        <v>Falda de lápiz unicolor de cintura ancha</v>
      </c>
      <c r="D79" s="30" t="str">
        <f>STOCK!F79</f>
        <v>Talla L</v>
      </c>
      <c r="E79" s="30" t="str">
        <f>STOCK!G79</f>
        <v>SHEIN</v>
      </c>
      <c r="F79" s="30" t="e">
        <f>STOCK!#REF!</f>
        <v>#REF!</v>
      </c>
      <c r="G79" s="30" t="e">
        <f>STOCK!#REF!</f>
        <v>#REF!</v>
      </c>
      <c r="H79" s="30" t="e">
        <f>STOCK!#REF!</f>
        <v>#REF!</v>
      </c>
      <c r="I79" s="30" t="e">
        <f>STOCK!#REF!</f>
        <v>#REF!</v>
      </c>
      <c r="J79" s="30">
        <f>STOCK!H79</f>
        <v>15</v>
      </c>
      <c r="K79" s="30">
        <f>STOCK!I79</f>
        <v>10.91</v>
      </c>
      <c r="L79" s="30" t="e">
        <f>STOCK!#REF!</f>
        <v>#REF!</v>
      </c>
      <c r="U79" s="30">
        <v>1</v>
      </c>
      <c r="V79" s="30">
        <f>STOCK!L79</f>
        <v>1</v>
      </c>
      <c r="X79" s="30">
        <v>0</v>
      </c>
      <c r="Y79" s="30">
        <f t="shared" si="1"/>
        <v>1</v>
      </c>
      <c r="AG79" s="30" t="str">
        <f>STOCK!A79</f>
        <v>UB0048</v>
      </c>
      <c r="AI79" s="30">
        <v>0</v>
      </c>
    </row>
    <row r="80" spans="1:35" x14ac:dyDescent="0.15">
      <c r="A80" s="30" t="str">
        <f>STOCK!C80</f>
        <v>PRODUCT</v>
      </c>
      <c r="B80" s="30" t="str">
        <f>STOCK!D80</f>
        <v>Vestidos</v>
      </c>
      <c r="C80" s="30" t="str">
        <f>STOCK!E80</f>
        <v>Vestido ajustado de tirantes</v>
      </c>
      <c r="D80" s="30" t="str">
        <f>STOCK!F80</f>
        <v>Talla S</v>
      </c>
      <c r="E80" s="30" t="str">
        <f>STOCK!G80</f>
        <v>SHEIN</v>
      </c>
      <c r="F80" s="30" t="e">
        <f>STOCK!#REF!</f>
        <v>#REF!</v>
      </c>
      <c r="G80" s="30" t="e">
        <f>STOCK!#REF!</f>
        <v>#REF!</v>
      </c>
      <c r="H80" s="30" t="e">
        <f>STOCK!#REF!</f>
        <v>#REF!</v>
      </c>
      <c r="I80" s="30" t="e">
        <f>STOCK!#REF!</f>
        <v>#REF!</v>
      </c>
      <c r="J80" s="30">
        <f>STOCK!H80</f>
        <v>16</v>
      </c>
      <c r="K80" s="30">
        <f>STOCK!I80</f>
        <v>11.56</v>
      </c>
      <c r="L80" s="30" t="e">
        <f>STOCK!#REF!</f>
        <v>#REF!</v>
      </c>
      <c r="U80" s="30">
        <v>1</v>
      </c>
      <c r="V80" s="30">
        <f>STOCK!L80</f>
        <v>0</v>
      </c>
      <c r="X80" s="30">
        <v>0</v>
      </c>
      <c r="Y80" s="30">
        <f t="shared" si="1"/>
        <v>0</v>
      </c>
      <c r="AG80" s="30" t="str">
        <f>STOCK!A80</f>
        <v>V0009</v>
      </c>
      <c r="AI80" s="30">
        <v>0</v>
      </c>
    </row>
    <row r="81" spans="1:35" x14ac:dyDescent="0.15">
      <c r="A81" s="30" t="str">
        <f>STOCK!C81</f>
        <v>PRODUCT</v>
      </c>
      <c r="B81" s="30" t="str">
        <f>STOCK!D81</f>
        <v>Vestidos</v>
      </c>
      <c r="C81" s="30" t="str">
        <f>STOCK!E81</f>
        <v>Vestido de satén ajustado de tirantes fruncido</v>
      </c>
      <c r="D81" s="30" t="str">
        <f>STOCK!F81</f>
        <v>Talla L</v>
      </c>
      <c r="E81" s="30" t="str">
        <f>STOCK!G81</f>
        <v>SHEIN</v>
      </c>
      <c r="F81" s="30" t="e">
        <f>STOCK!#REF!</f>
        <v>#REF!</v>
      </c>
      <c r="G81" s="30" t="e">
        <f>STOCK!#REF!</f>
        <v>#REF!</v>
      </c>
      <c r="H81" s="30" t="e">
        <f>STOCK!#REF!</f>
        <v>#REF!</v>
      </c>
      <c r="I81" s="30" t="e">
        <f>STOCK!#REF!</f>
        <v>#REF!</v>
      </c>
      <c r="J81" s="30">
        <f>STOCK!H81</f>
        <v>20</v>
      </c>
      <c r="K81" s="30">
        <f>STOCK!I81</f>
        <v>18.773333333333333</v>
      </c>
      <c r="L81" s="30" t="e">
        <f>STOCK!#REF!</f>
        <v>#REF!</v>
      </c>
      <c r="U81" s="30">
        <v>1</v>
      </c>
      <c r="V81" s="30">
        <f>STOCK!L81</f>
        <v>1</v>
      </c>
      <c r="X81" s="30">
        <v>0</v>
      </c>
      <c r="Y81" s="30">
        <f t="shared" si="1"/>
        <v>1</v>
      </c>
      <c r="AG81" s="30" t="str">
        <f>STOCK!A81</f>
        <v>UB0049</v>
      </c>
      <c r="AI81" s="30">
        <v>0</v>
      </c>
    </row>
    <row r="82" spans="1:35" x14ac:dyDescent="0.15">
      <c r="A82" s="30" t="str">
        <f>STOCK!C82</f>
        <v>PRODUCT</v>
      </c>
      <c r="B82" s="30" t="str">
        <f>STOCK!D82</f>
        <v>Vestidos</v>
      </c>
      <c r="C82" s="30" t="str">
        <f>STOCK!E82</f>
        <v>Vestido de satén ajustado de tirantes fruncido</v>
      </c>
      <c r="D82" s="30" t="str">
        <f>STOCK!F82</f>
        <v>Talla M</v>
      </c>
      <c r="E82" s="30" t="str">
        <f>STOCK!G82</f>
        <v>SHEIN</v>
      </c>
      <c r="F82" s="30" t="e">
        <f>STOCK!#REF!</f>
        <v>#REF!</v>
      </c>
      <c r="G82" s="30" t="e">
        <f>STOCK!#REF!</f>
        <v>#REF!</v>
      </c>
      <c r="H82" s="30" t="e">
        <f>STOCK!#REF!</f>
        <v>#REF!</v>
      </c>
      <c r="I82" s="30" t="e">
        <f>STOCK!#REF!</f>
        <v>#REF!</v>
      </c>
      <c r="J82" s="30">
        <f>STOCK!H82</f>
        <v>20</v>
      </c>
      <c r="K82" s="30">
        <f>STOCK!I82</f>
        <v>19.313333333333333</v>
      </c>
      <c r="L82" s="30" t="e">
        <f>STOCK!#REF!</f>
        <v>#REF!</v>
      </c>
      <c r="U82" s="30">
        <v>1</v>
      </c>
      <c r="V82" s="30">
        <f>STOCK!L82</f>
        <v>0</v>
      </c>
      <c r="X82" s="30">
        <v>0</v>
      </c>
      <c r="Y82" s="30">
        <f t="shared" si="1"/>
        <v>0</v>
      </c>
      <c r="AG82" s="30" t="str">
        <f>STOCK!A82</f>
        <v>UB0050</v>
      </c>
      <c r="AI82" s="30">
        <v>0</v>
      </c>
    </row>
    <row r="83" spans="1:35" x14ac:dyDescent="0.15">
      <c r="A83" s="30" t="str">
        <f>STOCK!C83</f>
        <v>PRODUCT</v>
      </c>
      <c r="B83" s="30" t="str">
        <f>STOCK!D83</f>
        <v>Vestidos</v>
      </c>
      <c r="C83" s="30" t="str">
        <f>STOCK!E83</f>
        <v>Maxi Vestido con bajo floral</v>
      </c>
      <c r="D83" s="30" t="str">
        <f>STOCK!F83</f>
        <v>Talla S</v>
      </c>
      <c r="E83" s="30" t="str">
        <f>STOCK!G83</f>
        <v>SHEIN</v>
      </c>
      <c r="F83" s="30" t="e">
        <f>STOCK!#REF!</f>
        <v>#REF!</v>
      </c>
      <c r="G83" s="30" t="e">
        <f>STOCK!#REF!</f>
        <v>#REF!</v>
      </c>
      <c r="H83" s="30" t="e">
        <f>STOCK!#REF!</f>
        <v>#REF!</v>
      </c>
      <c r="I83" s="30" t="e">
        <f>STOCK!#REF!</f>
        <v>#REF!</v>
      </c>
      <c r="J83" s="30">
        <f>STOCK!H83</f>
        <v>25</v>
      </c>
      <c r="K83" s="30">
        <f>STOCK!I83</f>
        <v>21.75</v>
      </c>
      <c r="L83" s="30" t="e">
        <f>STOCK!#REF!</f>
        <v>#REF!</v>
      </c>
      <c r="U83" s="30">
        <v>1</v>
      </c>
      <c r="V83" s="30">
        <f>STOCK!L83</f>
        <v>1</v>
      </c>
      <c r="X83" s="30">
        <v>0</v>
      </c>
      <c r="Y83" s="30">
        <f t="shared" si="1"/>
        <v>1</v>
      </c>
      <c r="AG83" s="30" t="str">
        <f>STOCK!A83</f>
        <v>UB0055</v>
      </c>
      <c r="AI83" s="30">
        <v>0</v>
      </c>
    </row>
    <row r="84" spans="1:35" x14ac:dyDescent="0.15">
      <c r="A84" s="30" t="str">
        <f>STOCK!C84</f>
        <v>PRODUCT</v>
      </c>
      <c r="B84" s="30" t="str">
        <f>STOCK!D84</f>
        <v>Vestidos</v>
      </c>
      <c r="C84" s="30" t="str">
        <f>STOCK!E84</f>
        <v>Maxi Vestido con bajo floral</v>
      </c>
      <c r="D84" s="30" t="str">
        <f>STOCK!F84</f>
        <v>Talla M</v>
      </c>
      <c r="E84" s="30" t="str">
        <f>STOCK!G84</f>
        <v>SHEIN</v>
      </c>
      <c r="F84" s="30" t="e">
        <f>STOCK!#REF!</f>
        <v>#REF!</v>
      </c>
      <c r="G84" s="30" t="e">
        <f>STOCK!#REF!</f>
        <v>#REF!</v>
      </c>
      <c r="H84" s="30" t="e">
        <f>STOCK!#REF!</f>
        <v>#REF!</v>
      </c>
      <c r="I84" s="30" t="e">
        <f>STOCK!#REF!</f>
        <v>#REF!</v>
      </c>
      <c r="J84" s="30">
        <f>STOCK!H84</f>
        <v>25</v>
      </c>
      <c r="K84" s="30">
        <f>STOCK!I84</f>
        <v>21.09</v>
      </c>
      <c r="L84" s="30" t="e">
        <f>STOCK!#REF!</f>
        <v>#REF!</v>
      </c>
      <c r="U84" s="30">
        <v>1</v>
      </c>
      <c r="V84" s="30">
        <f>STOCK!L84</f>
        <v>1</v>
      </c>
      <c r="X84" s="30">
        <v>0</v>
      </c>
      <c r="Y84" s="30">
        <f t="shared" si="1"/>
        <v>1</v>
      </c>
      <c r="AG84" s="30" t="str">
        <f>STOCK!A84</f>
        <v>UB0056</v>
      </c>
      <c r="AI84" s="30">
        <v>0</v>
      </c>
    </row>
    <row r="85" spans="1:35" x14ac:dyDescent="0.15">
      <c r="A85" s="30" t="str">
        <f>STOCK!C85</f>
        <v>PRODUCT</v>
      </c>
      <c r="B85" s="30" t="str">
        <f>STOCK!D85</f>
        <v>Vestidos</v>
      </c>
      <c r="C85" s="30" t="str">
        <f>STOCK!E85</f>
        <v>Maxi Vestido con bajo floral</v>
      </c>
      <c r="D85" s="30" t="str">
        <f>STOCK!F85</f>
        <v>Talla L</v>
      </c>
      <c r="E85" s="30" t="str">
        <f>STOCK!G85</f>
        <v>SHEIN</v>
      </c>
      <c r="F85" s="30" t="e">
        <f>STOCK!#REF!</f>
        <v>#REF!</v>
      </c>
      <c r="G85" s="30" t="e">
        <f>STOCK!#REF!</f>
        <v>#REF!</v>
      </c>
      <c r="H85" s="30" t="e">
        <f>STOCK!#REF!</f>
        <v>#REF!</v>
      </c>
      <c r="I85" s="30" t="e">
        <f>STOCK!#REF!</f>
        <v>#REF!</v>
      </c>
      <c r="J85" s="30">
        <f>STOCK!H85</f>
        <v>25</v>
      </c>
      <c r="K85" s="30">
        <f>STOCK!I85</f>
        <v>21.509999999999998</v>
      </c>
      <c r="L85" s="30" t="e">
        <f>STOCK!#REF!</f>
        <v>#REF!</v>
      </c>
      <c r="U85" s="30">
        <v>1</v>
      </c>
      <c r="V85" s="30">
        <f>STOCK!L85</f>
        <v>1</v>
      </c>
      <c r="X85" s="30">
        <v>0</v>
      </c>
      <c r="Y85" s="30">
        <f t="shared" si="1"/>
        <v>1</v>
      </c>
      <c r="AG85" s="30" t="str">
        <f>STOCK!A85</f>
        <v>UB0057</v>
      </c>
      <c r="AI85" s="30">
        <v>0</v>
      </c>
    </row>
    <row r="86" spans="1:35" x14ac:dyDescent="0.15">
      <c r="A86" s="30" t="str">
        <f>STOCK!C86</f>
        <v>PRODUCT</v>
      </c>
      <c r="B86" s="30" t="str">
        <f>STOCK!D86</f>
        <v>Vestidos</v>
      </c>
      <c r="C86" s="30" t="str">
        <f>STOCK!E86</f>
        <v>Vestido de muslo con abertura de cuello halter</v>
      </c>
      <c r="D86" s="30" t="str">
        <f>STOCK!F86</f>
        <v>Talla M</v>
      </c>
      <c r="E86" s="30" t="str">
        <f>STOCK!G86</f>
        <v>SHEIN</v>
      </c>
      <c r="F86" s="30" t="e">
        <f>STOCK!#REF!</f>
        <v>#REF!</v>
      </c>
      <c r="G86" s="30" t="e">
        <f>STOCK!#REF!</f>
        <v>#REF!</v>
      </c>
      <c r="H86" s="30" t="e">
        <f>STOCK!#REF!</f>
        <v>#REF!</v>
      </c>
      <c r="I86" s="30" t="e">
        <f>STOCK!#REF!</f>
        <v>#REF!</v>
      </c>
      <c r="J86" s="30">
        <f>STOCK!H86</f>
        <v>28</v>
      </c>
      <c r="K86" s="30">
        <f>STOCK!I86</f>
        <v>26.876666666666669</v>
      </c>
      <c r="L86" s="30" t="e">
        <f>STOCK!#REF!</f>
        <v>#REF!</v>
      </c>
      <c r="U86" s="30">
        <v>1</v>
      </c>
      <c r="V86" s="30">
        <f>STOCK!L86</f>
        <v>1</v>
      </c>
      <c r="X86" s="30">
        <v>0</v>
      </c>
      <c r="Y86" s="30">
        <f t="shared" si="1"/>
        <v>1</v>
      </c>
      <c r="AG86" s="30" t="str">
        <f>STOCK!A86</f>
        <v>UB0058</v>
      </c>
      <c r="AI86" s="30">
        <v>0</v>
      </c>
    </row>
    <row r="87" spans="1:35" x14ac:dyDescent="0.15">
      <c r="A87" s="30" t="str">
        <f>STOCK!C87</f>
        <v>PRODUCT</v>
      </c>
      <c r="B87" s="30" t="str">
        <f>STOCK!D87</f>
        <v>Vestidos</v>
      </c>
      <c r="C87" s="30" t="str">
        <f>STOCK!E87</f>
        <v>Vestido de muslo con abertura de cuello halter</v>
      </c>
      <c r="D87" s="30" t="str">
        <f>STOCK!F87</f>
        <v>Talla XS</v>
      </c>
      <c r="E87" s="30" t="str">
        <f>STOCK!G87</f>
        <v>SHEIN</v>
      </c>
      <c r="F87" s="30" t="e">
        <f>STOCK!#REF!</f>
        <v>#REF!</v>
      </c>
      <c r="G87" s="30" t="e">
        <f>STOCK!#REF!</f>
        <v>#REF!</v>
      </c>
      <c r="H87" s="30" t="e">
        <f>STOCK!#REF!</f>
        <v>#REF!</v>
      </c>
      <c r="I87" s="30" t="e">
        <f>STOCK!#REF!</f>
        <v>#REF!</v>
      </c>
      <c r="J87" s="30">
        <f>STOCK!H87</f>
        <v>28</v>
      </c>
      <c r="K87" s="30">
        <f>STOCK!I87</f>
        <v>26.876666666666669</v>
      </c>
      <c r="L87" s="30" t="e">
        <f>STOCK!#REF!</f>
        <v>#REF!</v>
      </c>
      <c r="U87" s="30">
        <v>1</v>
      </c>
      <c r="V87" s="30">
        <f>STOCK!L87</f>
        <v>1</v>
      </c>
      <c r="X87" s="30">
        <v>0</v>
      </c>
      <c r="Y87" s="30">
        <f t="shared" si="1"/>
        <v>1</v>
      </c>
      <c r="AG87" s="30" t="str">
        <f>STOCK!A87</f>
        <v>UB0059</v>
      </c>
      <c r="AI87" s="30">
        <v>0</v>
      </c>
    </row>
    <row r="88" spans="1:35" x14ac:dyDescent="0.15">
      <c r="A88" s="30" t="str">
        <f>STOCK!C88</f>
        <v>PRODUCT</v>
      </c>
      <c r="B88" s="30" t="str">
        <f>STOCK!D88</f>
        <v>Blusas</v>
      </c>
      <c r="C88" s="30" t="str">
        <f>STOCK!E88</f>
        <v>Camisetaen contraste tejido canalé</v>
      </c>
      <c r="D88" s="30" t="str">
        <f>STOCK!F88</f>
        <v>Talla M</v>
      </c>
      <c r="E88" s="30" t="str">
        <f>STOCK!G88</f>
        <v>SHEIN</v>
      </c>
      <c r="F88" s="30" t="e">
        <f>STOCK!#REF!</f>
        <v>#REF!</v>
      </c>
      <c r="G88" s="30" t="e">
        <f>STOCK!#REF!</f>
        <v>#REF!</v>
      </c>
      <c r="H88" s="30" t="e">
        <f>STOCK!#REF!</f>
        <v>#REF!</v>
      </c>
      <c r="I88" s="30" t="e">
        <f>STOCK!#REF!</f>
        <v>#REF!</v>
      </c>
      <c r="J88" s="30">
        <f>STOCK!H88</f>
        <v>14</v>
      </c>
      <c r="K88" s="30">
        <f>STOCK!I88</f>
        <v>13.286666666666665</v>
      </c>
      <c r="L88" s="30" t="e">
        <f>STOCK!#REF!</f>
        <v>#REF!</v>
      </c>
      <c r="U88" s="30">
        <v>1</v>
      </c>
      <c r="V88" s="30">
        <f>STOCK!L88</f>
        <v>0</v>
      </c>
      <c r="X88" s="30">
        <v>0</v>
      </c>
      <c r="Y88" s="30">
        <f t="shared" si="1"/>
        <v>0</v>
      </c>
      <c r="AG88" s="30" t="str">
        <f>STOCK!A88</f>
        <v>UB0060</v>
      </c>
      <c r="AI88" s="30">
        <v>0</v>
      </c>
    </row>
    <row r="89" spans="1:35" x14ac:dyDescent="0.15">
      <c r="A89" s="30" t="str">
        <f>STOCK!C89</f>
        <v>PRODUCT</v>
      </c>
      <c r="B89" s="30" t="str">
        <f>STOCK!D89</f>
        <v>Vestidos</v>
      </c>
      <c r="C89" s="30" t="str">
        <f>STOCK!E89</f>
        <v>Vestido slip abertura de espalda abierta de cuello desbocado</v>
      </c>
      <c r="D89" s="30" t="str">
        <f>STOCK!F89</f>
        <v>Talla XS</v>
      </c>
      <c r="E89" s="30" t="str">
        <f>STOCK!G89</f>
        <v>SHEIN</v>
      </c>
      <c r="F89" s="30" t="e">
        <f>STOCK!#REF!</f>
        <v>#REF!</v>
      </c>
      <c r="G89" s="30" t="e">
        <f>STOCK!#REF!</f>
        <v>#REF!</v>
      </c>
      <c r="H89" s="30" t="e">
        <f>STOCK!#REF!</f>
        <v>#REF!</v>
      </c>
      <c r="I89" s="30" t="e">
        <f>STOCK!#REF!</f>
        <v>#REF!</v>
      </c>
      <c r="J89" s="30">
        <f>STOCK!H89</f>
        <v>30</v>
      </c>
      <c r="K89" s="30">
        <f>STOCK!I89</f>
        <v>24.729999999999997</v>
      </c>
      <c r="L89" s="30" t="e">
        <f>STOCK!#REF!</f>
        <v>#REF!</v>
      </c>
      <c r="U89" s="30">
        <v>1</v>
      </c>
      <c r="V89" s="30">
        <f>STOCK!L89</f>
        <v>0</v>
      </c>
      <c r="X89" s="30">
        <v>0</v>
      </c>
      <c r="Y89" s="30">
        <f t="shared" si="1"/>
        <v>0</v>
      </c>
      <c r="AG89" s="30" t="str">
        <f>STOCK!A89</f>
        <v>UB0061</v>
      </c>
      <c r="AI89" s="30">
        <v>0</v>
      </c>
    </row>
    <row r="90" spans="1:35" x14ac:dyDescent="0.15">
      <c r="A90" s="30" t="str">
        <f>STOCK!C90</f>
        <v>PRODUCT</v>
      </c>
      <c r="B90" s="30" t="str">
        <f>STOCK!D90</f>
        <v>Vestidos</v>
      </c>
      <c r="C90" s="30" t="str">
        <f>STOCK!E90</f>
        <v>Vestido ajustado de tirantes con abertura</v>
      </c>
      <c r="D90" s="30" t="str">
        <f>STOCK!F90</f>
        <v>Talla XS</v>
      </c>
      <c r="E90" s="30" t="str">
        <f>STOCK!G90</f>
        <v>SHEIN</v>
      </c>
      <c r="F90" s="30" t="e">
        <f>STOCK!#REF!</f>
        <v>#REF!</v>
      </c>
      <c r="G90" s="30" t="e">
        <f>STOCK!#REF!</f>
        <v>#REF!</v>
      </c>
      <c r="H90" s="30" t="e">
        <f>STOCK!#REF!</f>
        <v>#REF!</v>
      </c>
      <c r="I90" s="30" t="e">
        <f>STOCK!#REF!</f>
        <v>#REF!</v>
      </c>
      <c r="J90" s="30">
        <f>STOCK!H90</f>
        <v>18</v>
      </c>
      <c r="K90" s="30">
        <f>STOCK!I90</f>
        <v>13.77</v>
      </c>
      <c r="L90" s="30" t="e">
        <f>STOCK!#REF!</f>
        <v>#REF!</v>
      </c>
      <c r="U90" s="30">
        <v>1</v>
      </c>
      <c r="V90" s="30">
        <f>STOCK!L90</f>
        <v>0</v>
      </c>
      <c r="X90" s="30">
        <v>0</v>
      </c>
      <c r="Y90" s="30">
        <f t="shared" si="1"/>
        <v>0</v>
      </c>
      <c r="AG90" s="30" t="str">
        <f>STOCK!A90</f>
        <v>UB0062</v>
      </c>
      <c r="AI90" s="30">
        <v>0</v>
      </c>
    </row>
    <row r="91" spans="1:35" x14ac:dyDescent="0.15">
      <c r="A91" s="30" t="str">
        <f>STOCK!C91</f>
        <v>PRODUCT</v>
      </c>
      <c r="B91" s="30" t="str">
        <f>STOCK!D91</f>
        <v>Vestidos</v>
      </c>
      <c r="C91" s="30" t="str">
        <f>STOCK!E91</f>
        <v>Vestido de manga farol con cordón delantero</v>
      </c>
      <c r="D91" s="30" t="str">
        <f>STOCK!F91</f>
        <v>Talla M</v>
      </c>
      <c r="E91" s="30" t="str">
        <f>STOCK!G91</f>
        <v>SHEIN</v>
      </c>
      <c r="F91" s="30" t="e">
        <f>STOCK!#REF!</f>
        <v>#REF!</v>
      </c>
      <c r="G91" s="30" t="e">
        <f>STOCK!#REF!</f>
        <v>#REF!</v>
      </c>
      <c r="H91" s="30" t="e">
        <f>STOCK!#REF!</f>
        <v>#REF!</v>
      </c>
      <c r="I91" s="30" t="e">
        <f>STOCK!#REF!</f>
        <v>#REF!</v>
      </c>
      <c r="J91" s="30">
        <f>STOCK!H91</f>
        <v>22</v>
      </c>
      <c r="K91" s="30">
        <f>STOCK!I91</f>
        <v>19.306666666666665</v>
      </c>
      <c r="L91" s="30" t="e">
        <f>STOCK!#REF!</f>
        <v>#REF!</v>
      </c>
      <c r="U91" s="30">
        <v>1</v>
      </c>
      <c r="V91" s="30">
        <f>STOCK!L91</f>
        <v>0</v>
      </c>
      <c r="X91" s="30">
        <v>0</v>
      </c>
      <c r="Y91" s="30">
        <f t="shared" si="1"/>
        <v>0</v>
      </c>
      <c r="AG91" s="30" t="str">
        <f>STOCK!A91</f>
        <v>UB0063</v>
      </c>
      <c r="AI91" s="30">
        <v>0</v>
      </c>
    </row>
    <row r="92" spans="1:35" x14ac:dyDescent="0.15">
      <c r="A92" s="30" t="str">
        <f>STOCK!C92</f>
        <v>PRODUCT</v>
      </c>
      <c r="B92" s="30" t="str">
        <f>STOCK!D92</f>
        <v>Partes-de-abajo</v>
      </c>
      <c r="C92" s="30" t="str">
        <f>STOCK!E92</f>
        <v xml:space="preserve"> Pantalón pierna ancha con cinturón</v>
      </c>
      <c r="D92" s="30" t="str">
        <f>STOCK!F92</f>
        <v>Talla S NEGRO</v>
      </c>
      <c r="E92" s="30" t="str">
        <f>STOCK!G92</f>
        <v>SHEIN</v>
      </c>
      <c r="F92" s="30" t="e">
        <f>STOCK!#REF!</f>
        <v>#REF!</v>
      </c>
      <c r="G92" s="30" t="e">
        <f>STOCK!#REF!</f>
        <v>#REF!</v>
      </c>
      <c r="H92" s="30" t="e">
        <f>STOCK!#REF!</f>
        <v>#REF!</v>
      </c>
      <c r="I92" s="30" t="e">
        <f>STOCK!#REF!</f>
        <v>#REF!</v>
      </c>
      <c r="J92" s="30">
        <f>STOCK!H92</f>
        <v>23</v>
      </c>
      <c r="K92" s="30">
        <f>STOCK!I92</f>
        <v>20.916666666666668</v>
      </c>
      <c r="L92" s="30" t="e">
        <f>STOCK!#REF!</f>
        <v>#REF!</v>
      </c>
      <c r="U92" s="30">
        <v>1</v>
      </c>
      <c r="V92" s="30">
        <f>STOCK!L92</f>
        <v>1</v>
      </c>
      <c r="X92" s="30">
        <v>0</v>
      </c>
      <c r="Y92" s="30">
        <f t="shared" si="1"/>
        <v>1</v>
      </c>
      <c r="AG92" s="30" t="str">
        <f>STOCK!A92</f>
        <v>UB0064</v>
      </c>
      <c r="AI92" s="30">
        <v>0</v>
      </c>
    </row>
    <row r="93" spans="1:35" x14ac:dyDescent="0.15">
      <c r="A93" s="30" t="str">
        <f>STOCK!C93</f>
        <v>PRODUCT</v>
      </c>
      <c r="B93" s="30" t="str">
        <f>STOCK!D93</f>
        <v>Partes-de-abajo</v>
      </c>
      <c r="C93" s="30" t="str">
        <f>STOCK!E93</f>
        <v>Pantalón pierna ancha con cinturón</v>
      </c>
      <c r="D93" s="30" t="str">
        <f>STOCK!F93</f>
        <v>Talla S VERDE</v>
      </c>
      <c r="E93" s="30" t="str">
        <f>STOCK!G93</f>
        <v>SHEIN</v>
      </c>
      <c r="F93" s="30" t="e">
        <f>STOCK!#REF!</f>
        <v>#REF!</v>
      </c>
      <c r="G93" s="30" t="e">
        <f>STOCK!#REF!</f>
        <v>#REF!</v>
      </c>
      <c r="H93" s="30" t="e">
        <f>STOCK!#REF!</f>
        <v>#REF!</v>
      </c>
      <c r="I93" s="30" t="e">
        <f>STOCK!#REF!</f>
        <v>#REF!</v>
      </c>
      <c r="J93" s="30">
        <f>STOCK!H93</f>
        <v>23</v>
      </c>
      <c r="K93" s="30">
        <f>STOCK!I93</f>
        <v>20.916666666666668</v>
      </c>
      <c r="L93" s="30" t="e">
        <f>STOCK!#REF!</f>
        <v>#REF!</v>
      </c>
      <c r="U93" s="30">
        <v>1</v>
      </c>
      <c r="V93" s="30">
        <f>STOCK!L93</f>
        <v>0</v>
      </c>
      <c r="X93" s="30">
        <v>0</v>
      </c>
      <c r="Y93" s="30">
        <f t="shared" si="1"/>
        <v>0</v>
      </c>
      <c r="AG93" s="30" t="str">
        <f>STOCK!A93</f>
        <v>UB0065</v>
      </c>
      <c r="AI93" s="30">
        <v>0</v>
      </c>
    </row>
    <row r="94" spans="1:35" x14ac:dyDescent="0.15">
      <c r="A94" s="30" t="str">
        <f>STOCK!C94</f>
        <v>PRODUCT</v>
      </c>
      <c r="B94" s="30" t="str">
        <f>STOCK!D94</f>
        <v>Vestidos</v>
      </c>
      <c r="C94" s="30" t="str">
        <f>STOCK!E94</f>
        <v>Vestido Esmeralda Fruncido</v>
      </c>
      <c r="D94" s="30" t="str">
        <f>STOCK!F94</f>
        <v>Talla S</v>
      </c>
      <c r="E94" s="30" t="str">
        <f>STOCK!G94</f>
        <v>SHEIN</v>
      </c>
      <c r="F94" s="30" t="e">
        <f>STOCK!#REF!</f>
        <v>#REF!</v>
      </c>
      <c r="G94" s="30" t="e">
        <f>STOCK!#REF!</f>
        <v>#REF!</v>
      </c>
      <c r="H94" s="30" t="e">
        <f>STOCK!#REF!</f>
        <v>#REF!</v>
      </c>
      <c r="I94" s="30" t="e">
        <f>STOCK!#REF!</f>
        <v>#REF!</v>
      </c>
      <c r="J94" s="30">
        <f>STOCK!H94</f>
        <v>28</v>
      </c>
      <c r="K94" s="30">
        <f>STOCK!I94</f>
        <v>27.72</v>
      </c>
      <c r="L94" s="30" t="e">
        <f>STOCK!#REF!</f>
        <v>#REF!</v>
      </c>
      <c r="U94" s="30">
        <v>1</v>
      </c>
      <c r="V94" s="30">
        <f>STOCK!L94</f>
        <v>0</v>
      </c>
      <c r="X94" s="30">
        <v>0</v>
      </c>
      <c r="Y94" s="30">
        <f t="shared" si="1"/>
        <v>0</v>
      </c>
      <c r="AG94" s="30" t="str">
        <f>STOCK!A94</f>
        <v>V0020</v>
      </c>
      <c r="AI94" s="30">
        <v>0</v>
      </c>
    </row>
    <row r="95" spans="1:35" x14ac:dyDescent="0.15">
      <c r="A95" s="30" t="str">
        <f>STOCK!C95</f>
        <v>PRODUCT</v>
      </c>
      <c r="B95" s="30" t="str">
        <f>STOCK!D95</f>
        <v>Blusas</v>
      </c>
      <c r="C95" s="30" t="str">
        <f>STOCK!E95</f>
        <v>Top estampado de cuello con cordón</v>
      </c>
      <c r="D95" s="30" t="str">
        <f>STOCK!F95</f>
        <v>Talla M</v>
      </c>
      <c r="E95" s="30" t="str">
        <f>STOCK!G95</f>
        <v>SHEIN</v>
      </c>
      <c r="F95" s="30" t="e">
        <f>STOCK!#REF!</f>
        <v>#REF!</v>
      </c>
      <c r="G95" s="30" t="e">
        <f>STOCK!#REF!</f>
        <v>#REF!</v>
      </c>
      <c r="H95" s="30" t="e">
        <f>STOCK!#REF!</f>
        <v>#REF!</v>
      </c>
      <c r="I95" s="30" t="e">
        <f>STOCK!#REF!</f>
        <v>#REF!</v>
      </c>
      <c r="J95" s="30">
        <f>STOCK!H95</f>
        <v>14</v>
      </c>
      <c r="K95" s="30">
        <f>STOCK!I95</f>
        <v>12.333333333333332</v>
      </c>
      <c r="L95" s="30" t="e">
        <f>STOCK!#REF!</f>
        <v>#REF!</v>
      </c>
      <c r="U95" s="30">
        <v>1</v>
      </c>
      <c r="V95" s="30">
        <f>STOCK!L95</f>
        <v>0</v>
      </c>
      <c r="X95" s="30">
        <v>0</v>
      </c>
      <c r="Y95" s="30">
        <f t="shared" si="1"/>
        <v>0</v>
      </c>
      <c r="AG95" s="30" t="str">
        <f>STOCK!A95</f>
        <v>B0008</v>
      </c>
      <c r="AI95" s="30">
        <v>0</v>
      </c>
    </row>
    <row r="96" spans="1:35" x14ac:dyDescent="0.15">
      <c r="A96" s="30" t="str">
        <f>STOCK!C96</f>
        <v>PRODUCT</v>
      </c>
      <c r="B96" s="30" t="str">
        <f>STOCK!D96</f>
        <v>Blusas</v>
      </c>
      <c r="C96" s="30" t="str">
        <f>STOCK!E96</f>
        <v>Top de cuello con cordón de lunares</v>
      </c>
      <c r="D96" s="30" t="str">
        <f>STOCK!F96</f>
        <v>Talla XS</v>
      </c>
      <c r="E96" s="30" t="str">
        <f>STOCK!G96</f>
        <v>SHEIN</v>
      </c>
      <c r="F96" s="30" t="e">
        <f>STOCK!#REF!</f>
        <v>#REF!</v>
      </c>
      <c r="G96" s="30" t="e">
        <f>STOCK!#REF!</f>
        <v>#REF!</v>
      </c>
      <c r="H96" s="30" t="e">
        <f>STOCK!#REF!</f>
        <v>#REF!</v>
      </c>
      <c r="I96" s="30" t="e">
        <f>STOCK!#REF!</f>
        <v>#REF!</v>
      </c>
      <c r="J96" s="30">
        <f>STOCK!H96</f>
        <v>12</v>
      </c>
      <c r="K96" s="30">
        <f>STOCK!I96</f>
        <v>11.856666666666667</v>
      </c>
      <c r="L96" s="30" t="e">
        <f>STOCK!#REF!</f>
        <v>#REF!</v>
      </c>
      <c r="U96" s="30">
        <v>1</v>
      </c>
      <c r="V96" s="30">
        <f>STOCK!L96</f>
        <v>0</v>
      </c>
      <c r="X96" s="30">
        <v>0</v>
      </c>
      <c r="Y96" s="30">
        <f t="shared" si="1"/>
        <v>0</v>
      </c>
      <c r="AG96" s="30" t="str">
        <f>STOCK!A96</f>
        <v>UB0066</v>
      </c>
      <c r="AI96" s="30">
        <v>0</v>
      </c>
    </row>
    <row r="97" spans="1:35" x14ac:dyDescent="0.15">
      <c r="A97" s="30" t="str">
        <f>STOCK!C97</f>
        <v>PRODUCT</v>
      </c>
      <c r="B97" s="30" t="str">
        <f>STOCK!D97</f>
        <v>Blusas</v>
      </c>
      <c r="C97" s="30" t="str">
        <f>STOCK!E97</f>
        <v>Top de cuello con cordón de lunares</v>
      </c>
      <c r="D97" s="30" t="str">
        <f>STOCK!F97</f>
        <v>Talla M</v>
      </c>
      <c r="E97" s="30" t="str">
        <f>STOCK!G97</f>
        <v>SHEIN</v>
      </c>
      <c r="F97" s="30" t="e">
        <f>STOCK!#REF!</f>
        <v>#REF!</v>
      </c>
      <c r="G97" s="30" t="e">
        <f>STOCK!#REF!</f>
        <v>#REF!</v>
      </c>
      <c r="H97" s="30" t="e">
        <f>STOCK!#REF!</f>
        <v>#REF!</v>
      </c>
      <c r="I97" s="30" t="e">
        <f>STOCK!#REF!</f>
        <v>#REF!</v>
      </c>
      <c r="J97" s="30">
        <f>STOCK!H97</f>
        <v>12</v>
      </c>
      <c r="K97" s="30">
        <f>STOCK!I97</f>
        <v>11.856666666666667</v>
      </c>
      <c r="L97" s="30" t="e">
        <f>STOCK!#REF!</f>
        <v>#REF!</v>
      </c>
      <c r="U97" s="30">
        <v>1</v>
      </c>
      <c r="V97" s="30">
        <f>STOCK!L97</f>
        <v>0</v>
      </c>
      <c r="X97" s="30">
        <v>0</v>
      </c>
      <c r="Y97" s="30">
        <f t="shared" si="1"/>
        <v>0</v>
      </c>
      <c r="AG97" s="30" t="str">
        <f>STOCK!A97</f>
        <v>B0010</v>
      </c>
      <c r="AI97" s="30">
        <v>0</v>
      </c>
    </row>
    <row r="98" spans="1:35" x14ac:dyDescent="0.15">
      <c r="A98" s="30" t="str">
        <f>STOCK!C98</f>
        <v>PRODUCT</v>
      </c>
      <c r="B98" s="30" t="str">
        <f>STOCK!D98</f>
        <v>Vestidos</v>
      </c>
      <c r="C98" s="30" t="str">
        <f>STOCK!E98</f>
        <v>Vestido tank tejido de canalé con cinturón</v>
      </c>
      <c r="D98" s="30" t="str">
        <f>STOCK!F98</f>
        <v>Talla M</v>
      </c>
      <c r="E98" s="30" t="str">
        <f>STOCK!G98</f>
        <v>SHEIN</v>
      </c>
      <c r="F98" s="30" t="e">
        <f>STOCK!#REF!</f>
        <v>#REF!</v>
      </c>
      <c r="G98" s="30" t="e">
        <f>STOCK!#REF!</f>
        <v>#REF!</v>
      </c>
      <c r="H98" s="30" t="e">
        <f>STOCK!#REF!</f>
        <v>#REF!</v>
      </c>
      <c r="I98" s="30" t="e">
        <f>STOCK!#REF!</f>
        <v>#REF!</v>
      </c>
      <c r="J98" s="30">
        <f>STOCK!H98</f>
        <v>28</v>
      </c>
      <c r="K98" s="30">
        <f>STOCK!I98</f>
        <v>27.596666666666671</v>
      </c>
      <c r="L98" s="30" t="e">
        <f>STOCK!#REF!</f>
        <v>#REF!</v>
      </c>
      <c r="U98" s="30">
        <v>1</v>
      </c>
      <c r="V98" s="30">
        <f>STOCK!L98</f>
        <v>0</v>
      </c>
      <c r="X98" s="30">
        <v>0</v>
      </c>
      <c r="Y98" s="30">
        <f t="shared" si="1"/>
        <v>0</v>
      </c>
      <c r="AG98" s="30" t="str">
        <f>STOCK!A98</f>
        <v>UB0067</v>
      </c>
      <c r="AI98" s="30">
        <v>0</v>
      </c>
    </row>
    <row r="99" spans="1:35" x14ac:dyDescent="0.15">
      <c r="A99" s="30" t="str">
        <f>STOCK!C99</f>
        <v>PRODUCT</v>
      </c>
      <c r="B99" s="30" t="str">
        <f>STOCK!D99</f>
        <v>Vestidos</v>
      </c>
      <c r="C99" s="30" t="str">
        <f>STOCK!E99</f>
        <v>Vestido tank tejido de canalé con cinturón</v>
      </c>
      <c r="D99" s="30" t="str">
        <f>STOCK!F99</f>
        <v>Talla XS</v>
      </c>
      <c r="E99" s="30" t="str">
        <f>STOCK!G99</f>
        <v>SHEIN</v>
      </c>
      <c r="F99" s="30" t="e">
        <f>STOCK!#REF!</f>
        <v>#REF!</v>
      </c>
      <c r="G99" s="30" t="e">
        <f>STOCK!#REF!</f>
        <v>#REF!</v>
      </c>
      <c r="H99" s="30" t="e">
        <f>STOCK!#REF!</f>
        <v>#REF!</v>
      </c>
      <c r="I99" s="30" t="e">
        <f>STOCK!#REF!</f>
        <v>#REF!</v>
      </c>
      <c r="J99" s="30">
        <f>STOCK!H99</f>
        <v>28</v>
      </c>
      <c r="K99" s="30">
        <f>STOCK!I99</f>
        <v>26.456666666666667</v>
      </c>
      <c r="L99" s="30" t="e">
        <f>STOCK!#REF!</f>
        <v>#REF!</v>
      </c>
      <c r="U99" s="30">
        <v>1</v>
      </c>
      <c r="V99" s="30">
        <f>STOCK!L99</f>
        <v>0</v>
      </c>
      <c r="X99" s="30">
        <v>0</v>
      </c>
      <c r="Y99" s="30">
        <f t="shared" si="1"/>
        <v>0</v>
      </c>
      <c r="AG99" s="30" t="str">
        <f>STOCK!A99</f>
        <v>UB0068</v>
      </c>
      <c r="AI99" s="30">
        <v>0</v>
      </c>
    </row>
    <row r="100" spans="1:35" x14ac:dyDescent="0.15">
      <c r="A100" s="30" t="e">
        <f>STOCK!#REF!</f>
        <v>#REF!</v>
      </c>
      <c r="B100" s="30" t="e">
        <f>STOCK!#REF!</f>
        <v>#REF!</v>
      </c>
      <c r="C100" s="30" t="e">
        <f>STOCK!#REF!</f>
        <v>#REF!</v>
      </c>
      <c r="D100" s="30" t="e">
        <f>STOCK!#REF!</f>
        <v>#REF!</v>
      </c>
      <c r="E100" s="30" t="e">
        <f>STOCK!#REF!</f>
        <v>#REF!</v>
      </c>
      <c r="F100" s="30" t="e">
        <f>STOCK!#REF!</f>
        <v>#REF!</v>
      </c>
      <c r="G100" s="30" t="e">
        <f>STOCK!#REF!</f>
        <v>#REF!</v>
      </c>
      <c r="H100" s="30" t="e">
        <f>STOCK!#REF!</f>
        <v>#REF!</v>
      </c>
      <c r="I100" s="30" t="e">
        <f>STOCK!#REF!</f>
        <v>#REF!</v>
      </c>
      <c r="J100" s="30" t="e">
        <f>STOCK!#REF!</f>
        <v>#REF!</v>
      </c>
      <c r="K100" s="30" t="e">
        <f>STOCK!#REF!</f>
        <v>#REF!</v>
      </c>
      <c r="L100" s="30" t="e">
        <f>STOCK!#REF!</f>
        <v>#REF!</v>
      </c>
      <c r="U100" s="30">
        <v>1</v>
      </c>
      <c r="V100" s="30" t="e">
        <f>STOCK!#REF!</f>
        <v>#REF!</v>
      </c>
      <c r="X100" s="30">
        <v>0</v>
      </c>
      <c r="Y100" s="30" t="e">
        <f t="shared" si="1"/>
        <v>#REF!</v>
      </c>
      <c r="AG100" s="30" t="e">
        <f>STOCK!#REF!</f>
        <v>#REF!</v>
      </c>
      <c r="AI100" s="30">
        <v>0</v>
      </c>
    </row>
    <row r="101" spans="1:35" x14ac:dyDescent="0.15">
      <c r="A101" s="30" t="str">
        <f>STOCK!C100</f>
        <v>PRODUCT</v>
      </c>
      <c r="B101" s="30" t="str">
        <f>STOCK!D100</f>
        <v>Vestidos</v>
      </c>
      <c r="C101" s="30" t="str">
        <f>STOCK!E100</f>
        <v>Vestido de cuello cuadrado de espalda abierta</v>
      </c>
      <c r="D101" s="30" t="str">
        <f>STOCK!F100</f>
        <v>Talla L</v>
      </c>
      <c r="E101" s="30" t="str">
        <f>STOCK!G100</f>
        <v>SHEIN</v>
      </c>
      <c r="F101" s="30" t="e">
        <f>STOCK!#REF!</f>
        <v>#REF!</v>
      </c>
      <c r="G101" s="30" t="e">
        <f>STOCK!#REF!</f>
        <v>#REF!</v>
      </c>
      <c r="H101" s="30" t="e">
        <f>STOCK!#REF!</f>
        <v>#REF!</v>
      </c>
      <c r="I101" s="30" t="e">
        <f>STOCK!#REF!</f>
        <v>#REF!</v>
      </c>
      <c r="J101" s="30">
        <f>STOCK!H100</f>
        <v>20</v>
      </c>
      <c r="K101" s="30">
        <f>STOCK!I100</f>
        <v>17.813333333333333</v>
      </c>
      <c r="L101" s="30" t="e">
        <f>STOCK!#REF!</f>
        <v>#REF!</v>
      </c>
      <c r="U101" s="30">
        <v>1</v>
      </c>
      <c r="V101" s="30">
        <f>STOCK!L100</f>
        <v>0</v>
      </c>
      <c r="X101" s="30">
        <v>0</v>
      </c>
      <c r="Y101" s="30">
        <f t="shared" si="1"/>
        <v>0</v>
      </c>
      <c r="AG101" s="30" t="str">
        <f>STOCK!A100</f>
        <v>UB0069</v>
      </c>
      <c r="AI101" s="30">
        <v>0</v>
      </c>
    </row>
    <row r="102" spans="1:35" x14ac:dyDescent="0.15">
      <c r="A102" s="30" t="str">
        <f>STOCK!C101</f>
        <v>PRODUCT</v>
      </c>
      <c r="B102" s="30" t="str">
        <f>STOCK!D101</f>
        <v>Vestidos</v>
      </c>
      <c r="C102" s="30" t="str">
        <f>STOCK!E101</f>
        <v>Vestido de cuello cuadrado de espalda abierta</v>
      </c>
      <c r="D102" s="30" t="str">
        <f>STOCK!F101</f>
        <v>Talla M</v>
      </c>
      <c r="E102" s="30" t="str">
        <f>STOCK!G101</f>
        <v>SHEIN</v>
      </c>
      <c r="F102" s="30" t="e">
        <f>STOCK!#REF!</f>
        <v>#REF!</v>
      </c>
      <c r="G102" s="30" t="e">
        <f>STOCK!#REF!</f>
        <v>#REF!</v>
      </c>
      <c r="H102" s="30" t="e">
        <f>STOCK!#REF!</f>
        <v>#REF!</v>
      </c>
      <c r="I102" s="30" t="e">
        <f>STOCK!#REF!</f>
        <v>#REF!</v>
      </c>
      <c r="J102" s="30">
        <f>STOCK!H101</f>
        <v>20</v>
      </c>
      <c r="K102" s="30">
        <f>STOCK!I101</f>
        <v>17.693333333333335</v>
      </c>
      <c r="L102" s="30" t="e">
        <f>STOCK!#REF!</f>
        <v>#REF!</v>
      </c>
      <c r="U102" s="30">
        <v>1</v>
      </c>
      <c r="V102" s="30">
        <f>STOCK!L101</f>
        <v>0</v>
      </c>
      <c r="X102" s="30">
        <v>0</v>
      </c>
      <c r="Y102" s="30">
        <f t="shared" si="1"/>
        <v>0</v>
      </c>
      <c r="AG102" s="30" t="str">
        <f>STOCK!A101</f>
        <v>V0025</v>
      </c>
      <c r="AI102" s="30">
        <v>0</v>
      </c>
    </row>
    <row r="103" spans="1:35" x14ac:dyDescent="0.15">
      <c r="A103" s="30" t="str">
        <f>STOCK!C102</f>
        <v>PRODUCT</v>
      </c>
      <c r="B103" s="30" t="str">
        <f>STOCK!D102</f>
        <v>Blusas</v>
      </c>
      <c r="C103" s="30" t="str">
        <f>STOCK!E102</f>
        <v>Blusa de manga mariposa escote V</v>
      </c>
      <c r="D103" s="30" t="str">
        <f>STOCK!F102</f>
        <v>Talla M</v>
      </c>
      <c r="E103" s="30" t="str">
        <f>STOCK!G102</f>
        <v>SHEIN</v>
      </c>
      <c r="F103" s="30" t="e">
        <f>STOCK!#REF!</f>
        <v>#REF!</v>
      </c>
      <c r="G103" s="30" t="e">
        <f>STOCK!#REF!</f>
        <v>#REF!</v>
      </c>
      <c r="H103" s="30" t="e">
        <f>STOCK!#REF!</f>
        <v>#REF!</v>
      </c>
      <c r="I103" s="30" t="e">
        <f>STOCK!#REF!</f>
        <v>#REF!</v>
      </c>
      <c r="J103" s="30">
        <f>STOCK!H102</f>
        <v>14</v>
      </c>
      <c r="K103" s="30">
        <f>STOCK!I102</f>
        <v>13.656666666666666</v>
      </c>
      <c r="L103" s="30" t="e">
        <f>STOCK!#REF!</f>
        <v>#REF!</v>
      </c>
      <c r="U103" s="30">
        <v>1</v>
      </c>
      <c r="V103" s="30">
        <f>STOCK!L102</f>
        <v>0</v>
      </c>
      <c r="X103" s="30">
        <v>0</v>
      </c>
      <c r="Y103" s="30">
        <f t="shared" si="1"/>
        <v>0</v>
      </c>
      <c r="AG103" s="30" t="str">
        <f>STOCK!A102</f>
        <v>UB0070</v>
      </c>
      <c r="AI103" s="30">
        <v>0</v>
      </c>
    </row>
    <row r="104" spans="1:35" x14ac:dyDescent="0.15">
      <c r="A104" s="30" t="str">
        <f>STOCK!C103</f>
        <v>PRODUCT</v>
      </c>
      <c r="B104" s="30" t="str">
        <f>STOCK!D103</f>
        <v>Blusas</v>
      </c>
      <c r="C104" s="30" t="str">
        <f>STOCK!E103</f>
        <v>Top con lentejuelas en contraste de manga con abertura</v>
      </c>
      <c r="D104" s="30" t="str">
        <f>STOCK!F103</f>
        <v>Talla L</v>
      </c>
      <c r="E104" s="30" t="str">
        <f>STOCK!G103</f>
        <v>SHEIN</v>
      </c>
      <c r="F104" s="30" t="e">
        <f>STOCK!#REF!</f>
        <v>#REF!</v>
      </c>
      <c r="G104" s="30" t="e">
        <f>STOCK!#REF!</f>
        <v>#REF!</v>
      </c>
      <c r="H104" s="30" t="e">
        <f>STOCK!#REF!</f>
        <v>#REF!</v>
      </c>
      <c r="I104" s="30" t="e">
        <f>STOCK!#REF!</f>
        <v>#REF!</v>
      </c>
      <c r="J104" s="30">
        <f>STOCK!H103</f>
        <v>13</v>
      </c>
      <c r="K104" s="30">
        <f>STOCK!I103</f>
        <v>12.063333333333333</v>
      </c>
      <c r="L104" s="30" t="e">
        <f>STOCK!#REF!</f>
        <v>#REF!</v>
      </c>
      <c r="U104" s="30">
        <v>1</v>
      </c>
      <c r="V104" s="30">
        <f>STOCK!L103</f>
        <v>1</v>
      </c>
      <c r="X104" s="30">
        <v>0</v>
      </c>
      <c r="Y104" s="30">
        <f t="shared" si="1"/>
        <v>1</v>
      </c>
      <c r="AG104" s="30" t="str">
        <f>STOCK!A103</f>
        <v>UB0071</v>
      </c>
      <c r="AI104" s="30">
        <v>0</v>
      </c>
    </row>
    <row r="105" spans="1:35" x14ac:dyDescent="0.15">
      <c r="A105" s="30" t="str">
        <f>STOCK!C104</f>
        <v>PRODUCT</v>
      </c>
      <c r="B105" s="30" t="str">
        <f>STOCK!D104</f>
        <v>Vestidos</v>
      </c>
      <c r="C105" s="30" t="str">
        <f>STOCK!E104</f>
        <v>Vestido con abertura con botón floral de margarita</v>
      </c>
      <c r="D105" s="30" t="str">
        <f>STOCK!F104</f>
        <v>Talla XL</v>
      </c>
      <c r="E105" s="30" t="str">
        <f>STOCK!G104</f>
        <v>SHEIN</v>
      </c>
      <c r="F105" s="30" t="e">
        <f>STOCK!#REF!</f>
        <v>#REF!</v>
      </c>
      <c r="G105" s="30" t="e">
        <f>STOCK!#REF!</f>
        <v>#REF!</v>
      </c>
      <c r="H105" s="30" t="e">
        <f>STOCK!#REF!</f>
        <v>#REF!</v>
      </c>
      <c r="I105" s="30" t="e">
        <f>STOCK!#REF!</f>
        <v>#REF!</v>
      </c>
      <c r="J105" s="30">
        <f>STOCK!H104</f>
        <v>25</v>
      </c>
      <c r="K105" s="30">
        <f>STOCK!I104</f>
        <v>25.799999999999997</v>
      </c>
      <c r="L105" s="30" t="e">
        <f>STOCK!#REF!</f>
        <v>#REF!</v>
      </c>
      <c r="U105" s="30">
        <v>1</v>
      </c>
      <c r="V105" s="30">
        <f>STOCK!L104</f>
        <v>0</v>
      </c>
      <c r="X105" s="30">
        <v>0</v>
      </c>
      <c r="Y105" s="30">
        <f t="shared" si="1"/>
        <v>0</v>
      </c>
      <c r="AG105" s="30" t="str">
        <f>STOCK!A104</f>
        <v>UB0072</v>
      </c>
      <c r="AI105" s="30">
        <v>0</v>
      </c>
    </row>
    <row r="106" spans="1:35" x14ac:dyDescent="0.15">
      <c r="A106" s="30" t="str">
        <f>STOCK!C105</f>
        <v>PRODUCT</v>
      </c>
      <c r="B106" s="30" t="str">
        <f>STOCK!D105</f>
        <v>Vestidos</v>
      </c>
      <c r="C106" s="30" t="str">
        <f>STOCK!E105</f>
        <v>Vestido con abertura con botón floral de margarita</v>
      </c>
      <c r="D106" s="30" t="str">
        <f>STOCK!F105</f>
        <v>Talla M</v>
      </c>
      <c r="E106" s="30" t="str">
        <f>STOCK!G105</f>
        <v>SHEIN</v>
      </c>
      <c r="F106" s="30" t="e">
        <f>STOCK!#REF!</f>
        <v>#REF!</v>
      </c>
      <c r="G106" s="30" t="e">
        <f>STOCK!#REF!</f>
        <v>#REF!</v>
      </c>
      <c r="H106" s="30" t="e">
        <f>STOCK!#REF!</f>
        <v>#REF!</v>
      </c>
      <c r="I106" s="30" t="e">
        <f>STOCK!#REF!</f>
        <v>#REF!</v>
      </c>
      <c r="J106" s="30">
        <f>STOCK!H105</f>
        <v>25</v>
      </c>
      <c r="K106" s="30">
        <f>STOCK!I105</f>
        <v>25.14</v>
      </c>
      <c r="L106" s="30" t="e">
        <f>STOCK!#REF!</f>
        <v>#REF!</v>
      </c>
      <c r="U106" s="30">
        <v>1</v>
      </c>
      <c r="V106" s="30">
        <f>STOCK!L105</f>
        <v>1</v>
      </c>
      <c r="X106" s="30">
        <v>0</v>
      </c>
      <c r="Y106" s="30">
        <f t="shared" si="1"/>
        <v>1</v>
      </c>
      <c r="AG106" s="30" t="str">
        <f>STOCK!A105</f>
        <v>UB0073</v>
      </c>
      <c r="AI106" s="30">
        <v>0</v>
      </c>
    </row>
    <row r="107" spans="1:35" x14ac:dyDescent="0.15">
      <c r="A107" s="30" t="str">
        <f>STOCK!C106</f>
        <v>PRODUCT</v>
      </c>
      <c r="B107" s="30" t="str">
        <f>STOCK!D106</f>
        <v>Vestidos</v>
      </c>
      <c r="C107" s="30" t="str">
        <f>STOCK!E106</f>
        <v>Vestido con abertura con botón floral de margarita</v>
      </c>
      <c r="D107" s="30" t="str">
        <f>STOCK!F106</f>
        <v>Talla S</v>
      </c>
      <c r="E107" s="30" t="str">
        <f>STOCK!G106</f>
        <v>SHEIN</v>
      </c>
      <c r="F107" s="30" t="e">
        <f>STOCK!#REF!</f>
        <v>#REF!</v>
      </c>
      <c r="G107" s="30" t="e">
        <f>STOCK!#REF!</f>
        <v>#REF!</v>
      </c>
      <c r="H107" s="30" t="e">
        <f>STOCK!#REF!</f>
        <v>#REF!</v>
      </c>
      <c r="I107" s="30" t="e">
        <f>STOCK!#REF!</f>
        <v>#REF!</v>
      </c>
      <c r="J107" s="30">
        <f>STOCK!H106</f>
        <v>25</v>
      </c>
      <c r="K107" s="30">
        <f>STOCK!I106</f>
        <v>25.200000000000003</v>
      </c>
      <c r="L107" s="30" t="e">
        <f>STOCK!#REF!</f>
        <v>#REF!</v>
      </c>
      <c r="U107" s="30">
        <v>1</v>
      </c>
      <c r="V107" s="30">
        <f>STOCK!L106</f>
        <v>0</v>
      </c>
      <c r="X107" s="30">
        <v>0</v>
      </c>
      <c r="Y107" s="30">
        <f t="shared" si="1"/>
        <v>0</v>
      </c>
      <c r="AG107" s="30" t="str">
        <f>STOCK!A106</f>
        <v>UB0074</v>
      </c>
      <c r="AI107" s="30">
        <v>0</v>
      </c>
    </row>
    <row r="108" spans="1:35" x14ac:dyDescent="0.15">
      <c r="A108" s="30" t="str">
        <f>STOCK!C107</f>
        <v>PRODUCT</v>
      </c>
      <c r="B108" s="30" t="str">
        <f>STOCK!D107</f>
        <v>Blusas</v>
      </c>
      <c r="C108" s="30" t="str">
        <f>STOCK!E107</f>
        <v>Top de espalda cruzada</v>
      </c>
      <c r="D108" s="30" t="str">
        <f>STOCK!F107</f>
        <v>Talla XS</v>
      </c>
      <c r="E108" s="30" t="str">
        <f>STOCK!G107</f>
        <v>SHEIN</v>
      </c>
      <c r="F108" s="30" t="e">
        <f>STOCK!#REF!</f>
        <v>#REF!</v>
      </c>
      <c r="G108" s="30" t="e">
        <f>STOCK!#REF!</f>
        <v>#REF!</v>
      </c>
      <c r="H108" s="30" t="e">
        <f>STOCK!#REF!</f>
        <v>#REF!</v>
      </c>
      <c r="I108" s="30" t="e">
        <f>STOCK!#REF!</f>
        <v>#REF!</v>
      </c>
      <c r="J108" s="30">
        <f>STOCK!H107</f>
        <v>12</v>
      </c>
      <c r="K108" s="30">
        <f>STOCK!I107</f>
        <v>14</v>
      </c>
      <c r="L108" s="30" t="e">
        <f>STOCK!#REF!</f>
        <v>#REF!</v>
      </c>
      <c r="U108" s="30">
        <v>1</v>
      </c>
      <c r="V108" s="30">
        <f>STOCK!L107</f>
        <v>1</v>
      </c>
      <c r="X108" s="30">
        <v>0</v>
      </c>
      <c r="Y108" s="30">
        <f t="shared" si="1"/>
        <v>1</v>
      </c>
      <c r="AG108" s="30" t="str">
        <f>STOCK!A107</f>
        <v>UB0075</v>
      </c>
      <c r="AI108" s="30">
        <v>0</v>
      </c>
    </row>
    <row r="109" spans="1:35" x14ac:dyDescent="0.15">
      <c r="A109" s="30" t="str">
        <f>STOCK!C108</f>
        <v>PRODUCT</v>
      </c>
      <c r="B109" s="30" t="str">
        <f>STOCK!D108</f>
        <v>Blusas</v>
      </c>
      <c r="C109" s="30" t="str">
        <f>STOCK!E108</f>
        <v>Top de espalda cruzada</v>
      </c>
      <c r="D109" s="30" t="str">
        <f>STOCK!F108</f>
        <v>Talla M</v>
      </c>
      <c r="E109" s="30" t="str">
        <f>STOCK!G108</f>
        <v>SHEIN</v>
      </c>
      <c r="F109" s="30" t="e">
        <f>STOCK!#REF!</f>
        <v>#REF!</v>
      </c>
      <c r="G109" s="30" t="e">
        <f>STOCK!#REF!</f>
        <v>#REF!</v>
      </c>
      <c r="H109" s="30" t="e">
        <f>STOCK!#REF!</f>
        <v>#REF!</v>
      </c>
      <c r="I109" s="30" t="e">
        <f>STOCK!#REF!</f>
        <v>#REF!</v>
      </c>
      <c r="J109" s="30">
        <f>STOCK!H108</f>
        <v>14</v>
      </c>
      <c r="K109" s="30">
        <f>STOCK!I108</f>
        <v>14</v>
      </c>
      <c r="L109" s="30" t="e">
        <f>STOCK!#REF!</f>
        <v>#REF!</v>
      </c>
      <c r="U109" s="30">
        <v>1</v>
      </c>
      <c r="V109" s="30">
        <f>STOCK!L108</f>
        <v>0</v>
      </c>
      <c r="X109" s="30">
        <v>0</v>
      </c>
      <c r="Y109" s="30">
        <f t="shared" si="1"/>
        <v>0</v>
      </c>
      <c r="AG109" s="30" t="str">
        <f>STOCK!A108</f>
        <v>UB0076</v>
      </c>
      <c r="AI109" s="30">
        <v>0</v>
      </c>
    </row>
    <row r="110" spans="1:35" x14ac:dyDescent="0.15">
      <c r="A110" s="30" t="str">
        <f>STOCK!C109</f>
        <v>PRODUCT</v>
      </c>
      <c r="B110" s="30" t="str">
        <f>STOCK!D109</f>
        <v>Blusas</v>
      </c>
      <c r="C110" s="30" t="str">
        <f>STOCK!E109</f>
        <v>Top unicolor de hombros con almohadilla</v>
      </c>
      <c r="D110" s="30" t="str">
        <f>STOCK!F109</f>
        <v>Talla S</v>
      </c>
      <c r="E110" s="30" t="str">
        <f>STOCK!G109</f>
        <v>SHEIN</v>
      </c>
      <c r="F110" s="30" t="e">
        <f>STOCK!#REF!</f>
        <v>#REF!</v>
      </c>
      <c r="G110" s="30" t="e">
        <f>STOCK!#REF!</f>
        <v>#REF!</v>
      </c>
      <c r="H110" s="30" t="e">
        <f>STOCK!#REF!</f>
        <v>#REF!</v>
      </c>
      <c r="I110" s="30" t="e">
        <f>STOCK!#REF!</f>
        <v>#REF!</v>
      </c>
      <c r="J110" s="30">
        <f>STOCK!H109</f>
        <v>12</v>
      </c>
      <c r="K110" s="30">
        <f>STOCK!I109</f>
        <v>11.266666666666666</v>
      </c>
      <c r="L110" s="30" t="e">
        <f>STOCK!#REF!</f>
        <v>#REF!</v>
      </c>
      <c r="U110" s="30">
        <v>1</v>
      </c>
      <c r="V110" s="30">
        <f>STOCK!L109</f>
        <v>0</v>
      </c>
      <c r="X110" s="30">
        <v>0</v>
      </c>
      <c r="Y110" s="30">
        <f t="shared" si="1"/>
        <v>0</v>
      </c>
      <c r="AG110" s="30" t="str">
        <f>STOCK!A109</f>
        <v>UB0077</v>
      </c>
      <c r="AI110" s="30">
        <v>0</v>
      </c>
    </row>
    <row r="111" spans="1:35" x14ac:dyDescent="0.15">
      <c r="A111" s="30" t="str">
        <f>STOCK!C110</f>
        <v>PRODUCT</v>
      </c>
      <c r="B111" s="30" t="str">
        <f>STOCK!D110</f>
        <v>Blusas</v>
      </c>
      <c r="C111" s="30" t="str">
        <f>STOCK!E110</f>
        <v>Blusas Botón Floral Casual</v>
      </c>
      <c r="D111" s="30" t="str">
        <f>STOCK!F110</f>
        <v>Talla S</v>
      </c>
      <c r="E111" s="30" t="str">
        <f>STOCK!G110</f>
        <v>SHEIN</v>
      </c>
      <c r="F111" s="30" t="e">
        <f>STOCK!#REF!</f>
        <v>#REF!</v>
      </c>
      <c r="G111" s="30" t="e">
        <f>STOCK!#REF!</f>
        <v>#REF!</v>
      </c>
      <c r="H111" s="30" t="e">
        <f>STOCK!#REF!</f>
        <v>#REF!</v>
      </c>
      <c r="I111" s="30" t="e">
        <f>STOCK!#REF!</f>
        <v>#REF!</v>
      </c>
      <c r="J111" s="30">
        <f>STOCK!H110</f>
        <v>14</v>
      </c>
      <c r="K111" s="30">
        <f>STOCK!I110</f>
        <v>12.153333333333332</v>
      </c>
      <c r="L111" s="30" t="e">
        <f>STOCK!#REF!</f>
        <v>#REF!</v>
      </c>
      <c r="U111" s="30">
        <v>1</v>
      </c>
      <c r="V111" s="30">
        <f>STOCK!L110</f>
        <v>0</v>
      </c>
      <c r="X111" s="30">
        <v>0</v>
      </c>
      <c r="Y111" s="30">
        <f t="shared" si="1"/>
        <v>0</v>
      </c>
      <c r="AG111" s="30" t="str">
        <f>STOCK!A110</f>
        <v>UB0078</v>
      </c>
      <c r="AI111" s="30">
        <v>0</v>
      </c>
    </row>
    <row r="112" spans="1:35" x14ac:dyDescent="0.15">
      <c r="A112" s="30" t="str">
        <f>STOCK!C111</f>
        <v>PRODUCT</v>
      </c>
      <c r="B112" s="30" t="str">
        <f>STOCK!D111</f>
        <v>Blusas</v>
      </c>
      <c r="C112" s="30" t="str">
        <f>STOCK!E111</f>
        <v>Blusas Botón Floral Casual</v>
      </c>
      <c r="D112" s="30" t="str">
        <f>STOCK!F111</f>
        <v>Talla M</v>
      </c>
      <c r="E112" s="30" t="str">
        <f>STOCK!G111</f>
        <v>SHEIN</v>
      </c>
      <c r="F112" s="30" t="e">
        <f>STOCK!#REF!</f>
        <v>#REF!</v>
      </c>
      <c r="G112" s="30" t="e">
        <f>STOCK!#REF!</f>
        <v>#REF!</v>
      </c>
      <c r="H112" s="30" t="e">
        <f>STOCK!#REF!</f>
        <v>#REF!</v>
      </c>
      <c r="I112" s="30" t="e">
        <f>STOCK!#REF!</f>
        <v>#REF!</v>
      </c>
      <c r="J112" s="30">
        <f>STOCK!H111</f>
        <v>14</v>
      </c>
      <c r="K112" s="30">
        <f>STOCK!I111</f>
        <v>12.033333333333333</v>
      </c>
      <c r="L112" s="30" t="e">
        <f>STOCK!#REF!</f>
        <v>#REF!</v>
      </c>
      <c r="U112" s="30">
        <v>1</v>
      </c>
      <c r="V112" s="30">
        <f>STOCK!L111</f>
        <v>0</v>
      </c>
      <c r="X112" s="30">
        <v>0</v>
      </c>
      <c r="Y112" s="30">
        <f t="shared" si="1"/>
        <v>0</v>
      </c>
      <c r="AG112" s="30" t="str">
        <f>STOCK!A111</f>
        <v>UB0079</v>
      </c>
      <c r="AI112" s="30">
        <v>0</v>
      </c>
    </row>
    <row r="113" spans="1:35" x14ac:dyDescent="0.15">
      <c r="A113" s="30" t="str">
        <f>STOCK!C112</f>
        <v>PRODUCT</v>
      </c>
      <c r="B113" s="30" t="str">
        <f>STOCK!D112</f>
        <v>Blusas</v>
      </c>
      <c r="C113" s="30" t="str">
        <f>STOCK!E112</f>
        <v>Blusas Botón Floral Casual</v>
      </c>
      <c r="D113" s="30" t="str">
        <f>STOCK!F112</f>
        <v>Talla L</v>
      </c>
      <c r="E113" s="30" t="str">
        <f>STOCK!G112</f>
        <v>SHEIN</v>
      </c>
      <c r="F113" s="30" t="e">
        <f>STOCK!#REF!</f>
        <v>#REF!</v>
      </c>
      <c r="G113" s="30" t="e">
        <f>STOCK!#REF!</f>
        <v>#REF!</v>
      </c>
      <c r="H113" s="30" t="e">
        <f>STOCK!#REF!</f>
        <v>#REF!</v>
      </c>
      <c r="I113" s="30" t="e">
        <f>STOCK!#REF!</f>
        <v>#REF!</v>
      </c>
      <c r="J113" s="30">
        <f>STOCK!H112</f>
        <v>14</v>
      </c>
      <c r="K113" s="30">
        <f>STOCK!I112</f>
        <v>12.393333333333334</v>
      </c>
      <c r="L113" s="30" t="e">
        <f>STOCK!#REF!</f>
        <v>#REF!</v>
      </c>
      <c r="U113" s="30">
        <v>1</v>
      </c>
      <c r="V113" s="30">
        <f>STOCK!L112</f>
        <v>0</v>
      </c>
      <c r="X113" s="30">
        <v>0</v>
      </c>
      <c r="Y113" s="30">
        <f t="shared" si="1"/>
        <v>0</v>
      </c>
      <c r="AG113" s="30" t="str">
        <f>STOCK!A112</f>
        <v>UB0080</v>
      </c>
      <c r="AI113" s="30">
        <v>0</v>
      </c>
    </row>
    <row r="114" spans="1:35" x14ac:dyDescent="0.15">
      <c r="A114" s="30" t="str">
        <f>STOCK!C113</f>
        <v>PRODUCT</v>
      </c>
      <c r="B114" s="30" t="str">
        <f>STOCK!D113</f>
        <v>Vestidos</v>
      </c>
      <c r="C114" s="30" t="str">
        <f>STOCK!E113</f>
        <v>Vestido de  lunares de cintura con cordó</v>
      </c>
      <c r="D114" s="30" t="str">
        <f>STOCK!F113</f>
        <v>Talla S</v>
      </c>
      <c r="E114" s="30" t="str">
        <f>STOCK!G113</f>
        <v>SHEIN</v>
      </c>
      <c r="F114" s="30" t="e">
        <f>STOCK!#REF!</f>
        <v>#REF!</v>
      </c>
      <c r="G114" s="30" t="e">
        <f>STOCK!#REF!</f>
        <v>#REF!</v>
      </c>
      <c r="H114" s="30" t="e">
        <f>STOCK!#REF!</f>
        <v>#REF!</v>
      </c>
      <c r="I114" s="30" t="e">
        <f>STOCK!#REF!</f>
        <v>#REF!</v>
      </c>
      <c r="J114" s="30">
        <f>STOCK!H113</f>
        <v>0</v>
      </c>
      <c r="K114" s="30">
        <f>STOCK!I113</f>
        <v>26.873333333333335</v>
      </c>
      <c r="L114" s="30" t="e">
        <f>STOCK!#REF!</f>
        <v>#REF!</v>
      </c>
      <c r="U114" s="30">
        <v>1</v>
      </c>
      <c r="V114" s="30">
        <f>STOCK!L113</f>
        <v>0</v>
      </c>
      <c r="X114" s="30">
        <v>0</v>
      </c>
      <c r="Y114" s="30">
        <f t="shared" si="1"/>
        <v>0</v>
      </c>
      <c r="AG114" s="30" t="str">
        <f>STOCK!A113</f>
        <v>V0029</v>
      </c>
      <c r="AI114" s="30">
        <v>0</v>
      </c>
    </row>
    <row r="115" spans="1:35" x14ac:dyDescent="0.15">
      <c r="A115" s="30" t="str">
        <f>STOCK!C114</f>
        <v>PRODUCT</v>
      </c>
      <c r="B115" s="30" t="str">
        <f>STOCK!D114</f>
        <v>Vestidos</v>
      </c>
      <c r="C115" s="30" t="str">
        <f>STOCK!E114</f>
        <v>Vestido Malla en contraste Lunares Elegante</v>
      </c>
      <c r="D115" s="30" t="str">
        <f>STOCK!F114</f>
        <v>Talla M</v>
      </c>
      <c r="E115" s="30" t="str">
        <f>STOCK!G114</f>
        <v>SHEIN</v>
      </c>
      <c r="F115" s="30" t="e">
        <f>STOCK!#REF!</f>
        <v>#REF!</v>
      </c>
      <c r="G115" s="30" t="e">
        <f>STOCK!#REF!</f>
        <v>#REF!</v>
      </c>
      <c r="H115" s="30" t="e">
        <f>STOCK!#REF!</f>
        <v>#REF!</v>
      </c>
      <c r="I115" s="30" t="e">
        <f>STOCK!#REF!</f>
        <v>#REF!</v>
      </c>
      <c r="J115" s="30">
        <f>STOCK!H114</f>
        <v>25</v>
      </c>
      <c r="K115" s="30">
        <f>STOCK!I114</f>
        <v>19.666666666666664</v>
      </c>
      <c r="L115" s="30" t="e">
        <f>STOCK!#REF!</f>
        <v>#REF!</v>
      </c>
      <c r="U115" s="30">
        <v>1</v>
      </c>
      <c r="V115" s="30">
        <f>STOCK!L114</f>
        <v>0</v>
      </c>
      <c r="X115" s="30">
        <v>0</v>
      </c>
      <c r="Y115" s="30">
        <f t="shared" si="1"/>
        <v>0</v>
      </c>
      <c r="AG115" s="30" t="str">
        <f>STOCK!A114</f>
        <v>UB0081</v>
      </c>
      <c r="AI115" s="30">
        <v>0</v>
      </c>
    </row>
    <row r="116" spans="1:35" x14ac:dyDescent="0.15">
      <c r="A116" s="30" t="str">
        <f>STOCK!C115</f>
        <v>PRODUCT</v>
      </c>
      <c r="B116" s="30" t="str">
        <f>STOCK!D115</f>
        <v>Vestidos</v>
      </c>
      <c r="C116" s="30" t="str">
        <f>STOCK!E115</f>
        <v>Vestido Malla en contraste Lunares Elegante</v>
      </c>
      <c r="D116" s="30" t="str">
        <f>STOCK!F115</f>
        <v>Talla S</v>
      </c>
      <c r="E116" s="30" t="str">
        <f>STOCK!G115</f>
        <v>SHEIN</v>
      </c>
      <c r="F116" s="30" t="e">
        <f>STOCK!#REF!</f>
        <v>#REF!</v>
      </c>
      <c r="G116" s="30" t="e">
        <f>STOCK!#REF!</f>
        <v>#REF!</v>
      </c>
      <c r="H116" s="30" t="e">
        <f>STOCK!#REF!</f>
        <v>#REF!</v>
      </c>
      <c r="I116" s="30" t="e">
        <f>STOCK!#REF!</f>
        <v>#REF!</v>
      </c>
      <c r="J116" s="30">
        <f>STOCK!H115</f>
        <v>25</v>
      </c>
      <c r="K116" s="30">
        <f>STOCK!I115</f>
        <v>19.606666666666669</v>
      </c>
      <c r="L116" s="30" t="e">
        <f>STOCK!#REF!</f>
        <v>#REF!</v>
      </c>
      <c r="U116" s="30">
        <v>1</v>
      </c>
      <c r="V116" s="30">
        <f>STOCK!L115</f>
        <v>0</v>
      </c>
      <c r="X116" s="30">
        <v>0</v>
      </c>
      <c r="Y116" s="30">
        <f t="shared" si="1"/>
        <v>0</v>
      </c>
      <c r="AG116" s="30" t="str">
        <f>STOCK!A115</f>
        <v>UB0082</v>
      </c>
      <c r="AI116" s="30">
        <v>0</v>
      </c>
    </row>
    <row r="117" spans="1:35" x14ac:dyDescent="0.15">
      <c r="A117" s="30" t="str">
        <f>STOCK!C116</f>
        <v>PRODUCT</v>
      </c>
      <c r="B117" s="30" t="str">
        <f>STOCK!D116</f>
        <v>Vestidos</v>
      </c>
      <c r="C117" s="30" t="str">
        <f>STOCK!E116</f>
        <v>Vestido camiseta bajo con abertura</v>
      </c>
      <c r="D117" s="30" t="str">
        <f>STOCK!F116</f>
        <v>Talla M</v>
      </c>
      <c r="E117" s="30" t="str">
        <f>STOCK!G116</f>
        <v>SHEIN</v>
      </c>
      <c r="F117" s="30" t="e">
        <f>STOCK!#REF!</f>
        <v>#REF!</v>
      </c>
      <c r="G117" s="30" t="e">
        <f>STOCK!#REF!</f>
        <v>#REF!</v>
      </c>
      <c r="H117" s="30" t="e">
        <f>STOCK!#REF!</f>
        <v>#REF!</v>
      </c>
      <c r="I117" s="30" t="e">
        <f>STOCK!#REF!</f>
        <v>#REF!</v>
      </c>
      <c r="J117" s="30">
        <f>STOCK!H116</f>
        <v>22</v>
      </c>
      <c r="K117" s="30">
        <f>STOCK!I116</f>
        <v>20.083333333333336</v>
      </c>
      <c r="L117" s="30" t="e">
        <f>STOCK!#REF!</f>
        <v>#REF!</v>
      </c>
      <c r="U117" s="30">
        <v>1</v>
      </c>
      <c r="V117" s="30">
        <f>STOCK!L116</f>
        <v>1</v>
      </c>
      <c r="X117" s="30">
        <v>0</v>
      </c>
      <c r="Y117" s="30">
        <f t="shared" si="1"/>
        <v>1</v>
      </c>
      <c r="AG117" s="30" t="str">
        <f>STOCK!A116</f>
        <v>UB0083</v>
      </c>
      <c r="AI117" s="30">
        <v>0</v>
      </c>
    </row>
    <row r="118" spans="1:35" x14ac:dyDescent="0.15">
      <c r="A118" s="30" t="str">
        <f>STOCK!C117</f>
        <v>PRODUCT</v>
      </c>
      <c r="B118" s="30" t="str">
        <f>STOCK!D117</f>
        <v>Vestidos</v>
      </c>
      <c r="C118" s="30" t="str">
        <f>STOCK!E117</f>
        <v>Vestido camiseta bajo con abertura</v>
      </c>
      <c r="D118" s="30" t="str">
        <f>STOCK!F117</f>
        <v>Talla S</v>
      </c>
      <c r="E118" s="30" t="str">
        <f>STOCK!G117</f>
        <v>SHEIN</v>
      </c>
      <c r="F118" s="30" t="e">
        <f>STOCK!#REF!</f>
        <v>#REF!</v>
      </c>
      <c r="G118" s="30" t="e">
        <f>STOCK!#REF!</f>
        <v>#REF!</v>
      </c>
      <c r="H118" s="30" t="e">
        <f>STOCK!#REF!</f>
        <v>#REF!</v>
      </c>
      <c r="I118" s="30" t="e">
        <f>STOCK!#REF!</f>
        <v>#REF!</v>
      </c>
      <c r="J118" s="30">
        <f>STOCK!H117</f>
        <v>22</v>
      </c>
      <c r="K118" s="30">
        <f>STOCK!I117</f>
        <v>20.083333333333336</v>
      </c>
      <c r="L118" s="30" t="e">
        <f>STOCK!#REF!</f>
        <v>#REF!</v>
      </c>
      <c r="U118" s="30">
        <v>1</v>
      </c>
      <c r="V118" s="30">
        <f>STOCK!L117</f>
        <v>0</v>
      </c>
      <c r="X118" s="30">
        <v>0</v>
      </c>
      <c r="Y118" s="30">
        <f t="shared" si="1"/>
        <v>0</v>
      </c>
      <c r="AG118" s="30" t="str">
        <f>STOCK!A117</f>
        <v>UB0084</v>
      </c>
      <c r="AI118" s="30">
        <v>0</v>
      </c>
    </row>
    <row r="119" spans="1:35" x14ac:dyDescent="0.15">
      <c r="A119" s="30" t="str">
        <f>STOCK!C118</f>
        <v>PRODUCT</v>
      </c>
      <c r="B119" s="30" t="str">
        <f>STOCK!D118</f>
        <v>Vestidos</v>
      </c>
      <c r="C119" s="30" t="str">
        <f>STOCK!E118</f>
        <v>Vestido camiseta bajo con abertura</v>
      </c>
      <c r="D119" s="30" t="str">
        <f>STOCK!F118</f>
        <v>Talla XL</v>
      </c>
      <c r="E119" s="30" t="str">
        <f>STOCK!G118</f>
        <v>SHEIN</v>
      </c>
      <c r="F119" s="30" t="e">
        <f>STOCK!#REF!</f>
        <v>#REF!</v>
      </c>
      <c r="G119" s="30" t="e">
        <f>STOCK!#REF!</f>
        <v>#REF!</v>
      </c>
      <c r="H119" s="30" t="e">
        <f>STOCK!#REF!</f>
        <v>#REF!</v>
      </c>
      <c r="I119" s="30" t="e">
        <f>STOCK!#REF!</f>
        <v>#REF!</v>
      </c>
      <c r="J119" s="30">
        <f>STOCK!H118</f>
        <v>22</v>
      </c>
      <c r="K119" s="30">
        <f>STOCK!I118</f>
        <v>20.683333333333334</v>
      </c>
      <c r="L119" s="30" t="e">
        <f>STOCK!#REF!</f>
        <v>#REF!</v>
      </c>
      <c r="U119" s="30">
        <v>1</v>
      </c>
      <c r="V119" s="30">
        <f>STOCK!L118</f>
        <v>1</v>
      </c>
      <c r="X119" s="30">
        <v>0</v>
      </c>
      <c r="Y119" s="30">
        <f t="shared" si="1"/>
        <v>1</v>
      </c>
      <c r="AG119" s="30" t="str">
        <f>STOCK!A118</f>
        <v>UB0085</v>
      </c>
      <c r="AI119" s="30">
        <v>0</v>
      </c>
    </row>
    <row r="120" spans="1:35" x14ac:dyDescent="0.15">
      <c r="A120" s="30" t="str">
        <f>STOCK!C119</f>
        <v>PRODUCT</v>
      </c>
      <c r="B120" s="30" t="str">
        <f>STOCK!D119</f>
        <v>Vestidos</v>
      </c>
      <c r="C120" s="30" t="str">
        <f>STOCK!E119</f>
        <v>Vestido camiseta bajo con abertura</v>
      </c>
      <c r="D120" s="30" t="str">
        <f>STOCK!F119</f>
        <v>Talla L</v>
      </c>
      <c r="E120" s="30" t="str">
        <f>STOCK!G119</f>
        <v>SHEIN</v>
      </c>
      <c r="F120" s="30" t="e">
        <f>STOCK!#REF!</f>
        <v>#REF!</v>
      </c>
      <c r="G120" s="30" t="e">
        <f>STOCK!#REF!</f>
        <v>#REF!</v>
      </c>
      <c r="H120" s="30" t="e">
        <f>STOCK!#REF!</f>
        <v>#REF!</v>
      </c>
      <c r="I120" s="30" t="e">
        <f>STOCK!#REF!</f>
        <v>#REF!</v>
      </c>
      <c r="J120" s="30">
        <f>STOCK!H119</f>
        <v>22</v>
      </c>
      <c r="K120" s="30">
        <f>STOCK!I119</f>
        <v>20.683333333333334</v>
      </c>
      <c r="L120" s="30" t="e">
        <f>STOCK!#REF!</f>
        <v>#REF!</v>
      </c>
      <c r="U120" s="30">
        <v>1</v>
      </c>
      <c r="V120" s="30">
        <f>STOCK!L119</f>
        <v>0</v>
      </c>
      <c r="X120" s="30">
        <v>0</v>
      </c>
      <c r="Y120" s="30">
        <f t="shared" si="1"/>
        <v>0</v>
      </c>
      <c r="AG120" s="30" t="str">
        <f>STOCK!A119</f>
        <v>V0035</v>
      </c>
      <c r="AI120" s="30">
        <v>0</v>
      </c>
    </row>
    <row r="121" spans="1:35" x14ac:dyDescent="0.15">
      <c r="A121" s="30" t="str">
        <f>STOCK!C120</f>
        <v>PRODUCT</v>
      </c>
      <c r="B121" s="30" t="str">
        <f>STOCK!D120</f>
        <v>Partes-de-abajo</v>
      </c>
      <c r="C121" s="30" t="str">
        <f>STOCK!E120</f>
        <v>Falda de muslo con abertura material</v>
      </c>
      <c r="D121" s="30" t="str">
        <f>STOCK!F120</f>
        <v>Talla XS</v>
      </c>
      <c r="E121" s="30" t="str">
        <f>STOCK!G120</f>
        <v>SHEIN</v>
      </c>
      <c r="F121" s="30" t="e">
        <f>STOCK!#REF!</f>
        <v>#REF!</v>
      </c>
      <c r="G121" s="30" t="e">
        <f>STOCK!#REF!</f>
        <v>#REF!</v>
      </c>
      <c r="H121" s="30" t="e">
        <f>STOCK!#REF!</f>
        <v>#REF!</v>
      </c>
      <c r="I121" s="30" t="e">
        <f>STOCK!#REF!</f>
        <v>#REF!</v>
      </c>
      <c r="J121" s="30">
        <f>STOCK!H120</f>
        <v>20</v>
      </c>
      <c r="K121" s="30">
        <f>STOCK!I120</f>
        <v>19.066666666666666</v>
      </c>
      <c r="L121" s="30" t="e">
        <f>STOCK!#REF!</f>
        <v>#REF!</v>
      </c>
      <c r="U121" s="30">
        <v>1</v>
      </c>
      <c r="V121" s="30">
        <f>STOCK!L120</f>
        <v>1</v>
      </c>
      <c r="X121" s="30">
        <v>0</v>
      </c>
      <c r="Y121" s="30">
        <f t="shared" si="1"/>
        <v>1</v>
      </c>
      <c r="AG121" s="30" t="str">
        <f>STOCK!A120</f>
        <v>UB0086</v>
      </c>
      <c r="AI121" s="30">
        <v>0</v>
      </c>
    </row>
    <row r="122" spans="1:35" x14ac:dyDescent="0.15">
      <c r="A122" s="30" t="str">
        <f>STOCK!C121</f>
        <v>PRODUCT</v>
      </c>
      <c r="B122" s="30" t="str">
        <f>STOCK!D121</f>
        <v>Blusas</v>
      </c>
      <c r="C122" s="30" t="str">
        <f>STOCK!E121</f>
        <v>Top de cuello V media manga</v>
      </c>
      <c r="D122" s="30" t="str">
        <f>STOCK!F121</f>
        <v>Talla XXL</v>
      </c>
      <c r="E122" s="30" t="str">
        <f>STOCK!G121</f>
        <v>SHEIN</v>
      </c>
      <c r="F122" s="30" t="e">
        <f>STOCK!#REF!</f>
        <v>#REF!</v>
      </c>
      <c r="G122" s="30" t="e">
        <f>STOCK!#REF!</f>
        <v>#REF!</v>
      </c>
      <c r="H122" s="30" t="e">
        <f>STOCK!#REF!</f>
        <v>#REF!</v>
      </c>
      <c r="I122" s="30" t="e">
        <f>STOCK!#REF!</f>
        <v>#REF!</v>
      </c>
      <c r="J122" s="30">
        <f>STOCK!H121</f>
        <v>14</v>
      </c>
      <c r="K122" s="30">
        <f>STOCK!I121</f>
        <v>14</v>
      </c>
      <c r="L122" s="30" t="e">
        <f>STOCK!#REF!</f>
        <v>#REF!</v>
      </c>
      <c r="U122" s="30">
        <v>1</v>
      </c>
      <c r="V122" s="30">
        <f>STOCK!L121</f>
        <v>0</v>
      </c>
      <c r="X122" s="30">
        <v>0</v>
      </c>
      <c r="Y122" s="30">
        <f t="shared" si="1"/>
        <v>0</v>
      </c>
      <c r="AG122" s="30" t="str">
        <f>STOCK!A121</f>
        <v>UB0087</v>
      </c>
      <c r="AI122" s="30">
        <v>0</v>
      </c>
    </row>
    <row r="123" spans="1:35" x14ac:dyDescent="0.15">
      <c r="A123" s="30" t="str">
        <f>STOCK!C122</f>
        <v>PRODUCT</v>
      </c>
      <c r="B123" s="30" t="str">
        <f>STOCK!D122</f>
        <v>Conjuntos</v>
      </c>
      <c r="C123" s="30" t="str">
        <f>STOCK!E122</f>
        <v>Conjunto con estampado de cuadros ribete en contrast</v>
      </c>
      <c r="D123" s="30" t="str">
        <f>STOCK!F122</f>
        <v>Talla XS</v>
      </c>
      <c r="E123" s="30" t="str">
        <f>STOCK!G122</f>
        <v>SHEIN</v>
      </c>
      <c r="F123" s="30" t="e">
        <f>STOCK!#REF!</f>
        <v>#REF!</v>
      </c>
      <c r="G123" s="30" t="e">
        <f>STOCK!#REF!</f>
        <v>#REF!</v>
      </c>
      <c r="H123" s="30" t="e">
        <f>STOCK!#REF!</f>
        <v>#REF!</v>
      </c>
      <c r="I123" s="30" t="e">
        <f>STOCK!#REF!</f>
        <v>#REF!</v>
      </c>
      <c r="J123" s="30">
        <f>STOCK!H122</f>
        <v>25</v>
      </c>
      <c r="K123" s="30">
        <f>STOCK!I122</f>
        <v>18.303333333333335</v>
      </c>
      <c r="L123" s="30" t="e">
        <f>STOCK!#REF!</f>
        <v>#REF!</v>
      </c>
      <c r="U123" s="30">
        <v>1</v>
      </c>
      <c r="V123" s="30">
        <f>STOCK!L122</f>
        <v>1</v>
      </c>
      <c r="X123" s="30">
        <v>0</v>
      </c>
      <c r="Y123" s="30">
        <f t="shared" si="1"/>
        <v>1</v>
      </c>
      <c r="AG123" s="30" t="str">
        <f>STOCK!A122</f>
        <v>UB0088</v>
      </c>
      <c r="AI123" s="30">
        <v>0</v>
      </c>
    </row>
    <row r="124" spans="1:35" x14ac:dyDescent="0.15">
      <c r="A124" s="30" t="str">
        <f>STOCK!C123</f>
        <v>PRODUCT</v>
      </c>
      <c r="B124" s="30" t="str">
        <f>STOCK!D123</f>
        <v>Vestidos</v>
      </c>
      <c r="C124" s="30" t="str">
        <f>STOCK!E123</f>
        <v>Vestido lápiz de manga con malla fina</v>
      </c>
      <c r="D124" s="30" t="str">
        <f>STOCK!F123</f>
        <v>Talla S</v>
      </c>
      <c r="E124" s="30" t="str">
        <f>STOCK!G123</f>
        <v>SHEIN</v>
      </c>
      <c r="F124" s="30" t="e">
        <f>STOCK!#REF!</f>
        <v>#REF!</v>
      </c>
      <c r="G124" s="30" t="e">
        <f>STOCK!#REF!</f>
        <v>#REF!</v>
      </c>
      <c r="H124" s="30" t="e">
        <f>STOCK!#REF!</f>
        <v>#REF!</v>
      </c>
      <c r="I124" s="30" t="e">
        <f>STOCK!#REF!</f>
        <v>#REF!</v>
      </c>
      <c r="J124" s="30">
        <f>STOCK!H123</f>
        <v>20</v>
      </c>
      <c r="K124" s="30">
        <f>STOCK!I123</f>
        <v>20.266666666666666</v>
      </c>
      <c r="L124" s="30" t="e">
        <f>STOCK!#REF!</f>
        <v>#REF!</v>
      </c>
      <c r="U124" s="30">
        <v>1</v>
      </c>
      <c r="V124" s="30">
        <f>STOCK!L123</f>
        <v>0</v>
      </c>
      <c r="X124" s="30">
        <v>0</v>
      </c>
      <c r="Y124" s="30">
        <f t="shared" si="1"/>
        <v>0</v>
      </c>
      <c r="AG124" s="30" t="str">
        <f>STOCK!A123</f>
        <v>UB0089</v>
      </c>
      <c r="AI124" s="30">
        <v>0</v>
      </c>
    </row>
    <row r="125" spans="1:35" x14ac:dyDescent="0.15">
      <c r="A125" s="30" t="str">
        <f>STOCK!C124</f>
        <v>PRODUCT</v>
      </c>
      <c r="B125" s="30" t="str">
        <f>STOCK!D124</f>
        <v>Conjuntos</v>
      </c>
      <c r="C125" s="30" t="str">
        <f>STOCK!E124</f>
        <v>Conjunto de cuello profundo con girante delantero con falda</v>
      </c>
      <c r="D125" s="30" t="str">
        <f>STOCK!F124</f>
        <v>Talla S</v>
      </c>
      <c r="E125" s="30" t="str">
        <f>STOCK!G124</f>
        <v>SHEIN</v>
      </c>
      <c r="F125" s="30" t="e">
        <f>STOCK!#REF!</f>
        <v>#REF!</v>
      </c>
      <c r="G125" s="30" t="e">
        <f>STOCK!#REF!</f>
        <v>#REF!</v>
      </c>
      <c r="H125" s="30" t="e">
        <f>STOCK!#REF!</f>
        <v>#REF!</v>
      </c>
      <c r="I125" s="30" t="e">
        <f>STOCK!#REF!</f>
        <v>#REF!</v>
      </c>
      <c r="J125" s="30">
        <f>STOCK!H124</f>
        <v>30</v>
      </c>
      <c r="K125" s="30">
        <f>STOCK!I124</f>
        <v>19.61</v>
      </c>
      <c r="L125" s="30" t="e">
        <f>STOCK!#REF!</f>
        <v>#REF!</v>
      </c>
      <c r="U125" s="30">
        <v>1</v>
      </c>
      <c r="V125" s="30">
        <f>STOCK!L124</f>
        <v>0</v>
      </c>
      <c r="X125" s="30">
        <v>0</v>
      </c>
      <c r="Y125" s="30">
        <f t="shared" si="1"/>
        <v>0</v>
      </c>
      <c r="AG125" s="30" t="str">
        <f>STOCK!A124</f>
        <v>C0002</v>
      </c>
      <c r="AI125" s="30">
        <v>0</v>
      </c>
    </row>
    <row r="126" spans="1:35" x14ac:dyDescent="0.15">
      <c r="A126" s="30" t="str">
        <f>STOCK!C125</f>
        <v>PRODUCT</v>
      </c>
      <c r="B126" s="30" t="str">
        <f>STOCK!D125</f>
        <v>Conjuntos</v>
      </c>
      <c r="C126" s="30" t="str">
        <f>STOCK!E125</f>
        <v>Conjunto de cuello profundo con girante delantero con falda</v>
      </c>
      <c r="D126" s="30" t="str">
        <f>STOCK!F125</f>
        <v>Talla M</v>
      </c>
      <c r="E126" s="30" t="str">
        <f>STOCK!G125</f>
        <v>SHEIN</v>
      </c>
      <c r="F126" s="30" t="e">
        <f>STOCK!#REF!</f>
        <v>#REF!</v>
      </c>
      <c r="G126" s="30" t="e">
        <f>STOCK!#REF!</f>
        <v>#REF!</v>
      </c>
      <c r="H126" s="30" t="e">
        <f>STOCK!#REF!</f>
        <v>#REF!</v>
      </c>
      <c r="I126" s="30" t="e">
        <f>STOCK!#REF!</f>
        <v>#REF!</v>
      </c>
      <c r="J126" s="30">
        <f>STOCK!H125</f>
        <v>30</v>
      </c>
      <c r="K126" s="30">
        <f>STOCK!I125</f>
        <v>19.850000000000001</v>
      </c>
      <c r="L126" s="30" t="e">
        <f>STOCK!#REF!</f>
        <v>#REF!</v>
      </c>
      <c r="U126" s="30">
        <v>1</v>
      </c>
      <c r="V126" s="30">
        <f>STOCK!L125</f>
        <v>0</v>
      </c>
      <c r="X126" s="30">
        <v>0</v>
      </c>
      <c r="Y126" s="30">
        <f t="shared" si="1"/>
        <v>0</v>
      </c>
      <c r="AG126" s="30" t="str">
        <f>STOCK!A125</f>
        <v>C0003</v>
      </c>
      <c r="AI126" s="30">
        <v>0</v>
      </c>
    </row>
    <row r="127" spans="1:35" x14ac:dyDescent="0.15">
      <c r="A127" s="30" t="str">
        <f>STOCK!C126</f>
        <v>PRODUCT</v>
      </c>
      <c r="B127" s="30" t="str">
        <f>STOCK!D126</f>
        <v>Conjuntos</v>
      </c>
      <c r="C127" s="30" t="str">
        <f>STOCK!E126</f>
        <v xml:space="preserve"> Conjunto top de canalé con falda</v>
      </c>
      <c r="D127" s="30" t="str">
        <f>STOCK!F126</f>
        <v>Talla S</v>
      </c>
      <c r="E127" s="30" t="str">
        <f>STOCK!G126</f>
        <v>SHEIN</v>
      </c>
      <c r="F127" s="30" t="e">
        <f>STOCK!#REF!</f>
        <v>#REF!</v>
      </c>
      <c r="G127" s="30" t="e">
        <f>STOCK!#REF!</f>
        <v>#REF!</v>
      </c>
      <c r="H127" s="30" t="e">
        <f>STOCK!#REF!</f>
        <v>#REF!</v>
      </c>
      <c r="I127" s="30" t="e">
        <f>STOCK!#REF!</f>
        <v>#REF!</v>
      </c>
      <c r="J127" s="30">
        <f>STOCK!H126</f>
        <v>30</v>
      </c>
      <c r="K127" s="30">
        <f>STOCK!I126</f>
        <v>22.189999999999998</v>
      </c>
      <c r="L127" s="30" t="e">
        <f>STOCK!#REF!</f>
        <v>#REF!</v>
      </c>
      <c r="U127" s="30">
        <v>1</v>
      </c>
      <c r="V127" s="30">
        <f>STOCK!L126</f>
        <v>1</v>
      </c>
      <c r="X127" s="30">
        <v>0</v>
      </c>
      <c r="Y127" s="30">
        <f t="shared" si="1"/>
        <v>1</v>
      </c>
      <c r="AG127" s="30" t="str">
        <f>STOCK!A126</f>
        <v>UB0090</v>
      </c>
      <c r="AI127" s="30">
        <v>0</v>
      </c>
    </row>
    <row r="128" spans="1:35" x14ac:dyDescent="0.15">
      <c r="A128" s="30" t="str">
        <f>STOCK!C127</f>
        <v>PRODUCT</v>
      </c>
      <c r="B128" s="30" t="str">
        <f>STOCK!D127</f>
        <v>Blusas</v>
      </c>
      <c r="C128" s="30" t="str">
        <f>STOCK!E127</f>
        <v>Blusa Geométrica</v>
      </c>
      <c r="D128" s="30" t="str">
        <f>STOCK!F127</f>
        <v>Talla M</v>
      </c>
      <c r="E128" s="30" t="str">
        <f>STOCK!G127</f>
        <v>SHEIN</v>
      </c>
      <c r="F128" s="30" t="e">
        <f>STOCK!#REF!</f>
        <v>#REF!</v>
      </c>
      <c r="G128" s="30" t="e">
        <f>STOCK!#REF!</f>
        <v>#REF!</v>
      </c>
      <c r="H128" s="30" t="e">
        <f>STOCK!#REF!</f>
        <v>#REF!</v>
      </c>
      <c r="I128" s="30" t="e">
        <f>STOCK!#REF!</f>
        <v>#REF!</v>
      </c>
      <c r="J128" s="30">
        <f>STOCK!H127</f>
        <v>14</v>
      </c>
      <c r="K128" s="30">
        <f>STOCK!I127</f>
        <v>13.86</v>
      </c>
      <c r="L128" s="30" t="e">
        <f>STOCK!#REF!</f>
        <v>#REF!</v>
      </c>
      <c r="U128" s="30">
        <v>1</v>
      </c>
      <c r="V128" s="30">
        <f>STOCK!L127</f>
        <v>1</v>
      </c>
      <c r="X128" s="30">
        <v>0</v>
      </c>
      <c r="Y128" s="30">
        <f t="shared" si="1"/>
        <v>1</v>
      </c>
      <c r="AG128" s="30" t="str">
        <f>STOCK!A127</f>
        <v>UB0091</v>
      </c>
      <c r="AI128" s="30">
        <v>0</v>
      </c>
    </row>
    <row r="129" spans="1:35" x14ac:dyDescent="0.15">
      <c r="A129" s="30" t="str">
        <f>STOCK!C128</f>
        <v>PRODUCT</v>
      </c>
      <c r="B129" s="30" t="str">
        <f>STOCK!D128</f>
        <v>Conjuntos</v>
      </c>
      <c r="C129" s="30" t="str">
        <f>STOCK!E128</f>
        <v>Conjunto falda y blusa</v>
      </c>
      <c r="D129" s="30" t="str">
        <f>STOCK!F128</f>
        <v>Talla M</v>
      </c>
      <c r="E129" s="30" t="str">
        <f>STOCK!G128</f>
        <v>SHEIN</v>
      </c>
      <c r="F129" s="30" t="e">
        <f>STOCK!#REF!</f>
        <v>#REF!</v>
      </c>
      <c r="G129" s="30" t="e">
        <f>STOCK!#REF!</f>
        <v>#REF!</v>
      </c>
      <c r="H129" s="30" t="e">
        <f>STOCK!#REF!</f>
        <v>#REF!</v>
      </c>
      <c r="I129" s="30" t="e">
        <f>STOCK!#REF!</f>
        <v>#REF!</v>
      </c>
      <c r="J129" s="30">
        <f>STOCK!H128</f>
        <v>45</v>
      </c>
      <c r="K129" s="30">
        <f>STOCK!I128</f>
        <v>28.730000000000004</v>
      </c>
      <c r="L129" s="30" t="e">
        <f>STOCK!#REF!</f>
        <v>#REF!</v>
      </c>
      <c r="U129" s="30">
        <v>1</v>
      </c>
      <c r="V129" s="30">
        <f>STOCK!L128</f>
        <v>0</v>
      </c>
      <c r="X129" s="30">
        <v>0</v>
      </c>
      <c r="Y129" s="30">
        <f t="shared" si="1"/>
        <v>0</v>
      </c>
      <c r="AG129" s="30" t="str">
        <f>STOCK!A128</f>
        <v>UB0092</v>
      </c>
      <c r="AI129" s="30">
        <v>0</v>
      </c>
    </row>
    <row r="130" spans="1:35" x14ac:dyDescent="0.15">
      <c r="A130" s="30" t="str">
        <f>STOCK!C129</f>
        <v>PRODUCT</v>
      </c>
      <c r="B130" s="30" t="str">
        <f>STOCK!D129</f>
        <v>Monos</v>
      </c>
      <c r="C130" s="30" t="str">
        <f>STOCK!E129</f>
        <v>Jumpsuit palazzo de tie dye</v>
      </c>
      <c r="D130" s="30" t="str">
        <f>STOCK!F129</f>
        <v>Talla S</v>
      </c>
      <c r="E130" s="30" t="str">
        <f>STOCK!G129</f>
        <v>SHEIN</v>
      </c>
      <c r="F130" s="30" t="e">
        <f>STOCK!#REF!</f>
        <v>#REF!</v>
      </c>
      <c r="G130" s="30" t="e">
        <f>STOCK!#REF!</f>
        <v>#REF!</v>
      </c>
      <c r="H130" s="30" t="e">
        <f>STOCK!#REF!</f>
        <v>#REF!</v>
      </c>
      <c r="I130" s="30" t="e">
        <f>STOCK!#REF!</f>
        <v>#REF!</v>
      </c>
      <c r="J130" s="30">
        <f>STOCK!H129</f>
        <v>28</v>
      </c>
      <c r="K130" s="30">
        <f>STOCK!I129</f>
        <v>24.500000000000004</v>
      </c>
      <c r="L130" s="30" t="e">
        <f>STOCK!#REF!</f>
        <v>#REF!</v>
      </c>
      <c r="U130" s="30">
        <v>1</v>
      </c>
      <c r="V130" s="30">
        <f>STOCK!L129</f>
        <v>1</v>
      </c>
      <c r="X130" s="30">
        <v>0</v>
      </c>
      <c r="Y130" s="30">
        <f t="shared" si="1"/>
        <v>1</v>
      </c>
      <c r="AG130" s="30" t="str">
        <f>STOCK!A129</f>
        <v>UB0093</v>
      </c>
      <c r="AI130" s="30">
        <v>0</v>
      </c>
    </row>
    <row r="131" spans="1:35" x14ac:dyDescent="0.15">
      <c r="A131" s="30" t="str">
        <f>STOCK!C130</f>
        <v>PRODUCT</v>
      </c>
      <c r="B131" s="30" t="str">
        <f>STOCK!D130</f>
        <v>Monos</v>
      </c>
      <c r="C131" s="30" t="str">
        <f>STOCK!E130</f>
        <v>Jumpsuit palazzo de tie dye</v>
      </c>
      <c r="D131" s="30" t="str">
        <f>STOCK!F130</f>
        <v>Talla M</v>
      </c>
      <c r="E131" s="30" t="str">
        <f>STOCK!G130</f>
        <v>SHEIN</v>
      </c>
      <c r="F131" s="30" t="e">
        <f>STOCK!#REF!</f>
        <v>#REF!</v>
      </c>
      <c r="G131" s="30" t="e">
        <f>STOCK!#REF!</f>
        <v>#REF!</v>
      </c>
      <c r="H131" s="30" t="e">
        <f>STOCK!#REF!</f>
        <v>#REF!</v>
      </c>
      <c r="I131" s="30" t="e">
        <f>STOCK!#REF!</f>
        <v>#REF!</v>
      </c>
      <c r="J131" s="30">
        <f>STOCK!H130</f>
        <v>30</v>
      </c>
      <c r="K131" s="30">
        <f>STOCK!I130</f>
        <v>24.500000000000004</v>
      </c>
      <c r="L131" s="30" t="e">
        <f>STOCK!#REF!</f>
        <v>#REF!</v>
      </c>
      <c r="U131" s="30">
        <v>1</v>
      </c>
      <c r="V131" s="30">
        <f>STOCK!L130</f>
        <v>0</v>
      </c>
      <c r="X131" s="30">
        <v>0</v>
      </c>
      <c r="Y131" s="30">
        <f t="shared" ref="Y131:Y194" si="2">IF(V131&gt;0,1,0)</f>
        <v>0</v>
      </c>
      <c r="AG131" s="30" t="str">
        <f>STOCK!A130</f>
        <v>UB0094</v>
      </c>
      <c r="AI131" s="30">
        <v>0</v>
      </c>
    </row>
    <row r="132" spans="1:35" x14ac:dyDescent="0.15">
      <c r="A132" s="30" t="str">
        <f>STOCK!C131</f>
        <v>PRODUCT</v>
      </c>
      <c r="B132" s="30" t="str">
        <f>STOCK!D131</f>
        <v>Monos</v>
      </c>
      <c r="C132" s="30" t="str">
        <f>STOCK!E131</f>
        <v>Jumpsuit palazzo de tie dye</v>
      </c>
      <c r="D132" s="30" t="str">
        <f>STOCK!F131</f>
        <v>Talla L</v>
      </c>
      <c r="E132" s="30" t="str">
        <f>STOCK!G131</f>
        <v>SHEIN</v>
      </c>
      <c r="F132" s="30" t="e">
        <f>STOCK!#REF!</f>
        <v>#REF!</v>
      </c>
      <c r="G132" s="30" t="e">
        <f>STOCK!#REF!</f>
        <v>#REF!</v>
      </c>
      <c r="H132" s="30" t="e">
        <f>STOCK!#REF!</f>
        <v>#REF!</v>
      </c>
      <c r="I132" s="30" t="e">
        <f>STOCK!#REF!</f>
        <v>#REF!</v>
      </c>
      <c r="J132" s="30">
        <f>STOCK!H131</f>
        <v>30</v>
      </c>
      <c r="K132" s="30">
        <f>STOCK!I131</f>
        <v>24.500000000000004</v>
      </c>
      <c r="L132" s="30" t="e">
        <f>STOCK!#REF!</f>
        <v>#REF!</v>
      </c>
      <c r="U132" s="30">
        <v>1</v>
      </c>
      <c r="V132" s="30">
        <f>STOCK!L131</f>
        <v>0</v>
      </c>
      <c r="X132" s="30">
        <v>0</v>
      </c>
      <c r="Y132" s="30">
        <f t="shared" si="2"/>
        <v>0</v>
      </c>
      <c r="AG132" s="30" t="str">
        <f>STOCK!A131</f>
        <v>eUB0094Ω</v>
      </c>
      <c r="AI132" s="30">
        <v>0</v>
      </c>
    </row>
    <row r="133" spans="1:35" x14ac:dyDescent="0.15">
      <c r="A133" s="30" t="str">
        <f>STOCK!C132</f>
        <v>PRODUCT</v>
      </c>
      <c r="B133" s="30" t="str">
        <f>STOCK!D132</f>
        <v>Conjuntos</v>
      </c>
      <c r="C133" s="30" t="str">
        <f>STOCK!E132</f>
        <v>Conjunto short, camisa y top</v>
      </c>
      <c r="D133" s="30" t="str">
        <f>STOCK!F132</f>
        <v>Talla M</v>
      </c>
      <c r="E133" s="30" t="str">
        <f>STOCK!G132</f>
        <v>SHEIN</v>
      </c>
      <c r="F133" s="30" t="e">
        <f>STOCK!#REF!</f>
        <v>#REF!</v>
      </c>
      <c r="G133" s="30" t="e">
        <f>STOCK!#REF!</f>
        <v>#REF!</v>
      </c>
      <c r="H133" s="30" t="e">
        <f>STOCK!#REF!</f>
        <v>#REF!</v>
      </c>
      <c r="I133" s="30" t="e">
        <f>STOCK!#REF!</f>
        <v>#REF!</v>
      </c>
      <c r="J133" s="30">
        <f>STOCK!H132</f>
        <v>28</v>
      </c>
      <c r="K133" s="30">
        <f>STOCK!I132</f>
        <v>25.250000000000004</v>
      </c>
      <c r="L133" s="30" t="e">
        <f>STOCK!#REF!</f>
        <v>#REF!</v>
      </c>
      <c r="U133" s="30">
        <v>1</v>
      </c>
      <c r="V133" s="30">
        <f>STOCK!L132</f>
        <v>0</v>
      </c>
      <c r="X133" s="30">
        <v>0</v>
      </c>
      <c r="Y133" s="30">
        <f t="shared" si="2"/>
        <v>0</v>
      </c>
      <c r="AG133" s="30" t="str">
        <f>STOCK!A132</f>
        <v>UB0096</v>
      </c>
      <c r="AI133" s="30">
        <v>0</v>
      </c>
    </row>
    <row r="134" spans="1:35" x14ac:dyDescent="0.15">
      <c r="A134" s="30" t="str">
        <f>STOCK!C133</f>
        <v>PRODUCT</v>
      </c>
      <c r="B134" s="30" t="str">
        <f>STOCK!D133</f>
        <v>Conjuntos</v>
      </c>
      <c r="C134" s="30" t="str">
        <f>STOCK!E133</f>
        <v>Conjunto short, camisa y top</v>
      </c>
      <c r="D134" s="30" t="str">
        <f>STOCK!F133</f>
        <v>Talla XS</v>
      </c>
      <c r="E134" s="30" t="str">
        <f>STOCK!G133</f>
        <v>SHEIN</v>
      </c>
      <c r="F134" s="30" t="e">
        <f>STOCK!#REF!</f>
        <v>#REF!</v>
      </c>
      <c r="G134" s="30" t="e">
        <f>STOCK!#REF!</f>
        <v>#REF!</v>
      </c>
      <c r="H134" s="30" t="e">
        <f>STOCK!#REF!</f>
        <v>#REF!</v>
      </c>
      <c r="I134" s="30" t="e">
        <f>STOCK!#REF!</f>
        <v>#REF!</v>
      </c>
      <c r="J134" s="30">
        <f>STOCK!H133</f>
        <v>28</v>
      </c>
      <c r="K134" s="30">
        <f>STOCK!I133</f>
        <v>25.250000000000004</v>
      </c>
      <c r="L134" s="30" t="e">
        <f>STOCK!#REF!</f>
        <v>#REF!</v>
      </c>
      <c r="U134" s="30">
        <v>1</v>
      </c>
      <c r="V134" s="30">
        <f>STOCK!L133</f>
        <v>0</v>
      </c>
      <c r="X134" s="30">
        <v>0</v>
      </c>
      <c r="Y134" s="30">
        <f t="shared" si="2"/>
        <v>0</v>
      </c>
      <c r="AG134" s="30" t="str">
        <f>STOCK!A133</f>
        <v>UB0097</v>
      </c>
      <c r="AI134" s="30">
        <v>0</v>
      </c>
    </row>
    <row r="135" spans="1:35" x14ac:dyDescent="0.15">
      <c r="A135" s="30" t="str">
        <f>STOCK!C134</f>
        <v>PRODUCT</v>
      </c>
      <c r="B135" s="30" t="str">
        <f>STOCK!D134</f>
        <v>Conjuntos</v>
      </c>
      <c r="C135" s="30" t="str">
        <f>STOCK!E134</f>
        <v>Conjunto de  top y pantalón</v>
      </c>
      <c r="D135" s="30" t="str">
        <f>STOCK!F134</f>
        <v>Talla M</v>
      </c>
      <c r="E135" s="30" t="str">
        <f>STOCK!G134</f>
        <v>SHEIN</v>
      </c>
      <c r="F135" s="30" t="e">
        <f>STOCK!#REF!</f>
        <v>#REF!</v>
      </c>
      <c r="G135" s="30" t="e">
        <f>STOCK!#REF!</f>
        <v>#REF!</v>
      </c>
      <c r="H135" s="30" t="e">
        <f>STOCK!#REF!</f>
        <v>#REF!</v>
      </c>
      <c r="I135" s="30" t="e">
        <f>STOCK!#REF!</f>
        <v>#REF!</v>
      </c>
      <c r="J135" s="30">
        <f>STOCK!H134</f>
        <v>30</v>
      </c>
      <c r="K135" s="30">
        <f>STOCK!I134</f>
        <v>26.45</v>
      </c>
      <c r="L135" s="30" t="e">
        <f>STOCK!#REF!</f>
        <v>#REF!</v>
      </c>
      <c r="U135" s="30">
        <v>1</v>
      </c>
      <c r="V135" s="30">
        <f>STOCK!L134</f>
        <v>1</v>
      </c>
      <c r="X135" s="30">
        <v>0</v>
      </c>
      <c r="Y135" s="30">
        <f t="shared" si="2"/>
        <v>1</v>
      </c>
      <c r="AG135" s="30" t="str">
        <f>STOCK!A134</f>
        <v>UB0098</v>
      </c>
      <c r="AI135" s="30">
        <v>0</v>
      </c>
    </row>
    <row r="136" spans="1:35" x14ac:dyDescent="0.15">
      <c r="A136" s="30" t="str">
        <f>STOCK!C135</f>
        <v>PRODUCT</v>
      </c>
      <c r="B136" s="30" t="str">
        <f>STOCK!D135</f>
        <v>Vestidos</v>
      </c>
      <c r="C136" s="30" t="str">
        <f>STOCK!E135</f>
        <v>Vestido ajustado de titrantes finos</v>
      </c>
      <c r="D136" s="30" t="str">
        <f>STOCK!F135</f>
        <v>Talla S</v>
      </c>
      <c r="E136" s="30" t="str">
        <f>STOCK!G135</f>
        <v>SHEIN</v>
      </c>
      <c r="F136" s="30" t="e">
        <f>STOCK!#REF!</f>
        <v>#REF!</v>
      </c>
      <c r="G136" s="30" t="e">
        <f>STOCK!#REF!</f>
        <v>#REF!</v>
      </c>
      <c r="H136" s="30" t="e">
        <f>STOCK!#REF!</f>
        <v>#REF!</v>
      </c>
      <c r="I136" s="30" t="e">
        <f>STOCK!#REF!</f>
        <v>#REF!</v>
      </c>
      <c r="J136" s="30">
        <f>STOCK!H135</f>
        <v>25</v>
      </c>
      <c r="K136" s="30">
        <f>STOCK!I135</f>
        <v>19.666666666666664</v>
      </c>
      <c r="L136" s="30" t="e">
        <f>STOCK!#REF!</f>
        <v>#REF!</v>
      </c>
      <c r="U136" s="30">
        <v>1</v>
      </c>
      <c r="V136" s="30">
        <f>STOCK!L135</f>
        <v>0</v>
      </c>
      <c r="X136" s="30">
        <v>0</v>
      </c>
      <c r="Y136" s="30">
        <f t="shared" si="2"/>
        <v>0</v>
      </c>
      <c r="AG136" s="30" t="str">
        <f>STOCK!A135</f>
        <v>UB0099</v>
      </c>
      <c r="AI136" s="30">
        <v>0</v>
      </c>
    </row>
    <row r="137" spans="1:35" x14ac:dyDescent="0.15">
      <c r="A137" s="30" t="str">
        <f>STOCK!C136</f>
        <v>PRODUCT</v>
      </c>
      <c r="B137" s="30" t="str">
        <f>STOCK!D136</f>
        <v>Vestidos</v>
      </c>
      <c r="C137" s="30" t="str">
        <f>STOCK!E136</f>
        <v>Vestido ajustado de titrantes finos</v>
      </c>
      <c r="D137" s="30" t="str">
        <f>STOCK!F136</f>
        <v>Talla XS</v>
      </c>
      <c r="E137" s="30" t="str">
        <f>STOCK!G136</f>
        <v>SHEIN</v>
      </c>
      <c r="F137" s="30" t="e">
        <f>STOCK!#REF!</f>
        <v>#REF!</v>
      </c>
      <c r="G137" s="30" t="e">
        <f>STOCK!#REF!</f>
        <v>#REF!</v>
      </c>
      <c r="H137" s="30" t="e">
        <f>STOCK!#REF!</f>
        <v>#REF!</v>
      </c>
      <c r="I137" s="30" t="e">
        <f>STOCK!#REF!</f>
        <v>#REF!</v>
      </c>
      <c r="J137" s="30">
        <f>STOCK!H136</f>
        <v>25</v>
      </c>
      <c r="K137" s="30">
        <f>STOCK!I136</f>
        <v>19.666666666666664</v>
      </c>
      <c r="L137" s="30" t="e">
        <f>STOCK!#REF!</f>
        <v>#REF!</v>
      </c>
      <c r="U137" s="30">
        <v>1</v>
      </c>
      <c r="V137" s="30">
        <f>STOCK!L136</f>
        <v>1</v>
      </c>
      <c r="X137" s="30">
        <v>0</v>
      </c>
      <c r="Y137" s="30">
        <f t="shared" si="2"/>
        <v>1</v>
      </c>
      <c r="AG137" s="30" t="str">
        <f>STOCK!A136</f>
        <v>UB0100</v>
      </c>
      <c r="AI137" s="30">
        <v>0</v>
      </c>
    </row>
    <row r="138" spans="1:35" x14ac:dyDescent="0.15">
      <c r="A138" s="30" t="str">
        <f>STOCK!C137</f>
        <v>PRODUCT</v>
      </c>
      <c r="B138" s="30" t="str">
        <f>STOCK!D137</f>
        <v>Vestidos</v>
      </c>
      <c r="C138" s="30" t="str">
        <f>STOCK!E137</f>
        <v>Vestido línea A con cremallera trasera</v>
      </c>
      <c r="D138" s="30" t="str">
        <f>STOCK!F137</f>
        <v>Talla L</v>
      </c>
      <c r="E138" s="30" t="str">
        <f>STOCK!G137</f>
        <v>SHEIN</v>
      </c>
      <c r="F138" s="30" t="e">
        <f>STOCK!#REF!</f>
        <v>#REF!</v>
      </c>
      <c r="G138" s="30" t="e">
        <f>STOCK!#REF!</f>
        <v>#REF!</v>
      </c>
      <c r="H138" s="30" t="e">
        <f>STOCK!#REF!</f>
        <v>#REF!</v>
      </c>
      <c r="I138" s="30" t="e">
        <f>STOCK!#REF!</f>
        <v>#REF!</v>
      </c>
      <c r="J138" s="30">
        <f>STOCK!H137</f>
        <v>27</v>
      </c>
      <c r="K138" s="30">
        <f>STOCK!I137</f>
        <v>24.43333333333333</v>
      </c>
      <c r="L138" s="30" t="e">
        <f>STOCK!#REF!</f>
        <v>#REF!</v>
      </c>
      <c r="U138" s="30">
        <v>1</v>
      </c>
      <c r="V138" s="30">
        <f>STOCK!L137</f>
        <v>1</v>
      </c>
      <c r="X138" s="30">
        <v>0</v>
      </c>
      <c r="Y138" s="30">
        <f t="shared" si="2"/>
        <v>1</v>
      </c>
      <c r="AG138" s="30" t="str">
        <f>STOCK!A137</f>
        <v>UB0101</v>
      </c>
      <c r="AI138" s="30">
        <v>0</v>
      </c>
    </row>
    <row r="139" spans="1:35" x14ac:dyDescent="0.15">
      <c r="A139" s="30" t="str">
        <f>STOCK!C138</f>
        <v>PRODUCT</v>
      </c>
      <c r="B139" s="30" t="str">
        <f>STOCK!D138</f>
        <v>Vestidos</v>
      </c>
      <c r="C139" s="30" t="str">
        <f>STOCK!E138</f>
        <v>Vestido línea A unicolor con cremallera trasera</v>
      </c>
      <c r="D139" s="30" t="str">
        <f>STOCK!F138</f>
        <v>Talla M</v>
      </c>
      <c r="E139" s="30" t="str">
        <f>STOCK!G138</f>
        <v>SHEIN</v>
      </c>
      <c r="F139" s="30" t="e">
        <f>STOCK!#REF!</f>
        <v>#REF!</v>
      </c>
      <c r="G139" s="30" t="e">
        <f>STOCK!#REF!</f>
        <v>#REF!</v>
      </c>
      <c r="H139" s="30" t="e">
        <f>STOCK!#REF!</f>
        <v>#REF!</v>
      </c>
      <c r="I139" s="30" t="e">
        <f>STOCK!#REF!</f>
        <v>#REF!</v>
      </c>
      <c r="J139" s="30">
        <f>STOCK!H138</f>
        <v>27</v>
      </c>
      <c r="K139" s="30">
        <f>STOCK!I138</f>
        <v>24.43333333333333</v>
      </c>
      <c r="L139" s="30" t="e">
        <f>STOCK!#REF!</f>
        <v>#REF!</v>
      </c>
      <c r="U139" s="30">
        <v>1</v>
      </c>
      <c r="V139" s="30">
        <f>STOCK!L138</f>
        <v>1</v>
      </c>
      <c r="X139" s="30">
        <v>0</v>
      </c>
      <c r="Y139" s="30">
        <f t="shared" si="2"/>
        <v>1</v>
      </c>
      <c r="AG139" s="30" t="str">
        <f>STOCK!A138</f>
        <v>UB0102</v>
      </c>
      <c r="AI139" s="30">
        <v>0</v>
      </c>
    </row>
    <row r="140" spans="1:35" x14ac:dyDescent="0.15">
      <c r="A140" s="30" t="str">
        <f>STOCK!C139</f>
        <v>PRODUCT</v>
      </c>
      <c r="B140" s="30" t="str">
        <f>STOCK!D139</f>
        <v>Conjuntos</v>
      </c>
      <c r="C140" s="30" t="str">
        <f>STOCK!E139</f>
        <v>Conjunto Top corto &amp; Falda bajo con abertura</v>
      </c>
      <c r="D140" s="30" t="str">
        <f>STOCK!F139</f>
        <v>Talla XS</v>
      </c>
      <c r="E140" s="30" t="str">
        <f>STOCK!G139</f>
        <v>SHEIN</v>
      </c>
      <c r="F140" s="30" t="e">
        <f>STOCK!#REF!</f>
        <v>#REF!</v>
      </c>
      <c r="G140" s="30" t="e">
        <f>STOCK!#REF!</f>
        <v>#REF!</v>
      </c>
      <c r="H140" s="30" t="e">
        <f>STOCK!#REF!</f>
        <v>#REF!</v>
      </c>
      <c r="I140" s="30" t="e">
        <f>STOCK!#REF!</f>
        <v>#REF!</v>
      </c>
      <c r="J140" s="30">
        <f>STOCK!H139</f>
        <v>30</v>
      </c>
      <c r="K140" s="30">
        <f>STOCK!I139</f>
        <v>26.246666666666666</v>
      </c>
      <c r="L140" s="30" t="e">
        <f>STOCK!#REF!</f>
        <v>#REF!</v>
      </c>
      <c r="U140" s="30">
        <v>1</v>
      </c>
      <c r="V140" s="30">
        <f>STOCK!L139</f>
        <v>1</v>
      </c>
      <c r="X140" s="30">
        <v>0</v>
      </c>
      <c r="Y140" s="30">
        <f t="shared" si="2"/>
        <v>1</v>
      </c>
      <c r="AG140" s="30" t="str">
        <f>STOCK!A139</f>
        <v>UB0103</v>
      </c>
      <c r="AI140" s="30">
        <v>0</v>
      </c>
    </row>
    <row r="141" spans="1:35" x14ac:dyDescent="0.15">
      <c r="A141" s="30" t="str">
        <f>STOCK!C140</f>
        <v>PRODUCT</v>
      </c>
      <c r="B141" s="30" t="str">
        <f>STOCK!D140</f>
        <v>Conjuntos</v>
      </c>
      <c r="C141" s="30" t="str">
        <f>STOCK!E140</f>
        <v>Conjuntot Top corto &amp; Pantalones</v>
      </c>
      <c r="D141" s="30" t="str">
        <f>STOCK!F140</f>
        <v>Talla S</v>
      </c>
      <c r="E141" s="30" t="str">
        <f>STOCK!G140</f>
        <v>SHEIN</v>
      </c>
      <c r="F141" s="30" t="e">
        <f>STOCK!#REF!</f>
        <v>#REF!</v>
      </c>
      <c r="G141" s="30" t="e">
        <f>STOCK!#REF!</f>
        <v>#REF!</v>
      </c>
      <c r="H141" s="30" t="e">
        <f>STOCK!#REF!</f>
        <v>#REF!</v>
      </c>
      <c r="I141" s="30" t="e">
        <f>STOCK!#REF!</f>
        <v>#REF!</v>
      </c>
      <c r="J141" s="30">
        <f>STOCK!H140</f>
        <v>35</v>
      </c>
      <c r="K141" s="30">
        <f>STOCK!I140</f>
        <v>27.553333333333335</v>
      </c>
      <c r="L141" s="30" t="e">
        <f>STOCK!#REF!</f>
        <v>#REF!</v>
      </c>
      <c r="U141" s="30">
        <v>1</v>
      </c>
      <c r="V141" s="30">
        <f>STOCK!L140</f>
        <v>0</v>
      </c>
      <c r="X141" s="30">
        <v>0</v>
      </c>
      <c r="Y141" s="30">
        <f t="shared" si="2"/>
        <v>0</v>
      </c>
      <c r="AG141" s="30" t="str">
        <f>STOCK!A140</f>
        <v>UB0104</v>
      </c>
      <c r="AI141" s="30">
        <v>0</v>
      </c>
    </row>
    <row r="142" spans="1:35" x14ac:dyDescent="0.15">
      <c r="A142" s="30" t="str">
        <f>STOCK!C141</f>
        <v>PRODUCT</v>
      </c>
      <c r="B142" s="30" t="str">
        <f>STOCK!D141</f>
        <v>Partes-de-abajo</v>
      </c>
      <c r="C142" s="30" t="str">
        <f>STOCK!E141</f>
        <v>Falda en mezclilla de talle alto con abertura</v>
      </c>
      <c r="D142" s="30" t="str">
        <f>STOCK!F141</f>
        <v>Talla XS</v>
      </c>
      <c r="E142" s="30" t="str">
        <f>STOCK!G141</f>
        <v>SHEIN</v>
      </c>
      <c r="F142" s="30" t="e">
        <f>STOCK!#REF!</f>
        <v>#REF!</v>
      </c>
      <c r="G142" s="30" t="e">
        <f>STOCK!#REF!</f>
        <v>#REF!</v>
      </c>
      <c r="H142" s="30" t="e">
        <f>STOCK!#REF!</f>
        <v>#REF!</v>
      </c>
      <c r="I142" s="30" t="e">
        <f>STOCK!#REF!</f>
        <v>#REF!</v>
      </c>
      <c r="J142" s="30">
        <f>STOCK!H141</f>
        <v>35</v>
      </c>
      <c r="K142" s="30">
        <f>STOCK!I141</f>
        <v>28.5</v>
      </c>
      <c r="L142" s="30" t="e">
        <f>STOCK!#REF!</f>
        <v>#REF!</v>
      </c>
      <c r="U142" s="30">
        <v>1</v>
      </c>
      <c r="V142" s="30">
        <f>STOCK!L141</f>
        <v>0</v>
      </c>
      <c r="X142" s="30">
        <v>0</v>
      </c>
      <c r="Y142" s="30">
        <f t="shared" si="2"/>
        <v>0</v>
      </c>
      <c r="AG142" s="30" t="str">
        <f>STOCK!A141</f>
        <v>P0013</v>
      </c>
      <c r="AI142" s="30">
        <v>0</v>
      </c>
    </row>
    <row r="143" spans="1:35" x14ac:dyDescent="0.15">
      <c r="A143" s="30" t="str">
        <f>STOCK!C142</f>
        <v>PRODUCT</v>
      </c>
      <c r="B143" s="30" t="str">
        <f>STOCK!D142</f>
        <v>Conjuntos</v>
      </c>
      <c r="C143" s="30" t="str">
        <f>STOCK!E142</f>
        <v>Conjunto Top tubo corto &amp; Pantalones</v>
      </c>
      <c r="D143" s="30" t="str">
        <f>STOCK!F142</f>
        <v>Talla M</v>
      </c>
      <c r="E143" s="30" t="str">
        <f>STOCK!G142</f>
        <v>SHEIN</v>
      </c>
      <c r="F143" s="30" t="e">
        <f>STOCK!#REF!</f>
        <v>#REF!</v>
      </c>
      <c r="G143" s="30" t="e">
        <f>STOCK!#REF!</f>
        <v>#REF!</v>
      </c>
      <c r="H143" s="30" t="e">
        <f>STOCK!#REF!</f>
        <v>#REF!</v>
      </c>
      <c r="I143" s="30" t="e">
        <f>STOCK!#REF!</f>
        <v>#REF!</v>
      </c>
      <c r="J143" s="30">
        <f>STOCK!H142</f>
        <v>30</v>
      </c>
      <c r="K143" s="30">
        <f>STOCK!I142</f>
        <v>27</v>
      </c>
      <c r="L143" s="30" t="e">
        <f>STOCK!#REF!</f>
        <v>#REF!</v>
      </c>
      <c r="U143" s="30">
        <v>1</v>
      </c>
      <c r="V143" s="30">
        <f>STOCK!L142</f>
        <v>1</v>
      </c>
      <c r="X143" s="30">
        <v>0</v>
      </c>
      <c r="Y143" s="30">
        <f t="shared" si="2"/>
        <v>1</v>
      </c>
      <c r="AG143" s="30" t="str">
        <f>STOCK!A142</f>
        <v>UB0105</v>
      </c>
      <c r="AI143" s="30">
        <v>0</v>
      </c>
    </row>
    <row r="144" spans="1:35" x14ac:dyDescent="0.15">
      <c r="A144" s="30" t="str">
        <f>STOCK!C143</f>
        <v>PRODUCT</v>
      </c>
      <c r="B144" s="30" t="str">
        <f>STOCK!D143</f>
        <v>Vestidos</v>
      </c>
      <c r="C144" s="30" t="str">
        <f>STOCK!E143</f>
        <v>Vestido Tie-Dye Bohemio</v>
      </c>
      <c r="D144" s="30" t="str">
        <f>STOCK!F143</f>
        <v>Talla L</v>
      </c>
      <c r="E144" s="30" t="str">
        <f>STOCK!G143</f>
        <v>SHEIN</v>
      </c>
      <c r="F144" s="30" t="e">
        <f>STOCK!#REF!</f>
        <v>#REF!</v>
      </c>
      <c r="G144" s="30" t="e">
        <f>STOCK!#REF!</f>
        <v>#REF!</v>
      </c>
      <c r="H144" s="30" t="e">
        <f>STOCK!#REF!</f>
        <v>#REF!</v>
      </c>
      <c r="I144" s="30" t="e">
        <f>STOCK!#REF!</f>
        <v>#REF!</v>
      </c>
      <c r="J144" s="30">
        <f>STOCK!H143</f>
        <v>12</v>
      </c>
      <c r="K144" s="30">
        <f>STOCK!I143</f>
        <v>10.868333333333334</v>
      </c>
      <c r="L144" s="30" t="e">
        <f>STOCK!#REF!</f>
        <v>#REF!</v>
      </c>
      <c r="U144" s="30">
        <v>1</v>
      </c>
      <c r="V144" s="30">
        <f>STOCK!L143</f>
        <v>0</v>
      </c>
      <c r="X144" s="30">
        <v>0</v>
      </c>
      <c r="Y144" s="30">
        <f t="shared" si="2"/>
        <v>0</v>
      </c>
      <c r="AG144" s="30" t="str">
        <f>STOCK!A143</f>
        <v>V0041</v>
      </c>
      <c r="AI144" s="30">
        <v>0</v>
      </c>
    </row>
    <row r="145" spans="1:35" x14ac:dyDescent="0.15">
      <c r="A145" s="30" t="str">
        <f>STOCK!C144</f>
        <v>PRODUCT</v>
      </c>
      <c r="B145" s="30" t="str">
        <f>STOCK!D144</f>
        <v>Vestidos</v>
      </c>
      <c r="C145" s="30" t="str">
        <f>STOCK!E144</f>
        <v>Vestido camisero con cinturón</v>
      </c>
      <c r="D145" s="30" t="str">
        <f>STOCK!F144</f>
        <v>Talla S</v>
      </c>
      <c r="E145" s="30" t="str">
        <f>STOCK!G144</f>
        <v>SHEIN</v>
      </c>
      <c r="F145" s="30" t="e">
        <f>STOCK!#REF!</f>
        <v>#REF!</v>
      </c>
      <c r="G145" s="30" t="e">
        <f>STOCK!#REF!</f>
        <v>#REF!</v>
      </c>
      <c r="H145" s="30" t="e">
        <f>STOCK!#REF!</f>
        <v>#REF!</v>
      </c>
      <c r="I145" s="30" t="e">
        <f>STOCK!#REF!</f>
        <v>#REF!</v>
      </c>
      <c r="J145" s="30">
        <f>STOCK!H144</f>
        <v>20</v>
      </c>
      <c r="K145" s="30">
        <f>STOCK!I144</f>
        <v>19.524999999999999</v>
      </c>
      <c r="L145" s="30" t="e">
        <f>STOCK!#REF!</f>
        <v>#REF!</v>
      </c>
      <c r="U145" s="30">
        <v>1</v>
      </c>
      <c r="V145" s="30">
        <f>STOCK!L144</f>
        <v>1</v>
      </c>
      <c r="X145" s="30">
        <v>0</v>
      </c>
      <c r="Y145" s="30">
        <f t="shared" si="2"/>
        <v>1</v>
      </c>
      <c r="AG145" s="30" t="str">
        <f>STOCK!A144</f>
        <v>UB0106</v>
      </c>
      <c r="AI145" s="30">
        <v>0</v>
      </c>
    </row>
    <row r="146" spans="1:35" x14ac:dyDescent="0.15">
      <c r="A146" s="30" t="str">
        <f>STOCK!C145</f>
        <v>PRODUCT</v>
      </c>
      <c r="B146" s="30" t="str">
        <f>STOCK!D145</f>
        <v>Vestidos</v>
      </c>
      <c r="C146" s="30" t="str">
        <f>STOCK!E145</f>
        <v>Vestido tubo con abertura de muslo con abertura</v>
      </c>
      <c r="D146" s="30" t="str">
        <f>STOCK!F145</f>
        <v>Talla L</v>
      </c>
      <c r="E146" s="30" t="str">
        <f>STOCK!G145</f>
        <v>SHEIN</v>
      </c>
      <c r="F146" s="30" t="e">
        <f>STOCK!#REF!</f>
        <v>#REF!</v>
      </c>
      <c r="G146" s="30" t="e">
        <f>STOCK!#REF!</f>
        <v>#REF!</v>
      </c>
      <c r="H146" s="30" t="e">
        <f>STOCK!#REF!</f>
        <v>#REF!</v>
      </c>
      <c r="I146" s="30" t="e">
        <f>STOCK!#REF!</f>
        <v>#REF!</v>
      </c>
      <c r="J146" s="30">
        <f>STOCK!H145</f>
        <v>16</v>
      </c>
      <c r="K146" s="30">
        <f>STOCK!I145</f>
        <v>18.21</v>
      </c>
      <c r="L146" s="30" t="e">
        <f>STOCK!#REF!</f>
        <v>#REF!</v>
      </c>
      <c r="U146" s="30">
        <v>1</v>
      </c>
      <c r="V146" s="30">
        <f>STOCK!L145</f>
        <v>0</v>
      </c>
      <c r="X146" s="30">
        <v>0</v>
      </c>
      <c r="Y146" s="30">
        <f t="shared" si="2"/>
        <v>0</v>
      </c>
      <c r="AG146" s="30" t="str">
        <f>STOCK!A145</f>
        <v>V0043</v>
      </c>
      <c r="AI146" s="30">
        <v>0</v>
      </c>
    </row>
    <row r="147" spans="1:35" x14ac:dyDescent="0.15">
      <c r="A147" s="30" t="str">
        <f>STOCK!C146</f>
        <v>PRODUCT</v>
      </c>
      <c r="B147" s="30" t="str">
        <f>STOCK!D146</f>
        <v>Vestidos</v>
      </c>
      <c r="C147" s="30" t="str">
        <f>STOCK!E146</f>
        <v xml:space="preserve">Vestido ajustado con abertura de muslo </v>
      </c>
      <c r="D147" s="30" t="str">
        <f>STOCK!F146</f>
        <v>Talla M</v>
      </c>
      <c r="E147" s="30" t="str">
        <f>STOCK!G146</f>
        <v>SHEIN</v>
      </c>
      <c r="F147" s="30" t="e">
        <f>STOCK!#REF!</f>
        <v>#REF!</v>
      </c>
      <c r="G147" s="30" t="e">
        <f>STOCK!#REF!</f>
        <v>#REF!</v>
      </c>
      <c r="H147" s="30" t="e">
        <f>STOCK!#REF!</f>
        <v>#REF!</v>
      </c>
      <c r="I147" s="30" t="e">
        <f>STOCK!#REF!</f>
        <v>#REF!</v>
      </c>
      <c r="J147" s="30">
        <f>STOCK!H146</f>
        <v>18</v>
      </c>
      <c r="K147" s="30">
        <f>STOCK!I146</f>
        <v>18.21</v>
      </c>
      <c r="L147" s="30" t="e">
        <f>STOCK!#REF!</f>
        <v>#REF!</v>
      </c>
      <c r="U147" s="30">
        <v>1</v>
      </c>
      <c r="V147" s="30">
        <f>STOCK!L146</f>
        <v>1</v>
      </c>
      <c r="X147" s="30">
        <v>0</v>
      </c>
      <c r="Y147" s="30">
        <f t="shared" si="2"/>
        <v>1</v>
      </c>
      <c r="AG147" s="30" t="str">
        <f>STOCK!A146</f>
        <v>UB0107</v>
      </c>
      <c r="AI147" s="30">
        <v>0</v>
      </c>
    </row>
    <row r="148" spans="1:35" x14ac:dyDescent="0.15">
      <c r="A148" s="30" t="str">
        <f>STOCK!C147</f>
        <v>PRODUCT</v>
      </c>
      <c r="B148" s="30" t="str">
        <f>STOCK!D147</f>
        <v>Vestidos</v>
      </c>
      <c r="C148" s="30" t="str">
        <f>STOCK!E147</f>
        <v>Vestido floral con cinturón</v>
      </c>
      <c r="D148" s="30" t="str">
        <f>STOCK!F147</f>
        <v>Talla XXL</v>
      </c>
      <c r="E148" s="30" t="str">
        <f>STOCK!G147</f>
        <v>SHEIN</v>
      </c>
      <c r="F148" s="30" t="e">
        <f>STOCK!#REF!</f>
        <v>#REF!</v>
      </c>
      <c r="G148" s="30" t="e">
        <f>STOCK!#REF!</f>
        <v>#REF!</v>
      </c>
      <c r="H148" s="30" t="e">
        <f>STOCK!#REF!</f>
        <v>#REF!</v>
      </c>
      <c r="I148" s="30" t="e">
        <f>STOCK!#REF!</f>
        <v>#REF!</v>
      </c>
      <c r="J148" s="30">
        <f>STOCK!H147</f>
        <v>16</v>
      </c>
      <c r="K148" s="30">
        <f>STOCK!I147</f>
        <v>14.342499999999998</v>
      </c>
      <c r="L148" s="30" t="e">
        <f>STOCK!#REF!</f>
        <v>#REF!</v>
      </c>
      <c r="U148" s="30">
        <v>1</v>
      </c>
      <c r="V148" s="30">
        <f>STOCK!L147</f>
        <v>0</v>
      </c>
      <c r="X148" s="30">
        <v>0</v>
      </c>
      <c r="Y148" s="30">
        <f t="shared" si="2"/>
        <v>0</v>
      </c>
      <c r="AG148" s="30" t="str">
        <f>STOCK!A147</f>
        <v>UB0108</v>
      </c>
      <c r="AI148" s="30">
        <v>0</v>
      </c>
    </row>
    <row r="149" spans="1:35" x14ac:dyDescent="0.15">
      <c r="A149" s="30" t="str">
        <f>STOCK!C148</f>
        <v>PRODUCT</v>
      </c>
      <c r="B149" s="30" t="str">
        <f>STOCK!D148</f>
        <v>Vestidos</v>
      </c>
      <c r="C149" s="30" t="str">
        <f>STOCK!E148</f>
        <v xml:space="preserve">Vestido cruzado de lunares </v>
      </c>
      <c r="D149" s="30" t="str">
        <f>STOCK!F148</f>
        <v>Talla XS</v>
      </c>
      <c r="E149" s="30" t="str">
        <f>STOCK!G148</f>
        <v>SHEIN</v>
      </c>
      <c r="F149" s="30" t="e">
        <f>STOCK!#REF!</f>
        <v>#REF!</v>
      </c>
      <c r="G149" s="30" t="e">
        <f>STOCK!#REF!</f>
        <v>#REF!</v>
      </c>
      <c r="H149" s="30" t="e">
        <f>STOCK!#REF!</f>
        <v>#REF!</v>
      </c>
      <c r="I149" s="30" t="e">
        <f>STOCK!#REF!</f>
        <v>#REF!</v>
      </c>
      <c r="J149" s="30">
        <f>STOCK!H148</f>
        <v>15</v>
      </c>
      <c r="K149" s="30">
        <f>STOCK!I148</f>
        <v>19.082500000000003</v>
      </c>
      <c r="L149" s="30" t="e">
        <f>STOCK!#REF!</f>
        <v>#REF!</v>
      </c>
      <c r="U149" s="30">
        <v>1</v>
      </c>
      <c r="V149" s="30">
        <f>STOCK!L148</f>
        <v>0</v>
      </c>
      <c r="X149" s="30">
        <v>0</v>
      </c>
      <c r="Y149" s="30">
        <f t="shared" si="2"/>
        <v>0</v>
      </c>
      <c r="AG149" s="30" t="str">
        <f>STOCK!A148</f>
        <v>V0046</v>
      </c>
      <c r="AI149" s="30">
        <v>0</v>
      </c>
    </row>
    <row r="150" spans="1:35" x14ac:dyDescent="0.15">
      <c r="A150" s="30" t="str">
        <f>STOCK!C149</f>
        <v>PRODUCT</v>
      </c>
      <c r="B150" s="30" t="str">
        <f>STOCK!D149</f>
        <v>Vestidos</v>
      </c>
      <c r="C150" s="30" t="str">
        <f>STOCK!E149</f>
        <v xml:space="preserve">Vestido cruzado de lunares </v>
      </c>
      <c r="D150" s="30" t="str">
        <f>STOCK!F149</f>
        <v>Talla S</v>
      </c>
      <c r="E150" s="30" t="str">
        <f>STOCK!G149</f>
        <v>SHEIN</v>
      </c>
      <c r="F150" s="30" t="e">
        <f>STOCK!#REF!</f>
        <v>#REF!</v>
      </c>
      <c r="G150" s="30" t="e">
        <f>STOCK!#REF!</f>
        <v>#REF!</v>
      </c>
      <c r="H150" s="30" t="e">
        <f>STOCK!#REF!</f>
        <v>#REF!</v>
      </c>
      <c r="I150" s="30" t="e">
        <f>STOCK!#REF!</f>
        <v>#REF!</v>
      </c>
      <c r="J150" s="30">
        <f>STOCK!H149</f>
        <v>25</v>
      </c>
      <c r="K150" s="30">
        <f>STOCK!I149</f>
        <v>19.082500000000003</v>
      </c>
      <c r="L150" s="30" t="e">
        <f>STOCK!#REF!</f>
        <v>#REF!</v>
      </c>
      <c r="U150" s="30">
        <v>1</v>
      </c>
      <c r="V150" s="30">
        <f>STOCK!L149</f>
        <v>0</v>
      </c>
      <c r="X150" s="30">
        <v>0</v>
      </c>
      <c r="Y150" s="30">
        <f t="shared" si="2"/>
        <v>0</v>
      </c>
      <c r="AG150" s="30" t="str">
        <f>STOCK!A149</f>
        <v>V0047</v>
      </c>
      <c r="AI150" s="30">
        <v>0</v>
      </c>
    </row>
    <row r="151" spans="1:35" x14ac:dyDescent="0.15">
      <c r="A151" s="30" t="str">
        <f>STOCK!C150</f>
        <v>PRODUCT</v>
      </c>
      <c r="B151" s="30" t="str">
        <f>STOCK!D150</f>
        <v>Vestidos</v>
      </c>
      <c r="C151" s="30" t="str">
        <f>STOCK!E150</f>
        <v>Vestido healter dama de honor</v>
      </c>
      <c r="D151" s="30" t="str">
        <f>STOCK!F150</f>
        <v>Talla XS</v>
      </c>
      <c r="E151" s="30" t="str">
        <f>STOCK!G150</f>
        <v>SHEIN</v>
      </c>
      <c r="F151" s="30" t="e">
        <f>STOCK!#REF!</f>
        <v>#REF!</v>
      </c>
      <c r="G151" s="30" t="e">
        <f>STOCK!#REF!</f>
        <v>#REF!</v>
      </c>
      <c r="H151" s="30" t="e">
        <f>STOCK!#REF!</f>
        <v>#REF!</v>
      </c>
      <c r="I151" s="30" t="e">
        <f>STOCK!#REF!</f>
        <v>#REF!</v>
      </c>
      <c r="J151" s="30">
        <f>STOCK!H150</f>
        <v>22</v>
      </c>
      <c r="K151" s="30">
        <f>STOCK!I150</f>
        <v>21.710833333333333</v>
      </c>
      <c r="L151" s="30" t="e">
        <f>STOCK!#REF!</f>
        <v>#REF!</v>
      </c>
      <c r="U151" s="30">
        <v>1</v>
      </c>
      <c r="V151" s="30">
        <f>STOCK!L150</f>
        <v>1</v>
      </c>
      <c r="X151" s="30">
        <v>0</v>
      </c>
      <c r="Y151" s="30">
        <f t="shared" si="2"/>
        <v>1</v>
      </c>
      <c r="AG151" s="30" t="str">
        <f>STOCK!A150</f>
        <v>UB0109</v>
      </c>
      <c r="AI151" s="30">
        <v>0</v>
      </c>
    </row>
    <row r="152" spans="1:35" x14ac:dyDescent="0.15">
      <c r="A152" s="30" t="str">
        <f>STOCK!C151</f>
        <v>PRODUCT</v>
      </c>
      <c r="B152" s="30" t="str">
        <f>STOCK!D151</f>
        <v>Vestidos</v>
      </c>
      <c r="C152" s="30" t="str">
        <f>STOCK!E151</f>
        <v>Vestido healter dama de honor</v>
      </c>
      <c r="D152" s="30" t="str">
        <f>STOCK!F151</f>
        <v>Talla S</v>
      </c>
      <c r="E152" s="30" t="str">
        <f>STOCK!G151</f>
        <v>SHEIN</v>
      </c>
      <c r="F152" s="30" t="e">
        <f>STOCK!#REF!</f>
        <v>#REF!</v>
      </c>
      <c r="G152" s="30" t="e">
        <f>STOCK!#REF!</f>
        <v>#REF!</v>
      </c>
      <c r="H152" s="30" t="e">
        <f>STOCK!#REF!</f>
        <v>#REF!</v>
      </c>
      <c r="I152" s="30" t="e">
        <f>STOCK!#REF!</f>
        <v>#REF!</v>
      </c>
      <c r="J152" s="30">
        <f>STOCK!H151</f>
        <v>22</v>
      </c>
      <c r="K152" s="30">
        <f>STOCK!I151</f>
        <v>21.710833333333333</v>
      </c>
      <c r="L152" s="30" t="e">
        <f>STOCK!#REF!</f>
        <v>#REF!</v>
      </c>
      <c r="U152" s="30">
        <v>1</v>
      </c>
      <c r="V152" s="30">
        <f>STOCK!L151</f>
        <v>1</v>
      </c>
      <c r="X152" s="30">
        <v>0</v>
      </c>
      <c r="Y152" s="30">
        <f t="shared" si="2"/>
        <v>1</v>
      </c>
      <c r="AG152" s="30" t="str">
        <f>STOCK!A151</f>
        <v>UB0110</v>
      </c>
      <c r="AI152" s="30">
        <v>0</v>
      </c>
    </row>
    <row r="153" spans="1:35" x14ac:dyDescent="0.15">
      <c r="A153" s="30" t="str">
        <f>STOCK!C152</f>
        <v>PRODUCT</v>
      </c>
      <c r="B153" s="30" t="str">
        <f>STOCK!D152</f>
        <v>Vestidos</v>
      </c>
      <c r="C153" s="30" t="str">
        <f>STOCK!E152</f>
        <v>Vestido healter dama de honor</v>
      </c>
      <c r="D153" s="30" t="str">
        <f>STOCK!F152</f>
        <v>Talla M</v>
      </c>
      <c r="E153" s="30" t="str">
        <f>STOCK!G152</f>
        <v>SHEIN</v>
      </c>
      <c r="F153" s="30" t="e">
        <f>STOCK!#REF!</f>
        <v>#REF!</v>
      </c>
      <c r="G153" s="30" t="e">
        <f>STOCK!#REF!</f>
        <v>#REF!</v>
      </c>
      <c r="H153" s="30" t="e">
        <f>STOCK!#REF!</f>
        <v>#REF!</v>
      </c>
      <c r="I153" s="30" t="e">
        <f>STOCK!#REF!</f>
        <v>#REF!</v>
      </c>
      <c r="J153" s="30">
        <f>STOCK!H152</f>
        <v>22</v>
      </c>
      <c r="K153" s="30">
        <f>STOCK!I152</f>
        <v>21.710833333333333</v>
      </c>
      <c r="L153" s="30" t="e">
        <f>STOCK!#REF!</f>
        <v>#REF!</v>
      </c>
      <c r="U153" s="30">
        <v>1</v>
      </c>
      <c r="V153" s="30">
        <f>STOCK!L152</f>
        <v>1</v>
      </c>
      <c r="X153" s="30">
        <v>0</v>
      </c>
      <c r="Y153" s="30">
        <f t="shared" si="2"/>
        <v>1</v>
      </c>
      <c r="AG153" s="30" t="str">
        <f>STOCK!A152</f>
        <v>UB0111</v>
      </c>
      <c r="AI153" s="30">
        <v>0</v>
      </c>
    </row>
    <row r="154" spans="1:35" x14ac:dyDescent="0.15">
      <c r="A154" s="30" t="str">
        <f>STOCK!C153</f>
        <v>PRODUCT</v>
      </c>
      <c r="B154" s="30" t="str">
        <f>STOCK!D153</f>
        <v>Blusas</v>
      </c>
      <c r="C154" s="30" t="str">
        <f>STOCK!E153</f>
        <v xml:space="preserve"> Body de encaje</v>
      </c>
      <c r="D154" s="30" t="str">
        <f>STOCK!F153</f>
        <v>Talla XS</v>
      </c>
      <c r="E154" s="30" t="str">
        <f>STOCK!G153</f>
        <v>SHEIN</v>
      </c>
      <c r="F154" s="30" t="e">
        <f>STOCK!#REF!</f>
        <v>#REF!</v>
      </c>
      <c r="G154" s="30" t="e">
        <f>STOCK!#REF!</f>
        <v>#REF!</v>
      </c>
      <c r="H154" s="30" t="e">
        <f>STOCK!#REF!</f>
        <v>#REF!</v>
      </c>
      <c r="I154" s="30" t="e">
        <f>STOCK!#REF!</f>
        <v>#REF!</v>
      </c>
      <c r="J154" s="30">
        <f>STOCK!H153</f>
        <v>10</v>
      </c>
      <c r="K154" s="30">
        <f>STOCK!I153</f>
        <v>7.25</v>
      </c>
      <c r="L154" s="30" t="e">
        <f>STOCK!#REF!</f>
        <v>#REF!</v>
      </c>
      <c r="U154" s="30">
        <v>1</v>
      </c>
      <c r="V154" s="30">
        <f>STOCK!L153</f>
        <v>2</v>
      </c>
      <c r="X154" s="30">
        <v>0</v>
      </c>
      <c r="Y154" s="30">
        <f t="shared" si="2"/>
        <v>1</v>
      </c>
      <c r="AG154" s="30" t="str">
        <f>STOCK!A153</f>
        <v>UB0112</v>
      </c>
      <c r="AI154" s="30">
        <v>0</v>
      </c>
    </row>
    <row r="155" spans="1:35" x14ac:dyDescent="0.15">
      <c r="A155" s="30" t="str">
        <f>STOCK!C154</f>
        <v>PRODUCT</v>
      </c>
      <c r="B155" s="30" t="str">
        <f>STOCK!D154</f>
        <v>Vestidos</v>
      </c>
      <c r="C155" s="30" t="str">
        <f>STOCK!E154</f>
        <v>Vestido con diseño de cadena</v>
      </c>
      <c r="D155" s="30" t="str">
        <f>STOCK!F154</f>
        <v>Talla XS</v>
      </c>
      <c r="E155" s="30" t="str">
        <f>STOCK!G154</f>
        <v>SHEIN</v>
      </c>
      <c r="F155" s="30" t="e">
        <f>STOCK!#REF!</f>
        <v>#REF!</v>
      </c>
      <c r="G155" s="30" t="e">
        <f>STOCK!#REF!</f>
        <v>#REF!</v>
      </c>
      <c r="H155" s="30" t="e">
        <f>STOCK!#REF!</f>
        <v>#REF!</v>
      </c>
      <c r="I155" s="30" t="e">
        <f>STOCK!#REF!</f>
        <v>#REF!</v>
      </c>
      <c r="J155" s="30">
        <f>STOCK!H154</f>
        <v>22</v>
      </c>
      <c r="K155" s="30">
        <f>STOCK!I154</f>
        <v>20.196666666666669</v>
      </c>
      <c r="L155" s="30" t="e">
        <f>STOCK!#REF!</f>
        <v>#REF!</v>
      </c>
      <c r="U155" s="30">
        <v>1</v>
      </c>
      <c r="V155" s="30">
        <f>STOCK!L154</f>
        <v>1</v>
      </c>
      <c r="X155" s="30">
        <v>0</v>
      </c>
      <c r="Y155" s="30">
        <f t="shared" si="2"/>
        <v>1</v>
      </c>
      <c r="AG155" s="30" t="str">
        <f>STOCK!A154</f>
        <v>UB0113</v>
      </c>
      <c r="AI155" s="30">
        <v>0</v>
      </c>
    </row>
    <row r="156" spans="1:35" x14ac:dyDescent="0.15">
      <c r="A156" s="30" t="str">
        <f>STOCK!C155</f>
        <v>PRODUCT</v>
      </c>
      <c r="B156" s="30" t="str">
        <f>STOCK!D155</f>
        <v>Vestidos</v>
      </c>
      <c r="C156" s="30" t="str">
        <f>STOCK!E155</f>
        <v>SHEIN Belle Vestido de dama de honor de hombros descubiertos fruncido cruzado de satén</v>
      </c>
      <c r="D156" s="30" t="str">
        <f>STOCK!F155</f>
        <v>Talla XS</v>
      </c>
      <c r="E156" s="30" t="str">
        <f>STOCK!G155</f>
        <v>SHEIN</v>
      </c>
      <c r="F156" s="30" t="e">
        <f>STOCK!#REF!</f>
        <v>#REF!</v>
      </c>
      <c r="G156" s="30" t="e">
        <f>STOCK!#REF!</f>
        <v>#REF!</v>
      </c>
      <c r="H156" s="30" t="e">
        <f>STOCK!#REF!</f>
        <v>#REF!</v>
      </c>
      <c r="I156" s="30" t="e">
        <f>STOCK!#REF!</f>
        <v>#REF!</v>
      </c>
      <c r="J156" s="30">
        <f>STOCK!H155</f>
        <v>30</v>
      </c>
      <c r="K156" s="30">
        <f>STOCK!I155</f>
        <v>29.533333333333331</v>
      </c>
      <c r="L156" s="30" t="e">
        <f>STOCK!#REF!</f>
        <v>#REF!</v>
      </c>
      <c r="U156" s="30">
        <v>1</v>
      </c>
      <c r="V156" s="30">
        <f>STOCK!L155</f>
        <v>0</v>
      </c>
      <c r="X156" s="30">
        <v>0</v>
      </c>
      <c r="Y156" s="30">
        <f t="shared" si="2"/>
        <v>0</v>
      </c>
      <c r="AG156" s="30" t="str">
        <f>STOCK!A155</f>
        <v>V0052</v>
      </c>
      <c r="AI156" s="30">
        <v>0</v>
      </c>
    </row>
    <row r="157" spans="1:35" x14ac:dyDescent="0.15">
      <c r="A157" s="30" t="str">
        <f>STOCK!C156</f>
        <v>PRODUCT</v>
      </c>
      <c r="B157" s="30" t="str">
        <f>STOCK!D156</f>
        <v>Vestidos</v>
      </c>
      <c r="C157" s="30" t="str">
        <f>STOCK!E156</f>
        <v>Vestido bajo cruzado de tie dye</v>
      </c>
      <c r="D157" s="30" t="str">
        <f>STOCK!F156</f>
        <v>Talla S</v>
      </c>
      <c r="E157" s="30" t="str">
        <f>STOCK!G156</f>
        <v>SHEIN</v>
      </c>
      <c r="F157" s="30" t="e">
        <f>STOCK!#REF!</f>
        <v>#REF!</v>
      </c>
      <c r="G157" s="30" t="e">
        <f>STOCK!#REF!</f>
        <v>#REF!</v>
      </c>
      <c r="H157" s="30" t="e">
        <f>STOCK!#REF!</f>
        <v>#REF!</v>
      </c>
      <c r="I157" s="30" t="e">
        <f>STOCK!#REF!</f>
        <v>#REF!</v>
      </c>
      <c r="J157" s="30">
        <f>STOCK!H156</f>
        <v>16</v>
      </c>
      <c r="K157" s="30">
        <f>STOCK!I156</f>
        <v>16.305833333333332</v>
      </c>
      <c r="L157" s="30" t="e">
        <f>STOCK!#REF!</f>
        <v>#REF!</v>
      </c>
      <c r="U157" s="30">
        <v>1</v>
      </c>
      <c r="V157" s="30">
        <f>STOCK!L156</f>
        <v>0</v>
      </c>
      <c r="X157" s="30">
        <v>0</v>
      </c>
      <c r="Y157" s="30">
        <f t="shared" si="2"/>
        <v>0</v>
      </c>
      <c r="AG157" s="30" t="str">
        <f>STOCK!A156</f>
        <v>UB0114</v>
      </c>
      <c r="AI157" s="30">
        <v>0</v>
      </c>
    </row>
    <row r="158" spans="1:35" x14ac:dyDescent="0.15">
      <c r="A158" s="30" t="str">
        <f>STOCK!C157</f>
        <v>PRODUCT</v>
      </c>
      <c r="B158" s="30" t="str">
        <f>STOCK!D157</f>
        <v>Accesorios</v>
      </c>
      <c r="C158" s="30" t="str">
        <f>STOCK!E157</f>
        <v>Pañuelo con estampado de paisley</v>
      </c>
      <c r="D158" s="30" t="str">
        <f>STOCK!F157</f>
        <v>Talla única</v>
      </c>
      <c r="E158" s="30" t="str">
        <f>STOCK!G157</f>
        <v>SHEIN</v>
      </c>
      <c r="F158" s="30" t="e">
        <f>STOCK!#REF!</f>
        <v>#REF!</v>
      </c>
      <c r="G158" s="30" t="e">
        <f>STOCK!#REF!</f>
        <v>#REF!</v>
      </c>
      <c r="H158" s="30" t="e">
        <f>STOCK!#REF!</f>
        <v>#REF!</v>
      </c>
      <c r="I158" s="30" t="e">
        <f>STOCK!#REF!</f>
        <v>#REF!</v>
      </c>
      <c r="J158" s="30">
        <f>STOCK!H157</f>
        <v>3</v>
      </c>
      <c r="K158" s="30">
        <f>STOCK!I157</f>
        <v>1.8041666666666667</v>
      </c>
      <c r="L158" s="30" t="e">
        <f>STOCK!#REF!</f>
        <v>#REF!</v>
      </c>
      <c r="U158" s="30">
        <v>1</v>
      </c>
      <c r="V158" s="30">
        <f>STOCK!L157</f>
        <v>1</v>
      </c>
      <c r="X158" s="30">
        <v>0</v>
      </c>
      <c r="Y158" s="30">
        <f t="shared" si="2"/>
        <v>1</v>
      </c>
      <c r="AG158" s="30" t="str">
        <f>STOCK!A157</f>
        <v>UB0115</v>
      </c>
      <c r="AI158" s="30">
        <v>0</v>
      </c>
    </row>
    <row r="159" spans="1:35" x14ac:dyDescent="0.15">
      <c r="A159" s="30" t="str">
        <f>STOCK!C158</f>
        <v>PRODUCT</v>
      </c>
      <c r="B159" s="30" t="str">
        <f>STOCK!D158</f>
        <v>Vestidos</v>
      </c>
      <c r="C159" s="30" t="str">
        <f>STOCK!E158</f>
        <v>Vestido  fruncido de espalda cruzada</v>
      </c>
      <c r="D159" s="30" t="str">
        <f>STOCK!F158</f>
        <v>Talla XS</v>
      </c>
      <c r="E159" s="30" t="str">
        <f>STOCK!G158</f>
        <v>SHEIN</v>
      </c>
      <c r="F159" s="30" t="e">
        <f>STOCK!#REF!</f>
        <v>#REF!</v>
      </c>
      <c r="G159" s="30" t="e">
        <f>STOCK!#REF!</f>
        <v>#REF!</v>
      </c>
      <c r="H159" s="30" t="e">
        <f>STOCK!#REF!</f>
        <v>#REF!</v>
      </c>
      <c r="I159" s="30" t="e">
        <f>STOCK!#REF!</f>
        <v>#REF!</v>
      </c>
      <c r="J159" s="30">
        <f>STOCK!H158</f>
        <v>25</v>
      </c>
      <c r="K159" s="30">
        <f>STOCK!I158</f>
        <v>21.999166666666667</v>
      </c>
      <c r="L159" s="30" t="e">
        <f>STOCK!#REF!</f>
        <v>#REF!</v>
      </c>
      <c r="U159" s="30">
        <v>1</v>
      </c>
      <c r="V159" s="30">
        <f>STOCK!L158</f>
        <v>1</v>
      </c>
      <c r="X159" s="30">
        <v>0</v>
      </c>
      <c r="Y159" s="30">
        <f t="shared" si="2"/>
        <v>1</v>
      </c>
      <c r="AG159" s="30" t="str">
        <f>STOCK!A158</f>
        <v>UB0116</v>
      </c>
      <c r="AI159" s="30">
        <v>0</v>
      </c>
    </row>
    <row r="160" spans="1:35" x14ac:dyDescent="0.15">
      <c r="A160" s="30" t="str">
        <f>STOCK!C159</f>
        <v>PRODUCT</v>
      </c>
      <c r="B160" s="30" t="str">
        <f>STOCK!D159</f>
        <v>Vestidos</v>
      </c>
      <c r="C160" s="30" t="str">
        <f>STOCK!E159</f>
        <v>EMERY ROSE Vestido maxi floral con estampado de pañuelo de manga farol bajo con fruncido</v>
      </c>
      <c r="D160" s="30" t="str">
        <f>STOCK!F159</f>
        <v>Talla L</v>
      </c>
      <c r="E160" s="30" t="str">
        <f>STOCK!G159</f>
        <v>SHEIN</v>
      </c>
      <c r="F160" s="30" t="e">
        <f>STOCK!#REF!</f>
        <v>#REF!</v>
      </c>
      <c r="G160" s="30" t="e">
        <f>STOCK!#REF!</f>
        <v>#REF!</v>
      </c>
      <c r="H160" s="30" t="e">
        <f>STOCK!#REF!</f>
        <v>#REF!</v>
      </c>
      <c r="I160" s="30" t="e">
        <f>STOCK!#REF!</f>
        <v>#REF!</v>
      </c>
      <c r="J160" s="30">
        <f>STOCK!H159</f>
        <v>35</v>
      </c>
      <c r="K160" s="30">
        <f>STOCK!I159</f>
        <v>29.599166666666665</v>
      </c>
      <c r="L160" s="30" t="e">
        <f>STOCK!#REF!</f>
        <v>#REF!</v>
      </c>
      <c r="U160" s="30">
        <v>1</v>
      </c>
      <c r="V160" s="30">
        <f>STOCK!L159</f>
        <v>0</v>
      </c>
      <c r="X160" s="30">
        <v>0</v>
      </c>
      <c r="Y160" s="30">
        <f t="shared" si="2"/>
        <v>0</v>
      </c>
      <c r="AG160" s="30" t="str">
        <f>STOCK!A159</f>
        <v>V0055</v>
      </c>
      <c r="AI160" s="30">
        <v>0</v>
      </c>
    </row>
    <row r="161" spans="1:35" x14ac:dyDescent="0.15">
      <c r="A161" s="30" t="str">
        <f>STOCK!C160</f>
        <v>PRODUCT</v>
      </c>
      <c r="B161" s="30" t="str">
        <f>STOCK!D160</f>
        <v>Vestidos</v>
      </c>
      <c r="C161" s="30" t="str">
        <f>STOCK!E160</f>
        <v>Vestido elegante espalda corrida</v>
      </c>
      <c r="D161" s="30" t="str">
        <f>STOCK!F160</f>
        <v>Talla XS</v>
      </c>
      <c r="E161" s="30" t="str">
        <f>STOCK!G160</f>
        <v>SHEIN</v>
      </c>
      <c r="F161" s="30" t="e">
        <f>STOCK!#REF!</f>
        <v>#REF!</v>
      </c>
      <c r="G161" s="30" t="e">
        <f>STOCK!#REF!</f>
        <v>#REF!</v>
      </c>
      <c r="H161" s="30" t="e">
        <f>STOCK!#REF!</f>
        <v>#REF!</v>
      </c>
      <c r="I161" s="30" t="e">
        <f>STOCK!#REF!</f>
        <v>#REF!</v>
      </c>
      <c r="J161" s="30">
        <f>STOCK!H160</f>
        <v>22</v>
      </c>
      <c r="K161" s="30">
        <f>STOCK!I160</f>
        <v>21.256666666666664</v>
      </c>
      <c r="L161" s="30" t="e">
        <f>STOCK!#REF!</f>
        <v>#REF!</v>
      </c>
      <c r="U161" s="30">
        <v>1</v>
      </c>
      <c r="V161" s="30">
        <f>STOCK!L160</f>
        <v>1</v>
      </c>
      <c r="X161" s="30">
        <v>0</v>
      </c>
      <c r="Y161" s="30">
        <f t="shared" si="2"/>
        <v>1</v>
      </c>
      <c r="AG161" s="30" t="str">
        <f>STOCK!A160</f>
        <v>UB0117</v>
      </c>
      <c r="AI161" s="30">
        <v>0</v>
      </c>
    </row>
    <row r="162" spans="1:35" x14ac:dyDescent="0.15">
      <c r="A162" s="30" t="str">
        <f>STOCK!C161</f>
        <v>PRODUCT</v>
      </c>
      <c r="B162" s="30" t="str">
        <f>STOCK!D161</f>
        <v>Partes-de-abajo</v>
      </c>
      <c r="C162" s="30" t="str">
        <f>STOCK!E161</f>
        <v xml:space="preserve">Pantalones tejido de rayas </v>
      </c>
      <c r="D162" s="30" t="str">
        <f>STOCK!F161</f>
        <v>Talla XS</v>
      </c>
      <c r="E162" s="30" t="str">
        <f>STOCK!G161</f>
        <v>SHEIN</v>
      </c>
      <c r="F162" s="30" t="e">
        <f>STOCK!#REF!</f>
        <v>#REF!</v>
      </c>
      <c r="G162" s="30" t="e">
        <f>STOCK!#REF!</f>
        <v>#REF!</v>
      </c>
      <c r="H162" s="30" t="e">
        <f>STOCK!#REF!</f>
        <v>#REF!</v>
      </c>
      <c r="I162" s="30" t="e">
        <f>STOCK!#REF!</f>
        <v>#REF!</v>
      </c>
      <c r="J162" s="30">
        <f>STOCK!H161</f>
        <v>20</v>
      </c>
      <c r="K162" s="30">
        <f>STOCK!I161</f>
        <v>19.324999999999999</v>
      </c>
      <c r="L162" s="30" t="e">
        <f>STOCK!#REF!</f>
        <v>#REF!</v>
      </c>
      <c r="U162" s="30">
        <v>1</v>
      </c>
      <c r="V162" s="30">
        <f>STOCK!L161</f>
        <v>1</v>
      </c>
      <c r="X162" s="30">
        <v>0</v>
      </c>
      <c r="Y162" s="30">
        <f t="shared" si="2"/>
        <v>1</v>
      </c>
      <c r="AG162" s="30" t="str">
        <f>STOCK!A161</f>
        <v>UB0118</v>
      </c>
      <c r="AI162" s="30">
        <v>0</v>
      </c>
    </row>
    <row r="163" spans="1:35" x14ac:dyDescent="0.15">
      <c r="A163" s="30" t="str">
        <f>STOCK!C162</f>
        <v>PRODUCT</v>
      </c>
      <c r="B163" s="30" t="str">
        <f>STOCK!D162</f>
        <v>Partes-de-abajo</v>
      </c>
      <c r="C163" s="30" t="str">
        <f>STOCK!E162</f>
        <v xml:space="preserve">Pantalones tejido de rayas </v>
      </c>
      <c r="D163" s="30" t="str">
        <f>STOCK!F162</f>
        <v>Talla M</v>
      </c>
      <c r="E163" s="30" t="str">
        <f>STOCK!G162</f>
        <v>SHEIN</v>
      </c>
      <c r="F163" s="30" t="e">
        <f>STOCK!#REF!</f>
        <v>#REF!</v>
      </c>
      <c r="G163" s="30" t="e">
        <f>STOCK!#REF!</f>
        <v>#REF!</v>
      </c>
      <c r="H163" s="30" t="e">
        <f>STOCK!#REF!</f>
        <v>#REF!</v>
      </c>
      <c r="I163" s="30" t="e">
        <f>STOCK!#REF!</f>
        <v>#REF!</v>
      </c>
      <c r="J163" s="30">
        <f>STOCK!H162</f>
        <v>20</v>
      </c>
      <c r="K163" s="30">
        <f>STOCK!I162</f>
        <v>19.324999999999999</v>
      </c>
      <c r="L163" s="30" t="e">
        <f>STOCK!#REF!</f>
        <v>#REF!</v>
      </c>
      <c r="U163" s="30">
        <v>1</v>
      </c>
      <c r="V163" s="30">
        <f>STOCK!L162</f>
        <v>0</v>
      </c>
      <c r="X163" s="30">
        <v>0</v>
      </c>
      <c r="Y163" s="30">
        <f t="shared" si="2"/>
        <v>0</v>
      </c>
      <c r="AG163" s="30" t="str">
        <f>STOCK!A162</f>
        <v>UB0119</v>
      </c>
      <c r="AI163" s="30">
        <v>0</v>
      </c>
    </row>
    <row r="164" spans="1:35" x14ac:dyDescent="0.15">
      <c r="A164" s="30" t="str">
        <f>STOCK!C163</f>
        <v>PRODUCT</v>
      </c>
      <c r="B164" s="30" t="str">
        <f>STOCK!D163</f>
        <v>Vestidos</v>
      </c>
      <c r="C164" s="30" t="str">
        <f>STOCK!E163</f>
        <v xml:space="preserve">Vestido bajo con abertura </v>
      </c>
      <c r="D164" s="30" t="str">
        <f>STOCK!F163</f>
        <v>Talla XS</v>
      </c>
      <c r="E164" s="30" t="str">
        <f>STOCK!G163</f>
        <v>SHEIN</v>
      </c>
      <c r="F164" s="30" t="e">
        <f>STOCK!#REF!</f>
        <v>#REF!</v>
      </c>
      <c r="G164" s="30" t="e">
        <f>STOCK!#REF!</f>
        <v>#REF!</v>
      </c>
      <c r="H164" s="30" t="e">
        <f>STOCK!#REF!</f>
        <v>#REF!</v>
      </c>
      <c r="I164" s="30" t="e">
        <f>STOCK!#REF!</f>
        <v>#REF!</v>
      </c>
      <c r="J164" s="30">
        <f>STOCK!H163</f>
        <v>20</v>
      </c>
      <c r="K164" s="30">
        <f>STOCK!I163</f>
        <v>18.342500000000001</v>
      </c>
      <c r="L164" s="30" t="e">
        <f>STOCK!#REF!</f>
        <v>#REF!</v>
      </c>
      <c r="U164" s="30">
        <v>1</v>
      </c>
      <c r="V164" s="30">
        <f>STOCK!L163</f>
        <v>1</v>
      </c>
      <c r="X164" s="30">
        <v>0</v>
      </c>
      <c r="Y164" s="30">
        <f t="shared" si="2"/>
        <v>1</v>
      </c>
      <c r="AG164" s="30" t="str">
        <f>STOCK!A163</f>
        <v>UB0120</v>
      </c>
      <c r="AI164" s="30">
        <v>0</v>
      </c>
    </row>
    <row r="165" spans="1:35" x14ac:dyDescent="0.15">
      <c r="A165" s="30" t="str">
        <f>STOCK!C164</f>
        <v>PRODUCT</v>
      </c>
      <c r="B165" s="30" t="str">
        <f>STOCK!D164</f>
        <v>Vestidos</v>
      </c>
      <c r="C165" s="30" t="str">
        <f>STOCK!E164</f>
        <v>Vestido manga larga con cinturón</v>
      </c>
      <c r="D165" s="30" t="str">
        <f>STOCK!F164</f>
        <v>Talla XS</v>
      </c>
      <c r="E165" s="30" t="str">
        <f>STOCK!G164</f>
        <v>SHEIN</v>
      </c>
      <c r="F165" s="30" t="e">
        <f>STOCK!#REF!</f>
        <v>#REF!</v>
      </c>
      <c r="G165" s="30" t="e">
        <f>STOCK!#REF!</f>
        <v>#REF!</v>
      </c>
      <c r="H165" s="30" t="e">
        <f>STOCK!#REF!</f>
        <v>#REF!</v>
      </c>
      <c r="I165" s="30" t="e">
        <f>STOCK!#REF!</f>
        <v>#REF!</v>
      </c>
      <c r="J165" s="30">
        <f>STOCK!H164</f>
        <v>16</v>
      </c>
      <c r="K165" s="30">
        <f>STOCK!I164</f>
        <v>18.755833333333335</v>
      </c>
      <c r="L165" s="30" t="e">
        <f>STOCK!#REF!</f>
        <v>#REF!</v>
      </c>
      <c r="U165" s="30">
        <v>1</v>
      </c>
      <c r="V165" s="30">
        <f>STOCK!L164</f>
        <v>0</v>
      </c>
      <c r="X165" s="30">
        <v>0</v>
      </c>
      <c r="Y165" s="30">
        <f t="shared" si="2"/>
        <v>0</v>
      </c>
      <c r="AG165" s="30" t="str">
        <f>STOCK!A164</f>
        <v>UB0121</v>
      </c>
      <c r="AI165" s="30">
        <v>0</v>
      </c>
    </row>
    <row r="166" spans="1:35" x14ac:dyDescent="0.15">
      <c r="A166" s="30" t="str">
        <f>STOCK!C165</f>
        <v>PRODUCT</v>
      </c>
      <c r="B166" s="30" t="str">
        <f>STOCK!D165</f>
        <v>Vestidos</v>
      </c>
      <c r="C166" s="30" t="str">
        <f>STOCK!E165</f>
        <v>Vestido de un hombro con nudo</v>
      </c>
      <c r="D166" s="30" t="str">
        <f>STOCK!F165</f>
        <v>Talla XS</v>
      </c>
      <c r="E166" s="30" t="str">
        <f>STOCK!G165</f>
        <v>SHEIN</v>
      </c>
      <c r="F166" s="30" t="e">
        <f>STOCK!#REF!</f>
        <v>#REF!</v>
      </c>
      <c r="G166" s="30" t="e">
        <f>STOCK!#REF!</f>
        <v>#REF!</v>
      </c>
      <c r="H166" s="30" t="e">
        <f>STOCK!#REF!</f>
        <v>#REF!</v>
      </c>
      <c r="I166" s="30" t="e">
        <f>STOCK!#REF!</f>
        <v>#REF!</v>
      </c>
      <c r="J166" s="30">
        <f>STOCK!H165</f>
        <v>16</v>
      </c>
      <c r="K166" s="30">
        <f>STOCK!I165</f>
        <v>19.252500000000001</v>
      </c>
      <c r="L166" s="30" t="e">
        <f>STOCK!#REF!</f>
        <v>#REF!</v>
      </c>
      <c r="U166" s="30">
        <v>1</v>
      </c>
      <c r="V166" s="30">
        <f>STOCK!L165</f>
        <v>0</v>
      </c>
      <c r="X166" s="30">
        <v>0</v>
      </c>
      <c r="Y166" s="30">
        <f t="shared" si="2"/>
        <v>0</v>
      </c>
      <c r="AG166" s="30" t="str">
        <f>STOCK!A165</f>
        <v>V0059</v>
      </c>
      <c r="AI166" s="30">
        <v>0</v>
      </c>
    </row>
    <row r="167" spans="1:35" x14ac:dyDescent="0.15">
      <c r="A167" s="30" t="str">
        <f>STOCK!C166</f>
        <v>PRODUCT</v>
      </c>
      <c r="B167" s="30" t="str">
        <f>STOCK!D166</f>
        <v>Vestido Niñas</v>
      </c>
      <c r="C167" s="30" t="str">
        <f>STOCK!E166</f>
        <v>SHEIN Vestido niña ceremonia de tirantes bajo con malla con lazo grande_98CM</v>
      </c>
      <c r="D167" s="30" t="str">
        <f>STOCK!F166</f>
        <v>Talla L</v>
      </c>
      <c r="E167" s="30" t="str">
        <f>STOCK!G166</f>
        <v>SHEIN</v>
      </c>
      <c r="F167" s="30" t="e">
        <f>STOCK!#REF!</f>
        <v>#REF!</v>
      </c>
      <c r="G167" s="30" t="e">
        <f>STOCK!#REF!</f>
        <v>#REF!</v>
      </c>
      <c r="H167" s="30" t="e">
        <f>STOCK!#REF!</f>
        <v>#REF!</v>
      </c>
      <c r="I167" s="30" t="e">
        <f>STOCK!#REF!</f>
        <v>#REF!</v>
      </c>
      <c r="J167" s="30">
        <f>STOCK!H166</f>
        <v>30</v>
      </c>
      <c r="K167" s="30">
        <f>STOCK!I166</f>
        <v>18.68333333333333</v>
      </c>
      <c r="L167" s="30" t="e">
        <f>STOCK!#REF!</f>
        <v>#REF!</v>
      </c>
      <c r="U167" s="30">
        <v>1</v>
      </c>
      <c r="V167" s="30">
        <f>STOCK!L166</f>
        <v>0</v>
      </c>
      <c r="X167" s="30">
        <v>0</v>
      </c>
      <c r="Y167" s="30">
        <f t="shared" si="2"/>
        <v>0</v>
      </c>
      <c r="AG167" s="30" t="str">
        <f>STOCK!A166</f>
        <v>VN0001</v>
      </c>
      <c r="AI167" s="30">
        <v>0</v>
      </c>
    </row>
    <row r="168" spans="1:35" x14ac:dyDescent="0.15">
      <c r="A168" s="30" t="str">
        <f>STOCK!C167</f>
        <v>PRODUCT</v>
      </c>
      <c r="B168" s="30" t="str">
        <f>STOCK!D167</f>
        <v>Vestidos</v>
      </c>
      <c r="C168" s="30" t="str">
        <f>STOCK!E167</f>
        <v>SHEIN VCAY Vestido ajustado con estampado de corazón de confeti de hombros descubiertos ribete fruncido_S</v>
      </c>
      <c r="D168" s="30" t="str">
        <f>STOCK!F167</f>
        <v>Talla L</v>
      </c>
      <c r="E168" s="30" t="str">
        <f>STOCK!G167</f>
        <v>SHEIN</v>
      </c>
      <c r="F168" s="30" t="e">
        <f>STOCK!#REF!</f>
        <v>#REF!</v>
      </c>
      <c r="G168" s="30" t="e">
        <f>STOCK!#REF!</f>
        <v>#REF!</v>
      </c>
      <c r="H168" s="30" t="e">
        <f>STOCK!#REF!</f>
        <v>#REF!</v>
      </c>
      <c r="I168" s="30" t="e">
        <f>STOCK!#REF!</f>
        <v>#REF!</v>
      </c>
      <c r="J168" s="30">
        <f>STOCK!H167</f>
        <v>12</v>
      </c>
      <c r="K168" s="30">
        <f>STOCK!I167</f>
        <v>12.561666666666667</v>
      </c>
      <c r="L168" s="30" t="e">
        <f>STOCK!#REF!</f>
        <v>#REF!</v>
      </c>
      <c r="U168" s="30">
        <v>1</v>
      </c>
      <c r="V168" s="30">
        <f>STOCK!L167</f>
        <v>0</v>
      </c>
      <c r="X168" s="30">
        <v>0</v>
      </c>
      <c r="Y168" s="30">
        <f t="shared" si="2"/>
        <v>0</v>
      </c>
      <c r="AG168" s="30" t="str">
        <f>STOCK!A167</f>
        <v>V0060</v>
      </c>
      <c r="AI168" s="30">
        <v>0</v>
      </c>
    </row>
    <row r="169" spans="1:35" x14ac:dyDescent="0.15">
      <c r="A169" s="30" t="str">
        <f>STOCK!C168</f>
        <v>PRODUCT</v>
      </c>
      <c r="B169" s="30" t="str">
        <f>STOCK!D168</f>
        <v>Vestidos</v>
      </c>
      <c r="C169" s="30" t="str">
        <f>STOCK!E168</f>
        <v>SHEIN Belle Vestido de dama de honor de hombros descubiertos fruncido cruzado_S</v>
      </c>
      <c r="D169" s="30" t="str">
        <f>STOCK!F168</f>
        <v>Talla L</v>
      </c>
      <c r="E169" s="30" t="str">
        <f>STOCK!G168</f>
        <v>SHEIN</v>
      </c>
      <c r="F169" s="30" t="e">
        <f>STOCK!#REF!</f>
        <v>#REF!</v>
      </c>
      <c r="G169" s="30" t="e">
        <f>STOCK!#REF!</f>
        <v>#REF!</v>
      </c>
      <c r="H169" s="30" t="e">
        <f>STOCK!#REF!</f>
        <v>#REF!</v>
      </c>
      <c r="I169" s="30" t="e">
        <f>STOCK!#REF!</f>
        <v>#REF!</v>
      </c>
      <c r="J169" s="30">
        <f>STOCK!H168</f>
        <v>30</v>
      </c>
      <c r="K169" s="30">
        <f>STOCK!I168</f>
        <v>29.186666666666667</v>
      </c>
      <c r="L169" s="30" t="e">
        <f>STOCK!#REF!</f>
        <v>#REF!</v>
      </c>
      <c r="U169" s="30">
        <v>1</v>
      </c>
      <c r="V169" s="30">
        <f>STOCK!L168</f>
        <v>0</v>
      </c>
      <c r="X169" s="30">
        <v>0</v>
      </c>
      <c r="Y169" s="30">
        <f t="shared" si="2"/>
        <v>0</v>
      </c>
      <c r="AG169" s="30" t="str">
        <f>STOCK!A168</f>
        <v>V0061</v>
      </c>
      <c r="AI169" s="30">
        <v>0</v>
      </c>
    </row>
    <row r="170" spans="1:35" x14ac:dyDescent="0.15">
      <c r="A170" s="30" t="str">
        <f>STOCK!C169</f>
        <v>PRODUCT</v>
      </c>
      <c r="B170" s="30" t="str">
        <f>STOCK!D169</f>
        <v>Vestidos</v>
      </c>
      <c r="C170" s="30" t="str">
        <f>STOCK!E169</f>
        <v>SHEIN Felegant Vestido ajustado con estampado de leopardo_M</v>
      </c>
      <c r="D170" s="30" t="str">
        <f>STOCK!F169</f>
        <v>Talla L</v>
      </c>
      <c r="E170" s="30" t="str">
        <f>STOCK!G169</f>
        <v>SHEIN</v>
      </c>
      <c r="F170" s="30" t="e">
        <f>STOCK!#REF!</f>
        <v>#REF!</v>
      </c>
      <c r="G170" s="30" t="e">
        <f>STOCK!#REF!</f>
        <v>#REF!</v>
      </c>
      <c r="H170" s="30" t="e">
        <f>STOCK!#REF!</f>
        <v>#REF!</v>
      </c>
      <c r="I170" s="30" t="e">
        <f>STOCK!#REF!</f>
        <v>#REF!</v>
      </c>
      <c r="J170" s="30">
        <f>STOCK!H169</f>
        <v>12</v>
      </c>
      <c r="K170" s="30">
        <f>STOCK!I169</f>
        <v>10.872499999999999</v>
      </c>
      <c r="L170" s="30" t="e">
        <f>STOCK!#REF!</f>
        <v>#REF!</v>
      </c>
      <c r="U170" s="30">
        <v>1</v>
      </c>
      <c r="V170" s="30">
        <f>STOCK!L169</f>
        <v>0</v>
      </c>
      <c r="X170" s="30">
        <v>0</v>
      </c>
      <c r="Y170" s="30">
        <f t="shared" si="2"/>
        <v>0</v>
      </c>
      <c r="AG170" s="30" t="str">
        <f>STOCK!A169</f>
        <v>V0062</v>
      </c>
      <c r="AI170" s="30">
        <v>0</v>
      </c>
    </row>
    <row r="171" spans="1:35" x14ac:dyDescent="0.15">
      <c r="A171" s="30" t="str">
        <f>STOCK!C170</f>
        <v>PRODUCT</v>
      </c>
      <c r="B171" s="30" t="str">
        <f>STOCK!D170</f>
        <v>Vestidos</v>
      </c>
      <c r="C171" s="30" t="str">
        <f>STOCK!E170</f>
        <v>Elegant Vestido ajustado con estampado de leopardo</v>
      </c>
      <c r="D171" s="30" t="str">
        <f>STOCK!F170</f>
        <v>Talla XS</v>
      </c>
      <c r="E171" s="30" t="str">
        <f>STOCK!G170</f>
        <v>SHEIN</v>
      </c>
      <c r="F171" s="30" t="e">
        <f>STOCK!#REF!</f>
        <v>#REF!</v>
      </c>
      <c r="G171" s="30" t="e">
        <f>STOCK!#REF!</f>
        <v>#REF!</v>
      </c>
      <c r="H171" s="30" t="e">
        <f>STOCK!#REF!</f>
        <v>#REF!</v>
      </c>
      <c r="I171" s="30" t="e">
        <f>STOCK!#REF!</f>
        <v>#REF!</v>
      </c>
      <c r="J171" s="30">
        <f>STOCK!H170</f>
        <v>12</v>
      </c>
      <c r="K171" s="30">
        <f>STOCK!I170</f>
        <v>10.872499999999999</v>
      </c>
      <c r="L171" s="30" t="e">
        <f>STOCK!#REF!</f>
        <v>#REF!</v>
      </c>
      <c r="U171" s="30">
        <v>1</v>
      </c>
      <c r="V171" s="30">
        <f>STOCK!L170</f>
        <v>0</v>
      </c>
      <c r="X171" s="30">
        <v>0</v>
      </c>
      <c r="Y171" s="30">
        <f t="shared" si="2"/>
        <v>0</v>
      </c>
      <c r="AG171" s="30" t="str">
        <f>STOCK!A170</f>
        <v>V0063</v>
      </c>
      <c r="AI171" s="30">
        <v>0</v>
      </c>
    </row>
    <row r="172" spans="1:35" x14ac:dyDescent="0.15">
      <c r="A172" s="30" t="str">
        <f>STOCK!C171</f>
        <v>PRODUCT</v>
      </c>
      <c r="B172" s="30" t="str">
        <f>STOCK!D171</f>
        <v>Vestidos</v>
      </c>
      <c r="C172" s="30" t="str">
        <f>STOCK!E171</f>
        <v>Vestido Lunares Elegante</v>
      </c>
      <c r="D172" s="30" t="str">
        <f>STOCK!F171</f>
        <v>Talla S</v>
      </c>
      <c r="E172" s="30" t="str">
        <f>STOCK!G171</f>
        <v>SHEIN</v>
      </c>
      <c r="F172" s="30" t="e">
        <f>STOCK!#REF!</f>
        <v>#REF!</v>
      </c>
      <c r="G172" s="30" t="e">
        <f>STOCK!#REF!</f>
        <v>#REF!</v>
      </c>
      <c r="H172" s="30" t="e">
        <f>STOCK!#REF!</f>
        <v>#REF!</v>
      </c>
      <c r="I172" s="30" t="e">
        <f>STOCK!#REF!</f>
        <v>#REF!</v>
      </c>
      <c r="J172" s="30">
        <f>STOCK!H171</f>
        <v>13</v>
      </c>
      <c r="K172" s="30">
        <f>STOCK!I171</f>
        <v>12.200833333333335</v>
      </c>
      <c r="L172" s="30" t="e">
        <f>STOCK!#REF!</f>
        <v>#REF!</v>
      </c>
      <c r="U172" s="30">
        <v>1</v>
      </c>
      <c r="V172" s="30">
        <f>STOCK!L171</f>
        <v>1</v>
      </c>
      <c r="X172" s="30">
        <v>0</v>
      </c>
      <c r="Y172" s="30">
        <f t="shared" si="2"/>
        <v>1</v>
      </c>
      <c r="AG172" s="30" t="str">
        <f>STOCK!A171</f>
        <v>UB0122</v>
      </c>
      <c r="AI172" s="30">
        <v>0</v>
      </c>
    </row>
    <row r="173" spans="1:35" x14ac:dyDescent="0.15">
      <c r="A173" s="30" t="str">
        <f>STOCK!C172</f>
        <v>PRODUCT</v>
      </c>
      <c r="B173" s="30" t="str">
        <f>STOCK!D172</f>
        <v>Accesorios</v>
      </c>
      <c r="C173" s="30" t="str">
        <f>STOCK!E172</f>
        <v>Cinturón con hebilla_Unitalla</v>
      </c>
      <c r="D173" s="30">
        <f>STOCK!F172</f>
        <v>0</v>
      </c>
      <c r="E173" s="30" t="str">
        <f>STOCK!G172</f>
        <v>SHEIN</v>
      </c>
      <c r="F173" s="30" t="e">
        <f>STOCK!#REF!</f>
        <v>#REF!</v>
      </c>
      <c r="G173" s="30" t="e">
        <f>STOCK!#REF!</f>
        <v>#REF!</v>
      </c>
      <c r="H173" s="30" t="e">
        <f>STOCK!#REF!</f>
        <v>#REF!</v>
      </c>
      <c r="I173" s="30" t="e">
        <f>STOCK!#REF!</f>
        <v>#REF!</v>
      </c>
      <c r="J173" s="30">
        <f>STOCK!H172</f>
        <v>10</v>
      </c>
      <c r="K173" s="30">
        <f>STOCK!I172</f>
        <v>8.5941666666666663</v>
      </c>
      <c r="L173" s="30" t="e">
        <f>STOCK!#REF!</f>
        <v>#REF!</v>
      </c>
      <c r="U173" s="30">
        <v>1</v>
      </c>
      <c r="V173" s="30">
        <f>STOCK!L172</f>
        <v>0</v>
      </c>
      <c r="X173" s="30">
        <v>0</v>
      </c>
      <c r="Y173" s="30">
        <f t="shared" si="2"/>
        <v>0</v>
      </c>
      <c r="AG173" s="30" t="str">
        <f>STOCK!A172</f>
        <v>A0002</v>
      </c>
      <c r="AI173" s="30">
        <v>0</v>
      </c>
    </row>
    <row r="174" spans="1:35" x14ac:dyDescent="0.15">
      <c r="A174" s="30" t="str">
        <f>STOCK!C173</f>
        <v>PRODUCT</v>
      </c>
      <c r="B174" s="30" t="str">
        <f>STOCK!D173</f>
        <v>Bolsos</v>
      </c>
      <c r="C174" s="30" t="str">
        <f>STOCK!E173</f>
        <v>Bolsa cartera con manija_Negro</v>
      </c>
      <c r="D174" s="30">
        <f>STOCK!F173</f>
        <v>0</v>
      </c>
      <c r="E174" s="30" t="str">
        <f>STOCK!G173</f>
        <v>SHEIN</v>
      </c>
      <c r="F174" s="30" t="e">
        <f>STOCK!#REF!</f>
        <v>#REF!</v>
      </c>
      <c r="G174" s="30" t="e">
        <f>STOCK!#REF!</f>
        <v>#REF!</v>
      </c>
      <c r="H174" s="30" t="e">
        <f>STOCK!#REF!</f>
        <v>#REF!</v>
      </c>
      <c r="I174" s="30" t="e">
        <f>STOCK!#REF!</f>
        <v>#REF!</v>
      </c>
      <c r="J174" s="30">
        <f>STOCK!H173</f>
        <v>15</v>
      </c>
      <c r="K174" s="30">
        <f>STOCK!I173</f>
        <v>11.7</v>
      </c>
      <c r="L174" s="30" t="e">
        <f>STOCK!#REF!</f>
        <v>#REF!</v>
      </c>
      <c r="U174" s="30">
        <v>1</v>
      </c>
      <c r="V174" s="30">
        <f>STOCK!L173</f>
        <v>0</v>
      </c>
      <c r="X174" s="30">
        <v>0</v>
      </c>
      <c r="Y174" s="30">
        <f t="shared" si="2"/>
        <v>0</v>
      </c>
      <c r="AG174" s="30" t="str">
        <f>STOCK!A173</f>
        <v>A0004</v>
      </c>
      <c r="AI174" s="30">
        <v>0</v>
      </c>
    </row>
    <row r="175" spans="1:35" x14ac:dyDescent="0.15">
      <c r="A175" s="30" t="str">
        <f>STOCK!C174</f>
        <v>PRODUCT</v>
      </c>
      <c r="B175" s="30" t="str">
        <f>STOCK!D174</f>
        <v>Bolsos</v>
      </c>
      <c r="C175" s="30" t="str">
        <f>STOCK!E174</f>
        <v>Bolsa cartera con solapa con lagartija_Caqui</v>
      </c>
      <c r="D175" s="30">
        <f>STOCK!F174</f>
        <v>0</v>
      </c>
      <c r="E175" s="30" t="str">
        <f>STOCK!G174</f>
        <v>SHEIN</v>
      </c>
      <c r="F175" s="30" t="e">
        <f>STOCK!#REF!</f>
        <v>#REF!</v>
      </c>
      <c r="G175" s="30" t="e">
        <f>STOCK!#REF!</f>
        <v>#REF!</v>
      </c>
      <c r="H175" s="30" t="e">
        <f>STOCK!#REF!</f>
        <v>#REF!</v>
      </c>
      <c r="I175" s="30" t="e">
        <f>STOCK!#REF!</f>
        <v>#REF!</v>
      </c>
      <c r="J175" s="30">
        <f>STOCK!H174</f>
        <v>15</v>
      </c>
      <c r="K175" s="30">
        <f>STOCK!I174</f>
        <v>12.046666666666667</v>
      </c>
      <c r="L175" s="30" t="e">
        <f>STOCK!#REF!</f>
        <v>#REF!</v>
      </c>
      <c r="U175" s="30">
        <v>1</v>
      </c>
      <c r="V175" s="30">
        <f>STOCK!L174</f>
        <v>0</v>
      </c>
      <c r="X175" s="30">
        <v>0</v>
      </c>
      <c r="Y175" s="30">
        <f t="shared" si="2"/>
        <v>0</v>
      </c>
      <c r="AG175" s="30" t="str">
        <f>STOCK!A174</f>
        <v>A0005</v>
      </c>
      <c r="AI175" s="30">
        <v>0</v>
      </c>
    </row>
    <row r="176" spans="1:35" x14ac:dyDescent="0.15">
      <c r="A176" s="30" t="str">
        <f>STOCK!C175</f>
        <v>PRODUCT</v>
      </c>
      <c r="B176" s="30" t="str">
        <f>STOCK!D175</f>
        <v>Belleza</v>
      </c>
      <c r="C176" s="30" t="str">
        <f>STOCK!E175</f>
        <v>Brocha para maquillaje</v>
      </c>
      <c r="D176" s="30" t="str">
        <f>STOCK!F175</f>
        <v>Talla Única</v>
      </c>
      <c r="E176" s="30" t="str">
        <f>STOCK!G175</f>
        <v>SHEIN</v>
      </c>
      <c r="F176" s="30" t="e">
        <f>STOCK!#REF!</f>
        <v>#REF!</v>
      </c>
      <c r="G176" s="30" t="e">
        <f>STOCK!#REF!</f>
        <v>#REF!</v>
      </c>
      <c r="H176" s="30" t="e">
        <f>STOCK!#REF!</f>
        <v>#REF!</v>
      </c>
      <c r="I176" s="30" t="e">
        <f>STOCK!#REF!</f>
        <v>#REF!</v>
      </c>
      <c r="J176" s="30">
        <f>STOCK!H175</f>
        <v>0</v>
      </c>
      <c r="K176" s="30">
        <f>STOCK!I175</f>
        <v>2.8600000000000003</v>
      </c>
      <c r="L176" s="30" t="e">
        <f>STOCK!#REF!</f>
        <v>#REF!</v>
      </c>
      <c r="U176" s="30">
        <v>1</v>
      </c>
      <c r="V176" s="30">
        <f>STOCK!L175</f>
        <v>1</v>
      </c>
      <c r="X176" s="30">
        <v>0</v>
      </c>
      <c r="Y176" s="30">
        <f t="shared" si="2"/>
        <v>1</v>
      </c>
      <c r="AG176" s="30" t="str">
        <f>STOCK!A175</f>
        <v>UB0123</v>
      </c>
      <c r="AI176" s="30">
        <v>0</v>
      </c>
    </row>
    <row r="177" spans="1:35" x14ac:dyDescent="0.15">
      <c r="A177" s="30" t="str">
        <f>STOCK!C176</f>
        <v>PRODUCT</v>
      </c>
      <c r="B177" s="30" t="str">
        <f>STOCK!D176</f>
        <v>Bolsos</v>
      </c>
      <c r="C177" s="30" t="str">
        <f>STOCK!E176</f>
        <v>Bolsa cartera de cocodrilo_Naranja Quemada</v>
      </c>
      <c r="D177" s="30">
        <f>STOCK!F176</f>
        <v>0</v>
      </c>
      <c r="E177" s="30" t="str">
        <f>STOCK!G176</f>
        <v>SHEIN</v>
      </c>
      <c r="F177" s="30" t="e">
        <f>STOCK!#REF!</f>
        <v>#REF!</v>
      </c>
      <c r="G177" s="30" t="e">
        <f>STOCK!#REF!</f>
        <v>#REF!</v>
      </c>
      <c r="H177" s="30" t="e">
        <f>STOCK!#REF!</f>
        <v>#REF!</v>
      </c>
      <c r="I177" s="30" t="e">
        <f>STOCK!#REF!</f>
        <v>#REF!</v>
      </c>
      <c r="J177" s="30">
        <f>STOCK!H176</f>
        <v>15</v>
      </c>
      <c r="K177" s="30">
        <f>STOCK!I176</f>
        <v>14.068333333333335</v>
      </c>
      <c r="L177" s="30" t="e">
        <f>STOCK!#REF!</f>
        <v>#REF!</v>
      </c>
      <c r="U177" s="30">
        <v>1</v>
      </c>
      <c r="V177" s="30">
        <f>STOCK!L176</f>
        <v>0</v>
      </c>
      <c r="X177" s="30">
        <v>0</v>
      </c>
      <c r="Y177" s="30">
        <f t="shared" si="2"/>
        <v>0</v>
      </c>
      <c r="AG177" s="30" t="str">
        <f>STOCK!A176</f>
        <v>A0006</v>
      </c>
      <c r="AI177" s="30">
        <v>0</v>
      </c>
    </row>
    <row r="178" spans="1:35" x14ac:dyDescent="0.15">
      <c r="A178" s="30" t="str">
        <f>STOCK!C177</f>
        <v>PRODUCT</v>
      </c>
      <c r="B178" s="30" t="str">
        <f>STOCK!D177</f>
        <v>Accesorios</v>
      </c>
      <c r="C178" s="30" t="str">
        <f>STOCK!E177</f>
        <v>Cinturones Casual</v>
      </c>
      <c r="D178" s="30" t="str">
        <f>STOCK!F177</f>
        <v>Talla Única</v>
      </c>
      <c r="E178" s="30" t="str">
        <f>STOCK!G177</f>
        <v>SHEIN</v>
      </c>
      <c r="F178" s="30" t="e">
        <f>STOCK!#REF!</f>
        <v>#REF!</v>
      </c>
      <c r="G178" s="30" t="e">
        <f>STOCK!#REF!</f>
        <v>#REF!</v>
      </c>
      <c r="H178" s="30" t="e">
        <f>STOCK!#REF!</f>
        <v>#REF!</v>
      </c>
      <c r="I178" s="30" t="e">
        <f>STOCK!#REF!</f>
        <v>#REF!</v>
      </c>
      <c r="J178" s="30">
        <f>STOCK!H177</f>
        <v>10</v>
      </c>
      <c r="K178" s="30">
        <f>STOCK!I177</f>
        <v>6.5724999999999998</v>
      </c>
      <c r="L178" s="30" t="e">
        <f>STOCK!#REF!</f>
        <v>#REF!</v>
      </c>
      <c r="U178" s="30">
        <v>1</v>
      </c>
      <c r="V178" s="30">
        <f>STOCK!L177</f>
        <v>1</v>
      </c>
      <c r="X178" s="30">
        <v>0</v>
      </c>
      <c r="Y178" s="30">
        <f t="shared" si="2"/>
        <v>1</v>
      </c>
      <c r="AG178" s="30" t="str">
        <f>STOCK!A177</f>
        <v>UB0124</v>
      </c>
      <c r="AI178" s="30">
        <v>0</v>
      </c>
    </row>
    <row r="179" spans="1:35" x14ac:dyDescent="0.15">
      <c r="A179" s="30" t="str">
        <f>STOCK!C178</f>
        <v>PRODUCT</v>
      </c>
      <c r="B179" s="30" t="str">
        <f>STOCK!D178</f>
        <v>Vestidos</v>
      </c>
      <c r="C179" s="30" t="str">
        <f>STOCK!E178</f>
        <v>EMERY ROSE Vestido Volante rígido Floral Sencillo_L</v>
      </c>
      <c r="D179" s="30" t="str">
        <f>STOCK!F178</f>
        <v>Talla L</v>
      </c>
      <c r="E179" s="30" t="str">
        <f>STOCK!G178</f>
        <v>SHEIN</v>
      </c>
      <c r="F179" s="30" t="e">
        <f>STOCK!#REF!</f>
        <v>#REF!</v>
      </c>
      <c r="G179" s="30" t="e">
        <f>STOCK!#REF!</f>
        <v>#REF!</v>
      </c>
      <c r="H179" s="30" t="e">
        <f>STOCK!#REF!</f>
        <v>#REF!</v>
      </c>
      <c r="I179" s="30" t="e">
        <f>STOCK!#REF!</f>
        <v>#REF!</v>
      </c>
      <c r="J179" s="30">
        <f>STOCK!H178</f>
        <v>30</v>
      </c>
      <c r="K179" s="30">
        <f>STOCK!I178</f>
        <v>28.815000000000001</v>
      </c>
      <c r="L179" s="30" t="e">
        <f>STOCK!#REF!</f>
        <v>#REF!</v>
      </c>
      <c r="U179" s="30">
        <v>1</v>
      </c>
      <c r="V179" s="30">
        <f>STOCK!L178</f>
        <v>0</v>
      </c>
      <c r="X179" s="30">
        <v>0</v>
      </c>
      <c r="Y179" s="30">
        <f t="shared" si="2"/>
        <v>0</v>
      </c>
      <c r="AG179" s="30" t="str">
        <f>STOCK!A178</f>
        <v>V0065</v>
      </c>
      <c r="AI179" s="30">
        <v>0</v>
      </c>
    </row>
    <row r="180" spans="1:35" x14ac:dyDescent="0.15">
      <c r="A180" s="30" t="str">
        <f>STOCK!C179</f>
        <v>PRODUCT</v>
      </c>
      <c r="B180" s="30" t="str">
        <f>STOCK!D179</f>
        <v>Vestidos</v>
      </c>
      <c r="C180" s="30" t="str">
        <f>STOCK!E179</f>
        <v xml:space="preserve">Vestido Volante rígido Floral </v>
      </c>
      <c r="D180" s="30" t="str">
        <f>STOCK!F179</f>
        <v>Talla S</v>
      </c>
      <c r="E180" s="30" t="str">
        <f>STOCK!G179</f>
        <v>SHEIN</v>
      </c>
      <c r="F180" s="30" t="e">
        <f>STOCK!#REF!</f>
        <v>#REF!</v>
      </c>
      <c r="G180" s="30" t="e">
        <f>STOCK!#REF!</f>
        <v>#REF!</v>
      </c>
      <c r="H180" s="30" t="e">
        <f>STOCK!#REF!</f>
        <v>#REF!</v>
      </c>
      <c r="I180" s="30" t="e">
        <f>STOCK!#REF!</f>
        <v>#REF!</v>
      </c>
      <c r="J180" s="30">
        <f>STOCK!H179</f>
        <v>30</v>
      </c>
      <c r="K180" s="30">
        <f>STOCK!I179</f>
        <v>28.815000000000001</v>
      </c>
      <c r="L180" s="30" t="e">
        <f>STOCK!#REF!</f>
        <v>#REF!</v>
      </c>
      <c r="U180" s="30">
        <v>1</v>
      </c>
      <c r="V180" s="30">
        <f>STOCK!L179</f>
        <v>0</v>
      </c>
      <c r="X180" s="30">
        <v>0</v>
      </c>
      <c r="Y180" s="30">
        <f t="shared" si="2"/>
        <v>0</v>
      </c>
      <c r="AG180" s="30" t="str">
        <f>STOCK!A179</f>
        <v>UB0125</v>
      </c>
      <c r="AI180" s="30">
        <v>0</v>
      </c>
    </row>
    <row r="181" spans="1:35" x14ac:dyDescent="0.15">
      <c r="A181" s="30" t="str">
        <f>STOCK!C180</f>
        <v>PRODUCT</v>
      </c>
      <c r="B181" s="30" t="str">
        <f>STOCK!D180</f>
        <v>Vestidos</v>
      </c>
      <c r="C181" s="30" t="str">
        <f>STOCK!E180</f>
        <v xml:space="preserve">Vestido slip bajo de sirena a capas </v>
      </c>
      <c r="D181" s="30" t="str">
        <f>STOCK!F180</f>
        <v>Talla XS</v>
      </c>
      <c r="E181" s="30" t="str">
        <f>STOCK!G180</f>
        <v>SHEIN</v>
      </c>
      <c r="F181" s="30" t="e">
        <f>STOCK!#REF!</f>
        <v>#REF!</v>
      </c>
      <c r="G181" s="30" t="e">
        <f>STOCK!#REF!</f>
        <v>#REF!</v>
      </c>
      <c r="H181" s="30" t="e">
        <f>STOCK!#REF!</f>
        <v>#REF!</v>
      </c>
      <c r="I181" s="30" t="e">
        <f>STOCK!#REF!</f>
        <v>#REF!</v>
      </c>
      <c r="J181" s="30">
        <f>STOCK!H180</f>
        <v>55</v>
      </c>
      <c r="K181" s="30">
        <f>STOCK!I180</f>
        <v>50.4375</v>
      </c>
      <c r="L181" s="30" t="e">
        <f>STOCK!#REF!</f>
        <v>#REF!</v>
      </c>
      <c r="U181" s="30">
        <v>1</v>
      </c>
      <c r="V181" s="30">
        <f>STOCK!L180</f>
        <v>1</v>
      </c>
      <c r="X181" s="30">
        <v>0</v>
      </c>
      <c r="Y181" s="30">
        <f t="shared" si="2"/>
        <v>1</v>
      </c>
      <c r="AG181" s="30" t="str">
        <f>STOCK!A180</f>
        <v>UB0126</v>
      </c>
      <c r="AI181" s="30">
        <v>0</v>
      </c>
    </row>
    <row r="182" spans="1:35" x14ac:dyDescent="0.15">
      <c r="A182" s="30" t="str">
        <f>STOCK!C181</f>
        <v>PRODUCT</v>
      </c>
      <c r="B182" s="30" t="str">
        <f>STOCK!D181</f>
        <v>Vestidos</v>
      </c>
      <c r="C182" s="30" t="str">
        <f>STOCK!E181</f>
        <v>Vestido Estampado de Plantas Bohemio</v>
      </c>
      <c r="D182" s="30" t="str">
        <f>STOCK!F181</f>
        <v>Talla XXL</v>
      </c>
      <c r="E182" s="30" t="str">
        <f>STOCK!G181</f>
        <v>SHEIN</v>
      </c>
      <c r="F182" s="30" t="e">
        <f>STOCK!#REF!</f>
        <v>#REF!</v>
      </c>
      <c r="G182" s="30" t="e">
        <f>STOCK!#REF!</f>
        <v>#REF!</v>
      </c>
      <c r="H182" s="30" t="e">
        <f>STOCK!#REF!</f>
        <v>#REF!</v>
      </c>
      <c r="I182" s="30" t="e">
        <f>STOCK!#REF!</f>
        <v>#REF!</v>
      </c>
      <c r="J182" s="30">
        <f>STOCK!H181</f>
        <v>20</v>
      </c>
      <c r="K182" s="30">
        <f>STOCK!I181</f>
        <v>18.855833333333329</v>
      </c>
      <c r="L182" s="30" t="e">
        <f>STOCK!#REF!</f>
        <v>#REF!</v>
      </c>
      <c r="U182" s="30">
        <v>1</v>
      </c>
      <c r="V182" s="30">
        <f>STOCK!L181</f>
        <v>1</v>
      </c>
      <c r="X182" s="30">
        <v>0</v>
      </c>
      <c r="Y182" s="30">
        <f t="shared" si="2"/>
        <v>1</v>
      </c>
      <c r="AG182" s="30" t="str">
        <f>STOCK!A181</f>
        <v>UB0127</v>
      </c>
      <c r="AI182" s="30">
        <v>0</v>
      </c>
    </row>
    <row r="183" spans="1:35" x14ac:dyDescent="0.15">
      <c r="A183" s="30" t="str">
        <f>STOCK!C182</f>
        <v>PRODUCT</v>
      </c>
      <c r="B183" s="30" t="str">
        <f>STOCK!D182</f>
        <v>Trajes de baño</v>
      </c>
      <c r="C183" s="30" t="str">
        <f>STOCK!E182</f>
        <v xml:space="preserve">Bañador una pieza de color combinado </v>
      </c>
      <c r="D183" s="30" t="str">
        <f>STOCK!F182</f>
        <v>Talla S</v>
      </c>
      <c r="E183" s="30" t="str">
        <f>STOCK!G182</f>
        <v>SHEIN</v>
      </c>
      <c r="F183" s="30" t="e">
        <f>STOCK!#REF!</f>
        <v>#REF!</v>
      </c>
      <c r="G183" s="30" t="e">
        <f>STOCK!#REF!</f>
        <v>#REF!</v>
      </c>
      <c r="H183" s="30" t="e">
        <f>STOCK!#REF!</f>
        <v>#REF!</v>
      </c>
      <c r="I183" s="30" t="e">
        <f>STOCK!#REF!</f>
        <v>#REF!</v>
      </c>
      <c r="J183" s="30">
        <f>STOCK!H182</f>
        <v>18</v>
      </c>
      <c r="K183" s="30">
        <f>STOCK!I182</f>
        <v>14.500000000000002</v>
      </c>
      <c r="L183" s="30" t="e">
        <f>STOCK!#REF!</f>
        <v>#REF!</v>
      </c>
      <c r="U183" s="30">
        <v>1</v>
      </c>
      <c r="V183" s="30">
        <f>STOCK!L182</f>
        <v>0</v>
      </c>
      <c r="X183" s="30">
        <v>0</v>
      </c>
      <c r="Y183" s="30">
        <f t="shared" si="2"/>
        <v>0</v>
      </c>
      <c r="AG183" s="30" t="str">
        <f>STOCK!A182</f>
        <v>UB0128</v>
      </c>
      <c r="AI183" s="30">
        <v>0</v>
      </c>
    </row>
    <row r="184" spans="1:35" x14ac:dyDescent="0.15">
      <c r="A184" s="30" t="str">
        <f>STOCK!C183</f>
        <v>PRODUCT</v>
      </c>
      <c r="B184" s="30" t="str">
        <f>STOCK!D183</f>
        <v>Trajes de baño</v>
      </c>
      <c r="C184" s="30" t="str">
        <f>STOCK!E183</f>
        <v xml:space="preserve">Bañador una pieza de color combinado </v>
      </c>
      <c r="D184" s="30" t="str">
        <f>STOCK!F183</f>
        <v>Talla L</v>
      </c>
      <c r="E184" s="30" t="str">
        <f>STOCK!G183</f>
        <v>SHEIN</v>
      </c>
      <c r="F184" s="30" t="e">
        <f>STOCK!#REF!</f>
        <v>#REF!</v>
      </c>
      <c r="G184" s="30" t="e">
        <f>STOCK!#REF!</f>
        <v>#REF!</v>
      </c>
      <c r="H184" s="30" t="e">
        <f>STOCK!#REF!</f>
        <v>#REF!</v>
      </c>
      <c r="I184" s="30" t="e">
        <f>STOCK!#REF!</f>
        <v>#REF!</v>
      </c>
      <c r="J184" s="30">
        <f>STOCK!H183</f>
        <v>18</v>
      </c>
      <c r="K184" s="30">
        <f>STOCK!I183</f>
        <v>14.500000000000002</v>
      </c>
      <c r="L184" s="30" t="e">
        <f>STOCK!#REF!</f>
        <v>#REF!</v>
      </c>
      <c r="U184" s="30">
        <v>1</v>
      </c>
      <c r="V184" s="30">
        <f>STOCK!L183</f>
        <v>0</v>
      </c>
      <c r="X184" s="30">
        <v>0</v>
      </c>
      <c r="Y184" s="30">
        <f t="shared" si="2"/>
        <v>0</v>
      </c>
      <c r="AG184" s="30" t="str">
        <f>STOCK!A183</f>
        <v>UB0129</v>
      </c>
      <c r="AI184" s="30">
        <v>0</v>
      </c>
    </row>
    <row r="185" spans="1:35" x14ac:dyDescent="0.15">
      <c r="A185" s="30" t="str">
        <f>STOCK!C184</f>
        <v>PRODUCT</v>
      </c>
      <c r="B185" s="30" t="str">
        <f>STOCK!D184</f>
        <v>Trajes de baño</v>
      </c>
      <c r="C185" s="30" t="str">
        <f>STOCK!E184</f>
        <v xml:space="preserve">Bañador una pieza de color combinado </v>
      </c>
      <c r="D185" s="30" t="str">
        <f>STOCK!F184</f>
        <v>TallaM</v>
      </c>
      <c r="E185" s="30" t="str">
        <f>STOCK!G184</f>
        <v>SHEIN</v>
      </c>
      <c r="F185" s="30" t="e">
        <f>STOCK!#REF!</f>
        <v>#REF!</v>
      </c>
      <c r="G185" s="30" t="e">
        <f>STOCK!#REF!</f>
        <v>#REF!</v>
      </c>
      <c r="H185" s="30" t="e">
        <f>STOCK!#REF!</f>
        <v>#REF!</v>
      </c>
      <c r="I185" s="30" t="e">
        <f>STOCK!#REF!</f>
        <v>#REF!</v>
      </c>
      <c r="J185" s="30">
        <f>STOCK!H184</f>
        <v>18</v>
      </c>
      <c r="K185" s="30">
        <f>STOCK!I184</f>
        <v>14.500000000000002</v>
      </c>
      <c r="L185" s="30" t="e">
        <f>STOCK!#REF!</f>
        <v>#REF!</v>
      </c>
      <c r="U185" s="30">
        <v>1</v>
      </c>
      <c r="V185" s="30">
        <f>STOCK!L184</f>
        <v>0</v>
      </c>
      <c r="X185" s="30">
        <v>0</v>
      </c>
      <c r="Y185" s="30">
        <f t="shared" si="2"/>
        <v>0</v>
      </c>
      <c r="AG185" s="30" t="str">
        <f>STOCK!A184</f>
        <v>UB0130</v>
      </c>
      <c r="AI185" s="30">
        <v>0</v>
      </c>
    </row>
    <row r="186" spans="1:35" x14ac:dyDescent="0.15">
      <c r="A186" s="30" t="str">
        <f>STOCK!C185</f>
        <v>PRODUCT</v>
      </c>
      <c r="B186" s="30" t="str">
        <f>STOCK!D185</f>
        <v>Trajes de baño</v>
      </c>
      <c r="C186" s="30" t="str">
        <f>STOCK!E185</f>
        <v>Bikini halter con estampado floral</v>
      </c>
      <c r="D186" s="30" t="str">
        <f>STOCK!F185</f>
        <v>Talla S</v>
      </c>
      <c r="E186" s="30" t="str">
        <f>STOCK!G185</f>
        <v>SHEIN</v>
      </c>
      <c r="F186" s="30" t="e">
        <f>STOCK!#REF!</f>
        <v>#REF!</v>
      </c>
      <c r="G186" s="30" t="e">
        <f>STOCK!#REF!</f>
        <v>#REF!</v>
      </c>
      <c r="H186" s="30" t="e">
        <f>STOCK!#REF!</f>
        <v>#REF!</v>
      </c>
      <c r="I186" s="30" t="e">
        <f>STOCK!#REF!</f>
        <v>#REF!</v>
      </c>
      <c r="J186" s="30">
        <f>STOCK!H185</f>
        <v>22</v>
      </c>
      <c r="K186" s="30">
        <f>STOCK!I185</f>
        <v>20.916666666666668</v>
      </c>
      <c r="L186" s="30" t="e">
        <f>STOCK!#REF!</f>
        <v>#REF!</v>
      </c>
      <c r="U186" s="30">
        <v>1</v>
      </c>
      <c r="V186" s="30">
        <f>STOCK!L185</f>
        <v>1</v>
      </c>
      <c r="X186" s="30">
        <v>0</v>
      </c>
      <c r="Y186" s="30">
        <f t="shared" si="2"/>
        <v>1</v>
      </c>
      <c r="AG186" s="30" t="str">
        <f>STOCK!A185</f>
        <v>UB0131</v>
      </c>
      <c r="AI186" s="30">
        <v>0</v>
      </c>
    </row>
    <row r="187" spans="1:35" x14ac:dyDescent="0.15">
      <c r="A187" s="30" t="str">
        <f>STOCK!C186</f>
        <v>PRODUCT</v>
      </c>
      <c r="B187" s="30" t="str">
        <f>STOCK!D186</f>
        <v>Trajes de baño</v>
      </c>
      <c r="C187" s="30" t="str">
        <f>STOCK!E186</f>
        <v>Bikini halter con estampado floral</v>
      </c>
      <c r="D187" s="30" t="str">
        <f>STOCK!F186</f>
        <v>Talla M</v>
      </c>
      <c r="E187" s="30" t="str">
        <f>STOCK!G186</f>
        <v>SHEIN</v>
      </c>
      <c r="F187" s="30" t="e">
        <f>STOCK!#REF!</f>
        <v>#REF!</v>
      </c>
      <c r="G187" s="30" t="e">
        <f>STOCK!#REF!</f>
        <v>#REF!</v>
      </c>
      <c r="H187" s="30" t="e">
        <f>STOCK!#REF!</f>
        <v>#REF!</v>
      </c>
      <c r="I187" s="30" t="e">
        <f>STOCK!#REF!</f>
        <v>#REF!</v>
      </c>
      <c r="J187" s="30">
        <f>STOCK!H186</f>
        <v>22</v>
      </c>
      <c r="K187" s="30">
        <f>STOCK!I186</f>
        <v>20.916666666666668</v>
      </c>
      <c r="L187" s="30" t="e">
        <f>STOCK!#REF!</f>
        <v>#REF!</v>
      </c>
      <c r="U187" s="30">
        <v>1</v>
      </c>
      <c r="V187" s="30">
        <f>STOCK!L186</f>
        <v>1</v>
      </c>
      <c r="X187" s="30">
        <v>0</v>
      </c>
      <c r="Y187" s="30">
        <f t="shared" si="2"/>
        <v>1</v>
      </c>
      <c r="AG187" s="30" t="str">
        <f>STOCK!A186</f>
        <v>UB0132</v>
      </c>
      <c r="AI187" s="30">
        <v>0</v>
      </c>
    </row>
    <row r="188" spans="1:35" x14ac:dyDescent="0.15">
      <c r="A188" s="30" t="str">
        <f>STOCK!C187</f>
        <v>PRODUCT</v>
      </c>
      <c r="B188" s="30" t="str">
        <f>STOCK!D187</f>
        <v>Trajes de baño</v>
      </c>
      <c r="C188" s="30" t="str">
        <f>STOCK!E187</f>
        <v>Bikini halter con estampado floral</v>
      </c>
      <c r="D188" s="30" t="str">
        <f>STOCK!F187</f>
        <v>Talla L</v>
      </c>
      <c r="E188" s="30" t="str">
        <f>STOCK!G187</f>
        <v>SHEIN</v>
      </c>
      <c r="F188" s="30" t="e">
        <f>STOCK!#REF!</f>
        <v>#REF!</v>
      </c>
      <c r="G188" s="30" t="e">
        <f>STOCK!#REF!</f>
        <v>#REF!</v>
      </c>
      <c r="H188" s="30" t="e">
        <f>STOCK!#REF!</f>
        <v>#REF!</v>
      </c>
      <c r="I188" s="30" t="e">
        <f>STOCK!#REF!</f>
        <v>#REF!</v>
      </c>
      <c r="J188" s="30">
        <f>STOCK!H187</f>
        <v>22</v>
      </c>
      <c r="K188" s="30">
        <f>STOCK!I187</f>
        <v>20.916666666666668</v>
      </c>
      <c r="L188" s="30" t="e">
        <f>STOCK!#REF!</f>
        <v>#REF!</v>
      </c>
      <c r="U188" s="30">
        <v>1</v>
      </c>
      <c r="V188" s="30">
        <f>STOCK!L187</f>
        <v>1</v>
      </c>
      <c r="X188" s="30">
        <v>0</v>
      </c>
      <c r="Y188" s="30">
        <f t="shared" si="2"/>
        <v>1</v>
      </c>
      <c r="AG188" s="30" t="str">
        <f>STOCK!A187</f>
        <v>UB0133</v>
      </c>
      <c r="AI188" s="30">
        <v>0</v>
      </c>
    </row>
    <row r="189" spans="1:35" x14ac:dyDescent="0.15">
      <c r="A189" s="30" t="str">
        <f>STOCK!C188</f>
        <v>PRODUCT</v>
      </c>
      <c r="B189" s="30" t="str">
        <f>STOCK!D188</f>
        <v>Trajes de baño</v>
      </c>
      <c r="C189" s="30" t="str">
        <f>STOCK!E188</f>
        <v>Bañador bikini tropical con estampado de hoja de talle alto_L</v>
      </c>
      <c r="D189" s="30" t="str">
        <f>STOCK!F188</f>
        <v>Talla L</v>
      </c>
      <c r="E189" s="30" t="str">
        <f>STOCK!G188</f>
        <v>SHEIN</v>
      </c>
      <c r="F189" s="30" t="e">
        <f>STOCK!#REF!</f>
        <v>#REF!</v>
      </c>
      <c r="G189" s="30" t="e">
        <f>STOCK!#REF!</f>
        <v>#REF!</v>
      </c>
      <c r="H189" s="30" t="e">
        <f>STOCK!#REF!</f>
        <v>#REF!</v>
      </c>
      <c r="I189" s="30" t="e">
        <f>STOCK!#REF!</f>
        <v>#REF!</v>
      </c>
      <c r="J189" s="30">
        <f>STOCK!H188</f>
        <v>22</v>
      </c>
      <c r="K189" s="30">
        <f>STOCK!I188</f>
        <v>20.083333333333336</v>
      </c>
      <c r="L189" s="30" t="e">
        <f>STOCK!#REF!</f>
        <v>#REF!</v>
      </c>
      <c r="U189" s="30">
        <v>1</v>
      </c>
      <c r="V189" s="30">
        <f>STOCK!L188</f>
        <v>0</v>
      </c>
      <c r="X189" s="30">
        <v>0</v>
      </c>
      <c r="Y189" s="30">
        <f t="shared" si="2"/>
        <v>0</v>
      </c>
      <c r="AG189" s="30" t="str">
        <f>STOCK!A188</f>
        <v>BI0016</v>
      </c>
      <c r="AI189" s="30">
        <v>0</v>
      </c>
    </row>
    <row r="190" spans="1:35" x14ac:dyDescent="0.15">
      <c r="A190" s="30" t="str">
        <f>STOCK!C189</f>
        <v>PRODUCT</v>
      </c>
      <c r="B190" s="30" t="str">
        <f>STOCK!D189</f>
        <v>Trajes de baño</v>
      </c>
      <c r="C190" s="30" t="str">
        <f>STOCK!E189</f>
        <v>Bañador bikini tropical con estampado de hoja de talle alto_M</v>
      </c>
      <c r="D190" s="30" t="str">
        <f>STOCK!F189</f>
        <v>Talla L</v>
      </c>
      <c r="E190" s="30" t="str">
        <f>STOCK!G189</f>
        <v>SHEIN</v>
      </c>
      <c r="F190" s="30" t="e">
        <f>STOCK!#REF!</f>
        <v>#REF!</v>
      </c>
      <c r="G190" s="30" t="e">
        <f>STOCK!#REF!</f>
        <v>#REF!</v>
      </c>
      <c r="H190" s="30" t="e">
        <f>STOCK!#REF!</f>
        <v>#REF!</v>
      </c>
      <c r="I190" s="30" t="e">
        <f>STOCK!#REF!</f>
        <v>#REF!</v>
      </c>
      <c r="J190" s="30">
        <f>STOCK!H189</f>
        <v>22</v>
      </c>
      <c r="K190" s="30">
        <f>STOCK!I189</f>
        <v>20.083333333333336</v>
      </c>
      <c r="L190" s="30" t="e">
        <f>STOCK!#REF!</f>
        <v>#REF!</v>
      </c>
      <c r="U190" s="30">
        <v>1</v>
      </c>
      <c r="V190" s="30">
        <f>STOCK!L189</f>
        <v>0</v>
      </c>
      <c r="X190" s="30">
        <v>0</v>
      </c>
      <c r="Y190" s="30">
        <f t="shared" si="2"/>
        <v>0</v>
      </c>
      <c r="AG190" s="30" t="str">
        <f>STOCK!A189</f>
        <v>BI0017</v>
      </c>
      <c r="AI190" s="30">
        <v>0</v>
      </c>
    </row>
    <row r="191" spans="1:35" x14ac:dyDescent="0.15">
      <c r="A191" s="30" t="str">
        <f>STOCK!C190</f>
        <v>PRODUCT</v>
      </c>
      <c r="B191" s="30" t="str">
        <f>STOCK!D190</f>
        <v>Trajes de baño</v>
      </c>
      <c r="C191" s="30" t="str">
        <f>STOCK!E190</f>
        <v>Bikini tropical con estampado de hoja</v>
      </c>
      <c r="D191" s="30" t="str">
        <f>STOCK!F190</f>
        <v>Talla S</v>
      </c>
      <c r="E191" s="30" t="str">
        <f>STOCK!G190</f>
        <v>SHEIN</v>
      </c>
      <c r="F191" s="30" t="e">
        <f>STOCK!#REF!</f>
        <v>#REF!</v>
      </c>
      <c r="G191" s="30" t="e">
        <f>STOCK!#REF!</f>
        <v>#REF!</v>
      </c>
      <c r="H191" s="30" t="e">
        <f>STOCK!#REF!</f>
        <v>#REF!</v>
      </c>
      <c r="I191" s="30" t="e">
        <f>STOCK!#REF!</f>
        <v>#REF!</v>
      </c>
      <c r="J191" s="30">
        <f>STOCK!H190</f>
        <v>22</v>
      </c>
      <c r="K191" s="30">
        <f>STOCK!I190</f>
        <v>20.083333333333336</v>
      </c>
      <c r="L191" s="30" t="e">
        <f>STOCK!#REF!</f>
        <v>#REF!</v>
      </c>
      <c r="U191" s="30">
        <v>1</v>
      </c>
      <c r="V191" s="30">
        <f>STOCK!L190</f>
        <v>0</v>
      </c>
      <c r="X191" s="30">
        <v>0</v>
      </c>
      <c r="Y191" s="30">
        <f t="shared" si="2"/>
        <v>0</v>
      </c>
      <c r="AG191" s="30" t="str">
        <f>STOCK!A190</f>
        <v>UB0134</v>
      </c>
      <c r="AI191" s="30">
        <v>0</v>
      </c>
    </row>
    <row r="192" spans="1:35" x14ac:dyDescent="0.15">
      <c r="A192" s="30" t="str">
        <f>STOCK!C191</f>
        <v>PRODUCT</v>
      </c>
      <c r="B192" s="30" t="str">
        <f>STOCK!D191</f>
        <v>Trajes de baño</v>
      </c>
      <c r="C192" s="30" t="str">
        <f>STOCK!E191</f>
        <v>Bañador una pieza tropical_XL</v>
      </c>
      <c r="D192" s="30" t="str">
        <f>STOCK!F191</f>
        <v>Talla L</v>
      </c>
      <c r="E192" s="30" t="str">
        <f>STOCK!G191</f>
        <v>SHEIN</v>
      </c>
      <c r="F192" s="30" t="e">
        <f>STOCK!#REF!</f>
        <v>#REF!</v>
      </c>
      <c r="G192" s="30" t="e">
        <f>STOCK!#REF!</f>
        <v>#REF!</v>
      </c>
      <c r="H192" s="30" t="e">
        <f>STOCK!#REF!</f>
        <v>#REF!</v>
      </c>
      <c r="I192" s="30" t="e">
        <f>STOCK!#REF!</f>
        <v>#REF!</v>
      </c>
      <c r="J192" s="30">
        <f>STOCK!H191</f>
        <v>25</v>
      </c>
      <c r="K192" s="30">
        <f>STOCK!I191</f>
        <v>20.75</v>
      </c>
      <c r="L192" s="30" t="e">
        <f>STOCK!#REF!</f>
        <v>#REF!</v>
      </c>
      <c r="U192" s="30">
        <v>1</v>
      </c>
      <c r="V192" s="30">
        <f>STOCK!L191</f>
        <v>0</v>
      </c>
      <c r="X192" s="30">
        <v>0</v>
      </c>
      <c r="Y192" s="30">
        <f t="shared" si="2"/>
        <v>0</v>
      </c>
      <c r="AG192" s="30" t="str">
        <f>STOCK!A191</f>
        <v>T0026</v>
      </c>
      <c r="AI192" s="30">
        <v>0</v>
      </c>
    </row>
    <row r="193" spans="1:35" x14ac:dyDescent="0.15">
      <c r="A193" s="30" t="str">
        <f>STOCK!C192</f>
        <v>PRODUCT</v>
      </c>
      <c r="B193" s="30" t="str">
        <f>STOCK!D192</f>
        <v>Trajes de baño</v>
      </c>
      <c r="C193" s="30" t="str">
        <f>STOCK!E192</f>
        <v>Bañador una pieza tropical_M</v>
      </c>
      <c r="D193" s="30" t="str">
        <f>STOCK!F192</f>
        <v>Talla L</v>
      </c>
      <c r="E193" s="30" t="str">
        <f>STOCK!G192</f>
        <v>SHEIN</v>
      </c>
      <c r="F193" s="30" t="e">
        <f>STOCK!#REF!</f>
        <v>#REF!</v>
      </c>
      <c r="G193" s="30" t="e">
        <f>STOCK!#REF!</f>
        <v>#REF!</v>
      </c>
      <c r="H193" s="30" t="e">
        <f>STOCK!#REF!</f>
        <v>#REF!</v>
      </c>
      <c r="I193" s="30" t="e">
        <f>STOCK!#REF!</f>
        <v>#REF!</v>
      </c>
      <c r="J193" s="30">
        <f>STOCK!H192</f>
        <v>25</v>
      </c>
      <c r="K193" s="30">
        <f>STOCK!I192</f>
        <v>20.75</v>
      </c>
      <c r="L193" s="30" t="e">
        <f>STOCK!#REF!</f>
        <v>#REF!</v>
      </c>
      <c r="U193" s="30">
        <v>1</v>
      </c>
      <c r="V193" s="30">
        <f>STOCK!L192</f>
        <v>0</v>
      </c>
      <c r="X193" s="30">
        <v>0</v>
      </c>
      <c r="Y193" s="30">
        <f t="shared" si="2"/>
        <v>0</v>
      </c>
      <c r="AG193" s="30" t="str">
        <f>STOCK!A192</f>
        <v>T0027</v>
      </c>
      <c r="AI193" s="30">
        <v>0</v>
      </c>
    </row>
    <row r="194" spans="1:35" x14ac:dyDescent="0.15">
      <c r="A194" s="30" t="str">
        <f>STOCK!C193</f>
        <v>PRODUCT</v>
      </c>
      <c r="B194" s="30" t="str">
        <f>STOCK!D193</f>
        <v>Trajes de baño</v>
      </c>
      <c r="C194" s="30" t="str">
        <f>STOCK!E193</f>
        <v>Bañador una pieza tropical_L</v>
      </c>
      <c r="D194" s="30" t="str">
        <f>STOCK!F193</f>
        <v>Talla L</v>
      </c>
      <c r="E194" s="30" t="str">
        <f>STOCK!G193</f>
        <v>SHEIN</v>
      </c>
      <c r="F194" s="30" t="e">
        <f>STOCK!#REF!</f>
        <v>#REF!</v>
      </c>
      <c r="G194" s="30" t="e">
        <f>STOCK!#REF!</f>
        <v>#REF!</v>
      </c>
      <c r="H194" s="30" t="e">
        <f>STOCK!#REF!</f>
        <v>#REF!</v>
      </c>
      <c r="I194" s="30" t="e">
        <f>STOCK!#REF!</f>
        <v>#REF!</v>
      </c>
      <c r="J194" s="30">
        <f>STOCK!H193</f>
        <v>25</v>
      </c>
      <c r="K194" s="30">
        <f>STOCK!I193</f>
        <v>20.75</v>
      </c>
      <c r="L194" s="30" t="e">
        <f>STOCK!#REF!</f>
        <v>#REF!</v>
      </c>
      <c r="U194" s="30">
        <v>1</v>
      </c>
      <c r="V194" s="30">
        <f>STOCK!L193</f>
        <v>0</v>
      </c>
      <c r="X194" s="30">
        <v>0</v>
      </c>
      <c r="Y194" s="30">
        <f t="shared" si="2"/>
        <v>0</v>
      </c>
      <c r="AG194" s="30" t="str">
        <f>STOCK!A193</f>
        <v>T0028</v>
      </c>
      <c r="AI194" s="30">
        <v>0</v>
      </c>
    </row>
    <row r="195" spans="1:35" x14ac:dyDescent="0.15">
      <c r="A195" s="30" t="str">
        <f>STOCK!C194</f>
        <v>PRODUCT</v>
      </c>
      <c r="B195" s="30" t="str">
        <f>STOCK!D194</f>
        <v>Monos</v>
      </c>
      <c r="C195" s="30" t="str">
        <f>STOCK!E194</f>
        <v xml:space="preserve">Mono Bohemiocon cinturón </v>
      </c>
      <c r="D195" s="30" t="str">
        <f>STOCK!F194</f>
        <v>Talla S</v>
      </c>
      <c r="E195" s="30" t="str">
        <f>STOCK!G194</f>
        <v>SHEIN</v>
      </c>
      <c r="F195" s="30" t="e">
        <f>STOCK!#REF!</f>
        <v>#REF!</v>
      </c>
      <c r="G195" s="30" t="e">
        <f>STOCK!#REF!</f>
        <v>#REF!</v>
      </c>
      <c r="H195" s="30" t="e">
        <f>STOCK!#REF!</f>
        <v>#REF!</v>
      </c>
      <c r="I195" s="30" t="e">
        <f>STOCK!#REF!</f>
        <v>#REF!</v>
      </c>
      <c r="J195" s="30">
        <f>STOCK!H194</f>
        <v>23</v>
      </c>
      <c r="K195" s="30">
        <f>STOCK!I194</f>
        <v>22.053333333333335</v>
      </c>
      <c r="L195" s="30" t="e">
        <f>STOCK!#REF!</f>
        <v>#REF!</v>
      </c>
      <c r="U195" s="30">
        <v>1</v>
      </c>
      <c r="V195" s="30">
        <f>STOCK!L194</f>
        <v>0</v>
      </c>
      <c r="X195" s="30">
        <v>0</v>
      </c>
      <c r="Y195" s="30">
        <f t="shared" ref="Y195:Y258" si="3">IF(V195&gt;0,1,0)</f>
        <v>0</v>
      </c>
      <c r="AG195" s="30" t="str">
        <f>STOCK!A194</f>
        <v>UB0135</v>
      </c>
      <c r="AI195" s="30">
        <v>0</v>
      </c>
    </row>
    <row r="196" spans="1:35" x14ac:dyDescent="0.15">
      <c r="A196" s="30" t="str">
        <f>STOCK!C195</f>
        <v>PRODUCT</v>
      </c>
      <c r="B196" s="30" t="str">
        <f>STOCK!D195</f>
        <v>Monos</v>
      </c>
      <c r="C196" s="30" t="str">
        <f>STOCK!E195</f>
        <v xml:space="preserve">Mono Bohemiocon cinturón </v>
      </c>
      <c r="D196" s="30" t="str">
        <f>STOCK!F195</f>
        <v>Talla M</v>
      </c>
      <c r="E196" s="30" t="str">
        <f>STOCK!G195</f>
        <v>SHEIN</v>
      </c>
      <c r="F196" s="30" t="e">
        <f>STOCK!#REF!</f>
        <v>#REF!</v>
      </c>
      <c r="G196" s="30" t="e">
        <f>STOCK!#REF!</f>
        <v>#REF!</v>
      </c>
      <c r="H196" s="30" t="e">
        <f>STOCK!#REF!</f>
        <v>#REF!</v>
      </c>
      <c r="I196" s="30" t="e">
        <f>STOCK!#REF!</f>
        <v>#REF!</v>
      </c>
      <c r="J196" s="30">
        <f>STOCK!H195</f>
        <v>23</v>
      </c>
      <c r="K196" s="30">
        <f>STOCK!I195</f>
        <v>22.053333333333335</v>
      </c>
      <c r="L196" s="30" t="e">
        <f>STOCK!#REF!</f>
        <v>#REF!</v>
      </c>
      <c r="U196" s="30">
        <v>1</v>
      </c>
      <c r="V196" s="30">
        <f>STOCK!L195</f>
        <v>1</v>
      </c>
      <c r="X196" s="30">
        <v>0</v>
      </c>
      <c r="Y196" s="30">
        <f t="shared" si="3"/>
        <v>1</v>
      </c>
      <c r="AG196" s="30" t="str">
        <f>STOCK!A195</f>
        <v>UB0136</v>
      </c>
      <c r="AI196" s="30">
        <v>0</v>
      </c>
    </row>
    <row r="197" spans="1:35" x14ac:dyDescent="0.15">
      <c r="A197" s="30" t="str">
        <f>STOCK!C196</f>
        <v>PRODUCT</v>
      </c>
      <c r="B197" s="30" t="str">
        <f>STOCK!D196</f>
        <v>Vestidos</v>
      </c>
      <c r="C197" s="30" t="str">
        <f>STOCK!E196</f>
        <v>Vestido con cordón de espalda cruzada</v>
      </c>
      <c r="D197" s="30" t="str">
        <f>STOCK!F196</f>
        <v>Talla M</v>
      </c>
      <c r="E197" s="30" t="str">
        <f>STOCK!G196</f>
        <v>SHEIN</v>
      </c>
      <c r="F197" s="30" t="e">
        <f>STOCK!#REF!</f>
        <v>#REF!</v>
      </c>
      <c r="G197" s="30" t="e">
        <f>STOCK!#REF!</f>
        <v>#REF!</v>
      </c>
      <c r="H197" s="30" t="e">
        <f>STOCK!#REF!</f>
        <v>#REF!</v>
      </c>
      <c r="I197" s="30" t="e">
        <f>STOCK!#REF!</f>
        <v>#REF!</v>
      </c>
      <c r="J197" s="30">
        <f>STOCK!H196</f>
        <v>28</v>
      </c>
      <c r="K197" s="30">
        <f>STOCK!I196</f>
        <v>23.861666666666665</v>
      </c>
      <c r="L197" s="30" t="e">
        <f>STOCK!#REF!</f>
        <v>#REF!</v>
      </c>
      <c r="U197" s="30">
        <v>1</v>
      </c>
      <c r="V197" s="30">
        <f>STOCK!L196</f>
        <v>0</v>
      </c>
      <c r="X197" s="30">
        <v>0</v>
      </c>
      <c r="Y197" s="30">
        <f t="shared" si="3"/>
        <v>0</v>
      </c>
      <c r="AG197" s="30" t="str">
        <f>STOCK!A196</f>
        <v>V0069</v>
      </c>
      <c r="AI197" s="30">
        <v>0</v>
      </c>
    </row>
    <row r="198" spans="1:35" x14ac:dyDescent="0.15">
      <c r="A198" s="30" t="str">
        <f>STOCK!C197</f>
        <v>PRODUCT</v>
      </c>
      <c r="B198" s="30" t="str">
        <f>STOCK!D197</f>
        <v>Vestidos</v>
      </c>
      <c r="C198" s="30" t="str">
        <f>STOCK!E197</f>
        <v>Vestido con cordón de espalda cruzada</v>
      </c>
      <c r="D198" s="30" t="str">
        <f>STOCK!F197</f>
        <v>Talla S</v>
      </c>
      <c r="E198" s="30" t="str">
        <f>STOCK!G197</f>
        <v>SHEIN</v>
      </c>
      <c r="F198" s="30" t="e">
        <f>STOCK!#REF!</f>
        <v>#REF!</v>
      </c>
      <c r="G198" s="30" t="e">
        <f>STOCK!#REF!</f>
        <v>#REF!</v>
      </c>
      <c r="H198" s="30" t="e">
        <f>STOCK!#REF!</f>
        <v>#REF!</v>
      </c>
      <c r="I198" s="30" t="e">
        <f>STOCK!#REF!</f>
        <v>#REF!</v>
      </c>
      <c r="J198" s="30">
        <f>STOCK!H197</f>
        <v>28</v>
      </c>
      <c r="K198" s="30">
        <f>STOCK!I197</f>
        <v>23.861666666666665</v>
      </c>
      <c r="L198" s="30" t="e">
        <f>STOCK!#REF!</f>
        <v>#REF!</v>
      </c>
      <c r="U198" s="30">
        <v>1</v>
      </c>
      <c r="V198" s="30">
        <f>STOCK!L197</f>
        <v>0</v>
      </c>
      <c r="X198" s="30">
        <v>0</v>
      </c>
      <c r="Y198" s="30">
        <f t="shared" si="3"/>
        <v>0</v>
      </c>
      <c r="AG198" s="30" t="str">
        <f>STOCK!A197</f>
        <v>UB0137</v>
      </c>
      <c r="AI198" s="30">
        <v>0</v>
      </c>
    </row>
    <row r="199" spans="1:35" x14ac:dyDescent="0.15">
      <c r="A199" s="30" t="str">
        <f>STOCK!C198</f>
        <v>PRODUCT</v>
      </c>
      <c r="B199" s="30" t="str">
        <f>STOCK!D198</f>
        <v>Vestidos</v>
      </c>
      <c r="C199" s="30" t="str">
        <f>STOCK!E198</f>
        <v xml:space="preserve">Vestido con cordón de espalda abierta </v>
      </c>
      <c r="D199" s="30" t="str">
        <f>STOCK!F198</f>
        <v>Talla XS</v>
      </c>
      <c r="E199" s="30" t="str">
        <f>STOCK!G198</f>
        <v>SHEIN</v>
      </c>
      <c r="F199" s="30" t="e">
        <f>STOCK!#REF!</f>
        <v>#REF!</v>
      </c>
      <c r="G199" s="30" t="e">
        <f>STOCK!#REF!</f>
        <v>#REF!</v>
      </c>
      <c r="H199" s="30" t="e">
        <f>STOCK!#REF!</f>
        <v>#REF!</v>
      </c>
      <c r="I199" s="30" t="e">
        <f>STOCK!#REF!</f>
        <v>#REF!</v>
      </c>
      <c r="J199" s="30">
        <f>STOCK!H198</f>
        <v>28</v>
      </c>
      <c r="K199" s="30">
        <f>STOCK!I198</f>
        <v>23.861666666666665</v>
      </c>
      <c r="L199" s="30" t="e">
        <f>STOCK!#REF!</f>
        <v>#REF!</v>
      </c>
      <c r="U199" s="30">
        <v>1</v>
      </c>
      <c r="V199" s="30">
        <f>STOCK!L198</f>
        <v>0</v>
      </c>
      <c r="X199" s="30">
        <v>0</v>
      </c>
      <c r="Y199" s="30">
        <f t="shared" si="3"/>
        <v>0</v>
      </c>
      <c r="AG199" s="30" t="str">
        <f>STOCK!A198</f>
        <v>V0071</v>
      </c>
      <c r="AI199" s="30">
        <v>0</v>
      </c>
    </row>
    <row r="200" spans="1:35" x14ac:dyDescent="0.15">
      <c r="A200" s="30" t="str">
        <f>STOCK!C199</f>
        <v>PRODUCT</v>
      </c>
      <c r="B200" s="30" t="str">
        <f>STOCK!D199</f>
        <v>Blusas</v>
      </c>
      <c r="C200" s="30" t="str">
        <f>STOCK!E199</f>
        <v xml:space="preserve">Camisa amplia con dibujo multicolor </v>
      </c>
      <c r="D200" s="30" t="str">
        <f>STOCK!F199</f>
        <v>Talla XS</v>
      </c>
      <c r="E200" s="30" t="str">
        <f>STOCK!G199</f>
        <v>SHEIN</v>
      </c>
      <c r="F200" s="30" t="e">
        <f>STOCK!#REF!</f>
        <v>#REF!</v>
      </c>
      <c r="G200" s="30" t="e">
        <f>STOCK!#REF!</f>
        <v>#REF!</v>
      </c>
      <c r="H200" s="30" t="e">
        <f>STOCK!#REF!</f>
        <v>#REF!</v>
      </c>
      <c r="I200" s="30" t="e">
        <f>STOCK!#REF!</f>
        <v>#REF!</v>
      </c>
      <c r="J200" s="30">
        <f>STOCK!H199</f>
        <v>25</v>
      </c>
      <c r="K200" s="30">
        <f>STOCK!I199</f>
        <v>24.385000000000002</v>
      </c>
      <c r="L200" s="30" t="e">
        <f>STOCK!#REF!</f>
        <v>#REF!</v>
      </c>
      <c r="U200" s="30">
        <v>1</v>
      </c>
      <c r="V200" s="30">
        <f>STOCK!L199</f>
        <v>1</v>
      </c>
      <c r="X200" s="30">
        <v>0</v>
      </c>
      <c r="Y200" s="30">
        <f t="shared" si="3"/>
        <v>1</v>
      </c>
      <c r="AG200" s="30" t="str">
        <f>STOCK!A199</f>
        <v>UB0138</v>
      </c>
      <c r="AI200" s="30">
        <v>0</v>
      </c>
    </row>
    <row r="201" spans="1:35" x14ac:dyDescent="0.15">
      <c r="A201" s="30" t="str">
        <f>STOCK!C200</f>
        <v>PRODUCT</v>
      </c>
      <c r="B201" s="30" t="str">
        <f>STOCK!D200</f>
        <v>Trajes de baño</v>
      </c>
      <c r="C201" s="30" t="str">
        <f>STOCK!E200</f>
        <v>Bañador bikini floral</v>
      </c>
      <c r="D201" s="30" t="str">
        <f>STOCK!F200</f>
        <v>Talla XL</v>
      </c>
      <c r="E201" s="30" t="str">
        <f>STOCK!G200</f>
        <v>SHEIN</v>
      </c>
      <c r="F201" s="30" t="e">
        <f>STOCK!#REF!</f>
        <v>#REF!</v>
      </c>
      <c r="G201" s="30" t="e">
        <f>STOCK!#REF!</f>
        <v>#REF!</v>
      </c>
      <c r="H201" s="30" t="e">
        <f>STOCK!#REF!</f>
        <v>#REF!</v>
      </c>
      <c r="I201" s="30" t="e">
        <f>STOCK!#REF!</f>
        <v>#REF!</v>
      </c>
      <c r="J201" s="30">
        <f>STOCK!H200</f>
        <v>25</v>
      </c>
      <c r="K201" s="30">
        <f>STOCK!I200</f>
        <v>24.906666666666666</v>
      </c>
      <c r="L201" s="30" t="e">
        <f>STOCK!#REF!</f>
        <v>#REF!</v>
      </c>
      <c r="U201" s="30">
        <v>1</v>
      </c>
      <c r="V201" s="30">
        <f>STOCK!L200</f>
        <v>0</v>
      </c>
      <c r="X201" s="30">
        <v>0</v>
      </c>
      <c r="Y201" s="30">
        <f t="shared" si="3"/>
        <v>0</v>
      </c>
      <c r="AG201" s="30" t="str">
        <f>STOCK!A200</f>
        <v>UB0139</v>
      </c>
      <c r="AI201" s="30">
        <v>0</v>
      </c>
    </row>
    <row r="202" spans="1:35" x14ac:dyDescent="0.15">
      <c r="A202" s="30" t="str">
        <f>STOCK!C201</f>
        <v>PRODUCT</v>
      </c>
      <c r="B202" s="30" t="str">
        <f>STOCK!D201</f>
        <v>Trajes de baño</v>
      </c>
      <c r="C202" s="30" t="str">
        <f>STOCK!E201</f>
        <v>Bañador estampado de planta</v>
      </c>
      <c r="D202" s="30" t="str">
        <f>STOCK!F201</f>
        <v>Talla XL</v>
      </c>
      <c r="E202" s="30" t="str">
        <f>STOCK!G201</f>
        <v>SHEIN</v>
      </c>
      <c r="F202" s="30" t="e">
        <f>STOCK!#REF!</f>
        <v>#REF!</v>
      </c>
      <c r="G202" s="30" t="e">
        <f>STOCK!#REF!</f>
        <v>#REF!</v>
      </c>
      <c r="H202" s="30" t="e">
        <f>STOCK!#REF!</f>
        <v>#REF!</v>
      </c>
      <c r="I202" s="30" t="e">
        <f>STOCK!#REF!</f>
        <v>#REF!</v>
      </c>
      <c r="J202" s="30">
        <f>STOCK!H201</f>
        <v>28</v>
      </c>
      <c r="K202" s="30">
        <f>STOCK!I201</f>
        <v>23.725000000000001</v>
      </c>
      <c r="L202" s="30" t="e">
        <f>STOCK!#REF!</f>
        <v>#REF!</v>
      </c>
      <c r="U202" s="30">
        <v>1</v>
      </c>
      <c r="V202" s="30">
        <f>STOCK!L201</f>
        <v>0</v>
      </c>
      <c r="X202" s="30">
        <v>0</v>
      </c>
      <c r="Y202" s="30">
        <f t="shared" si="3"/>
        <v>0</v>
      </c>
      <c r="AG202" s="30" t="str">
        <f>STOCK!A201</f>
        <v>T0029</v>
      </c>
      <c r="AI202" s="30">
        <v>0</v>
      </c>
    </row>
    <row r="203" spans="1:35" x14ac:dyDescent="0.15">
      <c r="A203" s="30" t="str">
        <f>STOCK!C202</f>
        <v>PRODUCT</v>
      </c>
      <c r="B203" s="30" t="str">
        <f>STOCK!D202</f>
        <v>Blusas</v>
      </c>
      <c r="C203" s="30" t="str">
        <f>STOCK!E202</f>
        <v>Top halter cuello cisne</v>
      </c>
      <c r="D203" s="30" t="str">
        <f>STOCK!F202</f>
        <v>Talla S</v>
      </c>
      <c r="E203" s="30" t="str">
        <f>STOCK!G202</f>
        <v>SHEIN</v>
      </c>
      <c r="F203" s="30" t="e">
        <f>STOCK!#REF!</f>
        <v>#REF!</v>
      </c>
      <c r="G203" s="30" t="e">
        <f>STOCK!#REF!</f>
        <v>#REF!</v>
      </c>
      <c r="H203" s="30" t="e">
        <f>STOCK!#REF!</f>
        <v>#REF!</v>
      </c>
      <c r="I203" s="30" t="e">
        <f>STOCK!#REF!</f>
        <v>#REF!</v>
      </c>
      <c r="J203" s="30">
        <f>STOCK!H202</f>
        <v>12</v>
      </c>
      <c r="K203" s="30">
        <f>STOCK!I202</f>
        <v>9.9850000000000012</v>
      </c>
      <c r="L203" s="30" t="e">
        <f>STOCK!#REF!</f>
        <v>#REF!</v>
      </c>
      <c r="U203" s="30">
        <v>1</v>
      </c>
      <c r="V203" s="30">
        <f>STOCK!L202</f>
        <v>1</v>
      </c>
      <c r="X203" s="30">
        <v>0</v>
      </c>
      <c r="Y203" s="30">
        <f t="shared" si="3"/>
        <v>1</v>
      </c>
      <c r="AG203" s="30" t="str">
        <f>STOCK!A202</f>
        <v>UB0140</v>
      </c>
      <c r="AI203" s="30">
        <v>0</v>
      </c>
    </row>
    <row r="204" spans="1:35" x14ac:dyDescent="0.15">
      <c r="A204" s="30" t="str">
        <f>STOCK!C203</f>
        <v>PRODUCT</v>
      </c>
      <c r="B204" s="30" t="str">
        <f>STOCK!D203</f>
        <v>Blusas</v>
      </c>
      <c r="C204" s="30" t="str">
        <f>STOCK!E203</f>
        <v xml:space="preserve">Top corto de cuello cuadrado </v>
      </c>
      <c r="D204" s="30" t="str">
        <f>STOCK!F203</f>
        <v>Talla XXS</v>
      </c>
      <c r="E204" s="30" t="str">
        <f>STOCK!G203</f>
        <v>SHEIN</v>
      </c>
      <c r="F204" s="30" t="e">
        <f>STOCK!#REF!</f>
        <v>#REF!</v>
      </c>
      <c r="G204" s="30" t="e">
        <f>STOCK!#REF!</f>
        <v>#REF!</v>
      </c>
      <c r="H204" s="30" t="e">
        <f>STOCK!#REF!</f>
        <v>#REF!</v>
      </c>
      <c r="I204" s="30" t="e">
        <f>STOCK!#REF!</f>
        <v>#REF!</v>
      </c>
      <c r="J204" s="30">
        <f>STOCK!H203</f>
        <v>12</v>
      </c>
      <c r="K204" s="30">
        <f>STOCK!I203</f>
        <v>11.151666666666667</v>
      </c>
      <c r="L204" s="30" t="e">
        <f>STOCK!#REF!</f>
        <v>#REF!</v>
      </c>
      <c r="U204" s="30">
        <v>1</v>
      </c>
      <c r="V204" s="30">
        <f>STOCK!L203</f>
        <v>0</v>
      </c>
      <c r="X204" s="30">
        <v>0</v>
      </c>
      <c r="Y204" s="30">
        <f t="shared" si="3"/>
        <v>0</v>
      </c>
      <c r="AG204" s="30" t="str">
        <f>STOCK!A203</f>
        <v>UB0141</v>
      </c>
      <c r="AI204" s="30">
        <v>0</v>
      </c>
    </row>
    <row r="205" spans="1:35" x14ac:dyDescent="0.15">
      <c r="A205" s="30" t="str">
        <f>STOCK!C204</f>
        <v>PRODUCT</v>
      </c>
      <c r="B205" s="30" t="str">
        <f>STOCK!D204</f>
        <v>Vestidos</v>
      </c>
      <c r="C205" s="30" t="str">
        <f>STOCK!E204</f>
        <v>Vestido Amanecer</v>
      </c>
      <c r="D205" s="30" t="str">
        <f>STOCK!F204</f>
        <v>Talla XS</v>
      </c>
      <c r="E205" s="30" t="str">
        <f>STOCK!G204</f>
        <v>SHEIN</v>
      </c>
      <c r="F205" s="30" t="e">
        <f>STOCK!#REF!</f>
        <v>#REF!</v>
      </c>
      <c r="G205" s="30" t="e">
        <f>STOCK!#REF!</f>
        <v>#REF!</v>
      </c>
      <c r="H205" s="30" t="e">
        <f>STOCK!#REF!</f>
        <v>#REF!</v>
      </c>
      <c r="I205" s="30" t="e">
        <f>STOCK!#REF!</f>
        <v>#REF!</v>
      </c>
      <c r="J205" s="30">
        <f>STOCK!H204</f>
        <v>16</v>
      </c>
      <c r="K205" s="30">
        <f>STOCK!I204</f>
        <v>22.97</v>
      </c>
      <c r="L205" s="30" t="e">
        <f>STOCK!#REF!</f>
        <v>#REF!</v>
      </c>
      <c r="U205" s="30">
        <v>1</v>
      </c>
      <c r="V205" s="30">
        <f>STOCK!L204</f>
        <v>0</v>
      </c>
      <c r="X205" s="30">
        <v>0</v>
      </c>
      <c r="Y205" s="30">
        <f t="shared" si="3"/>
        <v>0</v>
      </c>
      <c r="AG205" s="30" t="str">
        <f>STOCK!A204</f>
        <v>UB0142</v>
      </c>
      <c r="AI205" s="30">
        <v>0</v>
      </c>
    </row>
    <row r="206" spans="1:35" x14ac:dyDescent="0.15">
      <c r="A206" s="30" t="str">
        <f>STOCK!C205</f>
        <v>PRODUCT</v>
      </c>
      <c r="B206" s="30" t="str">
        <f>STOCK!D205</f>
        <v>Partes-de-abajo</v>
      </c>
      <c r="C206" s="30" t="str">
        <f>STOCK!E205</f>
        <v xml:space="preserve">Skort asimétrico floral </v>
      </c>
      <c r="D206" s="30" t="str">
        <f>STOCK!F205</f>
        <v>Talla S</v>
      </c>
      <c r="E206" s="30" t="str">
        <f>STOCK!G205</f>
        <v>SHEIN</v>
      </c>
      <c r="F206" s="30" t="e">
        <f>STOCK!#REF!</f>
        <v>#REF!</v>
      </c>
      <c r="G206" s="30" t="e">
        <f>STOCK!#REF!</f>
        <v>#REF!</v>
      </c>
      <c r="H206" s="30" t="e">
        <f>STOCK!#REF!</f>
        <v>#REF!</v>
      </c>
      <c r="I206" s="30" t="e">
        <f>STOCK!#REF!</f>
        <v>#REF!</v>
      </c>
      <c r="J206" s="30">
        <f>STOCK!H205</f>
        <v>15</v>
      </c>
      <c r="K206" s="30">
        <f>STOCK!I205</f>
        <v>13.391666666666669</v>
      </c>
      <c r="L206" s="30" t="e">
        <f>STOCK!#REF!</f>
        <v>#REF!</v>
      </c>
      <c r="U206" s="30">
        <v>1</v>
      </c>
      <c r="V206" s="30">
        <f>STOCK!L205</f>
        <v>0</v>
      </c>
      <c r="X206" s="30">
        <v>0</v>
      </c>
      <c r="Y206" s="30">
        <f t="shared" si="3"/>
        <v>0</v>
      </c>
      <c r="AG206" s="30" t="str">
        <f>STOCK!A205</f>
        <v>UB0143</v>
      </c>
      <c r="AI206" s="30">
        <v>0</v>
      </c>
    </row>
    <row r="207" spans="1:35" x14ac:dyDescent="0.15">
      <c r="A207" s="30" t="str">
        <f>STOCK!C206</f>
        <v>PRODUCT</v>
      </c>
      <c r="B207" s="30" t="str">
        <f>STOCK!D206</f>
        <v>Trajes de baño</v>
      </c>
      <c r="C207" s="30" t="str">
        <f>STOCK!E206</f>
        <v>Bañador estampado de planta</v>
      </c>
      <c r="D207" s="30" t="str">
        <f>STOCK!F206</f>
        <v>Talla S</v>
      </c>
      <c r="E207" s="30" t="str">
        <f>STOCK!G206</f>
        <v>SHEIN</v>
      </c>
      <c r="F207" s="30" t="e">
        <f>STOCK!#REF!</f>
        <v>#REF!</v>
      </c>
      <c r="G207" s="30" t="e">
        <f>STOCK!#REF!</f>
        <v>#REF!</v>
      </c>
      <c r="H207" s="30" t="e">
        <f>STOCK!#REF!</f>
        <v>#REF!</v>
      </c>
      <c r="I207" s="30" t="e">
        <f>STOCK!#REF!</f>
        <v>#REF!</v>
      </c>
      <c r="J207" s="30">
        <f>STOCK!H206</f>
        <v>25</v>
      </c>
      <c r="K207" s="30">
        <f>STOCK!I206</f>
        <v>20.125</v>
      </c>
      <c r="L207" s="30" t="e">
        <f>STOCK!#REF!</f>
        <v>#REF!</v>
      </c>
      <c r="U207" s="30">
        <v>1</v>
      </c>
      <c r="V207" s="30">
        <f>STOCK!L206</f>
        <v>0</v>
      </c>
      <c r="X207" s="30">
        <v>0</v>
      </c>
      <c r="Y207" s="30">
        <f t="shared" si="3"/>
        <v>0</v>
      </c>
      <c r="AG207" s="30" t="str">
        <f>STOCK!A206</f>
        <v>T0030</v>
      </c>
      <c r="AI207" s="30">
        <v>0</v>
      </c>
    </row>
    <row r="208" spans="1:35" x14ac:dyDescent="0.15">
      <c r="A208" s="30" t="str">
        <f>STOCK!C207</f>
        <v>PRODUCT</v>
      </c>
      <c r="B208" s="30" t="str">
        <f>STOCK!D207</f>
        <v>Trajes de baño</v>
      </c>
      <c r="C208" s="30" t="str">
        <f>STOCK!E207</f>
        <v>Bañador estampado de planta</v>
      </c>
      <c r="D208" s="30" t="str">
        <f>STOCK!F207</f>
        <v>Talla M</v>
      </c>
      <c r="E208" s="30" t="str">
        <f>STOCK!G207</f>
        <v>SHEIN</v>
      </c>
      <c r="F208" s="30" t="e">
        <f>STOCK!#REF!</f>
        <v>#REF!</v>
      </c>
      <c r="G208" s="30" t="e">
        <f>STOCK!#REF!</f>
        <v>#REF!</v>
      </c>
      <c r="H208" s="30" t="e">
        <f>STOCK!#REF!</f>
        <v>#REF!</v>
      </c>
      <c r="I208" s="30" t="e">
        <f>STOCK!#REF!</f>
        <v>#REF!</v>
      </c>
      <c r="J208" s="30">
        <f>STOCK!H207</f>
        <v>25</v>
      </c>
      <c r="K208" s="30">
        <f>STOCK!I207</f>
        <v>20.125</v>
      </c>
      <c r="L208" s="30" t="e">
        <f>STOCK!#REF!</f>
        <v>#REF!</v>
      </c>
      <c r="U208" s="30">
        <v>1</v>
      </c>
      <c r="V208" s="30">
        <f>STOCK!L207</f>
        <v>0</v>
      </c>
      <c r="X208" s="30">
        <v>0</v>
      </c>
      <c r="Y208" s="30">
        <f t="shared" si="3"/>
        <v>0</v>
      </c>
      <c r="AG208" s="30" t="str">
        <f>STOCK!A207</f>
        <v>UB0144</v>
      </c>
      <c r="AI208" s="30">
        <v>0</v>
      </c>
    </row>
    <row r="209" spans="1:35" x14ac:dyDescent="0.15">
      <c r="A209" s="30" t="str">
        <f>STOCK!C208</f>
        <v>PRODUCT</v>
      </c>
      <c r="B209" s="30" t="str">
        <f>STOCK!D208</f>
        <v>Trajes de baño</v>
      </c>
      <c r="C209" s="30" t="str">
        <f>STOCK!E208</f>
        <v>Bañador estampado de planta</v>
      </c>
      <c r="D209" s="30" t="str">
        <f>STOCK!F208</f>
        <v>Talla L</v>
      </c>
      <c r="E209" s="30" t="str">
        <f>STOCK!G208</f>
        <v>SHEIN</v>
      </c>
      <c r="F209" s="30" t="e">
        <f>STOCK!#REF!</f>
        <v>#REF!</v>
      </c>
      <c r="G209" s="30" t="e">
        <f>STOCK!#REF!</f>
        <v>#REF!</v>
      </c>
      <c r="H209" s="30" t="e">
        <f>STOCK!#REF!</f>
        <v>#REF!</v>
      </c>
      <c r="I209" s="30" t="e">
        <f>STOCK!#REF!</f>
        <v>#REF!</v>
      </c>
      <c r="J209" s="30">
        <f>STOCK!H208</f>
        <v>25</v>
      </c>
      <c r="K209" s="30">
        <f>STOCK!I208</f>
        <v>20.125</v>
      </c>
      <c r="L209" s="30" t="e">
        <f>STOCK!#REF!</f>
        <v>#REF!</v>
      </c>
      <c r="U209" s="30">
        <v>1</v>
      </c>
      <c r="V209" s="30">
        <f>STOCK!L208</f>
        <v>0</v>
      </c>
      <c r="X209" s="30">
        <v>0</v>
      </c>
      <c r="Y209" s="30">
        <f t="shared" si="3"/>
        <v>0</v>
      </c>
      <c r="AG209" s="30" t="str">
        <f>STOCK!A208</f>
        <v>T0032</v>
      </c>
      <c r="AI209" s="30">
        <v>0</v>
      </c>
    </row>
    <row r="210" spans="1:35" x14ac:dyDescent="0.15">
      <c r="A210" s="30" t="str">
        <f>STOCK!C209</f>
        <v>PRODUCT</v>
      </c>
      <c r="B210" s="30" t="str">
        <f>STOCK!D209</f>
        <v>Trajes de baño</v>
      </c>
      <c r="C210" s="30" t="str">
        <f>STOCK!E209</f>
        <v>Bañador bikini de manga raglán con cordón floral</v>
      </c>
      <c r="D210" s="30" t="str">
        <f>STOCK!F209</f>
        <v>Talla L</v>
      </c>
      <c r="E210" s="30" t="str">
        <f>STOCK!G209</f>
        <v>SHEIN</v>
      </c>
      <c r="F210" s="30" t="e">
        <f>STOCK!#REF!</f>
        <v>#REF!</v>
      </c>
      <c r="G210" s="30" t="e">
        <f>STOCK!#REF!</f>
        <v>#REF!</v>
      </c>
      <c r="H210" s="30" t="e">
        <f>STOCK!#REF!</f>
        <v>#REF!</v>
      </c>
      <c r="I210" s="30" t="e">
        <f>STOCK!#REF!</f>
        <v>#REF!</v>
      </c>
      <c r="J210" s="30">
        <f>STOCK!H209</f>
        <v>28</v>
      </c>
      <c r="K210" s="30">
        <f>STOCK!I209</f>
        <v>29.691666666666666</v>
      </c>
      <c r="L210" s="30" t="e">
        <f>STOCK!#REF!</f>
        <v>#REF!</v>
      </c>
      <c r="U210" s="30">
        <v>1</v>
      </c>
      <c r="V210" s="30">
        <f>STOCK!L209</f>
        <v>0</v>
      </c>
      <c r="X210" s="30">
        <v>0</v>
      </c>
      <c r="Y210" s="30">
        <f t="shared" si="3"/>
        <v>0</v>
      </c>
      <c r="AG210" s="30" t="str">
        <f>STOCK!A209</f>
        <v>UB0145</v>
      </c>
      <c r="AI210" s="30">
        <v>0</v>
      </c>
    </row>
    <row r="211" spans="1:35" x14ac:dyDescent="0.15">
      <c r="A211" s="30" t="str">
        <f>STOCK!C210</f>
        <v>PRODUCT</v>
      </c>
      <c r="B211" s="30" t="str">
        <f>STOCK!D210</f>
        <v>Trajes de baño</v>
      </c>
      <c r="C211" s="30" t="str">
        <f>STOCK!E210</f>
        <v>Bañador bikini de manga raglán con cordón floral</v>
      </c>
      <c r="D211" s="30" t="str">
        <f>STOCK!F210</f>
        <v>Talla M</v>
      </c>
      <c r="E211" s="30" t="str">
        <f>STOCK!G210</f>
        <v>SHEIN</v>
      </c>
      <c r="F211" s="30" t="e">
        <f>STOCK!#REF!</f>
        <v>#REF!</v>
      </c>
      <c r="G211" s="30" t="e">
        <f>STOCK!#REF!</f>
        <v>#REF!</v>
      </c>
      <c r="H211" s="30" t="e">
        <f>STOCK!#REF!</f>
        <v>#REF!</v>
      </c>
      <c r="I211" s="30" t="e">
        <f>STOCK!#REF!</f>
        <v>#REF!</v>
      </c>
      <c r="J211" s="30">
        <f>STOCK!H210</f>
        <v>25</v>
      </c>
      <c r="K211" s="30">
        <f>STOCK!I210</f>
        <v>29.691666666666666</v>
      </c>
      <c r="L211" s="30" t="e">
        <f>STOCK!#REF!</f>
        <v>#REF!</v>
      </c>
      <c r="U211" s="30">
        <v>1</v>
      </c>
      <c r="V211" s="30">
        <f>STOCK!L210</f>
        <v>0</v>
      </c>
      <c r="X211" s="30">
        <v>0</v>
      </c>
      <c r="Y211" s="30">
        <f t="shared" si="3"/>
        <v>0</v>
      </c>
      <c r="AG211" s="30" t="str">
        <f>STOCK!A210</f>
        <v>UB0146</v>
      </c>
      <c r="AI211" s="30">
        <v>0</v>
      </c>
    </row>
    <row r="212" spans="1:35" x14ac:dyDescent="0.15">
      <c r="A212" s="30" t="str">
        <f>STOCK!C211</f>
        <v>PRODUCT</v>
      </c>
      <c r="B212" s="30" t="str">
        <f>STOCK!D211</f>
        <v>Trajes de baño</v>
      </c>
      <c r="C212" s="30" t="str">
        <f>STOCK!E211</f>
        <v>Bikini de manga y short floreado</v>
      </c>
      <c r="D212" s="30" t="str">
        <f>STOCK!F211</f>
        <v>Talla S</v>
      </c>
      <c r="E212" s="30" t="str">
        <f>STOCK!G211</f>
        <v>SHEIN</v>
      </c>
      <c r="F212" s="30" t="e">
        <f>STOCK!#REF!</f>
        <v>#REF!</v>
      </c>
      <c r="G212" s="30" t="e">
        <f>STOCK!#REF!</f>
        <v>#REF!</v>
      </c>
      <c r="H212" s="30" t="e">
        <f>STOCK!#REF!</f>
        <v>#REF!</v>
      </c>
      <c r="I212" s="30" t="e">
        <f>STOCK!#REF!</f>
        <v>#REF!</v>
      </c>
      <c r="J212" s="30">
        <f>STOCK!H211</f>
        <v>25</v>
      </c>
      <c r="K212" s="30">
        <f>STOCK!I211</f>
        <v>24.966666666666661</v>
      </c>
      <c r="L212" s="30" t="e">
        <f>STOCK!#REF!</f>
        <v>#REF!</v>
      </c>
      <c r="U212" s="30">
        <v>1</v>
      </c>
      <c r="V212" s="30">
        <f>STOCK!L211</f>
        <v>0</v>
      </c>
      <c r="X212" s="30">
        <v>0</v>
      </c>
      <c r="Y212" s="30">
        <f t="shared" si="3"/>
        <v>0</v>
      </c>
      <c r="AG212" s="30" t="str">
        <f>STOCK!A211</f>
        <v>UB0147</v>
      </c>
      <c r="AI212" s="30">
        <v>0</v>
      </c>
    </row>
    <row r="213" spans="1:35" x14ac:dyDescent="0.15">
      <c r="A213" s="30" t="str">
        <f>STOCK!C212</f>
        <v>PRODUCT</v>
      </c>
      <c r="B213" s="30" t="str">
        <f>STOCK!D212</f>
        <v>Bolsos</v>
      </c>
      <c r="C213" s="30" t="str">
        <f>STOCK!E212</f>
        <v>Bolso pequeño guateado con perla artificial</v>
      </c>
      <c r="D213" s="30">
        <f>STOCK!F212</f>
        <v>0</v>
      </c>
      <c r="E213" s="30" t="str">
        <f>STOCK!G212</f>
        <v>SHEIN</v>
      </c>
      <c r="F213" s="30" t="e">
        <f>STOCK!#REF!</f>
        <v>#REF!</v>
      </c>
      <c r="G213" s="30" t="e">
        <f>STOCK!#REF!</f>
        <v>#REF!</v>
      </c>
      <c r="H213" s="30" t="e">
        <f>STOCK!#REF!</f>
        <v>#REF!</v>
      </c>
      <c r="I213" s="30" t="e">
        <f>STOCK!#REF!</f>
        <v>#REF!</v>
      </c>
      <c r="J213" s="30">
        <f>STOCK!H212</f>
        <v>15</v>
      </c>
      <c r="K213" s="30">
        <f>STOCK!I212</f>
        <v>14.324999999999999</v>
      </c>
      <c r="L213" s="30" t="e">
        <f>STOCK!#REF!</f>
        <v>#REF!</v>
      </c>
      <c r="U213" s="30">
        <v>1</v>
      </c>
      <c r="V213" s="30">
        <f>STOCK!L212</f>
        <v>0</v>
      </c>
      <c r="X213" s="30">
        <v>0</v>
      </c>
      <c r="Y213" s="30">
        <f t="shared" si="3"/>
        <v>0</v>
      </c>
      <c r="AG213" s="30" t="str">
        <f>STOCK!A212</f>
        <v>UB0148</v>
      </c>
      <c r="AI213" s="30">
        <v>0</v>
      </c>
    </row>
    <row r="214" spans="1:35" x14ac:dyDescent="0.15">
      <c r="A214" s="30" t="str">
        <f>STOCK!C213</f>
        <v>PRODUCT</v>
      </c>
      <c r="B214" s="30" t="str">
        <f>STOCK!D213</f>
        <v>Trajes de baño</v>
      </c>
      <c r="C214" s="30" t="str">
        <f>STOCK!E213</f>
        <v>Bañador bikini con estampado tropical_M</v>
      </c>
      <c r="D214" s="30" t="str">
        <f>STOCK!F213</f>
        <v>Talla M</v>
      </c>
      <c r="E214" s="30" t="str">
        <f>STOCK!G213</f>
        <v>SHEIN</v>
      </c>
      <c r="F214" s="30" t="e">
        <f>STOCK!#REF!</f>
        <v>#REF!</v>
      </c>
      <c r="G214" s="30" t="e">
        <f>STOCK!#REF!</f>
        <v>#REF!</v>
      </c>
      <c r="H214" s="30" t="e">
        <f>STOCK!#REF!</f>
        <v>#REF!</v>
      </c>
      <c r="I214" s="30" t="e">
        <f>STOCK!#REF!</f>
        <v>#REF!</v>
      </c>
      <c r="J214" s="30">
        <f>STOCK!H213</f>
        <v>22</v>
      </c>
      <c r="K214" s="30">
        <f>STOCK!I213</f>
        <v>16.803333333333335</v>
      </c>
      <c r="L214" s="30" t="e">
        <f>STOCK!#REF!</f>
        <v>#REF!</v>
      </c>
      <c r="U214" s="30">
        <v>1</v>
      </c>
      <c r="V214" s="30">
        <f>STOCK!L213</f>
        <v>0</v>
      </c>
      <c r="X214" s="30">
        <v>0</v>
      </c>
      <c r="Y214" s="30">
        <f t="shared" si="3"/>
        <v>0</v>
      </c>
      <c r="AG214" s="30" t="str">
        <f>STOCK!A213</f>
        <v>BI0020</v>
      </c>
      <c r="AI214" s="30">
        <v>0</v>
      </c>
    </row>
    <row r="215" spans="1:35" x14ac:dyDescent="0.15">
      <c r="A215" s="30" t="str">
        <f>STOCK!C214</f>
        <v>PRODUCT</v>
      </c>
      <c r="B215" s="30" t="str">
        <f>STOCK!D214</f>
        <v>Trajes de baño</v>
      </c>
      <c r="C215" s="30" t="str">
        <f>STOCK!E214</f>
        <v>Bañador bikini con estampado tropical con nudo de talle alto_M</v>
      </c>
      <c r="D215" s="30" t="str">
        <f>STOCK!F214</f>
        <v>Talla M</v>
      </c>
      <c r="E215" s="30" t="str">
        <f>STOCK!G214</f>
        <v>SHEIN</v>
      </c>
      <c r="F215" s="30" t="e">
        <f>STOCK!#REF!</f>
        <v>#REF!</v>
      </c>
      <c r="G215" s="30" t="e">
        <f>STOCK!#REF!</f>
        <v>#REF!</v>
      </c>
      <c r="H215" s="30" t="e">
        <f>STOCK!#REF!</f>
        <v>#REF!</v>
      </c>
      <c r="I215" s="30" t="e">
        <f>STOCK!#REF!</f>
        <v>#REF!</v>
      </c>
      <c r="J215" s="30">
        <f>STOCK!H214</f>
        <v>22</v>
      </c>
      <c r="K215" s="30">
        <f>STOCK!I214</f>
        <v>17.104166666666668</v>
      </c>
      <c r="L215" s="30" t="e">
        <f>STOCK!#REF!</f>
        <v>#REF!</v>
      </c>
      <c r="U215" s="30">
        <v>1</v>
      </c>
      <c r="V215" s="30">
        <f>STOCK!L214</f>
        <v>0</v>
      </c>
      <c r="X215" s="30">
        <v>0</v>
      </c>
      <c r="Y215" s="30">
        <f t="shared" si="3"/>
        <v>0</v>
      </c>
      <c r="AG215" s="30" t="str">
        <f>STOCK!A214</f>
        <v>BI0021</v>
      </c>
      <c r="AI215" s="30">
        <v>0</v>
      </c>
    </row>
    <row r="216" spans="1:35" x14ac:dyDescent="0.15">
      <c r="A216" s="30" t="str">
        <f>STOCK!C215</f>
        <v>PRODUCT</v>
      </c>
      <c r="B216" s="30" t="str">
        <f>STOCK!D215</f>
        <v>Vestidos</v>
      </c>
      <c r="C216" s="30" t="str">
        <f>STOCK!E215</f>
        <v>Vestido cruzado de lunares</v>
      </c>
      <c r="D216" s="30" t="str">
        <f>STOCK!F215</f>
        <v>Talla XS</v>
      </c>
      <c r="E216" s="30" t="str">
        <f>STOCK!G215</f>
        <v>SHEIN</v>
      </c>
      <c r="F216" s="30" t="e">
        <f>STOCK!#REF!</f>
        <v>#REF!</v>
      </c>
      <c r="G216" s="30" t="e">
        <f>STOCK!#REF!</f>
        <v>#REF!</v>
      </c>
      <c r="H216" s="30" t="e">
        <f>STOCK!#REF!</f>
        <v>#REF!</v>
      </c>
      <c r="I216" s="30" t="e">
        <f>STOCK!#REF!</f>
        <v>#REF!</v>
      </c>
      <c r="J216" s="30">
        <f>STOCK!H215</f>
        <v>25</v>
      </c>
      <c r="K216" s="30">
        <f>STOCK!I215</f>
        <v>16.79</v>
      </c>
      <c r="L216" s="30" t="e">
        <f>STOCK!#REF!</f>
        <v>#REF!</v>
      </c>
      <c r="U216" s="30">
        <v>1</v>
      </c>
      <c r="V216" s="30">
        <f>STOCK!L215</f>
        <v>0</v>
      </c>
      <c r="X216" s="30">
        <v>0</v>
      </c>
      <c r="Y216" s="30">
        <f t="shared" si="3"/>
        <v>0</v>
      </c>
      <c r="AG216" s="30" t="str">
        <f>STOCK!A215</f>
        <v>UB0149</v>
      </c>
      <c r="AI216" s="30">
        <v>0</v>
      </c>
    </row>
    <row r="217" spans="1:35" x14ac:dyDescent="0.15">
      <c r="A217" s="30" t="str">
        <f>STOCK!C216</f>
        <v>PRODUCT</v>
      </c>
      <c r="B217" s="30" t="str">
        <f>STOCK!D216</f>
        <v>Vestidos</v>
      </c>
      <c r="C217" s="30" t="str">
        <f>STOCK!E216</f>
        <v>Vestido con escote de corazón</v>
      </c>
      <c r="D217" s="30" t="str">
        <f>STOCK!F216</f>
        <v>Talla XS</v>
      </c>
      <c r="E217" s="30" t="str">
        <f>STOCK!G216</f>
        <v>SHEIN</v>
      </c>
      <c r="F217" s="30" t="e">
        <f>STOCK!#REF!</f>
        <v>#REF!</v>
      </c>
      <c r="G217" s="30" t="e">
        <f>STOCK!#REF!</f>
        <v>#REF!</v>
      </c>
      <c r="H217" s="30" t="e">
        <f>STOCK!#REF!</f>
        <v>#REF!</v>
      </c>
      <c r="I217" s="30" t="e">
        <f>STOCK!#REF!</f>
        <v>#REF!</v>
      </c>
      <c r="J217" s="30">
        <f>STOCK!H216</f>
        <v>25</v>
      </c>
      <c r="K217" s="30">
        <f>STOCK!I216</f>
        <v>24.732500000000002</v>
      </c>
      <c r="L217" s="30" t="e">
        <f>STOCK!#REF!</f>
        <v>#REF!</v>
      </c>
      <c r="U217" s="30">
        <v>1</v>
      </c>
      <c r="V217" s="30">
        <f>STOCK!L216</f>
        <v>1</v>
      </c>
      <c r="X217" s="30">
        <v>0</v>
      </c>
      <c r="Y217" s="30">
        <f t="shared" si="3"/>
        <v>1</v>
      </c>
      <c r="AG217" s="30" t="str">
        <f>STOCK!A216</f>
        <v>UB0150</v>
      </c>
      <c r="AI217" s="30">
        <v>0</v>
      </c>
    </row>
    <row r="218" spans="1:35" x14ac:dyDescent="0.15">
      <c r="A218" s="30" t="str">
        <f>STOCK!C217</f>
        <v>PRODUCT</v>
      </c>
      <c r="B218" s="30" t="str">
        <f>STOCK!D217</f>
        <v>Vestidos</v>
      </c>
      <c r="C218" s="30" t="str">
        <f>STOCK!E217</f>
        <v>Vestido con escote de corazón</v>
      </c>
      <c r="D218" s="30" t="str">
        <f>STOCK!F217</f>
        <v>Talla M</v>
      </c>
      <c r="E218" s="30" t="str">
        <f>STOCK!G217</f>
        <v>SHEIN</v>
      </c>
      <c r="F218" s="30" t="e">
        <f>STOCK!#REF!</f>
        <v>#REF!</v>
      </c>
      <c r="G218" s="30" t="e">
        <f>STOCK!#REF!</f>
        <v>#REF!</v>
      </c>
      <c r="H218" s="30" t="e">
        <f>STOCK!#REF!</f>
        <v>#REF!</v>
      </c>
      <c r="I218" s="30" t="e">
        <f>STOCK!#REF!</f>
        <v>#REF!</v>
      </c>
      <c r="J218" s="30">
        <f>STOCK!H217</f>
        <v>25</v>
      </c>
      <c r="K218" s="30">
        <f>STOCK!I217</f>
        <v>24.732500000000002</v>
      </c>
      <c r="L218" s="30" t="e">
        <f>STOCK!#REF!</f>
        <v>#REF!</v>
      </c>
      <c r="U218" s="30">
        <v>1</v>
      </c>
      <c r="V218" s="30">
        <f>STOCK!L217</f>
        <v>1</v>
      </c>
      <c r="X218" s="30">
        <v>0</v>
      </c>
      <c r="Y218" s="30">
        <f t="shared" si="3"/>
        <v>1</v>
      </c>
      <c r="AG218" s="30" t="str">
        <f>STOCK!A217</f>
        <v>UB0151</v>
      </c>
      <c r="AI218" s="30">
        <v>0</v>
      </c>
    </row>
    <row r="219" spans="1:35" x14ac:dyDescent="0.15">
      <c r="A219" s="30" t="str">
        <f>STOCK!C218</f>
        <v>PRODUCT</v>
      </c>
      <c r="B219" s="30" t="str">
        <f>STOCK!D218</f>
        <v>Vestidos</v>
      </c>
      <c r="C219" s="30" t="str">
        <f>STOCK!E218</f>
        <v xml:space="preserve">Vestido Fruncido </v>
      </c>
      <c r="D219" s="30" t="str">
        <f>STOCK!F218</f>
        <v>Talla 3XL</v>
      </c>
      <c r="E219" s="30" t="str">
        <f>STOCK!G218</f>
        <v>SHEIN</v>
      </c>
      <c r="F219" s="30" t="e">
        <f>STOCK!#REF!</f>
        <v>#REF!</v>
      </c>
      <c r="G219" s="30" t="e">
        <f>STOCK!#REF!</f>
        <v>#REF!</v>
      </c>
      <c r="H219" s="30" t="e">
        <f>STOCK!#REF!</f>
        <v>#REF!</v>
      </c>
      <c r="I219" s="30" t="e">
        <f>STOCK!#REF!</f>
        <v>#REF!</v>
      </c>
      <c r="J219" s="30">
        <f>STOCK!H218</f>
        <v>28</v>
      </c>
      <c r="K219" s="30">
        <f>STOCK!I218</f>
        <v>25.340833333333332</v>
      </c>
      <c r="L219" s="30" t="e">
        <f>STOCK!#REF!</f>
        <v>#REF!</v>
      </c>
      <c r="U219" s="30">
        <v>1</v>
      </c>
      <c r="V219" s="30">
        <f>STOCK!L218</f>
        <v>1</v>
      </c>
      <c r="X219" s="30">
        <v>0</v>
      </c>
      <c r="Y219" s="30">
        <f t="shared" si="3"/>
        <v>1</v>
      </c>
      <c r="AG219" s="30" t="str">
        <f>STOCK!A218</f>
        <v>UB0152</v>
      </c>
      <c r="AI219" s="30">
        <v>0</v>
      </c>
    </row>
    <row r="220" spans="1:35" x14ac:dyDescent="0.15">
      <c r="A220" s="30" t="str">
        <f>STOCK!C219</f>
        <v>PRODUCT</v>
      </c>
      <c r="B220" s="30" t="str">
        <f>STOCK!D219</f>
        <v>Vestidos</v>
      </c>
      <c r="C220" s="30" t="str">
        <f>STOCK!E219</f>
        <v xml:space="preserve">Vestido Fruncido </v>
      </c>
      <c r="D220" s="30" t="str">
        <f>STOCK!F219</f>
        <v>Talla 2XL</v>
      </c>
      <c r="E220" s="30" t="str">
        <f>STOCK!G219</f>
        <v>SHEIN</v>
      </c>
      <c r="F220" s="30" t="e">
        <f>STOCK!#REF!</f>
        <v>#REF!</v>
      </c>
      <c r="G220" s="30" t="e">
        <f>STOCK!#REF!</f>
        <v>#REF!</v>
      </c>
      <c r="H220" s="30" t="e">
        <f>STOCK!#REF!</f>
        <v>#REF!</v>
      </c>
      <c r="I220" s="30" t="e">
        <f>STOCK!#REF!</f>
        <v>#REF!</v>
      </c>
      <c r="J220" s="30">
        <f>STOCK!H219</f>
        <v>28</v>
      </c>
      <c r="K220" s="30">
        <f>STOCK!I219</f>
        <v>25.340833333333332</v>
      </c>
      <c r="L220" s="30" t="e">
        <f>STOCK!#REF!</f>
        <v>#REF!</v>
      </c>
      <c r="U220" s="30">
        <v>1</v>
      </c>
      <c r="V220" s="30">
        <f>STOCK!L219</f>
        <v>1</v>
      </c>
      <c r="X220" s="30">
        <v>0</v>
      </c>
      <c r="Y220" s="30">
        <f t="shared" si="3"/>
        <v>1</v>
      </c>
      <c r="AG220" s="30" t="str">
        <f>STOCK!A219</f>
        <v>UB0153</v>
      </c>
      <c r="AI220" s="30">
        <v>0</v>
      </c>
    </row>
    <row r="221" spans="1:35" x14ac:dyDescent="0.15">
      <c r="A221" s="30" t="str">
        <f>STOCK!C220</f>
        <v>PRODUCT</v>
      </c>
      <c r="B221" s="30" t="str">
        <f>STOCK!D220</f>
        <v>Vestidos</v>
      </c>
      <c r="C221" s="30" t="str">
        <f>STOCK!E220</f>
        <v>SHEIN Vestido de hombros descubiertos con botón falso de cintura fruncido de manga farol_S</v>
      </c>
      <c r="D221" s="30" t="str">
        <f>STOCK!F220</f>
        <v>Talla S</v>
      </c>
      <c r="E221" s="30" t="str">
        <f>STOCK!G220</f>
        <v>SHEIN</v>
      </c>
      <c r="F221" s="30" t="e">
        <f>STOCK!#REF!</f>
        <v>#REF!</v>
      </c>
      <c r="G221" s="30" t="e">
        <f>STOCK!#REF!</f>
        <v>#REF!</v>
      </c>
      <c r="H221" s="30" t="e">
        <f>STOCK!#REF!</f>
        <v>#REF!</v>
      </c>
      <c r="I221" s="30" t="e">
        <f>STOCK!#REF!</f>
        <v>#REF!</v>
      </c>
      <c r="J221" s="30">
        <f>STOCK!H220</f>
        <v>25</v>
      </c>
      <c r="K221" s="30">
        <f>STOCK!I220</f>
        <v>25.890833333333333</v>
      </c>
      <c r="L221" s="30" t="e">
        <f>STOCK!#REF!</f>
        <v>#REF!</v>
      </c>
      <c r="U221" s="30">
        <v>1</v>
      </c>
      <c r="V221" s="30">
        <f>STOCK!L220</f>
        <v>0</v>
      </c>
      <c r="X221" s="30">
        <v>0</v>
      </c>
      <c r="Y221" s="30">
        <f t="shared" si="3"/>
        <v>0</v>
      </c>
      <c r="AG221" s="30" t="str">
        <f>STOCK!A220</f>
        <v>V0078</v>
      </c>
      <c r="AI221" s="30">
        <v>0</v>
      </c>
    </row>
    <row r="222" spans="1:35" x14ac:dyDescent="0.15">
      <c r="A222" s="30" t="str">
        <f>STOCK!C221</f>
        <v>PRODUCT</v>
      </c>
      <c r="B222" s="30" t="str">
        <f>STOCK!D221</f>
        <v>Trajes de baño</v>
      </c>
      <c r="C222" s="30" t="str">
        <f>STOCK!E221</f>
        <v>Bañador bikini push up de cuadros girante_M</v>
      </c>
      <c r="D222" s="30" t="str">
        <f>STOCK!F221</f>
        <v>Talla L</v>
      </c>
      <c r="E222" s="30" t="str">
        <f>STOCK!G221</f>
        <v>SHEIN</v>
      </c>
      <c r="F222" s="30" t="e">
        <f>STOCK!#REF!</f>
        <v>#REF!</v>
      </c>
      <c r="G222" s="30" t="e">
        <f>STOCK!#REF!</f>
        <v>#REF!</v>
      </c>
      <c r="H222" s="30" t="e">
        <f>STOCK!#REF!</f>
        <v>#REF!</v>
      </c>
      <c r="I222" s="30" t="e">
        <f>STOCK!#REF!</f>
        <v>#REF!</v>
      </c>
      <c r="J222" s="30">
        <f>STOCK!H221</f>
        <v>20</v>
      </c>
      <c r="K222" s="30">
        <f>STOCK!I221</f>
        <v>16.501666666666665</v>
      </c>
      <c r="L222" s="30" t="e">
        <f>STOCK!#REF!</f>
        <v>#REF!</v>
      </c>
      <c r="U222" s="30">
        <v>1</v>
      </c>
      <c r="V222" s="30">
        <f>STOCK!L221</f>
        <v>0</v>
      </c>
      <c r="X222" s="30">
        <v>0</v>
      </c>
      <c r="Y222" s="30">
        <f t="shared" si="3"/>
        <v>0</v>
      </c>
      <c r="AG222" s="30" t="str">
        <f>STOCK!A221</f>
        <v>BI0022</v>
      </c>
      <c r="AI222" s="30">
        <v>0</v>
      </c>
    </row>
    <row r="223" spans="1:35" x14ac:dyDescent="0.15">
      <c r="A223" s="30" t="str">
        <f>STOCK!C222</f>
        <v>PRODUCT</v>
      </c>
      <c r="B223" s="30" t="str">
        <f>STOCK!D222</f>
        <v>Vestidos</v>
      </c>
      <c r="C223" s="30" t="str">
        <f>STOCK!E222</f>
        <v xml:space="preserve">Vestido de cuello desbocado </v>
      </c>
      <c r="D223" s="30" t="str">
        <f>STOCK!F222</f>
        <v>Talla S</v>
      </c>
      <c r="E223" s="30" t="str">
        <f>STOCK!G222</f>
        <v>SHEIN</v>
      </c>
      <c r="F223" s="30" t="e">
        <f>STOCK!#REF!</f>
        <v>#REF!</v>
      </c>
      <c r="G223" s="30" t="e">
        <f>STOCK!#REF!</f>
        <v>#REF!</v>
      </c>
      <c r="H223" s="30" t="e">
        <f>STOCK!#REF!</f>
        <v>#REF!</v>
      </c>
      <c r="I223" s="30" t="e">
        <f>STOCK!#REF!</f>
        <v>#REF!</v>
      </c>
      <c r="J223" s="30">
        <f>STOCK!H222</f>
        <v>18</v>
      </c>
      <c r="K223" s="30">
        <f>STOCK!I222</f>
        <v>16.975000000000001</v>
      </c>
      <c r="L223" s="30" t="e">
        <f>STOCK!#REF!</f>
        <v>#REF!</v>
      </c>
      <c r="U223" s="30">
        <v>1</v>
      </c>
      <c r="V223" s="30">
        <f>STOCK!L222</f>
        <v>1</v>
      </c>
      <c r="X223" s="30">
        <v>0</v>
      </c>
      <c r="Y223" s="30">
        <f t="shared" si="3"/>
        <v>1</v>
      </c>
      <c r="AG223" s="30" t="str">
        <f>STOCK!A222</f>
        <v>UB0154</v>
      </c>
      <c r="AI223" s="30">
        <v>0</v>
      </c>
    </row>
    <row r="224" spans="1:35" x14ac:dyDescent="0.15">
      <c r="A224" s="30" t="str">
        <f>STOCK!C223</f>
        <v>PRODUCT</v>
      </c>
      <c r="B224" s="30" t="str">
        <f>STOCK!D223</f>
        <v>Bolsos</v>
      </c>
      <c r="C224" s="30" t="str">
        <f>STOCK!E223</f>
        <v xml:space="preserve">Bolsa cuadrada mini geométrico </v>
      </c>
      <c r="D224" s="30">
        <f>STOCK!F223</f>
        <v>0</v>
      </c>
      <c r="E224" s="30" t="str">
        <f>STOCK!G223</f>
        <v>SHEIN</v>
      </c>
      <c r="F224" s="30" t="e">
        <f>STOCK!#REF!</f>
        <v>#REF!</v>
      </c>
      <c r="G224" s="30" t="e">
        <f>STOCK!#REF!</f>
        <v>#REF!</v>
      </c>
      <c r="H224" s="30" t="e">
        <f>STOCK!#REF!</f>
        <v>#REF!</v>
      </c>
      <c r="I224" s="30" t="e">
        <f>STOCK!#REF!</f>
        <v>#REF!</v>
      </c>
      <c r="J224" s="30">
        <f>STOCK!H223</f>
        <v>15</v>
      </c>
      <c r="K224" s="30">
        <f>STOCK!I223</f>
        <v>9.5066666666666659</v>
      </c>
      <c r="L224" s="30" t="e">
        <f>STOCK!#REF!</f>
        <v>#REF!</v>
      </c>
      <c r="U224" s="30">
        <v>1</v>
      </c>
      <c r="V224" s="30">
        <f>STOCK!L223</f>
        <v>1</v>
      </c>
      <c r="X224" s="30">
        <v>0</v>
      </c>
      <c r="Y224" s="30">
        <f t="shared" si="3"/>
        <v>1</v>
      </c>
      <c r="AG224" s="30" t="str">
        <f>STOCK!A223</f>
        <v>UB0155</v>
      </c>
      <c r="AI224" s="30">
        <v>0</v>
      </c>
    </row>
    <row r="225" spans="1:35" x14ac:dyDescent="0.15">
      <c r="A225" s="30" t="str">
        <f>STOCK!C224</f>
        <v>PRODUCT</v>
      </c>
      <c r="B225" s="30" t="str">
        <f>STOCK!D224</f>
        <v>Trajes de baño</v>
      </c>
      <c r="C225" s="30" t="str">
        <f>STOCK!E224</f>
        <v>Bikini estampado cebra</v>
      </c>
      <c r="D225" s="30" t="str">
        <f>STOCK!F224</f>
        <v>Talla S</v>
      </c>
      <c r="E225" s="30" t="str">
        <f>STOCK!G224</f>
        <v>SHEIN</v>
      </c>
      <c r="F225" s="30" t="e">
        <f>STOCK!#REF!</f>
        <v>#REF!</v>
      </c>
      <c r="G225" s="30" t="e">
        <f>STOCK!#REF!</f>
        <v>#REF!</v>
      </c>
      <c r="H225" s="30" t="e">
        <f>STOCK!#REF!</f>
        <v>#REF!</v>
      </c>
      <c r="I225" s="30" t="e">
        <f>STOCK!#REF!</f>
        <v>#REF!</v>
      </c>
      <c r="J225" s="30">
        <f>STOCK!H224</f>
        <v>15</v>
      </c>
      <c r="K225" s="30">
        <f>STOCK!I224</f>
        <v>13.180833333333334</v>
      </c>
      <c r="L225" s="30" t="e">
        <f>STOCK!#REF!</f>
        <v>#REF!</v>
      </c>
      <c r="U225" s="30">
        <v>1</v>
      </c>
      <c r="V225" s="30">
        <f>STOCK!L224</f>
        <v>1</v>
      </c>
      <c r="X225" s="30">
        <v>0</v>
      </c>
      <c r="Y225" s="30">
        <f t="shared" si="3"/>
        <v>1</v>
      </c>
      <c r="AG225" s="30" t="str">
        <f>STOCK!A224</f>
        <v>UB0156</v>
      </c>
      <c r="AI225" s="30">
        <v>0</v>
      </c>
    </row>
    <row r="226" spans="1:35" x14ac:dyDescent="0.15">
      <c r="A226" s="30" t="str">
        <f>STOCK!C225</f>
        <v>PRODUCT</v>
      </c>
      <c r="B226" s="30" t="str">
        <f>STOCK!D225</f>
        <v>Trajes de baño</v>
      </c>
      <c r="C226" s="30" t="str">
        <f>STOCK!E225</f>
        <v>Bikini estampado cebra</v>
      </c>
      <c r="D226" s="30" t="str">
        <f>STOCK!F225</f>
        <v>Talla M</v>
      </c>
      <c r="E226" s="30" t="str">
        <f>STOCK!G225</f>
        <v>SHEIN</v>
      </c>
      <c r="F226" s="30" t="e">
        <f>STOCK!#REF!</f>
        <v>#REF!</v>
      </c>
      <c r="G226" s="30" t="e">
        <f>STOCK!#REF!</f>
        <v>#REF!</v>
      </c>
      <c r="H226" s="30" t="e">
        <f>STOCK!#REF!</f>
        <v>#REF!</v>
      </c>
      <c r="I226" s="30" t="e">
        <f>STOCK!#REF!</f>
        <v>#REF!</v>
      </c>
      <c r="J226" s="30">
        <f>STOCK!H225</f>
        <v>15</v>
      </c>
      <c r="K226" s="30">
        <f>STOCK!I225</f>
        <v>13.180833333333334</v>
      </c>
      <c r="L226" s="30" t="e">
        <f>STOCK!#REF!</f>
        <v>#REF!</v>
      </c>
      <c r="U226" s="30">
        <v>1</v>
      </c>
      <c r="V226" s="30">
        <f>STOCK!L225</f>
        <v>1</v>
      </c>
      <c r="X226" s="30">
        <v>0</v>
      </c>
      <c r="Y226" s="30">
        <f t="shared" si="3"/>
        <v>1</v>
      </c>
      <c r="AG226" s="30" t="str">
        <f>STOCK!A225</f>
        <v>UB0157</v>
      </c>
      <c r="AI226" s="30">
        <v>0</v>
      </c>
    </row>
    <row r="227" spans="1:35" x14ac:dyDescent="0.15">
      <c r="A227" s="30" t="str">
        <f>STOCK!C226</f>
        <v>PRODUCT</v>
      </c>
      <c r="B227" s="30" t="str">
        <f>STOCK!D226</f>
        <v>Bolsos</v>
      </c>
      <c r="C227" s="30" t="str">
        <f>STOCK!E226</f>
        <v>Bolsa cartera con manija</v>
      </c>
      <c r="D227" s="30">
        <f>STOCK!F226</f>
        <v>0</v>
      </c>
      <c r="E227" s="30" t="str">
        <f>STOCK!G226</f>
        <v>SHEIN</v>
      </c>
      <c r="F227" s="30" t="e">
        <f>STOCK!#REF!</f>
        <v>#REF!</v>
      </c>
      <c r="G227" s="30" t="e">
        <f>STOCK!#REF!</f>
        <v>#REF!</v>
      </c>
      <c r="H227" s="30" t="e">
        <f>STOCK!#REF!</f>
        <v>#REF!</v>
      </c>
      <c r="I227" s="30" t="e">
        <f>STOCK!#REF!</f>
        <v>#REF!</v>
      </c>
      <c r="J227" s="30">
        <f>STOCK!H226</f>
        <v>15</v>
      </c>
      <c r="K227" s="30">
        <f>STOCK!I226</f>
        <v>13.296666666666667</v>
      </c>
      <c r="L227" s="30" t="e">
        <f>STOCK!#REF!</f>
        <v>#REF!</v>
      </c>
      <c r="U227" s="30">
        <v>1</v>
      </c>
      <c r="V227" s="30">
        <f>STOCK!L226</f>
        <v>0</v>
      </c>
      <c r="X227" s="30">
        <v>0</v>
      </c>
      <c r="Y227" s="30">
        <f t="shared" si="3"/>
        <v>0</v>
      </c>
      <c r="AG227" s="30" t="str">
        <f>STOCK!A226</f>
        <v>UB0158</v>
      </c>
      <c r="AI227" s="30">
        <v>0</v>
      </c>
    </row>
    <row r="228" spans="1:35" x14ac:dyDescent="0.15">
      <c r="A228" s="30" t="str">
        <f>STOCK!C227</f>
        <v>PRODUCT</v>
      </c>
      <c r="B228" s="30" t="str">
        <f>STOCK!D227</f>
        <v>Accesorios</v>
      </c>
      <c r="C228" s="30" t="str">
        <f>STOCK!E227</f>
        <v>Bolsa cartera de cocodrilo</v>
      </c>
      <c r="D228" s="30">
        <f>STOCK!F227</f>
        <v>0</v>
      </c>
      <c r="E228" s="30" t="str">
        <f>STOCK!G227</f>
        <v>SHEIN</v>
      </c>
      <c r="F228" s="30" t="e">
        <f>STOCK!#REF!</f>
        <v>#REF!</v>
      </c>
      <c r="G228" s="30" t="e">
        <f>STOCK!#REF!</f>
        <v>#REF!</v>
      </c>
      <c r="H228" s="30" t="e">
        <f>STOCK!#REF!</f>
        <v>#REF!</v>
      </c>
      <c r="I228" s="30" t="e">
        <f>STOCK!#REF!</f>
        <v>#REF!</v>
      </c>
      <c r="J228" s="30">
        <f>STOCK!H227</f>
        <v>15</v>
      </c>
      <c r="K228" s="30">
        <f>STOCK!I227</f>
        <v>13.416666666666668</v>
      </c>
      <c r="L228" s="30" t="e">
        <f>STOCK!#REF!</f>
        <v>#REF!</v>
      </c>
      <c r="U228" s="30">
        <v>1</v>
      </c>
      <c r="V228" s="30">
        <f>STOCK!L227</f>
        <v>1</v>
      </c>
      <c r="X228" s="30">
        <v>0</v>
      </c>
      <c r="Y228" s="30">
        <f t="shared" si="3"/>
        <v>1</v>
      </c>
      <c r="AG228" s="30" t="str">
        <f>STOCK!A227</f>
        <v>UB0159</v>
      </c>
      <c r="AI228" s="30">
        <v>0</v>
      </c>
    </row>
    <row r="229" spans="1:35" x14ac:dyDescent="0.15">
      <c r="A229" s="30" t="str">
        <f>STOCK!C228</f>
        <v>PRODUCT</v>
      </c>
      <c r="B229" s="30" t="str">
        <f>STOCK!D228</f>
        <v>Bolsos</v>
      </c>
      <c r="C229" s="30" t="str">
        <f>STOCK!E228</f>
        <v>Bolso cartera con solapa transparente</v>
      </c>
      <c r="D229" s="30">
        <f>STOCK!F228</f>
        <v>0</v>
      </c>
      <c r="E229" s="30" t="str">
        <f>STOCK!G228</f>
        <v>SHEIN</v>
      </c>
      <c r="F229" s="30" t="e">
        <f>STOCK!#REF!</f>
        <v>#REF!</v>
      </c>
      <c r="G229" s="30" t="e">
        <f>STOCK!#REF!</f>
        <v>#REF!</v>
      </c>
      <c r="H229" s="30" t="e">
        <f>STOCK!#REF!</f>
        <v>#REF!</v>
      </c>
      <c r="I229" s="30" t="e">
        <f>STOCK!#REF!</f>
        <v>#REF!</v>
      </c>
      <c r="J229" s="30">
        <f>STOCK!H228</f>
        <v>10</v>
      </c>
      <c r="K229" s="30">
        <f>STOCK!I228</f>
        <v>7.6958333333333329</v>
      </c>
      <c r="L229" s="30" t="e">
        <f>STOCK!#REF!</f>
        <v>#REF!</v>
      </c>
      <c r="U229" s="30">
        <v>1</v>
      </c>
      <c r="V229" s="30">
        <f>STOCK!L228</f>
        <v>0</v>
      </c>
      <c r="X229" s="30">
        <v>0</v>
      </c>
      <c r="Y229" s="30">
        <f t="shared" si="3"/>
        <v>0</v>
      </c>
      <c r="AG229" s="30" t="str">
        <f>STOCK!A228</f>
        <v>A0011</v>
      </c>
      <c r="AI229" s="30">
        <v>0</v>
      </c>
    </row>
    <row r="230" spans="1:35" x14ac:dyDescent="0.15">
      <c r="A230" s="30" t="str">
        <f>STOCK!C229</f>
        <v>PRODUCT</v>
      </c>
      <c r="B230" s="30" t="str">
        <f>STOCK!D229</f>
        <v>Trajes de baño</v>
      </c>
      <c r="C230" s="30" t="str">
        <f>STOCK!E229</f>
        <v xml:space="preserve">Bañador bikini con nudo delantero </v>
      </c>
      <c r="D230" s="30" t="str">
        <f>STOCK!F229</f>
        <v>Talla M</v>
      </c>
      <c r="E230" s="30" t="str">
        <f>STOCK!G229</f>
        <v>SHEIN</v>
      </c>
      <c r="F230" s="30" t="e">
        <f>STOCK!#REF!</f>
        <v>#REF!</v>
      </c>
      <c r="G230" s="30" t="e">
        <f>STOCK!#REF!</f>
        <v>#REF!</v>
      </c>
      <c r="H230" s="30" t="e">
        <f>STOCK!#REF!</f>
        <v>#REF!</v>
      </c>
      <c r="I230" s="30" t="e">
        <f>STOCK!#REF!</f>
        <v>#REF!</v>
      </c>
      <c r="J230" s="30">
        <f>STOCK!H229</f>
        <v>22</v>
      </c>
      <c r="K230" s="30">
        <f>STOCK!I229</f>
        <v>18.820833333333333</v>
      </c>
      <c r="L230" s="30" t="e">
        <f>STOCK!#REF!</f>
        <v>#REF!</v>
      </c>
      <c r="U230" s="30">
        <v>1</v>
      </c>
      <c r="V230" s="30">
        <f>STOCK!L229</f>
        <v>2</v>
      </c>
      <c r="X230" s="30">
        <v>0</v>
      </c>
      <c r="Y230" s="30">
        <f t="shared" si="3"/>
        <v>1</v>
      </c>
      <c r="AG230" s="30" t="str">
        <f>STOCK!A229</f>
        <v>UB0160</v>
      </c>
      <c r="AI230" s="30">
        <v>0</v>
      </c>
    </row>
    <row r="231" spans="1:35" x14ac:dyDescent="0.15">
      <c r="A231" s="30" t="str">
        <f>STOCK!C230</f>
        <v>PRODUCT</v>
      </c>
      <c r="B231" s="30" t="str">
        <f>STOCK!D230</f>
        <v>Trajes de baño</v>
      </c>
      <c r="C231" s="30" t="str">
        <f>STOCK!E230</f>
        <v>Bañador bikini con nudo delantero bajo fruncido tropical_S</v>
      </c>
      <c r="D231" s="30" t="str">
        <f>STOCK!F230</f>
        <v>Talla S</v>
      </c>
      <c r="E231" s="30" t="str">
        <f>STOCK!G230</f>
        <v>SHEIN</v>
      </c>
      <c r="F231" s="30" t="e">
        <f>STOCK!#REF!</f>
        <v>#REF!</v>
      </c>
      <c r="G231" s="30" t="e">
        <f>STOCK!#REF!</f>
        <v>#REF!</v>
      </c>
      <c r="H231" s="30" t="e">
        <f>STOCK!#REF!</f>
        <v>#REF!</v>
      </c>
      <c r="I231" s="30" t="e">
        <f>STOCK!#REF!</f>
        <v>#REF!</v>
      </c>
      <c r="J231" s="30">
        <f>STOCK!H230</f>
        <v>22</v>
      </c>
      <c r="K231" s="30">
        <f>STOCK!I230</f>
        <v>18.720833333333331</v>
      </c>
      <c r="L231" s="30" t="e">
        <f>STOCK!#REF!</f>
        <v>#REF!</v>
      </c>
      <c r="U231" s="30">
        <v>1</v>
      </c>
      <c r="V231" s="30">
        <f>STOCK!L230</f>
        <v>0</v>
      </c>
      <c r="X231" s="30">
        <v>0</v>
      </c>
      <c r="Y231" s="30">
        <f t="shared" si="3"/>
        <v>0</v>
      </c>
      <c r="AG231" s="30" t="str">
        <f>STOCK!A230</f>
        <v>BI0026</v>
      </c>
      <c r="AI231" s="30">
        <v>0</v>
      </c>
    </row>
    <row r="232" spans="1:35" x14ac:dyDescent="0.15">
      <c r="A232" s="30" t="str">
        <f>STOCK!C231</f>
        <v>PRODUCT</v>
      </c>
      <c r="B232" s="30" t="str">
        <f>STOCK!D231</f>
        <v>Trajes de baño</v>
      </c>
      <c r="C232" s="30" t="str">
        <f>STOCK!E231</f>
        <v>Bikini estampado cebra</v>
      </c>
      <c r="D232" s="30" t="str">
        <f>STOCK!F231</f>
        <v>Talla XS</v>
      </c>
      <c r="E232" s="30" t="str">
        <f>STOCK!G231</f>
        <v>SHEIN</v>
      </c>
      <c r="F232" s="30" t="e">
        <f>STOCK!#REF!</f>
        <v>#REF!</v>
      </c>
      <c r="G232" s="30" t="e">
        <f>STOCK!#REF!</f>
        <v>#REF!</v>
      </c>
      <c r="H232" s="30" t="e">
        <f>STOCK!#REF!</f>
        <v>#REF!</v>
      </c>
      <c r="I232" s="30" t="e">
        <f>STOCK!#REF!</f>
        <v>#REF!</v>
      </c>
      <c r="J232" s="30">
        <f>STOCK!H231</f>
        <v>15</v>
      </c>
      <c r="K232" s="30">
        <f>STOCK!I231</f>
        <v>12</v>
      </c>
      <c r="L232" s="30" t="e">
        <f>STOCK!#REF!</f>
        <v>#REF!</v>
      </c>
      <c r="U232" s="30">
        <v>1</v>
      </c>
      <c r="V232" s="30">
        <f>STOCK!L231</f>
        <v>2</v>
      </c>
      <c r="X232" s="30">
        <v>0</v>
      </c>
      <c r="Y232" s="30">
        <f t="shared" si="3"/>
        <v>1</v>
      </c>
      <c r="AG232" s="30" t="str">
        <f>STOCK!A231</f>
        <v>UB0161</v>
      </c>
      <c r="AI232" s="30">
        <v>0</v>
      </c>
    </row>
    <row r="233" spans="1:35" x14ac:dyDescent="0.15">
      <c r="A233" s="30" t="str">
        <f>STOCK!C232</f>
        <v>PRODUCT</v>
      </c>
      <c r="B233" s="30" t="str">
        <f>STOCK!D232</f>
        <v>Vestidos</v>
      </c>
      <c r="C233" s="30" t="str">
        <f>STOCK!E232</f>
        <v>Vestido Estampado de Plantas Bohemio</v>
      </c>
      <c r="D233" s="30" t="str">
        <f>STOCK!F232</f>
        <v>Talla XL</v>
      </c>
      <c r="E233" s="30" t="str">
        <f>STOCK!G232</f>
        <v>SHEIN</v>
      </c>
      <c r="F233" s="30" t="e">
        <f>STOCK!#REF!</f>
        <v>#REF!</v>
      </c>
      <c r="G233" s="30" t="e">
        <f>STOCK!#REF!</f>
        <v>#REF!</v>
      </c>
      <c r="H233" s="30" t="e">
        <f>STOCK!#REF!</f>
        <v>#REF!</v>
      </c>
      <c r="I233" s="30" t="e">
        <f>STOCK!#REF!</f>
        <v>#REF!</v>
      </c>
      <c r="J233" s="30">
        <f>STOCK!H232</f>
        <v>20</v>
      </c>
      <c r="K233" s="30">
        <f>STOCK!I232</f>
        <v>15.284166666666668</v>
      </c>
      <c r="L233" s="30" t="e">
        <f>STOCK!#REF!</f>
        <v>#REF!</v>
      </c>
      <c r="U233" s="30">
        <v>1</v>
      </c>
      <c r="V233" s="30">
        <f>STOCK!L232</f>
        <v>1</v>
      </c>
      <c r="X233" s="30">
        <v>0</v>
      </c>
      <c r="Y233" s="30">
        <f t="shared" si="3"/>
        <v>1</v>
      </c>
      <c r="AG233" s="30" t="str">
        <f>STOCK!A232</f>
        <v>V0080</v>
      </c>
      <c r="AI233" s="30">
        <v>0</v>
      </c>
    </row>
    <row r="234" spans="1:35" x14ac:dyDescent="0.15">
      <c r="A234" s="30" t="str">
        <f>STOCK!C233</f>
        <v>PRODUCT</v>
      </c>
      <c r="B234" s="30" t="str">
        <f>STOCK!D233</f>
        <v>Vestidos</v>
      </c>
      <c r="C234" s="30" t="str">
        <f>STOCK!E233</f>
        <v>Vestido Estampado de Plantas Bohemio</v>
      </c>
      <c r="D234" s="30" t="str">
        <f>STOCK!F233</f>
        <v>Talla S</v>
      </c>
      <c r="E234" s="30" t="str">
        <f>STOCK!G233</f>
        <v>SHEIN</v>
      </c>
      <c r="F234" s="30" t="e">
        <f>STOCK!#REF!</f>
        <v>#REF!</v>
      </c>
      <c r="G234" s="30" t="e">
        <f>STOCK!#REF!</f>
        <v>#REF!</v>
      </c>
      <c r="H234" s="30" t="e">
        <f>STOCK!#REF!</f>
        <v>#REF!</v>
      </c>
      <c r="I234" s="30" t="e">
        <f>STOCK!#REF!</f>
        <v>#REF!</v>
      </c>
      <c r="J234" s="30">
        <f>STOCK!H233</f>
        <v>20</v>
      </c>
      <c r="K234" s="30">
        <f>STOCK!I233</f>
        <v>14.684166666666668</v>
      </c>
      <c r="L234" s="30" t="e">
        <f>STOCK!#REF!</f>
        <v>#REF!</v>
      </c>
      <c r="U234" s="30">
        <v>1</v>
      </c>
      <c r="V234" s="30">
        <f>STOCK!L233</f>
        <v>1</v>
      </c>
      <c r="X234" s="30">
        <v>0</v>
      </c>
      <c r="Y234" s="30">
        <f t="shared" si="3"/>
        <v>1</v>
      </c>
      <c r="AG234" s="30" t="str">
        <f>STOCK!A233</f>
        <v>UB0162</v>
      </c>
      <c r="AI234" s="30">
        <v>0</v>
      </c>
    </row>
    <row r="235" spans="1:35" x14ac:dyDescent="0.15">
      <c r="A235" s="30" t="str">
        <f>STOCK!C234</f>
        <v>PRODUCT</v>
      </c>
      <c r="B235" s="30" t="str">
        <f>STOCK!D234</f>
        <v>Trajes de baño</v>
      </c>
      <c r="C235" s="30" t="str">
        <f>STOCK!E234</f>
        <v>3 piezas Bañador bikini push up con estampado tropical con falda de playa</v>
      </c>
      <c r="D235" s="30" t="str">
        <f>STOCK!F234</f>
        <v>Talla M</v>
      </c>
      <c r="E235" s="30" t="str">
        <f>STOCK!G234</f>
        <v>SHEIN</v>
      </c>
      <c r="F235" s="30" t="e">
        <f>STOCK!#REF!</f>
        <v>#REF!</v>
      </c>
      <c r="G235" s="30" t="e">
        <f>STOCK!#REF!</f>
        <v>#REF!</v>
      </c>
      <c r="H235" s="30" t="e">
        <f>STOCK!#REF!</f>
        <v>#REF!</v>
      </c>
      <c r="I235" s="30" t="e">
        <f>STOCK!#REF!</f>
        <v>#REF!</v>
      </c>
      <c r="J235" s="30">
        <f>STOCK!H234</f>
        <v>25</v>
      </c>
      <c r="K235" s="30">
        <f>STOCK!I234</f>
        <v>24.833333333333336</v>
      </c>
      <c r="L235" s="30" t="e">
        <f>STOCK!#REF!</f>
        <v>#REF!</v>
      </c>
      <c r="U235" s="30">
        <v>1</v>
      </c>
      <c r="V235" s="30">
        <f>STOCK!L234</f>
        <v>0</v>
      </c>
      <c r="X235" s="30">
        <v>0</v>
      </c>
      <c r="Y235" s="30">
        <f t="shared" si="3"/>
        <v>0</v>
      </c>
      <c r="AG235" s="30" t="str">
        <f>STOCK!A234</f>
        <v>SB0001</v>
      </c>
      <c r="AI235" s="30">
        <v>0</v>
      </c>
    </row>
    <row r="236" spans="1:35" x14ac:dyDescent="0.15">
      <c r="A236" s="30" t="str">
        <f>STOCK!C235</f>
        <v>PRODUCT</v>
      </c>
      <c r="B236" s="30" t="str">
        <f>STOCK!D235</f>
        <v>Trajes de baño</v>
      </c>
      <c r="C236" s="30" t="str">
        <f>STOCK!E235</f>
        <v xml:space="preserve">Bikini push up tropical </v>
      </c>
      <c r="D236" s="30" t="str">
        <f>STOCK!F235</f>
        <v>Talla S</v>
      </c>
      <c r="E236" s="30" t="str">
        <f>STOCK!G235</f>
        <v>SHEIN</v>
      </c>
      <c r="F236" s="30" t="e">
        <f>STOCK!#REF!</f>
        <v>#REF!</v>
      </c>
      <c r="G236" s="30" t="e">
        <f>STOCK!#REF!</f>
        <v>#REF!</v>
      </c>
      <c r="H236" s="30" t="e">
        <f>STOCK!#REF!</f>
        <v>#REF!</v>
      </c>
      <c r="I236" s="30" t="e">
        <f>STOCK!#REF!</f>
        <v>#REF!</v>
      </c>
      <c r="J236" s="30">
        <f>STOCK!H235</f>
        <v>25</v>
      </c>
      <c r="K236" s="30">
        <f>STOCK!I235</f>
        <v>24.833333333333336</v>
      </c>
      <c r="L236" s="30" t="e">
        <f>STOCK!#REF!</f>
        <v>#REF!</v>
      </c>
      <c r="U236" s="30">
        <v>1</v>
      </c>
      <c r="V236" s="30">
        <f>STOCK!L235</f>
        <v>0</v>
      </c>
      <c r="X236" s="30">
        <v>0</v>
      </c>
      <c r="Y236" s="30">
        <f t="shared" si="3"/>
        <v>0</v>
      </c>
      <c r="AG236" s="30" t="str">
        <f>STOCK!A235</f>
        <v>UB0163</v>
      </c>
      <c r="AI236" s="30">
        <v>0</v>
      </c>
    </row>
    <row r="237" spans="1:35" x14ac:dyDescent="0.15">
      <c r="A237" s="30" t="str">
        <f>STOCK!C236</f>
        <v>PRODUCT</v>
      </c>
      <c r="B237" s="30" t="str">
        <f>STOCK!D236</f>
        <v>Hombre</v>
      </c>
      <c r="C237" s="30" t="str">
        <f>STOCK!E236</f>
        <v>Capucha de dos tonos</v>
      </c>
      <c r="D237" s="30" t="str">
        <f>STOCK!F236</f>
        <v>Talla L</v>
      </c>
      <c r="E237" s="30" t="str">
        <f>STOCK!G236</f>
        <v>SHEIN</v>
      </c>
      <c r="F237" s="30" t="e">
        <f>STOCK!#REF!</f>
        <v>#REF!</v>
      </c>
      <c r="G237" s="30" t="e">
        <f>STOCK!#REF!</f>
        <v>#REF!</v>
      </c>
      <c r="H237" s="30" t="e">
        <f>STOCK!#REF!</f>
        <v>#REF!</v>
      </c>
      <c r="I237" s="30" t="e">
        <f>STOCK!#REF!</f>
        <v>#REF!</v>
      </c>
      <c r="J237" s="30">
        <f>STOCK!H236</f>
        <v>21</v>
      </c>
      <c r="K237" s="30">
        <f>STOCK!I236</f>
        <v>20.770833333333336</v>
      </c>
      <c r="L237" s="30" t="e">
        <f>STOCK!#REF!</f>
        <v>#REF!</v>
      </c>
      <c r="U237" s="30">
        <v>1</v>
      </c>
      <c r="V237" s="30">
        <f>STOCK!L236</f>
        <v>1</v>
      </c>
      <c r="X237" s="30">
        <v>0</v>
      </c>
      <c r="Y237" s="30">
        <f t="shared" si="3"/>
        <v>1</v>
      </c>
      <c r="AG237" s="30" t="str">
        <f>STOCK!A236</f>
        <v>UB0164</v>
      </c>
      <c r="AI237" s="30">
        <v>0</v>
      </c>
    </row>
    <row r="238" spans="1:35" x14ac:dyDescent="0.15">
      <c r="A238" s="30" t="str">
        <f>STOCK!C237</f>
        <v>PRODUCT</v>
      </c>
      <c r="B238" s="30" t="str">
        <f>STOCK!D237</f>
        <v>Trajes de baño</v>
      </c>
      <c r="C238" s="30" t="str">
        <f>STOCK!E237</f>
        <v>3 piezas Bañador bikini triángulo halter con estampado geométrico con pantalones cover up</v>
      </c>
      <c r="D238" s="30" t="str">
        <f>STOCK!F237</f>
        <v>Talla M</v>
      </c>
      <c r="E238" s="30" t="str">
        <f>STOCK!G237</f>
        <v>SHEIN</v>
      </c>
      <c r="F238" s="30" t="e">
        <f>STOCK!#REF!</f>
        <v>#REF!</v>
      </c>
      <c r="G238" s="30" t="e">
        <f>STOCK!#REF!</f>
        <v>#REF!</v>
      </c>
      <c r="H238" s="30" t="e">
        <f>STOCK!#REF!</f>
        <v>#REF!</v>
      </c>
      <c r="I238" s="30" t="e">
        <f>STOCK!#REF!</f>
        <v>#REF!</v>
      </c>
      <c r="J238" s="30">
        <f>STOCK!H237</f>
        <v>25</v>
      </c>
      <c r="K238" s="30">
        <f>STOCK!I237</f>
        <v>24.066666666666666</v>
      </c>
      <c r="L238" s="30" t="e">
        <f>STOCK!#REF!</f>
        <v>#REF!</v>
      </c>
      <c r="U238" s="30">
        <v>1</v>
      </c>
      <c r="V238" s="30">
        <f>STOCK!L237</f>
        <v>0</v>
      </c>
      <c r="X238" s="30">
        <v>0</v>
      </c>
      <c r="Y238" s="30">
        <f t="shared" si="3"/>
        <v>0</v>
      </c>
      <c r="AG238" s="30" t="str">
        <f>STOCK!A237</f>
        <v>SB0003</v>
      </c>
      <c r="AI238" s="30">
        <v>0</v>
      </c>
    </row>
    <row r="239" spans="1:35" x14ac:dyDescent="0.15">
      <c r="A239" s="30" t="str">
        <f>STOCK!C238</f>
        <v>PRODUCT</v>
      </c>
      <c r="B239" s="30" t="str">
        <f>STOCK!D238</f>
        <v>Trajes de baño</v>
      </c>
      <c r="C239" s="30" t="str">
        <f>STOCK!E238</f>
        <v>Bikini halter con estampado geométrico y pantalones</v>
      </c>
      <c r="D239" s="30" t="str">
        <f>STOCK!F238</f>
        <v>Talla S</v>
      </c>
      <c r="E239" s="30" t="str">
        <f>STOCK!G238</f>
        <v>SHEIN</v>
      </c>
      <c r="F239" s="30" t="e">
        <f>STOCK!#REF!</f>
        <v>#REF!</v>
      </c>
      <c r="G239" s="30" t="e">
        <f>STOCK!#REF!</f>
        <v>#REF!</v>
      </c>
      <c r="H239" s="30" t="e">
        <f>STOCK!#REF!</f>
        <v>#REF!</v>
      </c>
      <c r="I239" s="30" t="e">
        <f>STOCK!#REF!</f>
        <v>#REF!</v>
      </c>
      <c r="J239" s="30">
        <f>STOCK!H238</f>
        <v>25</v>
      </c>
      <c r="K239" s="30">
        <f>STOCK!I238</f>
        <v>24.066666666666666</v>
      </c>
      <c r="L239" s="30" t="e">
        <f>STOCK!#REF!</f>
        <v>#REF!</v>
      </c>
      <c r="U239" s="30">
        <v>1</v>
      </c>
      <c r="V239" s="30">
        <f>STOCK!L238</f>
        <v>1</v>
      </c>
      <c r="X239" s="30">
        <v>0</v>
      </c>
      <c r="Y239" s="30">
        <f t="shared" si="3"/>
        <v>1</v>
      </c>
      <c r="AG239" s="30" t="str">
        <f>STOCK!A238</f>
        <v>UB0165</v>
      </c>
      <c r="AI239" s="30">
        <v>0</v>
      </c>
    </row>
    <row r="240" spans="1:35" x14ac:dyDescent="0.15">
      <c r="A240" s="30" t="str">
        <f>STOCK!C239</f>
        <v>PRODUCT</v>
      </c>
      <c r="B240" s="30">
        <f>STOCK!D239</f>
        <v>0</v>
      </c>
      <c r="C240" s="30" t="str">
        <f>STOCK!E239</f>
        <v>Estuche para gafas transparente</v>
      </c>
      <c r="D240" s="30">
        <f>STOCK!F239</f>
        <v>0</v>
      </c>
      <c r="E240" s="30" t="str">
        <f>STOCK!G239</f>
        <v>SHEIN</v>
      </c>
      <c r="F240" s="30" t="e">
        <f>STOCK!#REF!</f>
        <v>#REF!</v>
      </c>
      <c r="G240" s="30" t="e">
        <f>STOCK!#REF!</f>
        <v>#REF!</v>
      </c>
      <c r="H240" s="30" t="e">
        <f>STOCK!#REF!</f>
        <v>#REF!</v>
      </c>
      <c r="I240" s="30" t="e">
        <f>STOCK!#REF!</f>
        <v>#REF!</v>
      </c>
      <c r="J240" s="30">
        <f>STOCK!H239</f>
        <v>0</v>
      </c>
      <c r="K240" s="30">
        <f>STOCK!I239</f>
        <v>4.0791666666666666</v>
      </c>
      <c r="L240" s="30" t="e">
        <f>STOCK!#REF!</f>
        <v>#REF!</v>
      </c>
      <c r="U240" s="30">
        <v>1</v>
      </c>
      <c r="V240" s="30">
        <f>STOCK!L239</f>
        <v>0</v>
      </c>
      <c r="X240" s="30">
        <v>0</v>
      </c>
      <c r="Y240" s="30">
        <f t="shared" si="3"/>
        <v>0</v>
      </c>
      <c r="AG240" s="30" t="str">
        <f>STOCK!A239</f>
        <v>UB0166</v>
      </c>
      <c r="AI240" s="30">
        <v>0</v>
      </c>
    </row>
    <row r="241" spans="1:35" x14ac:dyDescent="0.15">
      <c r="A241" s="30" t="str">
        <f>STOCK!C240</f>
        <v>PRODUCT</v>
      </c>
      <c r="B241" s="30" t="str">
        <f>STOCK!D240</f>
        <v>Calzado</v>
      </c>
      <c r="C241" s="30" t="str">
        <f>STOCK!E240</f>
        <v xml:space="preserve">Zapatillas con cordón </v>
      </c>
      <c r="D241" s="30" t="str">
        <f>STOCK!F240</f>
        <v>Talla 36</v>
      </c>
      <c r="E241" s="30" t="str">
        <f>STOCK!G240</f>
        <v>SHEIN</v>
      </c>
      <c r="F241" s="30" t="e">
        <f>STOCK!#REF!</f>
        <v>#REF!</v>
      </c>
      <c r="G241" s="30" t="e">
        <f>STOCK!#REF!</f>
        <v>#REF!</v>
      </c>
      <c r="H241" s="30" t="e">
        <f>STOCK!#REF!</f>
        <v>#REF!</v>
      </c>
      <c r="I241" s="30" t="e">
        <f>STOCK!#REF!</f>
        <v>#REF!</v>
      </c>
      <c r="J241" s="30">
        <f>STOCK!H240</f>
        <v>20</v>
      </c>
      <c r="K241" s="30">
        <f>STOCK!I240</f>
        <v>18.955833333333334</v>
      </c>
      <c r="L241" s="30" t="e">
        <f>STOCK!#REF!</f>
        <v>#REF!</v>
      </c>
      <c r="U241" s="30">
        <v>1</v>
      </c>
      <c r="V241" s="30">
        <f>STOCK!L240</f>
        <v>0</v>
      </c>
      <c r="X241" s="30">
        <v>0</v>
      </c>
      <c r="Y241" s="30">
        <f t="shared" si="3"/>
        <v>0</v>
      </c>
      <c r="AG241" s="30" t="str">
        <f>STOCK!A240</f>
        <v>UB0167</v>
      </c>
      <c r="AI241" s="30">
        <v>0</v>
      </c>
    </row>
    <row r="242" spans="1:35" x14ac:dyDescent="0.15">
      <c r="A242" s="30" t="str">
        <f>STOCK!C241</f>
        <v>PRODUCT</v>
      </c>
      <c r="B242" s="30" t="str">
        <f>STOCK!D241</f>
        <v>Accesorios</v>
      </c>
      <c r="C242" s="30" t="str">
        <f>STOCK!E241</f>
        <v>Calcetines unicolor</v>
      </c>
      <c r="D242" s="30" t="str">
        <f>STOCK!F241</f>
        <v>Talla Única</v>
      </c>
      <c r="E242" s="30" t="str">
        <f>STOCK!G241</f>
        <v>SHEIN</v>
      </c>
      <c r="F242" s="30" t="e">
        <f>STOCK!#REF!</f>
        <v>#REF!</v>
      </c>
      <c r="G242" s="30" t="e">
        <f>STOCK!#REF!</f>
        <v>#REF!</v>
      </c>
      <c r="H242" s="30" t="e">
        <f>STOCK!#REF!</f>
        <v>#REF!</v>
      </c>
      <c r="I242" s="30" t="e">
        <f>STOCK!#REF!</f>
        <v>#REF!</v>
      </c>
      <c r="J242" s="30">
        <f>STOCK!H241</f>
        <v>2</v>
      </c>
      <c r="K242" s="30">
        <f>STOCK!I241</f>
        <v>1.2666666666666666</v>
      </c>
      <c r="L242" s="30" t="e">
        <f>STOCK!#REF!</f>
        <v>#REF!</v>
      </c>
      <c r="U242" s="30">
        <v>1</v>
      </c>
      <c r="V242" s="30">
        <f>STOCK!L241</f>
        <v>0</v>
      </c>
      <c r="X242" s="30">
        <v>0</v>
      </c>
      <c r="Y242" s="30">
        <f t="shared" si="3"/>
        <v>0</v>
      </c>
      <c r="AG242" s="30" t="str">
        <f>STOCK!A241</f>
        <v>UB0168</v>
      </c>
      <c r="AI242" s="30">
        <v>0</v>
      </c>
    </row>
    <row r="243" spans="1:35" x14ac:dyDescent="0.15">
      <c r="A243" s="30" t="str">
        <f>STOCK!C242</f>
        <v>PRODUCT</v>
      </c>
      <c r="B243" s="30" t="str">
        <f>STOCK!D242</f>
        <v>Calzado</v>
      </c>
      <c r="C243" s="30" t="str">
        <f>STOCK!E242</f>
        <v xml:space="preserve"> Mocasines con puntada</v>
      </c>
      <c r="D243" s="30" t="str">
        <f>STOCK!F242</f>
        <v>Talla 36</v>
      </c>
      <c r="E243" s="30" t="str">
        <f>STOCK!G242</f>
        <v>SHEIN</v>
      </c>
      <c r="F243" s="30" t="e">
        <f>STOCK!#REF!</f>
        <v>#REF!</v>
      </c>
      <c r="G243" s="30" t="e">
        <f>STOCK!#REF!</f>
        <v>#REF!</v>
      </c>
      <c r="H243" s="30" t="e">
        <f>STOCK!#REF!</f>
        <v>#REF!</v>
      </c>
      <c r="I243" s="30" t="e">
        <f>STOCK!#REF!</f>
        <v>#REF!</v>
      </c>
      <c r="J243" s="30">
        <f>STOCK!H242</f>
        <v>26</v>
      </c>
      <c r="K243" s="30">
        <f>STOCK!I242</f>
        <v>25.389166666666668</v>
      </c>
      <c r="L243" s="30" t="e">
        <f>STOCK!#REF!</f>
        <v>#REF!</v>
      </c>
      <c r="U243" s="30">
        <v>1</v>
      </c>
      <c r="V243" s="30">
        <f>STOCK!L242</f>
        <v>1</v>
      </c>
      <c r="X243" s="30">
        <v>0</v>
      </c>
      <c r="Y243" s="30">
        <f t="shared" si="3"/>
        <v>1</v>
      </c>
      <c r="AG243" s="30" t="str">
        <f>STOCK!A242</f>
        <v>UB0169</v>
      </c>
      <c r="AI243" s="30">
        <v>0</v>
      </c>
    </row>
    <row r="244" spans="1:35" x14ac:dyDescent="0.15">
      <c r="A244" s="30" t="str">
        <f>STOCK!C243</f>
        <v>PRODUCT</v>
      </c>
      <c r="B244" s="30" t="str">
        <f>STOCK!D243</f>
        <v>Belleza</v>
      </c>
      <c r="C244" s="30" t="str">
        <f>STOCK!E243</f>
        <v xml:space="preserve">Puff de maquillaje </v>
      </c>
      <c r="D244" s="30">
        <f>STOCK!F243</f>
        <v>0</v>
      </c>
      <c r="E244" s="30" t="str">
        <f>STOCK!G243</f>
        <v>SHEIN</v>
      </c>
      <c r="F244" s="30" t="e">
        <f>STOCK!#REF!</f>
        <v>#REF!</v>
      </c>
      <c r="G244" s="30" t="e">
        <f>STOCK!#REF!</f>
        <v>#REF!</v>
      </c>
      <c r="H244" s="30" t="e">
        <f>STOCK!#REF!</f>
        <v>#REF!</v>
      </c>
      <c r="I244" s="30" t="e">
        <f>STOCK!#REF!</f>
        <v>#REF!</v>
      </c>
      <c r="J244" s="30">
        <f>STOCK!H243</f>
        <v>1</v>
      </c>
      <c r="K244" s="30">
        <f>STOCK!I243</f>
        <v>0.36208333333333331</v>
      </c>
      <c r="L244" s="30" t="e">
        <f>STOCK!#REF!</f>
        <v>#REF!</v>
      </c>
      <c r="U244" s="30">
        <v>1</v>
      </c>
      <c r="V244" s="30">
        <f>STOCK!L243</f>
        <v>6</v>
      </c>
      <c r="X244" s="30">
        <v>0</v>
      </c>
      <c r="Y244" s="30">
        <f t="shared" si="3"/>
        <v>1</v>
      </c>
      <c r="AG244" s="30" t="str">
        <f>STOCK!A243</f>
        <v>UB0170</v>
      </c>
      <c r="AI244" s="30">
        <v>0</v>
      </c>
    </row>
    <row r="245" spans="1:35" x14ac:dyDescent="0.15">
      <c r="A245" s="30" t="str">
        <f>STOCK!C244</f>
        <v>PRODUCT</v>
      </c>
      <c r="B245" s="30" t="str">
        <f>STOCK!D244</f>
        <v>Belleza</v>
      </c>
      <c r="C245" s="30" t="str">
        <f>STOCK!E244</f>
        <v xml:space="preserve">Alisador de cabello </v>
      </c>
      <c r="D245" s="30">
        <f>STOCK!F244</f>
        <v>0</v>
      </c>
      <c r="E245" s="30" t="str">
        <f>STOCK!G244</f>
        <v>SHEIN</v>
      </c>
      <c r="F245" s="30" t="e">
        <f>STOCK!#REF!</f>
        <v>#REF!</v>
      </c>
      <c r="G245" s="30" t="e">
        <f>STOCK!#REF!</f>
        <v>#REF!</v>
      </c>
      <c r="H245" s="30" t="e">
        <f>STOCK!#REF!</f>
        <v>#REF!</v>
      </c>
      <c r="I245" s="30" t="e">
        <f>STOCK!#REF!</f>
        <v>#REF!</v>
      </c>
      <c r="J245" s="30">
        <f>STOCK!H244</f>
        <v>30</v>
      </c>
      <c r="K245" s="30">
        <f>STOCK!I244</f>
        <v>25.076666666666664</v>
      </c>
      <c r="L245" s="30" t="e">
        <f>STOCK!#REF!</f>
        <v>#REF!</v>
      </c>
      <c r="U245" s="30">
        <v>1</v>
      </c>
      <c r="V245" s="30">
        <f>STOCK!L244</f>
        <v>1</v>
      </c>
      <c r="X245" s="30">
        <v>0</v>
      </c>
      <c r="Y245" s="30">
        <f t="shared" si="3"/>
        <v>1</v>
      </c>
      <c r="AG245" s="30" t="str">
        <f>STOCK!A244</f>
        <v>UB0171</v>
      </c>
      <c r="AI245" s="30">
        <v>0</v>
      </c>
    </row>
    <row r="246" spans="1:35" x14ac:dyDescent="0.15">
      <c r="A246" s="30" t="str">
        <f>STOCK!C245</f>
        <v>PRODUCT</v>
      </c>
      <c r="B246" s="30" t="str">
        <f>STOCK!D245</f>
        <v>Belleza</v>
      </c>
      <c r="C246" s="30" t="str">
        <f>STOCK!E245</f>
        <v xml:space="preserve">Esponja de maquillaje </v>
      </c>
      <c r="D246" s="30">
        <f>STOCK!F245</f>
        <v>0</v>
      </c>
      <c r="E246" s="30" t="str">
        <f>STOCK!G245</f>
        <v>SHEIN</v>
      </c>
      <c r="F246" s="30" t="e">
        <f>STOCK!#REF!</f>
        <v>#REF!</v>
      </c>
      <c r="G246" s="30" t="e">
        <f>STOCK!#REF!</f>
        <v>#REF!</v>
      </c>
      <c r="H246" s="30" t="e">
        <f>STOCK!#REF!</f>
        <v>#REF!</v>
      </c>
      <c r="I246" s="30" t="e">
        <f>STOCK!#REF!</f>
        <v>#REF!</v>
      </c>
      <c r="J246" s="30">
        <f>STOCK!H245</f>
        <v>1</v>
      </c>
      <c r="K246" s="30">
        <f>STOCK!I245</f>
        <v>0.75416666666666665</v>
      </c>
      <c r="L246" s="30" t="e">
        <f>STOCK!#REF!</f>
        <v>#REF!</v>
      </c>
      <c r="U246" s="30">
        <v>1</v>
      </c>
      <c r="V246" s="30">
        <f>STOCK!L245</f>
        <v>2</v>
      </c>
      <c r="X246" s="30">
        <v>0</v>
      </c>
      <c r="Y246" s="30">
        <f t="shared" si="3"/>
        <v>1</v>
      </c>
      <c r="AG246" s="30" t="str">
        <f>STOCK!A245</f>
        <v>UB0172</v>
      </c>
      <c r="AI246" s="30">
        <v>0</v>
      </c>
    </row>
    <row r="247" spans="1:35" x14ac:dyDescent="0.15">
      <c r="A247" s="30" t="str">
        <f>STOCK!C246</f>
        <v>PRODUCT</v>
      </c>
      <c r="B247" s="30" t="str">
        <f>STOCK!D246</f>
        <v>Belleza</v>
      </c>
      <c r="C247" s="30" t="str">
        <f>STOCK!E246</f>
        <v>Rizador de pelo de color al azar 10 piezas</v>
      </c>
      <c r="D247" s="30">
        <f>STOCK!F246</f>
        <v>0</v>
      </c>
      <c r="E247" s="30" t="str">
        <f>STOCK!G246</f>
        <v>SHEIN</v>
      </c>
      <c r="F247" s="30" t="e">
        <f>STOCK!#REF!</f>
        <v>#REF!</v>
      </c>
      <c r="G247" s="30" t="e">
        <f>STOCK!#REF!</f>
        <v>#REF!</v>
      </c>
      <c r="H247" s="30" t="e">
        <f>STOCK!#REF!</f>
        <v>#REF!</v>
      </c>
      <c r="I247" s="30" t="e">
        <f>STOCK!#REF!</f>
        <v>#REF!</v>
      </c>
      <c r="J247" s="30">
        <f>STOCK!H246</f>
        <v>1</v>
      </c>
      <c r="K247" s="30">
        <f>STOCK!I246</f>
        <v>3.0716666666666663</v>
      </c>
      <c r="L247" s="30" t="e">
        <f>STOCK!#REF!</f>
        <v>#REF!</v>
      </c>
      <c r="U247" s="30">
        <v>1</v>
      </c>
      <c r="V247" s="30">
        <f>STOCK!L246</f>
        <v>1</v>
      </c>
      <c r="X247" s="30">
        <v>0</v>
      </c>
      <c r="Y247" s="30">
        <f t="shared" si="3"/>
        <v>1</v>
      </c>
      <c r="AG247" s="30" t="str">
        <f>STOCK!A246</f>
        <v>UB0173</v>
      </c>
      <c r="AI247" s="30">
        <v>0</v>
      </c>
    </row>
    <row r="248" spans="1:35" x14ac:dyDescent="0.15">
      <c r="A248" s="30" t="str">
        <f>STOCK!C247</f>
        <v>PRODUCT</v>
      </c>
      <c r="B248" s="30" t="str">
        <f>STOCK!D247</f>
        <v>Vestidos</v>
      </c>
      <c r="C248" s="30" t="str">
        <f>STOCK!E247</f>
        <v>Vestido de tirantes con estampado con fruncido con nudo de espalda abierta</v>
      </c>
      <c r="D248" s="30" t="str">
        <f>STOCK!F247</f>
        <v>Talla XS</v>
      </c>
      <c r="E248" s="30" t="str">
        <f>STOCK!G247</f>
        <v>SHEIN</v>
      </c>
      <c r="F248" s="30" t="e">
        <f>STOCK!#REF!</f>
        <v>#REF!</v>
      </c>
      <c r="G248" s="30" t="e">
        <f>STOCK!#REF!</f>
        <v>#REF!</v>
      </c>
      <c r="H248" s="30" t="e">
        <f>STOCK!#REF!</f>
        <v>#REF!</v>
      </c>
      <c r="I248" s="30" t="e">
        <f>STOCK!#REF!</f>
        <v>#REF!</v>
      </c>
      <c r="J248" s="30">
        <f>STOCK!H247</f>
        <v>18</v>
      </c>
      <c r="K248" s="30">
        <f>STOCK!I247</f>
        <v>22.06666666666667</v>
      </c>
      <c r="L248" s="30" t="e">
        <f>STOCK!#REF!</f>
        <v>#REF!</v>
      </c>
      <c r="U248" s="30">
        <v>1</v>
      </c>
      <c r="V248" s="30">
        <f>STOCK!L247</f>
        <v>1</v>
      </c>
      <c r="X248" s="30">
        <v>0</v>
      </c>
      <c r="Y248" s="30">
        <f t="shared" si="3"/>
        <v>1</v>
      </c>
      <c r="AG248" s="30" t="str">
        <f>STOCK!A247</f>
        <v>UB0174</v>
      </c>
      <c r="AI248" s="30">
        <v>0</v>
      </c>
    </row>
    <row r="249" spans="1:35" x14ac:dyDescent="0.15">
      <c r="A249" s="30" t="str">
        <f>STOCK!C248</f>
        <v>PRODUCT</v>
      </c>
      <c r="B249" s="30" t="str">
        <f>STOCK!D248</f>
        <v>Accesorios</v>
      </c>
      <c r="C249" s="30" t="str">
        <f>STOCK!E248</f>
        <v xml:space="preserve">Gafas minimalista de moda </v>
      </c>
      <c r="D249" s="30">
        <f>STOCK!F248</f>
        <v>0</v>
      </c>
      <c r="E249" s="30" t="str">
        <f>STOCK!G248</f>
        <v>SHEIN</v>
      </c>
      <c r="F249" s="30" t="e">
        <f>STOCK!#REF!</f>
        <v>#REF!</v>
      </c>
      <c r="G249" s="30" t="e">
        <f>STOCK!#REF!</f>
        <v>#REF!</v>
      </c>
      <c r="H249" s="30" t="e">
        <f>STOCK!#REF!</f>
        <v>#REF!</v>
      </c>
      <c r="I249" s="30" t="e">
        <f>STOCK!#REF!</f>
        <v>#REF!</v>
      </c>
      <c r="J249" s="30">
        <f>STOCK!H248</f>
        <v>12</v>
      </c>
      <c r="K249" s="30">
        <f>STOCK!I248</f>
        <v>8.7458333333333336</v>
      </c>
      <c r="L249" s="30" t="e">
        <f>STOCK!#REF!</f>
        <v>#REF!</v>
      </c>
      <c r="U249" s="30">
        <v>1</v>
      </c>
      <c r="V249" s="30">
        <f>STOCK!L248</f>
        <v>1</v>
      </c>
      <c r="X249" s="30">
        <v>0</v>
      </c>
      <c r="Y249" s="30">
        <f t="shared" si="3"/>
        <v>1</v>
      </c>
      <c r="AG249" s="30" t="str">
        <f>STOCK!A248</f>
        <v>UB0175</v>
      </c>
      <c r="AI249" s="30">
        <v>0</v>
      </c>
    </row>
    <row r="250" spans="1:35" x14ac:dyDescent="0.15">
      <c r="A250" s="30" t="str">
        <f>STOCK!C249</f>
        <v>PRODUCT</v>
      </c>
      <c r="B250" s="30" t="str">
        <f>STOCK!D249</f>
        <v>Calzado</v>
      </c>
      <c r="C250" s="30" t="str">
        <f>STOCK!E249</f>
        <v>Sandalias de tiras con diseño de diamante de imitación con tacón grueso Plateado_MX24</v>
      </c>
      <c r="D250" s="30" t="str">
        <f>STOCK!F249</f>
        <v>Talla 38</v>
      </c>
      <c r="E250" s="30" t="str">
        <f>STOCK!G249</f>
        <v>SHEIN</v>
      </c>
      <c r="F250" s="30" t="e">
        <f>STOCK!#REF!</f>
        <v>#REF!</v>
      </c>
      <c r="G250" s="30" t="e">
        <f>STOCK!#REF!</f>
        <v>#REF!</v>
      </c>
      <c r="H250" s="30" t="e">
        <f>STOCK!#REF!</f>
        <v>#REF!</v>
      </c>
      <c r="I250" s="30" t="e">
        <f>STOCK!#REF!</f>
        <v>#REF!</v>
      </c>
      <c r="J250" s="30">
        <f>STOCK!H249</f>
        <v>38</v>
      </c>
      <c r="K250" s="30">
        <f>STOCK!I249</f>
        <v>41.883333333333333</v>
      </c>
      <c r="L250" s="30" t="e">
        <f>STOCK!#REF!</f>
        <v>#REF!</v>
      </c>
      <c r="U250" s="30">
        <v>1</v>
      </c>
      <c r="V250" s="30">
        <f>STOCK!L249</f>
        <v>0</v>
      </c>
      <c r="X250" s="30">
        <v>0</v>
      </c>
      <c r="Y250" s="30">
        <f t="shared" si="3"/>
        <v>0</v>
      </c>
      <c r="AG250" s="30" t="str">
        <f>STOCK!A249</f>
        <v>CA0003</v>
      </c>
      <c r="AI250" s="30">
        <v>0</v>
      </c>
    </row>
    <row r="251" spans="1:35" x14ac:dyDescent="0.15">
      <c r="A251" s="30" t="str">
        <f>STOCK!C250</f>
        <v>PRODUCT</v>
      </c>
      <c r="B251" s="30" t="str">
        <f>STOCK!D250</f>
        <v>Partes-de-abajo</v>
      </c>
      <c r="C251" s="30" t="str">
        <f>STOCK!E250</f>
        <v>SHEIN Felegant Shorts PU de cintura con volante con cordón Negro_5</v>
      </c>
      <c r="D251" s="30" t="str">
        <f>STOCK!F250</f>
        <v>Talla S</v>
      </c>
      <c r="E251" s="30" t="str">
        <f>STOCK!G250</f>
        <v>SHEIN</v>
      </c>
      <c r="F251" s="30" t="e">
        <f>STOCK!#REF!</f>
        <v>#REF!</v>
      </c>
      <c r="G251" s="30" t="e">
        <f>STOCK!#REF!</f>
        <v>#REF!</v>
      </c>
      <c r="H251" s="30" t="e">
        <f>STOCK!#REF!</f>
        <v>#REF!</v>
      </c>
      <c r="I251" s="30" t="e">
        <f>STOCK!#REF!</f>
        <v>#REF!</v>
      </c>
      <c r="J251" s="30">
        <f>STOCK!H250</f>
        <v>20</v>
      </c>
      <c r="K251" s="30">
        <f>STOCK!I250</f>
        <v>18.783333333333331</v>
      </c>
      <c r="L251" s="30" t="e">
        <f>STOCK!#REF!</f>
        <v>#REF!</v>
      </c>
      <c r="U251" s="30">
        <v>1</v>
      </c>
      <c r="V251" s="30">
        <f>STOCK!L250</f>
        <v>0</v>
      </c>
      <c r="X251" s="30">
        <v>0</v>
      </c>
      <c r="Y251" s="30">
        <f t="shared" si="3"/>
        <v>0</v>
      </c>
      <c r="AG251" s="30" t="str">
        <f>STOCK!A250</f>
        <v>P0017</v>
      </c>
      <c r="AI251" s="30">
        <v>0</v>
      </c>
    </row>
    <row r="252" spans="1:35" x14ac:dyDescent="0.15">
      <c r="A252" s="30" t="str">
        <f>STOCK!C251</f>
        <v>PRODUCT</v>
      </c>
      <c r="B252" s="30" t="str">
        <f>STOCK!D251</f>
        <v>Blusas</v>
      </c>
      <c r="C252" s="30" t="str">
        <f>STOCK!E251</f>
        <v xml:space="preserve">Body de un hombro manga farol </v>
      </c>
      <c r="D252" s="30" t="str">
        <f>STOCK!F251</f>
        <v>Talla S</v>
      </c>
      <c r="E252" s="30" t="str">
        <f>STOCK!G251</f>
        <v>SHEIN</v>
      </c>
      <c r="F252" s="30" t="e">
        <f>STOCK!#REF!</f>
        <v>#REF!</v>
      </c>
      <c r="G252" s="30" t="e">
        <f>STOCK!#REF!</f>
        <v>#REF!</v>
      </c>
      <c r="H252" s="30" t="e">
        <f>STOCK!#REF!</f>
        <v>#REF!</v>
      </c>
      <c r="I252" s="30" t="e">
        <f>STOCK!#REF!</f>
        <v>#REF!</v>
      </c>
      <c r="J252" s="30">
        <f>STOCK!H251</f>
        <v>15</v>
      </c>
      <c r="K252" s="30">
        <f>STOCK!I251</f>
        <v>15.606666666666666</v>
      </c>
      <c r="L252" s="30" t="e">
        <f>STOCK!#REF!</f>
        <v>#REF!</v>
      </c>
      <c r="U252" s="30">
        <v>1</v>
      </c>
      <c r="V252" s="30">
        <f>STOCK!L251</f>
        <v>0</v>
      </c>
      <c r="X252" s="30">
        <v>0</v>
      </c>
      <c r="Y252" s="30">
        <f t="shared" si="3"/>
        <v>0</v>
      </c>
      <c r="AG252" s="30" t="str">
        <f>STOCK!A251</f>
        <v>UB0176</v>
      </c>
      <c r="AI252" s="30">
        <v>0</v>
      </c>
    </row>
    <row r="253" spans="1:35" x14ac:dyDescent="0.15">
      <c r="A253" s="30" t="str">
        <f>STOCK!C252</f>
        <v>PRODUCT</v>
      </c>
      <c r="B253" s="30" t="str">
        <f>STOCK!D252</f>
        <v>Lencería</v>
      </c>
      <c r="C253" s="30" t="str">
        <f>STOCK!E252</f>
        <v>Cubierta de pezón de metal vinculado</v>
      </c>
      <c r="D253" s="30" t="str">
        <f>STOCK!F252</f>
        <v>Talla C</v>
      </c>
      <c r="E253" s="30" t="str">
        <f>STOCK!G252</f>
        <v>SHEIN</v>
      </c>
      <c r="F253" s="30" t="e">
        <f>STOCK!#REF!</f>
        <v>#REF!</v>
      </c>
      <c r="G253" s="30" t="e">
        <f>STOCK!#REF!</f>
        <v>#REF!</v>
      </c>
      <c r="H253" s="30" t="e">
        <f>STOCK!#REF!</f>
        <v>#REF!</v>
      </c>
      <c r="I253" s="30" t="e">
        <f>STOCK!#REF!</f>
        <v>#REF!</v>
      </c>
      <c r="J253" s="30">
        <f>STOCK!H252</f>
        <v>8</v>
      </c>
      <c r="K253" s="30">
        <f>STOCK!I252</f>
        <v>5.796666666666666</v>
      </c>
      <c r="L253" s="30" t="e">
        <f>STOCK!#REF!</f>
        <v>#REF!</v>
      </c>
      <c r="U253" s="30">
        <v>1</v>
      </c>
      <c r="V253" s="30">
        <f>STOCK!L252</f>
        <v>0</v>
      </c>
      <c r="X253" s="30">
        <v>0</v>
      </c>
      <c r="Y253" s="30">
        <f t="shared" si="3"/>
        <v>0</v>
      </c>
      <c r="AG253" s="30" t="str">
        <f>STOCK!A252</f>
        <v>L0001</v>
      </c>
      <c r="AI253" s="30">
        <v>0</v>
      </c>
    </row>
    <row r="254" spans="1:35" x14ac:dyDescent="0.15">
      <c r="A254" s="30" t="str">
        <f>STOCK!C253</f>
        <v>PRODUCT</v>
      </c>
      <c r="B254" s="30" t="str">
        <f>STOCK!D253</f>
        <v>Partes-de-abajo</v>
      </c>
      <c r="C254" s="30" t="str">
        <f>STOCK!E253</f>
        <v xml:space="preserve">Shorts bajo de doblez de cintura </v>
      </c>
      <c r="D254" s="30" t="str">
        <f>STOCK!F253</f>
        <v>Talla XS</v>
      </c>
      <c r="E254" s="30" t="str">
        <f>STOCK!G253</f>
        <v>SHEIN</v>
      </c>
      <c r="F254" s="30" t="e">
        <f>STOCK!#REF!</f>
        <v>#REF!</v>
      </c>
      <c r="G254" s="30" t="e">
        <f>STOCK!#REF!</f>
        <v>#REF!</v>
      </c>
      <c r="H254" s="30" t="e">
        <f>STOCK!#REF!</f>
        <v>#REF!</v>
      </c>
      <c r="I254" s="30" t="e">
        <f>STOCK!#REF!</f>
        <v>#REF!</v>
      </c>
      <c r="J254" s="30">
        <f>STOCK!H253</f>
        <v>13</v>
      </c>
      <c r="K254" s="30">
        <f>STOCK!I253</f>
        <v>12.264166666666668</v>
      </c>
      <c r="L254" s="30" t="e">
        <f>STOCK!#REF!</f>
        <v>#REF!</v>
      </c>
      <c r="U254" s="30">
        <v>1</v>
      </c>
      <c r="V254" s="30">
        <f>STOCK!L253</f>
        <v>0</v>
      </c>
      <c r="X254" s="30">
        <v>0</v>
      </c>
      <c r="Y254" s="30">
        <f t="shared" si="3"/>
        <v>0</v>
      </c>
      <c r="AG254" s="30" t="str">
        <f>STOCK!A253</f>
        <v>UB0177</v>
      </c>
      <c r="AI254" s="30">
        <v>0</v>
      </c>
    </row>
    <row r="255" spans="1:35" x14ac:dyDescent="0.15">
      <c r="A255" s="30" t="str">
        <f>STOCK!C254</f>
        <v>PRODUCT</v>
      </c>
      <c r="B255" s="30" t="str">
        <f>STOCK!D254</f>
        <v>Calzado</v>
      </c>
      <c r="C255" s="30" t="str">
        <f>STOCK!E254</f>
        <v>Botines con tacón con cordón</v>
      </c>
      <c r="D255" s="30" t="str">
        <f>STOCK!F254</f>
        <v>Talla L 38</v>
      </c>
      <c r="E255" s="30" t="str">
        <f>STOCK!G254</f>
        <v>SHEIN</v>
      </c>
      <c r="F255" s="30" t="e">
        <f>STOCK!#REF!</f>
        <v>#REF!</v>
      </c>
      <c r="G255" s="30" t="e">
        <f>STOCK!#REF!</f>
        <v>#REF!</v>
      </c>
      <c r="H255" s="30" t="e">
        <f>STOCK!#REF!</f>
        <v>#REF!</v>
      </c>
      <c r="I255" s="30" t="e">
        <f>STOCK!#REF!</f>
        <v>#REF!</v>
      </c>
      <c r="J255" s="30">
        <f>STOCK!H254</f>
        <v>45</v>
      </c>
      <c r="K255" s="30">
        <f>STOCK!I254</f>
        <v>41.679166666666667</v>
      </c>
      <c r="L255" s="30" t="e">
        <f>STOCK!#REF!</f>
        <v>#REF!</v>
      </c>
      <c r="U255" s="30">
        <v>1</v>
      </c>
      <c r="V255" s="30">
        <f>STOCK!L254</f>
        <v>0</v>
      </c>
      <c r="X255" s="30">
        <v>0</v>
      </c>
      <c r="Y255" s="30">
        <f t="shared" si="3"/>
        <v>0</v>
      </c>
      <c r="AG255" s="30" t="str">
        <f>STOCK!A254</f>
        <v>CA0004</v>
      </c>
      <c r="AI255" s="30">
        <v>0</v>
      </c>
    </row>
    <row r="256" spans="1:35" x14ac:dyDescent="0.15">
      <c r="A256" s="30" t="str">
        <f>STOCK!C255</f>
        <v>PRODUCT</v>
      </c>
      <c r="B256" s="30" t="str">
        <f>STOCK!D255</f>
        <v>Partes-de-abajo</v>
      </c>
      <c r="C256" s="30" t="str">
        <f>STOCK!E255</f>
        <v>Falda con abertura alta_XS</v>
      </c>
      <c r="D256" s="30" t="str">
        <f>STOCK!F255</f>
        <v>Talla XS</v>
      </c>
      <c r="E256" s="30" t="str">
        <f>STOCK!G255</f>
        <v>SHEIN</v>
      </c>
      <c r="F256" s="30" t="e">
        <f>STOCK!#REF!</f>
        <v>#REF!</v>
      </c>
      <c r="G256" s="30" t="e">
        <f>STOCK!#REF!</f>
        <v>#REF!</v>
      </c>
      <c r="H256" s="30" t="e">
        <f>STOCK!#REF!</f>
        <v>#REF!</v>
      </c>
      <c r="I256" s="30" t="e">
        <f>STOCK!#REF!</f>
        <v>#REF!</v>
      </c>
      <c r="J256" s="30">
        <f>STOCK!H255</f>
        <v>15</v>
      </c>
      <c r="K256" s="30">
        <f>STOCK!I255</f>
        <v>14.83416666666667</v>
      </c>
      <c r="L256" s="30" t="e">
        <f>STOCK!#REF!</f>
        <v>#REF!</v>
      </c>
      <c r="U256" s="30">
        <v>1</v>
      </c>
      <c r="V256" s="30">
        <f>STOCK!L255</f>
        <v>0</v>
      </c>
      <c r="X256" s="30">
        <v>0</v>
      </c>
      <c r="Y256" s="30">
        <f t="shared" si="3"/>
        <v>0</v>
      </c>
      <c r="AG256" s="30" t="str">
        <f>STOCK!A255</f>
        <v>P0019</v>
      </c>
      <c r="AI256" s="30">
        <v>0</v>
      </c>
    </row>
    <row r="257" spans="1:35" x14ac:dyDescent="0.15">
      <c r="A257" s="30" t="str">
        <f>STOCK!C256</f>
        <v>PRODUCT</v>
      </c>
      <c r="B257" s="30" t="str">
        <f>STOCK!D256</f>
        <v>Calzado</v>
      </c>
      <c r="C257" s="30" t="str">
        <f>STOCK!E256</f>
        <v>Sandalias con diseño de diamante de imitación</v>
      </c>
      <c r="D257" s="30" t="str">
        <f>STOCK!F256</f>
        <v>Talla 38</v>
      </c>
      <c r="E257" s="30" t="str">
        <f>STOCK!G256</f>
        <v>SHEIN</v>
      </c>
      <c r="F257" s="30" t="e">
        <f>STOCK!#REF!</f>
        <v>#REF!</v>
      </c>
      <c r="G257" s="30" t="e">
        <f>STOCK!#REF!</f>
        <v>#REF!</v>
      </c>
      <c r="H257" s="30" t="e">
        <f>STOCK!#REF!</f>
        <v>#REF!</v>
      </c>
      <c r="I257" s="30" t="e">
        <f>STOCK!#REF!</f>
        <v>#REF!</v>
      </c>
      <c r="J257" s="30">
        <f>STOCK!H256</f>
        <v>38</v>
      </c>
      <c r="K257" s="30">
        <f>STOCK!I256</f>
        <v>39.052499999999995</v>
      </c>
      <c r="L257" s="30" t="e">
        <f>STOCK!#REF!</f>
        <v>#REF!</v>
      </c>
      <c r="U257" s="30">
        <v>1</v>
      </c>
      <c r="V257" s="30">
        <f>STOCK!L256</f>
        <v>1</v>
      </c>
      <c r="X257" s="30">
        <v>0</v>
      </c>
      <c r="Y257" s="30">
        <f t="shared" si="3"/>
        <v>1</v>
      </c>
      <c r="AG257" s="30" t="str">
        <f>STOCK!A256</f>
        <v>UB0178</v>
      </c>
      <c r="AI257" s="30">
        <v>0</v>
      </c>
    </row>
    <row r="258" spans="1:35" x14ac:dyDescent="0.15">
      <c r="A258" s="30" t="str">
        <f>STOCK!C257</f>
        <v>PRODUCT</v>
      </c>
      <c r="B258" s="30" t="str">
        <f>STOCK!D257</f>
        <v>Vestidos</v>
      </c>
      <c r="C258" s="30" t="str">
        <f>STOCK!E257</f>
        <v>Vestido  cruzado de espalda abierta</v>
      </c>
      <c r="D258" s="30" t="str">
        <f>STOCK!F257</f>
        <v>Talla XS</v>
      </c>
      <c r="E258" s="30" t="str">
        <f>STOCK!G257</f>
        <v>SHEIN</v>
      </c>
      <c r="F258" s="30" t="e">
        <f>STOCK!#REF!</f>
        <v>#REF!</v>
      </c>
      <c r="G258" s="30" t="e">
        <f>STOCK!#REF!</f>
        <v>#REF!</v>
      </c>
      <c r="H258" s="30" t="e">
        <f>STOCK!#REF!</f>
        <v>#REF!</v>
      </c>
      <c r="I258" s="30" t="e">
        <f>STOCK!#REF!</f>
        <v>#REF!</v>
      </c>
      <c r="J258" s="30">
        <f>STOCK!H257</f>
        <v>55</v>
      </c>
      <c r="K258" s="30">
        <f>STOCK!I257</f>
        <v>54.079166666666666</v>
      </c>
      <c r="L258" s="30" t="e">
        <f>STOCK!#REF!</f>
        <v>#REF!</v>
      </c>
      <c r="U258" s="30">
        <v>1</v>
      </c>
      <c r="V258" s="30">
        <f>STOCK!L257</f>
        <v>1</v>
      </c>
      <c r="X258" s="30">
        <v>0</v>
      </c>
      <c r="Y258" s="30">
        <f t="shared" si="3"/>
        <v>1</v>
      </c>
      <c r="AG258" s="30" t="str">
        <f>STOCK!A257</f>
        <v>UB0179</v>
      </c>
      <c r="AI258" s="30">
        <v>0</v>
      </c>
    </row>
    <row r="259" spans="1:35" x14ac:dyDescent="0.15">
      <c r="A259" s="30" t="str">
        <f>STOCK!C258</f>
        <v>PRODUCT</v>
      </c>
      <c r="B259" s="30" t="str">
        <f>STOCK!D258</f>
        <v>Partes-de-abajo</v>
      </c>
      <c r="C259" s="30" t="str">
        <f>STOCK!E258</f>
        <v>Shorts de cintura con cordón</v>
      </c>
      <c r="D259" s="30" t="str">
        <f>STOCK!F258</f>
        <v>Talla XS</v>
      </c>
      <c r="E259" s="30" t="str">
        <f>STOCK!G258</f>
        <v>SHEIN</v>
      </c>
      <c r="F259" s="30" t="e">
        <f>STOCK!#REF!</f>
        <v>#REF!</v>
      </c>
      <c r="G259" s="30" t="e">
        <f>STOCK!#REF!</f>
        <v>#REF!</v>
      </c>
      <c r="H259" s="30" t="e">
        <f>STOCK!#REF!</f>
        <v>#REF!</v>
      </c>
      <c r="I259" s="30" t="e">
        <f>STOCK!#REF!</f>
        <v>#REF!</v>
      </c>
      <c r="J259" s="30">
        <f>STOCK!H258</f>
        <v>15</v>
      </c>
      <c r="K259" s="30">
        <f>STOCK!I258</f>
        <v>9.9983333333333348</v>
      </c>
      <c r="L259" s="30" t="e">
        <f>STOCK!#REF!</f>
        <v>#REF!</v>
      </c>
      <c r="U259" s="30">
        <v>1</v>
      </c>
      <c r="V259" s="30">
        <f>STOCK!L258</f>
        <v>0</v>
      </c>
      <c r="X259" s="30">
        <v>0</v>
      </c>
      <c r="Y259" s="30">
        <f t="shared" ref="Y259:Y322" si="4">IF(V259&gt;0,1,0)</f>
        <v>0</v>
      </c>
      <c r="AG259" s="30" t="str">
        <f>STOCK!A258</f>
        <v>UB0180</v>
      </c>
      <c r="AI259" s="30">
        <v>0</v>
      </c>
    </row>
    <row r="260" spans="1:35" x14ac:dyDescent="0.15">
      <c r="A260" s="30" t="str">
        <f>STOCK!C259</f>
        <v>PRODUCT</v>
      </c>
      <c r="B260" s="30" t="str">
        <f>STOCK!D259</f>
        <v>Vestidos</v>
      </c>
      <c r="C260" s="30" t="str">
        <f>STOCK!E259</f>
        <v>Vestido de muslo con abertura .</v>
      </c>
      <c r="D260" s="30" t="str">
        <f>STOCK!F259</f>
        <v>Talla XS</v>
      </c>
      <c r="E260" s="30" t="str">
        <f>STOCK!G259</f>
        <v>SHEIN</v>
      </c>
      <c r="F260" s="30" t="e">
        <f>STOCK!#REF!</f>
        <v>#REF!</v>
      </c>
      <c r="G260" s="30" t="e">
        <f>STOCK!#REF!</f>
        <v>#REF!</v>
      </c>
      <c r="H260" s="30" t="e">
        <f>STOCK!#REF!</f>
        <v>#REF!</v>
      </c>
      <c r="I260" s="30" t="e">
        <f>STOCK!#REF!</f>
        <v>#REF!</v>
      </c>
      <c r="J260" s="30">
        <f>STOCK!H259</f>
        <v>45</v>
      </c>
      <c r="K260" s="30">
        <f>STOCK!I259</f>
        <v>57.857500000000002</v>
      </c>
      <c r="L260" s="30" t="e">
        <f>STOCK!#REF!</f>
        <v>#REF!</v>
      </c>
      <c r="U260" s="30">
        <v>1</v>
      </c>
      <c r="V260" s="30">
        <f>STOCK!L259</f>
        <v>0</v>
      </c>
      <c r="X260" s="30">
        <v>0</v>
      </c>
      <c r="Y260" s="30">
        <f t="shared" si="4"/>
        <v>0</v>
      </c>
      <c r="AG260" s="30" t="str">
        <f>STOCK!A259</f>
        <v>UB0181</v>
      </c>
      <c r="AI260" s="30">
        <v>0</v>
      </c>
    </row>
    <row r="261" spans="1:35" x14ac:dyDescent="0.15">
      <c r="A261" s="30" t="str">
        <f>STOCK!C260</f>
        <v>PRODUCT</v>
      </c>
      <c r="B261" s="30" t="str">
        <f>STOCK!D260</f>
        <v>Vestidos</v>
      </c>
      <c r="C261" s="30" t="str">
        <f>STOCK!E260</f>
        <v>Vestido de espalda abierta de manga farol_S</v>
      </c>
      <c r="D261" s="30" t="str">
        <f>STOCK!F260</f>
        <v>Talla S</v>
      </c>
      <c r="E261" s="30" t="str">
        <f>STOCK!G260</f>
        <v>SHEIN</v>
      </c>
      <c r="F261" s="30" t="e">
        <f>STOCK!#REF!</f>
        <v>#REF!</v>
      </c>
      <c r="G261" s="30" t="e">
        <f>STOCK!#REF!</f>
        <v>#REF!</v>
      </c>
      <c r="H261" s="30" t="e">
        <f>STOCK!#REF!</f>
        <v>#REF!</v>
      </c>
      <c r="I261" s="30" t="e">
        <f>STOCK!#REF!</f>
        <v>#REF!</v>
      </c>
      <c r="J261" s="30">
        <f>STOCK!H260</f>
        <v>20</v>
      </c>
      <c r="K261" s="30">
        <f>STOCK!I260</f>
        <v>16.083333333333332</v>
      </c>
      <c r="L261" s="30" t="e">
        <f>STOCK!#REF!</f>
        <v>#REF!</v>
      </c>
      <c r="U261" s="30">
        <v>1</v>
      </c>
      <c r="V261" s="30">
        <f>STOCK!L260</f>
        <v>0</v>
      </c>
      <c r="X261" s="30">
        <v>0</v>
      </c>
      <c r="Y261" s="30">
        <f t="shared" si="4"/>
        <v>0</v>
      </c>
      <c r="AG261" s="30" t="str">
        <f>STOCK!A260</f>
        <v>V0083</v>
      </c>
      <c r="AI261" s="30">
        <v>0</v>
      </c>
    </row>
    <row r="262" spans="1:35" x14ac:dyDescent="0.15">
      <c r="A262" s="30" t="str">
        <f>STOCK!C261</f>
        <v>PRODUCT</v>
      </c>
      <c r="B262" s="30" t="str">
        <f>STOCK!D261</f>
        <v>Vestidos</v>
      </c>
      <c r="C262" s="30" t="str">
        <f>STOCK!E261</f>
        <v>Vestido de espalda abierta de manga farol_XS</v>
      </c>
      <c r="D262" s="30" t="str">
        <f>STOCK!F261</f>
        <v>Talla XS</v>
      </c>
      <c r="E262" s="30" t="str">
        <f>STOCK!G261</f>
        <v>SHEIN</v>
      </c>
      <c r="F262" s="30" t="e">
        <f>STOCK!#REF!</f>
        <v>#REF!</v>
      </c>
      <c r="G262" s="30" t="e">
        <f>STOCK!#REF!</f>
        <v>#REF!</v>
      </c>
      <c r="H262" s="30" t="e">
        <f>STOCK!#REF!</f>
        <v>#REF!</v>
      </c>
      <c r="I262" s="30" t="e">
        <f>STOCK!#REF!</f>
        <v>#REF!</v>
      </c>
      <c r="J262" s="30">
        <f>STOCK!H261</f>
        <v>20</v>
      </c>
      <c r="K262" s="30">
        <f>STOCK!I261</f>
        <v>16.083333333333332</v>
      </c>
      <c r="L262" s="30" t="e">
        <f>STOCK!#REF!</f>
        <v>#REF!</v>
      </c>
      <c r="U262" s="30">
        <v>1</v>
      </c>
      <c r="V262" s="30">
        <f>STOCK!L261</f>
        <v>0</v>
      </c>
      <c r="X262" s="30">
        <v>0</v>
      </c>
      <c r="Y262" s="30">
        <f t="shared" si="4"/>
        <v>0</v>
      </c>
      <c r="AG262" s="30" t="str">
        <f>STOCK!A261</f>
        <v>V0084</v>
      </c>
      <c r="AI262" s="30">
        <v>0</v>
      </c>
    </row>
    <row r="263" spans="1:35" x14ac:dyDescent="0.15">
      <c r="A263" s="30" t="str">
        <f>STOCK!C262</f>
        <v>PRODUCT</v>
      </c>
      <c r="B263" s="30" t="str">
        <f>STOCK!D262</f>
        <v>Vestidos</v>
      </c>
      <c r="C263" s="30" t="str">
        <f>STOCK!E262</f>
        <v>Vestido de manga farol de cuello cuadrado_L</v>
      </c>
      <c r="D263" s="30" t="str">
        <f>STOCK!F262</f>
        <v>Talla L</v>
      </c>
      <c r="E263" s="30" t="str">
        <f>STOCK!G262</f>
        <v>SHEIN</v>
      </c>
      <c r="F263" s="30" t="e">
        <f>STOCK!#REF!</f>
        <v>#REF!</v>
      </c>
      <c r="G263" s="30" t="e">
        <f>STOCK!#REF!</f>
        <v>#REF!</v>
      </c>
      <c r="H263" s="30" t="e">
        <f>STOCK!#REF!</f>
        <v>#REF!</v>
      </c>
      <c r="I263" s="30" t="e">
        <f>STOCK!#REF!</f>
        <v>#REF!</v>
      </c>
      <c r="J263" s="30">
        <f>STOCK!H262</f>
        <v>20</v>
      </c>
      <c r="K263" s="30">
        <f>STOCK!I262</f>
        <v>16.083333333333332</v>
      </c>
      <c r="L263" s="30" t="e">
        <f>STOCK!#REF!</f>
        <v>#REF!</v>
      </c>
      <c r="U263" s="30">
        <v>1</v>
      </c>
      <c r="V263" s="30">
        <f>STOCK!L262</f>
        <v>0</v>
      </c>
      <c r="X263" s="30">
        <v>0</v>
      </c>
      <c r="Y263" s="30">
        <f t="shared" si="4"/>
        <v>0</v>
      </c>
      <c r="AG263" s="30" t="str">
        <f>STOCK!A262</f>
        <v>V0085</v>
      </c>
      <c r="AI263" s="30">
        <v>0</v>
      </c>
    </row>
    <row r="264" spans="1:35" x14ac:dyDescent="0.15">
      <c r="A264" s="30" t="str">
        <f>STOCK!C263</f>
        <v>PRODUCT</v>
      </c>
      <c r="B264" s="30" t="str">
        <f>STOCK!D263</f>
        <v>Vestidos</v>
      </c>
      <c r="C264" s="30" t="str">
        <f>STOCK!E263</f>
        <v>Vestido de manga farol de cuello cuadrado_M</v>
      </c>
      <c r="D264" s="30" t="str">
        <f>STOCK!F263</f>
        <v>Talla M</v>
      </c>
      <c r="E264" s="30" t="str">
        <f>STOCK!G263</f>
        <v>SHEIN</v>
      </c>
      <c r="F264" s="30" t="e">
        <f>STOCK!#REF!</f>
        <v>#REF!</v>
      </c>
      <c r="G264" s="30" t="e">
        <f>STOCK!#REF!</f>
        <v>#REF!</v>
      </c>
      <c r="H264" s="30" t="e">
        <f>STOCK!#REF!</f>
        <v>#REF!</v>
      </c>
      <c r="I264" s="30" t="e">
        <f>STOCK!#REF!</f>
        <v>#REF!</v>
      </c>
      <c r="J264" s="30">
        <f>STOCK!H263</f>
        <v>20</v>
      </c>
      <c r="K264" s="30">
        <f>STOCK!I263</f>
        <v>16.083333333333332</v>
      </c>
      <c r="L264" s="30" t="e">
        <f>STOCK!#REF!</f>
        <v>#REF!</v>
      </c>
      <c r="U264" s="30">
        <v>1</v>
      </c>
      <c r="V264" s="30">
        <f>STOCK!L263</f>
        <v>0</v>
      </c>
      <c r="X264" s="30">
        <v>0</v>
      </c>
      <c r="Y264" s="30">
        <f t="shared" si="4"/>
        <v>0</v>
      </c>
      <c r="AG264" s="30" t="str">
        <f>STOCK!A263</f>
        <v>V0086</v>
      </c>
      <c r="AI264" s="30">
        <v>0</v>
      </c>
    </row>
    <row r="265" spans="1:35" x14ac:dyDescent="0.15">
      <c r="A265" s="30" t="str">
        <f>STOCK!C264</f>
        <v>PRODUCT</v>
      </c>
      <c r="B265" s="30" t="str">
        <f>STOCK!D264</f>
        <v>Vestidos</v>
      </c>
      <c r="C265" s="30" t="str">
        <f>STOCK!E264</f>
        <v>Vestido de manga farol de cuello cuadrado_S</v>
      </c>
      <c r="D265" s="30" t="str">
        <f>STOCK!F264</f>
        <v>Talla S</v>
      </c>
      <c r="E265" s="30" t="str">
        <f>STOCK!G264</f>
        <v>SHEIN</v>
      </c>
      <c r="F265" s="30" t="e">
        <f>STOCK!#REF!</f>
        <v>#REF!</v>
      </c>
      <c r="G265" s="30" t="e">
        <f>STOCK!#REF!</f>
        <v>#REF!</v>
      </c>
      <c r="H265" s="30" t="e">
        <f>STOCK!#REF!</f>
        <v>#REF!</v>
      </c>
      <c r="I265" s="30" t="e">
        <f>STOCK!#REF!</f>
        <v>#REF!</v>
      </c>
      <c r="J265" s="30">
        <f>STOCK!H264</f>
        <v>20</v>
      </c>
      <c r="K265" s="30">
        <f>STOCK!I264</f>
        <v>16.083333333333332</v>
      </c>
      <c r="L265" s="30" t="e">
        <f>STOCK!#REF!</f>
        <v>#REF!</v>
      </c>
      <c r="U265" s="30">
        <v>1</v>
      </c>
      <c r="V265" s="30">
        <f>STOCK!L264</f>
        <v>0</v>
      </c>
      <c r="X265" s="30">
        <v>0</v>
      </c>
      <c r="Y265" s="30">
        <f t="shared" si="4"/>
        <v>0</v>
      </c>
      <c r="AG265" s="30" t="str">
        <f>STOCK!A264</f>
        <v>V0087</v>
      </c>
      <c r="AI265" s="30">
        <v>0</v>
      </c>
    </row>
    <row r="266" spans="1:35" x14ac:dyDescent="0.15">
      <c r="A266" s="30" t="str">
        <f>STOCK!C265</f>
        <v>PRODUCT</v>
      </c>
      <c r="B266" s="30" t="str">
        <f>STOCK!D265</f>
        <v>Vestidos</v>
      </c>
      <c r="C266" s="30" t="str">
        <f>STOCK!E265</f>
        <v>Vestido de manga farol de cuello cuadrado_XS</v>
      </c>
      <c r="D266" s="30" t="str">
        <f>STOCK!F265</f>
        <v>Talla XS</v>
      </c>
      <c r="E266" s="30" t="str">
        <f>STOCK!G265</f>
        <v>SHEIN</v>
      </c>
      <c r="F266" s="30" t="e">
        <f>STOCK!#REF!</f>
        <v>#REF!</v>
      </c>
      <c r="G266" s="30" t="e">
        <f>STOCK!#REF!</f>
        <v>#REF!</v>
      </c>
      <c r="H266" s="30" t="e">
        <f>STOCK!#REF!</f>
        <v>#REF!</v>
      </c>
      <c r="I266" s="30" t="e">
        <f>STOCK!#REF!</f>
        <v>#REF!</v>
      </c>
      <c r="J266" s="30">
        <f>STOCK!H265</f>
        <v>20</v>
      </c>
      <c r="K266" s="30">
        <f>STOCK!I265</f>
        <v>16.083333333333332</v>
      </c>
      <c r="L266" s="30" t="e">
        <f>STOCK!#REF!</f>
        <v>#REF!</v>
      </c>
      <c r="U266" s="30">
        <v>1</v>
      </c>
      <c r="V266" s="30">
        <f>STOCK!L265</f>
        <v>0</v>
      </c>
      <c r="X266" s="30">
        <v>0</v>
      </c>
      <c r="Y266" s="30">
        <f t="shared" si="4"/>
        <v>0</v>
      </c>
      <c r="AG266" s="30" t="str">
        <f>STOCK!A265</f>
        <v>V0088</v>
      </c>
      <c r="AI266" s="30">
        <v>0</v>
      </c>
    </row>
    <row r="267" spans="1:35" x14ac:dyDescent="0.15">
      <c r="A267" s="30" t="str">
        <f>STOCK!C266</f>
        <v>PRODUCT</v>
      </c>
      <c r="B267" s="30" t="str">
        <f>STOCK!D266</f>
        <v>Blusas</v>
      </c>
      <c r="C267" s="30" t="str">
        <f>STOCK!E266</f>
        <v>Top de hombros descubiertos unicolor ribete con fruncido_S</v>
      </c>
      <c r="D267" s="30" t="str">
        <f>STOCK!F266</f>
        <v>Talla S</v>
      </c>
      <c r="E267" s="30" t="str">
        <f>STOCK!G266</f>
        <v>SHEIN</v>
      </c>
      <c r="F267" s="30" t="e">
        <f>STOCK!#REF!</f>
        <v>#REF!</v>
      </c>
      <c r="G267" s="30" t="e">
        <f>STOCK!#REF!</f>
        <v>#REF!</v>
      </c>
      <c r="H267" s="30" t="e">
        <f>STOCK!#REF!</f>
        <v>#REF!</v>
      </c>
      <c r="I267" s="30" t="e">
        <f>STOCK!#REF!</f>
        <v>#REF!</v>
      </c>
      <c r="J267" s="30">
        <f>STOCK!H266</f>
        <v>10</v>
      </c>
      <c r="K267" s="30">
        <f>STOCK!I266</f>
        <v>7.6375000000000002</v>
      </c>
      <c r="L267" s="30" t="e">
        <f>STOCK!#REF!</f>
        <v>#REF!</v>
      </c>
      <c r="U267" s="30">
        <v>1</v>
      </c>
      <c r="V267" s="30">
        <f>STOCK!L266</f>
        <v>0</v>
      </c>
      <c r="X267" s="30">
        <v>0</v>
      </c>
      <c r="Y267" s="30">
        <f t="shared" si="4"/>
        <v>0</v>
      </c>
      <c r="AG267" s="30" t="str">
        <f>STOCK!A266</f>
        <v>B0057</v>
      </c>
      <c r="AI267" s="30">
        <v>0</v>
      </c>
    </row>
    <row r="268" spans="1:35" x14ac:dyDescent="0.15">
      <c r="A268" s="30" t="str">
        <f>STOCK!C267</f>
        <v>PRODUCT</v>
      </c>
      <c r="B268" s="30" t="str">
        <f>STOCK!D267</f>
        <v>Blusas</v>
      </c>
      <c r="C268" s="30" t="str">
        <f>STOCK!E267</f>
        <v>SHEIN SXY Camiseta corta unicolor con abertura_XS</v>
      </c>
      <c r="D268" s="30" t="str">
        <f>STOCK!F267</f>
        <v>Talla XS</v>
      </c>
      <c r="E268" s="30" t="str">
        <f>STOCK!G267</f>
        <v>SHEIN</v>
      </c>
      <c r="F268" s="30" t="e">
        <f>STOCK!#REF!</f>
        <v>#REF!</v>
      </c>
      <c r="G268" s="30" t="e">
        <f>STOCK!#REF!</f>
        <v>#REF!</v>
      </c>
      <c r="H268" s="30" t="e">
        <f>STOCK!#REF!</f>
        <v>#REF!</v>
      </c>
      <c r="I268" s="30" t="e">
        <f>STOCK!#REF!</f>
        <v>#REF!</v>
      </c>
      <c r="J268" s="30">
        <f>STOCK!H267</f>
        <v>10</v>
      </c>
      <c r="K268" s="30">
        <f>STOCK!I267</f>
        <v>8.1999999999999993</v>
      </c>
      <c r="L268" s="30" t="e">
        <f>STOCK!#REF!</f>
        <v>#REF!</v>
      </c>
      <c r="U268" s="30">
        <v>1</v>
      </c>
      <c r="V268" s="30">
        <f>STOCK!L267</f>
        <v>0</v>
      </c>
      <c r="X268" s="30">
        <v>0</v>
      </c>
      <c r="Y268" s="30">
        <f t="shared" si="4"/>
        <v>0</v>
      </c>
      <c r="AG268" s="30" t="str">
        <f>STOCK!A267</f>
        <v>B0023</v>
      </c>
      <c r="AI268" s="30">
        <v>0</v>
      </c>
    </row>
    <row r="269" spans="1:35" x14ac:dyDescent="0.15">
      <c r="A269" s="30" t="str">
        <f>STOCK!C268</f>
        <v>PRODUCT</v>
      </c>
      <c r="B269" s="30" t="str">
        <f>STOCK!D268</f>
        <v>Blusas</v>
      </c>
      <c r="C269" s="30" t="str">
        <f>STOCK!E268</f>
        <v>Camiseta corta unicolor con abertura</v>
      </c>
      <c r="D269" s="30" t="str">
        <f>STOCK!F268</f>
        <v>Talla S</v>
      </c>
      <c r="E269" s="30" t="str">
        <f>STOCK!G268</f>
        <v>SHEIN</v>
      </c>
      <c r="F269" s="30" t="e">
        <f>STOCK!#REF!</f>
        <v>#REF!</v>
      </c>
      <c r="G269" s="30" t="e">
        <f>STOCK!#REF!</f>
        <v>#REF!</v>
      </c>
      <c r="H269" s="30" t="e">
        <f>STOCK!#REF!</f>
        <v>#REF!</v>
      </c>
      <c r="I269" s="30" t="e">
        <f>STOCK!#REF!</f>
        <v>#REF!</v>
      </c>
      <c r="J269" s="30">
        <f>STOCK!H268</f>
        <v>10</v>
      </c>
      <c r="K269" s="30">
        <f>STOCK!I268</f>
        <v>7.5400000000000009</v>
      </c>
      <c r="L269" s="30" t="e">
        <f>STOCK!#REF!</f>
        <v>#REF!</v>
      </c>
      <c r="U269" s="30">
        <v>1</v>
      </c>
      <c r="V269" s="30">
        <f>STOCK!L268</f>
        <v>0</v>
      </c>
      <c r="X269" s="30">
        <v>0</v>
      </c>
      <c r="Y269" s="30">
        <f t="shared" si="4"/>
        <v>0</v>
      </c>
      <c r="AG269" s="30" t="str">
        <f>STOCK!A268</f>
        <v>B0024</v>
      </c>
      <c r="AI269" s="30">
        <v>0</v>
      </c>
    </row>
    <row r="270" spans="1:35" x14ac:dyDescent="0.15">
      <c r="A270" s="30" t="str">
        <f>STOCK!C269</f>
        <v>PRODUCT</v>
      </c>
      <c r="B270" s="30" t="str">
        <f>STOCK!D269</f>
        <v>Blusas</v>
      </c>
      <c r="C270" s="30" t="str">
        <f>STOCK!E269</f>
        <v>SHEIN SXY Camiseta corta unicolor con abertura</v>
      </c>
      <c r="D270" s="30" t="str">
        <f>STOCK!F269</f>
        <v>Talla M</v>
      </c>
      <c r="E270" s="30" t="str">
        <f>STOCK!G269</f>
        <v>SHEIN</v>
      </c>
      <c r="F270" s="30" t="e">
        <f>STOCK!#REF!</f>
        <v>#REF!</v>
      </c>
      <c r="G270" s="30" t="e">
        <f>STOCK!#REF!</f>
        <v>#REF!</v>
      </c>
      <c r="H270" s="30" t="e">
        <f>STOCK!#REF!</f>
        <v>#REF!</v>
      </c>
      <c r="I270" s="30" t="e">
        <f>STOCK!#REF!</f>
        <v>#REF!</v>
      </c>
      <c r="J270" s="30">
        <f>STOCK!H269</f>
        <v>10</v>
      </c>
      <c r="K270" s="30">
        <f>STOCK!I269</f>
        <v>7.5400000000000009</v>
      </c>
      <c r="L270" s="30" t="e">
        <f>STOCK!#REF!</f>
        <v>#REF!</v>
      </c>
      <c r="U270" s="30">
        <v>1</v>
      </c>
      <c r="V270" s="30">
        <f>STOCK!L269</f>
        <v>0</v>
      </c>
      <c r="X270" s="30">
        <v>0</v>
      </c>
      <c r="Y270" s="30">
        <f t="shared" si="4"/>
        <v>0</v>
      </c>
      <c r="AG270" s="30" t="str">
        <f>STOCK!A269</f>
        <v>B0025</v>
      </c>
      <c r="AI270" s="30">
        <v>0</v>
      </c>
    </row>
    <row r="271" spans="1:35" x14ac:dyDescent="0.15">
      <c r="A271" s="30" t="str">
        <f>STOCK!C270</f>
        <v>PRODUCT</v>
      </c>
      <c r="B271" s="30" t="str">
        <f>STOCK!D270</f>
        <v>Blusas</v>
      </c>
      <c r="C271" s="30" t="str">
        <f>STOCK!E270</f>
        <v>Top de cuello cruzado con nudo lateral</v>
      </c>
      <c r="D271" s="30" t="str">
        <f>STOCK!F270</f>
        <v>Talla XS</v>
      </c>
      <c r="E271" s="30" t="str">
        <f>STOCK!G270</f>
        <v>SHEIN</v>
      </c>
      <c r="F271" s="30" t="e">
        <f>STOCK!#REF!</f>
        <v>#REF!</v>
      </c>
      <c r="G271" s="30" t="e">
        <f>STOCK!#REF!</f>
        <v>#REF!</v>
      </c>
      <c r="H271" s="30" t="e">
        <f>STOCK!#REF!</f>
        <v>#REF!</v>
      </c>
      <c r="I271" s="30" t="e">
        <f>STOCK!#REF!</f>
        <v>#REF!</v>
      </c>
      <c r="J271" s="30">
        <f>STOCK!H270</f>
        <v>9</v>
      </c>
      <c r="K271" s="30">
        <f>STOCK!I270</f>
        <v>7.89</v>
      </c>
      <c r="L271" s="30" t="e">
        <f>STOCK!#REF!</f>
        <v>#REF!</v>
      </c>
      <c r="U271" s="30">
        <v>1</v>
      </c>
      <c r="V271" s="30">
        <f>STOCK!L270</f>
        <v>2</v>
      </c>
      <c r="X271" s="30">
        <v>0</v>
      </c>
      <c r="Y271" s="30">
        <f t="shared" si="4"/>
        <v>1</v>
      </c>
      <c r="AG271" s="30" t="str">
        <f>STOCK!A270</f>
        <v>UB0182</v>
      </c>
      <c r="AI271" s="30">
        <v>0</v>
      </c>
    </row>
    <row r="272" spans="1:35" x14ac:dyDescent="0.15">
      <c r="A272" s="30" t="str">
        <f>STOCK!C271</f>
        <v>PRODUCT</v>
      </c>
      <c r="B272" s="30" t="str">
        <f>STOCK!D271</f>
        <v>Blusas</v>
      </c>
      <c r="C272" s="30" t="str">
        <f>STOCK!E271</f>
        <v>Top de cuello cruzado con nudo lateral</v>
      </c>
      <c r="D272" s="30" t="str">
        <f>STOCK!F271</f>
        <v>Talla S</v>
      </c>
      <c r="E272" s="30" t="str">
        <f>STOCK!G271</f>
        <v>SHEIN</v>
      </c>
      <c r="F272" s="30" t="e">
        <f>STOCK!#REF!</f>
        <v>#REF!</v>
      </c>
      <c r="G272" s="30" t="e">
        <f>STOCK!#REF!</f>
        <v>#REF!</v>
      </c>
      <c r="H272" s="30" t="e">
        <f>STOCK!#REF!</f>
        <v>#REF!</v>
      </c>
      <c r="I272" s="30" t="e">
        <f>STOCK!#REF!</f>
        <v>#REF!</v>
      </c>
      <c r="J272" s="30">
        <f>STOCK!H271</f>
        <v>9</v>
      </c>
      <c r="K272" s="30">
        <f>STOCK!I271</f>
        <v>7.89</v>
      </c>
      <c r="L272" s="30" t="e">
        <f>STOCK!#REF!</f>
        <v>#REF!</v>
      </c>
      <c r="U272" s="30">
        <v>1</v>
      </c>
      <c r="V272" s="30">
        <f>STOCK!L271</f>
        <v>2</v>
      </c>
      <c r="X272" s="30">
        <v>0</v>
      </c>
      <c r="Y272" s="30">
        <f t="shared" si="4"/>
        <v>1</v>
      </c>
      <c r="AG272" s="30" t="str">
        <f>STOCK!A271</f>
        <v>UB0183</v>
      </c>
      <c r="AI272" s="30">
        <v>0</v>
      </c>
    </row>
    <row r="273" spans="1:35" x14ac:dyDescent="0.15">
      <c r="A273" s="30" t="str">
        <f>STOCK!C272</f>
        <v>PRODUCT</v>
      </c>
      <c r="B273" s="30" t="str">
        <f>STOCK!D272</f>
        <v>Blusas</v>
      </c>
      <c r="C273" s="30" t="str">
        <f>STOCK!E272</f>
        <v>Top corto manga farol</v>
      </c>
      <c r="D273" s="30" t="str">
        <f>STOCK!F272</f>
        <v>Talla XS</v>
      </c>
      <c r="E273" s="30" t="str">
        <f>STOCK!G272</f>
        <v>SHEIN</v>
      </c>
      <c r="F273" s="30" t="e">
        <f>STOCK!#REF!</f>
        <v>#REF!</v>
      </c>
      <c r="G273" s="30" t="e">
        <f>STOCK!#REF!</f>
        <v>#REF!</v>
      </c>
      <c r="H273" s="30" t="e">
        <f>STOCK!#REF!</f>
        <v>#REF!</v>
      </c>
      <c r="I273" s="30" t="e">
        <f>STOCK!#REF!</f>
        <v>#REF!</v>
      </c>
      <c r="J273" s="30">
        <f>STOCK!H272</f>
        <v>9</v>
      </c>
      <c r="K273" s="30">
        <f>STOCK!I272</f>
        <v>8.6025000000000009</v>
      </c>
      <c r="L273" s="30" t="e">
        <f>STOCK!#REF!</f>
        <v>#REF!</v>
      </c>
      <c r="U273" s="30">
        <v>1</v>
      </c>
      <c r="V273" s="30">
        <f>STOCK!L272</f>
        <v>1</v>
      </c>
      <c r="X273" s="30">
        <v>0</v>
      </c>
      <c r="Y273" s="30">
        <f t="shared" si="4"/>
        <v>1</v>
      </c>
      <c r="AG273" s="30" t="str">
        <f>STOCK!A272</f>
        <v>UB0184</v>
      </c>
      <c r="AI273" s="30">
        <v>0</v>
      </c>
    </row>
    <row r="274" spans="1:35" x14ac:dyDescent="0.15">
      <c r="A274" s="30" t="str">
        <f>STOCK!C273</f>
        <v>PRODUCT</v>
      </c>
      <c r="B274" s="30" t="str">
        <f>STOCK!D273</f>
        <v>Blusas</v>
      </c>
      <c r="C274" s="30" t="str">
        <f>STOCK!E273</f>
        <v>SHEIN SXY Top corto con nudo con abertura de manga farol_S</v>
      </c>
      <c r="D274" s="30" t="str">
        <f>STOCK!F273</f>
        <v>Talla S</v>
      </c>
      <c r="E274" s="30" t="str">
        <f>STOCK!G273</f>
        <v>SHEIN</v>
      </c>
      <c r="F274" s="30" t="e">
        <f>STOCK!#REF!</f>
        <v>#REF!</v>
      </c>
      <c r="G274" s="30" t="e">
        <f>STOCK!#REF!</f>
        <v>#REF!</v>
      </c>
      <c r="H274" s="30" t="e">
        <f>STOCK!#REF!</f>
        <v>#REF!</v>
      </c>
      <c r="I274" s="30" t="e">
        <f>STOCK!#REF!</f>
        <v>#REF!</v>
      </c>
      <c r="J274" s="30">
        <f>STOCK!H273</f>
        <v>15</v>
      </c>
      <c r="K274" s="30">
        <f>STOCK!I273</f>
        <v>8.6025000000000009</v>
      </c>
      <c r="L274" s="30" t="e">
        <f>STOCK!#REF!</f>
        <v>#REF!</v>
      </c>
      <c r="U274" s="30">
        <v>1</v>
      </c>
      <c r="V274" s="30">
        <f>STOCK!L273</f>
        <v>0</v>
      </c>
      <c r="X274" s="30">
        <v>0</v>
      </c>
      <c r="Y274" s="30">
        <f t="shared" si="4"/>
        <v>0</v>
      </c>
      <c r="AG274" s="30" t="str">
        <f>STOCK!A273</f>
        <v>B0029</v>
      </c>
      <c r="AI274" s="30">
        <v>0</v>
      </c>
    </row>
    <row r="275" spans="1:35" x14ac:dyDescent="0.15">
      <c r="A275" s="30" t="str">
        <f>STOCK!C274</f>
        <v>PRODUCT</v>
      </c>
      <c r="B275" s="30" t="str">
        <f>STOCK!D274</f>
        <v>Blusas</v>
      </c>
      <c r="C275" s="30" t="str">
        <f>STOCK!E274</f>
        <v>SHEIN SXY Top corto con nudo con abertura de manga farol_M</v>
      </c>
      <c r="D275" s="30" t="str">
        <f>STOCK!F274</f>
        <v>Talla M</v>
      </c>
      <c r="E275" s="30" t="str">
        <f>STOCK!G274</f>
        <v>SHEIN</v>
      </c>
      <c r="F275" s="30" t="e">
        <f>STOCK!#REF!</f>
        <v>#REF!</v>
      </c>
      <c r="G275" s="30" t="e">
        <f>STOCK!#REF!</f>
        <v>#REF!</v>
      </c>
      <c r="H275" s="30" t="e">
        <f>STOCK!#REF!</f>
        <v>#REF!</v>
      </c>
      <c r="I275" s="30" t="e">
        <f>STOCK!#REF!</f>
        <v>#REF!</v>
      </c>
      <c r="J275" s="30">
        <f>STOCK!H274</f>
        <v>15</v>
      </c>
      <c r="K275" s="30">
        <f>STOCK!I274</f>
        <v>8.6025000000000009</v>
      </c>
      <c r="L275" s="30" t="e">
        <f>STOCK!#REF!</f>
        <v>#REF!</v>
      </c>
      <c r="U275" s="30">
        <v>1</v>
      </c>
      <c r="V275" s="30">
        <f>STOCK!L274</f>
        <v>0</v>
      </c>
      <c r="X275" s="30">
        <v>0</v>
      </c>
      <c r="Y275" s="30">
        <f t="shared" si="4"/>
        <v>0</v>
      </c>
      <c r="AG275" s="30" t="str">
        <f>STOCK!A274</f>
        <v>B0030</v>
      </c>
      <c r="AI275" s="30">
        <v>0</v>
      </c>
    </row>
    <row r="276" spans="1:35" x14ac:dyDescent="0.15">
      <c r="A276" s="30" t="str">
        <f>STOCK!C275</f>
        <v>PRODUCT</v>
      </c>
      <c r="B276" s="30" t="str">
        <f>STOCK!D275</f>
        <v>Blusas</v>
      </c>
      <c r="C276" s="30" t="str">
        <f>STOCK!E275</f>
        <v>Top de cuello cruzado con nudo lateral</v>
      </c>
      <c r="D276" s="30" t="str">
        <f>STOCK!F275</f>
        <v>Talla XS</v>
      </c>
      <c r="E276" s="30" t="str">
        <f>STOCK!G275</f>
        <v>SHEIN</v>
      </c>
      <c r="F276" s="30" t="e">
        <f>STOCK!#REF!</f>
        <v>#REF!</v>
      </c>
      <c r="G276" s="30" t="e">
        <f>STOCK!#REF!</f>
        <v>#REF!</v>
      </c>
      <c r="H276" s="30" t="e">
        <f>STOCK!#REF!</f>
        <v>#REF!</v>
      </c>
      <c r="I276" s="30" t="e">
        <f>STOCK!#REF!</f>
        <v>#REF!</v>
      </c>
      <c r="J276" s="30">
        <f>STOCK!H275</f>
        <v>9</v>
      </c>
      <c r="K276" s="30">
        <f>STOCK!I275</f>
        <v>7.6025</v>
      </c>
      <c r="L276" s="30" t="e">
        <f>STOCK!#REF!</f>
        <v>#REF!</v>
      </c>
      <c r="U276" s="30">
        <v>1</v>
      </c>
      <c r="V276" s="30">
        <f>STOCK!L275</f>
        <v>3</v>
      </c>
      <c r="X276" s="30">
        <v>0</v>
      </c>
      <c r="Y276" s="30">
        <f t="shared" si="4"/>
        <v>1</v>
      </c>
      <c r="AG276" s="30" t="str">
        <f>STOCK!A275</f>
        <v>UB0185</v>
      </c>
      <c r="AI276" s="30">
        <v>0</v>
      </c>
    </row>
    <row r="277" spans="1:35" x14ac:dyDescent="0.15">
      <c r="A277" s="30" t="str">
        <f>STOCK!C276</f>
        <v>PRODUCT</v>
      </c>
      <c r="B277" s="30" t="str">
        <f>STOCK!D276</f>
        <v>Blusas</v>
      </c>
      <c r="C277" s="30" t="str">
        <f>STOCK!E276</f>
        <v>Top de cuello cruzado con nudo lateral</v>
      </c>
      <c r="D277" s="30" t="str">
        <f>STOCK!F276</f>
        <v>Talla S</v>
      </c>
      <c r="E277" s="30" t="str">
        <f>STOCK!G276</f>
        <v>SHEIN</v>
      </c>
      <c r="F277" s="30" t="e">
        <f>STOCK!#REF!</f>
        <v>#REF!</v>
      </c>
      <c r="G277" s="30" t="e">
        <f>STOCK!#REF!</f>
        <v>#REF!</v>
      </c>
      <c r="H277" s="30" t="e">
        <f>STOCK!#REF!</f>
        <v>#REF!</v>
      </c>
      <c r="I277" s="30" t="e">
        <f>STOCK!#REF!</f>
        <v>#REF!</v>
      </c>
      <c r="J277" s="30">
        <f>STOCK!H276</f>
        <v>9</v>
      </c>
      <c r="K277" s="30">
        <f>STOCK!I276</f>
        <v>7.6025</v>
      </c>
      <c r="L277" s="30" t="e">
        <f>STOCK!#REF!</f>
        <v>#REF!</v>
      </c>
      <c r="U277" s="30">
        <v>1</v>
      </c>
      <c r="V277" s="30">
        <f>STOCK!L276</f>
        <v>1</v>
      </c>
      <c r="X277" s="30">
        <v>0</v>
      </c>
      <c r="Y277" s="30">
        <f t="shared" si="4"/>
        <v>1</v>
      </c>
      <c r="AG277" s="30" t="str">
        <f>STOCK!A276</f>
        <v>UB0186</v>
      </c>
      <c r="AI277" s="30">
        <v>0</v>
      </c>
    </row>
    <row r="278" spans="1:35" x14ac:dyDescent="0.15">
      <c r="A278" s="30" t="str">
        <f>STOCK!C277</f>
        <v>PRODUCT</v>
      </c>
      <c r="B278" s="30" t="str">
        <f>STOCK!D277</f>
        <v>Blusas</v>
      </c>
      <c r="C278" s="30" t="str">
        <f>STOCK!E277</f>
        <v>Top de cuello cruzado con nudo lateral</v>
      </c>
      <c r="D278" s="30" t="str">
        <f>STOCK!F277</f>
        <v>Talla M</v>
      </c>
      <c r="E278" s="30" t="str">
        <f>STOCK!G277</f>
        <v>SHEIN</v>
      </c>
      <c r="F278" s="30" t="e">
        <f>STOCK!#REF!</f>
        <v>#REF!</v>
      </c>
      <c r="G278" s="30" t="e">
        <f>STOCK!#REF!</f>
        <v>#REF!</v>
      </c>
      <c r="H278" s="30" t="e">
        <f>STOCK!#REF!</f>
        <v>#REF!</v>
      </c>
      <c r="I278" s="30" t="e">
        <f>STOCK!#REF!</f>
        <v>#REF!</v>
      </c>
      <c r="J278" s="30">
        <f>STOCK!H277</f>
        <v>9</v>
      </c>
      <c r="K278" s="30">
        <f>STOCK!I277</f>
        <v>7.6025</v>
      </c>
      <c r="L278" s="30" t="e">
        <f>STOCK!#REF!</f>
        <v>#REF!</v>
      </c>
      <c r="U278" s="30">
        <v>1</v>
      </c>
      <c r="V278" s="30">
        <f>STOCK!L277</f>
        <v>3</v>
      </c>
      <c r="X278" s="30">
        <v>0</v>
      </c>
      <c r="Y278" s="30">
        <f t="shared" si="4"/>
        <v>1</v>
      </c>
      <c r="AG278" s="30" t="str">
        <f>STOCK!A277</f>
        <v>UB0187</v>
      </c>
      <c r="AI278" s="30">
        <v>0</v>
      </c>
    </row>
    <row r="279" spans="1:35" x14ac:dyDescent="0.15">
      <c r="A279" s="30" t="str">
        <f>STOCK!C278</f>
        <v>PRODUCT</v>
      </c>
      <c r="B279" s="30" t="str">
        <f>STOCK!D278</f>
        <v>Blusas</v>
      </c>
      <c r="C279" s="30" t="str">
        <f>STOCK!E278</f>
        <v>Top de cuello cuadrado con puntada</v>
      </c>
      <c r="D279" s="30" t="str">
        <f>STOCK!F278</f>
        <v>Talla XS</v>
      </c>
      <c r="E279" s="30" t="str">
        <f>STOCK!G278</f>
        <v>SHEIN</v>
      </c>
      <c r="F279" s="30" t="e">
        <f>STOCK!#REF!</f>
        <v>#REF!</v>
      </c>
      <c r="G279" s="30" t="e">
        <f>STOCK!#REF!</f>
        <v>#REF!</v>
      </c>
      <c r="H279" s="30" t="e">
        <f>STOCK!#REF!</f>
        <v>#REF!</v>
      </c>
      <c r="I279" s="30" t="e">
        <f>STOCK!#REF!</f>
        <v>#REF!</v>
      </c>
      <c r="J279" s="30">
        <f>STOCK!H278</f>
        <v>9</v>
      </c>
      <c r="K279" s="30">
        <f>STOCK!I278</f>
        <v>8.4524999999999988</v>
      </c>
      <c r="L279" s="30" t="e">
        <f>STOCK!#REF!</f>
        <v>#REF!</v>
      </c>
      <c r="U279" s="30">
        <v>1</v>
      </c>
      <c r="V279" s="30">
        <f>STOCK!L278</f>
        <v>2</v>
      </c>
      <c r="X279" s="30">
        <v>0</v>
      </c>
      <c r="Y279" s="30">
        <f t="shared" si="4"/>
        <v>1</v>
      </c>
      <c r="AG279" s="30" t="str">
        <f>STOCK!A278</f>
        <v>UB0188</v>
      </c>
      <c r="AI279" s="30">
        <v>0</v>
      </c>
    </row>
    <row r="280" spans="1:35" x14ac:dyDescent="0.15">
      <c r="A280" s="30" t="str">
        <f>STOCK!C279</f>
        <v>PRODUCT</v>
      </c>
      <c r="B280" s="30" t="str">
        <f>STOCK!D279</f>
        <v>Blusas</v>
      </c>
      <c r="C280" s="30" t="str">
        <f>STOCK!E279</f>
        <v>Top de cuello cuadrado con puntada</v>
      </c>
      <c r="D280" s="30" t="str">
        <f>STOCK!F279</f>
        <v>Talla S</v>
      </c>
      <c r="E280" s="30" t="str">
        <f>STOCK!G279</f>
        <v>SHEIN</v>
      </c>
      <c r="F280" s="30" t="e">
        <f>STOCK!#REF!</f>
        <v>#REF!</v>
      </c>
      <c r="G280" s="30" t="e">
        <f>STOCK!#REF!</f>
        <v>#REF!</v>
      </c>
      <c r="H280" s="30" t="e">
        <f>STOCK!#REF!</f>
        <v>#REF!</v>
      </c>
      <c r="I280" s="30" t="e">
        <f>STOCK!#REF!</f>
        <v>#REF!</v>
      </c>
      <c r="J280" s="30">
        <f>STOCK!H279</f>
        <v>9</v>
      </c>
      <c r="K280" s="30">
        <f>STOCK!I279</f>
        <v>8.3524999999999991</v>
      </c>
      <c r="L280" s="30" t="e">
        <f>STOCK!#REF!</f>
        <v>#REF!</v>
      </c>
      <c r="U280" s="30">
        <v>1</v>
      </c>
      <c r="V280" s="30">
        <f>STOCK!L279</f>
        <v>1</v>
      </c>
      <c r="X280" s="30">
        <v>0</v>
      </c>
      <c r="Y280" s="30">
        <f t="shared" si="4"/>
        <v>1</v>
      </c>
      <c r="AG280" s="30" t="str">
        <f>STOCK!A279</f>
        <v>UB0189</v>
      </c>
      <c r="AI280" s="30">
        <v>0</v>
      </c>
    </row>
    <row r="281" spans="1:35" x14ac:dyDescent="0.15">
      <c r="A281" s="30" t="str">
        <f>STOCK!C280</f>
        <v>PRODUCT</v>
      </c>
      <c r="B281" s="30" t="str">
        <f>STOCK!D280</f>
        <v>Blusas</v>
      </c>
      <c r="C281" s="30" t="str">
        <f>STOCK!E280</f>
        <v>Top de cuello cuadrado con puntada</v>
      </c>
      <c r="D281" s="30" t="str">
        <f>STOCK!F280</f>
        <v>Talla M</v>
      </c>
      <c r="E281" s="30" t="str">
        <f>STOCK!G280</f>
        <v>SHEIN</v>
      </c>
      <c r="F281" s="30" t="e">
        <f>STOCK!#REF!</f>
        <v>#REF!</v>
      </c>
      <c r="G281" s="30" t="e">
        <f>STOCK!#REF!</f>
        <v>#REF!</v>
      </c>
      <c r="H281" s="30" t="e">
        <f>STOCK!#REF!</f>
        <v>#REF!</v>
      </c>
      <c r="I281" s="30" t="e">
        <f>STOCK!#REF!</f>
        <v>#REF!</v>
      </c>
      <c r="J281" s="30">
        <f>STOCK!H280</f>
        <v>9</v>
      </c>
      <c r="K281" s="30">
        <f>STOCK!I280</f>
        <v>8.3524999999999991</v>
      </c>
      <c r="L281" s="30" t="e">
        <f>STOCK!#REF!</f>
        <v>#REF!</v>
      </c>
      <c r="U281" s="30">
        <v>1</v>
      </c>
      <c r="V281" s="30">
        <f>STOCK!L280</f>
        <v>1</v>
      </c>
      <c r="X281" s="30">
        <v>0</v>
      </c>
      <c r="Y281" s="30">
        <f t="shared" si="4"/>
        <v>1</v>
      </c>
      <c r="AG281" s="30" t="str">
        <f>STOCK!A280</f>
        <v>UB0190</v>
      </c>
      <c r="AI281" s="30">
        <v>0</v>
      </c>
    </row>
    <row r="282" spans="1:35" x14ac:dyDescent="0.15">
      <c r="A282" s="30" t="str">
        <f>STOCK!C281</f>
        <v>PRODUCT</v>
      </c>
      <c r="B282" s="30" t="str">
        <f>STOCK!D281</f>
        <v>Vestidos</v>
      </c>
      <c r="C282" s="30" t="str">
        <f>STOCK!E281</f>
        <v>Vestido con estampado floral pecho con fruncido</v>
      </c>
      <c r="D282" s="30" t="str">
        <f>STOCK!F281</f>
        <v>Talla XS</v>
      </c>
      <c r="E282" s="30" t="str">
        <f>STOCK!G281</f>
        <v>SHEIN</v>
      </c>
      <c r="F282" s="30" t="e">
        <f>STOCK!#REF!</f>
        <v>#REF!</v>
      </c>
      <c r="G282" s="30" t="e">
        <f>STOCK!#REF!</f>
        <v>#REF!</v>
      </c>
      <c r="H282" s="30" t="e">
        <f>STOCK!#REF!</f>
        <v>#REF!</v>
      </c>
      <c r="I282" s="30" t="e">
        <f>STOCK!#REF!</f>
        <v>#REF!</v>
      </c>
      <c r="J282" s="30">
        <f>STOCK!H281</f>
        <v>20</v>
      </c>
      <c r="K282" s="30">
        <f>STOCK!I281</f>
        <v>16.083333333333332</v>
      </c>
      <c r="L282" s="30" t="e">
        <f>STOCK!#REF!</f>
        <v>#REF!</v>
      </c>
      <c r="U282" s="30">
        <v>1</v>
      </c>
      <c r="V282" s="30">
        <f>STOCK!L281</f>
        <v>3</v>
      </c>
      <c r="X282" s="30">
        <v>0</v>
      </c>
      <c r="Y282" s="30">
        <f t="shared" si="4"/>
        <v>1</v>
      </c>
      <c r="AG282" s="30" t="str">
        <f>STOCK!A281</f>
        <v>UB0191</v>
      </c>
      <c r="AI282" s="30">
        <v>0</v>
      </c>
    </row>
    <row r="283" spans="1:35" x14ac:dyDescent="0.15">
      <c r="A283" s="30" t="str">
        <f>STOCK!C282</f>
        <v>PRODUCT</v>
      </c>
      <c r="B283" s="30" t="str">
        <f>STOCK!D282</f>
        <v>Vestidos</v>
      </c>
      <c r="C283" s="30" t="str">
        <f>STOCK!E282</f>
        <v>Vestido con estampado floral pecho con fruncido</v>
      </c>
      <c r="D283" s="30" t="str">
        <f>STOCK!F282</f>
        <v>Talla S</v>
      </c>
      <c r="E283" s="30" t="str">
        <f>STOCK!G282</f>
        <v>SHEIN</v>
      </c>
      <c r="F283" s="30" t="e">
        <f>STOCK!#REF!</f>
        <v>#REF!</v>
      </c>
      <c r="G283" s="30" t="e">
        <f>STOCK!#REF!</f>
        <v>#REF!</v>
      </c>
      <c r="H283" s="30" t="e">
        <f>STOCK!#REF!</f>
        <v>#REF!</v>
      </c>
      <c r="I283" s="30" t="e">
        <f>STOCK!#REF!</f>
        <v>#REF!</v>
      </c>
      <c r="J283" s="30">
        <f>STOCK!H282</f>
        <v>20</v>
      </c>
      <c r="K283" s="30">
        <f>STOCK!I282</f>
        <v>16.083333333333332</v>
      </c>
      <c r="L283" s="30" t="e">
        <f>STOCK!#REF!</f>
        <v>#REF!</v>
      </c>
      <c r="U283" s="30">
        <v>1</v>
      </c>
      <c r="V283" s="30">
        <f>STOCK!L282</f>
        <v>3</v>
      </c>
      <c r="X283" s="30">
        <v>0</v>
      </c>
      <c r="Y283" s="30">
        <f t="shared" si="4"/>
        <v>1</v>
      </c>
      <c r="AG283" s="30" t="str">
        <f>STOCK!A282</f>
        <v>UB0192</v>
      </c>
      <c r="AI283" s="30">
        <v>0</v>
      </c>
    </row>
    <row r="284" spans="1:35" x14ac:dyDescent="0.15">
      <c r="A284" s="30" t="str">
        <f>STOCK!C283</f>
        <v>PRODUCT</v>
      </c>
      <c r="B284" s="30" t="str">
        <f>STOCK!D283</f>
        <v>Vestidos</v>
      </c>
      <c r="C284" s="30" t="str">
        <f>STOCK!E283</f>
        <v>Vestido con estampado floral pecho con fruncido</v>
      </c>
      <c r="D284" s="30" t="str">
        <f>STOCK!F283</f>
        <v>Talla M</v>
      </c>
      <c r="E284" s="30" t="str">
        <f>STOCK!G283</f>
        <v>SHEIN</v>
      </c>
      <c r="F284" s="30" t="e">
        <f>STOCK!#REF!</f>
        <v>#REF!</v>
      </c>
      <c r="G284" s="30" t="e">
        <f>STOCK!#REF!</f>
        <v>#REF!</v>
      </c>
      <c r="H284" s="30" t="e">
        <f>STOCK!#REF!</f>
        <v>#REF!</v>
      </c>
      <c r="I284" s="30" t="e">
        <f>STOCK!#REF!</f>
        <v>#REF!</v>
      </c>
      <c r="J284" s="30">
        <f>STOCK!H283</f>
        <v>20</v>
      </c>
      <c r="K284" s="30">
        <f>STOCK!I283</f>
        <v>16.083333333333332</v>
      </c>
      <c r="L284" s="30" t="e">
        <f>STOCK!#REF!</f>
        <v>#REF!</v>
      </c>
      <c r="U284" s="30">
        <v>1</v>
      </c>
      <c r="V284" s="30">
        <f>STOCK!L283</f>
        <v>3</v>
      </c>
      <c r="X284" s="30">
        <v>0</v>
      </c>
      <c r="Y284" s="30">
        <f t="shared" si="4"/>
        <v>1</v>
      </c>
      <c r="AG284" s="30" t="str">
        <f>STOCK!A283</f>
        <v>UB0193</v>
      </c>
      <c r="AI284" s="30">
        <v>0</v>
      </c>
    </row>
    <row r="285" spans="1:35" x14ac:dyDescent="0.15">
      <c r="A285" s="30" t="str">
        <f>STOCK!C284</f>
        <v>PRODUCT</v>
      </c>
      <c r="B285" s="30" t="str">
        <f>STOCK!D284</f>
        <v>Vestidos</v>
      </c>
      <c r="C285" s="30" t="str">
        <f>STOCK!E284</f>
        <v>SHEIN Vestido con estampado floral pecho con fruncido con nudo delantero bajo con fruncido_L</v>
      </c>
      <c r="D285" s="30" t="str">
        <f>STOCK!F284</f>
        <v>Talla L</v>
      </c>
      <c r="E285" s="30" t="str">
        <f>STOCK!G284</f>
        <v>SHEIN</v>
      </c>
      <c r="F285" s="30" t="e">
        <f>STOCK!#REF!</f>
        <v>#REF!</v>
      </c>
      <c r="G285" s="30" t="e">
        <f>STOCK!#REF!</f>
        <v>#REF!</v>
      </c>
      <c r="H285" s="30" t="e">
        <f>STOCK!#REF!</f>
        <v>#REF!</v>
      </c>
      <c r="I285" s="30" t="e">
        <f>STOCK!#REF!</f>
        <v>#REF!</v>
      </c>
      <c r="J285" s="30">
        <f>STOCK!H284</f>
        <v>20</v>
      </c>
      <c r="K285" s="30">
        <f>STOCK!I284</f>
        <v>16.083333333333332</v>
      </c>
      <c r="L285" s="30" t="e">
        <f>STOCK!#REF!</f>
        <v>#REF!</v>
      </c>
      <c r="U285" s="30">
        <v>1</v>
      </c>
      <c r="V285" s="30">
        <f>STOCK!L284</f>
        <v>0</v>
      </c>
      <c r="X285" s="30">
        <v>0</v>
      </c>
      <c r="Y285" s="30">
        <f t="shared" si="4"/>
        <v>0</v>
      </c>
      <c r="AG285" s="30" t="str">
        <f>STOCK!A284</f>
        <v>V0092</v>
      </c>
      <c r="AI285" s="30">
        <v>0</v>
      </c>
    </row>
    <row r="286" spans="1:35" x14ac:dyDescent="0.15">
      <c r="A286" s="30" t="str">
        <f>STOCK!C285</f>
        <v>PRODUCT</v>
      </c>
      <c r="B286" s="30" t="str">
        <f>STOCK!D285</f>
        <v>Blusas</v>
      </c>
      <c r="C286" s="30" t="str">
        <f>STOCK!E285</f>
        <v>Camiseta corta de cuadros</v>
      </c>
      <c r="D286" s="30" t="str">
        <f>STOCK!F285</f>
        <v>Talla S</v>
      </c>
      <c r="E286" s="30" t="str">
        <f>STOCK!G285</f>
        <v>SHEIN</v>
      </c>
      <c r="F286" s="30" t="e">
        <f>STOCK!#REF!</f>
        <v>#REF!</v>
      </c>
      <c r="G286" s="30" t="e">
        <f>STOCK!#REF!</f>
        <v>#REF!</v>
      </c>
      <c r="H286" s="30" t="e">
        <f>STOCK!#REF!</f>
        <v>#REF!</v>
      </c>
      <c r="I286" s="30" t="e">
        <f>STOCK!#REF!</f>
        <v>#REF!</v>
      </c>
      <c r="J286" s="30">
        <f>STOCK!H285</f>
        <v>9</v>
      </c>
      <c r="K286" s="30">
        <f>STOCK!I285</f>
        <v>8.6025000000000009</v>
      </c>
      <c r="L286" s="30" t="e">
        <f>STOCK!#REF!</f>
        <v>#REF!</v>
      </c>
      <c r="U286" s="30">
        <v>1</v>
      </c>
      <c r="V286" s="30">
        <f>STOCK!L285</f>
        <v>4</v>
      </c>
      <c r="X286" s="30">
        <v>0</v>
      </c>
      <c r="Y286" s="30">
        <f t="shared" si="4"/>
        <v>1</v>
      </c>
      <c r="AG286" s="30" t="str">
        <f>STOCK!A285</f>
        <v>UB0194</v>
      </c>
      <c r="AI286" s="30">
        <v>0</v>
      </c>
    </row>
    <row r="287" spans="1:35" x14ac:dyDescent="0.15">
      <c r="A287" s="30" t="str">
        <f>STOCK!C286</f>
        <v>PRODUCT</v>
      </c>
      <c r="B287" s="30" t="str">
        <f>STOCK!D286</f>
        <v>Vestidos</v>
      </c>
      <c r="C287" s="30" t="str">
        <f>STOCK!E286</f>
        <v>SHEIN Vestido fruncido de cuello con cordón de manga con volante de lunares_XS</v>
      </c>
      <c r="D287" s="30" t="str">
        <f>STOCK!F286</f>
        <v>Talla L</v>
      </c>
      <c r="E287" s="30" t="str">
        <f>STOCK!G286</f>
        <v>SHEIN</v>
      </c>
      <c r="F287" s="30" t="e">
        <f>STOCK!#REF!</f>
        <v>#REF!</v>
      </c>
      <c r="G287" s="30" t="e">
        <f>STOCK!#REF!</f>
        <v>#REF!</v>
      </c>
      <c r="H287" s="30" t="e">
        <f>STOCK!#REF!</f>
        <v>#REF!</v>
      </c>
      <c r="I287" s="30" t="e">
        <f>STOCK!#REF!</f>
        <v>#REF!</v>
      </c>
      <c r="J287" s="30">
        <f>STOCK!H286</f>
        <v>25</v>
      </c>
      <c r="K287" s="30">
        <f>STOCK!I286</f>
        <v>16.083333333333332</v>
      </c>
      <c r="L287" s="30" t="e">
        <f>STOCK!#REF!</f>
        <v>#REF!</v>
      </c>
      <c r="U287" s="30">
        <v>1</v>
      </c>
      <c r="V287" s="30">
        <f>STOCK!L286</f>
        <v>0</v>
      </c>
      <c r="X287" s="30">
        <v>0</v>
      </c>
      <c r="Y287" s="30">
        <f t="shared" si="4"/>
        <v>0</v>
      </c>
      <c r="AG287" s="30" t="str">
        <f>STOCK!A286</f>
        <v>V0093</v>
      </c>
      <c r="AI287" s="30">
        <v>0</v>
      </c>
    </row>
    <row r="288" spans="1:35" x14ac:dyDescent="0.15">
      <c r="A288" s="30" t="str">
        <f>STOCK!C287</f>
        <v>PRODUCT</v>
      </c>
      <c r="B288" s="30" t="str">
        <f>STOCK!D287</f>
        <v>Vestidos</v>
      </c>
      <c r="C288" s="30" t="str">
        <f>STOCK!E287</f>
        <v>SHEIN Vestido fruncido de cuello con cordón de manga con volante de lunares_M</v>
      </c>
      <c r="D288" s="30" t="str">
        <f>STOCK!F287</f>
        <v>Talla L</v>
      </c>
      <c r="E288" s="30" t="str">
        <f>STOCK!G287</f>
        <v>SHEIN</v>
      </c>
      <c r="F288" s="30" t="e">
        <f>STOCK!#REF!</f>
        <v>#REF!</v>
      </c>
      <c r="G288" s="30" t="e">
        <f>STOCK!#REF!</f>
        <v>#REF!</v>
      </c>
      <c r="H288" s="30" t="e">
        <f>STOCK!#REF!</f>
        <v>#REF!</v>
      </c>
      <c r="I288" s="30" t="e">
        <f>STOCK!#REF!</f>
        <v>#REF!</v>
      </c>
      <c r="J288" s="30">
        <f>STOCK!H287</f>
        <v>25</v>
      </c>
      <c r="K288" s="30">
        <f>STOCK!I287</f>
        <v>16.083333333333332</v>
      </c>
      <c r="L288" s="30" t="e">
        <f>STOCK!#REF!</f>
        <v>#REF!</v>
      </c>
      <c r="U288" s="30">
        <v>1</v>
      </c>
      <c r="V288" s="30">
        <f>STOCK!L287</f>
        <v>0</v>
      </c>
      <c r="X288" s="30">
        <v>0</v>
      </c>
      <c r="Y288" s="30">
        <f t="shared" si="4"/>
        <v>0</v>
      </c>
      <c r="AG288" s="30" t="str">
        <f>STOCK!A287</f>
        <v>V0094</v>
      </c>
      <c r="AI288" s="30">
        <v>0</v>
      </c>
    </row>
    <row r="289" spans="1:35" x14ac:dyDescent="0.15">
      <c r="A289" s="30" t="str">
        <f>STOCK!C288</f>
        <v>PRODUCT</v>
      </c>
      <c r="B289" s="30" t="str">
        <f>STOCK!D288</f>
        <v>Blusas</v>
      </c>
      <c r="C289" s="30" t="str">
        <f>STOCK!E288</f>
        <v>Camiseta corta de manga farol</v>
      </c>
      <c r="D289" s="30" t="str">
        <f>STOCK!F288</f>
        <v>Talla S</v>
      </c>
      <c r="E289" s="30" t="str">
        <f>STOCK!G288</f>
        <v>SHEIN</v>
      </c>
      <c r="F289" s="30" t="e">
        <f>STOCK!#REF!</f>
        <v>#REF!</v>
      </c>
      <c r="G289" s="30" t="e">
        <f>STOCK!#REF!</f>
        <v>#REF!</v>
      </c>
      <c r="H289" s="30" t="e">
        <f>STOCK!#REF!</f>
        <v>#REF!</v>
      </c>
      <c r="I289" s="30" t="e">
        <f>STOCK!#REF!</f>
        <v>#REF!</v>
      </c>
      <c r="J289" s="30">
        <f>STOCK!H288</f>
        <v>15</v>
      </c>
      <c r="K289" s="30">
        <f>STOCK!I288</f>
        <v>8.6025000000000009</v>
      </c>
      <c r="L289" s="30" t="e">
        <f>STOCK!#REF!</f>
        <v>#REF!</v>
      </c>
      <c r="U289" s="30">
        <v>1</v>
      </c>
      <c r="V289" s="30">
        <f>STOCK!L288</f>
        <v>0</v>
      </c>
      <c r="X289" s="30">
        <v>0</v>
      </c>
      <c r="Y289" s="30">
        <f t="shared" si="4"/>
        <v>0</v>
      </c>
      <c r="AG289" s="30" t="str">
        <f>STOCK!A288</f>
        <v>UB0195</v>
      </c>
      <c r="AI289" s="30">
        <v>0</v>
      </c>
    </row>
    <row r="290" spans="1:35" x14ac:dyDescent="0.15">
      <c r="A290" s="30" t="str">
        <f>STOCK!C289</f>
        <v>PRODUCT</v>
      </c>
      <c r="B290" s="30" t="str">
        <f>STOCK!D289</f>
        <v>Blusas</v>
      </c>
      <c r="C290" s="30" t="str">
        <f>STOCK!E289</f>
        <v>Camiseta corta de manga farol</v>
      </c>
      <c r="D290" s="30" t="str">
        <f>STOCK!F289</f>
        <v>Talla XS</v>
      </c>
      <c r="E290" s="30" t="str">
        <f>STOCK!G289</f>
        <v>SHEIN</v>
      </c>
      <c r="F290" s="30" t="e">
        <f>STOCK!#REF!</f>
        <v>#REF!</v>
      </c>
      <c r="G290" s="30" t="e">
        <f>STOCK!#REF!</f>
        <v>#REF!</v>
      </c>
      <c r="H290" s="30" t="e">
        <f>STOCK!#REF!</f>
        <v>#REF!</v>
      </c>
      <c r="I290" s="30" t="e">
        <f>STOCK!#REF!</f>
        <v>#REF!</v>
      </c>
      <c r="J290" s="30">
        <f>STOCK!H289</f>
        <v>15</v>
      </c>
      <c r="K290" s="30">
        <f>STOCK!I289</f>
        <v>8.6025000000000009</v>
      </c>
      <c r="L290" s="30" t="e">
        <f>STOCK!#REF!</f>
        <v>#REF!</v>
      </c>
      <c r="U290" s="30">
        <v>1</v>
      </c>
      <c r="V290" s="30">
        <f>STOCK!L289</f>
        <v>0</v>
      </c>
      <c r="X290" s="30">
        <v>0</v>
      </c>
      <c r="Y290" s="30">
        <f t="shared" si="4"/>
        <v>0</v>
      </c>
      <c r="AG290" s="30" t="str">
        <f>STOCK!A289</f>
        <v>UB0196</v>
      </c>
      <c r="AI290" s="30">
        <v>0</v>
      </c>
    </row>
    <row r="291" spans="1:35" x14ac:dyDescent="0.15">
      <c r="A291" s="30" t="str">
        <f>STOCK!C290</f>
        <v>PRODUCT</v>
      </c>
      <c r="B291" s="30" t="str">
        <f>STOCK!D290</f>
        <v>Accesorios</v>
      </c>
      <c r="C291" s="30" t="str">
        <f>STOCK!E290</f>
        <v>Cinturón trenzado con hebilla redonda</v>
      </c>
      <c r="D291" s="30">
        <f>STOCK!F290</f>
        <v>0</v>
      </c>
      <c r="E291" s="30" t="str">
        <f>STOCK!G290</f>
        <v>SHEIN</v>
      </c>
      <c r="F291" s="30" t="e">
        <f>STOCK!#REF!</f>
        <v>#REF!</v>
      </c>
      <c r="G291" s="30" t="e">
        <f>STOCK!#REF!</f>
        <v>#REF!</v>
      </c>
      <c r="H291" s="30" t="e">
        <f>STOCK!#REF!</f>
        <v>#REF!</v>
      </c>
      <c r="I291" s="30" t="e">
        <f>STOCK!#REF!</f>
        <v>#REF!</v>
      </c>
      <c r="J291" s="30">
        <f>STOCK!H290</f>
        <v>7</v>
      </c>
      <c r="K291" s="30">
        <f>STOCK!I290</f>
        <v>6.3250000000000002</v>
      </c>
      <c r="L291" s="30" t="e">
        <f>STOCK!#REF!</f>
        <v>#REF!</v>
      </c>
      <c r="U291" s="30">
        <v>1</v>
      </c>
      <c r="V291" s="30">
        <f>STOCK!L290</f>
        <v>2</v>
      </c>
      <c r="X291" s="30">
        <v>0</v>
      </c>
      <c r="Y291" s="30">
        <f t="shared" si="4"/>
        <v>1</v>
      </c>
      <c r="AG291" s="30" t="str">
        <f>STOCK!A290</f>
        <v>UB0197</v>
      </c>
      <c r="AI291" s="30">
        <v>0</v>
      </c>
    </row>
    <row r="292" spans="1:35" x14ac:dyDescent="0.15">
      <c r="A292" s="30" t="str">
        <f>STOCK!C291</f>
        <v>PRODUCT</v>
      </c>
      <c r="B292" s="30" t="str">
        <f>STOCK!D291</f>
        <v>Vestidos</v>
      </c>
      <c r="C292" s="30" t="str">
        <f>STOCK!E291</f>
        <v xml:space="preserve">Vestido pecho con fruncido </v>
      </c>
      <c r="D292" s="30" t="str">
        <f>STOCK!F291</f>
        <v>Talla XS</v>
      </c>
      <c r="E292" s="30" t="str">
        <f>STOCK!G291</f>
        <v>SHEIN</v>
      </c>
      <c r="F292" s="30" t="e">
        <f>STOCK!#REF!</f>
        <v>#REF!</v>
      </c>
      <c r="G292" s="30" t="e">
        <f>STOCK!#REF!</f>
        <v>#REF!</v>
      </c>
      <c r="H292" s="30" t="e">
        <f>STOCK!#REF!</f>
        <v>#REF!</v>
      </c>
      <c r="I292" s="30" t="e">
        <f>STOCK!#REF!</f>
        <v>#REF!</v>
      </c>
      <c r="J292" s="30">
        <f>STOCK!H291</f>
        <v>16</v>
      </c>
      <c r="K292" s="30">
        <f>STOCK!I291</f>
        <v>16.083333333333332</v>
      </c>
      <c r="L292" s="30" t="e">
        <f>STOCK!#REF!</f>
        <v>#REF!</v>
      </c>
      <c r="U292" s="30">
        <v>1</v>
      </c>
      <c r="V292" s="30">
        <f>STOCK!L291</f>
        <v>1</v>
      </c>
      <c r="X292" s="30">
        <v>0</v>
      </c>
      <c r="Y292" s="30">
        <f t="shared" si="4"/>
        <v>1</v>
      </c>
      <c r="AG292" s="30" t="str">
        <f>STOCK!A291</f>
        <v>UB0198</v>
      </c>
      <c r="AI292" s="30">
        <v>0</v>
      </c>
    </row>
    <row r="293" spans="1:35" x14ac:dyDescent="0.15">
      <c r="A293" s="30" t="str">
        <f>STOCK!C292</f>
        <v>PRODUCT</v>
      </c>
      <c r="B293" s="30" t="str">
        <f>STOCK!D292</f>
        <v>Vestidos</v>
      </c>
      <c r="C293" s="30" t="str">
        <f>STOCK!E292</f>
        <v>Vestido pecho con fruncido cruzado cintura con estampado floral_S</v>
      </c>
      <c r="D293" s="30" t="str">
        <f>STOCK!F292</f>
        <v>Talla L</v>
      </c>
      <c r="E293" s="30" t="str">
        <f>STOCK!G292</f>
        <v>SHEIN</v>
      </c>
      <c r="F293" s="30" t="e">
        <f>STOCK!#REF!</f>
        <v>#REF!</v>
      </c>
      <c r="G293" s="30" t="e">
        <f>STOCK!#REF!</f>
        <v>#REF!</v>
      </c>
      <c r="H293" s="30" t="e">
        <f>STOCK!#REF!</f>
        <v>#REF!</v>
      </c>
      <c r="I293" s="30" t="e">
        <f>STOCK!#REF!</f>
        <v>#REF!</v>
      </c>
      <c r="J293" s="30">
        <f>STOCK!H292</f>
        <v>16</v>
      </c>
      <c r="K293" s="30">
        <f>STOCK!I292</f>
        <v>16.083333333333332</v>
      </c>
      <c r="L293" s="30" t="e">
        <f>STOCK!#REF!</f>
        <v>#REF!</v>
      </c>
      <c r="U293" s="30">
        <v>1</v>
      </c>
      <c r="V293" s="30">
        <f>STOCK!L292</f>
        <v>0</v>
      </c>
      <c r="X293" s="30">
        <v>0</v>
      </c>
      <c r="Y293" s="30">
        <f t="shared" si="4"/>
        <v>0</v>
      </c>
      <c r="AG293" s="30" t="str">
        <f>STOCK!A292</f>
        <v>V0096</v>
      </c>
      <c r="AI293" s="30">
        <v>0</v>
      </c>
    </row>
    <row r="294" spans="1:35" x14ac:dyDescent="0.15">
      <c r="A294" s="30" t="str">
        <f>STOCK!C293</f>
        <v>PRODUCT</v>
      </c>
      <c r="B294" s="30" t="str">
        <f>STOCK!D293</f>
        <v>Vestidos</v>
      </c>
      <c r="C294" s="30" t="str">
        <f>STOCK!E293</f>
        <v>Vestido pecho con fruncido cruzado cintura con estampado floral_M</v>
      </c>
      <c r="D294" s="30" t="str">
        <f>STOCK!F293</f>
        <v>Talla L</v>
      </c>
      <c r="E294" s="30" t="str">
        <f>STOCK!G293</f>
        <v>SHEIN</v>
      </c>
      <c r="F294" s="30" t="e">
        <f>STOCK!#REF!</f>
        <v>#REF!</v>
      </c>
      <c r="G294" s="30" t="e">
        <f>STOCK!#REF!</f>
        <v>#REF!</v>
      </c>
      <c r="H294" s="30" t="e">
        <f>STOCK!#REF!</f>
        <v>#REF!</v>
      </c>
      <c r="I294" s="30" t="e">
        <f>STOCK!#REF!</f>
        <v>#REF!</v>
      </c>
      <c r="J294" s="30">
        <f>STOCK!H293</f>
        <v>216</v>
      </c>
      <c r="K294" s="30">
        <f>STOCK!I293</f>
        <v>16.083333333333332</v>
      </c>
      <c r="L294" s="30" t="e">
        <f>STOCK!#REF!</f>
        <v>#REF!</v>
      </c>
      <c r="U294" s="30">
        <v>1</v>
      </c>
      <c r="V294" s="30">
        <f>STOCK!L293</f>
        <v>0</v>
      </c>
      <c r="X294" s="30">
        <v>0</v>
      </c>
      <c r="Y294" s="30">
        <f t="shared" si="4"/>
        <v>0</v>
      </c>
      <c r="AG294" s="30" t="str">
        <f>STOCK!A293</f>
        <v>V0097</v>
      </c>
      <c r="AI294" s="30">
        <v>0</v>
      </c>
    </row>
    <row r="295" spans="1:35" x14ac:dyDescent="0.15">
      <c r="A295" s="30" t="str">
        <f>STOCK!C294</f>
        <v>PRODUCT</v>
      </c>
      <c r="B295" s="30" t="str">
        <f>STOCK!D294</f>
        <v>Vestidos</v>
      </c>
      <c r="C295" s="30" t="str">
        <f>STOCK!E294</f>
        <v>Vestido pecho con fruncido cruzado cintura con estampado floral_L</v>
      </c>
      <c r="D295" s="30" t="str">
        <f>STOCK!F294</f>
        <v>Talla L</v>
      </c>
      <c r="E295" s="30" t="str">
        <f>STOCK!G294</f>
        <v>SHEIN</v>
      </c>
      <c r="F295" s="30" t="e">
        <f>STOCK!#REF!</f>
        <v>#REF!</v>
      </c>
      <c r="G295" s="30" t="e">
        <f>STOCK!#REF!</f>
        <v>#REF!</v>
      </c>
      <c r="H295" s="30" t="e">
        <f>STOCK!#REF!</f>
        <v>#REF!</v>
      </c>
      <c r="I295" s="30" t="e">
        <f>STOCK!#REF!</f>
        <v>#REF!</v>
      </c>
      <c r="J295" s="30">
        <f>STOCK!H294</f>
        <v>16</v>
      </c>
      <c r="K295" s="30">
        <f>STOCK!I294</f>
        <v>16.083333333333332</v>
      </c>
      <c r="L295" s="30" t="e">
        <f>STOCK!#REF!</f>
        <v>#REF!</v>
      </c>
      <c r="U295" s="30">
        <v>1</v>
      </c>
      <c r="V295" s="30">
        <f>STOCK!L294</f>
        <v>0</v>
      </c>
      <c r="X295" s="30">
        <v>0</v>
      </c>
      <c r="Y295" s="30">
        <f t="shared" si="4"/>
        <v>0</v>
      </c>
      <c r="AG295" s="30" t="str">
        <f>STOCK!A294</f>
        <v>V0098</v>
      </c>
      <c r="AI295" s="30">
        <v>0</v>
      </c>
    </row>
    <row r="296" spans="1:35" x14ac:dyDescent="0.15">
      <c r="A296" s="30" t="str">
        <f>STOCK!C295</f>
        <v>PRODUCT</v>
      </c>
      <c r="B296" s="30" t="str">
        <f>STOCK!D295</f>
        <v>Vestidos</v>
      </c>
      <c r="C296" s="30" t="str">
        <f>STOCK!E295</f>
        <v>Vestido de tirantes unicolor con abertura</v>
      </c>
      <c r="D296" s="30" t="str">
        <f>STOCK!F295</f>
        <v>Talla XS</v>
      </c>
      <c r="E296" s="30" t="str">
        <f>STOCK!G295</f>
        <v>SHEIN</v>
      </c>
      <c r="F296" s="30" t="e">
        <f>STOCK!#REF!</f>
        <v>#REF!</v>
      </c>
      <c r="G296" s="30" t="e">
        <f>STOCK!#REF!</f>
        <v>#REF!</v>
      </c>
      <c r="H296" s="30" t="e">
        <f>STOCK!#REF!</f>
        <v>#REF!</v>
      </c>
      <c r="I296" s="30" t="e">
        <f>STOCK!#REF!</f>
        <v>#REF!</v>
      </c>
      <c r="J296" s="30">
        <f>STOCK!H295</f>
        <v>17</v>
      </c>
      <c r="K296" s="30">
        <f>STOCK!I295</f>
        <v>16.183333333333334</v>
      </c>
      <c r="L296" s="30" t="e">
        <f>STOCK!#REF!</f>
        <v>#REF!</v>
      </c>
      <c r="U296" s="30">
        <v>1</v>
      </c>
      <c r="V296" s="30">
        <f>STOCK!L295</f>
        <v>2</v>
      </c>
      <c r="X296" s="30">
        <v>0</v>
      </c>
      <c r="Y296" s="30">
        <f t="shared" si="4"/>
        <v>1</v>
      </c>
      <c r="AG296" s="30" t="str">
        <f>STOCK!A295</f>
        <v>UB0199</v>
      </c>
      <c r="AI296" s="30">
        <v>0</v>
      </c>
    </row>
    <row r="297" spans="1:35" x14ac:dyDescent="0.15">
      <c r="A297" s="30" t="str">
        <f>STOCK!C296</f>
        <v>PRODUCT</v>
      </c>
      <c r="B297" s="30" t="str">
        <f>STOCK!D296</f>
        <v>Vestidos</v>
      </c>
      <c r="C297" s="30" t="str">
        <f>STOCK!E296</f>
        <v>Vestido ajustado con malla con cordón delantero</v>
      </c>
      <c r="D297" s="30" t="str">
        <f>STOCK!F296</f>
        <v>Talla S</v>
      </c>
      <c r="E297" s="30" t="str">
        <f>STOCK!G296</f>
        <v>SHEIN</v>
      </c>
      <c r="F297" s="30" t="e">
        <f>STOCK!#REF!</f>
        <v>#REF!</v>
      </c>
      <c r="G297" s="30" t="e">
        <f>STOCK!#REF!</f>
        <v>#REF!</v>
      </c>
      <c r="H297" s="30" t="e">
        <f>STOCK!#REF!</f>
        <v>#REF!</v>
      </c>
      <c r="I297" s="30" t="e">
        <f>STOCK!#REF!</f>
        <v>#REF!</v>
      </c>
      <c r="J297" s="30">
        <f>STOCK!H296</f>
        <v>17</v>
      </c>
      <c r="K297" s="30">
        <f>STOCK!I296</f>
        <v>16.183333333333334</v>
      </c>
      <c r="L297" s="30" t="e">
        <f>STOCK!#REF!</f>
        <v>#REF!</v>
      </c>
      <c r="U297" s="30">
        <v>1</v>
      </c>
      <c r="V297" s="30">
        <f>STOCK!L296</f>
        <v>2</v>
      </c>
      <c r="X297" s="30">
        <v>0</v>
      </c>
      <c r="Y297" s="30">
        <f t="shared" si="4"/>
        <v>1</v>
      </c>
      <c r="AG297" s="30" t="str">
        <f>STOCK!A296</f>
        <v>UB0200</v>
      </c>
      <c r="AI297" s="30">
        <v>0</v>
      </c>
    </row>
    <row r="298" spans="1:35" x14ac:dyDescent="0.15">
      <c r="A298" s="30" t="str">
        <f>STOCK!C297</f>
        <v>PRODUCT</v>
      </c>
      <c r="B298" s="30" t="str">
        <f>STOCK!D297</f>
        <v>Vestidos</v>
      </c>
      <c r="C298" s="30" t="str">
        <f>STOCK!E297</f>
        <v>Vestido floral con abertura trasera</v>
      </c>
      <c r="D298" s="30" t="str">
        <f>STOCK!F297</f>
        <v>Talla XS</v>
      </c>
      <c r="E298" s="30" t="str">
        <f>STOCK!G297</f>
        <v>SHEIN</v>
      </c>
      <c r="F298" s="30" t="e">
        <f>STOCK!#REF!</f>
        <v>#REF!</v>
      </c>
      <c r="G298" s="30" t="e">
        <f>STOCK!#REF!</f>
        <v>#REF!</v>
      </c>
      <c r="H298" s="30" t="e">
        <f>STOCK!#REF!</f>
        <v>#REF!</v>
      </c>
      <c r="I298" s="30" t="e">
        <f>STOCK!#REF!</f>
        <v>#REF!</v>
      </c>
      <c r="J298" s="30">
        <f>STOCK!H297</f>
        <v>20</v>
      </c>
      <c r="K298" s="30">
        <f>STOCK!I297</f>
        <v>16.083333333333332</v>
      </c>
      <c r="L298" s="30" t="e">
        <f>STOCK!#REF!</f>
        <v>#REF!</v>
      </c>
      <c r="U298" s="30">
        <v>1</v>
      </c>
      <c r="V298" s="30">
        <f>STOCK!L297</f>
        <v>0</v>
      </c>
      <c r="X298" s="30">
        <v>0</v>
      </c>
      <c r="Y298" s="30">
        <f t="shared" si="4"/>
        <v>0</v>
      </c>
      <c r="AG298" s="30" t="str">
        <f>STOCK!A297</f>
        <v>UB0201</v>
      </c>
      <c r="AI298" s="30">
        <v>0</v>
      </c>
    </row>
    <row r="299" spans="1:35" x14ac:dyDescent="0.15">
      <c r="A299" s="30" t="str">
        <f>STOCK!C298</f>
        <v>PRODUCT</v>
      </c>
      <c r="B299" s="30" t="str">
        <f>STOCK!D298</f>
        <v>Vestidos</v>
      </c>
      <c r="C299" s="30" t="str">
        <f>STOCK!E298</f>
        <v>Vestido floral con abertura trasera</v>
      </c>
      <c r="D299" s="30" t="str">
        <f>STOCK!F298</f>
        <v>Talla S</v>
      </c>
      <c r="E299" s="30" t="str">
        <f>STOCK!G298</f>
        <v>SHEIN</v>
      </c>
      <c r="F299" s="30" t="e">
        <f>STOCK!#REF!</f>
        <v>#REF!</v>
      </c>
      <c r="G299" s="30" t="e">
        <f>STOCK!#REF!</f>
        <v>#REF!</v>
      </c>
      <c r="H299" s="30" t="e">
        <f>STOCK!#REF!</f>
        <v>#REF!</v>
      </c>
      <c r="I299" s="30" t="e">
        <f>STOCK!#REF!</f>
        <v>#REF!</v>
      </c>
      <c r="J299" s="30">
        <f>STOCK!H298</f>
        <v>15</v>
      </c>
      <c r="K299" s="30">
        <f>STOCK!I298</f>
        <v>16.083333333333332</v>
      </c>
      <c r="L299" s="30" t="e">
        <f>STOCK!#REF!</f>
        <v>#REF!</v>
      </c>
      <c r="U299" s="30">
        <v>1</v>
      </c>
      <c r="V299" s="30">
        <f>STOCK!L298</f>
        <v>0</v>
      </c>
      <c r="X299" s="30">
        <v>0</v>
      </c>
      <c r="Y299" s="30">
        <f t="shared" si="4"/>
        <v>0</v>
      </c>
      <c r="AG299" s="30" t="str">
        <f>STOCK!A298</f>
        <v>V0102</v>
      </c>
      <c r="AI299" s="30">
        <v>0</v>
      </c>
    </row>
    <row r="300" spans="1:35" x14ac:dyDescent="0.15">
      <c r="A300" s="30" t="str">
        <f>STOCK!C299</f>
        <v>PRODUCT</v>
      </c>
      <c r="B300" s="30" t="str">
        <f>STOCK!D299</f>
        <v>Vestidos</v>
      </c>
      <c r="C300" s="30" t="str">
        <f>STOCK!E299</f>
        <v>Vestido floral con abertura trasera</v>
      </c>
      <c r="D300" s="30" t="str">
        <f>STOCK!F299</f>
        <v>Talla L</v>
      </c>
      <c r="E300" s="30" t="str">
        <f>STOCK!G299</f>
        <v>SHEIN</v>
      </c>
      <c r="F300" s="30" t="e">
        <f>STOCK!#REF!</f>
        <v>#REF!</v>
      </c>
      <c r="G300" s="30" t="e">
        <f>STOCK!#REF!</f>
        <v>#REF!</v>
      </c>
      <c r="H300" s="30" t="e">
        <f>STOCK!#REF!</f>
        <v>#REF!</v>
      </c>
      <c r="I300" s="30" t="e">
        <f>STOCK!#REF!</f>
        <v>#REF!</v>
      </c>
      <c r="J300" s="30">
        <f>STOCK!H299</f>
        <v>16</v>
      </c>
      <c r="K300" s="30">
        <f>STOCK!I299</f>
        <v>16.083333333333332</v>
      </c>
      <c r="L300" s="30" t="e">
        <f>STOCK!#REF!</f>
        <v>#REF!</v>
      </c>
      <c r="U300" s="30">
        <v>1</v>
      </c>
      <c r="V300" s="30">
        <f>STOCK!L299</f>
        <v>0</v>
      </c>
      <c r="X300" s="30">
        <v>0</v>
      </c>
      <c r="Y300" s="30">
        <f t="shared" si="4"/>
        <v>0</v>
      </c>
      <c r="AG300" s="30" t="str">
        <f>STOCK!A299</f>
        <v>UB0202</v>
      </c>
      <c r="AI300" s="30">
        <v>0</v>
      </c>
    </row>
    <row r="301" spans="1:35" x14ac:dyDescent="0.15">
      <c r="A301" s="30" t="str">
        <f>STOCK!C300</f>
        <v>PRODUCT</v>
      </c>
      <c r="B301" s="30" t="str">
        <f>STOCK!D300</f>
        <v>Vestidos</v>
      </c>
      <c r="C301" s="30" t="str">
        <f>STOCK!E300</f>
        <v>Vestido floral escote corazón</v>
      </c>
      <c r="D301" s="30" t="str">
        <f>STOCK!F300</f>
        <v>Talla XS</v>
      </c>
      <c r="E301" s="30" t="str">
        <f>STOCK!G300</f>
        <v>SHEIN</v>
      </c>
      <c r="F301" s="30" t="e">
        <f>STOCK!#REF!</f>
        <v>#REF!</v>
      </c>
      <c r="G301" s="30" t="e">
        <f>STOCK!#REF!</f>
        <v>#REF!</v>
      </c>
      <c r="H301" s="30" t="e">
        <f>STOCK!#REF!</f>
        <v>#REF!</v>
      </c>
      <c r="I301" s="30" t="e">
        <f>STOCK!#REF!</f>
        <v>#REF!</v>
      </c>
      <c r="J301" s="30">
        <f>STOCK!H300</f>
        <v>16</v>
      </c>
      <c r="K301" s="30">
        <f>STOCK!I300</f>
        <v>16.083333333333332</v>
      </c>
      <c r="L301" s="30" t="e">
        <f>STOCK!#REF!</f>
        <v>#REF!</v>
      </c>
      <c r="U301" s="30">
        <v>1</v>
      </c>
      <c r="V301" s="30">
        <f>STOCK!L300</f>
        <v>0</v>
      </c>
      <c r="X301" s="30">
        <v>0</v>
      </c>
      <c r="Y301" s="30">
        <f t="shared" si="4"/>
        <v>0</v>
      </c>
      <c r="AG301" s="30" t="str">
        <f>STOCK!A300</f>
        <v>UB0203</v>
      </c>
      <c r="AI301" s="30">
        <v>0</v>
      </c>
    </row>
    <row r="302" spans="1:35" x14ac:dyDescent="0.15">
      <c r="A302" s="30" t="str">
        <f>STOCK!C301</f>
        <v>PRODUCT</v>
      </c>
      <c r="B302" s="30" t="str">
        <f>STOCK!D301</f>
        <v>Vestidos</v>
      </c>
      <c r="C302" s="30" t="str">
        <f>STOCK!E301</f>
        <v>Vestido floral escote corazón</v>
      </c>
      <c r="D302" s="30" t="str">
        <f>STOCK!F301</f>
        <v>Talla S</v>
      </c>
      <c r="E302" s="30" t="str">
        <f>STOCK!G301</f>
        <v>SHEIN</v>
      </c>
      <c r="F302" s="30" t="e">
        <f>STOCK!#REF!</f>
        <v>#REF!</v>
      </c>
      <c r="G302" s="30" t="e">
        <f>STOCK!#REF!</f>
        <v>#REF!</v>
      </c>
      <c r="H302" s="30" t="e">
        <f>STOCK!#REF!</f>
        <v>#REF!</v>
      </c>
      <c r="I302" s="30" t="e">
        <f>STOCK!#REF!</f>
        <v>#REF!</v>
      </c>
      <c r="J302" s="30">
        <f>STOCK!H301</f>
        <v>20</v>
      </c>
      <c r="K302" s="30">
        <f>STOCK!I301</f>
        <v>16.083333333333332</v>
      </c>
      <c r="L302" s="30" t="e">
        <f>STOCK!#REF!</f>
        <v>#REF!</v>
      </c>
      <c r="U302" s="30">
        <v>1</v>
      </c>
      <c r="V302" s="30">
        <f>STOCK!L301</f>
        <v>0</v>
      </c>
      <c r="X302" s="30">
        <v>0</v>
      </c>
      <c r="Y302" s="30">
        <f t="shared" si="4"/>
        <v>0</v>
      </c>
      <c r="AG302" s="30" t="str">
        <f>STOCK!A301</f>
        <v>UB0204</v>
      </c>
      <c r="AI302" s="30">
        <v>0</v>
      </c>
    </row>
    <row r="303" spans="1:35" x14ac:dyDescent="0.15">
      <c r="A303" s="30" t="str">
        <f>STOCK!C302</f>
        <v>PRODUCT</v>
      </c>
      <c r="B303" s="30" t="str">
        <f>STOCK!D302</f>
        <v>Vestidos</v>
      </c>
      <c r="C303" s="30" t="str">
        <f>STOCK!E302</f>
        <v>SHEIN Vestido con estampado floral con nudo delantero de manga farol_L</v>
      </c>
      <c r="D303" s="30" t="str">
        <f>STOCK!F302</f>
        <v>Talla L</v>
      </c>
      <c r="E303" s="30" t="str">
        <f>STOCK!G302</f>
        <v>SHEIN</v>
      </c>
      <c r="F303" s="30" t="e">
        <f>STOCK!#REF!</f>
        <v>#REF!</v>
      </c>
      <c r="G303" s="30" t="e">
        <f>STOCK!#REF!</f>
        <v>#REF!</v>
      </c>
      <c r="H303" s="30" t="e">
        <f>STOCK!#REF!</f>
        <v>#REF!</v>
      </c>
      <c r="I303" s="30" t="e">
        <f>STOCK!#REF!</f>
        <v>#REF!</v>
      </c>
      <c r="J303" s="30">
        <f>STOCK!H302</f>
        <v>20</v>
      </c>
      <c r="K303" s="30">
        <f>STOCK!I302</f>
        <v>16.083333333333332</v>
      </c>
      <c r="L303" s="30" t="e">
        <f>STOCK!#REF!</f>
        <v>#REF!</v>
      </c>
      <c r="U303" s="30">
        <v>1</v>
      </c>
      <c r="V303" s="30">
        <f>STOCK!L302</f>
        <v>0</v>
      </c>
      <c r="X303" s="30">
        <v>0</v>
      </c>
      <c r="Y303" s="30">
        <f t="shared" si="4"/>
        <v>0</v>
      </c>
      <c r="AG303" s="30" t="str">
        <f>STOCK!A302</f>
        <v>V0106</v>
      </c>
      <c r="AI303" s="30">
        <v>0</v>
      </c>
    </row>
    <row r="304" spans="1:35" x14ac:dyDescent="0.15">
      <c r="A304" s="30" t="str">
        <f>STOCK!C303</f>
        <v>PRODUCT</v>
      </c>
      <c r="B304" s="30" t="str">
        <f>STOCK!D303</f>
        <v>Vestidos</v>
      </c>
      <c r="C304" s="30" t="str">
        <f>STOCK!E303</f>
        <v>Vestido con estampado floral</v>
      </c>
      <c r="D304" s="30" t="str">
        <f>STOCK!F303</f>
        <v>Talla S</v>
      </c>
      <c r="E304" s="30" t="str">
        <f>STOCK!G303</f>
        <v>SHEIN</v>
      </c>
      <c r="F304" s="30" t="e">
        <f>STOCK!#REF!</f>
        <v>#REF!</v>
      </c>
      <c r="G304" s="30" t="e">
        <f>STOCK!#REF!</f>
        <v>#REF!</v>
      </c>
      <c r="H304" s="30" t="e">
        <f>STOCK!#REF!</f>
        <v>#REF!</v>
      </c>
      <c r="I304" s="30" t="e">
        <f>STOCK!#REF!</f>
        <v>#REF!</v>
      </c>
      <c r="J304" s="30">
        <f>STOCK!H303</f>
        <v>20</v>
      </c>
      <c r="K304" s="30">
        <f>STOCK!I303</f>
        <v>16.083333333333332</v>
      </c>
      <c r="L304" s="30" t="e">
        <f>STOCK!#REF!</f>
        <v>#REF!</v>
      </c>
      <c r="U304" s="30">
        <v>1</v>
      </c>
      <c r="V304" s="30">
        <f>STOCK!L303</f>
        <v>1</v>
      </c>
      <c r="X304" s="30">
        <v>0</v>
      </c>
      <c r="Y304" s="30">
        <f t="shared" si="4"/>
        <v>1</v>
      </c>
      <c r="AG304" s="30" t="str">
        <f>STOCK!A303</f>
        <v>UB0205</v>
      </c>
      <c r="AI304" s="30">
        <v>0</v>
      </c>
    </row>
    <row r="305" spans="1:35" x14ac:dyDescent="0.15">
      <c r="A305" s="30" t="str">
        <f>STOCK!C304</f>
        <v>PRODUCT</v>
      </c>
      <c r="B305" s="30" t="str">
        <f>STOCK!D304</f>
        <v>Vestidos</v>
      </c>
      <c r="C305" s="30" t="str">
        <f>STOCK!E304</f>
        <v>Vestido con estampado floral</v>
      </c>
      <c r="D305" s="30" t="str">
        <f>STOCK!F304</f>
        <v>Talla XS</v>
      </c>
      <c r="E305" s="30" t="str">
        <f>STOCK!G304</f>
        <v>SHEIN</v>
      </c>
      <c r="F305" s="30" t="e">
        <f>STOCK!#REF!</f>
        <v>#REF!</v>
      </c>
      <c r="G305" s="30" t="e">
        <f>STOCK!#REF!</f>
        <v>#REF!</v>
      </c>
      <c r="H305" s="30" t="e">
        <f>STOCK!#REF!</f>
        <v>#REF!</v>
      </c>
      <c r="I305" s="30" t="e">
        <f>STOCK!#REF!</f>
        <v>#REF!</v>
      </c>
      <c r="J305" s="30">
        <f>STOCK!H304</f>
        <v>16</v>
      </c>
      <c r="K305" s="30">
        <f>STOCK!I304</f>
        <v>16.083333333333332</v>
      </c>
      <c r="L305" s="30" t="e">
        <f>STOCK!#REF!</f>
        <v>#REF!</v>
      </c>
      <c r="U305" s="30">
        <v>1</v>
      </c>
      <c r="V305" s="30">
        <f>STOCK!L304</f>
        <v>0</v>
      </c>
      <c r="X305" s="30">
        <v>0</v>
      </c>
      <c r="Y305" s="30">
        <f t="shared" si="4"/>
        <v>0</v>
      </c>
      <c r="AG305" s="30" t="str">
        <f>STOCK!A304</f>
        <v>UB0206</v>
      </c>
      <c r="AI305" s="30">
        <v>0</v>
      </c>
    </row>
    <row r="306" spans="1:35" x14ac:dyDescent="0.15">
      <c r="A306" s="30" t="str">
        <f>STOCK!C305</f>
        <v>PRODUCT</v>
      </c>
      <c r="B306" s="30" t="str">
        <f>STOCK!D305</f>
        <v>Vestidos</v>
      </c>
      <c r="C306" s="30" t="str">
        <f>STOCK!E305</f>
        <v>Vestido floral de manga farol escote corazón con cordón lateral_S</v>
      </c>
      <c r="D306" s="30" t="str">
        <f>STOCK!F305</f>
        <v>Talla S</v>
      </c>
      <c r="E306" s="30" t="str">
        <f>STOCK!G305</f>
        <v>SHEIN</v>
      </c>
      <c r="F306" s="30" t="e">
        <f>STOCK!#REF!</f>
        <v>#REF!</v>
      </c>
      <c r="G306" s="30" t="e">
        <f>STOCK!#REF!</f>
        <v>#REF!</v>
      </c>
      <c r="H306" s="30" t="e">
        <f>STOCK!#REF!</f>
        <v>#REF!</v>
      </c>
      <c r="I306" s="30" t="e">
        <f>STOCK!#REF!</f>
        <v>#REF!</v>
      </c>
      <c r="J306" s="30">
        <f>STOCK!H305</f>
        <v>15</v>
      </c>
      <c r="K306" s="30">
        <f>STOCK!I305</f>
        <v>16.083333333333332</v>
      </c>
      <c r="L306" s="30" t="e">
        <f>STOCK!#REF!</f>
        <v>#REF!</v>
      </c>
      <c r="U306" s="30">
        <v>1</v>
      </c>
      <c r="V306" s="30">
        <f>STOCK!L305</f>
        <v>0</v>
      </c>
      <c r="X306" s="30">
        <v>0</v>
      </c>
      <c r="Y306" s="30">
        <f t="shared" si="4"/>
        <v>0</v>
      </c>
      <c r="AG306" s="30" t="str">
        <f>STOCK!A305</f>
        <v>V0109</v>
      </c>
      <c r="AI306" s="30">
        <v>0</v>
      </c>
    </row>
    <row r="307" spans="1:35" x14ac:dyDescent="0.15">
      <c r="A307" s="30" t="str">
        <f>STOCK!C306</f>
        <v>PRODUCT</v>
      </c>
      <c r="B307" s="30" t="str">
        <f>STOCK!D306</f>
        <v>Vestidos</v>
      </c>
      <c r="C307" s="30" t="str">
        <f>STOCK!E306</f>
        <v>Vestido con estampado jungla</v>
      </c>
      <c r="D307" s="30" t="str">
        <f>STOCK!F306</f>
        <v>Talla XS</v>
      </c>
      <c r="E307" s="30" t="str">
        <f>STOCK!G306</f>
        <v>SHEIN</v>
      </c>
      <c r="F307" s="30" t="e">
        <f>STOCK!#REF!</f>
        <v>#REF!</v>
      </c>
      <c r="G307" s="30" t="e">
        <f>STOCK!#REF!</f>
        <v>#REF!</v>
      </c>
      <c r="H307" s="30" t="e">
        <f>STOCK!#REF!</f>
        <v>#REF!</v>
      </c>
      <c r="I307" s="30" t="e">
        <f>STOCK!#REF!</f>
        <v>#REF!</v>
      </c>
      <c r="J307" s="30">
        <f>STOCK!H306</f>
        <v>15</v>
      </c>
      <c r="K307" s="30">
        <f>STOCK!I306</f>
        <v>16.083333333333332</v>
      </c>
      <c r="L307" s="30" t="e">
        <f>STOCK!#REF!</f>
        <v>#REF!</v>
      </c>
      <c r="U307" s="30">
        <v>1</v>
      </c>
      <c r="V307" s="30">
        <f>STOCK!L306</f>
        <v>3</v>
      </c>
      <c r="X307" s="30">
        <v>0</v>
      </c>
      <c r="Y307" s="30">
        <f t="shared" si="4"/>
        <v>1</v>
      </c>
      <c r="AG307" s="30" t="str">
        <f>STOCK!A306</f>
        <v>UB0207</v>
      </c>
      <c r="AI307" s="30">
        <v>0</v>
      </c>
    </row>
    <row r="308" spans="1:35" x14ac:dyDescent="0.15">
      <c r="A308" s="30" t="str">
        <f>STOCK!C307</f>
        <v>PRODUCT</v>
      </c>
      <c r="B308" s="30" t="str">
        <f>STOCK!D307</f>
        <v>Vestidos</v>
      </c>
      <c r="C308" s="30" t="str">
        <f>STOCK!E307</f>
        <v>Vestido con estampado jungla</v>
      </c>
      <c r="D308" s="30" t="str">
        <f>STOCK!F307</f>
        <v>Talla S</v>
      </c>
      <c r="E308" s="30" t="str">
        <f>STOCK!G307</f>
        <v>SHEIN</v>
      </c>
      <c r="F308" s="30" t="e">
        <f>STOCK!#REF!</f>
        <v>#REF!</v>
      </c>
      <c r="G308" s="30" t="e">
        <f>STOCK!#REF!</f>
        <v>#REF!</v>
      </c>
      <c r="H308" s="30" t="e">
        <f>STOCK!#REF!</f>
        <v>#REF!</v>
      </c>
      <c r="I308" s="30" t="e">
        <f>STOCK!#REF!</f>
        <v>#REF!</v>
      </c>
      <c r="J308" s="30">
        <f>STOCK!H307</f>
        <v>15</v>
      </c>
      <c r="K308" s="30">
        <f>STOCK!I307</f>
        <v>16.083333333333332</v>
      </c>
      <c r="L308" s="30" t="e">
        <f>STOCK!#REF!</f>
        <v>#REF!</v>
      </c>
      <c r="U308" s="30">
        <v>1</v>
      </c>
      <c r="V308" s="30">
        <f>STOCK!L307</f>
        <v>0</v>
      </c>
      <c r="X308" s="30">
        <v>0</v>
      </c>
      <c r="Y308" s="30">
        <f t="shared" si="4"/>
        <v>0</v>
      </c>
      <c r="AG308" s="30" t="str">
        <f>STOCK!A307</f>
        <v>UB0208</v>
      </c>
      <c r="AI308" s="30">
        <v>0</v>
      </c>
    </row>
    <row r="309" spans="1:35" x14ac:dyDescent="0.15">
      <c r="A309" s="30" t="str">
        <f>STOCK!C308</f>
        <v>PRODUCT</v>
      </c>
      <c r="B309" s="30" t="str">
        <f>STOCK!D308</f>
        <v>Vestidos</v>
      </c>
      <c r="C309" s="30" t="str">
        <f>STOCK!E308</f>
        <v>Vestido con estampado jungla</v>
      </c>
      <c r="D309" s="30" t="str">
        <f>STOCK!F308</f>
        <v>Talla L</v>
      </c>
      <c r="E309" s="30" t="str">
        <f>STOCK!G308</f>
        <v>SHEIN</v>
      </c>
      <c r="F309" s="30" t="e">
        <f>STOCK!#REF!</f>
        <v>#REF!</v>
      </c>
      <c r="G309" s="30" t="e">
        <f>STOCK!#REF!</f>
        <v>#REF!</v>
      </c>
      <c r="H309" s="30" t="e">
        <f>STOCK!#REF!</f>
        <v>#REF!</v>
      </c>
      <c r="I309" s="30" t="e">
        <f>STOCK!#REF!</f>
        <v>#REF!</v>
      </c>
      <c r="J309" s="30">
        <f>STOCK!H308</f>
        <v>15</v>
      </c>
      <c r="K309" s="30">
        <f>STOCK!I308</f>
        <v>16.083333333333332</v>
      </c>
      <c r="L309" s="30" t="e">
        <f>STOCK!#REF!</f>
        <v>#REF!</v>
      </c>
      <c r="U309" s="30">
        <v>1</v>
      </c>
      <c r="V309" s="30">
        <f>STOCK!L308</f>
        <v>1</v>
      </c>
      <c r="X309" s="30">
        <v>0</v>
      </c>
      <c r="Y309" s="30">
        <f t="shared" si="4"/>
        <v>1</v>
      </c>
      <c r="AG309" s="30" t="str">
        <f>STOCK!A308</f>
        <v>UB0209</v>
      </c>
      <c r="AI309" s="30">
        <v>0</v>
      </c>
    </row>
    <row r="310" spans="1:35" x14ac:dyDescent="0.15">
      <c r="A310" s="30" t="str">
        <f>STOCK!C309</f>
        <v>PRODUCT</v>
      </c>
      <c r="B310" s="30" t="str">
        <f>STOCK!D309</f>
        <v>Vestidos</v>
      </c>
      <c r="C310" s="30" t="str">
        <f>STOCK!E309</f>
        <v>Vestido floral de manga farol de espalda abierta con cordón bajo con fruncido_XS</v>
      </c>
      <c r="D310" s="30" t="str">
        <f>STOCK!F309</f>
        <v>Talla L</v>
      </c>
      <c r="E310" s="30" t="str">
        <f>STOCK!G309</f>
        <v>SHEIN</v>
      </c>
      <c r="F310" s="30" t="e">
        <f>STOCK!#REF!</f>
        <v>#REF!</v>
      </c>
      <c r="G310" s="30" t="e">
        <f>STOCK!#REF!</f>
        <v>#REF!</v>
      </c>
      <c r="H310" s="30" t="e">
        <f>STOCK!#REF!</f>
        <v>#REF!</v>
      </c>
      <c r="I310" s="30" t="e">
        <f>STOCK!#REF!</f>
        <v>#REF!</v>
      </c>
      <c r="J310" s="30">
        <f>STOCK!H309</f>
        <v>20</v>
      </c>
      <c r="K310" s="30">
        <f>STOCK!I309</f>
        <v>16.083333333333332</v>
      </c>
      <c r="L310" s="30" t="e">
        <f>STOCK!#REF!</f>
        <v>#REF!</v>
      </c>
      <c r="U310" s="30">
        <v>1</v>
      </c>
      <c r="V310" s="30">
        <f>STOCK!L309</f>
        <v>0</v>
      </c>
      <c r="X310" s="30">
        <v>0</v>
      </c>
      <c r="Y310" s="30">
        <f t="shared" si="4"/>
        <v>0</v>
      </c>
      <c r="AG310" s="30" t="str">
        <f>STOCK!A309</f>
        <v>V0113</v>
      </c>
      <c r="AI310" s="30">
        <v>0</v>
      </c>
    </row>
    <row r="311" spans="1:35" x14ac:dyDescent="0.15">
      <c r="A311" s="30" t="str">
        <f>STOCK!C310</f>
        <v>PRODUCT</v>
      </c>
      <c r="B311" s="30" t="str">
        <f>STOCK!D310</f>
        <v>Vestidos</v>
      </c>
      <c r="C311" s="30" t="str">
        <f>STOCK!E310</f>
        <v>Vestido floral de manga farol de espalda abierta con cordón bajo con fruncido_S</v>
      </c>
      <c r="D311" s="30" t="str">
        <f>STOCK!F310</f>
        <v>Talla L</v>
      </c>
      <c r="E311" s="30" t="str">
        <f>STOCK!G310</f>
        <v>SHEIN</v>
      </c>
      <c r="F311" s="30" t="e">
        <f>STOCK!#REF!</f>
        <v>#REF!</v>
      </c>
      <c r="G311" s="30" t="e">
        <f>STOCK!#REF!</f>
        <v>#REF!</v>
      </c>
      <c r="H311" s="30" t="e">
        <f>STOCK!#REF!</f>
        <v>#REF!</v>
      </c>
      <c r="I311" s="30" t="e">
        <f>STOCK!#REF!</f>
        <v>#REF!</v>
      </c>
      <c r="J311" s="30">
        <f>STOCK!H310</f>
        <v>20</v>
      </c>
      <c r="K311" s="30">
        <f>STOCK!I310</f>
        <v>16.083333333333332</v>
      </c>
      <c r="L311" s="30" t="e">
        <f>STOCK!#REF!</f>
        <v>#REF!</v>
      </c>
      <c r="U311" s="30">
        <v>1</v>
      </c>
      <c r="V311" s="30">
        <f>STOCK!L310</f>
        <v>0</v>
      </c>
      <c r="X311" s="30">
        <v>0</v>
      </c>
      <c r="Y311" s="30">
        <f t="shared" si="4"/>
        <v>0</v>
      </c>
      <c r="AG311" s="30" t="str">
        <f>STOCK!A310</f>
        <v>V0114</v>
      </c>
      <c r="AI311" s="30">
        <v>0</v>
      </c>
    </row>
    <row r="312" spans="1:35" x14ac:dyDescent="0.15">
      <c r="A312" s="30" t="str">
        <f>STOCK!C311</f>
        <v>PRODUCT</v>
      </c>
      <c r="B312" s="30" t="str">
        <f>STOCK!D311</f>
        <v>Vestidos</v>
      </c>
      <c r="C312" s="30" t="str">
        <f>STOCK!E311</f>
        <v>Vestido floral de manga farol de espalda abierta con cordón bajo con fruncido_M</v>
      </c>
      <c r="D312" s="30" t="str">
        <f>STOCK!F311</f>
        <v>Talla L</v>
      </c>
      <c r="E312" s="30" t="str">
        <f>STOCK!G311</f>
        <v>SHEIN</v>
      </c>
      <c r="F312" s="30" t="e">
        <f>STOCK!#REF!</f>
        <v>#REF!</v>
      </c>
      <c r="G312" s="30" t="e">
        <f>STOCK!#REF!</f>
        <v>#REF!</v>
      </c>
      <c r="H312" s="30" t="e">
        <f>STOCK!#REF!</f>
        <v>#REF!</v>
      </c>
      <c r="I312" s="30" t="e">
        <f>STOCK!#REF!</f>
        <v>#REF!</v>
      </c>
      <c r="J312" s="30">
        <f>STOCK!H311</f>
        <v>20</v>
      </c>
      <c r="K312" s="30">
        <f>STOCK!I311</f>
        <v>16.083333333333332</v>
      </c>
      <c r="L312" s="30" t="e">
        <f>STOCK!#REF!</f>
        <v>#REF!</v>
      </c>
      <c r="U312" s="30">
        <v>1</v>
      </c>
      <c r="V312" s="30">
        <f>STOCK!L311</f>
        <v>0</v>
      </c>
      <c r="X312" s="30">
        <v>0</v>
      </c>
      <c r="Y312" s="30">
        <f t="shared" si="4"/>
        <v>0</v>
      </c>
      <c r="AG312" s="30" t="str">
        <f>STOCK!A311</f>
        <v>V0115</v>
      </c>
      <c r="AI312" s="30">
        <v>0</v>
      </c>
    </row>
    <row r="313" spans="1:35" x14ac:dyDescent="0.15">
      <c r="A313" s="30" t="str">
        <f>STOCK!C312</f>
        <v>PRODUCT</v>
      </c>
      <c r="B313" s="30" t="str">
        <f>STOCK!D312</f>
        <v>Vestidos</v>
      </c>
      <c r="C313" s="30" t="str">
        <f>STOCK!E312</f>
        <v>Vestido floral de manga farol de espalda abierta con cordón bajo con fruncido_L</v>
      </c>
      <c r="D313" s="30" t="str">
        <f>STOCK!F312</f>
        <v>Talla L</v>
      </c>
      <c r="E313" s="30" t="str">
        <f>STOCK!G312</f>
        <v>SHEIN</v>
      </c>
      <c r="F313" s="30" t="e">
        <f>STOCK!#REF!</f>
        <v>#REF!</v>
      </c>
      <c r="G313" s="30" t="e">
        <f>STOCK!#REF!</f>
        <v>#REF!</v>
      </c>
      <c r="H313" s="30" t="e">
        <f>STOCK!#REF!</f>
        <v>#REF!</v>
      </c>
      <c r="I313" s="30" t="e">
        <f>STOCK!#REF!</f>
        <v>#REF!</v>
      </c>
      <c r="J313" s="30">
        <f>STOCK!H312</f>
        <v>20</v>
      </c>
      <c r="K313" s="30">
        <f>STOCK!I312</f>
        <v>16.083333333333332</v>
      </c>
      <c r="L313" s="30" t="e">
        <f>STOCK!#REF!</f>
        <v>#REF!</v>
      </c>
      <c r="U313" s="30">
        <v>1</v>
      </c>
      <c r="V313" s="30">
        <f>STOCK!L312</f>
        <v>0</v>
      </c>
      <c r="X313" s="30">
        <v>0</v>
      </c>
      <c r="Y313" s="30">
        <f t="shared" si="4"/>
        <v>0</v>
      </c>
      <c r="AG313" s="30" t="str">
        <f>STOCK!A312</f>
        <v>V0116</v>
      </c>
      <c r="AI313" s="30">
        <v>0</v>
      </c>
    </row>
    <row r="314" spans="1:35" x14ac:dyDescent="0.15">
      <c r="A314" s="30" t="str">
        <f>STOCK!C313</f>
        <v>PRODUCT</v>
      </c>
      <c r="B314" s="30" t="str">
        <f>STOCK!D313</f>
        <v>Vestidos</v>
      </c>
      <c r="C314" s="30" t="str">
        <f>STOCK!E313</f>
        <v>SHEIN Vestido lencero floral de muslo con abertura_XS</v>
      </c>
      <c r="D314" s="30" t="str">
        <f>STOCK!F313</f>
        <v>Talla L</v>
      </c>
      <c r="E314" s="30" t="str">
        <f>STOCK!G313</f>
        <v>SHEIN</v>
      </c>
      <c r="F314" s="30" t="e">
        <f>STOCK!#REF!</f>
        <v>#REF!</v>
      </c>
      <c r="G314" s="30" t="e">
        <f>STOCK!#REF!</f>
        <v>#REF!</v>
      </c>
      <c r="H314" s="30" t="e">
        <f>STOCK!#REF!</f>
        <v>#REF!</v>
      </c>
      <c r="I314" s="30" t="e">
        <f>STOCK!#REF!</f>
        <v>#REF!</v>
      </c>
      <c r="J314" s="30">
        <f>STOCK!H313</f>
        <v>18</v>
      </c>
      <c r="K314" s="30">
        <f>STOCK!I313</f>
        <v>16.083333333333332</v>
      </c>
      <c r="L314" s="30" t="e">
        <f>STOCK!#REF!</f>
        <v>#REF!</v>
      </c>
      <c r="U314" s="30">
        <v>1</v>
      </c>
      <c r="V314" s="30">
        <f>STOCK!L313</f>
        <v>0</v>
      </c>
      <c r="X314" s="30">
        <v>0</v>
      </c>
      <c r="Y314" s="30">
        <f t="shared" si="4"/>
        <v>0</v>
      </c>
      <c r="AG314" s="30" t="str">
        <f>STOCK!A313</f>
        <v>V0117</v>
      </c>
      <c r="AI314" s="30">
        <v>0</v>
      </c>
    </row>
    <row r="315" spans="1:35" x14ac:dyDescent="0.15">
      <c r="A315" s="30" t="str">
        <f>STOCK!C314</f>
        <v>PRODUCT</v>
      </c>
      <c r="B315" s="30" t="str">
        <f>STOCK!D314</f>
        <v>Vestidos</v>
      </c>
      <c r="C315" s="30" t="str">
        <f>STOCK!E314</f>
        <v>SHEIN Vestido lencero floral de muslo con abertura_S</v>
      </c>
      <c r="D315" s="30" t="str">
        <f>STOCK!F314</f>
        <v>Talla S</v>
      </c>
      <c r="E315" s="30" t="str">
        <f>STOCK!G314</f>
        <v>SHEIN</v>
      </c>
      <c r="F315" s="30" t="e">
        <f>STOCK!#REF!</f>
        <v>#REF!</v>
      </c>
      <c r="G315" s="30" t="e">
        <f>STOCK!#REF!</f>
        <v>#REF!</v>
      </c>
      <c r="H315" s="30" t="e">
        <f>STOCK!#REF!</f>
        <v>#REF!</v>
      </c>
      <c r="I315" s="30" t="e">
        <f>STOCK!#REF!</f>
        <v>#REF!</v>
      </c>
      <c r="J315" s="30">
        <f>STOCK!H314</f>
        <v>18</v>
      </c>
      <c r="K315" s="30">
        <f>STOCK!I314</f>
        <v>16.083333333333332</v>
      </c>
      <c r="L315" s="30" t="e">
        <f>STOCK!#REF!</f>
        <v>#REF!</v>
      </c>
      <c r="U315" s="30">
        <v>1</v>
      </c>
      <c r="V315" s="30">
        <f>STOCK!L314</f>
        <v>0</v>
      </c>
      <c r="X315" s="30">
        <v>0</v>
      </c>
      <c r="Y315" s="30">
        <f t="shared" si="4"/>
        <v>0</v>
      </c>
      <c r="AG315" s="30" t="str">
        <f>STOCK!A314</f>
        <v>V0118</v>
      </c>
      <c r="AI315" s="30">
        <v>0</v>
      </c>
    </row>
    <row r="316" spans="1:35" x14ac:dyDescent="0.15">
      <c r="A316" s="30" t="str">
        <f>STOCK!C315</f>
        <v>PRODUCT</v>
      </c>
      <c r="B316" s="30" t="str">
        <f>STOCK!D315</f>
        <v>Blusas</v>
      </c>
      <c r="C316" s="30" t="str">
        <f>STOCK!E315</f>
        <v>Top con nudo lateral de cuello cruzado</v>
      </c>
      <c r="D316" s="30" t="str">
        <f>STOCK!F315</f>
        <v>Talla XS</v>
      </c>
      <c r="E316" s="30" t="str">
        <f>STOCK!G315</f>
        <v>SHEIN</v>
      </c>
      <c r="F316" s="30" t="e">
        <f>STOCK!#REF!</f>
        <v>#REF!</v>
      </c>
      <c r="G316" s="30" t="e">
        <f>STOCK!#REF!</f>
        <v>#REF!</v>
      </c>
      <c r="H316" s="30" t="e">
        <f>STOCK!#REF!</f>
        <v>#REF!</v>
      </c>
      <c r="I316" s="30" t="e">
        <f>STOCK!#REF!</f>
        <v>#REF!</v>
      </c>
      <c r="J316" s="30">
        <f>STOCK!H315</f>
        <v>9</v>
      </c>
      <c r="K316" s="30">
        <f>STOCK!I315</f>
        <v>7.3525000000000009</v>
      </c>
      <c r="L316" s="30" t="e">
        <f>STOCK!#REF!</f>
        <v>#REF!</v>
      </c>
      <c r="U316" s="30">
        <v>1</v>
      </c>
      <c r="V316" s="30">
        <f>STOCK!L315</f>
        <v>3</v>
      </c>
      <c r="X316" s="30">
        <v>0</v>
      </c>
      <c r="Y316" s="30">
        <f t="shared" si="4"/>
        <v>1</v>
      </c>
      <c r="AG316" s="30" t="str">
        <f>STOCK!A315</f>
        <v>UB0210</v>
      </c>
      <c r="AI316" s="30">
        <v>0</v>
      </c>
    </row>
    <row r="317" spans="1:35" x14ac:dyDescent="0.15">
      <c r="A317" s="30" t="str">
        <f>STOCK!C316</f>
        <v>PRODUCT</v>
      </c>
      <c r="B317" s="30" t="str">
        <f>STOCK!D316</f>
        <v>Blusas</v>
      </c>
      <c r="C317" s="30" t="str">
        <f>STOCK!E316</f>
        <v>Top con nudo lateral de cuello cruzado</v>
      </c>
      <c r="D317" s="30" t="str">
        <f>STOCK!F316</f>
        <v>Talla S</v>
      </c>
      <c r="E317" s="30" t="str">
        <f>STOCK!G316</f>
        <v>SHEIN</v>
      </c>
      <c r="F317" s="30" t="e">
        <f>STOCK!#REF!</f>
        <v>#REF!</v>
      </c>
      <c r="G317" s="30" t="e">
        <f>STOCK!#REF!</f>
        <v>#REF!</v>
      </c>
      <c r="H317" s="30" t="e">
        <f>STOCK!#REF!</f>
        <v>#REF!</v>
      </c>
      <c r="I317" s="30" t="e">
        <f>STOCK!#REF!</f>
        <v>#REF!</v>
      </c>
      <c r="J317" s="30">
        <f>STOCK!H316</f>
        <v>9</v>
      </c>
      <c r="K317" s="30">
        <f>STOCK!I316</f>
        <v>7.3525000000000009</v>
      </c>
      <c r="L317" s="30" t="e">
        <f>STOCK!#REF!</f>
        <v>#REF!</v>
      </c>
      <c r="U317" s="30">
        <v>1</v>
      </c>
      <c r="V317" s="30">
        <f>STOCK!L316</f>
        <v>3</v>
      </c>
      <c r="X317" s="30">
        <v>0</v>
      </c>
      <c r="Y317" s="30">
        <f t="shared" si="4"/>
        <v>1</v>
      </c>
      <c r="AG317" s="30" t="str">
        <f>STOCK!A316</f>
        <v>UB0211</v>
      </c>
      <c r="AI317" s="30">
        <v>0</v>
      </c>
    </row>
    <row r="318" spans="1:35" x14ac:dyDescent="0.15">
      <c r="A318" s="30" t="str">
        <f>STOCK!C317</f>
        <v>PRODUCT</v>
      </c>
      <c r="B318" s="30" t="str">
        <f>STOCK!D317</f>
        <v>Blusas</v>
      </c>
      <c r="C318" s="30" t="str">
        <f>STOCK!E317</f>
        <v>Top con nudo lateral de cuello cruzado</v>
      </c>
      <c r="D318" s="30" t="str">
        <f>STOCK!F317</f>
        <v>Talla L</v>
      </c>
      <c r="E318" s="30" t="str">
        <f>STOCK!G317</f>
        <v>SHEIN</v>
      </c>
      <c r="F318" s="30" t="e">
        <f>STOCK!#REF!</f>
        <v>#REF!</v>
      </c>
      <c r="G318" s="30" t="e">
        <f>STOCK!#REF!</f>
        <v>#REF!</v>
      </c>
      <c r="H318" s="30" t="e">
        <f>STOCK!#REF!</f>
        <v>#REF!</v>
      </c>
      <c r="I318" s="30" t="e">
        <f>STOCK!#REF!</f>
        <v>#REF!</v>
      </c>
      <c r="J318" s="30">
        <f>STOCK!H317</f>
        <v>9</v>
      </c>
      <c r="K318" s="30">
        <f>STOCK!I317</f>
        <v>7.3525000000000009</v>
      </c>
      <c r="L318" s="30" t="e">
        <f>STOCK!#REF!</f>
        <v>#REF!</v>
      </c>
      <c r="U318" s="30">
        <v>1</v>
      </c>
      <c r="V318" s="30">
        <f>STOCK!L317</f>
        <v>1</v>
      </c>
      <c r="X318" s="30">
        <v>0</v>
      </c>
      <c r="Y318" s="30">
        <f t="shared" si="4"/>
        <v>1</v>
      </c>
      <c r="AG318" s="30" t="str">
        <f>STOCK!A317</f>
        <v>UB0212</v>
      </c>
      <c r="AI318" s="30">
        <v>0</v>
      </c>
    </row>
    <row r="319" spans="1:35" x14ac:dyDescent="0.15">
      <c r="A319" s="30" t="str">
        <f>STOCK!C318</f>
        <v>PRODUCT</v>
      </c>
      <c r="B319" s="30" t="str">
        <f>STOCK!D318</f>
        <v>Blusas</v>
      </c>
      <c r="C319" s="30" t="str">
        <f>STOCK!E318</f>
        <v>SHEIN SXY Camiseta con abertura de malla_M</v>
      </c>
      <c r="D319" s="30" t="str">
        <f>STOCK!F318</f>
        <v>Talla M</v>
      </c>
      <c r="E319" s="30" t="str">
        <f>STOCK!G318</f>
        <v>SHEIN</v>
      </c>
      <c r="F319" s="30" t="e">
        <f>STOCK!#REF!</f>
        <v>#REF!</v>
      </c>
      <c r="G319" s="30" t="e">
        <f>STOCK!#REF!</f>
        <v>#REF!</v>
      </c>
      <c r="H319" s="30" t="e">
        <f>STOCK!#REF!</f>
        <v>#REF!</v>
      </c>
      <c r="I319" s="30" t="e">
        <f>STOCK!#REF!</f>
        <v>#REF!</v>
      </c>
      <c r="J319" s="30">
        <f>STOCK!H318</f>
        <v>9</v>
      </c>
      <c r="K319" s="30">
        <f>STOCK!I318</f>
        <v>8.1649999999999991</v>
      </c>
      <c r="L319" s="30" t="e">
        <f>STOCK!#REF!</f>
        <v>#REF!</v>
      </c>
      <c r="U319" s="30">
        <v>1</v>
      </c>
      <c r="V319" s="30">
        <f>STOCK!L318</f>
        <v>0</v>
      </c>
      <c r="X319" s="30">
        <v>0</v>
      </c>
      <c r="Y319" s="30">
        <f t="shared" si="4"/>
        <v>0</v>
      </c>
      <c r="AG319" s="30" t="str">
        <f>STOCK!A318</f>
        <v>B0043</v>
      </c>
      <c r="AI319" s="30">
        <v>0</v>
      </c>
    </row>
    <row r="320" spans="1:35" x14ac:dyDescent="0.15">
      <c r="A320" s="30" t="str">
        <f>STOCK!C319</f>
        <v>PRODUCT</v>
      </c>
      <c r="B320" s="30" t="str">
        <f>STOCK!D319</f>
        <v>Blusas</v>
      </c>
      <c r="C320" s="30" t="str">
        <f>STOCK!E319</f>
        <v>SHEIN SXY Camiseta con abertura de malla_S</v>
      </c>
      <c r="D320" s="30" t="str">
        <f>STOCK!F319</f>
        <v>Talla S</v>
      </c>
      <c r="E320" s="30" t="str">
        <f>STOCK!G319</f>
        <v>SHEIN</v>
      </c>
      <c r="F320" s="30" t="e">
        <f>STOCK!#REF!</f>
        <v>#REF!</v>
      </c>
      <c r="G320" s="30" t="e">
        <f>STOCK!#REF!</f>
        <v>#REF!</v>
      </c>
      <c r="H320" s="30" t="e">
        <f>STOCK!#REF!</f>
        <v>#REF!</v>
      </c>
      <c r="I320" s="30" t="e">
        <f>STOCK!#REF!</f>
        <v>#REF!</v>
      </c>
      <c r="J320" s="30">
        <f>STOCK!H319</f>
        <v>9</v>
      </c>
      <c r="K320" s="30">
        <f>STOCK!I319</f>
        <v>8.1649999999999991</v>
      </c>
      <c r="L320" s="30" t="e">
        <f>STOCK!#REF!</f>
        <v>#REF!</v>
      </c>
      <c r="U320" s="30">
        <v>1</v>
      </c>
      <c r="V320" s="30">
        <f>STOCK!L319</f>
        <v>0</v>
      </c>
      <c r="X320" s="30">
        <v>0</v>
      </c>
      <c r="Y320" s="30">
        <f t="shared" si="4"/>
        <v>0</v>
      </c>
      <c r="AG320" s="30" t="str">
        <f>STOCK!A319</f>
        <v>B0044</v>
      </c>
      <c r="AI320" s="30">
        <v>0</v>
      </c>
    </row>
    <row r="321" spans="1:35" x14ac:dyDescent="0.15">
      <c r="A321" s="30" t="str">
        <f>STOCK!C320</f>
        <v>PRODUCT</v>
      </c>
      <c r="B321" s="30" t="str">
        <f>STOCK!D320</f>
        <v>Blusas</v>
      </c>
      <c r="C321" s="30" t="str">
        <f>STOCK!E320</f>
        <v>SHEIN SXY Camiseta con abertura de malla_XS</v>
      </c>
      <c r="D321" s="30" t="str">
        <f>STOCK!F320</f>
        <v>Talla XS</v>
      </c>
      <c r="E321" s="30" t="str">
        <f>STOCK!G320</f>
        <v>SHEIN</v>
      </c>
      <c r="F321" s="30" t="e">
        <f>STOCK!#REF!</f>
        <v>#REF!</v>
      </c>
      <c r="G321" s="30" t="e">
        <f>STOCK!#REF!</f>
        <v>#REF!</v>
      </c>
      <c r="H321" s="30" t="e">
        <f>STOCK!#REF!</f>
        <v>#REF!</v>
      </c>
      <c r="I321" s="30" t="e">
        <f>STOCK!#REF!</f>
        <v>#REF!</v>
      </c>
      <c r="J321" s="30">
        <f>STOCK!H320</f>
        <v>9</v>
      </c>
      <c r="K321" s="30">
        <f>STOCK!I320</f>
        <v>8.1649999999999991</v>
      </c>
      <c r="L321" s="30" t="e">
        <f>STOCK!#REF!</f>
        <v>#REF!</v>
      </c>
      <c r="U321" s="30">
        <v>1</v>
      </c>
      <c r="V321" s="30">
        <f>STOCK!L320</f>
        <v>0</v>
      </c>
      <c r="X321" s="30">
        <v>0</v>
      </c>
      <c r="Y321" s="30">
        <f t="shared" si="4"/>
        <v>0</v>
      </c>
      <c r="AG321" s="30" t="str">
        <f>STOCK!A320</f>
        <v>B0045</v>
      </c>
      <c r="AI321" s="30">
        <v>0</v>
      </c>
    </row>
    <row r="322" spans="1:35" x14ac:dyDescent="0.15">
      <c r="A322" s="30" t="str">
        <f>STOCK!C321</f>
        <v>PRODUCT</v>
      </c>
      <c r="B322" s="30" t="str">
        <f>STOCK!D321</f>
        <v>Blusas</v>
      </c>
      <c r="C322" s="30" t="str">
        <f>STOCK!E321</f>
        <v>Top de cuello cruzado con nudo lateral</v>
      </c>
      <c r="D322" s="30" t="str">
        <f>STOCK!F321</f>
        <v>Talla S</v>
      </c>
      <c r="E322" s="30" t="str">
        <f>STOCK!G321</f>
        <v>SHEIN</v>
      </c>
      <c r="F322" s="30" t="e">
        <f>STOCK!#REF!</f>
        <v>#REF!</v>
      </c>
      <c r="G322" s="30" t="e">
        <f>STOCK!#REF!</f>
        <v>#REF!</v>
      </c>
      <c r="H322" s="30" t="e">
        <f>STOCK!#REF!</f>
        <v>#REF!</v>
      </c>
      <c r="I322" s="30" t="e">
        <f>STOCK!#REF!</f>
        <v>#REF!</v>
      </c>
      <c r="J322" s="30">
        <f>STOCK!H321</f>
        <v>9</v>
      </c>
      <c r="K322" s="30">
        <f>STOCK!I321</f>
        <v>7.9024999999999999</v>
      </c>
      <c r="L322" s="30" t="e">
        <f>STOCK!#REF!</f>
        <v>#REF!</v>
      </c>
      <c r="U322" s="30">
        <v>1</v>
      </c>
      <c r="V322" s="30">
        <f>STOCK!L321</f>
        <v>3</v>
      </c>
      <c r="X322" s="30">
        <v>0</v>
      </c>
      <c r="Y322" s="30">
        <f t="shared" si="4"/>
        <v>1</v>
      </c>
      <c r="AG322" s="30" t="str">
        <f>STOCK!A321</f>
        <v>UB0213</v>
      </c>
      <c r="AI322" s="30">
        <v>0</v>
      </c>
    </row>
    <row r="323" spans="1:35" x14ac:dyDescent="0.15">
      <c r="A323" s="30" t="str">
        <f>STOCK!C322</f>
        <v>PRODUCT</v>
      </c>
      <c r="B323" s="30" t="str">
        <f>STOCK!D322</f>
        <v>Blusas</v>
      </c>
      <c r="C323" s="30" t="str">
        <f>STOCK!E322</f>
        <v>Top de cuello cruzado con nudo lateral</v>
      </c>
      <c r="D323" s="30" t="str">
        <f>STOCK!F322</f>
        <v>Talla M</v>
      </c>
      <c r="E323" s="30" t="str">
        <f>STOCK!G322</f>
        <v>SHEIN</v>
      </c>
      <c r="F323" s="30" t="e">
        <f>STOCK!#REF!</f>
        <v>#REF!</v>
      </c>
      <c r="G323" s="30" t="e">
        <f>STOCK!#REF!</f>
        <v>#REF!</v>
      </c>
      <c r="H323" s="30" t="e">
        <f>STOCK!#REF!</f>
        <v>#REF!</v>
      </c>
      <c r="I323" s="30" t="e">
        <f>STOCK!#REF!</f>
        <v>#REF!</v>
      </c>
      <c r="J323" s="30">
        <f>STOCK!H322</f>
        <v>9</v>
      </c>
      <c r="K323" s="30">
        <f>STOCK!I322</f>
        <v>8.0024999999999995</v>
      </c>
      <c r="L323" s="30" t="e">
        <f>STOCK!#REF!</f>
        <v>#REF!</v>
      </c>
      <c r="U323" s="30">
        <v>1</v>
      </c>
      <c r="V323" s="30">
        <f>STOCK!L322</f>
        <v>2</v>
      </c>
      <c r="X323" s="30">
        <v>0</v>
      </c>
      <c r="Y323" s="30">
        <f t="shared" ref="Y323:Y366" si="5">IF(V323&gt;0,1,0)</f>
        <v>1</v>
      </c>
      <c r="AG323" s="30" t="str">
        <f>STOCK!A322</f>
        <v>UB0214</v>
      </c>
      <c r="AI323" s="30">
        <v>0</v>
      </c>
    </row>
    <row r="324" spans="1:35" x14ac:dyDescent="0.15">
      <c r="A324" s="30" t="str">
        <f>STOCK!C323</f>
        <v>PRODUCT</v>
      </c>
      <c r="B324" s="30" t="str">
        <f>STOCK!D323</f>
        <v>Vestidos</v>
      </c>
      <c r="C324" s="30" t="str">
        <f>STOCK!E323</f>
        <v>SHEIN Frenchy Vestido de leopardo &amp; piel de tigre con estampado de manga mariposa sin cinturón_S</v>
      </c>
      <c r="D324" s="30" t="str">
        <f>STOCK!F323</f>
        <v>Talla S</v>
      </c>
      <c r="E324" s="30" t="str">
        <f>STOCK!G323</f>
        <v>SHEIN</v>
      </c>
      <c r="F324" s="30" t="e">
        <f>STOCK!#REF!</f>
        <v>#REF!</v>
      </c>
      <c r="G324" s="30" t="e">
        <f>STOCK!#REF!</f>
        <v>#REF!</v>
      </c>
      <c r="H324" s="30" t="e">
        <f>STOCK!#REF!</f>
        <v>#REF!</v>
      </c>
      <c r="I324" s="30" t="e">
        <f>STOCK!#REF!</f>
        <v>#REF!</v>
      </c>
      <c r="J324" s="30">
        <f>STOCK!H323</f>
        <v>18</v>
      </c>
      <c r="K324" s="30">
        <f>STOCK!I323</f>
        <v>16.083333333333332</v>
      </c>
      <c r="L324" s="30" t="e">
        <f>STOCK!#REF!</f>
        <v>#REF!</v>
      </c>
      <c r="U324" s="30">
        <v>1</v>
      </c>
      <c r="V324" s="30">
        <f>STOCK!L323</f>
        <v>0</v>
      </c>
      <c r="X324" s="30">
        <v>0</v>
      </c>
      <c r="Y324" s="30">
        <f t="shared" si="5"/>
        <v>0</v>
      </c>
      <c r="AG324" s="30" t="str">
        <f>STOCK!A323</f>
        <v>V0119</v>
      </c>
      <c r="AI324" s="30">
        <v>0</v>
      </c>
    </row>
    <row r="325" spans="1:35" x14ac:dyDescent="0.15">
      <c r="A325" s="30" t="str">
        <f>STOCK!C324</f>
        <v>PRODUCT</v>
      </c>
      <c r="B325" s="30" t="str">
        <f>STOCK!D324</f>
        <v>Blusas</v>
      </c>
      <c r="C325" s="30" t="str">
        <f>STOCK!E324</f>
        <v>Blusa floral de manga farol</v>
      </c>
      <c r="D325" s="30" t="str">
        <f>STOCK!F324</f>
        <v>Talla M</v>
      </c>
      <c r="E325" s="30" t="str">
        <f>STOCK!G324</f>
        <v>SHEIN</v>
      </c>
      <c r="F325" s="30" t="e">
        <f>STOCK!#REF!</f>
        <v>#REF!</v>
      </c>
      <c r="G325" s="30" t="e">
        <f>STOCK!#REF!</f>
        <v>#REF!</v>
      </c>
      <c r="H325" s="30" t="e">
        <f>STOCK!#REF!</f>
        <v>#REF!</v>
      </c>
      <c r="I325" s="30" t="e">
        <f>STOCK!#REF!</f>
        <v>#REF!</v>
      </c>
      <c r="J325" s="30">
        <f>STOCK!H324</f>
        <v>12</v>
      </c>
      <c r="K325" s="30">
        <f>STOCK!I324</f>
        <v>11.290000000000001</v>
      </c>
      <c r="L325" s="30" t="e">
        <f>STOCK!#REF!</f>
        <v>#REF!</v>
      </c>
      <c r="U325" s="30">
        <v>1</v>
      </c>
      <c r="V325" s="30">
        <f>STOCK!L324</f>
        <v>3</v>
      </c>
      <c r="X325" s="30">
        <v>0</v>
      </c>
      <c r="Y325" s="30">
        <f t="shared" si="5"/>
        <v>1</v>
      </c>
      <c r="AG325" s="30" t="str">
        <f>STOCK!A324</f>
        <v>UB0215</v>
      </c>
      <c r="AI325" s="30">
        <v>0</v>
      </c>
    </row>
    <row r="326" spans="1:35" x14ac:dyDescent="0.15">
      <c r="A326" s="30" t="str">
        <f>STOCK!C325</f>
        <v>PRODUCT</v>
      </c>
      <c r="B326" s="30" t="str">
        <f>STOCK!D325</f>
        <v>Blusas</v>
      </c>
      <c r="C326" s="30" t="str">
        <f>STOCK!E325</f>
        <v>Blusa floral de manga farol</v>
      </c>
      <c r="D326" s="30" t="str">
        <f>STOCK!F325</f>
        <v>Talla L</v>
      </c>
      <c r="E326" s="30" t="str">
        <f>STOCK!G325</f>
        <v>SHEIN</v>
      </c>
      <c r="F326" s="30" t="e">
        <f>STOCK!#REF!</f>
        <v>#REF!</v>
      </c>
      <c r="G326" s="30" t="e">
        <f>STOCK!#REF!</f>
        <v>#REF!</v>
      </c>
      <c r="H326" s="30" t="e">
        <f>STOCK!#REF!</f>
        <v>#REF!</v>
      </c>
      <c r="I326" s="30" t="e">
        <f>STOCK!#REF!</f>
        <v>#REF!</v>
      </c>
      <c r="J326" s="30">
        <f>STOCK!H325</f>
        <v>12</v>
      </c>
      <c r="K326" s="30">
        <f>STOCK!I325</f>
        <v>11.290000000000001</v>
      </c>
      <c r="L326" s="30" t="e">
        <f>STOCK!#REF!</f>
        <v>#REF!</v>
      </c>
      <c r="U326" s="30">
        <v>1</v>
      </c>
      <c r="V326" s="30">
        <f>STOCK!L325</f>
        <v>4</v>
      </c>
      <c r="X326" s="30">
        <v>0</v>
      </c>
      <c r="Y326" s="30">
        <f t="shared" si="5"/>
        <v>1</v>
      </c>
      <c r="AG326" s="30" t="str">
        <f>STOCK!A325</f>
        <v>UB0216</v>
      </c>
      <c r="AI326" s="30">
        <v>0</v>
      </c>
    </row>
    <row r="327" spans="1:35" x14ac:dyDescent="0.15">
      <c r="A327" s="30" t="str">
        <f>STOCK!C326</f>
        <v>PRODUCT</v>
      </c>
      <c r="B327" s="30" t="str">
        <f>STOCK!D326</f>
        <v>Vestidos</v>
      </c>
      <c r="C327" s="30" t="str">
        <f>STOCK!E326</f>
        <v>Vestido de espalda abierta de manga farol_L</v>
      </c>
      <c r="D327" s="30" t="str">
        <f>STOCK!F326</f>
        <v>Talla L</v>
      </c>
      <c r="E327" s="30" t="str">
        <f>STOCK!G326</f>
        <v>SHEIN</v>
      </c>
      <c r="F327" s="30" t="e">
        <f>STOCK!#REF!</f>
        <v>#REF!</v>
      </c>
      <c r="G327" s="30" t="e">
        <f>STOCK!#REF!</f>
        <v>#REF!</v>
      </c>
      <c r="H327" s="30" t="e">
        <f>STOCK!#REF!</f>
        <v>#REF!</v>
      </c>
      <c r="I327" s="30" t="e">
        <f>STOCK!#REF!</f>
        <v>#REF!</v>
      </c>
      <c r="J327" s="30">
        <f>STOCK!H326</f>
        <v>20</v>
      </c>
      <c r="K327" s="30">
        <f>STOCK!I326</f>
        <v>16.083333333333332</v>
      </c>
      <c r="L327" s="30" t="e">
        <f>STOCK!#REF!</f>
        <v>#REF!</v>
      </c>
      <c r="U327" s="30">
        <v>1</v>
      </c>
      <c r="V327" s="30">
        <f>STOCK!L326</f>
        <v>0</v>
      </c>
      <c r="X327" s="30">
        <v>0</v>
      </c>
      <c r="Y327" s="30">
        <f t="shared" si="5"/>
        <v>0</v>
      </c>
      <c r="AG327" s="30" t="str">
        <f>STOCK!A326</f>
        <v>V0120</v>
      </c>
      <c r="AI327" s="30">
        <v>0</v>
      </c>
    </row>
    <row r="328" spans="1:35" x14ac:dyDescent="0.15">
      <c r="A328" s="30" t="str">
        <f>STOCK!C327</f>
        <v>PRODUCT</v>
      </c>
      <c r="B328" s="30" t="str">
        <f>STOCK!D327</f>
        <v>Vestidos</v>
      </c>
      <c r="C328" s="30" t="str">
        <f>STOCK!E327</f>
        <v>Vestido de espalda abierta de manga farol_M</v>
      </c>
      <c r="D328" s="30" t="str">
        <f>STOCK!F327</f>
        <v>Talla M</v>
      </c>
      <c r="E328" s="30" t="str">
        <f>STOCK!G327</f>
        <v>SHEIN</v>
      </c>
      <c r="F328" s="30" t="e">
        <f>STOCK!#REF!</f>
        <v>#REF!</v>
      </c>
      <c r="G328" s="30" t="e">
        <f>STOCK!#REF!</f>
        <v>#REF!</v>
      </c>
      <c r="H328" s="30" t="e">
        <f>STOCK!#REF!</f>
        <v>#REF!</v>
      </c>
      <c r="I328" s="30" t="e">
        <f>STOCK!#REF!</f>
        <v>#REF!</v>
      </c>
      <c r="J328" s="30">
        <f>STOCK!H327</f>
        <v>20</v>
      </c>
      <c r="K328" s="30">
        <f>STOCK!I327</f>
        <v>16.083333333333332</v>
      </c>
      <c r="L328" s="30" t="e">
        <f>STOCK!#REF!</f>
        <v>#REF!</v>
      </c>
      <c r="U328" s="30">
        <v>1</v>
      </c>
      <c r="V328" s="30">
        <f>STOCK!L327</f>
        <v>0</v>
      </c>
      <c r="X328" s="30">
        <v>0</v>
      </c>
      <c r="Y328" s="30">
        <f t="shared" si="5"/>
        <v>0</v>
      </c>
      <c r="AG328" s="30" t="str">
        <f>STOCK!A327</f>
        <v>V0121</v>
      </c>
      <c r="AI328" s="30">
        <v>0</v>
      </c>
    </row>
    <row r="329" spans="1:35" x14ac:dyDescent="0.15">
      <c r="A329" s="30" t="str">
        <f>STOCK!C328</f>
        <v>PRODUCT</v>
      </c>
      <c r="B329" s="30" t="str">
        <f>STOCK!D328</f>
        <v>Blusas</v>
      </c>
      <c r="C329" s="30" t="str">
        <f>STOCK!E328</f>
        <v>Top de cuello cruzado con nudo lateral</v>
      </c>
      <c r="D329" s="30" t="str">
        <f>STOCK!F328</f>
        <v>Talla L</v>
      </c>
      <c r="E329" s="30" t="str">
        <f>STOCK!G328</f>
        <v>SHEIN</v>
      </c>
      <c r="F329" s="30" t="e">
        <f>STOCK!#REF!</f>
        <v>#REF!</v>
      </c>
      <c r="G329" s="30" t="e">
        <f>STOCK!#REF!</f>
        <v>#REF!</v>
      </c>
      <c r="H329" s="30" t="e">
        <f>STOCK!#REF!</f>
        <v>#REF!</v>
      </c>
      <c r="I329" s="30" t="e">
        <f>STOCK!#REF!</f>
        <v>#REF!</v>
      </c>
      <c r="J329" s="30">
        <f>STOCK!H328</f>
        <v>9</v>
      </c>
      <c r="K329" s="30">
        <f>STOCK!I328</f>
        <v>7.9024999999999999</v>
      </c>
      <c r="L329" s="30" t="e">
        <f>STOCK!#REF!</f>
        <v>#REF!</v>
      </c>
      <c r="U329" s="30">
        <v>1</v>
      </c>
      <c r="V329" s="30">
        <f>STOCK!L328</f>
        <v>0</v>
      </c>
      <c r="X329" s="30">
        <v>0</v>
      </c>
      <c r="Y329" s="30">
        <f t="shared" si="5"/>
        <v>0</v>
      </c>
      <c r="AG329" s="30" t="str">
        <f>STOCK!A328</f>
        <v>B0050</v>
      </c>
      <c r="AI329" s="30">
        <v>0</v>
      </c>
    </row>
    <row r="330" spans="1:35" x14ac:dyDescent="0.15">
      <c r="A330" s="30" t="str">
        <f>STOCK!C329</f>
        <v>PRODUCT</v>
      </c>
      <c r="B330" s="30" t="str">
        <f>STOCK!D329</f>
        <v>Vestidos</v>
      </c>
      <c r="C330" s="30" t="str">
        <f>STOCK!E329</f>
        <v>Vestido ajustado con diseño de cadena</v>
      </c>
      <c r="D330" s="30" t="str">
        <f>STOCK!F329</f>
        <v>Talla M</v>
      </c>
      <c r="E330" s="30" t="str">
        <f>STOCK!G329</f>
        <v>SHEIN</v>
      </c>
      <c r="F330" s="30" t="e">
        <f>STOCK!#REF!</f>
        <v>#REF!</v>
      </c>
      <c r="G330" s="30" t="e">
        <f>STOCK!#REF!</f>
        <v>#REF!</v>
      </c>
      <c r="H330" s="30" t="e">
        <f>STOCK!#REF!</f>
        <v>#REF!</v>
      </c>
      <c r="I330" s="30" t="e">
        <f>STOCK!#REF!</f>
        <v>#REF!</v>
      </c>
      <c r="J330" s="30">
        <f>STOCK!H329</f>
        <v>18</v>
      </c>
      <c r="K330" s="30">
        <f>STOCK!I329</f>
        <v>16.350000000000001</v>
      </c>
      <c r="L330" s="30" t="e">
        <f>STOCK!#REF!</f>
        <v>#REF!</v>
      </c>
      <c r="U330" s="30">
        <v>1</v>
      </c>
      <c r="V330" s="30">
        <f>STOCK!L329</f>
        <v>2</v>
      </c>
      <c r="X330" s="30">
        <v>0</v>
      </c>
      <c r="Y330" s="30">
        <f t="shared" si="5"/>
        <v>1</v>
      </c>
      <c r="AG330" s="30" t="str">
        <f>STOCK!A329</f>
        <v>UB0217</v>
      </c>
      <c r="AI330" s="30">
        <v>0</v>
      </c>
    </row>
    <row r="331" spans="1:35" x14ac:dyDescent="0.15">
      <c r="A331" s="30" t="str">
        <f>STOCK!C330</f>
        <v>PRODUCT</v>
      </c>
      <c r="B331" s="30" t="str">
        <f>STOCK!D330</f>
        <v>Partes-de-abajo</v>
      </c>
      <c r="C331" s="30" t="str">
        <f>STOCK!E330</f>
        <v>Falda lápiz con estampado de leopardo</v>
      </c>
      <c r="D331" s="30" t="str">
        <f>STOCK!F330</f>
        <v>Talla S</v>
      </c>
      <c r="E331" s="30" t="str">
        <f>STOCK!G330</f>
        <v>SHEIN</v>
      </c>
      <c r="F331" s="30" t="e">
        <f>STOCK!#REF!</f>
        <v>#REF!</v>
      </c>
      <c r="G331" s="30" t="e">
        <f>STOCK!#REF!</f>
        <v>#REF!</v>
      </c>
      <c r="H331" s="30" t="e">
        <f>STOCK!#REF!</f>
        <v>#REF!</v>
      </c>
      <c r="I331" s="30" t="e">
        <f>STOCK!#REF!</f>
        <v>#REF!</v>
      </c>
      <c r="J331" s="30">
        <f>STOCK!H330</f>
        <v>12</v>
      </c>
      <c r="K331" s="30">
        <f>STOCK!I330</f>
        <v>10.674999999999999</v>
      </c>
      <c r="L331" s="30" t="e">
        <f>STOCK!#REF!</f>
        <v>#REF!</v>
      </c>
      <c r="U331" s="30">
        <v>1</v>
      </c>
      <c r="V331" s="30">
        <f>STOCK!L330</f>
        <v>2</v>
      </c>
      <c r="X331" s="30">
        <v>0</v>
      </c>
      <c r="Y331" s="30">
        <f t="shared" si="5"/>
        <v>1</v>
      </c>
      <c r="AG331" s="30" t="str">
        <f>STOCK!A330</f>
        <v>UB0218</v>
      </c>
      <c r="AI331" s="30">
        <v>0</v>
      </c>
    </row>
    <row r="332" spans="1:35" x14ac:dyDescent="0.15">
      <c r="A332" s="30" t="str">
        <f>STOCK!C331</f>
        <v>PRODUCT</v>
      </c>
      <c r="B332" s="30" t="str">
        <f>STOCK!D331</f>
        <v>Vestidos</v>
      </c>
      <c r="C332" s="30" t="str">
        <f>STOCK!E331</f>
        <v>Vestido con estampado de cereza</v>
      </c>
      <c r="D332" s="30" t="str">
        <f>STOCK!F331</f>
        <v>Talla XS</v>
      </c>
      <c r="E332" s="30" t="str">
        <f>STOCK!G331</f>
        <v>SHEIN</v>
      </c>
      <c r="F332" s="30" t="e">
        <f>STOCK!#REF!</f>
        <v>#REF!</v>
      </c>
      <c r="G332" s="30" t="e">
        <f>STOCK!#REF!</f>
        <v>#REF!</v>
      </c>
      <c r="H332" s="30" t="e">
        <f>STOCK!#REF!</f>
        <v>#REF!</v>
      </c>
      <c r="I332" s="30" t="e">
        <f>STOCK!#REF!</f>
        <v>#REF!</v>
      </c>
      <c r="J332" s="30">
        <f>STOCK!H331</f>
        <v>11</v>
      </c>
      <c r="K332" s="30">
        <f>STOCK!I331</f>
        <v>10.324999999999999</v>
      </c>
      <c r="L332" s="30" t="e">
        <f>STOCK!#REF!</f>
        <v>#REF!</v>
      </c>
      <c r="U332" s="30">
        <v>1</v>
      </c>
      <c r="V332" s="30">
        <f>STOCK!L331</f>
        <v>0</v>
      </c>
      <c r="X332" s="30">
        <v>0</v>
      </c>
      <c r="Y332" s="30">
        <f t="shared" si="5"/>
        <v>0</v>
      </c>
      <c r="AG332" s="30" t="str">
        <f>STOCK!A331</f>
        <v>UB0219</v>
      </c>
      <c r="AI332" s="30">
        <v>0</v>
      </c>
    </row>
    <row r="333" spans="1:35" x14ac:dyDescent="0.15">
      <c r="A333" s="30" t="str">
        <f>STOCK!C332</f>
        <v>PRODUCT</v>
      </c>
      <c r="B333" s="30" t="str">
        <f>STOCK!D332</f>
        <v>Vestidos</v>
      </c>
      <c r="C333" s="30" t="str">
        <f>STOCK!E332</f>
        <v>Vestido slip de rayas de cebra</v>
      </c>
      <c r="D333" s="30" t="str">
        <f>STOCK!F332</f>
        <v>Talla S</v>
      </c>
      <c r="E333" s="30" t="str">
        <f>STOCK!G332</f>
        <v>SHEIN</v>
      </c>
      <c r="F333" s="30" t="e">
        <f>STOCK!#REF!</f>
        <v>#REF!</v>
      </c>
      <c r="G333" s="30" t="e">
        <f>STOCK!#REF!</f>
        <v>#REF!</v>
      </c>
      <c r="H333" s="30" t="e">
        <f>STOCK!#REF!</f>
        <v>#REF!</v>
      </c>
      <c r="I333" s="30" t="e">
        <f>STOCK!#REF!</f>
        <v>#REF!</v>
      </c>
      <c r="J333" s="30">
        <f>STOCK!H332</f>
        <v>5</v>
      </c>
      <c r="K333" s="30">
        <f>STOCK!I332</f>
        <v>10.658333333333333</v>
      </c>
      <c r="L333" s="30" t="e">
        <f>STOCK!#REF!</f>
        <v>#REF!</v>
      </c>
      <c r="U333" s="30">
        <v>1</v>
      </c>
      <c r="V333" s="30">
        <f>STOCK!L332</f>
        <v>0</v>
      </c>
      <c r="X333" s="30">
        <v>0</v>
      </c>
      <c r="Y333" s="30">
        <f t="shared" si="5"/>
        <v>0</v>
      </c>
      <c r="AG333" s="30" t="str">
        <f>STOCK!A332</f>
        <v>UB0220</v>
      </c>
      <c r="AI333" s="30">
        <v>0</v>
      </c>
    </row>
    <row r="334" spans="1:35" x14ac:dyDescent="0.15">
      <c r="A334" s="30" t="str">
        <f>STOCK!C333</f>
        <v>PRODUCT</v>
      </c>
      <c r="B334" s="30" t="str">
        <f>STOCK!D333</f>
        <v>Vestidos</v>
      </c>
      <c r="C334" s="30" t="str">
        <f>STOCK!E333</f>
        <v>Vestido slip de rayas de cebra</v>
      </c>
      <c r="D334" s="30" t="str">
        <f>STOCK!F333</f>
        <v>Talla M</v>
      </c>
      <c r="E334" s="30" t="str">
        <f>STOCK!G333</f>
        <v>SHEIN</v>
      </c>
      <c r="F334" s="30" t="e">
        <f>STOCK!#REF!</f>
        <v>#REF!</v>
      </c>
      <c r="G334" s="30" t="e">
        <f>STOCK!#REF!</f>
        <v>#REF!</v>
      </c>
      <c r="H334" s="30" t="e">
        <f>STOCK!#REF!</f>
        <v>#REF!</v>
      </c>
      <c r="I334" s="30" t="e">
        <f>STOCK!#REF!</f>
        <v>#REF!</v>
      </c>
      <c r="J334" s="30">
        <f>STOCK!H333</f>
        <v>5</v>
      </c>
      <c r="K334" s="30">
        <f>STOCK!I333</f>
        <v>10.658333333333333</v>
      </c>
      <c r="L334" s="30" t="e">
        <f>STOCK!#REF!</f>
        <v>#REF!</v>
      </c>
      <c r="U334" s="30">
        <v>1</v>
      </c>
      <c r="V334" s="30">
        <f>STOCK!L333</f>
        <v>1</v>
      </c>
      <c r="X334" s="30">
        <v>0</v>
      </c>
      <c r="Y334" s="30">
        <f t="shared" si="5"/>
        <v>1</v>
      </c>
      <c r="AG334" s="30" t="str">
        <f>STOCK!A333</f>
        <v>UB0221</v>
      </c>
      <c r="AI334" s="30">
        <v>0</v>
      </c>
    </row>
    <row r="335" spans="1:35" x14ac:dyDescent="0.15">
      <c r="A335" s="30" t="str">
        <f>STOCK!C334</f>
        <v>PRODUCT</v>
      </c>
      <c r="B335" s="30" t="str">
        <f>STOCK!D334</f>
        <v>Vestidos</v>
      </c>
      <c r="C335" s="30" t="str">
        <f>STOCK!E334</f>
        <v xml:space="preserve"> Vestido ajustado con estampado de dragón</v>
      </c>
      <c r="D335" s="30" t="str">
        <f>STOCK!F334</f>
        <v>Talla XS</v>
      </c>
      <c r="E335" s="30" t="str">
        <f>STOCK!G334</f>
        <v>SHEIN</v>
      </c>
      <c r="F335" s="30" t="e">
        <f>STOCK!#REF!</f>
        <v>#REF!</v>
      </c>
      <c r="G335" s="30" t="e">
        <f>STOCK!#REF!</f>
        <v>#REF!</v>
      </c>
      <c r="H335" s="30" t="e">
        <f>STOCK!#REF!</f>
        <v>#REF!</v>
      </c>
      <c r="I335" s="30" t="e">
        <f>STOCK!#REF!</f>
        <v>#REF!</v>
      </c>
      <c r="J335" s="30">
        <f>STOCK!H334</f>
        <v>5</v>
      </c>
      <c r="K335" s="30">
        <f>STOCK!I334</f>
        <v>10.658333333333333</v>
      </c>
      <c r="L335" s="30" t="e">
        <f>STOCK!#REF!</f>
        <v>#REF!</v>
      </c>
      <c r="U335" s="30">
        <v>1</v>
      </c>
      <c r="V335" s="30">
        <f>STOCK!L334</f>
        <v>0</v>
      </c>
      <c r="X335" s="30">
        <v>0</v>
      </c>
      <c r="Y335" s="30">
        <f t="shared" si="5"/>
        <v>0</v>
      </c>
      <c r="AG335" s="30" t="str">
        <f>STOCK!A334</f>
        <v>UB0222</v>
      </c>
      <c r="AI335" s="30">
        <v>0</v>
      </c>
    </row>
    <row r="336" spans="1:35" x14ac:dyDescent="0.15">
      <c r="A336" s="30" t="str">
        <f>STOCK!C335</f>
        <v>PRODUCT</v>
      </c>
      <c r="B336" s="30" t="str">
        <f>STOCK!D335</f>
        <v>Vestidos</v>
      </c>
      <c r="C336" s="30" t="str">
        <f>STOCK!E335</f>
        <v xml:space="preserve"> Vestido ajustado con estampado de dragón</v>
      </c>
      <c r="D336" s="30" t="str">
        <f>STOCK!F335</f>
        <v>Talla M</v>
      </c>
      <c r="E336" s="30" t="str">
        <f>STOCK!G335</f>
        <v>SHEIN</v>
      </c>
      <c r="F336" s="30" t="e">
        <f>STOCK!#REF!</f>
        <v>#REF!</v>
      </c>
      <c r="G336" s="30" t="e">
        <f>STOCK!#REF!</f>
        <v>#REF!</v>
      </c>
      <c r="H336" s="30" t="e">
        <f>STOCK!#REF!</f>
        <v>#REF!</v>
      </c>
      <c r="I336" s="30" t="e">
        <f>STOCK!#REF!</f>
        <v>#REF!</v>
      </c>
      <c r="J336" s="30">
        <f>STOCK!H335</f>
        <v>5</v>
      </c>
      <c r="K336" s="30">
        <f>STOCK!I335</f>
        <v>10.758333333333333</v>
      </c>
      <c r="L336" s="30" t="e">
        <f>STOCK!#REF!</f>
        <v>#REF!</v>
      </c>
      <c r="U336" s="30">
        <v>1</v>
      </c>
      <c r="V336" s="30">
        <f>STOCK!L335</f>
        <v>2</v>
      </c>
      <c r="X336" s="30">
        <v>0</v>
      </c>
      <c r="Y336" s="30">
        <f t="shared" si="5"/>
        <v>1</v>
      </c>
      <c r="AG336" s="30" t="str">
        <f>STOCK!A335</f>
        <v>UB0223</v>
      </c>
      <c r="AI336" s="30">
        <v>0</v>
      </c>
    </row>
    <row r="337" spans="1:35" x14ac:dyDescent="0.15">
      <c r="A337" s="30" t="str">
        <f>STOCK!C336</f>
        <v>PRODUCT</v>
      </c>
      <c r="B337" s="30" t="str">
        <f>STOCK!D336</f>
        <v>Vestidos</v>
      </c>
      <c r="C337" s="30" t="str">
        <f>STOCK!E336</f>
        <v>Vestido corto de punto</v>
      </c>
      <c r="D337" s="30" t="str">
        <f>STOCK!F336</f>
        <v>Talla XS</v>
      </c>
      <c r="E337" s="30" t="str">
        <f>STOCK!G336</f>
        <v>H&amp;M</v>
      </c>
      <c r="F337" s="30" t="e">
        <f>STOCK!#REF!</f>
        <v>#REF!</v>
      </c>
      <c r="G337" s="30" t="e">
        <f>STOCK!#REF!</f>
        <v>#REF!</v>
      </c>
      <c r="H337" s="30" t="e">
        <f>STOCK!#REF!</f>
        <v>#REF!</v>
      </c>
      <c r="I337" s="30" t="e">
        <f>STOCK!#REF!</f>
        <v>#REF!</v>
      </c>
      <c r="J337" s="30">
        <f>STOCK!H336</f>
        <v>18</v>
      </c>
      <c r="K337" s="30">
        <f>STOCK!I336</f>
        <v>25.605</v>
      </c>
      <c r="L337" s="30" t="e">
        <f>STOCK!#REF!</f>
        <v>#REF!</v>
      </c>
      <c r="U337" s="30">
        <v>1</v>
      </c>
      <c r="V337" s="30">
        <f>STOCK!L336</f>
        <v>0</v>
      </c>
      <c r="X337" s="30">
        <v>0</v>
      </c>
      <c r="Y337" s="30">
        <f t="shared" si="5"/>
        <v>0</v>
      </c>
      <c r="AG337" s="30" t="str">
        <f>STOCK!A336</f>
        <v>UB0224</v>
      </c>
      <c r="AI337" s="30">
        <v>0</v>
      </c>
    </row>
    <row r="338" spans="1:35" x14ac:dyDescent="0.15">
      <c r="A338" s="30" t="str">
        <f>STOCK!C337</f>
        <v>PRODUCT</v>
      </c>
      <c r="B338" s="30" t="str">
        <f>STOCK!D337</f>
        <v>Blusas</v>
      </c>
      <c r="C338" s="30" t="str">
        <f>STOCK!E337</f>
        <v>Body High-leg</v>
      </c>
      <c r="D338" s="30" t="str">
        <f>STOCK!F337</f>
        <v>Talla XS</v>
      </c>
      <c r="E338" s="30" t="str">
        <f>STOCK!G337</f>
        <v>H&amp;M</v>
      </c>
      <c r="F338" s="30" t="e">
        <f>STOCK!#REF!</f>
        <v>#REF!</v>
      </c>
      <c r="G338" s="30" t="e">
        <f>STOCK!#REF!</f>
        <v>#REF!</v>
      </c>
      <c r="H338" s="30" t="e">
        <f>STOCK!#REF!</f>
        <v>#REF!</v>
      </c>
      <c r="I338" s="30" t="e">
        <f>STOCK!#REF!</f>
        <v>#REF!</v>
      </c>
      <c r="J338" s="30">
        <f>STOCK!H337</f>
        <v>12</v>
      </c>
      <c r="K338" s="30">
        <f>STOCK!I337</f>
        <v>12.600000000000001</v>
      </c>
      <c r="L338" s="30" t="e">
        <f>STOCK!#REF!</f>
        <v>#REF!</v>
      </c>
      <c r="U338" s="30">
        <v>1</v>
      </c>
      <c r="V338" s="30">
        <f>STOCK!L337</f>
        <v>1</v>
      </c>
      <c r="X338" s="30">
        <v>0</v>
      </c>
      <c r="Y338" s="30">
        <f t="shared" si="5"/>
        <v>1</v>
      </c>
      <c r="AG338" s="30" t="str">
        <f>STOCK!A337</f>
        <v>UB0225</v>
      </c>
      <c r="AI338" s="30">
        <v>0</v>
      </c>
    </row>
    <row r="339" spans="1:35" x14ac:dyDescent="0.15">
      <c r="A339" s="30" t="str">
        <f>STOCK!C338</f>
        <v>PRODUCT</v>
      </c>
      <c r="B339" s="30" t="str">
        <f>STOCK!D338</f>
        <v>Blusas</v>
      </c>
      <c r="C339" s="30" t="str">
        <f>STOCK!E338</f>
        <v>Top bandeau</v>
      </c>
      <c r="D339" s="30" t="str">
        <f>STOCK!F338</f>
        <v>Talla XS</v>
      </c>
      <c r="E339" s="30" t="str">
        <f>STOCK!G338</f>
        <v>H&amp;M</v>
      </c>
      <c r="F339" s="30" t="e">
        <f>STOCK!#REF!</f>
        <v>#REF!</v>
      </c>
      <c r="G339" s="30" t="e">
        <f>STOCK!#REF!</f>
        <v>#REF!</v>
      </c>
      <c r="H339" s="30" t="e">
        <f>STOCK!#REF!</f>
        <v>#REF!</v>
      </c>
      <c r="I339" s="30" t="e">
        <f>STOCK!#REF!</f>
        <v>#REF!</v>
      </c>
      <c r="J339" s="30">
        <f>STOCK!H338</f>
        <v>17</v>
      </c>
      <c r="K339" s="30">
        <f>STOCK!I338</f>
        <v>17.100000000000001</v>
      </c>
      <c r="L339" s="30" t="e">
        <f>STOCK!#REF!</f>
        <v>#REF!</v>
      </c>
      <c r="U339" s="30">
        <v>1</v>
      </c>
      <c r="V339" s="30">
        <f>STOCK!L338</f>
        <v>0</v>
      </c>
      <c r="X339" s="30">
        <v>0</v>
      </c>
      <c r="Y339" s="30">
        <f t="shared" si="5"/>
        <v>0</v>
      </c>
      <c r="AG339" s="30" t="str">
        <f>STOCK!A338</f>
        <v>UB0226</v>
      </c>
      <c r="AI339" s="30">
        <v>0</v>
      </c>
    </row>
    <row r="340" spans="1:35" x14ac:dyDescent="0.15">
      <c r="A340" s="30" t="e">
        <f>STOCK!#REF!</f>
        <v>#REF!</v>
      </c>
      <c r="B340" s="30" t="str">
        <f>STOCK!D339</f>
        <v xml:space="preserve">Partes-de-abajo </v>
      </c>
      <c r="C340" s="30" t="str">
        <f>STOCK!E339</f>
        <v>Pantalón de satín</v>
      </c>
      <c r="D340" s="30" t="str">
        <f>STOCK!F339</f>
        <v>Talla XS</v>
      </c>
      <c r="E340" s="30" t="str">
        <f>STOCK!G339</f>
        <v>H&amp;M</v>
      </c>
      <c r="F340" s="30" t="e">
        <f>STOCK!#REF!</f>
        <v>#REF!</v>
      </c>
      <c r="G340" s="30" t="e">
        <f>STOCK!#REF!</f>
        <v>#REF!</v>
      </c>
      <c r="H340" s="30" t="e">
        <f>STOCK!#REF!</f>
        <v>#REF!</v>
      </c>
      <c r="I340" s="30" t="e">
        <f>STOCK!#REF!</f>
        <v>#REF!</v>
      </c>
      <c r="J340" s="30">
        <f>STOCK!H339</f>
        <v>35</v>
      </c>
      <c r="K340" s="30">
        <f>STOCK!I339</f>
        <v>46.666666666666664</v>
      </c>
      <c r="L340" s="30" t="e">
        <f>STOCK!#REF!</f>
        <v>#REF!</v>
      </c>
      <c r="U340" s="30">
        <v>1</v>
      </c>
      <c r="V340" s="30">
        <f>STOCK!L339</f>
        <v>1</v>
      </c>
      <c r="X340" s="30">
        <v>0</v>
      </c>
      <c r="Y340" s="30">
        <f t="shared" si="5"/>
        <v>1</v>
      </c>
      <c r="AG340" s="30" t="str">
        <f>STOCK!A339</f>
        <v>UB0227</v>
      </c>
      <c r="AI340" s="30">
        <v>0</v>
      </c>
    </row>
    <row r="341" spans="1:35" x14ac:dyDescent="0.15">
      <c r="A341" s="30" t="str">
        <f>STOCK!C339</f>
        <v>PRODUCT</v>
      </c>
      <c r="B341" s="30" t="str">
        <f>STOCK!D340</f>
        <v>Vestidos</v>
      </c>
      <c r="C341" s="30" t="str">
        <f>STOCK!E340</f>
        <v>Vestido con cordón de ajuste</v>
      </c>
      <c r="D341" s="30" t="str">
        <f>STOCK!F340</f>
        <v>Talla M</v>
      </c>
      <c r="E341" s="30" t="str">
        <f>STOCK!G340</f>
        <v>H&amp;M</v>
      </c>
      <c r="F341" s="30" t="e">
        <f>STOCK!#REF!</f>
        <v>#REF!</v>
      </c>
      <c r="G341" s="30" t="e">
        <f>STOCK!#REF!</f>
        <v>#REF!</v>
      </c>
      <c r="H341" s="30" t="e">
        <f>STOCK!#REF!</f>
        <v>#REF!</v>
      </c>
      <c r="I341" s="30" t="e">
        <f>STOCK!#REF!</f>
        <v>#REF!</v>
      </c>
      <c r="J341" s="30">
        <f>STOCK!H340</f>
        <v>19</v>
      </c>
      <c r="K341" s="30">
        <f>STOCK!I340</f>
        <v>19.416666666666668</v>
      </c>
      <c r="L341" s="30" t="e">
        <f>STOCK!#REF!</f>
        <v>#REF!</v>
      </c>
      <c r="U341" s="30">
        <v>1</v>
      </c>
      <c r="V341" s="30">
        <f>STOCK!L340</f>
        <v>4</v>
      </c>
      <c r="X341" s="30">
        <v>0</v>
      </c>
      <c r="Y341" s="30">
        <f t="shared" si="5"/>
        <v>1</v>
      </c>
      <c r="AG341" s="30" t="str">
        <f>STOCK!A340</f>
        <v>UB0228</v>
      </c>
      <c r="AI341" s="30">
        <v>0</v>
      </c>
    </row>
    <row r="342" spans="1:35" x14ac:dyDescent="0.15">
      <c r="A342" s="30" t="str">
        <f>STOCK!C341</f>
        <v>PRODUCT</v>
      </c>
      <c r="B342" s="30" t="str">
        <f>STOCK!D341</f>
        <v>Vestidos</v>
      </c>
      <c r="C342" s="30" t="str">
        <f>STOCK!E341</f>
        <v>Vestido con cordón de ajuste</v>
      </c>
      <c r="D342" s="30" t="str">
        <f>STOCK!F341</f>
        <v>Talla S</v>
      </c>
      <c r="E342" s="30" t="str">
        <f>STOCK!G341</f>
        <v>H&amp;M</v>
      </c>
      <c r="F342" s="30" t="e">
        <f>STOCK!#REF!</f>
        <v>#REF!</v>
      </c>
      <c r="G342" s="30" t="e">
        <f>STOCK!#REF!</f>
        <v>#REF!</v>
      </c>
      <c r="H342" s="30" t="e">
        <f>STOCK!#REF!</f>
        <v>#REF!</v>
      </c>
      <c r="I342" s="30" t="e">
        <f>STOCK!#REF!</f>
        <v>#REF!</v>
      </c>
      <c r="J342" s="30">
        <f>STOCK!H341</f>
        <v>19</v>
      </c>
      <c r="K342" s="30">
        <f>STOCK!I341</f>
        <v>19.416666666666668</v>
      </c>
      <c r="L342" s="30" t="e">
        <f>STOCK!#REF!</f>
        <v>#REF!</v>
      </c>
      <c r="U342" s="30">
        <v>1</v>
      </c>
      <c r="V342" s="30">
        <f>STOCK!L341</f>
        <v>1</v>
      </c>
      <c r="X342" s="30">
        <v>0</v>
      </c>
      <c r="Y342" s="30">
        <f t="shared" si="5"/>
        <v>1</v>
      </c>
      <c r="AG342" s="30" t="str">
        <f>STOCK!A341</f>
        <v>UB0229</v>
      </c>
      <c r="AI342" s="30">
        <v>0</v>
      </c>
    </row>
    <row r="343" spans="1:35" x14ac:dyDescent="0.15">
      <c r="A343" s="30" t="str">
        <f>STOCK!C342</f>
        <v>PRODUCT</v>
      </c>
      <c r="B343" s="30" t="str">
        <f>STOCK!D342</f>
        <v>Vestidos</v>
      </c>
      <c r="C343" s="30" t="str">
        <f>STOCK!E342</f>
        <v>Vestido bodycon</v>
      </c>
      <c r="D343" s="30" t="str">
        <f>STOCK!F342</f>
        <v>Talla XS</v>
      </c>
      <c r="E343" s="30" t="str">
        <f>STOCK!G342</f>
        <v>H&amp;M</v>
      </c>
      <c r="F343" s="30" t="e">
        <f>STOCK!#REF!</f>
        <v>#REF!</v>
      </c>
      <c r="G343" s="30" t="e">
        <f>STOCK!#REF!</f>
        <v>#REF!</v>
      </c>
      <c r="H343" s="30" t="e">
        <f>STOCK!#REF!</f>
        <v>#REF!</v>
      </c>
      <c r="I343" s="30" t="e">
        <f>STOCK!#REF!</f>
        <v>#REF!</v>
      </c>
      <c r="J343" s="30">
        <f>STOCK!H342</f>
        <v>10</v>
      </c>
      <c r="K343" s="30">
        <f>STOCK!I342</f>
        <v>8.6833333333333336</v>
      </c>
      <c r="L343" s="30" t="e">
        <f>STOCK!#REF!</f>
        <v>#REF!</v>
      </c>
      <c r="U343" s="30">
        <v>1</v>
      </c>
      <c r="V343" s="30">
        <f>STOCK!L342</f>
        <v>2</v>
      </c>
      <c r="X343" s="30">
        <v>0</v>
      </c>
      <c r="Y343" s="30">
        <f t="shared" si="5"/>
        <v>1</v>
      </c>
      <c r="AG343" s="30" t="str">
        <f>STOCK!A342</f>
        <v>UB0230</v>
      </c>
      <c r="AI343" s="30">
        <v>0</v>
      </c>
    </row>
    <row r="344" spans="1:35" x14ac:dyDescent="0.15">
      <c r="A344" s="30" t="str">
        <f>STOCK!C343</f>
        <v>PRODUCT</v>
      </c>
      <c r="B344" s="30" t="str">
        <f>STOCK!D343</f>
        <v>Blusas</v>
      </c>
      <c r="C344" s="30" t="str">
        <f>STOCK!E343</f>
        <v>Top acanalado sin mangas</v>
      </c>
      <c r="D344" s="30" t="str">
        <f>STOCK!F343</f>
        <v>Talla L</v>
      </c>
      <c r="E344" s="30" t="str">
        <f>STOCK!G343</f>
        <v>H&amp;M</v>
      </c>
      <c r="F344" s="30" t="e">
        <f>STOCK!#REF!</f>
        <v>#REF!</v>
      </c>
      <c r="G344" s="30" t="e">
        <f>STOCK!#REF!</f>
        <v>#REF!</v>
      </c>
      <c r="H344" s="30" t="e">
        <f>STOCK!#REF!</f>
        <v>#REF!</v>
      </c>
      <c r="I344" s="30" t="e">
        <f>STOCK!#REF!</f>
        <v>#REF!</v>
      </c>
      <c r="J344" s="30">
        <f>STOCK!H343</f>
        <v>9</v>
      </c>
      <c r="K344" s="30">
        <f>STOCK!I343</f>
        <v>7.5333333333333332</v>
      </c>
      <c r="L344" s="30" t="e">
        <f>STOCK!#REF!</f>
        <v>#REF!</v>
      </c>
      <c r="U344" s="30">
        <v>1</v>
      </c>
      <c r="V344" s="30">
        <f>STOCK!L343</f>
        <v>0</v>
      </c>
      <c r="X344" s="30">
        <v>0</v>
      </c>
      <c r="Y344" s="30">
        <f t="shared" si="5"/>
        <v>0</v>
      </c>
      <c r="AG344" s="30" t="str">
        <f>STOCK!A343</f>
        <v>UB0231</v>
      </c>
      <c r="AI344" s="30">
        <v>0</v>
      </c>
    </row>
    <row r="345" spans="1:35" x14ac:dyDescent="0.15">
      <c r="A345" s="30" t="str">
        <f>STOCK!C344</f>
        <v>PRODUCT</v>
      </c>
      <c r="B345" s="30" t="str">
        <f>STOCK!D344</f>
        <v>Blusas</v>
      </c>
      <c r="C345" s="30" t="str">
        <f>STOCK!E344</f>
        <v>Top acanalado sin mangas</v>
      </c>
      <c r="D345" s="30" t="str">
        <f>STOCK!F344</f>
        <v>Talla S</v>
      </c>
      <c r="E345" s="30" t="str">
        <f>STOCK!G344</f>
        <v>H&amp;M</v>
      </c>
      <c r="F345" s="30" t="e">
        <f>STOCK!#REF!</f>
        <v>#REF!</v>
      </c>
      <c r="G345" s="30" t="e">
        <f>STOCK!#REF!</f>
        <v>#REF!</v>
      </c>
      <c r="H345" s="30" t="e">
        <f>STOCK!#REF!</f>
        <v>#REF!</v>
      </c>
      <c r="I345" s="30" t="e">
        <f>STOCK!#REF!</f>
        <v>#REF!</v>
      </c>
      <c r="J345" s="30">
        <f>STOCK!H344</f>
        <v>9</v>
      </c>
      <c r="K345" s="30">
        <f>STOCK!I344</f>
        <v>7.5333333333333332</v>
      </c>
      <c r="L345" s="30" t="e">
        <f>STOCK!#REF!</f>
        <v>#REF!</v>
      </c>
      <c r="U345" s="30">
        <v>1</v>
      </c>
      <c r="V345" s="30">
        <f>STOCK!L344</f>
        <v>0</v>
      </c>
      <c r="X345" s="30">
        <v>0</v>
      </c>
      <c r="Y345" s="30">
        <f t="shared" si="5"/>
        <v>0</v>
      </c>
      <c r="AG345" s="30" t="str">
        <f>STOCK!A344</f>
        <v>B0054</v>
      </c>
      <c r="AI345" s="30">
        <v>0</v>
      </c>
    </row>
    <row r="346" spans="1:35" x14ac:dyDescent="0.15">
      <c r="A346" s="30" t="str">
        <f>STOCK!C345</f>
        <v>PRODUCT</v>
      </c>
      <c r="B346" s="30" t="str">
        <f>STOCK!D345</f>
        <v>Blusas</v>
      </c>
      <c r="C346" s="30" t="str">
        <f>STOCK!E345</f>
        <v>Top acanalado sin mangas</v>
      </c>
      <c r="D346" s="30" t="str">
        <f>STOCK!F345</f>
        <v>Talla L</v>
      </c>
      <c r="E346" s="30" t="str">
        <f>STOCK!G345</f>
        <v>H&amp;M</v>
      </c>
      <c r="F346" s="30" t="e">
        <f>STOCK!#REF!</f>
        <v>#REF!</v>
      </c>
      <c r="G346" s="30" t="e">
        <f>STOCK!#REF!</f>
        <v>#REF!</v>
      </c>
      <c r="H346" s="30" t="e">
        <f>STOCK!#REF!</f>
        <v>#REF!</v>
      </c>
      <c r="I346" s="30" t="e">
        <f>STOCK!#REF!</f>
        <v>#REF!</v>
      </c>
      <c r="J346" s="30">
        <f>STOCK!H345</f>
        <v>9</v>
      </c>
      <c r="K346" s="30">
        <f>STOCK!I345</f>
        <v>7.5333333333333332</v>
      </c>
      <c r="L346" s="30" t="e">
        <f>STOCK!#REF!</f>
        <v>#REF!</v>
      </c>
      <c r="U346" s="30">
        <v>1</v>
      </c>
      <c r="V346" s="30">
        <f>STOCK!L345</f>
        <v>0</v>
      </c>
      <c r="X346" s="30">
        <v>0</v>
      </c>
      <c r="Y346" s="30">
        <f t="shared" si="5"/>
        <v>0</v>
      </c>
      <c r="AG346" s="30" t="str">
        <f>STOCK!A345</f>
        <v>UB0232</v>
      </c>
      <c r="AI346" s="30">
        <v>0</v>
      </c>
    </row>
    <row r="347" spans="1:35" x14ac:dyDescent="0.15">
      <c r="A347" s="30" t="str">
        <f>STOCK!C347</f>
        <v>PRODUCT</v>
      </c>
      <c r="B347" s="30" t="str">
        <f>STOCK!D347</f>
        <v>Blusas</v>
      </c>
      <c r="C347" s="30" t="str">
        <f>STOCK!E347</f>
        <v>Top acanalado sin mangas</v>
      </c>
      <c r="D347" s="30" t="str">
        <f>STOCK!F347</f>
        <v>Talla S</v>
      </c>
      <c r="E347" s="30" t="str">
        <f>STOCK!G347</f>
        <v>H&amp;M</v>
      </c>
      <c r="F347" s="30" t="e">
        <f>STOCK!#REF!</f>
        <v>#REF!</v>
      </c>
      <c r="G347" s="30" t="e">
        <f>STOCK!#REF!</f>
        <v>#REF!</v>
      </c>
      <c r="H347" s="30" t="e">
        <f>STOCK!#REF!</f>
        <v>#REF!</v>
      </c>
      <c r="I347" s="30" t="e">
        <f>STOCK!#REF!</f>
        <v>#REF!</v>
      </c>
      <c r="J347" s="30">
        <f>STOCK!H347</f>
        <v>9</v>
      </c>
      <c r="K347" s="30">
        <f>STOCK!I347</f>
        <v>7.5333333333333332</v>
      </c>
      <c r="L347" s="30" t="e">
        <f>STOCK!#REF!</f>
        <v>#REF!</v>
      </c>
      <c r="U347" s="30">
        <v>1</v>
      </c>
      <c r="V347" s="30">
        <f>STOCK!L347</f>
        <v>0</v>
      </c>
      <c r="X347" s="30">
        <v>0</v>
      </c>
      <c r="Y347" s="30">
        <f t="shared" si="5"/>
        <v>0</v>
      </c>
      <c r="AG347" s="30" t="str">
        <f>STOCK!A347</f>
        <v>B0056</v>
      </c>
      <c r="AI347" s="30">
        <v>0</v>
      </c>
    </row>
    <row r="348" spans="1:35" x14ac:dyDescent="0.15">
      <c r="A348" s="30" t="str">
        <f>STOCK!C348</f>
        <v>PRODUCT</v>
      </c>
      <c r="B348" s="30" t="str">
        <f>STOCK!D348</f>
        <v>Vestidos</v>
      </c>
      <c r="C348" s="30" t="str">
        <f>STOCK!E348</f>
        <v>Vestido acanalado de un hombro</v>
      </c>
      <c r="D348" s="30" t="str">
        <f>STOCK!F348</f>
        <v>Talla S</v>
      </c>
      <c r="E348" s="30" t="str">
        <f>STOCK!G348</f>
        <v>H&amp;M</v>
      </c>
      <c r="F348" s="30" t="e">
        <f>STOCK!#REF!</f>
        <v>#REF!</v>
      </c>
      <c r="G348" s="30" t="e">
        <f>STOCK!#REF!</f>
        <v>#REF!</v>
      </c>
      <c r="H348" s="30" t="e">
        <f>STOCK!#REF!</f>
        <v>#REF!</v>
      </c>
      <c r="I348" s="30" t="e">
        <f>STOCK!#REF!</f>
        <v>#REF!</v>
      </c>
      <c r="J348" s="30">
        <f>STOCK!H348</f>
        <v>19</v>
      </c>
      <c r="K348" s="30">
        <f>STOCK!I348</f>
        <v>17.916666666666668</v>
      </c>
      <c r="L348" s="30" t="e">
        <f>STOCK!#REF!</f>
        <v>#REF!</v>
      </c>
      <c r="U348" s="30">
        <v>1</v>
      </c>
      <c r="V348" s="30">
        <f>STOCK!L348</f>
        <v>0</v>
      </c>
      <c r="X348" s="30">
        <v>0</v>
      </c>
      <c r="Y348" s="30">
        <f t="shared" si="5"/>
        <v>0</v>
      </c>
      <c r="AG348" s="30" t="str">
        <f>STOCK!A348</f>
        <v>V0132</v>
      </c>
      <c r="AI348" s="30">
        <v>0</v>
      </c>
    </row>
    <row r="349" spans="1:35" x14ac:dyDescent="0.15">
      <c r="A349" s="30" t="str">
        <f>STOCK!C349</f>
        <v>PRODUCT</v>
      </c>
      <c r="B349" s="30" t="str">
        <f>STOCK!D349</f>
        <v>Vestidos</v>
      </c>
      <c r="C349" s="30" t="str">
        <f>STOCK!E349</f>
        <v>Vestido de un hombro</v>
      </c>
      <c r="D349" s="30" t="str">
        <f>STOCK!F349</f>
        <v>Talla S</v>
      </c>
      <c r="E349" s="30" t="str">
        <f>STOCK!G349</f>
        <v>H&amp;M</v>
      </c>
      <c r="F349" s="30" t="e">
        <f>STOCK!#REF!</f>
        <v>#REF!</v>
      </c>
      <c r="G349" s="30" t="e">
        <f>STOCK!#REF!</f>
        <v>#REF!</v>
      </c>
      <c r="H349" s="30" t="e">
        <f>STOCK!#REF!</f>
        <v>#REF!</v>
      </c>
      <c r="I349" s="30" t="e">
        <f>STOCK!#REF!</f>
        <v>#REF!</v>
      </c>
      <c r="J349" s="30">
        <f>STOCK!H349</f>
        <v>19</v>
      </c>
      <c r="K349" s="30">
        <f>STOCK!I349</f>
        <v>17.916666666666668</v>
      </c>
      <c r="L349" s="30" t="e">
        <f>STOCK!#REF!</f>
        <v>#REF!</v>
      </c>
      <c r="U349" s="30">
        <v>1</v>
      </c>
      <c r="V349" s="30">
        <f>STOCK!L349</f>
        <v>1</v>
      </c>
      <c r="X349" s="30">
        <v>0</v>
      </c>
      <c r="Y349" s="30">
        <f t="shared" si="5"/>
        <v>1</v>
      </c>
      <c r="AG349" s="30" t="str">
        <f>STOCK!A349</f>
        <v>UB0233</v>
      </c>
      <c r="AI349" s="30">
        <v>0</v>
      </c>
    </row>
    <row r="350" spans="1:35" x14ac:dyDescent="0.15">
      <c r="A350" s="30" t="str">
        <f>STOCK!C350</f>
        <v>PRODUCT</v>
      </c>
      <c r="B350" s="30" t="str">
        <f>STOCK!D350</f>
        <v>Vestidos</v>
      </c>
      <c r="C350" s="30" t="str">
        <f>STOCK!E350</f>
        <v>Vestido Azul Real</v>
      </c>
      <c r="D350" s="30" t="str">
        <f>STOCK!F350</f>
        <v>Talla S</v>
      </c>
      <c r="E350" s="30" t="str">
        <f>STOCK!G350</f>
        <v>H&amp;M</v>
      </c>
      <c r="F350" s="30" t="e">
        <f>STOCK!#REF!</f>
        <v>#REF!</v>
      </c>
      <c r="G350" s="30" t="e">
        <f>STOCK!#REF!</f>
        <v>#REF!</v>
      </c>
      <c r="H350" s="30" t="e">
        <f>STOCK!#REF!</f>
        <v>#REF!</v>
      </c>
      <c r="I350" s="30" t="e">
        <f>STOCK!#REF!</f>
        <v>#REF!</v>
      </c>
      <c r="J350" s="30">
        <f>STOCK!H350</f>
        <v>18</v>
      </c>
      <c r="K350" s="30">
        <f>STOCK!I350</f>
        <v>18.016666666666669</v>
      </c>
      <c r="L350" s="30" t="e">
        <f>STOCK!#REF!</f>
        <v>#REF!</v>
      </c>
      <c r="U350" s="30">
        <v>1</v>
      </c>
      <c r="V350" s="30">
        <f>STOCK!L350</f>
        <v>2</v>
      </c>
      <c r="X350" s="30">
        <v>0</v>
      </c>
      <c r="Y350" s="30">
        <f t="shared" si="5"/>
        <v>1</v>
      </c>
      <c r="AG350" s="30" t="str">
        <f>STOCK!A350</f>
        <v>UB0234</v>
      </c>
      <c r="AI350" s="30">
        <v>0</v>
      </c>
    </row>
    <row r="351" spans="1:35" x14ac:dyDescent="0.15">
      <c r="A351" s="30" t="str">
        <f>STOCK!C351</f>
        <v>PRODUCT</v>
      </c>
      <c r="B351" s="30" t="str">
        <f>STOCK!D351</f>
        <v>Vestidos</v>
      </c>
      <c r="C351" s="30" t="str">
        <f>STOCK!E351</f>
        <v>Vestido Azul Real</v>
      </c>
      <c r="D351" s="30" t="str">
        <f>STOCK!F351</f>
        <v>Talla M</v>
      </c>
      <c r="E351" s="30" t="str">
        <f>STOCK!G351</f>
        <v>H&amp;M</v>
      </c>
      <c r="F351" s="30" t="e">
        <f>STOCK!#REF!</f>
        <v>#REF!</v>
      </c>
      <c r="G351" s="30" t="e">
        <f>STOCK!#REF!</f>
        <v>#REF!</v>
      </c>
      <c r="H351" s="30" t="e">
        <f>STOCK!#REF!</f>
        <v>#REF!</v>
      </c>
      <c r="I351" s="30" t="e">
        <f>STOCK!#REF!</f>
        <v>#REF!</v>
      </c>
      <c r="J351" s="30">
        <f>STOCK!H351</f>
        <v>18</v>
      </c>
      <c r="K351" s="30">
        <f>STOCK!I351</f>
        <v>18.016666666666669</v>
      </c>
      <c r="L351" s="30" t="e">
        <f>STOCK!#REF!</f>
        <v>#REF!</v>
      </c>
      <c r="U351" s="30">
        <v>1</v>
      </c>
      <c r="V351" s="30">
        <f>STOCK!L351</f>
        <v>2</v>
      </c>
      <c r="X351" s="30">
        <v>0</v>
      </c>
      <c r="Y351" s="30">
        <f t="shared" si="5"/>
        <v>1</v>
      </c>
      <c r="AG351" s="30" t="str">
        <f>STOCK!A351</f>
        <v>UB0235</v>
      </c>
      <c r="AI351" s="30">
        <v>0</v>
      </c>
    </row>
    <row r="352" spans="1:35" x14ac:dyDescent="0.15">
      <c r="A352" s="30" t="str">
        <f>STOCK!C352</f>
        <v>PRODUCT</v>
      </c>
      <c r="B352" s="30" t="str">
        <f>STOCK!D352</f>
        <v>Lencería</v>
      </c>
      <c r="C352" s="30" t="str">
        <f>STOCK!E352</f>
        <v>Sostén Push-up</v>
      </c>
      <c r="D352" s="30" t="str">
        <f>STOCK!F352</f>
        <v>Talla 34B</v>
      </c>
      <c r="E352" s="30" t="str">
        <f>STOCK!G352</f>
        <v>H&amp;M</v>
      </c>
      <c r="F352" s="30" t="e">
        <f>STOCK!#REF!</f>
        <v>#REF!</v>
      </c>
      <c r="G352" s="30" t="e">
        <f>STOCK!#REF!</f>
        <v>#REF!</v>
      </c>
      <c r="H352" s="30" t="e">
        <f>STOCK!#REF!</f>
        <v>#REF!</v>
      </c>
      <c r="I352" s="30" t="e">
        <f>STOCK!#REF!</f>
        <v>#REF!</v>
      </c>
      <c r="J352" s="30">
        <f>STOCK!H352</f>
        <v>15</v>
      </c>
      <c r="K352" s="30">
        <f>STOCK!I352</f>
        <v>16.700000000000003</v>
      </c>
      <c r="L352" s="30" t="e">
        <f>STOCK!#REF!</f>
        <v>#REF!</v>
      </c>
      <c r="U352" s="30">
        <v>1</v>
      </c>
      <c r="V352" s="30">
        <f>STOCK!L352</f>
        <v>0</v>
      </c>
      <c r="X352" s="30">
        <v>0</v>
      </c>
      <c r="Y352" s="30">
        <f t="shared" si="5"/>
        <v>0</v>
      </c>
      <c r="AG352" s="30" t="str">
        <f>STOCK!A352</f>
        <v>UB0236</v>
      </c>
      <c r="AI352" s="30">
        <v>0</v>
      </c>
    </row>
    <row r="353" spans="1:35" x14ac:dyDescent="0.15">
      <c r="A353" s="30" t="str">
        <f>STOCK!C353</f>
        <v>PRODUCT</v>
      </c>
      <c r="B353" s="30" t="str">
        <f>STOCK!D353</f>
        <v>Lencería</v>
      </c>
      <c r="C353" s="30" t="str">
        <f>STOCK!E353</f>
        <v>Sostén Push-up</v>
      </c>
      <c r="D353" s="30" t="str">
        <f>STOCK!F353</f>
        <v>Talla 34B</v>
      </c>
      <c r="E353" s="30" t="str">
        <f>STOCK!G353</f>
        <v>H&amp;M</v>
      </c>
      <c r="F353" s="30" t="e">
        <f>STOCK!#REF!</f>
        <v>#REF!</v>
      </c>
      <c r="G353" s="30" t="e">
        <f>STOCK!#REF!</f>
        <v>#REF!</v>
      </c>
      <c r="H353" s="30" t="e">
        <f>STOCK!#REF!</f>
        <v>#REF!</v>
      </c>
      <c r="I353" s="30" t="e">
        <f>STOCK!#REF!</f>
        <v>#REF!</v>
      </c>
      <c r="J353" s="30">
        <f>STOCK!H353</f>
        <v>12</v>
      </c>
      <c r="K353" s="30">
        <f>STOCK!I353</f>
        <v>16.700000000000003</v>
      </c>
      <c r="L353" s="30" t="e">
        <f>STOCK!#REF!</f>
        <v>#REF!</v>
      </c>
      <c r="U353" s="30">
        <v>1</v>
      </c>
      <c r="V353" s="30">
        <f>STOCK!L353</f>
        <v>0</v>
      </c>
      <c r="X353" s="30">
        <v>0</v>
      </c>
      <c r="Y353" s="30">
        <f t="shared" si="5"/>
        <v>0</v>
      </c>
      <c r="AG353" s="30" t="str">
        <f>STOCK!A353</f>
        <v>UB0237</v>
      </c>
      <c r="AI353" s="30">
        <v>0</v>
      </c>
    </row>
    <row r="354" spans="1:35" x14ac:dyDescent="0.15">
      <c r="A354" s="30" t="str">
        <f>STOCK!C354</f>
        <v>PRODUCT</v>
      </c>
      <c r="B354" s="30" t="str">
        <f>STOCK!D354</f>
        <v>Hombre</v>
      </c>
      <c r="C354" s="30" t="str">
        <f>STOCK!E354</f>
        <v>Pants Regular Fit</v>
      </c>
      <c r="D354" s="30" t="str">
        <f>STOCK!F354</f>
        <v>Talla S</v>
      </c>
      <c r="E354" s="30" t="str">
        <f>STOCK!G354</f>
        <v>H&amp;M</v>
      </c>
      <c r="F354" s="30" t="e">
        <f>STOCK!#REF!</f>
        <v>#REF!</v>
      </c>
      <c r="G354" s="30" t="e">
        <f>STOCK!#REF!</f>
        <v>#REF!</v>
      </c>
      <c r="H354" s="30" t="e">
        <f>STOCK!#REF!</f>
        <v>#REF!</v>
      </c>
      <c r="I354" s="30" t="e">
        <f>STOCK!#REF!</f>
        <v>#REF!</v>
      </c>
      <c r="J354" s="30">
        <f>STOCK!H354</f>
        <v>30</v>
      </c>
      <c r="K354" s="30">
        <f>STOCK!I354</f>
        <v>34</v>
      </c>
      <c r="L354" s="30" t="e">
        <f>STOCK!#REF!</f>
        <v>#REF!</v>
      </c>
      <c r="U354" s="30">
        <v>1</v>
      </c>
      <c r="V354" s="30">
        <f>STOCK!L354</f>
        <v>1</v>
      </c>
      <c r="X354" s="30">
        <v>0</v>
      </c>
      <c r="Y354" s="30">
        <f t="shared" si="5"/>
        <v>1</v>
      </c>
      <c r="AG354" s="30" t="str">
        <f>STOCK!A354</f>
        <v>UB0238</v>
      </c>
      <c r="AI354" s="33" t="s">
        <v>924</v>
      </c>
    </row>
    <row r="355" spans="1:35" x14ac:dyDescent="0.15">
      <c r="A355" s="30" t="str">
        <f>STOCK!C355</f>
        <v>PRODUCT</v>
      </c>
      <c r="B355" s="30" t="str">
        <f>STOCK!D355</f>
        <v>Hombre</v>
      </c>
      <c r="C355" s="30" t="str">
        <f>STOCK!E355</f>
        <v>Shorts Regular Denim</v>
      </c>
      <c r="D355" s="30" t="str">
        <f>STOCK!F355</f>
        <v>Talla 32</v>
      </c>
      <c r="E355" s="30" t="str">
        <f>STOCK!G355</f>
        <v>H&amp;M</v>
      </c>
      <c r="F355" s="30" t="e">
        <f>STOCK!#REF!</f>
        <v>#REF!</v>
      </c>
      <c r="G355" s="30" t="e">
        <f>STOCK!#REF!</f>
        <v>#REF!</v>
      </c>
      <c r="H355" s="30" t="e">
        <f>STOCK!#REF!</f>
        <v>#REF!</v>
      </c>
      <c r="I355" s="30" t="e">
        <f>STOCK!#REF!</f>
        <v>#REF!</v>
      </c>
      <c r="J355" s="30">
        <f>STOCK!H355</f>
        <v>35</v>
      </c>
      <c r="K355" s="30">
        <f>STOCK!I355</f>
        <v>42.583333333333336</v>
      </c>
      <c r="L355" s="30" t="e">
        <f>STOCK!#REF!</f>
        <v>#REF!</v>
      </c>
      <c r="U355" s="30">
        <v>1</v>
      </c>
      <c r="V355" s="30">
        <f>STOCK!L355</f>
        <v>1</v>
      </c>
      <c r="X355" s="30">
        <v>0</v>
      </c>
      <c r="Y355" s="30">
        <f t="shared" si="5"/>
        <v>1</v>
      </c>
      <c r="AG355" s="30" t="str">
        <f>STOCK!A355</f>
        <v>UB0239</v>
      </c>
      <c r="AI355" s="30">
        <v>0</v>
      </c>
    </row>
    <row r="356" spans="1:35" x14ac:dyDescent="0.15">
      <c r="A356" s="30" t="str">
        <f>STOCK!C356</f>
        <v>PRODUCT</v>
      </c>
      <c r="B356" s="30" t="str">
        <f>STOCK!D356</f>
        <v>Hombre</v>
      </c>
      <c r="C356" s="30" t="str">
        <f>STOCK!E356</f>
        <v>Jeans Slim</v>
      </c>
      <c r="D356" s="30" t="str">
        <f>STOCK!F356</f>
        <v>Talla 30X32</v>
      </c>
      <c r="E356" s="30" t="str">
        <f>STOCK!G356</f>
        <v>H&amp;M</v>
      </c>
      <c r="F356" s="30" t="e">
        <f>STOCK!#REF!</f>
        <v>#REF!</v>
      </c>
      <c r="G356" s="30" t="e">
        <f>STOCK!#REF!</f>
        <v>#REF!</v>
      </c>
      <c r="H356" s="30" t="e">
        <f>STOCK!#REF!</f>
        <v>#REF!</v>
      </c>
      <c r="I356" s="30" t="e">
        <f>STOCK!#REF!</f>
        <v>#REF!</v>
      </c>
      <c r="J356" s="30">
        <f>STOCK!H356</f>
        <v>35</v>
      </c>
      <c r="K356" s="30">
        <f>STOCK!I356</f>
        <v>41.616666666666667</v>
      </c>
      <c r="L356" s="30" t="e">
        <f>STOCK!#REF!</f>
        <v>#REF!</v>
      </c>
      <c r="U356" s="30">
        <v>1</v>
      </c>
      <c r="V356" s="30">
        <f>STOCK!L356</f>
        <v>1</v>
      </c>
      <c r="X356" s="30">
        <v>0</v>
      </c>
      <c r="Y356" s="30">
        <f t="shared" si="5"/>
        <v>1</v>
      </c>
      <c r="AG356" s="30" t="str">
        <f>STOCK!A356</f>
        <v>UB0240</v>
      </c>
      <c r="AI356" s="30">
        <v>0</v>
      </c>
    </row>
    <row r="357" spans="1:35" x14ac:dyDescent="0.15">
      <c r="A357" s="30" t="str">
        <f>STOCK!C357</f>
        <v>PRODUCT</v>
      </c>
      <c r="B357" s="30" t="str">
        <f>STOCK!D357</f>
        <v>Calzado</v>
      </c>
      <c r="C357" s="30" t="str">
        <f>STOCK!E357</f>
        <v>Sandalias Trenzadas</v>
      </c>
      <c r="D357" s="30" t="str">
        <f>STOCK!F357</f>
        <v>Talla 41</v>
      </c>
      <c r="E357" s="30" t="str">
        <f>STOCK!G357</f>
        <v>H&amp;M</v>
      </c>
      <c r="F357" s="30" t="e">
        <f>STOCK!#REF!</f>
        <v>#REF!</v>
      </c>
      <c r="G357" s="30" t="e">
        <f>STOCK!#REF!</f>
        <v>#REF!</v>
      </c>
      <c r="H357" s="30" t="e">
        <f>STOCK!#REF!</f>
        <v>#REF!</v>
      </c>
      <c r="I357" s="30" t="e">
        <f>STOCK!#REF!</f>
        <v>#REF!</v>
      </c>
      <c r="J357" s="30">
        <f>STOCK!H357</f>
        <v>35</v>
      </c>
      <c r="K357" s="30">
        <f>STOCK!I357</f>
        <v>40.6</v>
      </c>
      <c r="L357" s="30" t="e">
        <f>STOCK!#REF!</f>
        <v>#REF!</v>
      </c>
      <c r="U357" s="30">
        <v>1</v>
      </c>
      <c r="V357" s="30">
        <f>STOCK!L357</f>
        <v>2</v>
      </c>
      <c r="X357" s="30">
        <v>0</v>
      </c>
      <c r="Y357" s="30">
        <f t="shared" si="5"/>
        <v>1</v>
      </c>
      <c r="AG357" s="30" t="str">
        <f>STOCK!A357</f>
        <v>UB0241</v>
      </c>
      <c r="AI357" s="30">
        <v>0</v>
      </c>
    </row>
    <row r="358" spans="1:35" x14ac:dyDescent="0.15">
      <c r="A358" s="30" t="str">
        <f>STOCK!C358</f>
        <v>PRODUCT</v>
      </c>
      <c r="B358" s="30" t="str">
        <f>STOCK!D358</f>
        <v>Calzado</v>
      </c>
      <c r="C358" s="30" t="str">
        <f>STOCK!E358</f>
        <v>Sandalias Rojas</v>
      </c>
      <c r="D358" s="30" t="str">
        <f>STOCK!F358</f>
        <v>Talla 38</v>
      </c>
      <c r="E358" s="30" t="str">
        <f>STOCK!G358</f>
        <v>H&amp;M</v>
      </c>
      <c r="F358" s="30" t="e">
        <f>STOCK!#REF!</f>
        <v>#REF!</v>
      </c>
      <c r="G358" s="30" t="e">
        <f>STOCK!#REF!</f>
        <v>#REF!</v>
      </c>
      <c r="H358" s="30" t="e">
        <f>STOCK!#REF!</f>
        <v>#REF!</v>
      </c>
      <c r="I358" s="30" t="e">
        <f>STOCK!#REF!</f>
        <v>#REF!</v>
      </c>
      <c r="J358" s="30">
        <f>STOCK!H358</f>
        <v>35</v>
      </c>
      <c r="K358" s="30">
        <f>STOCK!I358</f>
        <v>38.583333333333329</v>
      </c>
      <c r="L358" s="30" t="e">
        <f>STOCK!#REF!</f>
        <v>#REF!</v>
      </c>
      <c r="U358" s="30">
        <v>1</v>
      </c>
      <c r="V358" s="30">
        <f>STOCK!L358</f>
        <v>0</v>
      </c>
      <c r="X358" s="30">
        <v>0</v>
      </c>
      <c r="Y358" s="30">
        <f t="shared" si="5"/>
        <v>0</v>
      </c>
      <c r="AG358" s="30" t="str">
        <f>STOCK!A358</f>
        <v>UB0242</v>
      </c>
      <c r="AI358" s="30">
        <v>0</v>
      </c>
    </row>
    <row r="359" spans="1:35" x14ac:dyDescent="0.15">
      <c r="A359" s="30" t="str">
        <f>STOCK!C359</f>
        <v>PRODUCT</v>
      </c>
      <c r="B359" s="30" t="str">
        <f>STOCK!D359</f>
        <v>Calzado</v>
      </c>
      <c r="C359" s="30" t="str">
        <f>STOCK!E359</f>
        <v>Sandalias Trenzadas</v>
      </c>
      <c r="D359" s="30" t="str">
        <f>STOCK!F359</f>
        <v>Talla 40</v>
      </c>
      <c r="E359" s="30" t="str">
        <f>STOCK!G359</f>
        <v>H&amp;M</v>
      </c>
      <c r="F359" s="30" t="e">
        <f>STOCK!#REF!</f>
        <v>#REF!</v>
      </c>
      <c r="G359" s="30" t="e">
        <f>STOCK!#REF!</f>
        <v>#REF!</v>
      </c>
      <c r="H359" s="30" t="e">
        <f>STOCK!#REF!</f>
        <v>#REF!</v>
      </c>
      <c r="I359" s="30" t="e">
        <f>STOCK!#REF!</f>
        <v>#REF!</v>
      </c>
      <c r="J359" s="30">
        <f>STOCK!H359</f>
        <v>35</v>
      </c>
      <c r="K359" s="30">
        <f>STOCK!I359</f>
        <v>40.5</v>
      </c>
      <c r="L359" s="30" t="e">
        <f>STOCK!#REF!</f>
        <v>#REF!</v>
      </c>
      <c r="U359" s="30">
        <v>1</v>
      </c>
      <c r="V359" s="30">
        <f>STOCK!L359</f>
        <v>0</v>
      </c>
      <c r="X359" s="30">
        <v>0</v>
      </c>
      <c r="Y359" s="30">
        <f t="shared" si="5"/>
        <v>0</v>
      </c>
      <c r="AG359" s="30" t="str">
        <f>STOCK!A359</f>
        <v>UB0243</v>
      </c>
      <c r="AI359" s="30">
        <v>0</v>
      </c>
    </row>
    <row r="360" spans="1:35" x14ac:dyDescent="0.15">
      <c r="A360" s="30" t="str">
        <f>STOCK!C360</f>
        <v>PRODUCT</v>
      </c>
      <c r="B360" s="30" t="str">
        <f>STOCK!D360</f>
        <v>Calzado</v>
      </c>
      <c r="C360" s="30" t="str">
        <f>STOCK!E360</f>
        <v>Sandalias Trenzadas</v>
      </c>
      <c r="D360" s="30" t="str">
        <f>STOCK!F360</f>
        <v>Talla 36</v>
      </c>
      <c r="E360" s="30" t="str">
        <f>STOCK!G360</f>
        <v>H&amp;M</v>
      </c>
      <c r="F360" s="30" t="e">
        <f>STOCK!#REF!</f>
        <v>#REF!</v>
      </c>
      <c r="G360" s="30" t="e">
        <f>STOCK!#REF!</f>
        <v>#REF!</v>
      </c>
      <c r="H360" s="30" t="e">
        <f>STOCK!#REF!</f>
        <v>#REF!</v>
      </c>
      <c r="I360" s="30" t="e">
        <f>STOCK!#REF!</f>
        <v>#REF!</v>
      </c>
      <c r="J360" s="30">
        <f>STOCK!H360</f>
        <v>35</v>
      </c>
      <c r="K360" s="30">
        <f>STOCK!I360</f>
        <v>40.5</v>
      </c>
      <c r="L360" s="30" t="e">
        <f>STOCK!#REF!</f>
        <v>#REF!</v>
      </c>
      <c r="U360" s="30">
        <v>1</v>
      </c>
      <c r="V360" s="30">
        <f>STOCK!L360</f>
        <v>0</v>
      </c>
      <c r="X360" s="30">
        <v>0</v>
      </c>
      <c r="Y360" s="30">
        <f t="shared" si="5"/>
        <v>0</v>
      </c>
      <c r="AG360" s="30" t="str">
        <f>STOCK!A360</f>
        <v>UB0244</v>
      </c>
      <c r="AI360" s="30">
        <v>0</v>
      </c>
    </row>
    <row r="361" spans="1:35" x14ac:dyDescent="0.15">
      <c r="A361" s="30" t="str">
        <f>STOCK!C361</f>
        <v>PRODUCT</v>
      </c>
      <c r="B361" s="30" t="str">
        <f>STOCK!D361</f>
        <v>Calzado</v>
      </c>
      <c r="C361" s="30" t="str">
        <f>STOCK!E361</f>
        <v>Sandalias Anudadas</v>
      </c>
      <c r="D361" s="30" t="str">
        <f>STOCK!F361</f>
        <v>Talla 41</v>
      </c>
      <c r="E361" s="30" t="str">
        <f>STOCK!G361</f>
        <v>H&amp;M</v>
      </c>
      <c r="F361" s="30" t="e">
        <f>STOCK!#REF!</f>
        <v>#REF!</v>
      </c>
      <c r="G361" s="30" t="e">
        <f>STOCK!#REF!</f>
        <v>#REF!</v>
      </c>
      <c r="H361" s="30" t="e">
        <f>STOCK!#REF!</f>
        <v>#REF!</v>
      </c>
      <c r="I361" s="30" t="e">
        <f>STOCK!#REF!</f>
        <v>#REF!</v>
      </c>
      <c r="J361" s="30">
        <f>STOCK!H361</f>
        <v>27</v>
      </c>
      <c r="K361" s="30">
        <f>STOCK!I361</f>
        <v>28.183333333333334</v>
      </c>
      <c r="L361" s="30" t="e">
        <f>STOCK!#REF!</f>
        <v>#REF!</v>
      </c>
      <c r="U361" s="30">
        <v>1</v>
      </c>
      <c r="V361" s="30">
        <f>STOCK!L361</f>
        <v>2</v>
      </c>
      <c r="X361" s="30">
        <v>0</v>
      </c>
      <c r="Y361" s="30">
        <f t="shared" si="5"/>
        <v>1</v>
      </c>
      <c r="AG361" s="30" t="str">
        <f>STOCK!A361</f>
        <v>UB0245</v>
      </c>
      <c r="AI361" s="30">
        <v>0</v>
      </c>
    </row>
    <row r="362" spans="1:35" x14ac:dyDescent="0.15">
      <c r="A362" s="30" t="str">
        <f>STOCK!C362</f>
        <v>PRODUCT</v>
      </c>
      <c r="B362" s="30" t="str">
        <f>STOCK!D362</f>
        <v>Calzado</v>
      </c>
      <c r="C362" s="30" t="str">
        <f>STOCK!E362</f>
        <v>Sandalias Anudadas</v>
      </c>
      <c r="D362" s="30" t="str">
        <f>STOCK!F362</f>
        <v>Talla 38</v>
      </c>
      <c r="E362" s="30" t="str">
        <f>STOCK!G362</f>
        <v>H&amp;M</v>
      </c>
      <c r="F362" s="30" t="e">
        <f>STOCK!#REF!</f>
        <v>#REF!</v>
      </c>
      <c r="G362" s="30" t="e">
        <f>STOCK!#REF!</f>
        <v>#REF!</v>
      </c>
      <c r="H362" s="30" t="e">
        <f>STOCK!#REF!</f>
        <v>#REF!</v>
      </c>
      <c r="I362" s="30" t="e">
        <f>STOCK!#REF!</f>
        <v>#REF!</v>
      </c>
      <c r="J362" s="30">
        <f>STOCK!H362</f>
        <v>27</v>
      </c>
      <c r="K362" s="30">
        <f>STOCK!I362</f>
        <v>28.183333333333334</v>
      </c>
      <c r="L362" s="30" t="e">
        <f>STOCK!#REF!</f>
        <v>#REF!</v>
      </c>
      <c r="U362" s="30">
        <v>1</v>
      </c>
      <c r="V362" s="30">
        <f>STOCK!L362</f>
        <v>2</v>
      </c>
      <c r="X362" s="30">
        <v>0</v>
      </c>
      <c r="Y362" s="30">
        <f t="shared" si="5"/>
        <v>1</v>
      </c>
      <c r="AG362" s="30" t="str">
        <f>STOCK!A362</f>
        <v>UB0246</v>
      </c>
      <c r="AI362" s="30">
        <v>0</v>
      </c>
    </row>
    <row r="363" spans="1:35" x14ac:dyDescent="0.15">
      <c r="A363" s="30" t="str">
        <f>STOCK!C363</f>
        <v>PRODUCT</v>
      </c>
      <c r="B363" s="30" t="str">
        <f>STOCK!D363</f>
        <v>Calzado</v>
      </c>
      <c r="C363" s="30" t="str">
        <f>STOCK!E363</f>
        <v>Sandalias Anudadas</v>
      </c>
      <c r="D363" s="30" t="str">
        <f>STOCK!F363</f>
        <v>Talla 36</v>
      </c>
      <c r="E363" s="30" t="str">
        <f>STOCK!G363</f>
        <v>H&amp;M</v>
      </c>
      <c r="F363" s="30" t="e">
        <f>STOCK!#REF!</f>
        <v>#REF!</v>
      </c>
      <c r="G363" s="30" t="e">
        <f>STOCK!#REF!</f>
        <v>#REF!</v>
      </c>
      <c r="H363" s="30" t="e">
        <f>STOCK!#REF!</f>
        <v>#REF!</v>
      </c>
      <c r="I363" s="30" t="e">
        <f>STOCK!#REF!</f>
        <v>#REF!</v>
      </c>
      <c r="J363" s="30">
        <f>STOCK!H363</f>
        <v>27</v>
      </c>
      <c r="K363" s="30">
        <f>STOCK!I363</f>
        <v>28.083333333333332</v>
      </c>
      <c r="L363" s="30" t="e">
        <f>STOCK!#REF!</f>
        <v>#REF!</v>
      </c>
      <c r="U363" s="30">
        <v>1</v>
      </c>
      <c r="V363" s="30">
        <f>STOCK!L363</f>
        <v>1</v>
      </c>
      <c r="X363" s="30">
        <v>0</v>
      </c>
      <c r="Y363" s="30">
        <f t="shared" si="5"/>
        <v>1</v>
      </c>
      <c r="AG363" s="30" t="str">
        <f>STOCK!A363</f>
        <v>UB0247</v>
      </c>
      <c r="AI363" s="30">
        <v>0</v>
      </c>
    </row>
    <row r="364" spans="1:35" x14ac:dyDescent="0.15">
      <c r="A364" s="30" t="str">
        <f>STOCK!C364</f>
        <v>PRODUCT</v>
      </c>
      <c r="B364" s="30" t="str">
        <f>STOCK!D364</f>
        <v>Calzado</v>
      </c>
      <c r="C364" s="30" t="str">
        <f>STOCK!E364</f>
        <v>Alpargatas a cuadros</v>
      </c>
      <c r="D364" s="30" t="str">
        <f>STOCK!F364</f>
        <v>Talla 36</v>
      </c>
      <c r="E364" s="30" t="str">
        <f>STOCK!G364</f>
        <v>H&amp;M</v>
      </c>
      <c r="F364" s="30" t="e">
        <f>STOCK!#REF!</f>
        <v>#REF!</v>
      </c>
      <c r="G364" s="30" t="e">
        <f>STOCK!#REF!</f>
        <v>#REF!</v>
      </c>
      <c r="H364" s="30" t="e">
        <f>STOCK!#REF!</f>
        <v>#REF!</v>
      </c>
      <c r="I364" s="30" t="e">
        <f>STOCK!#REF!</f>
        <v>#REF!</v>
      </c>
      <c r="J364" s="30">
        <f>STOCK!H364</f>
        <v>18</v>
      </c>
      <c r="K364" s="30">
        <f>STOCK!I364</f>
        <v>17.933333333333337</v>
      </c>
      <c r="L364" s="30" t="e">
        <f>STOCK!#REF!</f>
        <v>#REF!</v>
      </c>
      <c r="U364" s="30">
        <v>1</v>
      </c>
      <c r="V364" s="30">
        <f>STOCK!L364</f>
        <v>2</v>
      </c>
      <c r="X364" s="30">
        <v>0</v>
      </c>
      <c r="Y364" s="30">
        <f t="shared" si="5"/>
        <v>1</v>
      </c>
      <c r="AG364" s="30" t="str">
        <f>STOCK!A364</f>
        <v>UB0248</v>
      </c>
      <c r="AI364" s="30">
        <v>0</v>
      </c>
    </row>
    <row r="365" spans="1:35" x14ac:dyDescent="0.15">
      <c r="A365" s="30" t="str">
        <f>STOCK!C365</f>
        <v>PRODUCT</v>
      </c>
      <c r="B365" s="30" t="str">
        <f>STOCK!D365</f>
        <v>Calzado</v>
      </c>
      <c r="C365" s="30" t="str">
        <f>STOCK!E365</f>
        <v xml:space="preserve">Sandalias atadas </v>
      </c>
      <c r="D365" s="30" t="str">
        <f>STOCK!F365</f>
        <v>Talla 38</v>
      </c>
      <c r="E365" s="30" t="str">
        <f>STOCK!G365</f>
        <v>H&amp;M</v>
      </c>
      <c r="F365" s="30" t="e">
        <f>STOCK!#REF!</f>
        <v>#REF!</v>
      </c>
      <c r="G365" s="30" t="e">
        <f>STOCK!#REF!</f>
        <v>#REF!</v>
      </c>
      <c r="H365" s="30" t="e">
        <f>STOCK!#REF!</f>
        <v>#REF!</v>
      </c>
      <c r="I365" s="30" t="e">
        <f>STOCK!#REF!</f>
        <v>#REF!</v>
      </c>
      <c r="J365" s="30">
        <f>STOCK!H365</f>
        <v>39</v>
      </c>
      <c r="K365" s="30">
        <f>STOCK!I365</f>
        <v>44.25</v>
      </c>
      <c r="L365" s="30" t="e">
        <f>STOCK!#REF!</f>
        <v>#REF!</v>
      </c>
      <c r="U365" s="30">
        <v>1</v>
      </c>
      <c r="V365" s="30">
        <f>STOCK!L365</f>
        <v>1</v>
      </c>
      <c r="X365" s="30">
        <v>0</v>
      </c>
      <c r="Y365" s="30">
        <f t="shared" si="5"/>
        <v>1</v>
      </c>
      <c r="AG365" s="30" t="str">
        <f>STOCK!A365</f>
        <v>UB0249</v>
      </c>
      <c r="AI365" s="30">
        <v>0</v>
      </c>
    </row>
    <row r="366" spans="1:35" x14ac:dyDescent="0.15">
      <c r="A366" s="30" t="str">
        <f>STOCK!C366</f>
        <v>PRODUCT</v>
      </c>
      <c r="B366" s="30" t="str">
        <f>STOCK!D366</f>
        <v>Calzado</v>
      </c>
      <c r="C366" s="30" t="str">
        <f>STOCK!E366</f>
        <v>Sandalias prácticas</v>
      </c>
      <c r="D366" s="30" t="str">
        <f>STOCK!F366</f>
        <v>Talla 40</v>
      </c>
      <c r="E366" s="30" t="str">
        <f>STOCK!G366</f>
        <v>H&amp;M</v>
      </c>
      <c r="F366" s="30" t="e">
        <f>STOCK!#REF!</f>
        <v>#REF!</v>
      </c>
      <c r="G366" s="30" t="e">
        <f>STOCK!#REF!</f>
        <v>#REF!</v>
      </c>
      <c r="H366" s="30" t="e">
        <f>STOCK!#REF!</f>
        <v>#REF!</v>
      </c>
      <c r="I366" s="30" t="e">
        <f>STOCK!#REF!</f>
        <v>#REF!</v>
      </c>
      <c r="J366" s="30">
        <f>STOCK!H366</f>
        <v>35</v>
      </c>
      <c r="K366" s="30">
        <f>STOCK!I366</f>
        <v>34.916666666666671</v>
      </c>
      <c r="L366" s="30" t="e">
        <f>STOCK!#REF!</f>
        <v>#REF!</v>
      </c>
      <c r="U366" s="30">
        <v>1</v>
      </c>
      <c r="V366" s="30">
        <f>STOCK!L366</f>
        <v>0</v>
      </c>
      <c r="X366" s="30">
        <v>0</v>
      </c>
      <c r="Y366" s="30">
        <f t="shared" si="5"/>
        <v>0</v>
      </c>
      <c r="AG366" s="30" t="str">
        <f>STOCK!A366</f>
        <v>CA0015</v>
      </c>
      <c r="AI366" s="30">
        <v>0</v>
      </c>
    </row>
    <row r="367" spans="1:35" x14ac:dyDescent="0.15">
      <c r="A367" s="30" t="str">
        <f>STOCK!C367</f>
        <v>PRODUCT</v>
      </c>
      <c r="B367" s="30" t="str">
        <f>STOCK!D367</f>
        <v>Calzado</v>
      </c>
      <c r="C367" s="30" t="str">
        <f>STOCK!E367</f>
        <v>Sandalias prácticas</v>
      </c>
      <c r="D367" s="30" t="str">
        <f>STOCK!F367</f>
        <v>Talla 36</v>
      </c>
      <c r="E367" s="30" t="str">
        <f>STOCK!G367</f>
        <v>H&amp;M</v>
      </c>
      <c r="F367" s="30" t="e">
        <f>STOCK!#REF!</f>
        <v>#REF!</v>
      </c>
      <c r="G367" s="30" t="e">
        <f>STOCK!#REF!</f>
        <v>#REF!</v>
      </c>
      <c r="H367" s="30" t="e">
        <f>STOCK!#REF!</f>
        <v>#REF!</v>
      </c>
      <c r="I367" s="30" t="e">
        <f>STOCK!#REF!</f>
        <v>#REF!</v>
      </c>
      <c r="J367" s="30">
        <f>STOCK!H367</f>
        <v>30</v>
      </c>
      <c r="K367" s="30">
        <f>STOCK!I367</f>
        <v>34.916666666666671</v>
      </c>
      <c r="L367" s="30" t="e">
        <f>STOCK!#REF!</f>
        <v>#REF!</v>
      </c>
      <c r="U367" s="30">
        <v>1</v>
      </c>
      <c r="V367" s="30">
        <f>STOCK!L367</f>
        <v>1</v>
      </c>
      <c r="X367" s="30">
        <v>0</v>
      </c>
      <c r="Y367" s="30">
        <f t="shared" ref="Y367:Y389" si="6">IF(V367&gt;0,1,0)</f>
        <v>1</v>
      </c>
      <c r="AG367" s="30" t="str">
        <f>STOCK!A367</f>
        <v>UB0250</v>
      </c>
      <c r="AI367" s="30">
        <v>0</v>
      </c>
    </row>
    <row r="368" spans="1:35" x14ac:dyDescent="0.15">
      <c r="A368" s="30" t="str">
        <f>STOCK!C368</f>
        <v>PRODUCT</v>
      </c>
      <c r="B368" s="30" t="str">
        <f>STOCK!D368</f>
        <v>Blusas</v>
      </c>
      <c r="C368" s="30" t="str">
        <f>STOCK!E368</f>
        <v>Top manga corta_S</v>
      </c>
      <c r="D368" s="30" t="str">
        <f>STOCK!F368</f>
        <v>Talla S</v>
      </c>
      <c r="E368" s="30" t="str">
        <f>STOCK!G368</f>
        <v>H&amp;M</v>
      </c>
      <c r="F368" s="30" t="e">
        <f>STOCK!#REF!</f>
        <v>#REF!</v>
      </c>
      <c r="G368" s="30" t="e">
        <f>STOCK!#REF!</f>
        <v>#REF!</v>
      </c>
      <c r="H368" s="30" t="e">
        <f>STOCK!#REF!</f>
        <v>#REF!</v>
      </c>
      <c r="I368" s="30" t="e">
        <f>STOCK!#REF!</f>
        <v>#REF!</v>
      </c>
      <c r="J368" s="30">
        <f>STOCK!H368</f>
        <v>10</v>
      </c>
      <c r="K368" s="30">
        <f>STOCK!I368</f>
        <v>9.0833333333333321</v>
      </c>
      <c r="L368" s="30" t="e">
        <f>STOCK!#REF!</f>
        <v>#REF!</v>
      </c>
      <c r="U368" s="30">
        <v>1</v>
      </c>
      <c r="V368" s="30">
        <f>STOCK!L368</f>
        <v>0</v>
      </c>
      <c r="X368" s="30">
        <v>0</v>
      </c>
      <c r="Y368" s="30">
        <f t="shared" si="6"/>
        <v>0</v>
      </c>
      <c r="AG368" s="30" t="str">
        <f>STOCK!A368</f>
        <v>B00058</v>
      </c>
      <c r="AI368" s="30">
        <v>0</v>
      </c>
    </row>
    <row r="369" spans="1:35" x14ac:dyDescent="0.15">
      <c r="A369" s="30" t="str">
        <f>STOCK!C369</f>
        <v>PRODUCT</v>
      </c>
      <c r="B369" s="30" t="str">
        <f>STOCK!D369</f>
        <v>Blusas</v>
      </c>
      <c r="C369" s="30" t="str">
        <f>STOCK!E369</f>
        <v>Top Manga Corta Rojo</v>
      </c>
      <c r="D369" s="30" t="str">
        <f>STOCK!F369</f>
        <v>Talla XS</v>
      </c>
      <c r="E369" s="30" t="str">
        <f>STOCK!G369</f>
        <v>H&amp;M</v>
      </c>
      <c r="F369" s="30" t="e">
        <f>STOCK!#REF!</f>
        <v>#REF!</v>
      </c>
      <c r="G369" s="30" t="e">
        <f>STOCK!#REF!</f>
        <v>#REF!</v>
      </c>
      <c r="H369" s="30" t="e">
        <f>STOCK!#REF!</f>
        <v>#REF!</v>
      </c>
      <c r="I369" s="30" t="e">
        <f>STOCK!#REF!</f>
        <v>#REF!</v>
      </c>
      <c r="J369" s="30">
        <f>STOCK!H369</f>
        <v>10</v>
      </c>
      <c r="K369" s="30">
        <f>STOCK!I369</f>
        <v>9.0833333333333321</v>
      </c>
      <c r="L369" s="30" t="e">
        <f>STOCK!#REF!</f>
        <v>#REF!</v>
      </c>
      <c r="U369" s="30">
        <v>1</v>
      </c>
      <c r="V369" s="30">
        <f>STOCK!L369</f>
        <v>1</v>
      </c>
      <c r="X369" s="30">
        <v>0</v>
      </c>
      <c r="Y369" s="30">
        <f t="shared" si="6"/>
        <v>1</v>
      </c>
      <c r="AG369" s="30" t="str">
        <f>STOCK!A369</f>
        <v>UB0251</v>
      </c>
      <c r="AI369" s="30">
        <v>0</v>
      </c>
    </row>
    <row r="370" spans="1:35" x14ac:dyDescent="0.15">
      <c r="A370" s="30" t="str">
        <f>STOCK!C370</f>
        <v>PRODUCT</v>
      </c>
      <c r="B370" s="30" t="str">
        <f>STOCK!D370</f>
        <v>Blusas</v>
      </c>
      <c r="C370" s="30" t="str">
        <f>STOCK!E370</f>
        <v>Top Manga Corta Amarillo</v>
      </c>
      <c r="D370" s="30" t="str">
        <f>STOCK!F370</f>
        <v>Talla XS</v>
      </c>
      <c r="E370" s="30" t="str">
        <f>STOCK!G370</f>
        <v>H&amp;M</v>
      </c>
      <c r="F370" s="30" t="e">
        <f>STOCK!#REF!</f>
        <v>#REF!</v>
      </c>
      <c r="G370" s="30" t="e">
        <f>STOCK!#REF!</f>
        <v>#REF!</v>
      </c>
      <c r="H370" s="30" t="e">
        <f>STOCK!#REF!</f>
        <v>#REF!</v>
      </c>
      <c r="I370" s="30" t="e">
        <f>STOCK!#REF!</f>
        <v>#REF!</v>
      </c>
      <c r="J370" s="30">
        <f>STOCK!H370</f>
        <v>10</v>
      </c>
      <c r="K370" s="30">
        <f>STOCK!I370</f>
        <v>9.1833333333333318</v>
      </c>
      <c r="L370" s="30" t="e">
        <f>STOCK!#REF!</f>
        <v>#REF!</v>
      </c>
      <c r="U370" s="30">
        <v>1</v>
      </c>
      <c r="V370" s="30">
        <f>STOCK!L370</f>
        <v>2</v>
      </c>
      <c r="X370" s="30">
        <v>0</v>
      </c>
      <c r="Y370" s="30">
        <f t="shared" si="6"/>
        <v>1</v>
      </c>
      <c r="AG370" s="30" t="str">
        <f>STOCK!A370</f>
        <v>UB0252</v>
      </c>
      <c r="AI370" s="30">
        <v>0</v>
      </c>
    </row>
    <row r="371" spans="1:35" x14ac:dyDescent="0.15">
      <c r="A371" s="30" t="str">
        <f>STOCK!C371</f>
        <v>PRODUCT</v>
      </c>
      <c r="B371" s="30" t="str">
        <f>STOCK!D371</f>
        <v>Blusas</v>
      </c>
      <c r="C371" s="30" t="str">
        <f>STOCK!E371</f>
        <v>Top Manga Corta Amarillo</v>
      </c>
      <c r="D371" s="30" t="str">
        <f>STOCK!F371</f>
        <v>Talla S</v>
      </c>
      <c r="E371" s="30" t="str">
        <f>STOCK!G371</f>
        <v>H&amp;M</v>
      </c>
      <c r="F371" s="30" t="e">
        <f>STOCK!#REF!</f>
        <v>#REF!</v>
      </c>
      <c r="G371" s="30" t="e">
        <f>STOCK!#REF!</f>
        <v>#REF!</v>
      </c>
      <c r="H371" s="30" t="e">
        <f>STOCK!#REF!</f>
        <v>#REF!</v>
      </c>
      <c r="I371" s="30" t="e">
        <f>STOCK!#REF!</f>
        <v>#REF!</v>
      </c>
      <c r="J371" s="30">
        <f>STOCK!H371</f>
        <v>10</v>
      </c>
      <c r="K371" s="30">
        <f>STOCK!I371</f>
        <v>9.0833333333333321</v>
      </c>
      <c r="L371" s="30" t="e">
        <f>STOCK!#REF!</f>
        <v>#REF!</v>
      </c>
      <c r="U371" s="30">
        <v>1</v>
      </c>
      <c r="V371" s="30">
        <f>STOCK!L371</f>
        <v>1</v>
      </c>
      <c r="X371" s="30">
        <v>0</v>
      </c>
      <c r="Y371" s="30">
        <f t="shared" si="6"/>
        <v>1</v>
      </c>
      <c r="AG371" s="30" t="str">
        <f>STOCK!A371</f>
        <v>UB0253</v>
      </c>
      <c r="AI371" s="30">
        <v>0</v>
      </c>
    </row>
    <row r="372" spans="1:35" x14ac:dyDescent="0.15">
      <c r="A372" s="30" t="str">
        <f>STOCK!C372</f>
        <v>PRODUCT</v>
      </c>
      <c r="B372" s="30" t="str">
        <f>STOCK!D372</f>
        <v>Blusas</v>
      </c>
      <c r="C372" s="30" t="str">
        <f>STOCK!E372</f>
        <v>Top Manga Corta Negro</v>
      </c>
      <c r="D372" s="30" t="str">
        <f>STOCK!F372</f>
        <v>Talla XS</v>
      </c>
      <c r="E372" s="30" t="str">
        <f>STOCK!G372</f>
        <v>H&amp;M</v>
      </c>
      <c r="F372" s="30" t="e">
        <f>STOCK!#REF!</f>
        <v>#REF!</v>
      </c>
      <c r="G372" s="30" t="e">
        <f>STOCK!#REF!</f>
        <v>#REF!</v>
      </c>
      <c r="H372" s="30" t="e">
        <f>STOCK!#REF!</f>
        <v>#REF!</v>
      </c>
      <c r="I372" s="30" t="e">
        <f>STOCK!#REF!</f>
        <v>#REF!</v>
      </c>
      <c r="J372" s="30">
        <f>STOCK!H372</f>
        <v>10</v>
      </c>
      <c r="K372" s="30">
        <f>STOCK!I372</f>
        <v>9.1833333333333318</v>
      </c>
      <c r="L372" s="30" t="e">
        <f>STOCK!#REF!</f>
        <v>#REF!</v>
      </c>
      <c r="U372" s="30">
        <v>1</v>
      </c>
      <c r="V372" s="30">
        <f>STOCK!L372</f>
        <v>2</v>
      </c>
      <c r="X372" s="30">
        <v>0</v>
      </c>
      <c r="Y372" s="30">
        <f t="shared" si="6"/>
        <v>1</v>
      </c>
      <c r="AG372" s="30" t="str">
        <f>STOCK!A372</f>
        <v>UB0254</v>
      </c>
      <c r="AI372" s="30">
        <v>0</v>
      </c>
    </row>
    <row r="373" spans="1:35" x14ac:dyDescent="0.15">
      <c r="A373" s="30" t="str">
        <f>STOCK!C373</f>
        <v>PRODUCT</v>
      </c>
      <c r="B373" s="30" t="str">
        <f>STOCK!D373</f>
        <v>Blusas</v>
      </c>
      <c r="C373" s="30" t="str">
        <f>STOCK!E373</f>
        <v>Top Manga Corta Negro</v>
      </c>
      <c r="D373" s="30" t="str">
        <f>STOCK!F373</f>
        <v>Talla S</v>
      </c>
      <c r="E373" s="30" t="str">
        <f>STOCK!G373</f>
        <v>H&amp;M</v>
      </c>
      <c r="F373" s="30" t="e">
        <f>STOCK!#REF!</f>
        <v>#REF!</v>
      </c>
      <c r="G373" s="30" t="e">
        <f>STOCK!#REF!</f>
        <v>#REF!</v>
      </c>
      <c r="H373" s="30" t="e">
        <f>STOCK!#REF!</f>
        <v>#REF!</v>
      </c>
      <c r="I373" s="30" t="e">
        <f>STOCK!#REF!</f>
        <v>#REF!</v>
      </c>
      <c r="J373" s="30">
        <f>STOCK!H373</f>
        <v>10</v>
      </c>
      <c r="K373" s="30">
        <f>STOCK!I373</f>
        <v>9.0833333333333321</v>
      </c>
      <c r="L373" s="30" t="e">
        <f>STOCK!#REF!</f>
        <v>#REF!</v>
      </c>
      <c r="U373" s="30">
        <v>1</v>
      </c>
      <c r="V373" s="30">
        <f>STOCK!L373</f>
        <v>0</v>
      </c>
      <c r="X373" s="30">
        <v>0</v>
      </c>
      <c r="Y373" s="30">
        <f t="shared" si="6"/>
        <v>0</v>
      </c>
      <c r="AG373" s="30" t="str">
        <f>STOCK!A373</f>
        <v>UB0255</v>
      </c>
      <c r="AI373" s="30">
        <v>0</v>
      </c>
    </row>
    <row r="374" spans="1:35" x14ac:dyDescent="0.15">
      <c r="A374" s="30" t="str">
        <f>STOCK!C374</f>
        <v>PRODUCT</v>
      </c>
      <c r="B374" s="30" t="str">
        <f>STOCK!D374</f>
        <v>Accesorios</v>
      </c>
      <c r="C374" s="30" t="str">
        <f>STOCK!E374</f>
        <v>Gorra de Malla</v>
      </c>
      <c r="D374" s="30" t="str">
        <f>STOCK!F374</f>
        <v>Talla Única</v>
      </c>
      <c r="E374" s="30" t="str">
        <f>STOCK!G374</f>
        <v>H&amp;M</v>
      </c>
      <c r="F374" s="30" t="e">
        <f>STOCK!#REF!</f>
        <v>#REF!</v>
      </c>
      <c r="G374" s="30" t="e">
        <f>STOCK!#REF!</f>
        <v>#REF!</v>
      </c>
      <c r="H374" s="30" t="e">
        <f>STOCK!#REF!</f>
        <v>#REF!</v>
      </c>
      <c r="I374" s="30" t="e">
        <f>STOCK!#REF!</f>
        <v>#REF!</v>
      </c>
      <c r="J374" s="30">
        <f>STOCK!H374</f>
        <v>0</v>
      </c>
      <c r="K374" s="30">
        <f>STOCK!I374</f>
        <v>17.333333333333332</v>
      </c>
      <c r="L374" s="30" t="e">
        <f>STOCK!#REF!</f>
        <v>#REF!</v>
      </c>
      <c r="U374" s="30">
        <v>1</v>
      </c>
      <c r="V374" s="30">
        <f>STOCK!L374</f>
        <v>0</v>
      </c>
      <c r="X374" s="30">
        <v>0</v>
      </c>
      <c r="Y374" s="30">
        <f t="shared" si="6"/>
        <v>0</v>
      </c>
      <c r="AG374" s="30" t="str">
        <f>STOCK!A374</f>
        <v>UB0256</v>
      </c>
      <c r="AI374" s="30">
        <v>0</v>
      </c>
    </row>
    <row r="375" spans="1:35" x14ac:dyDescent="0.15">
      <c r="A375" s="30" t="str">
        <f>STOCK!C375</f>
        <v>PRODUCT</v>
      </c>
      <c r="B375" s="30" t="str">
        <f>STOCK!D375</f>
        <v>Accesorios</v>
      </c>
      <c r="C375" s="30" t="str">
        <f>STOCK!E375</f>
        <v>Visera Rosa</v>
      </c>
      <c r="D375" s="30" t="str">
        <f>STOCK!F375</f>
        <v>Talla Única</v>
      </c>
      <c r="E375" s="30" t="str">
        <f>STOCK!G375</f>
        <v>H&amp;M</v>
      </c>
      <c r="F375" s="30" t="e">
        <f>STOCK!#REF!</f>
        <v>#REF!</v>
      </c>
      <c r="G375" s="30" t="e">
        <f>STOCK!#REF!</f>
        <v>#REF!</v>
      </c>
      <c r="H375" s="30" t="e">
        <f>STOCK!#REF!</f>
        <v>#REF!</v>
      </c>
      <c r="I375" s="30" t="e">
        <f>STOCK!#REF!</f>
        <v>#REF!</v>
      </c>
      <c r="J375" s="30">
        <f>STOCK!H375</f>
        <v>15</v>
      </c>
      <c r="K375" s="30">
        <f>STOCK!I375</f>
        <v>17.433333333333334</v>
      </c>
      <c r="L375" s="30" t="e">
        <f>STOCK!#REF!</f>
        <v>#REF!</v>
      </c>
      <c r="U375" s="30">
        <v>1</v>
      </c>
      <c r="V375" s="30">
        <f>STOCK!L375</f>
        <v>2</v>
      </c>
      <c r="X375" s="30">
        <v>0</v>
      </c>
      <c r="Y375" s="30">
        <f t="shared" si="6"/>
        <v>1</v>
      </c>
      <c r="AG375" s="30" t="str">
        <f>STOCK!A375</f>
        <v>UB0257</v>
      </c>
      <c r="AI375" s="30">
        <v>0</v>
      </c>
    </row>
    <row r="376" spans="1:35" x14ac:dyDescent="0.15">
      <c r="A376" s="30" t="str">
        <f>STOCK!C376</f>
        <v>PRODUCT</v>
      </c>
      <c r="B376" s="30" t="str">
        <f>STOCK!D376</f>
        <v>Bermudas</v>
      </c>
      <c r="C376" s="30" t="str">
        <f>STOCK!E376</f>
        <v>Bermuda denim</v>
      </c>
      <c r="D376" s="30" t="str">
        <f>STOCK!F376</f>
        <v>Talla M</v>
      </c>
      <c r="E376" s="30" t="str">
        <f>STOCK!G376</f>
        <v>H&amp;M</v>
      </c>
      <c r="F376" s="30" t="e">
        <f>STOCK!#REF!</f>
        <v>#REF!</v>
      </c>
      <c r="G376" s="30" t="e">
        <f>STOCK!#REF!</f>
        <v>#REF!</v>
      </c>
      <c r="H376" s="30" t="e">
        <f>STOCK!#REF!</f>
        <v>#REF!</v>
      </c>
      <c r="I376" s="30" t="e">
        <f>STOCK!#REF!</f>
        <v>#REF!</v>
      </c>
      <c r="J376" s="30">
        <f>STOCK!H376</f>
        <v>19</v>
      </c>
      <c r="K376" s="30">
        <f>STOCK!I376</f>
        <v>19.583333333333332</v>
      </c>
      <c r="L376" s="30" t="e">
        <f>STOCK!#REF!</f>
        <v>#REF!</v>
      </c>
      <c r="U376" s="30">
        <v>1</v>
      </c>
      <c r="V376" s="30">
        <f>STOCK!L376</f>
        <v>0</v>
      </c>
      <c r="X376" s="30">
        <v>0</v>
      </c>
      <c r="Y376" s="30">
        <f t="shared" si="6"/>
        <v>0</v>
      </c>
      <c r="AG376" s="30" t="str">
        <f>STOCK!A376</f>
        <v>UB0258</v>
      </c>
      <c r="AI376" s="30">
        <v>0</v>
      </c>
    </row>
    <row r="377" spans="1:35" x14ac:dyDescent="0.15">
      <c r="A377" s="30" t="str">
        <f>STOCK!C377</f>
        <v>PRODUCT</v>
      </c>
      <c r="B377" s="30" t="str">
        <f>STOCK!D377</f>
        <v>Bermudas</v>
      </c>
      <c r="C377" s="30" t="str">
        <f>STOCK!E377</f>
        <v>Bermuda denim</v>
      </c>
      <c r="D377" s="30" t="str">
        <f>STOCK!F377</f>
        <v>Talla S</v>
      </c>
      <c r="E377" s="30" t="str">
        <f>STOCK!G377</f>
        <v>H&amp;M</v>
      </c>
      <c r="F377" s="30" t="e">
        <f>STOCK!#REF!</f>
        <v>#REF!</v>
      </c>
      <c r="G377" s="30" t="e">
        <f>STOCK!#REF!</f>
        <v>#REF!</v>
      </c>
      <c r="H377" s="30" t="e">
        <f>STOCK!#REF!</f>
        <v>#REF!</v>
      </c>
      <c r="I377" s="30" t="e">
        <f>STOCK!#REF!</f>
        <v>#REF!</v>
      </c>
      <c r="J377" s="30">
        <f>STOCK!H377</f>
        <v>0</v>
      </c>
      <c r="K377" s="30">
        <f>STOCK!I377</f>
        <v>40.5</v>
      </c>
      <c r="L377" s="30" t="e">
        <f>STOCK!#REF!</f>
        <v>#REF!</v>
      </c>
      <c r="U377" s="30">
        <v>1</v>
      </c>
      <c r="V377" s="30">
        <f>STOCK!L377</f>
        <v>0</v>
      </c>
      <c r="X377" s="30">
        <v>0</v>
      </c>
      <c r="Y377" s="30">
        <f t="shared" si="6"/>
        <v>0</v>
      </c>
      <c r="AG377" s="30" t="str">
        <f>STOCK!A377</f>
        <v>P0024</v>
      </c>
      <c r="AI377" s="30">
        <v>0</v>
      </c>
    </row>
    <row r="378" spans="1:35" x14ac:dyDescent="0.15">
      <c r="A378" s="30" t="str">
        <f>STOCK!C378</f>
        <v>PRODUCT</v>
      </c>
      <c r="B378" s="30" t="str">
        <f>STOCK!D378</f>
        <v>Trajes de baño</v>
      </c>
      <c r="C378" s="30" t="str">
        <f>STOCK!E378</f>
        <v>Bañador atado a los lados</v>
      </c>
      <c r="D378" s="30" t="str">
        <f>STOCK!F378</f>
        <v>Talla L</v>
      </c>
      <c r="E378" s="30" t="str">
        <f>STOCK!G378</f>
        <v>SHEIN</v>
      </c>
      <c r="F378" s="30" t="e">
        <f>STOCK!#REF!</f>
        <v>#REF!</v>
      </c>
      <c r="G378" s="30" t="e">
        <f>STOCK!#REF!</f>
        <v>#REF!</v>
      </c>
      <c r="H378" s="30" t="e">
        <f>STOCK!#REF!</f>
        <v>#REF!</v>
      </c>
      <c r="I378" s="30" t="e">
        <f>STOCK!#REF!</f>
        <v>#REF!</v>
      </c>
      <c r="J378" s="30">
        <f>STOCK!H378</f>
        <v>20</v>
      </c>
      <c r="K378" s="30">
        <f>STOCK!I378</f>
        <v>19.25</v>
      </c>
      <c r="L378" s="30" t="e">
        <f>STOCK!#REF!</f>
        <v>#REF!</v>
      </c>
      <c r="U378" s="30">
        <v>1</v>
      </c>
      <c r="V378" s="30">
        <f>STOCK!L378</f>
        <v>0</v>
      </c>
      <c r="X378" s="30">
        <v>0</v>
      </c>
      <c r="Y378" s="30">
        <f t="shared" si="6"/>
        <v>0</v>
      </c>
      <c r="AG378" s="30" t="str">
        <f>STOCK!A378</f>
        <v>UB0259</v>
      </c>
      <c r="AI378" s="30">
        <v>0</v>
      </c>
    </row>
    <row r="379" spans="1:35" x14ac:dyDescent="0.15">
      <c r="A379" s="30" t="str">
        <f>STOCK!C379</f>
        <v>PRODUCT</v>
      </c>
      <c r="B379" s="30" t="str">
        <f>STOCK!D379</f>
        <v>Trajes de baño</v>
      </c>
      <c r="C379" s="30" t="str">
        <f>STOCK!E379</f>
        <v>Bañador floreado</v>
      </c>
      <c r="D379" s="30" t="str">
        <f>STOCK!F379</f>
        <v>Talla L</v>
      </c>
      <c r="E379" s="30" t="str">
        <f>STOCK!G379</f>
        <v>SHEIN</v>
      </c>
      <c r="F379" s="30" t="e">
        <f>STOCK!#REF!</f>
        <v>#REF!</v>
      </c>
      <c r="G379" s="30" t="e">
        <f>STOCK!#REF!</f>
        <v>#REF!</v>
      </c>
      <c r="H379" s="30" t="e">
        <f>STOCK!#REF!</f>
        <v>#REF!</v>
      </c>
      <c r="I379" s="30" t="e">
        <f>STOCK!#REF!</f>
        <v>#REF!</v>
      </c>
      <c r="J379" s="30">
        <f>STOCK!H379</f>
        <v>20</v>
      </c>
      <c r="K379" s="30">
        <f>STOCK!I379</f>
        <v>17.583333333333332</v>
      </c>
      <c r="L379" s="30" t="e">
        <f>STOCK!#REF!</f>
        <v>#REF!</v>
      </c>
      <c r="U379" s="30">
        <v>1</v>
      </c>
      <c r="V379" s="30">
        <f>STOCK!L379</f>
        <v>0</v>
      </c>
      <c r="X379" s="30">
        <v>0</v>
      </c>
      <c r="Y379" s="30">
        <f t="shared" si="6"/>
        <v>0</v>
      </c>
      <c r="AG379" s="30" t="str">
        <f>STOCK!A379</f>
        <v>UB0260</v>
      </c>
      <c r="AI379" s="30">
        <v>0</v>
      </c>
    </row>
    <row r="380" spans="1:35" x14ac:dyDescent="0.15">
      <c r="A380" s="30" t="str">
        <f>STOCK!C380</f>
        <v>PRODUCT</v>
      </c>
      <c r="B380" s="30" t="str">
        <f>STOCK!D380</f>
        <v>Trajes de baño</v>
      </c>
      <c r="C380" s="30" t="str">
        <f>STOCK!E380</f>
        <v>Bañador estampado animal print</v>
      </c>
      <c r="D380" s="30" t="str">
        <f>STOCK!F380</f>
        <v>Talla S</v>
      </c>
      <c r="E380" s="30" t="str">
        <f>STOCK!G380</f>
        <v>SHEIN</v>
      </c>
      <c r="F380" s="30" t="e">
        <f>STOCK!#REF!</f>
        <v>#REF!</v>
      </c>
      <c r="G380" s="30" t="e">
        <f>STOCK!#REF!</f>
        <v>#REF!</v>
      </c>
      <c r="H380" s="30" t="e">
        <f>STOCK!#REF!</f>
        <v>#REF!</v>
      </c>
      <c r="I380" s="30" t="e">
        <f>STOCK!#REF!</f>
        <v>#REF!</v>
      </c>
      <c r="J380" s="30">
        <f>STOCK!H380</f>
        <v>15</v>
      </c>
      <c r="K380" s="30">
        <f>STOCK!I380</f>
        <v>10.916666666666666</v>
      </c>
      <c r="L380" s="30" t="e">
        <f>STOCK!#REF!</f>
        <v>#REF!</v>
      </c>
      <c r="U380" s="30">
        <v>1</v>
      </c>
      <c r="V380" s="30">
        <f>STOCK!L380</f>
        <v>3</v>
      </c>
      <c r="X380" s="30">
        <v>0</v>
      </c>
      <c r="Y380" s="30">
        <f t="shared" si="6"/>
        <v>1</v>
      </c>
      <c r="AG380" s="30" t="str">
        <f>STOCK!A380</f>
        <v>UB0261</v>
      </c>
      <c r="AI380" s="30">
        <v>0</v>
      </c>
    </row>
    <row r="381" spans="1:35" x14ac:dyDescent="0.15">
      <c r="A381" s="30" t="str">
        <f>STOCK!C381</f>
        <v>PRODUCT</v>
      </c>
      <c r="B381" s="30" t="str">
        <f>STOCK!D381</f>
        <v>Partes-de-abajo</v>
      </c>
      <c r="C381" s="30" t="str">
        <f>STOCK!E381</f>
        <v>Short corto con cordón lateral</v>
      </c>
      <c r="D381" s="30" t="str">
        <f>STOCK!F381</f>
        <v>Talla XS</v>
      </c>
      <c r="E381" s="30" t="str">
        <f>STOCK!G381</f>
        <v>SHEIN</v>
      </c>
      <c r="F381" s="30" t="e">
        <f>STOCK!#REF!</f>
        <v>#REF!</v>
      </c>
      <c r="G381" s="30" t="e">
        <f>STOCK!#REF!</f>
        <v>#REF!</v>
      </c>
      <c r="H381" s="30" t="e">
        <f>STOCK!#REF!</f>
        <v>#REF!</v>
      </c>
      <c r="I381" s="30" t="e">
        <f>STOCK!#REF!</f>
        <v>#REF!</v>
      </c>
      <c r="J381" s="30">
        <f>STOCK!H381</f>
        <v>18</v>
      </c>
      <c r="K381" s="30">
        <f>STOCK!I381</f>
        <v>13.416666666666668</v>
      </c>
      <c r="L381" s="30" t="e">
        <f>STOCK!#REF!</f>
        <v>#REF!</v>
      </c>
      <c r="U381" s="30">
        <v>1</v>
      </c>
      <c r="V381" s="30">
        <f>STOCK!L381</f>
        <v>1</v>
      </c>
      <c r="X381" s="30">
        <v>0</v>
      </c>
      <c r="Y381" s="30">
        <f t="shared" si="6"/>
        <v>1</v>
      </c>
      <c r="AG381" s="30" t="str">
        <f>STOCK!A381</f>
        <v>UB0262</v>
      </c>
      <c r="AI381" s="30">
        <v>0</v>
      </c>
    </row>
    <row r="382" spans="1:35" x14ac:dyDescent="0.15">
      <c r="A382" s="30" t="str">
        <f>STOCK!C382</f>
        <v>PRODUCT</v>
      </c>
      <c r="B382" s="30" t="str">
        <f>STOCK!D382</f>
        <v>Vestidos</v>
      </c>
      <c r="C382" s="30" t="str">
        <f>STOCK!E382</f>
        <v>Vestido Slip Satinado</v>
      </c>
      <c r="D382" s="30" t="str">
        <f>STOCK!F382</f>
        <v>Talla M</v>
      </c>
      <c r="E382" s="30" t="str">
        <f>STOCK!G382</f>
        <v>SHEIN</v>
      </c>
      <c r="F382" s="30" t="e">
        <f>STOCK!#REF!</f>
        <v>#REF!</v>
      </c>
      <c r="G382" s="30" t="e">
        <f>STOCK!#REF!</f>
        <v>#REF!</v>
      </c>
      <c r="H382" s="30" t="e">
        <f>STOCK!#REF!</f>
        <v>#REF!</v>
      </c>
      <c r="I382" s="30" t="e">
        <f>STOCK!#REF!</f>
        <v>#REF!</v>
      </c>
      <c r="J382" s="30">
        <f>STOCK!H382</f>
        <v>15</v>
      </c>
      <c r="K382" s="30">
        <f>STOCK!I382</f>
        <v>12.85</v>
      </c>
      <c r="L382" s="30" t="e">
        <f>STOCK!#REF!</f>
        <v>#REF!</v>
      </c>
      <c r="U382" s="30">
        <v>1</v>
      </c>
      <c r="V382" s="30">
        <f>STOCK!L382</f>
        <v>2</v>
      </c>
      <c r="X382" s="30">
        <v>0</v>
      </c>
      <c r="Y382" s="30">
        <f t="shared" si="6"/>
        <v>1</v>
      </c>
      <c r="AG382" s="30" t="str">
        <f>STOCK!A382</f>
        <v>UB0263</v>
      </c>
      <c r="AI382" s="30">
        <v>0</v>
      </c>
    </row>
    <row r="383" spans="1:35" x14ac:dyDescent="0.15">
      <c r="A383" s="30" t="str">
        <f>STOCK!C383</f>
        <v>PRODUCT</v>
      </c>
      <c r="B383" s="30" t="str">
        <f>STOCK!D383</f>
        <v>Trajes de baño</v>
      </c>
      <c r="C383" s="30" t="str">
        <f>STOCK!E383</f>
        <v xml:space="preserve"> Bañador espalda descubierta</v>
      </c>
      <c r="D383" s="30" t="str">
        <f>STOCK!F383</f>
        <v>Talla M</v>
      </c>
      <c r="E383" s="30" t="str">
        <f>STOCK!G383</f>
        <v>SHEIN</v>
      </c>
      <c r="F383" s="30" t="e">
        <f>STOCK!#REF!</f>
        <v>#REF!</v>
      </c>
      <c r="G383" s="30" t="e">
        <f>STOCK!#REF!</f>
        <v>#REF!</v>
      </c>
      <c r="H383" s="30" t="e">
        <f>STOCK!#REF!</f>
        <v>#REF!</v>
      </c>
      <c r="I383" s="30" t="e">
        <f>STOCK!#REF!</f>
        <v>#REF!</v>
      </c>
      <c r="J383" s="30">
        <f>STOCK!H383</f>
        <v>20</v>
      </c>
      <c r="K383" s="30">
        <f>STOCK!I383</f>
        <v>23.333333333333332</v>
      </c>
      <c r="L383" s="30" t="e">
        <f>STOCK!#REF!</f>
        <v>#REF!</v>
      </c>
      <c r="U383" s="30">
        <v>1</v>
      </c>
      <c r="V383" s="30">
        <f>STOCK!L383</f>
        <v>0</v>
      </c>
      <c r="X383" s="30">
        <v>0</v>
      </c>
      <c r="Y383" s="30">
        <f t="shared" si="6"/>
        <v>0</v>
      </c>
      <c r="AG383" s="30" t="str">
        <f>STOCK!A383</f>
        <v>UB0264</v>
      </c>
      <c r="AI383" s="30">
        <v>0</v>
      </c>
    </row>
    <row r="384" spans="1:35" x14ac:dyDescent="0.15">
      <c r="A384" s="30" t="str">
        <f>STOCK!C384</f>
        <v>PRODUCT</v>
      </c>
      <c r="B384" s="30" t="str">
        <f>STOCK!D384</f>
        <v>Trajes de baño</v>
      </c>
      <c r="C384" s="30" t="str">
        <f>STOCK!E384</f>
        <v>Bañador a rayas con lazo</v>
      </c>
      <c r="D384" s="30" t="str">
        <f>STOCK!F384</f>
        <v>Talla S</v>
      </c>
      <c r="E384" s="30" t="str">
        <f>STOCK!G384</f>
        <v>SHEIN</v>
      </c>
      <c r="F384" s="30" t="e">
        <f>STOCK!#REF!</f>
        <v>#REF!</v>
      </c>
      <c r="G384" s="30" t="e">
        <f>STOCK!#REF!</f>
        <v>#REF!</v>
      </c>
      <c r="H384" s="30" t="e">
        <f>STOCK!#REF!</f>
        <v>#REF!</v>
      </c>
      <c r="I384" s="30" t="e">
        <f>STOCK!#REF!</f>
        <v>#REF!</v>
      </c>
      <c r="J384" s="30">
        <f>STOCK!H384</f>
        <v>18</v>
      </c>
      <c r="K384" s="30">
        <f>STOCK!I384</f>
        <v>14.25</v>
      </c>
      <c r="L384" s="30" t="e">
        <f>STOCK!#REF!</f>
        <v>#REF!</v>
      </c>
      <c r="U384" s="30">
        <v>1</v>
      </c>
      <c r="V384" s="30">
        <f>STOCK!L384</f>
        <v>1</v>
      </c>
      <c r="X384" s="30">
        <v>0</v>
      </c>
      <c r="Y384" s="30">
        <f t="shared" si="6"/>
        <v>1</v>
      </c>
      <c r="AG384" s="30" t="str">
        <f>STOCK!A384</f>
        <v>UB0265</v>
      </c>
      <c r="AI384" s="30">
        <v>0</v>
      </c>
    </row>
    <row r="385" spans="1:35" x14ac:dyDescent="0.15">
      <c r="A385" s="30" t="str">
        <f>STOCK!C385</f>
        <v>PRODUCT</v>
      </c>
      <c r="B385" s="30" t="str">
        <f>STOCK!D385</f>
        <v>Trajes de baño</v>
      </c>
      <c r="C385" s="30" t="str">
        <f>STOCK!E385</f>
        <v>Bañador estampado contraste</v>
      </c>
      <c r="D385" s="30" t="str">
        <f>STOCK!F385</f>
        <v>Talla XS</v>
      </c>
      <c r="E385" s="30" t="str">
        <f>STOCK!G385</f>
        <v>SHEIN</v>
      </c>
      <c r="F385" s="30" t="e">
        <f>STOCK!#REF!</f>
        <v>#REF!</v>
      </c>
      <c r="G385" s="30" t="e">
        <f>STOCK!#REF!</f>
        <v>#REF!</v>
      </c>
      <c r="H385" s="30" t="e">
        <f>STOCK!#REF!</f>
        <v>#REF!</v>
      </c>
      <c r="I385" s="30" t="e">
        <f>STOCK!#REF!</f>
        <v>#REF!</v>
      </c>
      <c r="J385" s="30">
        <f>STOCK!H385</f>
        <v>18</v>
      </c>
      <c r="K385" s="30">
        <f>STOCK!I385</f>
        <v>11.75</v>
      </c>
      <c r="L385" s="30" t="e">
        <f>STOCK!#REF!</f>
        <v>#REF!</v>
      </c>
      <c r="U385" s="30">
        <v>1</v>
      </c>
      <c r="V385" s="30">
        <f>STOCK!L385</f>
        <v>3</v>
      </c>
      <c r="X385" s="30">
        <v>0</v>
      </c>
      <c r="Y385" s="30">
        <f t="shared" si="6"/>
        <v>1</v>
      </c>
      <c r="AG385" s="30" t="str">
        <f>STOCK!A385</f>
        <v>UB0266</v>
      </c>
      <c r="AI385" s="30">
        <v>0</v>
      </c>
    </row>
    <row r="386" spans="1:35" x14ac:dyDescent="0.15">
      <c r="A386" s="30" t="str">
        <f>STOCK!C386</f>
        <v>PRODUCT</v>
      </c>
      <c r="B386" s="30" t="str">
        <f>STOCK!D386</f>
        <v>Vestidos</v>
      </c>
      <c r="C386" s="30" t="str">
        <f>STOCK!E386</f>
        <v>Vestido slip de espalda corrida</v>
      </c>
      <c r="D386" s="30" t="str">
        <f>STOCK!F386</f>
        <v>Talla L</v>
      </c>
      <c r="E386" s="30" t="str">
        <f>STOCK!G386</f>
        <v>SHEIN</v>
      </c>
      <c r="F386" s="30" t="e">
        <f>STOCK!#REF!</f>
        <v>#REF!</v>
      </c>
      <c r="G386" s="30" t="e">
        <f>STOCK!#REF!</f>
        <v>#REF!</v>
      </c>
      <c r="H386" s="30" t="e">
        <f>STOCK!#REF!</f>
        <v>#REF!</v>
      </c>
      <c r="I386" s="30" t="e">
        <f>STOCK!#REF!</f>
        <v>#REF!</v>
      </c>
      <c r="J386" s="30">
        <f>STOCK!H386</f>
        <v>12</v>
      </c>
      <c r="K386" s="30">
        <f>STOCK!I386</f>
        <v>10.266666666666666</v>
      </c>
      <c r="L386" s="30" t="e">
        <f>STOCK!#REF!</f>
        <v>#REF!</v>
      </c>
      <c r="U386" s="30">
        <v>1</v>
      </c>
      <c r="V386" s="30">
        <f>STOCK!L386</f>
        <v>2</v>
      </c>
      <c r="X386" s="30">
        <v>0</v>
      </c>
      <c r="Y386" s="30">
        <f t="shared" si="6"/>
        <v>1</v>
      </c>
      <c r="AG386" s="30" t="str">
        <f>STOCK!A386</f>
        <v>UB0267</v>
      </c>
      <c r="AI386" s="30">
        <v>0</v>
      </c>
    </row>
    <row r="387" spans="1:35" x14ac:dyDescent="0.15">
      <c r="A387" s="30" t="str">
        <f>STOCK!C387</f>
        <v>PRODUCT</v>
      </c>
      <c r="B387" s="30" t="str">
        <f>STOCK!D387</f>
        <v>Blusas</v>
      </c>
      <c r="C387" s="30" t="str">
        <f>STOCK!E387</f>
        <v>Top de cuello asimétrico</v>
      </c>
      <c r="D387" s="30" t="str">
        <f>STOCK!F387</f>
        <v>Talla S</v>
      </c>
      <c r="E387" s="30" t="str">
        <f>STOCK!G387</f>
        <v>SHEIN</v>
      </c>
      <c r="F387" s="30" t="e">
        <f>STOCK!#REF!</f>
        <v>#REF!</v>
      </c>
      <c r="G387" s="30" t="e">
        <f>STOCK!#REF!</f>
        <v>#REF!</v>
      </c>
      <c r="H387" s="30" t="e">
        <f>STOCK!#REF!</f>
        <v>#REF!</v>
      </c>
      <c r="I387" s="30" t="e">
        <f>STOCK!#REF!</f>
        <v>#REF!</v>
      </c>
      <c r="J387" s="30">
        <f>STOCK!H387</f>
        <v>10</v>
      </c>
      <c r="K387" s="30">
        <f>STOCK!I387</f>
        <v>9.3333333333333339</v>
      </c>
      <c r="L387" s="30" t="e">
        <f>STOCK!#REF!</f>
        <v>#REF!</v>
      </c>
      <c r="U387" s="30">
        <v>1</v>
      </c>
      <c r="V387" s="30">
        <f>STOCK!L387</f>
        <v>1</v>
      </c>
      <c r="X387" s="30">
        <v>0</v>
      </c>
      <c r="Y387" s="30">
        <f t="shared" si="6"/>
        <v>1</v>
      </c>
      <c r="AG387" s="30" t="str">
        <f>STOCK!A387</f>
        <v>UB0268</v>
      </c>
      <c r="AI387" s="30">
        <v>0</v>
      </c>
    </row>
    <row r="388" spans="1:35" x14ac:dyDescent="0.15">
      <c r="A388" s="30" t="str">
        <f>STOCK!C388</f>
        <v>PRODUCT</v>
      </c>
      <c r="B388" s="30" t="str">
        <f>STOCK!D388</f>
        <v>Blusas</v>
      </c>
      <c r="C388" s="30" t="str">
        <f>STOCK!E388</f>
        <v>Blusa verde menta vuelos</v>
      </c>
      <c r="D388" s="30" t="str">
        <f>STOCK!F388</f>
        <v>Talla XL</v>
      </c>
      <c r="E388" s="30" t="str">
        <f>STOCK!G388</f>
        <v>SHEIN</v>
      </c>
      <c r="F388" s="30" t="e">
        <f>STOCK!#REF!</f>
        <v>#REF!</v>
      </c>
      <c r="G388" s="30" t="e">
        <f>STOCK!#REF!</f>
        <v>#REF!</v>
      </c>
      <c r="H388" s="30" t="e">
        <f>STOCK!#REF!</f>
        <v>#REF!</v>
      </c>
      <c r="I388" s="30" t="e">
        <f>STOCK!#REF!</f>
        <v>#REF!</v>
      </c>
      <c r="J388" s="30">
        <f>STOCK!H388</f>
        <v>10</v>
      </c>
      <c r="K388" s="30">
        <f>STOCK!I388</f>
        <v>10.166666666666666</v>
      </c>
      <c r="L388" s="30" t="e">
        <f>STOCK!#REF!</f>
        <v>#REF!</v>
      </c>
      <c r="U388" s="30">
        <v>1</v>
      </c>
      <c r="V388" s="30">
        <f>STOCK!L388</f>
        <v>3</v>
      </c>
      <c r="X388" s="30">
        <v>0</v>
      </c>
      <c r="Y388" s="30">
        <f t="shared" si="6"/>
        <v>1</v>
      </c>
      <c r="AG388" s="30" t="str">
        <f>STOCK!A388</f>
        <v>UB0269</v>
      </c>
      <c r="AI388" s="30">
        <v>0</v>
      </c>
    </row>
    <row r="389" spans="1:35" x14ac:dyDescent="0.15">
      <c r="A389" s="30" t="str">
        <f>STOCK!C389</f>
        <v>PRODUCT</v>
      </c>
      <c r="B389" s="30" t="str">
        <f>STOCK!D389</f>
        <v>Blusas</v>
      </c>
      <c r="C389" s="30" t="str">
        <f>STOCK!E389</f>
        <v>Blusa atada bohemia</v>
      </c>
      <c r="D389" s="30" t="str">
        <f>STOCK!F389</f>
        <v>Talla S</v>
      </c>
      <c r="E389" s="30" t="str">
        <f>STOCK!G389</f>
        <v>SHEIN</v>
      </c>
      <c r="F389" s="30" t="e">
        <f>STOCK!#REF!</f>
        <v>#REF!</v>
      </c>
      <c r="G389" s="30" t="e">
        <f>STOCK!#REF!</f>
        <v>#REF!</v>
      </c>
      <c r="H389" s="30" t="e">
        <f>STOCK!#REF!</f>
        <v>#REF!</v>
      </c>
      <c r="I389" s="30" t="e">
        <f>STOCK!#REF!</f>
        <v>#REF!</v>
      </c>
      <c r="J389" s="30">
        <f>STOCK!H389</f>
        <v>14</v>
      </c>
      <c r="K389" s="30">
        <f>STOCK!I389</f>
        <v>12</v>
      </c>
      <c r="L389" s="30" t="e">
        <f>STOCK!#REF!</f>
        <v>#REF!</v>
      </c>
      <c r="U389" s="30">
        <v>1</v>
      </c>
      <c r="V389" s="30">
        <f>STOCK!L389</f>
        <v>1</v>
      </c>
      <c r="X389" s="30">
        <v>0</v>
      </c>
      <c r="Y389" s="30">
        <f t="shared" si="6"/>
        <v>1</v>
      </c>
      <c r="AG389" s="30" t="str">
        <f>STOCK!A389</f>
        <v>BU0270</v>
      </c>
      <c r="AI389" s="30">
        <v>0</v>
      </c>
    </row>
    <row r="390" spans="1:35" x14ac:dyDescent="0.15">
      <c r="A390" s="30" t="str">
        <f>STOCK!C390</f>
        <v>PRODUCT</v>
      </c>
      <c r="B390" s="30" t="str">
        <f>STOCK!D390</f>
        <v>Blusas</v>
      </c>
      <c r="C390" s="30" t="str">
        <f>STOCK!E390</f>
        <v>Blusa estampada amplia</v>
      </c>
      <c r="D390" s="30" t="str">
        <f>STOCK!F390</f>
        <v>Talla S</v>
      </c>
      <c r="E390" s="30" t="str">
        <f>STOCK!G390</f>
        <v>SHEIN</v>
      </c>
      <c r="F390" s="30" t="e">
        <f>STOCK!#REF!</f>
        <v>#REF!</v>
      </c>
      <c r="G390" s="30" t="e">
        <f>STOCK!#REF!</f>
        <v>#REF!</v>
      </c>
      <c r="H390" s="30" t="e">
        <f>STOCK!#REF!</f>
        <v>#REF!</v>
      </c>
      <c r="I390" s="30" t="e">
        <f>STOCK!#REF!</f>
        <v>#REF!</v>
      </c>
      <c r="J390" s="30">
        <f>STOCK!H390</f>
        <v>10</v>
      </c>
      <c r="K390" s="30">
        <f>STOCK!I390</f>
        <v>10.166666666666666</v>
      </c>
      <c r="L390" s="30" t="e">
        <f>STOCK!#REF!</f>
        <v>#REF!</v>
      </c>
      <c r="U390" s="30">
        <v>1</v>
      </c>
      <c r="V390" s="30">
        <f>STOCK!L390</f>
        <v>1</v>
      </c>
      <c r="X390" s="30">
        <v>0</v>
      </c>
      <c r="Y390" s="30">
        <f t="shared" ref="Y390:Y453" si="7">IF(V390&gt;0,1,0)</f>
        <v>1</v>
      </c>
      <c r="AG390" s="30" t="str">
        <f>STOCK!A390</f>
        <v>BU0271</v>
      </c>
      <c r="AI390" s="30">
        <v>0</v>
      </c>
    </row>
    <row r="391" spans="1:35" x14ac:dyDescent="0.15">
      <c r="A391" s="30" t="str">
        <f>STOCK!C391</f>
        <v>PRODUCT</v>
      </c>
      <c r="B391" s="30" t="str">
        <f>STOCK!D391</f>
        <v>Trajes de baño</v>
      </c>
      <c r="C391" s="30" t="str">
        <f>STOCK!E391</f>
        <v>Bikini Satinado</v>
      </c>
      <c r="D391" s="30" t="str">
        <f>STOCK!F391</f>
        <v>Talla XS</v>
      </c>
      <c r="E391" s="30" t="str">
        <f>STOCK!G391</f>
        <v>SHEIN</v>
      </c>
      <c r="F391" s="30" t="e">
        <f>STOCK!#REF!</f>
        <v>#REF!</v>
      </c>
      <c r="G391" s="30" t="e">
        <f>STOCK!#REF!</f>
        <v>#REF!</v>
      </c>
      <c r="H391" s="30" t="e">
        <f>STOCK!#REF!</f>
        <v>#REF!</v>
      </c>
      <c r="I391" s="30" t="e">
        <f>STOCK!#REF!</f>
        <v>#REF!</v>
      </c>
      <c r="J391" s="30">
        <f>STOCK!H391</f>
        <v>15</v>
      </c>
      <c r="K391" s="30">
        <f>STOCK!I391</f>
        <v>9.8333333333333321</v>
      </c>
      <c r="L391" s="30" t="e">
        <f>STOCK!#REF!</f>
        <v>#REF!</v>
      </c>
      <c r="U391" s="30">
        <v>1</v>
      </c>
      <c r="V391" s="30">
        <f>STOCK!L391</f>
        <v>1</v>
      </c>
      <c r="X391" s="30">
        <v>0</v>
      </c>
      <c r="Y391" s="30">
        <f t="shared" si="7"/>
        <v>1</v>
      </c>
      <c r="AG391" s="30" t="str">
        <f>STOCK!A391</f>
        <v>BU0272</v>
      </c>
      <c r="AI391" s="30">
        <v>0</v>
      </c>
    </row>
    <row r="392" spans="1:35" x14ac:dyDescent="0.15">
      <c r="A392" s="30" t="str">
        <f>STOCK!C392</f>
        <v>PRODUCT</v>
      </c>
      <c r="B392" s="30" t="str">
        <f>STOCK!D392</f>
        <v>Trajes de baño</v>
      </c>
      <c r="C392" s="30" t="str">
        <f>STOCK!E392</f>
        <v>Bikini cintura alta</v>
      </c>
      <c r="D392" s="30" t="str">
        <f>STOCK!F392</f>
        <v>Talla L</v>
      </c>
      <c r="E392" s="30" t="str">
        <f>STOCK!G392</f>
        <v>SHEIN</v>
      </c>
      <c r="F392" s="30" t="e">
        <f>STOCK!#REF!</f>
        <v>#REF!</v>
      </c>
      <c r="G392" s="30" t="e">
        <f>STOCK!#REF!</f>
        <v>#REF!</v>
      </c>
      <c r="H392" s="30" t="e">
        <f>STOCK!#REF!</f>
        <v>#REF!</v>
      </c>
      <c r="I392" s="30" t="e">
        <f>STOCK!#REF!</f>
        <v>#REF!</v>
      </c>
      <c r="J392" s="30">
        <f>STOCK!H392</f>
        <v>15</v>
      </c>
      <c r="K392" s="30">
        <f>STOCK!I392</f>
        <v>10.583333333333332</v>
      </c>
      <c r="L392" s="30" t="e">
        <f>STOCK!#REF!</f>
        <v>#REF!</v>
      </c>
      <c r="U392" s="30">
        <v>1</v>
      </c>
      <c r="V392" s="30">
        <f>STOCK!L392</f>
        <v>1</v>
      </c>
      <c r="X392" s="30">
        <v>0</v>
      </c>
      <c r="Y392" s="30">
        <f t="shared" si="7"/>
        <v>1</v>
      </c>
      <c r="AG392" s="30" t="str">
        <f>STOCK!A392</f>
        <v>BU0273</v>
      </c>
      <c r="AI392" s="30">
        <v>0</v>
      </c>
    </row>
    <row r="393" spans="1:35" x14ac:dyDescent="0.15">
      <c r="A393" s="30" t="str">
        <f>STOCK!C393</f>
        <v>PRODUCT</v>
      </c>
      <c r="B393" s="30" t="str">
        <f>STOCK!D393</f>
        <v>Trajes de baño</v>
      </c>
      <c r="C393" s="30" t="str">
        <f>STOCK!E393</f>
        <v>Set de bikini malva</v>
      </c>
      <c r="D393" s="30" t="str">
        <f>STOCK!F393</f>
        <v>Talla S</v>
      </c>
      <c r="E393" s="30" t="str">
        <f>STOCK!G393</f>
        <v>SHEIN</v>
      </c>
      <c r="F393" s="30" t="e">
        <f>STOCK!#REF!</f>
        <v>#REF!</v>
      </c>
      <c r="G393" s="30" t="e">
        <f>STOCK!#REF!</f>
        <v>#REF!</v>
      </c>
      <c r="H393" s="30" t="e">
        <f>STOCK!#REF!</f>
        <v>#REF!</v>
      </c>
      <c r="I393" s="30" t="e">
        <f>STOCK!#REF!</f>
        <v>#REF!</v>
      </c>
      <c r="J393" s="30">
        <f>STOCK!H393</f>
        <v>15</v>
      </c>
      <c r="K393" s="30">
        <f>STOCK!I393</f>
        <v>13.833333333333332</v>
      </c>
      <c r="L393" s="30" t="e">
        <f>STOCK!#REF!</f>
        <v>#REF!</v>
      </c>
      <c r="U393" s="30">
        <v>1</v>
      </c>
      <c r="V393" s="30">
        <f>STOCK!L393</f>
        <v>1</v>
      </c>
      <c r="X393" s="30">
        <v>0</v>
      </c>
      <c r="Y393" s="30">
        <f t="shared" si="7"/>
        <v>1</v>
      </c>
      <c r="AG393" s="30" t="str">
        <f>STOCK!A393</f>
        <v>BU0274</v>
      </c>
      <c r="AI393" s="30">
        <v>0</v>
      </c>
    </row>
    <row r="394" spans="1:35" x14ac:dyDescent="0.15">
      <c r="A394" s="30" t="str">
        <f>STOCK!C394</f>
        <v>PRODUCT</v>
      </c>
      <c r="B394" s="30" t="str">
        <f>STOCK!D394</f>
        <v>Vestidos</v>
      </c>
      <c r="C394" s="30" t="str">
        <f>STOCK!E394</f>
        <v>Vestido estampado malva</v>
      </c>
      <c r="D394" s="30" t="str">
        <f>STOCK!F394</f>
        <v>Talla XS</v>
      </c>
      <c r="E394" s="30" t="str">
        <f>STOCK!G394</f>
        <v>SHEIN</v>
      </c>
      <c r="F394" s="30" t="e">
        <f>STOCK!#REF!</f>
        <v>#REF!</v>
      </c>
      <c r="G394" s="30" t="e">
        <f>STOCK!#REF!</f>
        <v>#REF!</v>
      </c>
      <c r="H394" s="30" t="e">
        <f>STOCK!#REF!</f>
        <v>#REF!</v>
      </c>
      <c r="I394" s="30" t="e">
        <f>STOCK!#REF!</f>
        <v>#REF!</v>
      </c>
      <c r="J394" s="30">
        <f>STOCK!H394</f>
        <v>16</v>
      </c>
      <c r="K394" s="30">
        <f>STOCK!I394</f>
        <v>14</v>
      </c>
      <c r="L394" s="30" t="e">
        <f>STOCK!#REF!</f>
        <v>#REF!</v>
      </c>
      <c r="U394" s="30">
        <v>1</v>
      </c>
      <c r="V394" s="30">
        <f>STOCK!L394</f>
        <v>3</v>
      </c>
      <c r="X394" s="30">
        <v>0</v>
      </c>
      <c r="Y394" s="30">
        <f t="shared" si="7"/>
        <v>1</v>
      </c>
      <c r="AG394" s="30" t="str">
        <f>STOCK!A394</f>
        <v>BU0275</v>
      </c>
      <c r="AI394" s="30">
        <v>0</v>
      </c>
    </row>
    <row r="395" spans="1:35" x14ac:dyDescent="0.15">
      <c r="A395" s="30" t="str">
        <f>STOCK!C395</f>
        <v>PRODUCT</v>
      </c>
      <c r="B395" s="30" t="str">
        <f>STOCK!D395</f>
        <v>Belleza</v>
      </c>
      <c r="C395" s="30" t="str">
        <f>STOCK!E395</f>
        <v>Rubor Rosa</v>
      </c>
      <c r="D395" s="30">
        <f>STOCK!F395</f>
        <v>0</v>
      </c>
      <c r="E395" s="30" t="str">
        <f>STOCK!G395</f>
        <v>SHEIN</v>
      </c>
      <c r="F395" s="30" t="e">
        <f>STOCK!#REF!</f>
        <v>#REF!</v>
      </c>
      <c r="G395" s="30" t="e">
        <f>STOCK!#REF!</f>
        <v>#REF!</v>
      </c>
      <c r="H395" s="30" t="e">
        <f>STOCK!#REF!</f>
        <v>#REF!</v>
      </c>
      <c r="I395" s="30" t="e">
        <f>STOCK!#REF!</f>
        <v>#REF!</v>
      </c>
      <c r="J395" s="30">
        <f>STOCK!H395</f>
        <v>10</v>
      </c>
      <c r="K395" s="30">
        <f>STOCK!I395</f>
        <v>6.5000000000000009</v>
      </c>
      <c r="L395" s="30" t="e">
        <f>STOCK!#REF!</f>
        <v>#REF!</v>
      </c>
      <c r="U395" s="30">
        <v>1</v>
      </c>
      <c r="V395" s="30">
        <f>STOCK!L395</f>
        <v>1</v>
      </c>
      <c r="X395" s="30">
        <v>0</v>
      </c>
      <c r="Y395" s="30">
        <f t="shared" si="7"/>
        <v>1</v>
      </c>
      <c r="AG395" s="30" t="str">
        <f>STOCK!A395</f>
        <v>BU0276</v>
      </c>
      <c r="AI395" s="30">
        <v>0</v>
      </c>
    </row>
    <row r="396" spans="1:35" x14ac:dyDescent="0.15">
      <c r="A396" s="30" t="str">
        <f>STOCK!C396</f>
        <v>PRODUCT</v>
      </c>
      <c r="B396" s="30" t="str">
        <f>STOCK!D396</f>
        <v>Vestidos</v>
      </c>
      <c r="C396" s="30" t="str">
        <f>STOCK!E396</f>
        <v>Vestido pasión</v>
      </c>
      <c r="D396" s="30" t="str">
        <f>STOCK!F396</f>
        <v>Talla XS</v>
      </c>
      <c r="E396" s="30" t="str">
        <f>STOCK!G396</f>
        <v>SHEIN</v>
      </c>
      <c r="F396" s="30" t="e">
        <f>STOCK!#REF!</f>
        <v>#REF!</v>
      </c>
      <c r="G396" s="30" t="e">
        <f>STOCK!#REF!</f>
        <v>#REF!</v>
      </c>
      <c r="H396" s="30" t="e">
        <f>STOCK!#REF!</f>
        <v>#REF!</v>
      </c>
      <c r="I396" s="30" t="e">
        <f>STOCK!#REF!</f>
        <v>#REF!</v>
      </c>
      <c r="J396" s="30">
        <f>STOCK!H396</f>
        <v>35</v>
      </c>
      <c r="K396" s="30">
        <f>STOCK!I396</f>
        <v>39.583333333333336</v>
      </c>
      <c r="L396" s="30" t="e">
        <f>STOCK!#REF!</f>
        <v>#REF!</v>
      </c>
      <c r="U396" s="30">
        <v>1</v>
      </c>
      <c r="V396" s="30">
        <f>STOCK!L396</f>
        <v>0</v>
      </c>
      <c r="X396" s="30">
        <v>0</v>
      </c>
      <c r="Y396" s="30">
        <f t="shared" si="7"/>
        <v>0</v>
      </c>
      <c r="AG396" s="30" t="str">
        <f>STOCK!A396</f>
        <v>BU0277</v>
      </c>
      <c r="AI396" s="30">
        <v>0</v>
      </c>
    </row>
    <row r="397" spans="1:35" x14ac:dyDescent="0.15">
      <c r="A397" s="30" t="str">
        <f>STOCK!C397</f>
        <v>PRODUCT</v>
      </c>
      <c r="B397" s="30" t="str">
        <f>STOCK!D397</f>
        <v>Blusas</v>
      </c>
      <c r="C397" s="30" t="str">
        <f>STOCK!E397</f>
        <v>Blusa naranja electra</v>
      </c>
      <c r="D397" s="30" t="str">
        <f>STOCK!F397</f>
        <v>Talla S</v>
      </c>
      <c r="E397" s="30" t="str">
        <f>STOCK!G397</f>
        <v>SHEIN</v>
      </c>
      <c r="F397" s="30" t="e">
        <f>STOCK!#REF!</f>
        <v>#REF!</v>
      </c>
      <c r="G397" s="30" t="e">
        <f>STOCK!#REF!</f>
        <v>#REF!</v>
      </c>
      <c r="H397" s="30" t="e">
        <f>STOCK!#REF!</f>
        <v>#REF!</v>
      </c>
      <c r="I397" s="30" t="e">
        <f>STOCK!#REF!</f>
        <v>#REF!</v>
      </c>
      <c r="J397" s="30">
        <f>STOCK!H397</f>
        <v>9</v>
      </c>
      <c r="K397" s="30">
        <f>STOCK!I397</f>
        <v>6</v>
      </c>
      <c r="L397" s="30" t="e">
        <f>STOCK!#REF!</f>
        <v>#REF!</v>
      </c>
      <c r="U397" s="30">
        <v>1</v>
      </c>
      <c r="V397" s="30">
        <f>STOCK!L397</f>
        <v>1</v>
      </c>
      <c r="X397" s="30">
        <v>0</v>
      </c>
      <c r="Y397" s="30">
        <f t="shared" si="7"/>
        <v>1</v>
      </c>
      <c r="AG397" s="30" t="str">
        <f>STOCK!A397</f>
        <v>BU0278</v>
      </c>
      <c r="AI397" s="30">
        <v>0</v>
      </c>
    </row>
    <row r="398" spans="1:35" x14ac:dyDescent="0.15">
      <c r="A398" s="30" t="str">
        <f>STOCK!C398</f>
        <v>PRODUCT</v>
      </c>
      <c r="B398" s="30" t="str">
        <f>STOCK!D398</f>
        <v>Trajes de baño</v>
      </c>
      <c r="C398" s="30" t="str">
        <f>STOCK!E398</f>
        <v>Pareo corazón</v>
      </c>
      <c r="D398" s="30" t="str">
        <f>STOCK!F398</f>
        <v>Talla S</v>
      </c>
      <c r="E398" s="30" t="str">
        <f>STOCK!G398</f>
        <v>SHEIN</v>
      </c>
      <c r="F398" s="30" t="e">
        <f>STOCK!#REF!</f>
        <v>#REF!</v>
      </c>
      <c r="G398" s="30" t="e">
        <f>STOCK!#REF!</f>
        <v>#REF!</v>
      </c>
      <c r="H398" s="30" t="e">
        <f>STOCK!#REF!</f>
        <v>#REF!</v>
      </c>
      <c r="I398" s="30" t="e">
        <f>STOCK!#REF!</f>
        <v>#REF!</v>
      </c>
      <c r="J398" s="30">
        <f>STOCK!H398</f>
        <v>10</v>
      </c>
      <c r="K398" s="30">
        <f>STOCK!I398</f>
        <v>5.5166666666666666</v>
      </c>
      <c r="L398" s="30" t="e">
        <f>STOCK!#REF!</f>
        <v>#REF!</v>
      </c>
      <c r="U398" s="30">
        <v>1</v>
      </c>
      <c r="V398" s="30">
        <f>STOCK!L398</f>
        <v>0</v>
      </c>
      <c r="X398" s="30">
        <v>0</v>
      </c>
      <c r="Y398" s="30">
        <f t="shared" si="7"/>
        <v>0</v>
      </c>
      <c r="AG398" s="30" t="str">
        <f>STOCK!A398</f>
        <v>BU0279</v>
      </c>
      <c r="AI398" s="30">
        <v>0</v>
      </c>
    </row>
    <row r="399" spans="1:35" x14ac:dyDescent="0.15">
      <c r="A399" s="30" t="str">
        <f>STOCK!C399</f>
        <v>PRODUCT</v>
      </c>
      <c r="B399" s="30" t="str">
        <f>STOCK!D399</f>
        <v>Blusas</v>
      </c>
      <c r="C399" s="30" t="str">
        <f>STOCK!E399</f>
        <v>Top de malla sexy</v>
      </c>
      <c r="D399" s="30" t="str">
        <f>STOCK!F399</f>
        <v>Talla L</v>
      </c>
      <c r="E399" s="30" t="str">
        <f>STOCK!G399</f>
        <v>SHEIN</v>
      </c>
      <c r="F399" s="30" t="e">
        <f>STOCK!#REF!</f>
        <v>#REF!</v>
      </c>
      <c r="G399" s="30" t="e">
        <f>STOCK!#REF!</f>
        <v>#REF!</v>
      </c>
      <c r="H399" s="30" t="e">
        <f>STOCK!#REF!</f>
        <v>#REF!</v>
      </c>
      <c r="I399" s="30" t="e">
        <f>STOCK!#REF!</f>
        <v>#REF!</v>
      </c>
      <c r="J399" s="30">
        <f>STOCK!H399</f>
        <v>9</v>
      </c>
      <c r="K399" s="30">
        <f>STOCK!I399</f>
        <v>5.1833333333333327</v>
      </c>
      <c r="L399" s="30" t="e">
        <f>STOCK!#REF!</f>
        <v>#REF!</v>
      </c>
      <c r="U399" s="30">
        <v>1</v>
      </c>
      <c r="V399" s="30">
        <f>STOCK!L399</f>
        <v>0</v>
      </c>
      <c r="X399" s="30">
        <v>0</v>
      </c>
      <c r="Y399" s="30">
        <f t="shared" si="7"/>
        <v>0</v>
      </c>
      <c r="AG399" s="30" t="str">
        <f>STOCK!A399</f>
        <v>BU0280</v>
      </c>
      <c r="AI399" s="30">
        <v>0</v>
      </c>
    </row>
    <row r="400" spans="1:35" x14ac:dyDescent="0.15">
      <c r="A400" s="30" t="str">
        <f>STOCK!C400</f>
        <v>PRODUCT</v>
      </c>
      <c r="B400" s="30" t="str">
        <f>STOCK!D400</f>
        <v>Blusas</v>
      </c>
      <c r="C400" s="30" t="str">
        <f>STOCK!E400</f>
        <v>Top escote corazón</v>
      </c>
      <c r="D400" s="30" t="str">
        <f>STOCK!F400</f>
        <v>Talla M</v>
      </c>
      <c r="E400" s="30" t="str">
        <f>STOCK!G400</f>
        <v>SHEIN</v>
      </c>
      <c r="F400" s="30" t="e">
        <f>STOCK!#REF!</f>
        <v>#REF!</v>
      </c>
      <c r="G400" s="30" t="e">
        <f>STOCK!#REF!</f>
        <v>#REF!</v>
      </c>
      <c r="H400" s="30" t="e">
        <f>STOCK!#REF!</f>
        <v>#REF!</v>
      </c>
      <c r="I400" s="30" t="e">
        <f>STOCK!#REF!</f>
        <v>#REF!</v>
      </c>
      <c r="J400" s="30">
        <f>STOCK!H400</f>
        <v>12</v>
      </c>
      <c r="K400" s="30">
        <f>STOCK!I400</f>
        <v>6.3166666666666664</v>
      </c>
      <c r="L400" s="30" t="e">
        <f>STOCK!#REF!</f>
        <v>#REF!</v>
      </c>
      <c r="U400" s="30">
        <v>1</v>
      </c>
      <c r="V400" s="30">
        <f>STOCK!L400</f>
        <v>1</v>
      </c>
      <c r="X400" s="30">
        <v>0</v>
      </c>
      <c r="Y400" s="30">
        <f t="shared" si="7"/>
        <v>1</v>
      </c>
      <c r="AG400" s="30" t="str">
        <f>STOCK!A400</f>
        <v>BU0281</v>
      </c>
      <c r="AI400" s="30">
        <v>0</v>
      </c>
    </row>
    <row r="401" spans="1:35" x14ac:dyDescent="0.15">
      <c r="A401" s="30" t="str">
        <f>STOCK!C401</f>
        <v>PRODUCT</v>
      </c>
      <c r="B401" s="30" t="str">
        <f>STOCK!D401</f>
        <v>Blusas</v>
      </c>
      <c r="C401" s="30" t="str">
        <f>STOCK!E401</f>
        <v>Top escote corazón</v>
      </c>
      <c r="D401" s="30" t="str">
        <f>STOCK!F401</f>
        <v>Talla S</v>
      </c>
      <c r="E401" s="30" t="str">
        <f>STOCK!G401</f>
        <v>SHEIN</v>
      </c>
      <c r="F401" s="30" t="e">
        <f>STOCK!#REF!</f>
        <v>#REF!</v>
      </c>
      <c r="G401" s="30" t="e">
        <f>STOCK!#REF!</f>
        <v>#REF!</v>
      </c>
      <c r="H401" s="30" t="e">
        <f>STOCK!#REF!</f>
        <v>#REF!</v>
      </c>
      <c r="I401" s="30" t="e">
        <f>STOCK!#REF!</f>
        <v>#REF!</v>
      </c>
      <c r="J401" s="30">
        <f>STOCK!H401</f>
        <v>12</v>
      </c>
      <c r="K401" s="30">
        <f>STOCK!I401</f>
        <v>6.3166666666666664</v>
      </c>
      <c r="L401" s="30" t="e">
        <f>STOCK!#REF!</f>
        <v>#REF!</v>
      </c>
      <c r="U401" s="30">
        <v>1</v>
      </c>
      <c r="V401" s="30">
        <f>STOCK!L401</f>
        <v>1</v>
      </c>
      <c r="X401" s="30">
        <v>0</v>
      </c>
      <c r="Y401" s="30">
        <f t="shared" si="7"/>
        <v>1</v>
      </c>
      <c r="AG401" s="30" t="str">
        <f>STOCK!A401</f>
        <v>BU0282</v>
      </c>
      <c r="AI401" s="30">
        <v>0</v>
      </c>
    </row>
    <row r="402" spans="1:35" x14ac:dyDescent="0.15">
      <c r="A402" s="30" t="str">
        <f>STOCK!C402</f>
        <v>PRODUCT</v>
      </c>
      <c r="B402" s="30" t="str">
        <f>STOCK!D402</f>
        <v>Partes-de-abajo</v>
      </c>
      <c r="C402" s="30" t="str">
        <f>STOCK!E402</f>
        <v>Falda rosa brillante</v>
      </c>
      <c r="D402" s="30" t="str">
        <f>STOCK!F402</f>
        <v>Talla L</v>
      </c>
      <c r="E402" s="30" t="str">
        <f>STOCK!G402</f>
        <v>SHEIN</v>
      </c>
      <c r="F402" s="30" t="e">
        <f>STOCK!#REF!</f>
        <v>#REF!</v>
      </c>
      <c r="G402" s="30" t="e">
        <f>STOCK!#REF!</f>
        <v>#REF!</v>
      </c>
      <c r="H402" s="30" t="e">
        <f>STOCK!#REF!</f>
        <v>#REF!</v>
      </c>
      <c r="I402" s="30" t="e">
        <f>STOCK!#REF!</f>
        <v>#REF!</v>
      </c>
      <c r="J402" s="30">
        <f>STOCK!H402</f>
        <v>12</v>
      </c>
      <c r="K402" s="30">
        <f>STOCK!I402</f>
        <v>6.8</v>
      </c>
      <c r="L402" s="30" t="e">
        <f>STOCK!#REF!</f>
        <v>#REF!</v>
      </c>
      <c r="U402" s="30">
        <v>1</v>
      </c>
      <c r="V402" s="30">
        <f>STOCK!L402</f>
        <v>1</v>
      </c>
      <c r="X402" s="30">
        <v>0</v>
      </c>
      <c r="Y402" s="30">
        <f t="shared" si="7"/>
        <v>1</v>
      </c>
      <c r="AG402" s="30" t="str">
        <f>STOCK!A402</f>
        <v>BU0283</v>
      </c>
      <c r="AI402" s="30">
        <v>0</v>
      </c>
    </row>
    <row r="403" spans="1:35" x14ac:dyDescent="0.15">
      <c r="A403" s="30" t="str">
        <f>STOCK!C403</f>
        <v>PRODUCT</v>
      </c>
      <c r="B403" s="30" t="str">
        <f>STOCK!D403</f>
        <v>Trajes de baño</v>
      </c>
      <c r="C403" s="30" t="str">
        <f>STOCK!E403</f>
        <v>Kimono Maxi elegante</v>
      </c>
      <c r="D403" s="30" t="str">
        <f>STOCK!F403</f>
        <v>Talla M</v>
      </c>
      <c r="E403" s="30" t="str">
        <f>STOCK!G403</f>
        <v>SHEIN</v>
      </c>
      <c r="F403" s="30" t="e">
        <f>STOCK!#REF!</f>
        <v>#REF!</v>
      </c>
      <c r="G403" s="30" t="e">
        <f>STOCK!#REF!</f>
        <v>#REF!</v>
      </c>
      <c r="H403" s="30" t="e">
        <f>STOCK!#REF!</f>
        <v>#REF!</v>
      </c>
      <c r="I403" s="30" t="e">
        <f>STOCK!#REF!</f>
        <v>#REF!</v>
      </c>
      <c r="J403" s="30">
        <f>STOCK!H403</f>
        <v>30</v>
      </c>
      <c r="K403" s="30">
        <f>STOCK!I403</f>
        <v>30.083333333333336</v>
      </c>
      <c r="L403" s="30" t="e">
        <f>STOCK!#REF!</f>
        <v>#REF!</v>
      </c>
      <c r="U403" s="30">
        <v>1</v>
      </c>
      <c r="V403" s="30">
        <f>STOCK!L403</f>
        <v>0</v>
      </c>
      <c r="X403" s="30">
        <v>0</v>
      </c>
      <c r="Y403" s="30">
        <f t="shared" si="7"/>
        <v>0</v>
      </c>
      <c r="AG403" s="30" t="str">
        <f>STOCK!A403</f>
        <v>BU0284</v>
      </c>
      <c r="AI403" s="30">
        <v>0</v>
      </c>
    </row>
    <row r="404" spans="1:35" x14ac:dyDescent="0.15">
      <c r="A404" s="30" t="str">
        <f>STOCK!C404</f>
        <v>PRODUCT</v>
      </c>
      <c r="B404" s="30" t="str">
        <f>STOCK!D404</f>
        <v>Vestidos</v>
      </c>
      <c r="C404" s="30" t="str">
        <f>STOCK!E404</f>
        <v>Vestido esmeralda</v>
      </c>
      <c r="D404" s="30" t="str">
        <f>STOCK!F404</f>
        <v>Talla S</v>
      </c>
      <c r="E404" s="30" t="str">
        <f>STOCK!G404</f>
        <v>SHEIN</v>
      </c>
      <c r="F404" s="30" t="e">
        <f>STOCK!#REF!</f>
        <v>#REF!</v>
      </c>
      <c r="G404" s="30" t="e">
        <f>STOCK!#REF!</f>
        <v>#REF!</v>
      </c>
      <c r="H404" s="30" t="e">
        <f>STOCK!#REF!</f>
        <v>#REF!</v>
      </c>
      <c r="I404" s="30" t="e">
        <f>STOCK!#REF!</f>
        <v>#REF!</v>
      </c>
      <c r="J404" s="30">
        <f>STOCK!H404</f>
        <v>25</v>
      </c>
      <c r="K404" s="30">
        <f>STOCK!I404</f>
        <v>25.166666666666668</v>
      </c>
      <c r="L404" s="30" t="e">
        <f>STOCK!#REF!</f>
        <v>#REF!</v>
      </c>
      <c r="U404" s="30">
        <v>1</v>
      </c>
      <c r="V404" s="30">
        <f>STOCK!L404</f>
        <v>0</v>
      </c>
      <c r="X404" s="30">
        <v>0</v>
      </c>
      <c r="Y404" s="30">
        <f t="shared" si="7"/>
        <v>0</v>
      </c>
      <c r="AG404" s="30" t="str">
        <f>STOCK!A404</f>
        <v>BU0285</v>
      </c>
      <c r="AI404" s="30">
        <v>0</v>
      </c>
    </row>
    <row r="405" spans="1:35" x14ac:dyDescent="0.15">
      <c r="A405" s="30" t="str">
        <f>STOCK!C405</f>
        <v>PRODUCT</v>
      </c>
      <c r="B405" s="30" t="str">
        <f>STOCK!D405</f>
        <v>Accesorios</v>
      </c>
      <c r="C405" s="30" t="str">
        <f>STOCK!E405</f>
        <v>Cinturón ancho casual</v>
      </c>
      <c r="D405" s="30" t="str">
        <f>STOCK!F405</f>
        <v>Talla L</v>
      </c>
      <c r="E405" s="30" t="str">
        <f>STOCK!G405</f>
        <v>SHEIN</v>
      </c>
      <c r="F405" s="30" t="e">
        <f>STOCK!#REF!</f>
        <v>#REF!</v>
      </c>
      <c r="G405" s="30" t="e">
        <f>STOCK!#REF!</f>
        <v>#REF!</v>
      </c>
      <c r="H405" s="30" t="e">
        <f>STOCK!#REF!</f>
        <v>#REF!</v>
      </c>
      <c r="I405" s="30" t="e">
        <f>STOCK!#REF!</f>
        <v>#REF!</v>
      </c>
      <c r="J405" s="30">
        <f>STOCK!H405</f>
        <v>10</v>
      </c>
      <c r="K405" s="30">
        <f>STOCK!I405</f>
        <v>5.8666666666666663</v>
      </c>
      <c r="L405" s="30" t="e">
        <f>STOCK!#REF!</f>
        <v>#REF!</v>
      </c>
      <c r="U405" s="30">
        <v>1</v>
      </c>
      <c r="V405" s="30">
        <f>STOCK!L405</f>
        <v>0</v>
      </c>
      <c r="X405" s="30">
        <v>0</v>
      </c>
      <c r="Y405" s="30">
        <f t="shared" si="7"/>
        <v>0</v>
      </c>
      <c r="AG405" s="30" t="str">
        <f>STOCK!A405</f>
        <v>A0018</v>
      </c>
      <c r="AI405" s="30">
        <v>0</v>
      </c>
    </row>
    <row r="406" spans="1:35" x14ac:dyDescent="0.15">
      <c r="A406" s="30" t="str">
        <f>STOCK!C406</f>
        <v>PRODUCT</v>
      </c>
      <c r="B406" s="30" t="str">
        <f>STOCK!D406</f>
        <v>Accesorios</v>
      </c>
      <c r="C406" s="30" t="str">
        <f>STOCK!E406</f>
        <v>Gafas anchas de moda</v>
      </c>
      <c r="D406" s="30" t="str">
        <f>STOCK!F406</f>
        <v>Talla L</v>
      </c>
      <c r="E406" s="30" t="str">
        <f>STOCK!G406</f>
        <v>SHEIN</v>
      </c>
      <c r="F406" s="30" t="e">
        <f>STOCK!#REF!</f>
        <v>#REF!</v>
      </c>
      <c r="G406" s="30" t="e">
        <f>STOCK!#REF!</f>
        <v>#REF!</v>
      </c>
      <c r="H406" s="30" t="e">
        <f>STOCK!#REF!</f>
        <v>#REF!</v>
      </c>
      <c r="I406" s="30" t="e">
        <f>STOCK!#REF!</f>
        <v>#REF!</v>
      </c>
      <c r="J406" s="30">
        <f>STOCK!H406</f>
        <v>10</v>
      </c>
      <c r="K406" s="30">
        <f>STOCK!I406</f>
        <v>4.6166666666666663</v>
      </c>
      <c r="L406" s="30" t="e">
        <f>STOCK!#REF!</f>
        <v>#REF!</v>
      </c>
      <c r="U406" s="30">
        <v>1</v>
      </c>
      <c r="V406" s="30">
        <f>STOCK!L406</f>
        <v>1</v>
      </c>
      <c r="X406" s="30">
        <v>0</v>
      </c>
      <c r="Y406" s="30">
        <f t="shared" si="7"/>
        <v>1</v>
      </c>
      <c r="AG406" s="30" t="str">
        <f>STOCK!A406</f>
        <v>BU0286</v>
      </c>
      <c r="AI406" s="30">
        <v>0</v>
      </c>
    </row>
    <row r="407" spans="1:35" x14ac:dyDescent="0.15">
      <c r="A407" s="30" t="str">
        <f>STOCK!C407</f>
        <v>PRODUCT</v>
      </c>
      <c r="B407" s="30" t="str">
        <f>STOCK!D407</f>
        <v>Vestidos</v>
      </c>
      <c r="C407" s="30" t="str">
        <f>STOCK!E407</f>
        <v>Vestido Ajustado brillo</v>
      </c>
      <c r="D407" s="30" t="str">
        <f>STOCK!F407</f>
        <v>Talla S</v>
      </c>
      <c r="E407" s="30" t="str">
        <f>STOCK!G407</f>
        <v>SHEIN</v>
      </c>
      <c r="F407" s="30" t="e">
        <f>STOCK!#REF!</f>
        <v>#REF!</v>
      </c>
      <c r="G407" s="30" t="e">
        <f>STOCK!#REF!</f>
        <v>#REF!</v>
      </c>
      <c r="H407" s="30" t="e">
        <f>STOCK!#REF!</f>
        <v>#REF!</v>
      </c>
      <c r="I407" s="30" t="e">
        <f>STOCK!#REF!</f>
        <v>#REF!</v>
      </c>
      <c r="J407" s="30">
        <f>STOCK!H407</f>
        <v>16</v>
      </c>
      <c r="K407" s="30">
        <f>STOCK!I407</f>
        <v>13.666666666666666</v>
      </c>
      <c r="L407" s="30" t="e">
        <f>STOCK!#REF!</f>
        <v>#REF!</v>
      </c>
      <c r="U407" s="30">
        <v>1</v>
      </c>
      <c r="V407" s="30">
        <f>STOCK!L407</f>
        <v>0</v>
      </c>
      <c r="X407" s="30">
        <v>0</v>
      </c>
      <c r="Y407" s="30">
        <f t="shared" si="7"/>
        <v>0</v>
      </c>
      <c r="AG407" s="30" t="str">
        <f>STOCK!A407</f>
        <v>BU0287</v>
      </c>
      <c r="AI407" s="30">
        <v>0</v>
      </c>
    </row>
    <row r="408" spans="1:35" x14ac:dyDescent="0.15">
      <c r="A408" s="30" t="str">
        <f>STOCK!C408</f>
        <v>PRODUCT</v>
      </c>
      <c r="B408" s="30" t="str">
        <f>STOCK!D408</f>
        <v>Vestidos</v>
      </c>
      <c r="C408" s="30" t="str">
        <f>STOCK!E408</f>
        <v>Vestido Ajustado brillo</v>
      </c>
      <c r="D408" s="30" t="str">
        <f>STOCK!F408</f>
        <v>Talla M</v>
      </c>
      <c r="E408" s="30" t="str">
        <f>STOCK!G408</f>
        <v>SHEIN</v>
      </c>
      <c r="F408" s="30" t="e">
        <f>STOCK!#REF!</f>
        <v>#REF!</v>
      </c>
      <c r="G408" s="30" t="e">
        <f>STOCK!#REF!</f>
        <v>#REF!</v>
      </c>
      <c r="H408" s="30" t="e">
        <f>STOCK!#REF!</f>
        <v>#REF!</v>
      </c>
      <c r="I408" s="30" t="e">
        <f>STOCK!#REF!</f>
        <v>#REF!</v>
      </c>
      <c r="J408" s="30">
        <f>STOCK!H408</f>
        <v>16</v>
      </c>
      <c r="K408" s="30">
        <f>STOCK!I408</f>
        <v>13.666666666666666</v>
      </c>
      <c r="L408" s="30" t="e">
        <f>STOCK!#REF!</f>
        <v>#REF!</v>
      </c>
      <c r="U408" s="30">
        <v>1</v>
      </c>
      <c r="V408" s="30">
        <f>STOCK!L408</f>
        <v>1</v>
      </c>
      <c r="X408" s="30">
        <v>0</v>
      </c>
      <c r="Y408" s="30">
        <f t="shared" si="7"/>
        <v>1</v>
      </c>
      <c r="AG408" s="30" t="str">
        <f>STOCK!A408</f>
        <v>BU0288</v>
      </c>
      <c r="AI408" s="30">
        <v>0</v>
      </c>
    </row>
    <row r="409" spans="1:35" x14ac:dyDescent="0.15">
      <c r="A409" s="30" t="str">
        <f>STOCK!C409</f>
        <v>PRODUCT</v>
      </c>
      <c r="B409" s="30" t="str">
        <f>STOCK!D409</f>
        <v>Trajes de baño</v>
      </c>
      <c r="C409" s="30" t="str">
        <f>STOCK!E409</f>
        <v>Bikini Rosa canalé</v>
      </c>
      <c r="D409" s="30" t="str">
        <f>STOCK!F409</f>
        <v>Talla S</v>
      </c>
      <c r="E409" s="30" t="str">
        <f>STOCK!G409</f>
        <v>SHEIN</v>
      </c>
      <c r="F409" s="30" t="e">
        <f>STOCK!#REF!</f>
        <v>#REF!</v>
      </c>
      <c r="G409" s="30" t="e">
        <f>STOCK!#REF!</f>
        <v>#REF!</v>
      </c>
      <c r="H409" s="30" t="e">
        <f>STOCK!#REF!</f>
        <v>#REF!</v>
      </c>
      <c r="I409" s="30" t="e">
        <f>STOCK!#REF!</f>
        <v>#REF!</v>
      </c>
      <c r="J409" s="30">
        <f>STOCK!H409</f>
        <v>20</v>
      </c>
      <c r="K409" s="30">
        <f>STOCK!I409</f>
        <v>20.166666666666668</v>
      </c>
      <c r="L409" s="30" t="e">
        <f>STOCK!#REF!</f>
        <v>#REF!</v>
      </c>
      <c r="U409" s="30">
        <v>1</v>
      </c>
      <c r="V409" s="30">
        <f>STOCK!L409</f>
        <v>0</v>
      </c>
      <c r="X409" s="30">
        <v>0</v>
      </c>
      <c r="Y409" s="30">
        <f t="shared" si="7"/>
        <v>0</v>
      </c>
      <c r="AG409" s="30" t="str">
        <f>STOCK!A409</f>
        <v>BU0289</v>
      </c>
      <c r="AI409" s="30">
        <v>0</v>
      </c>
    </row>
    <row r="410" spans="1:35" x14ac:dyDescent="0.15">
      <c r="A410" s="30" t="str">
        <f>STOCK!C410</f>
        <v>PRODUCT</v>
      </c>
      <c r="B410" s="30" t="str">
        <f>STOCK!D410</f>
        <v>Trajes de baño</v>
      </c>
      <c r="C410" s="30" t="str">
        <f>STOCK!E410</f>
        <v>Bikini Rosa canalé</v>
      </c>
      <c r="D410" s="30" t="str">
        <f>STOCK!F410</f>
        <v>Talla M</v>
      </c>
      <c r="E410" s="30" t="str">
        <f>STOCK!G410</f>
        <v>SHEIN</v>
      </c>
      <c r="F410" s="30" t="e">
        <f>STOCK!#REF!</f>
        <v>#REF!</v>
      </c>
      <c r="G410" s="30" t="e">
        <f>STOCK!#REF!</f>
        <v>#REF!</v>
      </c>
      <c r="H410" s="30" t="e">
        <f>STOCK!#REF!</f>
        <v>#REF!</v>
      </c>
      <c r="I410" s="30" t="e">
        <f>STOCK!#REF!</f>
        <v>#REF!</v>
      </c>
      <c r="J410" s="30">
        <f>STOCK!H410</f>
        <v>20</v>
      </c>
      <c r="K410" s="30">
        <f>STOCK!I410</f>
        <v>20.166666666666668</v>
      </c>
      <c r="L410" s="30" t="e">
        <f>STOCK!#REF!</f>
        <v>#REF!</v>
      </c>
      <c r="U410" s="30">
        <v>1</v>
      </c>
      <c r="V410" s="30">
        <f>STOCK!L410</f>
        <v>1</v>
      </c>
      <c r="X410" s="30">
        <v>0</v>
      </c>
      <c r="Y410" s="30">
        <f t="shared" si="7"/>
        <v>1</v>
      </c>
      <c r="AG410" s="30" t="str">
        <f>STOCK!A410</f>
        <v>BU0290</v>
      </c>
      <c r="AI410" s="30">
        <v>0</v>
      </c>
    </row>
    <row r="411" spans="1:35" x14ac:dyDescent="0.15">
      <c r="A411" s="30" t="str">
        <f>STOCK!C411</f>
        <v>PRODUCT</v>
      </c>
      <c r="B411" s="30" t="str">
        <f>STOCK!D411</f>
        <v>Vestidos</v>
      </c>
      <c r="C411" s="30" t="str">
        <f>STOCK!E411</f>
        <v>Vestido puerina</v>
      </c>
      <c r="D411" s="30" t="str">
        <f>STOCK!F411</f>
        <v>Talla M</v>
      </c>
      <c r="E411" s="30" t="str">
        <f>STOCK!G411</f>
        <v>SHEIN</v>
      </c>
      <c r="F411" s="30" t="e">
        <f>STOCK!#REF!</f>
        <v>#REF!</v>
      </c>
      <c r="G411" s="30" t="e">
        <f>STOCK!#REF!</f>
        <v>#REF!</v>
      </c>
      <c r="H411" s="30" t="e">
        <f>STOCK!#REF!</f>
        <v>#REF!</v>
      </c>
      <c r="I411" s="30" t="e">
        <f>STOCK!#REF!</f>
        <v>#REF!</v>
      </c>
      <c r="J411" s="30">
        <f>STOCK!H411</f>
        <v>16</v>
      </c>
      <c r="K411" s="30">
        <f>STOCK!I411</f>
        <v>13.666666666666666</v>
      </c>
      <c r="L411" s="30" t="e">
        <f>STOCK!#REF!</f>
        <v>#REF!</v>
      </c>
      <c r="U411" s="30">
        <v>1</v>
      </c>
      <c r="V411" s="30">
        <f>STOCK!L411</f>
        <v>1</v>
      </c>
      <c r="X411" s="30">
        <v>0</v>
      </c>
      <c r="Y411" s="30">
        <f t="shared" si="7"/>
        <v>1</v>
      </c>
      <c r="AG411" s="30" t="str">
        <f>STOCK!A411</f>
        <v>BU0291</v>
      </c>
      <c r="AI411" s="30">
        <v>0</v>
      </c>
    </row>
    <row r="412" spans="1:35" x14ac:dyDescent="0.15">
      <c r="A412" s="30" t="str">
        <f>STOCK!C412</f>
        <v>PRODUCT</v>
      </c>
      <c r="B412" s="30" t="str">
        <f>STOCK!D412</f>
        <v>Trajes de baño</v>
      </c>
      <c r="C412" s="30" t="str">
        <f>STOCK!E412</f>
        <v>Bikini Push Up</v>
      </c>
      <c r="D412" s="30" t="str">
        <f>STOCK!F412</f>
        <v>Talla L</v>
      </c>
      <c r="E412" s="30" t="str">
        <f>STOCK!G412</f>
        <v>SHEIN</v>
      </c>
      <c r="F412" s="30" t="e">
        <f>STOCK!#REF!</f>
        <v>#REF!</v>
      </c>
      <c r="G412" s="30" t="e">
        <f>STOCK!#REF!</f>
        <v>#REF!</v>
      </c>
      <c r="H412" s="30" t="e">
        <f>STOCK!#REF!</f>
        <v>#REF!</v>
      </c>
      <c r="I412" s="30" t="e">
        <f>STOCK!#REF!</f>
        <v>#REF!</v>
      </c>
      <c r="J412" s="30">
        <f>STOCK!H412</f>
        <v>16</v>
      </c>
      <c r="K412" s="30">
        <f>STOCK!I412</f>
        <v>15.5</v>
      </c>
      <c r="L412" s="30" t="e">
        <f>STOCK!#REF!</f>
        <v>#REF!</v>
      </c>
      <c r="U412" s="30">
        <v>1</v>
      </c>
      <c r="V412" s="30">
        <f>STOCK!L412</f>
        <v>1</v>
      </c>
      <c r="X412" s="30">
        <v>0</v>
      </c>
      <c r="Y412" s="30">
        <f t="shared" si="7"/>
        <v>1</v>
      </c>
      <c r="AG412" s="30" t="str">
        <f>STOCK!A412</f>
        <v>BU0292</v>
      </c>
      <c r="AI412" s="30">
        <v>0</v>
      </c>
    </row>
    <row r="413" spans="1:35" x14ac:dyDescent="0.15">
      <c r="A413" s="30" t="str">
        <f>STOCK!C413</f>
        <v>PRODUCT</v>
      </c>
      <c r="B413" s="30" t="str">
        <f>STOCK!D413</f>
        <v>Calzado</v>
      </c>
      <c r="C413" s="30" t="str">
        <f>STOCK!E413</f>
        <v>Sandalias tacón grueso</v>
      </c>
      <c r="D413" s="30" t="str">
        <f>STOCK!F413</f>
        <v>Talla 38</v>
      </c>
      <c r="E413" s="30" t="str">
        <f>STOCK!G413</f>
        <v>SHEIN</v>
      </c>
      <c r="F413" s="30" t="e">
        <f>STOCK!#REF!</f>
        <v>#REF!</v>
      </c>
      <c r="G413" s="30" t="e">
        <f>STOCK!#REF!</f>
        <v>#REF!</v>
      </c>
      <c r="H413" s="30" t="e">
        <f>STOCK!#REF!</f>
        <v>#REF!</v>
      </c>
      <c r="I413" s="30" t="e">
        <f>STOCK!#REF!</f>
        <v>#REF!</v>
      </c>
      <c r="J413" s="30">
        <f>STOCK!H413</f>
        <v>35</v>
      </c>
      <c r="K413" s="30">
        <f>STOCK!I413</f>
        <v>49.416666666666664</v>
      </c>
      <c r="L413" s="30" t="e">
        <f>STOCK!#REF!</f>
        <v>#REF!</v>
      </c>
      <c r="U413" s="30">
        <v>1</v>
      </c>
      <c r="V413" s="30">
        <f>STOCK!L413</f>
        <v>1</v>
      </c>
      <c r="X413" s="30">
        <v>0</v>
      </c>
      <c r="Y413" s="30">
        <f t="shared" si="7"/>
        <v>1</v>
      </c>
      <c r="AG413" s="30" t="str">
        <f>STOCK!A413</f>
        <v>BU0293</v>
      </c>
      <c r="AI413" s="30">
        <v>0</v>
      </c>
    </row>
    <row r="414" spans="1:35" x14ac:dyDescent="0.15">
      <c r="A414" s="30" t="str">
        <f>STOCK!C414</f>
        <v>PRODUCT</v>
      </c>
      <c r="B414" s="30" t="str">
        <f>STOCK!D414</f>
        <v>Monos</v>
      </c>
      <c r="C414" s="30" t="str">
        <f>STOCK!E414</f>
        <v>Mono Short a rayas</v>
      </c>
      <c r="D414" s="30" t="str">
        <f>STOCK!F414</f>
        <v>Talla S</v>
      </c>
      <c r="E414" s="30" t="str">
        <f>STOCK!G414</f>
        <v>SHEIN</v>
      </c>
      <c r="F414" s="30" t="e">
        <f>STOCK!#REF!</f>
        <v>#REF!</v>
      </c>
      <c r="G414" s="30" t="e">
        <f>STOCK!#REF!</f>
        <v>#REF!</v>
      </c>
      <c r="H414" s="30" t="e">
        <f>STOCK!#REF!</f>
        <v>#REF!</v>
      </c>
      <c r="I414" s="30" t="e">
        <f>STOCK!#REF!</f>
        <v>#REF!</v>
      </c>
      <c r="J414" s="30">
        <f>STOCK!H414</f>
        <v>28</v>
      </c>
      <c r="K414" s="30">
        <f>STOCK!I414</f>
        <v>30.333333333333332</v>
      </c>
      <c r="L414" s="30" t="e">
        <f>STOCK!#REF!</f>
        <v>#REF!</v>
      </c>
      <c r="U414" s="30">
        <v>1</v>
      </c>
      <c r="V414" s="30">
        <f>STOCK!L414</f>
        <v>1</v>
      </c>
      <c r="X414" s="30">
        <v>0</v>
      </c>
      <c r="Y414" s="30">
        <f t="shared" si="7"/>
        <v>1</v>
      </c>
      <c r="AG414" s="30" t="str">
        <f>STOCK!A414</f>
        <v>BU0294</v>
      </c>
      <c r="AI414" s="30">
        <v>0</v>
      </c>
    </row>
    <row r="415" spans="1:35" x14ac:dyDescent="0.15">
      <c r="A415" s="30" t="str">
        <f>STOCK!C415</f>
        <v>PRODUCT</v>
      </c>
      <c r="B415" s="30" t="str">
        <f>STOCK!D415</f>
        <v>Hombre</v>
      </c>
      <c r="C415" s="30" t="str">
        <f>STOCK!E415</f>
        <v>Calzado hombre dos tonos</v>
      </c>
      <c r="D415" s="30" t="str">
        <f>STOCK!F415</f>
        <v>Talla 40</v>
      </c>
      <c r="E415" s="30" t="str">
        <f>STOCK!G415</f>
        <v>SHEIN</v>
      </c>
      <c r="F415" s="30" t="e">
        <f>STOCK!#REF!</f>
        <v>#REF!</v>
      </c>
      <c r="G415" s="30" t="e">
        <f>STOCK!#REF!</f>
        <v>#REF!</v>
      </c>
      <c r="H415" s="30" t="e">
        <f>STOCK!#REF!</f>
        <v>#REF!</v>
      </c>
      <c r="I415" s="30" t="e">
        <f>STOCK!#REF!</f>
        <v>#REF!</v>
      </c>
      <c r="J415" s="30">
        <f>STOCK!H415</f>
        <v>40</v>
      </c>
      <c r="K415" s="30">
        <f>STOCK!I415</f>
        <v>50.916666666666664</v>
      </c>
      <c r="L415" s="30" t="e">
        <f>STOCK!#REF!</f>
        <v>#REF!</v>
      </c>
      <c r="U415" s="30">
        <v>1</v>
      </c>
      <c r="V415" s="30">
        <f>STOCK!L415</f>
        <v>0</v>
      </c>
      <c r="X415" s="30">
        <v>0</v>
      </c>
      <c r="Y415" s="30">
        <f t="shared" si="7"/>
        <v>0</v>
      </c>
      <c r="AG415" s="30" t="str">
        <f>STOCK!A415</f>
        <v>UB0295</v>
      </c>
      <c r="AI415" s="30">
        <v>0</v>
      </c>
    </row>
    <row r="416" spans="1:35" x14ac:dyDescent="0.15">
      <c r="A416" s="30" t="str">
        <f>STOCK!C416</f>
        <v>PRODUCT</v>
      </c>
      <c r="B416" s="30" t="str">
        <f>STOCK!D416</f>
        <v>Calzado</v>
      </c>
      <c r="C416" s="30" t="str">
        <f>STOCK!E416</f>
        <v>Cocaleca animal print</v>
      </c>
      <c r="D416" s="30" t="str">
        <f>STOCK!F416</f>
        <v>Talla 38</v>
      </c>
      <c r="E416" s="30" t="str">
        <f>STOCK!G416</f>
        <v>SHEIN</v>
      </c>
      <c r="F416" s="30" t="e">
        <f>STOCK!#REF!</f>
        <v>#REF!</v>
      </c>
      <c r="G416" s="30" t="e">
        <f>STOCK!#REF!</f>
        <v>#REF!</v>
      </c>
      <c r="H416" s="30" t="e">
        <f>STOCK!#REF!</f>
        <v>#REF!</v>
      </c>
      <c r="I416" s="30" t="e">
        <f>STOCK!#REF!</f>
        <v>#REF!</v>
      </c>
      <c r="J416" s="30">
        <f>STOCK!H416</f>
        <v>35</v>
      </c>
      <c r="K416" s="30">
        <f>STOCK!I416</f>
        <v>48.166666666666671</v>
      </c>
      <c r="L416" s="30" t="e">
        <f>STOCK!#REF!</f>
        <v>#REF!</v>
      </c>
      <c r="U416" s="30">
        <v>1</v>
      </c>
      <c r="V416" s="30">
        <f>STOCK!L416</f>
        <v>1</v>
      </c>
      <c r="X416" s="30">
        <v>0</v>
      </c>
      <c r="Y416" s="30">
        <f t="shared" si="7"/>
        <v>1</v>
      </c>
      <c r="AG416" s="30" t="str">
        <f>STOCK!A416</f>
        <v>UB0296</v>
      </c>
      <c r="AI416" s="30">
        <v>0</v>
      </c>
    </row>
    <row r="417" spans="1:35" x14ac:dyDescent="0.15">
      <c r="A417" s="30" t="str">
        <f>STOCK!C417</f>
        <v>PRODUCT</v>
      </c>
      <c r="B417" s="30" t="str">
        <f>STOCK!D417</f>
        <v>Lencería</v>
      </c>
      <c r="C417" s="30" t="str">
        <f>STOCK!E417</f>
        <v>Brasier de encaje_Negro Unitalla</v>
      </c>
      <c r="D417" s="30" t="str">
        <f>STOCK!F417</f>
        <v>Talla Única</v>
      </c>
      <c r="E417" s="30" t="str">
        <f>STOCK!G417</f>
        <v>SHEIN</v>
      </c>
      <c r="F417" s="30" t="e">
        <f>STOCK!#REF!</f>
        <v>#REF!</v>
      </c>
      <c r="G417" s="30" t="e">
        <f>STOCK!#REF!</f>
        <v>#REF!</v>
      </c>
      <c r="H417" s="30" t="e">
        <f>STOCK!#REF!</f>
        <v>#REF!</v>
      </c>
      <c r="I417" s="30" t="e">
        <f>STOCK!#REF!</f>
        <v>#REF!</v>
      </c>
      <c r="J417" s="30">
        <f>STOCK!H417</f>
        <v>7</v>
      </c>
      <c r="K417" s="30">
        <f>STOCK!I417</f>
        <v>5.5666666666666664</v>
      </c>
      <c r="L417" s="30" t="e">
        <f>STOCK!#REF!</f>
        <v>#REF!</v>
      </c>
      <c r="U417" s="30">
        <v>1</v>
      </c>
      <c r="V417" s="30">
        <f>STOCK!L417</f>
        <v>0</v>
      </c>
      <c r="X417" s="30">
        <v>0</v>
      </c>
      <c r="Y417" s="30">
        <f t="shared" si="7"/>
        <v>0</v>
      </c>
      <c r="AG417" s="30" t="str">
        <f>STOCK!A417</f>
        <v>UB0297</v>
      </c>
      <c r="AI417" s="30">
        <v>0</v>
      </c>
    </row>
    <row r="418" spans="1:35" x14ac:dyDescent="0.15">
      <c r="A418" s="30" t="str">
        <f>STOCK!C418</f>
        <v>PRODUCT</v>
      </c>
      <c r="B418" s="30" t="str">
        <f>STOCK!D418</f>
        <v>Lencería</v>
      </c>
      <c r="C418" s="30" t="str">
        <f>STOCK!E418</f>
        <v>Brasier de encaje_Blanco Unitalla</v>
      </c>
      <c r="D418" s="30" t="str">
        <f>STOCK!F418</f>
        <v>Talla Única</v>
      </c>
      <c r="E418" s="30" t="str">
        <f>STOCK!G418</f>
        <v>SHEIN</v>
      </c>
      <c r="F418" s="30" t="e">
        <f>STOCK!#REF!</f>
        <v>#REF!</v>
      </c>
      <c r="G418" s="30" t="e">
        <f>STOCK!#REF!</f>
        <v>#REF!</v>
      </c>
      <c r="H418" s="30" t="e">
        <f>STOCK!#REF!</f>
        <v>#REF!</v>
      </c>
      <c r="I418" s="30" t="e">
        <f>STOCK!#REF!</f>
        <v>#REF!</v>
      </c>
      <c r="J418" s="30">
        <f>STOCK!H418</f>
        <v>7</v>
      </c>
      <c r="K418" s="30">
        <f>STOCK!I418</f>
        <v>5.5666666666666664</v>
      </c>
      <c r="L418" s="30" t="e">
        <f>STOCK!#REF!</f>
        <v>#REF!</v>
      </c>
      <c r="U418" s="30">
        <v>1</v>
      </c>
      <c r="V418" s="30">
        <f>STOCK!L418</f>
        <v>3</v>
      </c>
      <c r="X418" s="30">
        <v>0</v>
      </c>
      <c r="Y418" s="30">
        <f t="shared" si="7"/>
        <v>1</v>
      </c>
      <c r="AG418" s="30" t="str">
        <f>STOCK!A418</f>
        <v>BU0298</v>
      </c>
      <c r="AI418" s="30">
        <v>0</v>
      </c>
    </row>
    <row r="419" spans="1:35" x14ac:dyDescent="0.15">
      <c r="A419" s="30" t="str">
        <f>STOCK!C419</f>
        <v>PRODUCT</v>
      </c>
      <c r="B419" s="30" t="str">
        <f>STOCK!D419</f>
        <v>Lencería</v>
      </c>
      <c r="C419" s="30" t="str">
        <f>STOCK!E419</f>
        <v>Braguitas invisibles</v>
      </c>
      <c r="D419" s="30" t="str">
        <f>STOCK!F419</f>
        <v>Talla S</v>
      </c>
      <c r="E419" s="30" t="str">
        <f>STOCK!G419</f>
        <v>SHEIN</v>
      </c>
      <c r="F419" s="30" t="e">
        <f>STOCK!#REF!</f>
        <v>#REF!</v>
      </c>
      <c r="G419" s="30" t="e">
        <f>STOCK!#REF!</f>
        <v>#REF!</v>
      </c>
      <c r="H419" s="30" t="e">
        <f>STOCK!#REF!</f>
        <v>#REF!</v>
      </c>
      <c r="I419" s="30" t="e">
        <f>STOCK!#REF!</f>
        <v>#REF!</v>
      </c>
      <c r="J419" s="30">
        <f>STOCK!H419</f>
        <v>3.5</v>
      </c>
      <c r="K419" s="30">
        <f>STOCK!I419</f>
        <v>3.0916666666666668</v>
      </c>
      <c r="L419" s="30" t="e">
        <f>STOCK!#REF!</f>
        <v>#REF!</v>
      </c>
      <c r="U419" s="30">
        <v>1</v>
      </c>
      <c r="V419" s="30">
        <f>STOCK!L419</f>
        <v>2</v>
      </c>
      <c r="X419" s="30">
        <v>0</v>
      </c>
      <c r="Y419" s="30">
        <f t="shared" si="7"/>
        <v>1</v>
      </c>
      <c r="AG419" s="30" t="str">
        <f>STOCK!A419</f>
        <v>BU0299</v>
      </c>
      <c r="AI419" s="30">
        <v>0</v>
      </c>
    </row>
    <row r="420" spans="1:35" x14ac:dyDescent="0.15">
      <c r="A420" s="30" t="str">
        <f>STOCK!C420</f>
        <v>PRODUCT</v>
      </c>
      <c r="B420" s="30" t="str">
        <f>STOCK!D420</f>
        <v>Belleza</v>
      </c>
      <c r="C420" s="30" t="str">
        <f>STOCK!E420</f>
        <v>Base para maquillaje</v>
      </c>
      <c r="D420" s="30" t="str">
        <f>STOCK!F420</f>
        <v>Color Nude</v>
      </c>
      <c r="E420" s="30" t="str">
        <f>STOCK!G420</f>
        <v>SHEIN</v>
      </c>
      <c r="F420" s="30" t="e">
        <f>STOCK!#REF!</f>
        <v>#REF!</v>
      </c>
      <c r="G420" s="30" t="e">
        <f>STOCK!#REF!</f>
        <v>#REF!</v>
      </c>
      <c r="H420" s="30" t="e">
        <f>STOCK!#REF!</f>
        <v>#REF!</v>
      </c>
      <c r="I420" s="30" t="e">
        <f>STOCK!#REF!</f>
        <v>#REF!</v>
      </c>
      <c r="J420" s="30">
        <f>STOCK!H420</f>
        <v>0</v>
      </c>
      <c r="K420" s="30">
        <f>STOCK!I420</f>
        <v>18.166666666666664</v>
      </c>
      <c r="L420" s="30" t="e">
        <f>STOCK!#REF!</f>
        <v>#REF!</v>
      </c>
      <c r="U420" s="30">
        <v>1</v>
      </c>
      <c r="V420" s="30">
        <f>STOCK!L420</f>
        <v>0</v>
      </c>
      <c r="X420" s="30">
        <v>0</v>
      </c>
      <c r="Y420" s="30">
        <f t="shared" si="7"/>
        <v>0</v>
      </c>
      <c r="AG420" s="30" t="str">
        <f>STOCK!A420</f>
        <v>BU0300</v>
      </c>
      <c r="AI420" s="30">
        <v>0</v>
      </c>
    </row>
    <row r="421" spans="1:35" x14ac:dyDescent="0.15">
      <c r="A421" s="30" t="str">
        <f>STOCK!C421</f>
        <v>PRODUCT</v>
      </c>
      <c r="B421" s="30" t="str">
        <f>STOCK!D421</f>
        <v>Partes-de-abajo</v>
      </c>
      <c r="C421" s="30" t="str">
        <f>STOCK!E421</f>
        <v>Falda ajustada</v>
      </c>
      <c r="D421" s="30" t="str">
        <f>STOCK!F421</f>
        <v>Talla XS</v>
      </c>
      <c r="E421" s="30" t="str">
        <f>STOCK!G421</f>
        <v>SHEIN</v>
      </c>
      <c r="F421" s="30" t="e">
        <f>STOCK!#REF!</f>
        <v>#REF!</v>
      </c>
      <c r="G421" s="30" t="e">
        <f>STOCK!#REF!</f>
        <v>#REF!</v>
      </c>
      <c r="H421" s="30" t="e">
        <f>STOCK!#REF!</f>
        <v>#REF!</v>
      </c>
      <c r="I421" s="30" t="e">
        <f>STOCK!#REF!</f>
        <v>#REF!</v>
      </c>
      <c r="J421" s="30">
        <f>STOCK!H421</f>
        <v>8</v>
      </c>
      <c r="K421" s="30">
        <f>STOCK!I421</f>
        <v>5.7333333333333334</v>
      </c>
      <c r="L421" s="30" t="e">
        <f>STOCK!#REF!</f>
        <v>#REF!</v>
      </c>
      <c r="U421" s="30">
        <v>1</v>
      </c>
      <c r="V421" s="30">
        <f>STOCK!L421</f>
        <v>1</v>
      </c>
      <c r="X421" s="30">
        <v>0</v>
      </c>
      <c r="Y421" s="30">
        <f t="shared" si="7"/>
        <v>1</v>
      </c>
      <c r="AG421" s="30" t="str">
        <f>STOCK!A421</f>
        <v>BU0301</v>
      </c>
      <c r="AI421" s="30">
        <v>0</v>
      </c>
    </row>
    <row r="422" spans="1:35" x14ac:dyDescent="0.15">
      <c r="A422" s="30" t="str">
        <f>STOCK!C422</f>
        <v>PRODUCT</v>
      </c>
      <c r="B422" s="30" t="str">
        <f>STOCK!D422</f>
        <v>Lencería</v>
      </c>
      <c r="C422" s="30" t="str">
        <f>STOCK!E422</f>
        <v>Braguitas invisibles</v>
      </c>
      <c r="D422" s="30" t="str">
        <f>STOCK!F422</f>
        <v>Talla M</v>
      </c>
      <c r="E422" s="30" t="str">
        <f>STOCK!G422</f>
        <v>SHEIN</v>
      </c>
      <c r="F422" s="30" t="e">
        <f>STOCK!#REF!</f>
        <v>#REF!</v>
      </c>
      <c r="G422" s="30" t="e">
        <f>STOCK!#REF!</f>
        <v>#REF!</v>
      </c>
      <c r="H422" s="30" t="e">
        <f>STOCK!#REF!</f>
        <v>#REF!</v>
      </c>
      <c r="I422" s="30" t="e">
        <f>STOCK!#REF!</f>
        <v>#REF!</v>
      </c>
      <c r="J422" s="30">
        <f>STOCK!H422</f>
        <v>3.5</v>
      </c>
      <c r="K422" s="30">
        <f>STOCK!I422</f>
        <v>3.0916666666666668</v>
      </c>
      <c r="L422" s="30" t="e">
        <f>STOCK!#REF!</f>
        <v>#REF!</v>
      </c>
      <c r="U422" s="30">
        <v>1</v>
      </c>
      <c r="V422" s="30">
        <f>STOCK!L422</f>
        <v>2</v>
      </c>
      <c r="X422" s="30">
        <v>0</v>
      </c>
      <c r="Y422" s="30">
        <f t="shared" si="7"/>
        <v>1</v>
      </c>
      <c r="AG422" s="30" t="str">
        <f>STOCK!A422</f>
        <v>BU0302</v>
      </c>
      <c r="AI422" s="30">
        <v>0</v>
      </c>
    </row>
    <row r="423" spans="1:35" x14ac:dyDescent="0.15">
      <c r="A423" s="30" t="str">
        <f>STOCK!C423</f>
        <v>PRODUCT</v>
      </c>
      <c r="B423" s="30" t="str">
        <f>STOCK!D423</f>
        <v>Blusas</v>
      </c>
      <c r="C423" s="30" t="str">
        <f>STOCK!E423</f>
        <v>Top Cuello encaje</v>
      </c>
      <c r="D423" s="30" t="str">
        <f>STOCK!F423</f>
        <v>Talla S</v>
      </c>
      <c r="E423" s="30" t="str">
        <f>STOCK!G423</f>
        <v>SHEIN</v>
      </c>
      <c r="F423" s="30" t="e">
        <f>STOCK!#REF!</f>
        <v>#REF!</v>
      </c>
      <c r="G423" s="30" t="e">
        <f>STOCK!#REF!</f>
        <v>#REF!</v>
      </c>
      <c r="H423" s="30" t="e">
        <f>STOCK!#REF!</f>
        <v>#REF!</v>
      </c>
      <c r="I423" s="30" t="e">
        <f>STOCK!#REF!</f>
        <v>#REF!</v>
      </c>
      <c r="J423" s="30">
        <f>STOCK!H423</f>
        <v>12</v>
      </c>
      <c r="K423" s="30">
        <f>STOCK!I423</f>
        <v>9.5372727272727253</v>
      </c>
      <c r="L423" s="30" t="e">
        <f>STOCK!#REF!</f>
        <v>#REF!</v>
      </c>
      <c r="U423" s="30">
        <v>1</v>
      </c>
      <c r="V423" s="30">
        <f>STOCK!L423</f>
        <v>0</v>
      </c>
      <c r="X423" s="30">
        <v>0</v>
      </c>
      <c r="Y423" s="30">
        <f t="shared" si="7"/>
        <v>0</v>
      </c>
      <c r="AG423" s="30" t="str">
        <f>STOCK!A423</f>
        <v>BU0303</v>
      </c>
      <c r="AI423" s="30">
        <v>0</v>
      </c>
    </row>
    <row r="424" spans="1:35" x14ac:dyDescent="0.15">
      <c r="A424" s="30" t="str">
        <f>STOCK!C424</f>
        <v>PRODUCT</v>
      </c>
      <c r="B424" s="30" t="str">
        <f>STOCK!D424</f>
        <v>Blusas</v>
      </c>
      <c r="C424" s="30" t="str">
        <f>STOCK!E424</f>
        <v>Top Cisne Blanco</v>
      </c>
      <c r="D424" s="30" t="str">
        <f>STOCK!F424</f>
        <v>Talla XS</v>
      </c>
      <c r="E424" s="30" t="str">
        <f>STOCK!G424</f>
        <v>SHEIN</v>
      </c>
      <c r="F424" s="30" t="e">
        <f>STOCK!#REF!</f>
        <v>#REF!</v>
      </c>
      <c r="G424" s="30" t="e">
        <f>STOCK!#REF!</f>
        <v>#REF!</v>
      </c>
      <c r="H424" s="30" t="e">
        <f>STOCK!#REF!</f>
        <v>#REF!</v>
      </c>
      <c r="I424" s="30" t="e">
        <f>STOCK!#REF!</f>
        <v>#REF!</v>
      </c>
      <c r="J424" s="30">
        <f>STOCK!H424</f>
        <v>14</v>
      </c>
      <c r="K424" s="30">
        <f>STOCK!I424</f>
        <v>11.959772727272727</v>
      </c>
      <c r="L424" s="30" t="e">
        <f>STOCK!#REF!</f>
        <v>#REF!</v>
      </c>
      <c r="U424" s="30">
        <v>1</v>
      </c>
      <c r="V424" s="30">
        <f>STOCK!L424</f>
        <v>0</v>
      </c>
      <c r="X424" s="30">
        <v>0</v>
      </c>
      <c r="Y424" s="30">
        <f t="shared" si="7"/>
        <v>0</v>
      </c>
      <c r="AG424" s="30" t="str">
        <f>STOCK!A424</f>
        <v>BU0304</v>
      </c>
      <c r="AI424" s="30">
        <v>0</v>
      </c>
    </row>
    <row r="425" spans="1:35" x14ac:dyDescent="0.15">
      <c r="A425" s="30" t="str">
        <f>STOCK!C425</f>
        <v>PRODUCT</v>
      </c>
      <c r="B425" s="30" t="str">
        <f>STOCK!D425</f>
        <v>Blusas</v>
      </c>
      <c r="C425" s="30" t="str">
        <f>STOCK!E425</f>
        <v>Top Cisne Blanco</v>
      </c>
      <c r="D425" s="30" t="str">
        <f>STOCK!F425</f>
        <v>Talla L</v>
      </c>
      <c r="E425" s="30" t="str">
        <f>STOCK!G425</f>
        <v>SHEIN</v>
      </c>
      <c r="F425" s="30" t="e">
        <f>STOCK!#REF!</f>
        <v>#REF!</v>
      </c>
      <c r="G425" s="30" t="e">
        <f>STOCK!#REF!</f>
        <v>#REF!</v>
      </c>
      <c r="H425" s="30" t="e">
        <f>STOCK!#REF!</f>
        <v>#REF!</v>
      </c>
      <c r="I425" s="30" t="e">
        <f>STOCK!#REF!</f>
        <v>#REF!</v>
      </c>
      <c r="J425" s="30">
        <f>STOCK!H425</f>
        <v>14</v>
      </c>
      <c r="K425" s="30">
        <f>STOCK!I425</f>
        <v>11.959772727272727</v>
      </c>
      <c r="L425" s="30" t="e">
        <f>STOCK!#REF!</f>
        <v>#REF!</v>
      </c>
      <c r="U425" s="30">
        <v>1</v>
      </c>
      <c r="V425" s="30">
        <f>STOCK!L425</f>
        <v>0</v>
      </c>
      <c r="X425" s="30">
        <v>0</v>
      </c>
      <c r="Y425" s="30">
        <f t="shared" si="7"/>
        <v>0</v>
      </c>
      <c r="AG425" s="30" t="str">
        <f>STOCK!A425</f>
        <v>BU0305</v>
      </c>
      <c r="AI425" s="30">
        <v>0</v>
      </c>
    </row>
    <row r="426" spans="1:35" x14ac:dyDescent="0.15">
      <c r="A426" s="30" t="str">
        <f>STOCK!C426</f>
        <v>PRODUCT</v>
      </c>
      <c r="B426" s="30" t="str">
        <f>STOCK!D426</f>
        <v>Trajes de baño</v>
      </c>
      <c r="C426" s="30" t="str">
        <f>STOCK!E426</f>
        <v>Bañador con adorno de malla</v>
      </c>
      <c r="D426" s="30" t="str">
        <f>STOCK!F426</f>
        <v>Talla XL</v>
      </c>
      <c r="E426" s="30" t="str">
        <f>STOCK!G426</f>
        <v>SHEIN</v>
      </c>
      <c r="F426" s="30" t="e">
        <f>STOCK!#REF!</f>
        <v>#REF!</v>
      </c>
      <c r="G426" s="30" t="e">
        <f>STOCK!#REF!</f>
        <v>#REF!</v>
      </c>
      <c r="H426" s="30" t="e">
        <f>STOCK!#REF!</f>
        <v>#REF!</v>
      </c>
      <c r="I426" s="30" t="e">
        <f>STOCK!#REF!</f>
        <v>#REF!</v>
      </c>
      <c r="J426" s="30">
        <f>STOCK!H426</f>
        <v>25</v>
      </c>
      <c r="K426" s="30">
        <f>STOCK!I426</f>
        <v>24.269318181818182</v>
      </c>
      <c r="L426" s="30" t="e">
        <f>STOCK!#REF!</f>
        <v>#REF!</v>
      </c>
      <c r="U426" s="30">
        <v>1</v>
      </c>
      <c r="V426" s="30">
        <f>STOCK!L426</f>
        <v>0</v>
      </c>
      <c r="X426" s="30">
        <v>0</v>
      </c>
      <c r="Y426" s="30">
        <f t="shared" si="7"/>
        <v>0</v>
      </c>
      <c r="AG426" s="30" t="str">
        <f>STOCK!A426</f>
        <v>T0047</v>
      </c>
      <c r="AI426" s="30">
        <v>0</v>
      </c>
    </row>
    <row r="427" spans="1:35" x14ac:dyDescent="0.15">
      <c r="A427" s="30" t="str">
        <f>STOCK!C427</f>
        <v>PRODUCT</v>
      </c>
      <c r="B427" s="30" t="str">
        <f>STOCK!D427</f>
        <v>Trajes de baño</v>
      </c>
      <c r="C427" s="30" t="str">
        <f>STOCK!E427</f>
        <v>Bañador con adorno de malla</v>
      </c>
      <c r="D427" s="30" t="str">
        <f>STOCK!F427</f>
        <v>Talla L</v>
      </c>
      <c r="E427" s="30" t="str">
        <f>STOCK!G427</f>
        <v>SHEIN</v>
      </c>
      <c r="F427" s="30" t="e">
        <f>STOCK!#REF!</f>
        <v>#REF!</v>
      </c>
      <c r="G427" s="30" t="e">
        <f>STOCK!#REF!</f>
        <v>#REF!</v>
      </c>
      <c r="H427" s="30" t="e">
        <f>STOCK!#REF!</f>
        <v>#REF!</v>
      </c>
      <c r="I427" s="30" t="e">
        <f>STOCK!#REF!</f>
        <v>#REF!</v>
      </c>
      <c r="J427" s="30">
        <f>STOCK!H427</f>
        <v>25</v>
      </c>
      <c r="K427" s="30">
        <f>STOCK!I427</f>
        <v>22.99431818181818</v>
      </c>
      <c r="L427" s="30" t="e">
        <f>STOCK!#REF!</f>
        <v>#REF!</v>
      </c>
      <c r="U427" s="30">
        <v>1</v>
      </c>
      <c r="V427" s="30">
        <f>STOCK!L427</f>
        <v>0</v>
      </c>
      <c r="X427" s="30">
        <v>0</v>
      </c>
      <c r="Y427" s="30">
        <f t="shared" si="7"/>
        <v>0</v>
      </c>
      <c r="AG427" s="30" t="str">
        <f>STOCK!A427</f>
        <v>BU0306</v>
      </c>
      <c r="AI427" s="30">
        <v>0</v>
      </c>
    </row>
    <row r="428" spans="1:35" x14ac:dyDescent="0.15">
      <c r="A428" s="30" t="str">
        <f>STOCK!C428</f>
        <v>PRODUCT</v>
      </c>
      <c r="B428" s="30" t="str">
        <f>STOCK!D428</f>
        <v>Trajes de baño</v>
      </c>
      <c r="C428" s="30" t="str">
        <f>STOCK!E428</f>
        <v>Bañador con adorno de malla</v>
      </c>
      <c r="D428" s="30" t="str">
        <f>STOCK!F428</f>
        <v>Talla M</v>
      </c>
      <c r="E428" s="30" t="str">
        <f>STOCK!G428</f>
        <v>SHEIN</v>
      </c>
      <c r="F428" s="30" t="e">
        <f>STOCK!#REF!</f>
        <v>#REF!</v>
      </c>
      <c r="G428" s="30" t="e">
        <f>STOCK!#REF!</f>
        <v>#REF!</v>
      </c>
      <c r="H428" s="30" t="e">
        <f>STOCK!#REF!</f>
        <v>#REF!</v>
      </c>
      <c r="I428" s="30" t="e">
        <f>STOCK!#REF!</f>
        <v>#REF!</v>
      </c>
      <c r="J428" s="30">
        <f>STOCK!H428</f>
        <v>25</v>
      </c>
      <c r="K428" s="30">
        <f>STOCK!I428</f>
        <v>22.99431818181818</v>
      </c>
      <c r="L428" s="30" t="e">
        <f>STOCK!#REF!</f>
        <v>#REF!</v>
      </c>
      <c r="U428" s="30">
        <v>1</v>
      </c>
      <c r="V428" s="30">
        <f>STOCK!L428</f>
        <v>0</v>
      </c>
      <c r="X428" s="30">
        <v>0</v>
      </c>
      <c r="Y428" s="30">
        <f t="shared" si="7"/>
        <v>0</v>
      </c>
      <c r="AG428" s="30" t="str">
        <f>STOCK!A428</f>
        <v>BU0307</v>
      </c>
      <c r="AI428" s="30">
        <v>0</v>
      </c>
    </row>
    <row r="429" spans="1:35" x14ac:dyDescent="0.15">
      <c r="A429" s="30" t="str">
        <f>STOCK!C429</f>
        <v>PRODUCT</v>
      </c>
      <c r="B429" s="30" t="str">
        <f>STOCK!D429</f>
        <v>Vestidos</v>
      </c>
      <c r="C429" s="30" t="str">
        <f>STOCK!E429</f>
        <v>Maxi Vestido Fruncido</v>
      </c>
      <c r="D429" s="30" t="str">
        <f>STOCK!F429</f>
        <v>Talla XL</v>
      </c>
      <c r="E429" s="30" t="str">
        <f>STOCK!G429</f>
        <v>SHEIN</v>
      </c>
      <c r="F429" s="30" t="e">
        <f>STOCK!#REF!</f>
        <v>#REF!</v>
      </c>
      <c r="G429" s="30" t="e">
        <f>STOCK!#REF!</f>
        <v>#REF!</v>
      </c>
      <c r="H429" s="30" t="e">
        <f>STOCK!#REF!</f>
        <v>#REF!</v>
      </c>
      <c r="I429" s="30" t="e">
        <f>STOCK!#REF!</f>
        <v>#REF!</v>
      </c>
      <c r="J429" s="30">
        <f>STOCK!H429</f>
        <v>35</v>
      </c>
      <c r="K429" s="30">
        <f>STOCK!I429</f>
        <v>32.18454545454545</v>
      </c>
      <c r="L429" s="30" t="e">
        <f>STOCK!#REF!</f>
        <v>#REF!</v>
      </c>
      <c r="U429" s="30">
        <v>1</v>
      </c>
      <c r="V429" s="30">
        <f>STOCK!L429</f>
        <v>1</v>
      </c>
      <c r="X429" s="30">
        <v>0</v>
      </c>
      <c r="Y429" s="30">
        <f t="shared" si="7"/>
        <v>1</v>
      </c>
      <c r="AG429" s="30" t="str">
        <f>STOCK!A429</f>
        <v>BU0308</v>
      </c>
      <c r="AI429" s="30">
        <v>0</v>
      </c>
    </row>
    <row r="430" spans="1:35" x14ac:dyDescent="0.15">
      <c r="A430" s="30" t="str">
        <f>STOCK!C430</f>
        <v>PRODUCT</v>
      </c>
      <c r="B430" s="30" t="str">
        <f>STOCK!D430</f>
        <v>Vestidos</v>
      </c>
      <c r="C430" s="30" t="str">
        <f>STOCK!E430</f>
        <v>Maxi Vestido Fruncido</v>
      </c>
      <c r="D430" s="30" t="str">
        <f>STOCK!F430</f>
        <v>Talla L</v>
      </c>
      <c r="E430" s="30" t="str">
        <f>STOCK!G430</f>
        <v>SHEIN</v>
      </c>
      <c r="F430" s="30" t="e">
        <f>STOCK!#REF!</f>
        <v>#REF!</v>
      </c>
      <c r="G430" s="30" t="e">
        <f>STOCK!#REF!</f>
        <v>#REF!</v>
      </c>
      <c r="H430" s="30" t="e">
        <f>STOCK!#REF!</f>
        <v>#REF!</v>
      </c>
      <c r="I430" s="30" t="e">
        <f>STOCK!#REF!</f>
        <v>#REF!</v>
      </c>
      <c r="J430" s="30">
        <f>STOCK!H430</f>
        <v>35</v>
      </c>
      <c r="K430" s="30">
        <f>STOCK!I430</f>
        <v>32.18454545454545</v>
      </c>
      <c r="L430" s="30" t="e">
        <f>STOCK!#REF!</f>
        <v>#REF!</v>
      </c>
      <c r="U430" s="30">
        <v>1</v>
      </c>
      <c r="V430" s="30">
        <f>STOCK!L430</f>
        <v>0</v>
      </c>
      <c r="X430" s="30">
        <v>0</v>
      </c>
      <c r="Y430" s="30">
        <f t="shared" si="7"/>
        <v>0</v>
      </c>
      <c r="AG430" s="30" t="str">
        <f>STOCK!A430</f>
        <v>BU0309</v>
      </c>
      <c r="AI430" s="30">
        <v>0</v>
      </c>
    </row>
    <row r="431" spans="1:35" x14ac:dyDescent="0.15">
      <c r="A431" s="30" t="str">
        <f>STOCK!C3668</f>
        <v>PRODUCT</v>
      </c>
      <c r="B431" s="30" t="str">
        <f>STOCK!D3668</f>
        <v>Vestidos</v>
      </c>
      <c r="C431" s="30" t="str">
        <f>STOCK!E3668</f>
        <v>Vestido Denim</v>
      </c>
      <c r="D431" s="30" t="str">
        <f>STOCK!F3668</f>
        <v>Talla M</v>
      </c>
      <c r="E431" s="30" t="str">
        <f>STOCK!G3668</f>
        <v>H&amp;M</v>
      </c>
      <c r="F431" s="30" t="e">
        <f>STOCK!#REF!</f>
        <v>#REF!</v>
      </c>
      <c r="G431" s="30">
        <f>STOCK!H3668</f>
        <v>25</v>
      </c>
      <c r="H431" s="30" t="e">
        <f>STOCK!#REF!</f>
        <v>#REF!</v>
      </c>
      <c r="I431" s="30">
        <f ca="1">STOCK!I3668</f>
        <v>0</v>
      </c>
      <c r="J431" s="30">
        <f>STOCK!J3668</f>
        <v>1</v>
      </c>
      <c r="K431" s="30" t="e">
        <f>STOCK!#REF!</f>
        <v>#REF!</v>
      </c>
      <c r="L431" s="30">
        <f>STOCK!K3668</f>
        <v>0</v>
      </c>
      <c r="U431" s="30">
        <v>1</v>
      </c>
      <c r="V431" s="30">
        <f>STOCK!O3668</f>
        <v>0</v>
      </c>
      <c r="X431" s="30">
        <v>0</v>
      </c>
      <c r="Y431" s="30">
        <f t="shared" si="7"/>
        <v>0</v>
      </c>
      <c r="AG431" s="30">
        <f>STOCK!A3668</f>
        <v>0</v>
      </c>
      <c r="AI431" s="30">
        <v>0</v>
      </c>
    </row>
    <row r="432" spans="1:35" x14ac:dyDescent="0.15">
      <c r="A432" s="30" t="str">
        <f>STOCK!C3669</f>
        <v>PRODUCT</v>
      </c>
      <c r="B432" s="30" t="str">
        <f>STOCK!D3669</f>
        <v>Vestidos</v>
      </c>
      <c r="C432" s="30" t="str">
        <f>STOCK!E3669</f>
        <v>Vestido Asimétrico con lazos</v>
      </c>
      <c r="D432" s="30" t="str">
        <f>STOCK!F3669</f>
        <v>Talla M</v>
      </c>
      <c r="E432" s="30" t="str">
        <f>STOCK!G3669</f>
        <v>SHEIN</v>
      </c>
      <c r="F432" s="30" t="e">
        <f>STOCK!#REF!</f>
        <v>#REF!</v>
      </c>
      <c r="G432" s="30">
        <f>STOCK!H3669</f>
        <v>20</v>
      </c>
      <c r="H432" s="30" t="e">
        <f>STOCK!#REF!</f>
        <v>#REF!</v>
      </c>
      <c r="I432" s="30">
        <f ca="1">STOCK!I3669</f>
        <v>0</v>
      </c>
      <c r="J432" s="30">
        <f>STOCK!J3669</f>
        <v>0</v>
      </c>
      <c r="K432" s="30" t="e">
        <f>STOCK!#REF!</f>
        <v>#REF!</v>
      </c>
      <c r="L432" s="30">
        <f>STOCK!K3669</f>
        <v>0</v>
      </c>
      <c r="U432" s="30">
        <v>1</v>
      </c>
      <c r="V432" s="30">
        <f>STOCK!O3669</f>
        <v>0</v>
      </c>
      <c r="X432" s="30">
        <v>0</v>
      </c>
      <c r="Y432" s="30">
        <f t="shared" si="7"/>
        <v>0</v>
      </c>
      <c r="AG432" s="30">
        <f>STOCK!A3669</f>
        <v>0</v>
      </c>
      <c r="AI432" s="30">
        <v>0</v>
      </c>
    </row>
    <row r="433" spans="1:35" x14ac:dyDescent="0.15">
      <c r="A433" s="30" t="str">
        <f>STOCK!C3670</f>
        <v>PRODUCT</v>
      </c>
      <c r="B433" s="30" t="str">
        <f>STOCK!D3670</f>
        <v>Vestidos</v>
      </c>
      <c r="C433" s="30" t="str">
        <f>STOCK!E3670</f>
        <v>Vestido Asimétrico con lazos</v>
      </c>
      <c r="D433" s="30" t="str">
        <f>STOCK!F3670</f>
        <v>Talla S</v>
      </c>
      <c r="E433" s="30" t="str">
        <f>STOCK!G3670</f>
        <v>SHEIN</v>
      </c>
      <c r="F433" s="30" t="e">
        <f>STOCK!#REF!</f>
        <v>#REF!</v>
      </c>
      <c r="G433" s="30">
        <f>STOCK!H3670</f>
        <v>20</v>
      </c>
      <c r="H433" s="30" t="e">
        <f>STOCK!#REF!</f>
        <v>#REF!</v>
      </c>
      <c r="I433" s="30">
        <f ca="1">STOCK!I3670</f>
        <v>0</v>
      </c>
      <c r="J433" s="30">
        <f>STOCK!J3670</f>
        <v>0</v>
      </c>
      <c r="K433" s="30" t="e">
        <f>STOCK!#REF!</f>
        <v>#REF!</v>
      </c>
      <c r="L433" s="30">
        <f>STOCK!K3670</f>
        <v>0</v>
      </c>
      <c r="U433" s="30">
        <v>1</v>
      </c>
      <c r="V433" s="30">
        <f>STOCK!O3670</f>
        <v>0</v>
      </c>
      <c r="X433" s="30">
        <v>0</v>
      </c>
      <c r="Y433" s="30">
        <f t="shared" si="7"/>
        <v>0</v>
      </c>
      <c r="AG433" s="30">
        <f>STOCK!A3670</f>
        <v>0</v>
      </c>
      <c r="AI433" s="30">
        <v>0</v>
      </c>
    </row>
    <row r="434" spans="1:35" x14ac:dyDescent="0.15">
      <c r="A434" s="30" t="str">
        <f>STOCK!C3671</f>
        <v>PRODUCT</v>
      </c>
      <c r="B434" s="30" t="str">
        <f>STOCK!D3671</f>
        <v>Vestidos</v>
      </c>
      <c r="C434" s="30" t="str">
        <f>STOCK!E3671</f>
        <v>Vestido Ajustado de puntos</v>
      </c>
      <c r="D434" s="30" t="str">
        <f>STOCK!F3671</f>
        <v>Talla XS</v>
      </c>
      <c r="E434" s="30" t="str">
        <f>STOCK!G3671</f>
        <v>H&amp;M</v>
      </c>
      <c r="F434" s="30" t="e">
        <f>STOCK!#REF!</f>
        <v>#REF!</v>
      </c>
      <c r="G434" s="30">
        <f>STOCK!H3671</f>
        <v>28</v>
      </c>
      <c r="H434" s="30" t="e">
        <f>STOCK!#REF!</f>
        <v>#REF!</v>
      </c>
      <c r="I434" s="30">
        <f ca="1">STOCK!I3671</f>
        <v>0</v>
      </c>
      <c r="J434" s="30">
        <f>STOCK!J3671</f>
        <v>0</v>
      </c>
      <c r="K434" s="30" t="e">
        <f>STOCK!#REF!</f>
        <v>#REF!</v>
      </c>
      <c r="L434" s="30">
        <f>STOCK!K3671</f>
        <v>1</v>
      </c>
      <c r="U434" s="30">
        <v>1</v>
      </c>
      <c r="V434" s="30">
        <f>STOCK!O3671</f>
        <v>0</v>
      </c>
      <c r="X434" s="30">
        <v>0</v>
      </c>
      <c r="Y434" s="30">
        <f t="shared" si="7"/>
        <v>0</v>
      </c>
      <c r="AG434" s="30">
        <f>STOCK!A3671</f>
        <v>0</v>
      </c>
      <c r="AI434" s="30">
        <v>0</v>
      </c>
    </row>
    <row r="435" spans="1:35" x14ac:dyDescent="0.15">
      <c r="A435" s="30" t="str">
        <f>STOCK!C3672</f>
        <v>PRODUCT</v>
      </c>
      <c r="B435" s="30" t="str">
        <f>STOCK!D3672</f>
        <v>Vestidos</v>
      </c>
      <c r="C435" s="30" t="str">
        <f>STOCK!E3672</f>
        <v>Vestido Línea A</v>
      </c>
      <c r="D435" s="30" t="str">
        <f>STOCK!F3672</f>
        <v>Talla M</v>
      </c>
      <c r="E435" s="30" t="str">
        <f>STOCK!G3672</f>
        <v>F21</v>
      </c>
      <c r="F435" s="30" t="e">
        <f>STOCK!#REF!</f>
        <v>#REF!</v>
      </c>
      <c r="G435" s="30">
        <f>STOCK!H3672</f>
        <v>19</v>
      </c>
      <c r="H435" s="30" t="e">
        <f>STOCK!#REF!</f>
        <v>#REF!</v>
      </c>
      <c r="I435" s="30">
        <f ca="1">STOCK!I3672</f>
        <v>0</v>
      </c>
      <c r="J435" s="30">
        <f>STOCK!J3672</f>
        <v>0</v>
      </c>
      <c r="K435" s="30" t="e">
        <f>STOCK!#REF!</f>
        <v>#REF!</v>
      </c>
      <c r="L435" s="30">
        <f>STOCK!K3672</f>
        <v>1</v>
      </c>
      <c r="U435" s="30">
        <v>1</v>
      </c>
      <c r="V435" s="30">
        <f>STOCK!O3672</f>
        <v>0</v>
      </c>
      <c r="X435" s="30">
        <v>0</v>
      </c>
      <c r="Y435" s="30">
        <f t="shared" si="7"/>
        <v>0</v>
      </c>
      <c r="AG435" s="30">
        <f>STOCK!A3672</f>
        <v>0</v>
      </c>
      <c r="AI435" s="30">
        <v>0</v>
      </c>
    </row>
    <row r="436" spans="1:35" x14ac:dyDescent="0.15">
      <c r="A436" s="30" t="str">
        <f>STOCK!C3673</f>
        <v>PRODUCT</v>
      </c>
      <c r="B436" s="30">
        <f>STOCK!D3673</f>
        <v>0</v>
      </c>
      <c r="C436" s="30">
        <f>STOCK!E3673</f>
        <v>0</v>
      </c>
      <c r="D436" s="30">
        <f>STOCK!F3673</f>
        <v>0</v>
      </c>
      <c r="E436" s="30">
        <f>STOCK!G3673</f>
        <v>0</v>
      </c>
      <c r="F436" s="30" t="e">
        <f>STOCK!#REF!</f>
        <v>#REF!</v>
      </c>
      <c r="G436" s="30">
        <f>STOCK!H3673</f>
        <v>0</v>
      </c>
      <c r="H436" s="30" t="e">
        <f>STOCK!#REF!</f>
        <v>#REF!</v>
      </c>
      <c r="I436" s="30">
        <f ca="1">STOCK!I3673</f>
        <v>0</v>
      </c>
      <c r="J436" s="30">
        <f>STOCK!J3673</f>
        <v>0</v>
      </c>
      <c r="K436" s="30" t="e">
        <f>STOCK!#REF!</f>
        <v>#REF!</v>
      </c>
      <c r="L436" s="30">
        <f>STOCK!K3673</f>
        <v>0</v>
      </c>
      <c r="U436" s="30">
        <v>1</v>
      </c>
      <c r="V436" s="30">
        <f>STOCK!O3673</f>
        <v>0</v>
      </c>
      <c r="X436" s="30">
        <v>0</v>
      </c>
      <c r="Y436" s="30">
        <f t="shared" si="7"/>
        <v>0</v>
      </c>
      <c r="AG436" s="30">
        <f>STOCK!A3673</f>
        <v>0</v>
      </c>
      <c r="AI436" s="30">
        <v>0</v>
      </c>
    </row>
    <row r="437" spans="1:35" x14ac:dyDescent="0.15">
      <c r="A437" s="30">
        <f>STOCK!C3674</f>
        <v>0</v>
      </c>
      <c r="B437" s="30">
        <f>STOCK!D3674</f>
        <v>0</v>
      </c>
      <c r="C437" s="30">
        <f>STOCK!E3674</f>
        <v>0</v>
      </c>
      <c r="D437" s="30">
        <f>STOCK!F3674</f>
        <v>0</v>
      </c>
      <c r="E437" s="30">
        <f>STOCK!G3674</f>
        <v>0</v>
      </c>
      <c r="F437" s="30" t="e">
        <f>STOCK!#REF!</f>
        <v>#REF!</v>
      </c>
      <c r="G437" s="30">
        <f>STOCK!H3674</f>
        <v>0</v>
      </c>
      <c r="H437" s="30" t="e">
        <f>STOCK!#REF!</f>
        <v>#REF!</v>
      </c>
      <c r="I437" s="30">
        <f>STOCK!I3674</f>
        <v>0</v>
      </c>
      <c r="J437" s="30">
        <f>STOCK!J3674</f>
        <v>0</v>
      </c>
      <c r="K437" s="30" t="e">
        <f>STOCK!#REF!</f>
        <v>#REF!</v>
      </c>
      <c r="L437" s="30">
        <f>STOCK!K3674</f>
        <v>0</v>
      </c>
      <c r="U437" s="30">
        <v>1</v>
      </c>
      <c r="V437" s="30">
        <f>STOCK!O3674</f>
        <v>0</v>
      </c>
      <c r="X437" s="30">
        <v>0</v>
      </c>
      <c r="Y437" s="30">
        <f t="shared" si="7"/>
        <v>0</v>
      </c>
      <c r="AG437" s="30">
        <f>STOCK!A3674</f>
        <v>0</v>
      </c>
      <c r="AI437" s="30">
        <v>0</v>
      </c>
    </row>
    <row r="438" spans="1:35" x14ac:dyDescent="0.15">
      <c r="A438" s="30">
        <f>STOCK!C3675</f>
        <v>0</v>
      </c>
      <c r="B438" s="30">
        <f>STOCK!D3675</f>
        <v>0</v>
      </c>
      <c r="C438" s="30">
        <f>STOCK!E3675</f>
        <v>0</v>
      </c>
      <c r="D438" s="30">
        <f>STOCK!F3675</f>
        <v>0</v>
      </c>
      <c r="E438" s="30">
        <f>STOCK!G3675</f>
        <v>0</v>
      </c>
      <c r="F438" s="30" t="e">
        <f>STOCK!#REF!</f>
        <v>#REF!</v>
      </c>
      <c r="G438" s="30">
        <f>STOCK!H3675</f>
        <v>0</v>
      </c>
      <c r="H438" s="30" t="e">
        <f>STOCK!#REF!</f>
        <v>#REF!</v>
      </c>
      <c r="I438" s="30">
        <f>STOCK!I3675</f>
        <v>0</v>
      </c>
      <c r="J438" s="30">
        <f>STOCK!J3675</f>
        <v>0</v>
      </c>
      <c r="K438" s="30" t="e">
        <f>STOCK!#REF!</f>
        <v>#REF!</v>
      </c>
      <c r="L438" s="30">
        <f>STOCK!K3675</f>
        <v>0</v>
      </c>
      <c r="U438" s="30">
        <v>1</v>
      </c>
      <c r="V438" s="30">
        <f>STOCK!O3675</f>
        <v>0</v>
      </c>
      <c r="X438" s="30">
        <v>0</v>
      </c>
      <c r="Y438" s="30">
        <f t="shared" si="7"/>
        <v>0</v>
      </c>
      <c r="AG438" s="30">
        <f>STOCK!A3675</f>
        <v>0</v>
      </c>
      <c r="AI438" s="30">
        <v>0</v>
      </c>
    </row>
    <row r="439" spans="1:35" x14ac:dyDescent="0.15">
      <c r="A439" s="30">
        <f>STOCK!C3676</f>
        <v>0</v>
      </c>
      <c r="B439" s="30">
        <f>STOCK!D3676</f>
        <v>0</v>
      </c>
      <c r="C439" s="30">
        <f>STOCK!E3676</f>
        <v>0</v>
      </c>
      <c r="D439" s="30">
        <f>STOCK!F3676</f>
        <v>0</v>
      </c>
      <c r="E439" s="30">
        <f>STOCK!G3676</f>
        <v>0</v>
      </c>
      <c r="F439" s="30" t="e">
        <f>STOCK!#REF!</f>
        <v>#REF!</v>
      </c>
      <c r="G439" s="30">
        <f>STOCK!H3676</f>
        <v>0</v>
      </c>
      <c r="H439" s="30" t="e">
        <f>STOCK!#REF!</f>
        <v>#REF!</v>
      </c>
      <c r="I439" s="30">
        <f>STOCK!I3676</f>
        <v>0</v>
      </c>
      <c r="J439" s="30">
        <f>STOCK!J3676</f>
        <v>0</v>
      </c>
      <c r="K439" s="30" t="e">
        <f>STOCK!#REF!</f>
        <v>#REF!</v>
      </c>
      <c r="L439" s="30">
        <f>STOCK!K3676</f>
        <v>0</v>
      </c>
      <c r="U439" s="30">
        <v>1</v>
      </c>
      <c r="V439" s="30">
        <f>STOCK!O3676</f>
        <v>0</v>
      </c>
      <c r="X439" s="30">
        <v>0</v>
      </c>
      <c r="Y439" s="30">
        <f t="shared" si="7"/>
        <v>0</v>
      </c>
      <c r="AG439" s="30">
        <f>STOCK!A3676</f>
        <v>0</v>
      </c>
      <c r="AI439" s="30">
        <v>0</v>
      </c>
    </row>
    <row r="440" spans="1:35" x14ac:dyDescent="0.15">
      <c r="A440" s="30">
        <f>STOCK!C3677</f>
        <v>0</v>
      </c>
      <c r="B440" s="30">
        <f>STOCK!D3677</f>
        <v>0</v>
      </c>
      <c r="C440" s="30">
        <f>STOCK!E3677</f>
        <v>0</v>
      </c>
      <c r="D440" s="30">
        <f>STOCK!F3677</f>
        <v>0</v>
      </c>
      <c r="E440" s="30">
        <f>STOCK!G3677</f>
        <v>0</v>
      </c>
      <c r="F440" s="30" t="e">
        <f>STOCK!#REF!</f>
        <v>#REF!</v>
      </c>
      <c r="G440" s="30">
        <f>STOCK!H3677</f>
        <v>0</v>
      </c>
      <c r="H440" s="30" t="e">
        <f>STOCK!#REF!</f>
        <v>#REF!</v>
      </c>
      <c r="I440" s="30">
        <f>STOCK!I3677</f>
        <v>0</v>
      </c>
      <c r="J440" s="30">
        <f>STOCK!J3677</f>
        <v>0</v>
      </c>
      <c r="K440" s="30" t="e">
        <f>STOCK!#REF!</f>
        <v>#REF!</v>
      </c>
      <c r="L440" s="30">
        <f>STOCK!K3677</f>
        <v>0</v>
      </c>
      <c r="U440" s="30">
        <v>1</v>
      </c>
      <c r="V440" s="30">
        <f>STOCK!O3677</f>
        <v>0</v>
      </c>
      <c r="X440" s="30">
        <v>0</v>
      </c>
      <c r="Y440" s="30">
        <f t="shared" si="7"/>
        <v>0</v>
      </c>
      <c r="AG440" s="30">
        <f>STOCK!A3677</f>
        <v>0</v>
      </c>
      <c r="AI440" s="30">
        <v>0</v>
      </c>
    </row>
    <row r="441" spans="1:35" x14ac:dyDescent="0.15">
      <c r="A441" s="30">
        <f>STOCK!C3678</f>
        <v>0</v>
      </c>
      <c r="B441" s="30">
        <f>STOCK!D3678</f>
        <v>0</v>
      </c>
      <c r="C441" s="30">
        <f>STOCK!E3678</f>
        <v>0</v>
      </c>
      <c r="D441" s="30">
        <f>STOCK!F3678</f>
        <v>0</v>
      </c>
      <c r="E441" s="30">
        <f>STOCK!G3678</f>
        <v>0</v>
      </c>
      <c r="F441" s="30" t="e">
        <f>STOCK!#REF!</f>
        <v>#REF!</v>
      </c>
      <c r="G441" s="30">
        <f>STOCK!H3678</f>
        <v>0</v>
      </c>
      <c r="H441" s="30" t="e">
        <f>STOCK!#REF!</f>
        <v>#REF!</v>
      </c>
      <c r="I441" s="30">
        <f>STOCK!I3678</f>
        <v>0</v>
      </c>
      <c r="J441" s="30">
        <f>STOCK!J3678</f>
        <v>0</v>
      </c>
      <c r="K441" s="30" t="e">
        <f>STOCK!#REF!</f>
        <v>#REF!</v>
      </c>
      <c r="L441" s="30">
        <f>STOCK!K3678</f>
        <v>0</v>
      </c>
      <c r="U441" s="30">
        <v>1</v>
      </c>
      <c r="V441" s="30">
        <f>STOCK!O3678</f>
        <v>0</v>
      </c>
      <c r="X441" s="30">
        <v>0</v>
      </c>
      <c r="Y441" s="30">
        <f t="shared" si="7"/>
        <v>0</v>
      </c>
      <c r="AG441" s="30">
        <f>STOCK!A3678</f>
        <v>0</v>
      </c>
      <c r="AI441" s="30">
        <v>0</v>
      </c>
    </row>
    <row r="442" spans="1:35" x14ac:dyDescent="0.15">
      <c r="A442" s="30">
        <f>STOCK!C3679</f>
        <v>0</v>
      </c>
      <c r="B442" s="30">
        <f>STOCK!D3679</f>
        <v>0</v>
      </c>
      <c r="C442" s="30">
        <f>STOCK!E3679</f>
        <v>0</v>
      </c>
      <c r="D442" s="30">
        <f>STOCK!F3679</f>
        <v>0</v>
      </c>
      <c r="E442" s="30">
        <f>STOCK!G3679</f>
        <v>0</v>
      </c>
      <c r="F442" s="30" t="e">
        <f>STOCK!#REF!</f>
        <v>#REF!</v>
      </c>
      <c r="G442" s="30">
        <f>STOCK!H3679</f>
        <v>0</v>
      </c>
      <c r="H442" s="30" t="e">
        <f>STOCK!#REF!</f>
        <v>#REF!</v>
      </c>
      <c r="I442" s="30">
        <f>STOCK!I3679</f>
        <v>0</v>
      </c>
      <c r="J442" s="30">
        <f>STOCK!J3679</f>
        <v>0</v>
      </c>
      <c r="K442" s="30" t="e">
        <f>STOCK!#REF!</f>
        <v>#REF!</v>
      </c>
      <c r="L442" s="30">
        <f>STOCK!K3679</f>
        <v>0</v>
      </c>
      <c r="U442" s="30">
        <v>1</v>
      </c>
      <c r="V442" s="30">
        <f>STOCK!O3679</f>
        <v>0</v>
      </c>
      <c r="X442" s="30">
        <v>0</v>
      </c>
      <c r="Y442" s="30">
        <f t="shared" si="7"/>
        <v>0</v>
      </c>
      <c r="AG442" s="30">
        <f>STOCK!A3679</f>
        <v>0</v>
      </c>
      <c r="AI442" s="30">
        <v>0</v>
      </c>
    </row>
    <row r="443" spans="1:35" x14ac:dyDescent="0.15">
      <c r="A443" s="30">
        <f>STOCK!C3680</f>
        <v>0</v>
      </c>
      <c r="B443" s="30">
        <f>STOCK!D3680</f>
        <v>0</v>
      </c>
      <c r="C443" s="30">
        <f>STOCK!E3680</f>
        <v>0</v>
      </c>
      <c r="D443" s="30">
        <f>STOCK!F3680</f>
        <v>0</v>
      </c>
      <c r="E443" s="30">
        <f>STOCK!G3680</f>
        <v>0</v>
      </c>
      <c r="F443" s="30" t="e">
        <f>STOCK!#REF!</f>
        <v>#REF!</v>
      </c>
      <c r="G443" s="30">
        <f>STOCK!H3680</f>
        <v>0</v>
      </c>
      <c r="H443" s="30" t="e">
        <f>STOCK!#REF!</f>
        <v>#REF!</v>
      </c>
      <c r="I443" s="30">
        <f>STOCK!I3680</f>
        <v>0</v>
      </c>
      <c r="J443" s="30">
        <f>STOCK!J3680</f>
        <v>0</v>
      </c>
      <c r="K443" s="30" t="e">
        <f>STOCK!#REF!</f>
        <v>#REF!</v>
      </c>
      <c r="L443" s="30">
        <f>STOCK!K3680</f>
        <v>0</v>
      </c>
      <c r="U443" s="30">
        <v>1</v>
      </c>
      <c r="V443" s="30">
        <f>STOCK!O3680</f>
        <v>0</v>
      </c>
      <c r="X443" s="30">
        <v>0</v>
      </c>
      <c r="Y443" s="30">
        <f t="shared" si="7"/>
        <v>0</v>
      </c>
      <c r="AG443" s="30">
        <f>STOCK!A3680</f>
        <v>0</v>
      </c>
      <c r="AI443" s="30">
        <v>0</v>
      </c>
    </row>
    <row r="444" spans="1:35" x14ac:dyDescent="0.15">
      <c r="A444" s="30">
        <f>STOCK!C3681</f>
        <v>0</v>
      </c>
      <c r="B444" s="30">
        <f>STOCK!D3681</f>
        <v>0</v>
      </c>
      <c r="C444" s="30">
        <f>STOCK!E3681</f>
        <v>0</v>
      </c>
      <c r="D444" s="30">
        <f>STOCK!F3681</f>
        <v>0</v>
      </c>
      <c r="E444" s="30">
        <f>STOCK!G3681</f>
        <v>0</v>
      </c>
      <c r="F444" s="30" t="e">
        <f>STOCK!#REF!</f>
        <v>#REF!</v>
      </c>
      <c r="G444" s="30">
        <f>STOCK!H3681</f>
        <v>0</v>
      </c>
      <c r="H444" s="30" t="e">
        <f>STOCK!#REF!</f>
        <v>#REF!</v>
      </c>
      <c r="I444" s="30">
        <f>STOCK!I3681</f>
        <v>0</v>
      </c>
      <c r="J444" s="30">
        <f>STOCK!J3681</f>
        <v>0</v>
      </c>
      <c r="K444" s="30" t="e">
        <f>STOCK!#REF!</f>
        <v>#REF!</v>
      </c>
      <c r="L444" s="30">
        <f>STOCK!K3681</f>
        <v>0</v>
      </c>
      <c r="U444" s="30">
        <v>1</v>
      </c>
      <c r="V444" s="30">
        <f>STOCK!O3681</f>
        <v>0</v>
      </c>
      <c r="X444" s="30">
        <v>0</v>
      </c>
      <c r="Y444" s="30">
        <f t="shared" si="7"/>
        <v>0</v>
      </c>
      <c r="AG444" s="30">
        <f>STOCK!A3681</f>
        <v>0</v>
      </c>
      <c r="AI444" s="30">
        <v>0</v>
      </c>
    </row>
    <row r="445" spans="1:35" x14ac:dyDescent="0.15">
      <c r="A445" s="30">
        <f>STOCK!C3682</f>
        <v>0</v>
      </c>
      <c r="B445" s="30">
        <f>STOCK!D3682</f>
        <v>0</v>
      </c>
      <c r="C445" s="30">
        <f>STOCK!E3682</f>
        <v>0</v>
      </c>
      <c r="D445" s="30">
        <f>STOCK!F3682</f>
        <v>0</v>
      </c>
      <c r="E445" s="30">
        <f>STOCK!G3682</f>
        <v>0</v>
      </c>
      <c r="F445" s="30" t="e">
        <f>STOCK!#REF!</f>
        <v>#REF!</v>
      </c>
      <c r="G445" s="30">
        <f>STOCK!H3682</f>
        <v>0</v>
      </c>
      <c r="H445" s="30" t="e">
        <f>STOCK!#REF!</f>
        <v>#REF!</v>
      </c>
      <c r="I445" s="30">
        <f>STOCK!I3682</f>
        <v>0</v>
      </c>
      <c r="J445" s="30">
        <f>STOCK!J3682</f>
        <v>0</v>
      </c>
      <c r="K445" s="30" t="e">
        <f>STOCK!#REF!</f>
        <v>#REF!</v>
      </c>
      <c r="L445" s="30">
        <f>STOCK!K3682</f>
        <v>0</v>
      </c>
      <c r="U445" s="30">
        <v>1</v>
      </c>
      <c r="V445" s="30">
        <f>STOCK!O3682</f>
        <v>0</v>
      </c>
      <c r="X445" s="30">
        <v>0</v>
      </c>
      <c r="Y445" s="30">
        <f t="shared" si="7"/>
        <v>0</v>
      </c>
      <c r="AG445" s="30">
        <f>STOCK!A3682</f>
        <v>0</v>
      </c>
      <c r="AI445" s="30">
        <v>0</v>
      </c>
    </row>
    <row r="446" spans="1:35" x14ac:dyDescent="0.15">
      <c r="A446" s="30">
        <f>STOCK!C3683</f>
        <v>0</v>
      </c>
      <c r="B446" s="30">
        <f>STOCK!D3683</f>
        <v>0</v>
      </c>
      <c r="C446" s="30">
        <f>STOCK!E3683</f>
        <v>0</v>
      </c>
      <c r="D446" s="30">
        <f>STOCK!F3683</f>
        <v>0</v>
      </c>
      <c r="E446" s="30">
        <f>STOCK!G3683</f>
        <v>0</v>
      </c>
      <c r="F446" s="30" t="e">
        <f>STOCK!#REF!</f>
        <v>#REF!</v>
      </c>
      <c r="G446" s="30">
        <f>STOCK!H3683</f>
        <v>0</v>
      </c>
      <c r="H446" s="30" t="e">
        <f>STOCK!#REF!</f>
        <v>#REF!</v>
      </c>
      <c r="I446" s="30">
        <f>STOCK!I3683</f>
        <v>0</v>
      </c>
      <c r="J446" s="30">
        <f>STOCK!J3683</f>
        <v>0</v>
      </c>
      <c r="K446" s="30" t="e">
        <f>STOCK!#REF!</f>
        <v>#REF!</v>
      </c>
      <c r="L446" s="30">
        <f>STOCK!K3683</f>
        <v>0</v>
      </c>
      <c r="U446" s="30">
        <v>1</v>
      </c>
      <c r="V446" s="30">
        <f>STOCK!O3683</f>
        <v>0</v>
      </c>
      <c r="X446" s="30">
        <v>0</v>
      </c>
      <c r="Y446" s="30">
        <f t="shared" si="7"/>
        <v>0</v>
      </c>
      <c r="AG446" s="30">
        <f>STOCK!A3683</f>
        <v>0</v>
      </c>
      <c r="AI446" s="30">
        <v>0</v>
      </c>
    </row>
    <row r="447" spans="1:35" x14ac:dyDescent="0.15">
      <c r="A447" s="30">
        <f>STOCK!C3684</f>
        <v>0</v>
      </c>
      <c r="B447" s="30">
        <f>STOCK!D3684</f>
        <v>0</v>
      </c>
      <c r="C447" s="30">
        <f>STOCK!E3684</f>
        <v>0</v>
      </c>
      <c r="D447" s="30">
        <f>STOCK!F3684</f>
        <v>0</v>
      </c>
      <c r="E447" s="30">
        <f>STOCK!G3684</f>
        <v>0</v>
      </c>
      <c r="F447" s="30" t="e">
        <f>STOCK!#REF!</f>
        <v>#REF!</v>
      </c>
      <c r="G447" s="30">
        <f>STOCK!H3684</f>
        <v>0</v>
      </c>
      <c r="H447" s="30" t="e">
        <f>STOCK!#REF!</f>
        <v>#REF!</v>
      </c>
      <c r="I447" s="30">
        <f>STOCK!I3684</f>
        <v>0</v>
      </c>
      <c r="J447" s="30">
        <f>STOCK!J3684</f>
        <v>0</v>
      </c>
      <c r="K447" s="30" t="e">
        <f>STOCK!#REF!</f>
        <v>#REF!</v>
      </c>
      <c r="L447" s="30">
        <f>STOCK!K3684</f>
        <v>0</v>
      </c>
      <c r="U447" s="30">
        <v>1</v>
      </c>
      <c r="V447" s="30">
        <f>STOCK!O3684</f>
        <v>0</v>
      </c>
      <c r="X447" s="30">
        <v>0</v>
      </c>
      <c r="Y447" s="30">
        <f t="shared" si="7"/>
        <v>0</v>
      </c>
      <c r="AG447" s="30">
        <f>STOCK!A3684</f>
        <v>0</v>
      </c>
      <c r="AI447" s="30">
        <v>0</v>
      </c>
    </row>
    <row r="448" spans="1:35" x14ac:dyDescent="0.15">
      <c r="A448" s="30">
        <f>STOCK!C3685</f>
        <v>0</v>
      </c>
      <c r="B448" s="30">
        <f>STOCK!D3685</f>
        <v>0</v>
      </c>
      <c r="C448" s="30">
        <f>STOCK!E3685</f>
        <v>0</v>
      </c>
      <c r="D448" s="30">
        <f>STOCK!F3685</f>
        <v>0</v>
      </c>
      <c r="E448" s="30">
        <f>STOCK!G3685</f>
        <v>0</v>
      </c>
      <c r="F448" s="30" t="e">
        <f>STOCK!#REF!</f>
        <v>#REF!</v>
      </c>
      <c r="G448" s="30">
        <f>STOCK!H3685</f>
        <v>0</v>
      </c>
      <c r="H448" s="30" t="e">
        <f>STOCK!#REF!</f>
        <v>#REF!</v>
      </c>
      <c r="I448" s="30">
        <f>STOCK!I3685</f>
        <v>0</v>
      </c>
      <c r="J448" s="30">
        <f>STOCK!J3685</f>
        <v>0</v>
      </c>
      <c r="K448" s="30" t="e">
        <f>STOCK!#REF!</f>
        <v>#REF!</v>
      </c>
      <c r="L448" s="30">
        <f>STOCK!K3685</f>
        <v>0</v>
      </c>
      <c r="U448" s="30">
        <v>1</v>
      </c>
      <c r="V448" s="30">
        <f>STOCK!O3685</f>
        <v>0</v>
      </c>
      <c r="X448" s="30">
        <v>0</v>
      </c>
      <c r="Y448" s="30">
        <f t="shared" si="7"/>
        <v>0</v>
      </c>
      <c r="AG448" s="30">
        <f>STOCK!A3685</f>
        <v>0</v>
      </c>
      <c r="AI448" s="30">
        <v>0</v>
      </c>
    </row>
    <row r="449" spans="1:35" x14ac:dyDescent="0.15">
      <c r="A449" s="30">
        <f>STOCK!C3686</f>
        <v>0</v>
      </c>
      <c r="B449" s="30">
        <f>STOCK!D3686</f>
        <v>0</v>
      </c>
      <c r="C449" s="30">
        <f>STOCK!E3686</f>
        <v>0</v>
      </c>
      <c r="D449" s="30">
        <f>STOCK!F3686</f>
        <v>0</v>
      </c>
      <c r="E449" s="30">
        <f>STOCK!G3686</f>
        <v>0</v>
      </c>
      <c r="F449" s="30" t="e">
        <f>STOCK!#REF!</f>
        <v>#REF!</v>
      </c>
      <c r="G449" s="30">
        <f>STOCK!H3686</f>
        <v>0</v>
      </c>
      <c r="H449" s="30" t="e">
        <f>STOCK!#REF!</f>
        <v>#REF!</v>
      </c>
      <c r="I449" s="30">
        <f>STOCK!I3686</f>
        <v>0</v>
      </c>
      <c r="J449" s="30">
        <f>STOCK!J3686</f>
        <v>0</v>
      </c>
      <c r="K449" s="30" t="e">
        <f>STOCK!#REF!</f>
        <v>#REF!</v>
      </c>
      <c r="L449" s="30">
        <f>STOCK!K3686</f>
        <v>0</v>
      </c>
      <c r="U449" s="30">
        <v>1</v>
      </c>
      <c r="V449" s="30">
        <f>STOCK!O3686</f>
        <v>0</v>
      </c>
      <c r="X449" s="30">
        <v>0</v>
      </c>
      <c r="Y449" s="30">
        <f t="shared" si="7"/>
        <v>0</v>
      </c>
      <c r="AG449" s="30">
        <f>STOCK!A3686</f>
        <v>0</v>
      </c>
      <c r="AI449" s="30">
        <v>0</v>
      </c>
    </row>
    <row r="450" spans="1:35" x14ac:dyDescent="0.15">
      <c r="A450" s="30">
        <f>STOCK!C3687</f>
        <v>0</v>
      </c>
      <c r="B450" s="30">
        <f>STOCK!D3687</f>
        <v>0</v>
      </c>
      <c r="C450" s="30">
        <f>STOCK!E3687</f>
        <v>0</v>
      </c>
      <c r="D450" s="30">
        <f>STOCK!F3687</f>
        <v>0</v>
      </c>
      <c r="E450" s="30">
        <f>STOCK!G3687</f>
        <v>0</v>
      </c>
      <c r="F450" s="30" t="e">
        <f>STOCK!#REF!</f>
        <v>#REF!</v>
      </c>
      <c r="G450" s="30">
        <f>STOCK!H3687</f>
        <v>0</v>
      </c>
      <c r="H450" s="30" t="e">
        <f>STOCK!#REF!</f>
        <v>#REF!</v>
      </c>
      <c r="I450" s="30">
        <f>STOCK!I3687</f>
        <v>0</v>
      </c>
      <c r="J450" s="30">
        <f>STOCK!J3687</f>
        <v>0</v>
      </c>
      <c r="K450" s="30" t="e">
        <f>STOCK!#REF!</f>
        <v>#REF!</v>
      </c>
      <c r="L450" s="30">
        <f>STOCK!K3687</f>
        <v>0</v>
      </c>
      <c r="U450" s="30">
        <v>1</v>
      </c>
      <c r="V450" s="30">
        <f>STOCK!O3687</f>
        <v>0</v>
      </c>
      <c r="X450" s="30">
        <v>0</v>
      </c>
      <c r="Y450" s="30">
        <f t="shared" si="7"/>
        <v>0</v>
      </c>
      <c r="AG450" s="30">
        <f>STOCK!A3687</f>
        <v>0</v>
      </c>
      <c r="AI450" s="30">
        <v>0</v>
      </c>
    </row>
    <row r="451" spans="1:35" x14ac:dyDescent="0.15">
      <c r="A451" s="30">
        <f>STOCK!C3688</f>
        <v>0</v>
      </c>
      <c r="B451" s="30">
        <f>STOCK!D3688</f>
        <v>0</v>
      </c>
      <c r="C451" s="30">
        <f>STOCK!E3688</f>
        <v>0</v>
      </c>
      <c r="D451" s="30">
        <f>STOCK!F3688</f>
        <v>0</v>
      </c>
      <c r="E451" s="30">
        <f>STOCK!G3688</f>
        <v>0</v>
      </c>
      <c r="F451" s="30" t="e">
        <f>STOCK!#REF!</f>
        <v>#REF!</v>
      </c>
      <c r="G451" s="30">
        <f>STOCK!H3688</f>
        <v>0</v>
      </c>
      <c r="H451" s="30" t="e">
        <f>STOCK!#REF!</f>
        <v>#REF!</v>
      </c>
      <c r="I451" s="30">
        <f>STOCK!I3688</f>
        <v>0</v>
      </c>
      <c r="J451" s="30">
        <f>STOCK!J3688</f>
        <v>0</v>
      </c>
      <c r="K451" s="30" t="e">
        <f>STOCK!#REF!</f>
        <v>#REF!</v>
      </c>
      <c r="L451" s="30">
        <f>STOCK!K3688</f>
        <v>0</v>
      </c>
      <c r="U451" s="30">
        <v>1</v>
      </c>
      <c r="V451" s="30">
        <f>STOCK!O3688</f>
        <v>0</v>
      </c>
      <c r="X451" s="30">
        <v>0</v>
      </c>
      <c r="Y451" s="30">
        <f t="shared" si="7"/>
        <v>0</v>
      </c>
      <c r="AG451" s="30">
        <f>STOCK!A3688</f>
        <v>0</v>
      </c>
      <c r="AI451" s="30">
        <v>0</v>
      </c>
    </row>
    <row r="452" spans="1:35" x14ac:dyDescent="0.15">
      <c r="A452" s="30">
        <f>STOCK!C3689</f>
        <v>0</v>
      </c>
      <c r="B452" s="30">
        <f>STOCK!D3689</f>
        <v>0</v>
      </c>
      <c r="C452" s="30">
        <f>STOCK!E3689</f>
        <v>0</v>
      </c>
      <c r="D452" s="30">
        <f>STOCK!F3689</f>
        <v>0</v>
      </c>
      <c r="E452" s="30">
        <f>STOCK!G3689</f>
        <v>0</v>
      </c>
      <c r="F452" s="30" t="e">
        <f>STOCK!#REF!</f>
        <v>#REF!</v>
      </c>
      <c r="G452" s="30">
        <f>STOCK!H3689</f>
        <v>0</v>
      </c>
      <c r="H452" s="30" t="e">
        <f>STOCK!#REF!</f>
        <v>#REF!</v>
      </c>
      <c r="I452" s="30">
        <f>STOCK!I3689</f>
        <v>0</v>
      </c>
      <c r="J452" s="30">
        <f>STOCK!J3689</f>
        <v>0</v>
      </c>
      <c r="K452" s="30" t="e">
        <f>STOCK!#REF!</f>
        <v>#REF!</v>
      </c>
      <c r="L452" s="30">
        <f>STOCK!K3689</f>
        <v>0</v>
      </c>
      <c r="U452" s="30">
        <v>1</v>
      </c>
      <c r="V452" s="30">
        <f>STOCK!O3689</f>
        <v>0</v>
      </c>
      <c r="X452" s="30">
        <v>0</v>
      </c>
      <c r="Y452" s="30">
        <f t="shared" si="7"/>
        <v>0</v>
      </c>
      <c r="AG452" s="30">
        <f>STOCK!A3689</f>
        <v>0</v>
      </c>
      <c r="AI452" s="30">
        <v>0</v>
      </c>
    </row>
    <row r="453" spans="1:35" x14ac:dyDescent="0.15">
      <c r="A453" s="30">
        <f>STOCK!C3690</f>
        <v>0</v>
      </c>
      <c r="B453" s="30">
        <f>STOCK!D3690</f>
        <v>0</v>
      </c>
      <c r="C453" s="30">
        <f>STOCK!E3690</f>
        <v>0</v>
      </c>
      <c r="D453" s="30">
        <f>STOCK!F3690</f>
        <v>0</v>
      </c>
      <c r="E453" s="30">
        <f>STOCK!G3690</f>
        <v>0</v>
      </c>
      <c r="F453" s="30" t="e">
        <f>STOCK!#REF!</f>
        <v>#REF!</v>
      </c>
      <c r="G453" s="30">
        <f>STOCK!H3690</f>
        <v>0</v>
      </c>
      <c r="H453" s="30" t="e">
        <f>STOCK!#REF!</f>
        <v>#REF!</v>
      </c>
      <c r="I453" s="30">
        <f>STOCK!I3690</f>
        <v>0</v>
      </c>
      <c r="J453" s="30">
        <f>STOCK!J3690</f>
        <v>0</v>
      </c>
      <c r="K453" s="30" t="e">
        <f>STOCK!#REF!</f>
        <v>#REF!</v>
      </c>
      <c r="L453" s="30">
        <f>STOCK!K3690</f>
        <v>0</v>
      </c>
      <c r="U453" s="30">
        <v>1</v>
      </c>
      <c r="V453" s="30">
        <f>STOCK!O3690</f>
        <v>0</v>
      </c>
      <c r="X453" s="30">
        <v>0</v>
      </c>
      <c r="Y453" s="30">
        <f t="shared" si="7"/>
        <v>0</v>
      </c>
      <c r="AG453" s="30">
        <f>STOCK!A3690</f>
        <v>0</v>
      </c>
      <c r="AI453" s="30">
        <v>0</v>
      </c>
    </row>
    <row r="454" spans="1:35" x14ac:dyDescent="0.15">
      <c r="A454" s="30">
        <f>STOCK!C3691</f>
        <v>0</v>
      </c>
      <c r="B454" s="30">
        <f>STOCK!D3691</f>
        <v>0</v>
      </c>
      <c r="C454" s="30">
        <f>STOCK!E3691</f>
        <v>0</v>
      </c>
      <c r="D454" s="30">
        <f>STOCK!F3691</f>
        <v>0</v>
      </c>
      <c r="E454" s="30">
        <f>STOCK!G3691</f>
        <v>0</v>
      </c>
      <c r="F454" s="30" t="e">
        <f>STOCK!#REF!</f>
        <v>#REF!</v>
      </c>
      <c r="G454" s="30">
        <f>STOCK!H3691</f>
        <v>0</v>
      </c>
      <c r="H454" s="30" t="e">
        <f>STOCK!#REF!</f>
        <v>#REF!</v>
      </c>
      <c r="I454" s="30">
        <f>STOCK!I3691</f>
        <v>0</v>
      </c>
      <c r="J454" s="30">
        <f>STOCK!J3691</f>
        <v>0</v>
      </c>
      <c r="K454" s="30" t="e">
        <f>STOCK!#REF!</f>
        <v>#REF!</v>
      </c>
      <c r="L454" s="30">
        <f>STOCK!K3691</f>
        <v>0</v>
      </c>
      <c r="U454" s="30">
        <v>1</v>
      </c>
      <c r="V454" s="30">
        <f>STOCK!O3691</f>
        <v>0</v>
      </c>
      <c r="X454" s="30">
        <v>0</v>
      </c>
      <c r="Y454" s="30">
        <f t="shared" ref="Y454:Y517" si="8">IF(V454&gt;0,1,0)</f>
        <v>0</v>
      </c>
      <c r="AG454" s="30">
        <f>STOCK!A3691</f>
        <v>0</v>
      </c>
      <c r="AI454" s="30">
        <v>0</v>
      </c>
    </row>
    <row r="455" spans="1:35" x14ac:dyDescent="0.15">
      <c r="A455" s="30">
        <f>STOCK!C3692</f>
        <v>0</v>
      </c>
      <c r="B455" s="30">
        <f>STOCK!D3692</f>
        <v>0</v>
      </c>
      <c r="C455" s="30">
        <f>STOCK!E3692</f>
        <v>0</v>
      </c>
      <c r="D455" s="30">
        <f>STOCK!F3692</f>
        <v>0</v>
      </c>
      <c r="E455" s="30">
        <f>STOCK!G3692</f>
        <v>0</v>
      </c>
      <c r="F455" s="30" t="e">
        <f>STOCK!#REF!</f>
        <v>#REF!</v>
      </c>
      <c r="G455" s="30">
        <f>STOCK!H3692</f>
        <v>0</v>
      </c>
      <c r="H455" s="30" t="e">
        <f>STOCK!#REF!</f>
        <v>#REF!</v>
      </c>
      <c r="I455" s="30">
        <f>STOCK!I3692</f>
        <v>0</v>
      </c>
      <c r="J455" s="30">
        <f>STOCK!J3692</f>
        <v>0</v>
      </c>
      <c r="K455" s="30" t="e">
        <f>STOCK!#REF!</f>
        <v>#REF!</v>
      </c>
      <c r="L455" s="30">
        <f>STOCK!K3692</f>
        <v>0</v>
      </c>
      <c r="U455" s="30">
        <v>1</v>
      </c>
      <c r="V455" s="30">
        <f>STOCK!O3692</f>
        <v>0</v>
      </c>
      <c r="X455" s="30">
        <v>0</v>
      </c>
      <c r="Y455" s="30">
        <f t="shared" si="8"/>
        <v>0</v>
      </c>
      <c r="AG455" s="30">
        <f>STOCK!A3692</f>
        <v>0</v>
      </c>
      <c r="AI455" s="30">
        <v>0</v>
      </c>
    </row>
    <row r="456" spans="1:35" x14ac:dyDescent="0.15">
      <c r="A456" s="30">
        <f>STOCK!C3693</f>
        <v>0</v>
      </c>
      <c r="B456" s="30">
        <f>STOCK!D3693</f>
        <v>0</v>
      </c>
      <c r="C456" s="30">
        <f>STOCK!E3693</f>
        <v>0</v>
      </c>
      <c r="D456" s="30">
        <f>STOCK!F3693</f>
        <v>0</v>
      </c>
      <c r="E456" s="30">
        <f>STOCK!G3693</f>
        <v>0</v>
      </c>
      <c r="F456" s="30" t="e">
        <f>STOCK!#REF!</f>
        <v>#REF!</v>
      </c>
      <c r="G456" s="30">
        <f>STOCK!H3693</f>
        <v>0</v>
      </c>
      <c r="H456" s="30" t="e">
        <f>STOCK!#REF!</f>
        <v>#REF!</v>
      </c>
      <c r="I456" s="30">
        <f>STOCK!I3693</f>
        <v>0</v>
      </c>
      <c r="J456" s="30">
        <f>STOCK!J3693</f>
        <v>0</v>
      </c>
      <c r="K456" s="30" t="e">
        <f>STOCK!#REF!</f>
        <v>#REF!</v>
      </c>
      <c r="L456" s="30">
        <f>STOCK!K3693</f>
        <v>0</v>
      </c>
      <c r="U456" s="30">
        <v>1</v>
      </c>
      <c r="V456" s="30">
        <f>STOCK!O3693</f>
        <v>0</v>
      </c>
      <c r="X456" s="30">
        <v>0</v>
      </c>
      <c r="Y456" s="30">
        <f t="shared" si="8"/>
        <v>0</v>
      </c>
      <c r="AG456" s="30">
        <f>STOCK!A3693</f>
        <v>0</v>
      </c>
      <c r="AI456" s="30">
        <v>0</v>
      </c>
    </row>
    <row r="457" spans="1:35" x14ac:dyDescent="0.15">
      <c r="A457" s="30">
        <f>STOCK!C3694</f>
        <v>0</v>
      </c>
      <c r="B457" s="30">
        <f>STOCK!D3694</f>
        <v>0</v>
      </c>
      <c r="C457" s="30">
        <f>STOCK!E3694</f>
        <v>0</v>
      </c>
      <c r="D457" s="30">
        <f>STOCK!F3694</f>
        <v>0</v>
      </c>
      <c r="E457" s="30">
        <f>STOCK!G3694</f>
        <v>0</v>
      </c>
      <c r="F457" s="30" t="e">
        <f>STOCK!#REF!</f>
        <v>#REF!</v>
      </c>
      <c r="G457" s="30">
        <f>STOCK!H3694</f>
        <v>0</v>
      </c>
      <c r="H457" s="30" t="e">
        <f>STOCK!#REF!</f>
        <v>#REF!</v>
      </c>
      <c r="I457" s="30">
        <f>STOCK!I3694</f>
        <v>0</v>
      </c>
      <c r="J457" s="30">
        <f>STOCK!J3694</f>
        <v>0</v>
      </c>
      <c r="K457" s="30" t="e">
        <f>STOCK!#REF!</f>
        <v>#REF!</v>
      </c>
      <c r="L457" s="30">
        <f>STOCK!K3694</f>
        <v>0</v>
      </c>
      <c r="U457" s="30">
        <v>1</v>
      </c>
      <c r="V457" s="30">
        <f>STOCK!O3694</f>
        <v>0</v>
      </c>
      <c r="X457" s="30">
        <v>0</v>
      </c>
      <c r="Y457" s="30">
        <f t="shared" si="8"/>
        <v>0</v>
      </c>
      <c r="AG457" s="30">
        <f>STOCK!A3694</f>
        <v>0</v>
      </c>
      <c r="AI457" s="30">
        <v>0</v>
      </c>
    </row>
    <row r="458" spans="1:35" x14ac:dyDescent="0.15">
      <c r="A458" s="30">
        <f>STOCK!C3695</f>
        <v>0</v>
      </c>
      <c r="B458" s="30">
        <f>STOCK!D3695</f>
        <v>0</v>
      </c>
      <c r="C458" s="30">
        <f>STOCK!E3695</f>
        <v>0</v>
      </c>
      <c r="D458" s="30">
        <f>STOCK!F3695</f>
        <v>0</v>
      </c>
      <c r="E458" s="30">
        <f>STOCK!G3695</f>
        <v>0</v>
      </c>
      <c r="F458" s="30" t="e">
        <f>STOCK!#REF!</f>
        <v>#REF!</v>
      </c>
      <c r="G458" s="30">
        <f>STOCK!H3695</f>
        <v>0</v>
      </c>
      <c r="H458" s="30" t="e">
        <f>STOCK!#REF!</f>
        <v>#REF!</v>
      </c>
      <c r="I458" s="30">
        <f>STOCK!I3695</f>
        <v>0</v>
      </c>
      <c r="J458" s="30">
        <f>STOCK!J3695</f>
        <v>0</v>
      </c>
      <c r="K458" s="30" t="e">
        <f>STOCK!#REF!</f>
        <v>#REF!</v>
      </c>
      <c r="L458" s="30">
        <f>STOCK!K3695</f>
        <v>0</v>
      </c>
      <c r="U458" s="30">
        <v>1</v>
      </c>
      <c r="V458" s="30">
        <f>STOCK!O3695</f>
        <v>0</v>
      </c>
      <c r="X458" s="30">
        <v>0</v>
      </c>
      <c r="Y458" s="30">
        <f t="shared" si="8"/>
        <v>0</v>
      </c>
      <c r="AG458" s="30">
        <f>STOCK!A3695</f>
        <v>0</v>
      </c>
      <c r="AI458" s="30">
        <v>0</v>
      </c>
    </row>
    <row r="459" spans="1:35" x14ac:dyDescent="0.15">
      <c r="A459" s="30">
        <f>STOCK!C3696</f>
        <v>0</v>
      </c>
      <c r="B459" s="30">
        <f>STOCK!D3696</f>
        <v>0</v>
      </c>
      <c r="C459" s="30">
        <f>STOCK!E3696</f>
        <v>0</v>
      </c>
      <c r="D459" s="30">
        <f>STOCK!F3696</f>
        <v>0</v>
      </c>
      <c r="E459" s="30">
        <f>STOCK!G3696</f>
        <v>0</v>
      </c>
      <c r="F459" s="30" t="e">
        <f>STOCK!#REF!</f>
        <v>#REF!</v>
      </c>
      <c r="G459" s="30">
        <f>STOCK!H3696</f>
        <v>0</v>
      </c>
      <c r="H459" s="30" t="e">
        <f>STOCK!#REF!</f>
        <v>#REF!</v>
      </c>
      <c r="I459" s="30">
        <f>STOCK!I3696</f>
        <v>0</v>
      </c>
      <c r="J459" s="30">
        <f>STOCK!J3696</f>
        <v>0</v>
      </c>
      <c r="K459" s="30" t="e">
        <f>STOCK!#REF!</f>
        <v>#REF!</v>
      </c>
      <c r="L459" s="30">
        <f>STOCK!K3696</f>
        <v>0</v>
      </c>
      <c r="U459" s="30">
        <v>1</v>
      </c>
      <c r="V459" s="30">
        <f>STOCK!O3696</f>
        <v>0</v>
      </c>
      <c r="X459" s="30">
        <v>0</v>
      </c>
      <c r="Y459" s="30">
        <f t="shared" si="8"/>
        <v>0</v>
      </c>
      <c r="AG459" s="30">
        <f>STOCK!A3696</f>
        <v>0</v>
      </c>
      <c r="AI459" s="30">
        <v>0</v>
      </c>
    </row>
    <row r="460" spans="1:35" x14ac:dyDescent="0.15">
      <c r="A460" s="30">
        <f>STOCK!C3697</f>
        <v>0</v>
      </c>
      <c r="B460" s="30">
        <f>STOCK!D3697</f>
        <v>0</v>
      </c>
      <c r="C460" s="30">
        <f>STOCK!E3697</f>
        <v>0</v>
      </c>
      <c r="D460" s="30">
        <f>STOCK!F3697</f>
        <v>0</v>
      </c>
      <c r="E460" s="30">
        <f>STOCK!G3697</f>
        <v>0</v>
      </c>
      <c r="F460" s="30" t="e">
        <f>STOCK!#REF!</f>
        <v>#REF!</v>
      </c>
      <c r="G460" s="30">
        <f>STOCK!H3697</f>
        <v>0</v>
      </c>
      <c r="H460" s="30" t="e">
        <f>STOCK!#REF!</f>
        <v>#REF!</v>
      </c>
      <c r="I460" s="30">
        <f>STOCK!I3697</f>
        <v>0</v>
      </c>
      <c r="J460" s="30">
        <f>STOCK!J3697</f>
        <v>0</v>
      </c>
      <c r="K460" s="30" t="e">
        <f>STOCK!#REF!</f>
        <v>#REF!</v>
      </c>
      <c r="L460" s="30">
        <f>STOCK!K3697</f>
        <v>0</v>
      </c>
      <c r="U460" s="30">
        <v>1</v>
      </c>
      <c r="V460" s="30">
        <f>STOCK!O3697</f>
        <v>0</v>
      </c>
      <c r="X460" s="30">
        <v>0</v>
      </c>
      <c r="Y460" s="30">
        <f t="shared" si="8"/>
        <v>0</v>
      </c>
      <c r="AG460" s="30">
        <f>STOCK!A3697</f>
        <v>0</v>
      </c>
      <c r="AI460" s="30">
        <v>0</v>
      </c>
    </row>
    <row r="461" spans="1:35" x14ac:dyDescent="0.15">
      <c r="A461" s="30">
        <f>STOCK!C3698</f>
        <v>0</v>
      </c>
      <c r="B461" s="30">
        <f>STOCK!D3698</f>
        <v>0</v>
      </c>
      <c r="C461" s="30">
        <f>STOCK!E3698</f>
        <v>0</v>
      </c>
      <c r="D461" s="30">
        <f>STOCK!F3698</f>
        <v>0</v>
      </c>
      <c r="E461" s="30">
        <f>STOCK!G3698</f>
        <v>0</v>
      </c>
      <c r="F461" s="30" t="e">
        <f>STOCK!#REF!</f>
        <v>#REF!</v>
      </c>
      <c r="G461" s="30">
        <f>STOCK!H3698</f>
        <v>0</v>
      </c>
      <c r="H461" s="30" t="e">
        <f>STOCK!#REF!</f>
        <v>#REF!</v>
      </c>
      <c r="I461" s="30">
        <f>STOCK!I3698</f>
        <v>0</v>
      </c>
      <c r="J461" s="30">
        <f>STOCK!J3698</f>
        <v>0</v>
      </c>
      <c r="K461" s="30" t="e">
        <f>STOCK!#REF!</f>
        <v>#REF!</v>
      </c>
      <c r="L461" s="30">
        <f>STOCK!K3698</f>
        <v>0</v>
      </c>
      <c r="U461" s="30">
        <v>1</v>
      </c>
      <c r="V461" s="30">
        <f>STOCK!O3698</f>
        <v>0</v>
      </c>
      <c r="X461" s="30">
        <v>0</v>
      </c>
      <c r="Y461" s="30">
        <f t="shared" si="8"/>
        <v>0</v>
      </c>
      <c r="AG461" s="30">
        <f>STOCK!A3698</f>
        <v>0</v>
      </c>
      <c r="AI461" s="30">
        <v>0</v>
      </c>
    </row>
    <row r="462" spans="1:35" x14ac:dyDescent="0.15">
      <c r="A462" s="30">
        <f>STOCK!C3699</f>
        <v>0</v>
      </c>
      <c r="B462" s="30">
        <f>STOCK!D3699</f>
        <v>0</v>
      </c>
      <c r="C462" s="30">
        <f>STOCK!E3699</f>
        <v>0</v>
      </c>
      <c r="D462" s="30">
        <f>STOCK!F3699</f>
        <v>0</v>
      </c>
      <c r="E462" s="30">
        <f>STOCK!G3699</f>
        <v>0</v>
      </c>
      <c r="F462" s="30" t="e">
        <f>STOCK!#REF!</f>
        <v>#REF!</v>
      </c>
      <c r="G462" s="30">
        <f>STOCK!H3699</f>
        <v>0</v>
      </c>
      <c r="H462" s="30" t="e">
        <f>STOCK!#REF!</f>
        <v>#REF!</v>
      </c>
      <c r="I462" s="30">
        <f>STOCK!I3699</f>
        <v>0</v>
      </c>
      <c r="J462" s="30">
        <f>STOCK!J3699</f>
        <v>0</v>
      </c>
      <c r="K462" s="30" t="e">
        <f>STOCK!#REF!</f>
        <v>#REF!</v>
      </c>
      <c r="L462" s="30">
        <f>STOCK!K3699</f>
        <v>0</v>
      </c>
      <c r="U462" s="30">
        <v>1</v>
      </c>
      <c r="V462" s="30">
        <f>STOCK!O3699</f>
        <v>0</v>
      </c>
      <c r="X462" s="30">
        <v>0</v>
      </c>
      <c r="Y462" s="30">
        <f t="shared" si="8"/>
        <v>0</v>
      </c>
      <c r="AG462" s="30">
        <f>STOCK!A3699</f>
        <v>0</v>
      </c>
      <c r="AI462" s="30">
        <v>0</v>
      </c>
    </row>
    <row r="463" spans="1:35" x14ac:dyDescent="0.15">
      <c r="A463" s="30">
        <f>STOCK!C3700</f>
        <v>0</v>
      </c>
      <c r="B463" s="30">
        <f>STOCK!D3700</f>
        <v>0</v>
      </c>
      <c r="C463" s="30">
        <f>STOCK!E3700</f>
        <v>0</v>
      </c>
      <c r="D463" s="30">
        <f>STOCK!F3700</f>
        <v>0</v>
      </c>
      <c r="E463" s="30">
        <f>STOCK!G3700</f>
        <v>0</v>
      </c>
      <c r="F463" s="30" t="e">
        <f>STOCK!#REF!</f>
        <v>#REF!</v>
      </c>
      <c r="G463" s="30">
        <f>STOCK!H3700</f>
        <v>0</v>
      </c>
      <c r="H463" s="30" t="e">
        <f>STOCK!#REF!</f>
        <v>#REF!</v>
      </c>
      <c r="I463" s="30">
        <f>STOCK!I3700</f>
        <v>0</v>
      </c>
      <c r="J463" s="30">
        <f>STOCK!J3700</f>
        <v>0</v>
      </c>
      <c r="K463" s="30" t="e">
        <f>STOCK!#REF!</f>
        <v>#REF!</v>
      </c>
      <c r="L463" s="30">
        <f>STOCK!K3700</f>
        <v>0</v>
      </c>
      <c r="U463" s="30">
        <v>1</v>
      </c>
      <c r="V463" s="30">
        <f>STOCK!O3700</f>
        <v>0</v>
      </c>
      <c r="X463" s="30">
        <v>0</v>
      </c>
      <c r="Y463" s="30">
        <f t="shared" si="8"/>
        <v>0</v>
      </c>
      <c r="AG463" s="30">
        <f>STOCK!A3700</f>
        <v>0</v>
      </c>
      <c r="AI463" s="30">
        <v>0</v>
      </c>
    </row>
    <row r="464" spans="1:35" x14ac:dyDescent="0.15">
      <c r="A464" s="30">
        <f>STOCK!C3701</f>
        <v>0</v>
      </c>
      <c r="B464" s="30">
        <f>STOCK!D3701</f>
        <v>0</v>
      </c>
      <c r="C464" s="30">
        <f>STOCK!E3701</f>
        <v>0</v>
      </c>
      <c r="D464" s="30">
        <f>STOCK!F3701</f>
        <v>0</v>
      </c>
      <c r="E464" s="30">
        <f>STOCK!G3701</f>
        <v>0</v>
      </c>
      <c r="F464" s="30" t="e">
        <f>STOCK!#REF!</f>
        <v>#REF!</v>
      </c>
      <c r="G464" s="30">
        <f>STOCK!H3701</f>
        <v>0</v>
      </c>
      <c r="H464" s="30" t="e">
        <f>STOCK!#REF!</f>
        <v>#REF!</v>
      </c>
      <c r="I464" s="30">
        <f>STOCK!I3701</f>
        <v>0</v>
      </c>
      <c r="J464" s="30">
        <f>STOCK!J3701</f>
        <v>0</v>
      </c>
      <c r="K464" s="30" t="e">
        <f>STOCK!#REF!</f>
        <v>#REF!</v>
      </c>
      <c r="L464" s="30">
        <f>STOCK!K3701</f>
        <v>0</v>
      </c>
      <c r="U464" s="30">
        <v>1</v>
      </c>
      <c r="V464" s="30">
        <f>STOCK!O3701</f>
        <v>0</v>
      </c>
      <c r="X464" s="30">
        <v>0</v>
      </c>
      <c r="Y464" s="30">
        <f t="shared" si="8"/>
        <v>0</v>
      </c>
      <c r="AG464" s="30">
        <f>STOCK!A3701</f>
        <v>0</v>
      </c>
      <c r="AI464" s="30">
        <v>0</v>
      </c>
    </row>
    <row r="465" spans="1:35" x14ac:dyDescent="0.15">
      <c r="A465" s="30">
        <f>STOCK!C3702</f>
        <v>0</v>
      </c>
      <c r="B465" s="30">
        <f>STOCK!D3702</f>
        <v>0</v>
      </c>
      <c r="C465" s="30">
        <f>STOCK!E3702</f>
        <v>0</v>
      </c>
      <c r="D465" s="30">
        <f>STOCK!F3702</f>
        <v>0</v>
      </c>
      <c r="E465" s="30">
        <f>STOCK!G3702</f>
        <v>0</v>
      </c>
      <c r="F465" s="30" t="e">
        <f>STOCK!#REF!</f>
        <v>#REF!</v>
      </c>
      <c r="G465" s="30">
        <f>STOCK!H3702</f>
        <v>0</v>
      </c>
      <c r="H465" s="30" t="e">
        <f>STOCK!#REF!</f>
        <v>#REF!</v>
      </c>
      <c r="I465" s="30">
        <f>STOCK!I3702</f>
        <v>0</v>
      </c>
      <c r="J465" s="30">
        <f>STOCK!J3702</f>
        <v>0</v>
      </c>
      <c r="K465" s="30" t="e">
        <f>STOCK!#REF!</f>
        <v>#REF!</v>
      </c>
      <c r="L465" s="30">
        <f>STOCK!K3702</f>
        <v>0</v>
      </c>
      <c r="U465" s="30">
        <v>1</v>
      </c>
      <c r="V465" s="30">
        <f>STOCK!O3702</f>
        <v>0</v>
      </c>
      <c r="X465" s="30">
        <v>0</v>
      </c>
      <c r="Y465" s="30">
        <f t="shared" si="8"/>
        <v>0</v>
      </c>
      <c r="AG465" s="30">
        <f>STOCK!A3702</f>
        <v>0</v>
      </c>
      <c r="AI465" s="30">
        <v>0</v>
      </c>
    </row>
    <row r="466" spans="1:35" x14ac:dyDescent="0.15">
      <c r="A466" s="30">
        <f>STOCK!C3703</f>
        <v>0</v>
      </c>
      <c r="B466" s="30">
        <f>STOCK!D3703</f>
        <v>0</v>
      </c>
      <c r="C466" s="30">
        <f>STOCK!E3703</f>
        <v>0</v>
      </c>
      <c r="D466" s="30">
        <f>STOCK!F3703</f>
        <v>0</v>
      </c>
      <c r="E466" s="30">
        <f>STOCK!G3703</f>
        <v>0</v>
      </c>
      <c r="F466" s="30" t="e">
        <f>STOCK!#REF!</f>
        <v>#REF!</v>
      </c>
      <c r="G466" s="30">
        <f>STOCK!H3703</f>
        <v>0</v>
      </c>
      <c r="H466" s="30" t="e">
        <f>STOCK!#REF!</f>
        <v>#REF!</v>
      </c>
      <c r="I466" s="30">
        <f>STOCK!I3703</f>
        <v>0</v>
      </c>
      <c r="J466" s="30">
        <f>STOCK!J3703</f>
        <v>0</v>
      </c>
      <c r="K466" s="30" t="e">
        <f>STOCK!#REF!</f>
        <v>#REF!</v>
      </c>
      <c r="L466" s="30">
        <f>STOCK!K3703</f>
        <v>0</v>
      </c>
      <c r="U466" s="30">
        <v>1</v>
      </c>
      <c r="V466" s="30">
        <f>STOCK!O3703</f>
        <v>0</v>
      </c>
      <c r="X466" s="30">
        <v>0</v>
      </c>
      <c r="Y466" s="30">
        <f t="shared" si="8"/>
        <v>0</v>
      </c>
      <c r="AG466" s="30">
        <f>STOCK!A3703</f>
        <v>0</v>
      </c>
      <c r="AI466" s="30">
        <v>0</v>
      </c>
    </row>
    <row r="467" spans="1:35" x14ac:dyDescent="0.15">
      <c r="A467" s="30">
        <f>STOCK!C3704</f>
        <v>0</v>
      </c>
      <c r="B467" s="30">
        <f>STOCK!D3704</f>
        <v>0</v>
      </c>
      <c r="C467" s="30">
        <f>STOCK!E3704</f>
        <v>0</v>
      </c>
      <c r="D467" s="30">
        <f>STOCK!F3704</f>
        <v>0</v>
      </c>
      <c r="E467" s="30">
        <f>STOCK!G3704</f>
        <v>0</v>
      </c>
      <c r="F467" s="30" t="e">
        <f>STOCK!#REF!</f>
        <v>#REF!</v>
      </c>
      <c r="G467" s="30">
        <f>STOCK!H3704</f>
        <v>0</v>
      </c>
      <c r="H467" s="30" t="e">
        <f>STOCK!#REF!</f>
        <v>#REF!</v>
      </c>
      <c r="I467" s="30">
        <f>STOCK!I3704</f>
        <v>0</v>
      </c>
      <c r="J467" s="30">
        <f>STOCK!J3704</f>
        <v>0</v>
      </c>
      <c r="K467" s="30" t="e">
        <f>STOCK!#REF!</f>
        <v>#REF!</v>
      </c>
      <c r="L467" s="30">
        <f>STOCK!K3704</f>
        <v>0</v>
      </c>
      <c r="U467" s="30">
        <v>1</v>
      </c>
      <c r="V467" s="30">
        <f>STOCK!O3704</f>
        <v>0</v>
      </c>
      <c r="X467" s="30">
        <v>0</v>
      </c>
      <c r="Y467" s="30">
        <f t="shared" si="8"/>
        <v>0</v>
      </c>
      <c r="AG467" s="30">
        <f>STOCK!A3704</f>
        <v>0</v>
      </c>
      <c r="AI467" s="30">
        <v>0</v>
      </c>
    </row>
    <row r="468" spans="1:35" x14ac:dyDescent="0.15">
      <c r="A468" s="30">
        <f>STOCK!C3705</f>
        <v>0</v>
      </c>
      <c r="B468" s="30">
        <f>STOCK!D3705</f>
        <v>0</v>
      </c>
      <c r="C468" s="30">
        <f>STOCK!E3705</f>
        <v>0</v>
      </c>
      <c r="D468" s="30">
        <f>STOCK!F3705</f>
        <v>0</v>
      </c>
      <c r="E468" s="30">
        <f>STOCK!G3705</f>
        <v>0</v>
      </c>
      <c r="F468" s="30" t="e">
        <f>STOCK!#REF!</f>
        <v>#REF!</v>
      </c>
      <c r="G468" s="30">
        <f>STOCK!H3705</f>
        <v>0</v>
      </c>
      <c r="H468" s="30" t="e">
        <f>STOCK!#REF!</f>
        <v>#REF!</v>
      </c>
      <c r="I468" s="30">
        <f>STOCK!I3705</f>
        <v>0</v>
      </c>
      <c r="J468" s="30">
        <f>STOCK!J3705</f>
        <v>0</v>
      </c>
      <c r="K468" s="30" t="e">
        <f>STOCK!#REF!</f>
        <v>#REF!</v>
      </c>
      <c r="L468" s="30">
        <f>STOCK!K3705</f>
        <v>0</v>
      </c>
      <c r="U468" s="30">
        <v>1</v>
      </c>
      <c r="V468" s="30">
        <f>STOCK!O3705</f>
        <v>0</v>
      </c>
      <c r="X468" s="30">
        <v>0</v>
      </c>
      <c r="Y468" s="30">
        <f t="shared" si="8"/>
        <v>0</v>
      </c>
      <c r="AG468" s="30">
        <f>STOCK!A3705</f>
        <v>0</v>
      </c>
      <c r="AI468" s="30">
        <v>0</v>
      </c>
    </row>
    <row r="469" spans="1:35" x14ac:dyDescent="0.15">
      <c r="A469" s="30">
        <f>STOCK!C3706</f>
        <v>0</v>
      </c>
      <c r="B469" s="30">
        <f>STOCK!D3706</f>
        <v>0</v>
      </c>
      <c r="C469" s="30">
        <f>STOCK!E3706</f>
        <v>0</v>
      </c>
      <c r="D469" s="30">
        <f>STOCK!F3706</f>
        <v>0</v>
      </c>
      <c r="E469" s="30">
        <f>STOCK!G3706</f>
        <v>0</v>
      </c>
      <c r="F469" s="30" t="e">
        <f>STOCK!#REF!</f>
        <v>#REF!</v>
      </c>
      <c r="G469" s="30">
        <f>STOCK!H3706</f>
        <v>0</v>
      </c>
      <c r="H469" s="30" t="e">
        <f>STOCK!#REF!</f>
        <v>#REF!</v>
      </c>
      <c r="I469" s="30">
        <f>STOCK!I3706</f>
        <v>0</v>
      </c>
      <c r="J469" s="30">
        <f>STOCK!J3706</f>
        <v>0</v>
      </c>
      <c r="K469" s="30" t="e">
        <f>STOCK!#REF!</f>
        <v>#REF!</v>
      </c>
      <c r="L469" s="30">
        <f>STOCK!K3706</f>
        <v>0</v>
      </c>
      <c r="U469" s="30">
        <v>1</v>
      </c>
      <c r="V469" s="30">
        <f>STOCK!O3706</f>
        <v>0</v>
      </c>
      <c r="X469" s="30">
        <v>0</v>
      </c>
      <c r="Y469" s="30">
        <f t="shared" si="8"/>
        <v>0</v>
      </c>
      <c r="AG469" s="30">
        <f>STOCK!A3706</f>
        <v>0</v>
      </c>
      <c r="AI469" s="30">
        <v>0</v>
      </c>
    </row>
    <row r="470" spans="1:35" x14ac:dyDescent="0.15">
      <c r="A470" s="30">
        <f>STOCK!C3707</f>
        <v>0</v>
      </c>
      <c r="B470" s="30">
        <f>STOCK!D3707</f>
        <v>0</v>
      </c>
      <c r="C470" s="30">
        <f>STOCK!E3707</f>
        <v>0</v>
      </c>
      <c r="D470" s="30">
        <f>STOCK!F3707</f>
        <v>0</v>
      </c>
      <c r="E470" s="30">
        <f>STOCK!G3707</f>
        <v>0</v>
      </c>
      <c r="F470" s="30" t="e">
        <f>STOCK!#REF!</f>
        <v>#REF!</v>
      </c>
      <c r="G470" s="30">
        <f>STOCK!H3707</f>
        <v>0</v>
      </c>
      <c r="H470" s="30" t="e">
        <f>STOCK!#REF!</f>
        <v>#REF!</v>
      </c>
      <c r="I470" s="30">
        <f>STOCK!I3707</f>
        <v>0</v>
      </c>
      <c r="J470" s="30">
        <f>STOCK!J3707</f>
        <v>0</v>
      </c>
      <c r="K470" s="30" t="e">
        <f>STOCK!#REF!</f>
        <v>#REF!</v>
      </c>
      <c r="L470" s="30">
        <f>STOCK!K3707</f>
        <v>0</v>
      </c>
      <c r="U470" s="30">
        <v>1</v>
      </c>
      <c r="V470" s="30">
        <f>STOCK!O3707</f>
        <v>0</v>
      </c>
      <c r="X470" s="30">
        <v>0</v>
      </c>
      <c r="Y470" s="30">
        <f t="shared" si="8"/>
        <v>0</v>
      </c>
      <c r="AG470" s="30">
        <f>STOCK!A3707</f>
        <v>0</v>
      </c>
      <c r="AI470" s="30">
        <v>0</v>
      </c>
    </row>
    <row r="471" spans="1:35" x14ac:dyDescent="0.15">
      <c r="A471" s="30">
        <f>STOCK!C3708</f>
        <v>0</v>
      </c>
      <c r="B471" s="30">
        <f>STOCK!D3708</f>
        <v>0</v>
      </c>
      <c r="C471" s="30">
        <f>STOCK!E3708</f>
        <v>0</v>
      </c>
      <c r="D471" s="30">
        <f>STOCK!F3708</f>
        <v>0</v>
      </c>
      <c r="E471" s="30">
        <f>STOCK!G3708</f>
        <v>0</v>
      </c>
      <c r="F471" s="30" t="e">
        <f>STOCK!#REF!</f>
        <v>#REF!</v>
      </c>
      <c r="G471" s="30">
        <f>STOCK!H3708</f>
        <v>0</v>
      </c>
      <c r="H471" s="30" t="e">
        <f>STOCK!#REF!</f>
        <v>#REF!</v>
      </c>
      <c r="I471" s="30">
        <f>STOCK!I3708</f>
        <v>0</v>
      </c>
      <c r="J471" s="30">
        <f>STOCK!J3708</f>
        <v>0</v>
      </c>
      <c r="K471" s="30" t="e">
        <f>STOCK!#REF!</f>
        <v>#REF!</v>
      </c>
      <c r="L471" s="30">
        <f>STOCK!K3708</f>
        <v>0</v>
      </c>
      <c r="U471" s="30">
        <v>1</v>
      </c>
      <c r="V471" s="30">
        <f>STOCK!O3708</f>
        <v>0</v>
      </c>
      <c r="X471" s="30">
        <v>0</v>
      </c>
      <c r="Y471" s="30">
        <f t="shared" si="8"/>
        <v>0</v>
      </c>
      <c r="AG471" s="30">
        <f>STOCK!A3708</f>
        <v>0</v>
      </c>
      <c r="AI471" s="30">
        <v>0</v>
      </c>
    </row>
    <row r="472" spans="1:35" x14ac:dyDescent="0.15">
      <c r="A472" s="30">
        <f>STOCK!C3709</f>
        <v>0</v>
      </c>
      <c r="B472" s="30">
        <f>STOCK!D3709</f>
        <v>0</v>
      </c>
      <c r="C472" s="30">
        <f>STOCK!E3709</f>
        <v>0</v>
      </c>
      <c r="D472" s="30">
        <f>STOCK!F3709</f>
        <v>0</v>
      </c>
      <c r="E472" s="30">
        <f>STOCK!G3709</f>
        <v>0</v>
      </c>
      <c r="F472" s="30" t="e">
        <f>STOCK!#REF!</f>
        <v>#REF!</v>
      </c>
      <c r="G472" s="30">
        <f>STOCK!H3709</f>
        <v>0</v>
      </c>
      <c r="H472" s="30" t="e">
        <f>STOCK!#REF!</f>
        <v>#REF!</v>
      </c>
      <c r="I472" s="30">
        <f>STOCK!I3709</f>
        <v>0</v>
      </c>
      <c r="J472" s="30">
        <f>STOCK!J3709</f>
        <v>0</v>
      </c>
      <c r="K472" s="30" t="e">
        <f>STOCK!#REF!</f>
        <v>#REF!</v>
      </c>
      <c r="L472" s="30">
        <f>STOCK!K3709</f>
        <v>0</v>
      </c>
      <c r="U472" s="30">
        <v>1</v>
      </c>
      <c r="V472" s="30">
        <f>STOCK!O3709</f>
        <v>0</v>
      </c>
      <c r="X472" s="30">
        <v>0</v>
      </c>
      <c r="Y472" s="30">
        <f t="shared" si="8"/>
        <v>0</v>
      </c>
      <c r="AG472" s="30">
        <f>STOCK!A3709</f>
        <v>0</v>
      </c>
      <c r="AI472" s="30">
        <v>0</v>
      </c>
    </row>
    <row r="473" spans="1:35" x14ac:dyDescent="0.15">
      <c r="A473" s="30">
        <f>STOCK!C3710</f>
        <v>0</v>
      </c>
      <c r="B473" s="30">
        <f>STOCK!D3710</f>
        <v>0</v>
      </c>
      <c r="C473" s="30">
        <f>STOCK!E3710</f>
        <v>0</v>
      </c>
      <c r="D473" s="30">
        <f>STOCK!F3710</f>
        <v>0</v>
      </c>
      <c r="E473" s="30">
        <f>STOCK!G3710</f>
        <v>0</v>
      </c>
      <c r="F473" s="30" t="e">
        <f>STOCK!#REF!</f>
        <v>#REF!</v>
      </c>
      <c r="G473" s="30">
        <f>STOCK!H3710</f>
        <v>0</v>
      </c>
      <c r="H473" s="30" t="e">
        <f>STOCK!#REF!</f>
        <v>#REF!</v>
      </c>
      <c r="I473" s="30">
        <f>STOCK!I3710</f>
        <v>0</v>
      </c>
      <c r="J473" s="30">
        <f>STOCK!J3710</f>
        <v>0</v>
      </c>
      <c r="K473" s="30" t="e">
        <f>STOCK!#REF!</f>
        <v>#REF!</v>
      </c>
      <c r="L473" s="30">
        <f>STOCK!K3710</f>
        <v>0</v>
      </c>
      <c r="U473" s="30">
        <v>1</v>
      </c>
      <c r="V473" s="30">
        <f>STOCK!O3710</f>
        <v>0</v>
      </c>
      <c r="X473" s="30">
        <v>0</v>
      </c>
      <c r="Y473" s="30">
        <f t="shared" si="8"/>
        <v>0</v>
      </c>
      <c r="AG473" s="30">
        <f>STOCK!A3710</f>
        <v>0</v>
      </c>
      <c r="AI473" s="30">
        <v>0</v>
      </c>
    </row>
    <row r="474" spans="1:35" x14ac:dyDescent="0.15">
      <c r="A474" s="30">
        <f>STOCK!C3711</f>
        <v>0</v>
      </c>
      <c r="B474" s="30">
        <f>STOCK!D3711</f>
        <v>0</v>
      </c>
      <c r="C474" s="30">
        <f>STOCK!E3711</f>
        <v>0</v>
      </c>
      <c r="D474" s="30">
        <f>STOCK!F3711</f>
        <v>0</v>
      </c>
      <c r="E474" s="30">
        <f>STOCK!G3711</f>
        <v>0</v>
      </c>
      <c r="F474" s="30" t="e">
        <f>STOCK!#REF!</f>
        <v>#REF!</v>
      </c>
      <c r="G474" s="30">
        <f>STOCK!H3711</f>
        <v>0</v>
      </c>
      <c r="H474" s="30" t="e">
        <f>STOCK!#REF!</f>
        <v>#REF!</v>
      </c>
      <c r="I474" s="30">
        <f>STOCK!I3711</f>
        <v>0</v>
      </c>
      <c r="J474" s="30">
        <f>STOCK!J3711</f>
        <v>0</v>
      </c>
      <c r="K474" s="30" t="e">
        <f>STOCK!#REF!</f>
        <v>#REF!</v>
      </c>
      <c r="L474" s="30">
        <f>STOCK!K3711</f>
        <v>0</v>
      </c>
      <c r="U474" s="30">
        <v>1</v>
      </c>
      <c r="V474" s="30">
        <f>STOCK!O3711</f>
        <v>0</v>
      </c>
      <c r="X474" s="30">
        <v>0</v>
      </c>
      <c r="Y474" s="30">
        <f t="shared" si="8"/>
        <v>0</v>
      </c>
      <c r="AG474" s="30">
        <f>STOCK!A3711</f>
        <v>0</v>
      </c>
      <c r="AI474" s="30">
        <v>0</v>
      </c>
    </row>
    <row r="475" spans="1:35" x14ac:dyDescent="0.15">
      <c r="A475" s="30">
        <f>STOCK!C3712</f>
        <v>0</v>
      </c>
      <c r="B475" s="30">
        <f>STOCK!D3712</f>
        <v>0</v>
      </c>
      <c r="C475" s="30">
        <f>STOCK!E3712</f>
        <v>0</v>
      </c>
      <c r="D475" s="30">
        <f>STOCK!F3712</f>
        <v>0</v>
      </c>
      <c r="E475" s="30">
        <f>STOCK!G3712</f>
        <v>0</v>
      </c>
      <c r="F475" s="30" t="e">
        <f>STOCK!#REF!</f>
        <v>#REF!</v>
      </c>
      <c r="G475" s="30">
        <f>STOCK!H3712</f>
        <v>0</v>
      </c>
      <c r="H475" s="30" t="e">
        <f>STOCK!#REF!</f>
        <v>#REF!</v>
      </c>
      <c r="I475" s="30">
        <f>STOCK!I3712</f>
        <v>0</v>
      </c>
      <c r="J475" s="30">
        <f>STOCK!J3712</f>
        <v>0</v>
      </c>
      <c r="K475" s="30" t="e">
        <f>STOCK!#REF!</f>
        <v>#REF!</v>
      </c>
      <c r="L475" s="30">
        <f>STOCK!K3712</f>
        <v>0</v>
      </c>
      <c r="U475" s="30">
        <v>1</v>
      </c>
      <c r="V475" s="30">
        <f>STOCK!O3712</f>
        <v>0</v>
      </c>
      <c r="X475" s="30">
        <v>0</v>
      </c>
      <c r="Y475" s="30">
        <f t="shared" si="8"/>
        <v>0</v>
      </c>
      <c r="AG475" s="30">
        <f>STOCK!A3712</f>
        <v>0</v>
      </c>
      <c r="AI475" s="30">
        <v>0</v>
      </c>
    </row>
    <row r="476" spans="1:35" x14ac:dyDescent="0.15">
      <c r="A476" s="30">
        <f>STOCK!C3713</f>
        <v>0</v>
      </c>
      <c r="B476" s="30">
        <f>STOCK!D3713</f>
        <v>0</v>
      </c>
      <c r="C476" s="30">
        <f>STOCK!E3713</f>
        <v>0</v>
      </c>
      <c r="D476" s="30">
        <f>STOCK!F3713</f>
        <v>0</v>
      </c>
      <c r="E476" s="30">
        <f>STOCK!G3713</f>
        <v>0</v>
      </c>
      <c r="F476" s="30" t="e">
        <f>STOCK!#REF!</f>
        <v>#REF!</v>
      </c>
      <c r="G476" s="30">
        <f>STOCK!H3713</f>
        <v>0</v>
      </c>
      <c r="H476" s="30" t="e">
        <f>STOCK!#REF!</f>
        <v>#REF!</v>
      </c>
      <c r="I476" s="30">
        <f>STOCK!I3713</f>
        <v>0</v>
      </c>
      <c r="J476" s="30">
        <f>STOCK!J3713</f>
        <v>0</v>
      </c>
      <c r="K476" s="30" t="e">
        <f>STOCK!#REF!</f>
        <v>#REF!</v>
      </c>
      <c r="L476" s="30">
        <f>STOCK!K3713</f>
        <v>0</v>
      </c>
      <c r="U476" s="30">
        <v>1</v>
      </c>
      <c r="V476" s="30">
        <f>STOCK!O3713</f>
        <v>0</v>
      </c>
      <c r="X476" s="30">
        <v>0</v>
      </c>
      <c r="Y476" s="30">
        <f t="shared" si="8"/>
        <v>0</v>
      </c>
      <c r="AG476" s="30">
        <f>STOCK!A3713</f>
        <v>0</v>
      </c>
      <c r="AI476" s="30">
        <v>0</v>
      </c>
    </row>
    <row r="477" spans="1:35" x14ac:dyDescent="0.15">
      <c r="A477" s="30">
        <f>STOCK!C3714</f>
        <v>0</v>
      </c>
      <c r="B477" s="30">
        <f>STOCK!D3714</f>
        <v>0</v>
      </c>
      <c r="C477" s="30">
        <f>STOCK!E3714</f>
        <v>0</v>
      </c>
      <c r="D477" s="30">
        <f>STOCK!F3714</f>
        <v>0</v>
      </c>
      <c r="E477" s="30">
        <f>STOCK!G3714</f>
        <v>0</v>
      </c>
      <c r="F477" s="30" t="e">
        <f>STOCK!#REF!</f>
        <v>#REF!</v>
      </c>
      <c r="G477" s="30">
        <f>STOCK!H3714</f>
        <v>0</v>
      </c>
      <c r="H477" s="30" t="e">
        <f>STOCK!#REF!</f>
        <v>#REF!</v>
      </c>
      <c r="I477" s="30">
        <f>STOCK!I3714</f>
        <v>0</v>
      </c>
      <c r="J477" s="30">
        <f>STOCK!J3714</f>
        <v>0</v>
      </c>
      <c r="K477" s="30" t="e">
        <f>STOCK!#REF!</f>
        <v>#REF!</v>
      </c>
      <c r="L477" s="30">
        <f>STOCK!K3714</f>
        <v>0</v>
      </c>
      <c r="U477" s="30">
        <v>1</v>
      </c>
      <c r="V477" s="30">
        <f>STOCK!O3714</f>
        <v>0</v>
      </c>
      <c r="X477" s="30">
        <v>0</v>
      </c>
      <c r="Y477" s="30">
        <f t="shared" si="8"/>
        <v>0</v>
      </c>
      <c r="AG477" s="30">
        <f>STOCK!A3714</f>
        <v>0</v>
      </c>
      <c r="AI477" s="30">
        <v>0</v>
      </c>
    </row>
    <row r="478" spans="1:35" x14ac:dyDescent="0.15">
      <c r="A478" s="30">
        <f>STOCK!C3715</f>
        <v>0</v>
      </c>
      <c r="B478" s="30">
        <f>STOCK!D3715</f>
        <v>0</v>
      </c>
      <c r="C478" s="30">
        <f>STOCK!E3715</f>
        <v>0</v>
      </c>
      <c r="D478" s="30">
        <f>STOCK!F3715</f>
        <v>0</v>
      </c>
      <c r="E478" s="30">
        <f>STOCK!G3715</f>
        <v>0</v>
      </c>
      <c r="F478" s="30" t="e">
        <f>STOCK!#REF!</f>
        <v>#REF!</v>
      </c>
      <c r="G478" s="30">
        <f>STOCK!H3715</f>
        <v>0</v>
      </c>
      <c r="H478" s="30" t="e">
        <f>STOCK!#REF!</f>
        <v>#REF!</v>
      </c>
      <c r="I478" s="30">
        <f>STOCK!I3715</f>
        <v>0</v>
      </c>
      <c r="J478" s="30">
        <f>STOCK!J3715</f>
        <v>0</v>
      </c>
      <c r="K478" s="30" t="e">
        <f>STOCK!#REF!</f>
        <v>#REF!</v>
      </c>
      <c r="L478" s="30">
        <f>STOCK!K3715</f>
        <v>0</v>
      </c>
      <c r="U478" s="30">
        <v>1</v>
      </c>
      <c r="V478" s="30">
        <f>STOCK!O3715</f>
        <v>0</v>
      </c>
      <c r="X478" s="30">
        <v>0</v>
      </c>
      <c r="Y478" s="30">
        <f t="shared" si="8"/>
        <v>0</v>
      </c>
      <c r="AG478" s="30">
        <f>STOCK!A3715</f>
        <v>0</v>
      </c>
      <c r="AI478" s="30">
        <v>0</v>
      </c>
    </row>
    <row r="479" spans="1:35" x14ac:dyDescent="0.15">
      <c r="A479" s="30">
        <f>STOCK!C3716</f>
        <v>0</v>
      </c>
      <c r="B479" s="30">
        <f>STOCK!D3716</f>
        <v>0</v>
      </c>
      <c r="C479" s="30">
        <f>STOCK!E3716</f>
        <v>0</v>
      </c>
      <c r="D479" s="30">
        <f>STOCK!F3716</f>
        <v>0</v>
      </c>
      <c r="E479" s="30">
        <f>STOCK!G3716</f>
        <v>0</v>
      </c>
      <c r="F479" s="30" t="e">
        <f>STOCK!#REF!</f>
        <v>#REF!</v>
      </c>
      <c r="G479" s="30">
        <f>STOCK!H3716</f>
        <v>0</v>
      </c>
      <c r="H479" s="30" t="e">
        <f>STOCK!#REF!</f>
        <v>#REF!</v>
      </c>
      <c r="I479" s="30">
        <f>STOCK!I3716</f>
        <v>0</v>
      </c>
      <c r="J479" s="30">
        <f>STOCK!J3716</f>
        <v>0</v>
      </c>
      <c r="K479" s="30" t="e">
        <f>STOCK!#REF!</f>
        <v>#REF!</v>
      </c>
      <c r="L479" s="30">
        <f>STOCK!K3716</f>
        <v>0</v>
      </c>
      <c r="U479" s="30">
        <v>1</v>
      </c>
      <c r="V479" s="30">
        <f>STOCK!O3716</f>
        <v>0</v>
      </c>
      <c r="X479" s="30">
        <v>0</v>
      </c>
      <c r="Y479" s="30">
        <f t="shared" si="8"/>
        <v>0</v>
      </c>
      <c r="AG479" s="30">
        <f>STOCK!A3716</f>
        <v>0</v>
      </c>
      <c r="AI479" s="30">
        <v>0</v>
      </c>
    </row>
    <row r="480" spans="1:35" x14ac:dyDescent="0.15">
      <c r="A480" s="30">
        <f>STOCK!C3717</f>
        <v>0</v>
      </c>
      <c r="B480" s="30">
        <f>STOCK!D3717</f>
        <v>0</v>
      </c>
      <c r="C480" s="30">
        <f>STOCK!E3717</f>
        <v>0</v>
      </c>
      <c r="D480" s="30">
        <f>STOCK!F3717</f>
        <v>0</v>
      </c>
      <c r="E480" s="30">
        <f>STOCK!G3717</f>
        <v>0</v>
      </c>
      <c r="F480" s="30" t="e">
        <f>STOCK!#REF!</f>
        <v>#REF!</v>
      </c>
      <c r="G480" s="30">
        <f>STOCK!H3717</f>
        <v>0</v>
      </c>
      <c r="H480" s="30" t="e">
        <f>STOCK!#REF!</f>
        <v>#REF!</v>
      </c>
      <c r="I480" s="30">
        <f>STOCK!I3717</f>
        <v>0</v>
      </c>
      <c r="J480" s="30">
        <f>STOCK!J3717</f>
        <v>0</v>
      </c>
      <c r="K480" s="30" t="e">
        <f>STOCK!#REF!</f>
        <v>#REF!</v>
      </c>
      <c r="L480" s="30">
        <f>STOCK!K3717</f>
        <v>0</v>
      </c>
      <c r="U480" s="30">
        <v>1</v>
      </c>
      <c r="V480" s="30">
        <f>STOCK!O3717</f>
        <v>0</v>
      </c>
      <c r="X480" s="30">
        <v>0</v>
      </c>
      <c r="Y480" s="30">
        <f t="shared" si="8"/>
        <v>0</v>
      </c>
      <c r="AG480" s="30">
        <f>STOCK!A3717</f>
        <v>0</v>
      </c>
      <c r="AI480" s="30">
        <v>0</v>
      </c>
    </row>
    <row r="481" spans="1:35" x14ac:dyDescent="0.15">
      <c r="A481" s="30">
        <f>STOCK!C3718</f>
        <v>0</v>
      </c>
      <c r="B481" s="30">
        <f>STOCK!D3718</f>
        <v>0</v>
      </c>
      <c r="C481" s="30">
        <f>STOCK!E3718</f>
        <v>0</v>
      </c>
      <c r="D481" s="30">
        <f>STOCK!F3718</f>
        <v>0</v>
      </c>
      <c r="E481" s="30">
        <f>STOCK!G3718</f>
        <v>0</v>
      </c>
      <c r="F481" s="30" t="e">
        <f>STOCK!#REF!</f>
        <v>#REF!</v>
      </c>
      <c r="G481" s="30">
        <f>STOCK!H3718</f>
        <v>0</v>
      </c>
      <c r="H481" s="30" t="e">
        <f>STOCK!#REF!</f>
        <v>#REF!</v>
      </c>
      <c r="I481" s="30">
        <f>STOCK!I3718</f>
        <v>0</v>
      </c>
      <c r="J481" s="30">
        <f>STOCK!J3718</f>
        <v>0</v>
      </c>
      <c r="K481" s="30" t="e">
        <f>STOCK!#REF!</f>
        <v>#REF!</v>
      </c>
      <c r="L481" s="30">
        <f>STOCK!K3718</f>
        <v>0</v>
      </c>
      <c r="U481" s="30">
        <v>1</v>
      </c>
      <c r="V481" s="30">
        <f>STOCK!O3718</f>
        <v>0</v>
      </c>
      <c r="X481" s="30">
        <v>0</v>
      </c>
      <c r="Y481" s="30">
        <f t="shared" si="8"/>
        <v>0</v>
      </c>
      <c r="AG481" s="30">
        <f>STOCK!A3718</f>
        <v>0</v>
      </c>
      <c r="AI481" s="30">
        <v>0</v>
      </c>
    </row>
    <row r="482" spans="1:35" x14ac:dyDescent="0.15">
      <c r="A482" s="30">
        <f>STOCK!C3719</f>
        <v>0</v>
      </c>
      <c r="B482" s="30">
        <f>STOCK!D3719</f>
        <v>0</v>
      </c>
      <c r="C482" s="30">
        <f>STOCK!E3719</f>
        <v>0</v>
      </c>
      <c r="D482" s="30">
        <f>STOCK!F3719</f>
        <v>0</v>
      </c>
      <c r="E482" s="30">
        <f>STOCK!G3719</f>
        <v>0</v>
      </c>
      <c r="F482" s="30" t="e">
        <f>STOCK!#REF!</f>
        <v>#REF!</v>
      </c>
      <c r="G482" s="30">
        <f>STOCK!H3719</f>
        <v>0</v>
      </c>
      <c r="H482" s="30" t="e">
        <f>STOCK!#REF!</f>
        <v>#REF!</v>
      </c>
      <c r="I482" s="30">
        <f>STOCK!I3719</f>
        <v>0</v>
      </c>
      <c r="J482" s="30">
        <f>STOCK!J3719</f>
        <v>0</v>
      </c>
      <c r="K482" s="30" t="e">
        <f>STOCK!#REF!</f>
        <v>#REF!</v>
      </c>
      <c r="L482" s="30">
        <f>STOCK!K3719</f>
        <v>0</v>
      </c>
      <c r="U482" s="30">
        <v>1</v>
      </c>
      <c r="V482" s="30">
        <f>STOCK!O3719</f>
        <v>0</v>
      </c>
      <c r="X482" s="30">
        <v>0</v>
      </c>
      <c r="Y482" s="30">
        <f t="shared" si="8"/>
        <v>0</v>
      </c>
      <c r="AG482" s="30">
        <f>STOCK!A3719</f>
        <v>0</v>
      </c>
      <c r="AI482" s="30">
        <v>0</v>
      </c>
    </row>
    <row r="483" spans="1:35" x14ac:dyDescent="0.15">
      <c r="A483" s="30">
        <f>STOCK!C3720</f>
        <v>0</v>
      </c>
      <c r="B483" s="30">
        <f>STOCK!D3720</f>
        <v>0</v>
      </c>
      <c r="C483" s="30">
        <f>STOCK!E3720</f>
        <v>0</v>
      </c>
      <c r="D483" s="30">
        <f>STOCK!F3720</f>
        <v>0</v>
      </c>
      <c r="E483" s="30">
        <f>STOCK!G3720</f>
        <v>0</v>
      </c>
      <c r="F483" s="30" t="e">
        <f>STOCK!#REF!</f>
        <v>#REF!</v>
      </c>
      <c r="G483" s="30">
        <f>STOCK!H3720</f>
        <v>0</v>
      </c>
      <c r="H483" s="30" t="e">
        <f>STOCK!#REF!</f>
        <v>#REF!</v>
      </c>
      <c r="I483" s="30">
        <f>STOCK!I3720</f>
        <v>0</v>
      </c>
      <c r="J483" s="30">
        <f>STOCK!J3720</f>
        <v>0</v>
      </c>
      <c r="K483" s="30" t="e">
        <f>STOCK!#REF!</f>
        <v>#REF!</v>
      </c>
      <c r="L483" s="30">
        <f>STOCK!K3720</f>
        <v>0</v>
      </c>
      <c r="U483" s="30">
        <v>1</v>
      </c>
      <c r="V483" s="30">
        <f>STOCK!O3720</f>
        <v>0</v>
      </c>
      <c r="X483" s="30">
        <v>0</v>
      </c>
      <c r="Y483" s="30">
        <f t="shared" si="8"/>
        <v>0</v>
      </c>
      <c r="AG483" s="30">
        <f>STOCK!A3720</f>
        <v>0</v>
      </c>
      <c r="AI483" s="30">
        <v>0</v>
      </c>
    </row>
    <row r="484" spans="1:35" x14ac:dyDescent="0.15">
      <c r="A484" s="30">
        <f>STOCK!C3721</f>
        <v>0</v>
      </c>
      <c r="B484" s="30">
        <f>STOCK!D3721</f>
        <v>0</v>
      </c>
      <c r="C484" s="30">
        <f>STOCK!E3721</f>
        <v>0</v>
      </c>
      <c r="D484" s="30">
        <f>STOCK!F3721</f>
        <v>0</v>
      </c>
      <c r="E484" s="30">
        <f>STOCK!G3721</f>
        <v>0</v>
      </c>
      <c r="F484" s="30" t="e">
        <f>STOCK!#REF!</f>
        <v>#REF!</v>
      </c>
      <c r="G484" s="30">
        <f>STOCK!H3721</f>
        <v>0</v>
      </c>
      <c r="H484" s="30" t="e">
        <f>STOCK!#REF!</f>
        <v>#REF!</v>
      </c>
      <c r="I484" s="30">
        <f>STOCK!I3721</f>
        <v>0</v>
      </c>
      <c r="J484" s="30">
        <f>STOCK!J3721</f>
        <v>0</v>
      </c>
      <c r="K484" s="30" t="e">
        <f>STOCK!#REF!</f>
        <v>#REF!</v>
      </c>
      <c r="L484" s="30">
        <f>STOCK!K3721</f>
        <v>0</v>
      </c>
      <c r="U484" s="30">
        <v>1</v>
      </c>
      <c r="V484" s="30">
        <f>STOCK!O3721</f>
        <v>0</v>
      </c>
      <c r="X484" s="30">
        <v>0</v>
      </c>
      <c r="Y484" s="30">
        <f t="shared" si="8"/>
        <v>0</v>
      </c>
      <c r="AG484" s="30">
        <f>STOCK!A3721</f>
        <v>0</v>
      </c>
      <c r="AI484" s="30">
        <v>0</v>
      </c>
    </row>
    <row r="485" spans="1:35" x14ac:dyDescent="0.15">
      <c r="A485" s="30">
        <f>STOCK!C3722</f>
        <v>0</v>
      </c>
      <c r="B485" s="30">
        <f>STOCK!D3722</f>
        <v>0</v>
      </c>
      <c r="C485" s="30">
        <f>STOCK!E3722</f>
        <v>0</v>
      </c>
      <c r="D485" s="30">
        <f>STOCK!F3722</f>
        <v>0</v>
      </c>
      <c r="E485" s="30">
        <f>STOCK!G3722</f>
        <v>0</v>
      </c>
      <c r="F485" s="30" t="e">
        <f>STOCK!#REF!</f>
        <v>#REF!</v>
      </c>
      <c r="G485" s="30">
        <f>STOCK!H3722</f>
        <v>0</v>
      </c>
      <c r="H485" s="30" t="e">
        <f>STOCK!#REF!</f>
        <v>#REF!</v>
      </c>
      <c r="I485" s="30">
        <f>STOCK!I3722</f>
        <v>0</v>
      </c>
      <c r="J485" s="30">
        <f>STOCK!J3722</f>
        <v>0</v>
      </c>
      <c r="K485" s="30" t="e">
        <f>STOCK!#REF!</f>
        <v>#REF!</v>
      </c>
      <c r="L485" s="30">
        <f>STOCK!K3722</f>
        <v>0</v>
      </c>
      <c r="U485" s="30">
        <v>1</v>
      </c>
      <c r="V485" s="30">
        <f>STOCK!O3722</f>
        <v>0</v>
      </c>
      <c r="X485" s="30">
        <v>0</v>
      </c>
      <c r="Y485" s="30">
        <f t="shared" si="8"/>
        <v>0</v>
      </c>
      <c r="AG485" s="30">
        <f>STOCK!A3722</f>
        <v>0</v>
      </c>
      <c r="AI485" s="30">
        <v>0</v>
      </c>
    </row>
    <row r="486" spans="1:35" x14ac:dyDescent="0.15">
      <c r="A486" s="30">
        <f>STOCK!C3723</f>
        <v>0</v>
      </c>
      <c r="B486" s="30">
        <f>STOCK!D3723</f>
        <v>0</v>
      </c>
      <c r="C486" s="30">
        <f>STOCK!E3723</f>
        <v>0</v>
      </c>
      <c r="D486" s="30">
        <f>STOCK!F3723</f>
        <v>0</v>
      </c>
      <c r="E486" s="30">
        <f>STOCK!G3723</f>
        <v>0</v>
      </c>
      <c r="F486" s="30" t="e">
        <f>STOCK!#REF!</f>
        <v>#REF!</v>
      </c>
      <c r="G486" s="30">
        <f>STOCK!H3723</f>
        <v>0</v>
      </c>
      <c r="H486" s="30" t="e">
        <f>STOCK!#REF!</f>
        <v>#REF!</v>
      </c>
      <c r="I486" s="30">
        <f>STOCK!I3723</f>
        <v>0</v>
      </c>
      <c r="J486" s="30">
        <f>STOCK!J3723</f>
        <v>0</v>
      </c>
      <c r="K486" s="30" t="e">
        <f>STOCK!#REF!</f>
        <v>#REF!</v>
      </c>
      <c r="L486" s="30">
        <f>STOCK!K3723</f>
        <v>0</v>
      </c>
      <c r="U486" s="30">
        <v>1</v>
      </c>
      <c r="V486" s="30">
        <f>STOCK!O3723</f>
        <v>0</v>
      </c>
      <c r="X486" s="30">
        <v>0</v>
      </c>
      <c r="Y486" s="30">
        <f t="shared" si="8"/>
        <v>0</v>
      </c>
      <c r="AG486" s="30">
        <f>STOCK!A3723</f>
        <v>0</v>
      </c>
      <c r="AI486" s="30">
        <v>0</v>
      </c>
    </row>
    <row r="487" spans="1:35" x14ac:dyDescent="0.15">
      <c r="A487" s="30">
        <f>STOCK!C3724</f>
        <v>0</v>
      </c>
      <c r="B487" s="30">
        <f>STOCK!D3724</f>
        <v>0</v>
      </c>
      <c r="C487" s="30">
        <f>STOCK!E3724</f>
        <v>0</v>
      </c>
      <c r="D487" s="30">
        <f>STOCK!F3724</f>
        <v>0</v>
      </c>
      <c r="E487" s="30">
        <f>STOCK!G3724</f>
        <v>0</v>
      </c>
      <c r="F487" s="30" t="e">
        <f>STOCK!#REF!</f>
        <v>#REF!</v>
      </c>
      <c r="G487" s="30">
        <f>STOCK!H3724</f>
        <v>0</v>
      </c>
      <c r="H487" s="30" t="e">
        <f>STOCK!#REF!</f>
        <v>#REF!</v>
      </c>
      <c r="I487" s="30">
        <f>STOCK!I3724</f>
        <v>0</v>
      </c>
      <c r="J487" s="30">
        <f>STOCK!J3724</f>
        <v>0</v>
      </c>
      <c r="K487" s="30" t="e">
        <f>STOCK!#REF!</f>
        <v>#REF!</v>
      </c>
      <c r="L487" s="30">
        <f>STOCK!K3724</f>
        <v>0</v>
      </c>
      <c r="U487" s="30">
        <v>1</v>
      </c>
      <c r="V487" s="30">
        <f>STOCK!O3724</f>
        <v>0</v>
      </c>
      <c r="X487" s="30">
        <v>0</v>
      </c>
      <c r="Y487" s="30">
        <f t="shared" si="8"/>
        <v>0</v>
      </c>
      <c r="AG487" s="30">
        <f>STOCK!A3724</f>
        <v>0</v>
      </c>
      <c r="AI487" s="30">
        <v>0</v>
      </c>
    </row>
    <row r="488" spans="1:35" x14ac:dyDescent="0.15">
      <c r="A488" s="30">
        <f>STOCK!C3725</f>
        <v>0</v>
      </c>
      <c r="B488" s="30">
        <f>STOCK!D3725</f>
        <v>0</v>
      </c>
      <c r="C488" s="30">
        <f>STOCK!E3725</f>
        <v>0</v>
      </c>
      <c r="D488" s="30">
        <f>STOCK!F3725</f>
        <v>0</v>
      </c>
      <c r="E488" s="30">
        <f>STOCK!G3725</f>
        <v>0</v>
      </c>
      <c r="F488" s="30" t="e">
        <f>STOCK!#REF!</f>
        <v>#REF!</v>
      </c>
      <c r="G488" s="30">
        <f>STOCK!H3725</f>
        <v>0</v>
      </c>
      <c r="H488" s="30" t="e">
        <f>STOCK!#REF!</f>
        <v>#REF!</v>
      </c>
      <c r="I488" s="30">
        <f>STOCK!I3725</f>
        <v>0</v>
      </c>
      <c r="J488" s="30">
        <f>STOCK!J3725</f>
        <v>0</v>
      </c>
      <c r="K488" s="30" t="e">
        <f>STOCK!#REF!</f>
        <v>#REF!</v>
      </c>
      <c r="L488" s="30">
        <f>STOCK!K3725</f>
        <v>0</v>
      </c>
      <c r="U488" s="30">
        <v>1</v>
      </c>
      <c r="V488" s="30">
        <f>STOCK!O3725</f>
        <v>0</v>
      </c>
      <c r="X488" s="30">
        <v>0</v>
      </c>
      <c r="Y488" s="30">
        <f t="shared" si="8"/>
        <v>0</v>
      </c>
      <c r="AG488" s="30">
        <f>STOCK!A3725</f>
        <v>0</v>
      </c>
      <c r="AI488" s="30">
        <v>0</v>
      </c>
    </row>
    <row r="489" spans="1:35" x14ac:dyDescent="0.15">
      <c r="A489" s="30">
        <f>STOCK!C3726</f>
        <v>0</v>
      </c>
      <c r="B489" s="30">
        <f>STOCK!D3726</f>
        <v>0</v>
      </c>
      <c r="C489" s="30">
        <f>STOCK!E3726</f>
        <v>0</v>
      </c>
      <c r="D489" s="30">
        <f>STOCK!F3726</f>
        <v>0</v>
      </c>
      <c r="E489" s="30">
        <f>STOCK!G3726</f>
        <v>0</v>
      </c>
      <c r="F489" s="30" t="e">
        <f>STOCK!#REF!</f>
        <v>#REF!</v>
      </c>
      <c r="G489" s="30">
        <f>STOCK!H3726</f>
        <v>0</v>
      </c>
      <c r="H489" s="30" t="e">
        <f>STOCK!#REF!</f>
        <v>#REF!</v>
      </c>
      <c r="I489" s="30">
        <f>STOCK!I3726</f>
        <v>0</v>
      </c>
      <c r="J489" s="30">
        <f>STOCK!J3726</f>
        <v>0</v>
      </c>
      <c r="K489" s="30" t="e">
        <f>STOCK!#REF!</f>
        <v>#REF!</v>
      </c>
      <c r="L489" s="30">
        <f>STOCK!K3726</f>
        <v>0</v>
      </c>
      <c r="U489" s="30">
        <v>1</v>
      </c>
      <c r="V489" s="30">
        <f>STOCK!O3726</f>
        <v>0</v>
      </c>
      <c r="X489" s="30">
        <v>0</v>
      </c>
      <c r="Y489" s="30">
        <f t="shared" si="8"/>
        <v>0</v>
      </c>
      <c r="AG489" s="30">
        <f>STOCK!A3726</f>
        <v>0</v>
      </c>
      <c r="AI489" s="30">
        <v>0</v>
      </c>
    </row>
    <row r="490" spans="1:35" x14ac:dyDescent="0.15">
      <c r="A490" s="30">
        <f>STOCK!C3727</f>
        <v>0</v>
      </c>
      <c r="B490" s="30">
        <f>STOCK!D3727</f>
        <v>0</v>
      </c>
      <c r="C490" s="30">
        <f>STOCK!E3727</f>
        <v>0</v>
      </c>
      <c r="D490" s="30">
        <f>STOCK!F3727</f>
        <v>0</v>
      </c>
      <c r="E490" s="30">
        <f>STOCK!G3727</f>
        <v>0</v>
      </c>
      <c r="F490" s="30" t="e">
        <f>STOCK!#REF!</f>
        <v>#REF!</v>
      </c>
      <c r="G490" s="30">
        <f>STOCK!H3727</f>
        <v>0</v>
      </c>
      <c r="H490" s="30" t="e">
        <f>STOCK!#REF!</f>
        <v>#REF!</v>
      </c>
      <c r="I490" s="30">
        <f>STOCK!I3727</f>
        <v>0</v>
      </c>
      <c r="J490" s="30">
        <f>STOCK!J3727</f>
        <v>0</v>
      </c>
      <c r="K490" s="30" t="e">
        <f>STOCK!#REF!</f>
        <v>#REF!</v>
      </c>
      <c r="L490" s="30">
        <f>STOCK!K3727</f>
        <v>0</v>
      </c>
      <c r="U490" s="30">
        <v>1</v>
      </c>
      <c r="V490" s="30">
        <f>STOCK!O3727</f>
        <v>0</v>
      </c>
      <c r="X490" s="30">
        <v>0</v>
      </c>
      <c r="Y490" s="30">
        <f t="shared" si="8"/>
        <v>0</v>
      </c>
      <c r="AG490" s="30">
        <f>STOCK!A3727</f>
        <v>0</v>
      </c>
      <c r="AI490" s="30">
        <v>0</v>
      </c>
    </row>
    <row r="491" spans="1:35" x14ac:dyDescent="0.15">
      <c r="A491" s="30">
        <f>STOCK!C3728</f>
        <v>0</v>
      </c>
      <c r="B491" s="30">
        <f>STOCK!D3728</f>
        <v>0</v>
      </c>
      <c r="C491" s="30">
        <f>STOCK!E3728</f>
        <v>0</v>
      </c>
      <c r="D491" s="30">
        <f>STOCK!F3728</f>
        <v>0</v>
      </c>
      <c r="E491" s="30">
        <f>STOCK!G3728</f>
        <v>0</v>
      </c>
      <c r="F491" s="30" t="e">
        <f>STOCK!#REF!</f>
        <v>#REF!</v>
      </c>
      <c r="G491" s="30">
        <f>STOCK!H3728</f>
        <v>0</v>
      </c>
      <c r="H491" s="30" t="e">
        <f>STOCK!#REF!</f>
        <v>#REF!</v>
      </c>
      <c r="I491" s="30">
        <f>STOCK!I3728</f>
        <v>0</v>
      </c>
      <c r="J491" s="30">
        <f>STOCK!J3728</f>
        <v>0</v>
      </c>
      <c r="K491" s="30" t="e">
        <f>STOCK!#REF!</f>
        <v>#REF!</v>
      </c>
      <c r="L491" s="30">
        <f>STOCK!K3728</f>
        <v>0</v>
      </c>
      <c r="U491" s="30">
        <v>1</v>
      </c>
      <c r="V491" s="30">
        <f>STOCK!O3728</f>
        <v>0</v>
      </c>
      <c r="X491" s="30">
        <v>0</v>
      </c>
      <c r="Y491" s="30">
        <f t="shared" si="8"/>
        <v>0</v>
      </c>
      <c r="AG491" s="30">
        <f>STOCK!A3728</f>
        <v>0</v>
      </c>
      <c r="AI491" s="30">
        <v>0</v>
      </c>
    </row>
    <row r="492" spans="1:35" x14ac:dyDescent="0.15">
      <c r="A492" s="30">
        <f>STOCK!C3729</f>
        <v>0</v>
      </c>
      <c r="B492" s="30">
        <f>STOCK!D3729</f>
        <v>0</v>
      </c>
      <c r="C492" s="30">
        <f>STOCK!E3729</f>
        <v>0</v>
      </c>
      <c r="D492" s="30">
        <f>STOCK!F3729</f>
        <v>0</v>
      </c>
      <c r="E492" s="30">
        <f>STOCK!G3729</f>
        <v>0</v>
      </c>
      <c r="F492" s="30" t="e">
        <f>STOCK!#REF!</f>
        <v>#REF!</v>
      </c>
      <c r="G492" s="30">
        <f>STOCK!H3729</f>
        <v>0</v>
      </c>
      <c r="H492" s="30" t="e">
        <f>STOCK!#REF!</f>
        <v>#REF!</v>
      </c>
      <c r="I492" s="30">
        <f>STOCK!I3729</f>
        <v>0</v>
      </c>
      <c r="J492" s="30">
        <f>STOCK!J3729</f>
        <v>0</v>
      </c>
      <c r="K492" s="30" t="e">
        <f>STOCK!#REF!</f>
        <v>#REF!</v>
      </c>
      <c r="L492" s="30">
        <f>STOCK!K3729</f>
        <v>0</v>
      </c>
      <c r="U492" s="30">
        <v>1</v>
      </c>
      <c r="V492" s="30">
        <f>STOCK!O3729</f>
        <v>0</v>
      </c>
      <c r="X492" s="30">
        <v>0</v>
      </c>
      <c r="Y492" s="30">
        <f t="shared" si="8"/>
        <v>0</v>
      </c>
      <c r="AG492" s="30">
        <f>STOCK!A3729</f>
        <v>0</v>
      </c>
      <c r="AI492" s="30">
        <v>0</v>
      </c>
    </row>
    <row r="493" spans="1:35" x14ac:dyDescent="0.15">
      <c r="A493" s="30">
        <f>STOCK!C3730</f>
        <v>0</v>
      </c>
      <c r="B493" s="30">
        <f>STOCK!D3730</f>
        <v>0</v>
      </c>
      <c r="C493" s="30">
        <f>STOCK!E3730</f>
        <v>0</v>
      </c>
      <c r="D493" s="30">
        <f>STOCK!F3730</f>
        <v>0</v>
      </c>
      <c r="E493" s="30">
        <f>STOCK!G3730</f>
        <v>0</v>
      </c>
      <c r="F493" s="30" t="e">
        <f>STOCK!#REF!</f>
        <v>#REF!</v>
      </c>
      <c r="G493" s="30">
        <f>STOCK!H3730</f>
        <v>0</v>
      </c>
      <c r="H493" s="30" t="e">
        <f>STOCK!#REF!</f>
        <v>#REF!</v>
      </c>
      <c r="I493" s="30">
        <f>STOCK!I3730</f>
        <v>0</v>
      </c>
      <c r="J493" s="30">
        <f>STOCK!J3730</f>
        <v>0</v>
      </c>
      <c r="K493" s="30" t="e">
        <f>STOCK!#REF!</f>
        <v>#REF!</v>
      </c>
      <c r="L493" s="30">
        <f>STOCK!K3730</f>
        <v>0</v>
      </c>
      <c r="U493" s="30">
        <v>1</v>
      </c>
      <c r="V493" s="30">
        <f>STOCK!O3730</f>
        <v>0</v>
      </c>
      <c r="X493" s="30">
        <v>0</v>
      </c>
      <c r="Y493" s="30">
        <f t="shared" si="8"/>
        <v>0</v>
      </c>
      <c r="AG493" s="30">
        <f>STOCK!A3730</f>
        <v>0</v>
      </c>
      <c r="AI493" s="30">
        <v>0</v>
      </c>
    </row>
    <row r="494" spans="1:35" x14ac:dyDescent="0.15">
      <c r="A494" s="30">
        <f>STOCK!C3731</f>
        <v>0</v>
      </c>
      <c r="B494" s="30">
        <f>STOCK!D3731</f>
        <v>0</v>
      </c>
      <c r="C494" s="30">
        <f>STOCK!E3731</f>
        <v>0</v>
      </c>
      <c r="D494" s="30">
        <f>STOCK!F3731</f>
        <v>0</v>
      </c>
      <c r="E494" s="30">
        <f>STOCK!G3731</f>
        <v>0</v>
      </c>
      <c r="F494" s="30" t="e">
        <f>STOCK!#REF!</f>
        <v>#REF!</v>
      </c>
      <c r="G494" s="30">
        <f>STOCK!H3731</f>
        <v>0</v>
      </c>
      <c r="H494" s="30" t="e">
        <f>STOCK!#REF!</f>
        <v>#REF!</v>
      </c>
      <c r="I494" s="30">
        <f>STOCK!I3731</f>
        <v>0</v>
      </c>
      <c r="J494" s="30">
        <f>STOCK!J3731</f>
        <v>0</v>
      </c>
      <c r="K494" s="30" t="e">
        <f>STOCK!#REF!</f>
        <v>#REF!</v>
      </c>
      <c r="L494" s="30">
        <f>STOCK!K3731</f>
        <v>0</v>
      </c>
      <c r="U494" s="30">
        <v>1</v>
      </c>
      <c r="V494" s="30">
        <f>STOCK!O3731</f>
        <v>0</v>
      </c>
      <c r="X494" s="30">
        <v>0</v>
      </c>
      <c r="Y494" s="30">
        <f t="shared" si="8"/>
        <v>0</v>
      </c>
      <c r="AG494" s="30">
        <f>STOCK!A3731</f>
        <v>0</v>
      </c>
      <c r="AI494" s="30">
        <v>0</v>
      </c>
    </row>
    <row r="495" spans="1:35" x14ac:dyDescent="0.15">
      <c r="A495" s="30">
        <f>STOCK!C3732</f>
        <v>0</v>
      </c>
      <c r="B495" s="30">
        <f>STOCK!D3732</f>
        <v>0</v>
      </c>
      <c r="C495" s="30">
        <f>STOCK!E3732</f>
        <v>0</v>
      </c>
      <c r="D495" s="30">
        <f>STOCK!F3732</f>
        <v>0</v>
      </c>
      <c r="E495" s="30">
        <f>STOCK!G3732</f>
        <v>0</v>
      </c>
      <c r="F495" s="30" t="e">
        <f>STOCK!#REF!</f>
        <v>#REF!</v>
      </c>
      <c r="G495" s="30">
        <f>STOCK!H3732</f>
        <v>0</v>
      </c>
      <c r="H495" s="30" t="e">
        <f>STOCK!#REF!</f>
        <v>#REF!</v>
      </c>
      <c r="I495" s="30">
        <f>STOCK!I3732</f>
        <v>0</v>
      </c>
      <c r="J495" s="30">
        <f>STOCK!J3732</f>
        <v>0</v>
      </c>
      <c r="K495" s="30" t="e">
        <f>STOCK!#REF!</f>
        <v>#REF!</v>
      </c>
      <c r="L495" s="30">
        <f>STOCK!K3732</f>
        <v>0</v>
      </c>
      <c r="U495" s="30">
        <v>1</v>
      </c>
      <c r="V495" s="30">
        <f>STOCK!O3732</f>
        <v>0</v>
      </c>
      <c r="X495" s="30">
        <v>0</v>
      </c>
      <c r="Y495" s="30">
        <f t="shared" si="8"/>
        <v>0</v>
      </c>
      <c r="AG495" s="30">
        <f>STOCK!A3732</f>
        <v>0</v>
      </c>
      <c r="AI495" s="30">
        <v>0</v>
      </c>
    </row>
    <row r="496" spans="1:35" x14ac:dyDescent="0.15">
      <c r="A496" s="30">
        <f>STOCK!C3733</f>
        <v>0</v>
      </c>
      <c r="B496" s="30">
        <f>STOCK!D3733</f>
        <v>0</v>
      </c>
      <c r="C496" s="30">
        <f>STOCK!E3733</f>
        <v>0</v>
      </c>
      <c r="D496" s="30">
        <f>STOCK!F3733</f>
        <v>0</v>
      </c>
      <c r="E496" s="30">
        <f>STOCK!G3733</f>
        <v>0</v>
      </c>
      <c r="F496" s="30" t="e">
        <f>STOCK!#REF!</f>
        <v>#REF!</v>
      </c>
      <c r="G496" s="30">
        <f>STOCK!H3733</f>
        <v>0</v>
      </c>
      <c r="H496" s="30" t="e">
        <f>STOCK!#REF!</f>
        <v>#REF!</v>
      </c>
      <c r="I496" s="30">
        <f>STOCK!I3733</f>
        <v>0</v>
      </c>
      <c r="J496" s="30">
        <f>STOCK!J3733</f>
        <v>0</v>
      </c>
      <c r="K496" s="30" t="e">
        <f>STOCK!#REF!</f>
        <v>#REF!</v>
      </c>
      <c r="L496" s="30">
        <f>STOCK!K3733</f>
        <v>0</v>
      </c>
      <c r="U496" s="30">
        <v>1</v>
      </c>
      <c r="V496" s="30">
        <f>STOCK!O3733</f>
        <v>0</v>
      </c>
      <c r="X496" s="30">
        <v>0</v>
      </c>
      <c r="Y496" s="30">
        <f t="shared" si="8"/>
        <v>0</v>
      </c>
      <c r="AG496" s="30">
        <f>STOCK!A3733</f>
        <v>0</v>
      </c>
      <c r="AI496" s="30">
        <v>0</v>
      </c>
    </row>
    <row r="497" spans="1:35" x14ac:dyDescent="0.15">
      <c r="A497" s="30">
        <f>STOCK!C3734</f>
        <v>0</v>
      </c>
      <c r="B497" s="30">
        <f>STOCK!D3734</f>
        <v>0</v>
      </c>
      <c r="C497" s="30">
        <f>STOCK!E3734</f>
        <v>0</v>
      </c>
      <c r="D497" s="30">
        <f>STOCK!F3734</f>
        <v>0</v>
      </c>
      <c r="E497" s="30">
        <f>STOCK!G3734</f>
        <v>0</v>
      </c>
      <c r="F497" s="30" t="e">
        <f>STOCK!#REF!</f>
        <v>#REF!</v>
      </c>
      <c r="G497" s="30">
        <f>STOCK!H3734</f>
        <v>0</v>
      </c>
      <c r="H497" s="30" t="e">
        <f>STOCK!#REF!</f>
        <v>#REF!</v>
      </c>
      <c r="I497" s="30">
        <f>STOCK!I3734</f>
        <v>0</v>
      </c>
      <c r="J497" s="30">
        <f>STOCK!J3734</f>
        <v>0</v>
      </c>
      <c r="K497" s="30" t="e">
        <f>STOCK!#REF!</f>
        <v>#REF!</v>
      </c>
      <c r="L497" s="30">
        <f>STOCK!K3734</f>
        <v>0</v>
      </c>
      <c r="U497" s="30">
        <v>1</v>
      </c>
      <c r="V497" s="30">
        <f>STOCK!O3734</f>
        <v>0</v>
      </c>
      <c r="X497" s="30">
        <v>0</v>
      </c>
      <c r="Y497" s="30">
        <f t="shared" si="8"/>
        <v>0</v>
      </c>
      <c r="AG497" s="30">
        <f>STOCK!A3734</f>
        <v>0</v>
      </c>
      <c r="AI497" s="30">
        <v>0</v>
      </c>
    </row>
    <row r="498" spans="1:35" x14ac:dyDescent="0.15">
      <c r="A498" s="30">
        <f>STOCK!C3735</f>
        <v>0</v>
      </c>
      <c r="B498" s="30">
        <f>STOCK!D3735</f>
        <v>0</v>
      </c>
      <c r="C498" s="30">
        <f>STOCK!E3735</f>
        <v>0</v>
      </c>
      <c r="D498" s="30">
        <f>STOCK!F3735</f>
        <v>0</v>
      </c>
      <c r="E498" s="30">
        <f>STOCK!G3735</f>
        <v>0</v>
      </c>
      <c r="F498" s="30" t="e">
        <f>STOCK!#REF!</f>
        <v>#REF!</v>
      </c>
      <c r="G498" s="30">
        <f>STOCK!H3735</f>
        <v>0</v>
      </c>
      <c r="H498" s="30" t="e">
        <f>STOCK!#REF!</f>
        <v>#REF!</v>
      </c>
      <c r="I498" s="30">
        <f>STOCK!I3735</f>
        <v>0</v>
      </c>
      <c r="J498" s="30">
        <f>STOCK!J3735</f>
        <v>0</v>
      </c>
      <c r="K498" s="30" t="e">
        <f>STOCK!#REF!</f>
        <v>#REF!</v>
      </c>
      <c r="L498" s="30">
        <f>STOCK!K3735</f>
        <v>0</v>
      </c>
      <c r="U498" s="30">
        <v>1</v>
      </c>
      <c r="V498" s="30">
        <f>STOCK!O3735</f>
        <v>0</v>
      </c>
      <c r="X498" s="30">
        <v>0</v>
      </c>
      <c r="Y498" s="30">
        <f t="shared" si="8"/>
        <v>0</v>
      </c>
      <c r="AG498" s="30">
        <f>STOCK!A3735</f>
        <v>0</v>
      </c>
      <c r="AI498" s="30">
        <v>0</v>
      </c>
    </row>
    <row r="499" spans="1:35" x14ac:dyDescent="0.15">
      <c r="A499" s="30">
        <f>STOCK!C3736</f>
        <v>0</v>
      </c>
      <c r="B499" s="30">
        <f>STOCK!D3736</f>
        <v>0</v>
      </c>
      <c r="C499" s="30">
        <f>STOCK!E3736</f>
        <v>0</v>
      </c>
      <c r="D499" s="30">
        <f>STOCK!F3736</f>
        <v>0</v>
      </c>
      <c r="E499" s="30">
        <f>STOCK!G3736</f>
        <v>0</v>
      </c>
      <c r="F499" s="30" t="e">
        <f>STOCK!#REF!</f>
        <v>#REF!</v>
      </c>
      <c r="G499" s="30">
        <f>STOCK!H3736</f>
        <v>0</v>
      </c>
      <c r="H499" s="30" t="e">
        <f>STOCK!#REF!</f>
        <v>#REF!</v>
      </c>
      <c r="I499" s="30">
        <f>STOCK!I3736</f>
        <v>0</v>
      </c>
      <c r="J499" s="30">
        <f>STOCK!J3736</f>
        <v>0</v>
      </c>
      <c r="K499" s="30" t="e">
        <f>STOCK!#REF!</f>
        <v>#REF!</v>
      </c>
      <c r="L499" s="30">
        <f>STOCK!K3736</f>
        <v>0</v>
      </c>
      <c r="U499" s="30">
        <v>1</v>
      </c>
      <c r="V499" s="30">
        <f>STOCK!O3736</f>
        <v>0</v>
      </c>
      <c r="X499" s="30">
        <v>0</v>
      </c>
      <c r="Y499" s="30">
        <f t="shared" si="8"/>
        <v>0</v>
      </c>
      <c r="AG499" s="30">
        <f>STOCK!A3736</f>
        <v>0</v>
      </c>
      <c r="AI499" s="30">
        <v>0</v>
      </c>
    </row>
    <row r="500" spans="1:35" x14ac:dyDescent="0.15">
      <c r="A500" s="30">
        <f>STOCK!C3737</f>
        <v>0</v>
      </c>
      <c r="B500" s="30">
        <f>STOCK!D3737</f>
        <v>0</v>
      </c>
      <c r="C500" s="30">
        <f>STOCK!E3737</f>
        <v>0</v>
      </c>
      <c r="D500" s="30">
        <f>STOCK!F3737</f>
        <v>0</v>
      </c>
      <c r="E500" s="30">
        <f>STOCK!G3737</f>
        <v>0</v>
      </c>
      <c r="F500" s="30" t="e">
        <f>STOCK!#REF!</f>
        <v>#REF!</v>
      </c>
      <c r="G500" s="30">
        <f>STOCK!H3737</f>
        <v>0</v>
      </c>
      <c r="H500" s="30" t="e">
        <f>STOCK!#REF!</f>
        <v>#REF!</v>
      </c>
      <c r="I500" s="30">
        <f>STOCK!I3737</f>
        <v>0</v>
      </c>
      <c r="J500" s="30">
        <f>STOCK!J3737</f>
        <v>0</v>
      </c>
      <c r="K500" s="30" t="e">
        <f>STOCK!#REF!</f>
        <v>#REF!</v>
      </c>
      <c r="L500" s="30">
        <f>STOCK!K3737</f>
        <v>0</v>
      </c>
      <c r="U500" s="30">
        <v>1</v>
      </c>
      <c r="V500" s="30">
        <f>STOCK!O3737</f>
        <v>0</v>
      </c>
      <c r="X500" s="30">
        <v>0</v>
      </c>
      <c r="Y500" s="30">
        <f t="shared" si="8"/>
        <v>0</v>
      </c>
      <c r="AG500" s="30">
        <f>STOCK!A3737</f>
        <v>0</v>
      </c>
      <c r="AI500" s="30">
        <v>0</v>
      </c>
    </row>
    <row r="501" spans="1:35" x14ac:dyDescent="0.15">
      <c r="A501" s="30">
        <f>STOCK!C3738</f>
        <v>0</v>
      </c>
      <c r="B501" s="30">
        <f>STOCK!D3738</f>
        <v>0</v>
      </c>
      <c r="C501" s="30">
        <f>STOCK!E3738</f>
        <v>0</v>
      </c>
      <c r="D501" s="30">
        <f>STOCK!F3738</f>
        <v>0</v>
      </c>
      <c r="E501" s="30">
        <f>STOCK!G3738</f>
        <v>0</v>
      </c>
      <c r="F501" s="30" t="e">
        <f>STOCK!#REF!</f>
        <v>#REF!</v>
      </c>
      <c r="G501" s="30">
        <f>STOCK!H3738</f>
        <v>0</v>
      </c>
      <c r="H501" s="30" t="e">
        <f>STOCK!#REF!</f>
        <v>#REF!</v>
      </c>
      <c r="I501" s="30">
        <f>STOCK!I3738</f>
        <v>0</v>
      </c>
      <c r="J501" s="30">
        <f>STOCK!J3738</f>
        <v>0</v>
      </c>
      <c r="K501" s="30" t="e">
        <f>STOCK!#REF!</f>
        <v>#REF!</v>
      </c>
      <c r="L501" s="30">
        <f>STOCK!K3738</f>
        <v>0</v>
      </c>
      <c r="U501" s="30">
        <v>1</v>
      </c>
      <c r="V501" s="30">
        <f>STOCK!O3738</f>
        <v>0</v>
      </c>
      <c r="X501" s="30">
        <v>0</v>
      </c>
      <c r="Y501" s="30">
        <f t="shared" si="8"/>
        <v>0</v>
      </c>
      <c r="AG501" s="30">
        <f>STOCK!A3738</f>
        <v>0</v>
      </c>
      <c r="AI501" s="30">
        <v>0</v>
      </c>
    </row>
    <row r="502" spans="1:35" x14ac:dyDescent="0.15">
      <c r="A502" s="30">
        <f>STOCK!C3739</f>
        <v>0</v>
      </c>
      <c r="B502" s="30">
        <f>STOCK!D3739</f>
        <v>0</v>
      </c>
      <c r="C502" s="30">
        <f>STOCK!E3739</f>
        <v>0</v>
      </c>
      <c r="D502" s="30">
        <f>STOCK!F3739</f>
        <v>0</v>
      </c>
      <c r="E502" s="30">
        <f>STOCK!G3739</f>
        <v>0</v>
      </c>
      <c r="F502" s="30" t="e">
        <f>STOCK!#REF!</f>
        <v>#REF!</v>
      </c>
      <c r="G502" s="30">
        <f>STOCK!H3739</f>
        <v>0</v>
      </c>
      <c r="H502" s="30" t="e">
        <f>STOCK!#REF!</f>
        <v>#REF!</v>
      </c>
      <c r="I502" s="30">
        <f>STOCK!I3739</f>
        <v>0</v>
      </c>
      <c r="J502" s="30">
        <f>STOCK!J3739</f>
        <v>0</v>
      </c>
      <c r="K502" s="30" t="e">
        <f>STOCK!#REF!</f>
        <v>#REF!</v>
      </c>
      <c r="L502" s="30">
        <f>STOCK!K3739</f>
        <v>0</v>
      </c>
      <c r="U502" s="30">
        <v>1</v>
      </c>
      <c r="V502" s="30">
        <f>STOCK!O3739</f>
        <v>0</v>
      </c>
      <c r="X502" s="30">
        <v>0</v>
      </c>
      <c r="Y502" s="30">
        <f t="shared" si="8"/>
        <v>0</v>
      </c>
      <c r="AG502" s="30">
        <f>STOCK!A3739</f>
        <v>0</v>
      </c>
      <c r="AI502" s="30">
        <v>0</v>
      </c>
    </row>
    <row r="503" spans="1:35" x14ac:dyDescent="0.15">
      <c r="A503" s="30">
        <f>STOCK!C3740</f>
        <v>0</v>
      </c>
      <c r="B503" s="30">
        <f>STOCK!D3740</f>
        <v>0</v>
      </c>
      <c r="C503" s="30">
        <f>STOCK!E3740</f>
        <v>0</v>
      </c>
      <c r="D503" s="30">
        <f>STOCK!F3740</f>
        <v>0</v>
      </c>
      <c r="E503" s="30">
        <f>STOCK!G3740</f>
        <v>0</v>
      </c>
      <c r="F503" s="30" t="e">
        <f>STOCK!#REF!</f>
        <v>#REF!</v>
      </c>
      <c r="G503" s="30">
        <f>STOCK!H3740</f>
        <v>0</v>
      </c>
      <c r="H503" s="30" t="e">
        <f>STOCK!#REF!</f>
        <v>#REF!</v>
      </c>
      <c r="I503" s="30">
        <f>STOCK!I3740</f>
        <v>0</v>
      </c>
      <c r="J503" s="30">
        <f>STOCK!J3740</f>
        <v>0</v>
      </c>
      <c r="K503" s="30" t="e">
        <f>STOCK!#REF!</f>
        <v>#REF!</v>
      </c>
      <c r="L503" s="30">
        <f>STOCK!K3740</f>
        <v>0</v>
      </c>
      <c r="U503" s="30">
        <v>1</v>
      </c>
      <c r="V503" s="30">
        <f>STOCK!O3740</f>
        <v>0</v>
      </c>
      <c r="X503" s="30">
        <v>0</v>
      </c>
      <c r="Y503" s="30">
        <f t="shared" si="8"/>
        <v>0</v>
      </c>
      <c r="AG503" s="30">
        <f>STOCK!A3740</f>
        <v>0</v>
      </c>
      <c r="AI503" s="30">
        <v>0</v>
      </c>
    </row>
    <row r="504" spans="1:35" x14ac:dyDescent="0.15">
      <c r="A504" s="30">
        <f>STOCK!C3741</f>
        <v>0</v>
      </c>
      <c r="B504" s="30">
        <f>STOCK!D3741</f>
        <v>0</v>
      </c>
      <c r="C504" s="30">
        <f>STOCK!E3741</f>
        <v>0</v>
      </c>
      <c r="D504" s="30">
        <f>STOCK!F3741</f>
        <v>0</v>
      </c>
      <c r="E504" s="30">
        <f>STOCK!G3741</f>
        <v>0</v>
      </c>
      <c r="F504" s="30" t="e">
        <f>STOCK!#REF!</f>
        <v>#REF!</v>
      </c>
      <c r="G504" s="30">
        <f>STOCK!H3741</f>
        <v>0</v>
      </c>
      <c r="H504" s="30" t="e">
        <f>STOCK!#REF!</f>
        <v>#REF!</v>
      </c>
      <c r="I504" s="30">
        <f>STOCK!I3741</f>
        <v>0</v>
      </c>
      <c r="J504" s="30">
        <f>STOCK!J3741</f>
        <v>0</v>
      </c>
      <c r="K504" s="30" t="e">
        <f>STOCK!#REF!</f>
        <v>#REF!</v>
      </c>
      <c r="L504" s="30">
        <f>STOCK!K3741</f>
        <v>0</v>
      </c>
      <c r="U504" s="30">
        <v>1</v>
      </c>
      <c r="V504" s="30">
        <f>STOCK!O3741</f>
        <v>0</v>
      </c>
      <c r="X504" s="30">
        <v>0</v>
      </c>
      <c r="Y504" s="30">
        <f t="shared" si="8"/>
        <v>0</v>
      </c>
      <c r="AG504" s="30">
        <f>STOCK!A3741</f>
        <v>0</v>
      </c>
      <c r="AI504" s="30">
        <v>0</v>
      </c>
    </row>
    <row r="505" spans="1:35" x14ac:dyDescent="0.15">
      <c r="A505" s="30">
        <f>STOCK!C3742</f>
        <v>0</v>
      </c>
      <c r="B505" s="30">
        <f>STOCK!D3742</f>
        <v>0</v>
      </c>
      <c r="C505" s="30">
        <f>STOCK!E3742</f>
        <v>0</v>
      </c>
      <c r="D505" s="30">
        <f>STOCK!F3742</f>
        <v>0</v>
      </c>
      <c r="E505" s="30">
        <f>STOCK!G3742</f>
        <v>0</v>
      </c>
      <c r="F505" s="30" t="e">
        <f>STOCK!#REF!</f>
        <v>#REF!</v>
      </c>
      <c r="G505" s="30">
        <f>STOCK!H3742</f>
        <v>0</v>
      </c>
      <c r="H505" s="30" t="e">
        <f>STOCK!#REF!</f>
        <v>#REF!</v>
      </c>
      <c r="I505" s="30">
        <f>STOCK!I3742</f>
        <v>0</v>
      </c>
      <c r="J505" s="30">
        <f>STOCK!J3742</f>
        <v>0</v>
      </c>
      <c r="K505" s="30" t="e">
        <f>STOCK!#REF!</f>
        <v>#REF!</v>
      </c>
      <c r="L505" s="30">
        <f>STOCK!K3742</f>
        <v>0</v>
      </c>
      <c r="U505" s="30">
        <v>1</v>
      </c>
      <c r="V505" s="30">
        <f>STOCK!O3742</f>
        <v>0</v>
      </c>
      <c r="X505" s="30">
        <v>0</v>
      </c>
      <c r="Y505" s="30">
        <f t="shared" si="8"/>
        <v>0</v>
      </c>
      <c r="AG505" s="30">
        <f>STOCK!A3742</f>
        <v>0</v>
      </c>
      <c r="AI505" s="30">
        <v>0</v>
      </c>
    </row>
    <row r="506" spans="1:35" x14ac:dyDescent="0.15">
      <c r="A506" s="30">
        <f>STOCK!C3743</f>
        <v>0</v>
      </c>
      <c r="B506" s="30">
        <f>STOCK!D3743</f>
        <v>0</v>
      </c>
      <c r="C506" s="30">
        <f>STOCK!E3743</f>
        <v>0</v>
      </c>
      <c r="D506" s="30">
        <f>STOCK!F3743</f>
        <v>0</v>
      </c>
      <c r="E506" s="30">
        <f>STOCK!G3743</f>
        <v>0</v>
      </c>
      <c r="F506" s="30" t="e">
        <f>STOCK!#REF!</f>
        <v>#REF!</v>
      </c>
      <c r="G506" s="30">
        <f>STOCK!H3743</f>
        <v>0</v>
      </c>
      <c r="H506" s="30" t="e">
        <f>STOCK!#REF!</f>
        <v>#REF!</v>
      </c>
      <c r="I506" s="30">
        <f>STOCK!I3743</f>
        <v>0</v>
      </c>
      <c r="J506" s="30">
        <f>STOCK!J3743</f>
        <v>0</v>
      </c>
      <c r="K506" s="30" t="e">
        <f>STOCK!#REF!</f>
        <v>#REF!</v>
      </c>
      <c r="L506" s="30">
        <f>STOCK!K3743</f>
        <v>0</v>
      </c>
      <c r="U506" s="30">
        <v>1</v>
      </c>
      <c r="V506" s="30">
        <f>STOCK!O3743</f>
        <v>0</v>
      </c>
      <c r="X506" s="30">
        <v>0</v>
      </c>
      <c r="Y506" s="30">
        <f t="shared" si="8"/>
        <v>0</v>
      </c>
      <c r="AG506" s="30">
        <f>STOCK!A3743</f>
        <v>0</v>
      </c>
      <c r="AI506" s="30">
        <v>0</v>
      </c>
    </row>
    <row r="507" spans="1:35" x14ac:dyDescent="0.15">
      <c r="A507" s="30">
        <f>STOCK!C3744</f>
        <v>0</v>
      </c>
      <c r="B507" s="30">
        <f>STOCK!D3744</f>
        <v>0</v>
      </c>
      <c r="C507" s="30">
        <f>STOCK!E3744</f>
        <v>0</v>
      </c>
      <c r="D507" s="30">
        <f>STOCK!F3744</f>
        <v>0</v>
      </c>
      <c r="E507" s="30">
        <f>STOCK!G3744</f>
        <v>0</v>
      </c>
      <c r="F507" s="30" t="e">
        <f>STOCK!#REF!</f>
        <v>#REF!</v>
      </c>
      <c r="G507" s="30">
        <f>STOCK!H3744</f>
        <v>0</v>
      </c>
      <c r="H507" s="30" t="e">
        <f>STOCK!#REF!</f>
        <v>#REF!</v>
      </c>
      <c r="I507" s="30">
        <f>STOCK!I3744</f>
        <v>0</v>
      </c>
      <c r="J507" s="30">
        <f>STOCK!J3744</f>
        <v>0</v>
      </c>
      <c r="K507" s="30" t="e">
        <f>STOCK!#REF!</f>
        <v>#REF!</v>
      </c>
      <c r="L507" s="30">
        <f>STOCK!K3744</f>
        <v>0</v>
      </c>
      <c r="U507" s="30">
        <v>1</v>
      </c>
      <c r="V507" s="30">
        <f>STOCK!O3744</f>
        <v>0</v>
      </c>
      <c r="X507" s="30">
        <v>0</v>
      </c>
      <c r="Y507" s="30">
        <f t="shared" si="8"/>
        <v>0</v>
      </c>
      <c r="AG507" s="30">
        <f>STOCK!A3744</f>
        <v>0</v>
      </c>
      <c r="AI507" s="30">
        <v>0</v>
      </c>
    </row>
    <row r="508" spans="1:35" x14ac:dyDescent="0.15">
      <c r="A508" s="30">
        <f>STOCK!C3745</f>
        <v>0</v>
      </c>
      <c r="B508" s="30">
        <f>STOCK!D3745</f>
        <v>0</v>
      </c>
      <c r="C508" s="30">
        <f>STOCK!E3745</f>
        <v>0</v>
      </c>
      <c r="D508" s="30">
        <f>STOCK!F3745</f>
        <v>0</v>
      </c>
      <c r="E508" s="30">
        <f>STOCK!G3745</f>
        <v>0</v>
      </c>
      <c r="F508" s="30" t="e">
        <f>STOCK!#REF!</f>
        <v>#REF!</v>
      </c>
      <c r="G508" s="30">
        <f>STOCK!H3745</f>
        <v>0</v>
      </c>
      <c r="H508" s="30" t="e">
        <f>STOCK!#REF!</f>
        <v>#REF!</v>
      </c>
      <c r="I508" s="30">
        <f>STOCK!I3745</f>
        <v>0</v>
      </c>
      <c r="J508" s="30">
        <f>STOCK!J3745</f>
        <v>0</v>
      </c>
      <c r="K508" s="30" t="e">
        <f>STOCK!#REF!</f>
        <v>#REF!</v>
      </c>
      <c r="L508" s="30">
        <f>STOCK!K3745</f>
        <v>0</v>
      </c>
      <c r="U508" s="30">
        <v>1</v>
      </c>
      <c r="V508" s="30">
        <f>STOCK!O3745</f>
        <v>0</v>
      </c>
      <c r="X508" s="30">
        <v>0</v>
      </c>
      <c r="Y508" s="30">
        <f t="shared" si="8"/>
        <v>0</v>
      </c>
      <c r="AG508" s="30">
        <f>STOCK!A3745</f>
        <v>0</v>
      </c>
      <c r="AI508" s="30">
        <v>0</v>
      </c>
    </row>
    <row r="509" spans="1:35" x14ac:dyDescent="0.15">
      <c r="A509" s="30">
        <f>STOCK!C3746</f>
        <v>0</v>
      </c>
      <c r="B509" s="30">
        <f>STOCK!D3746</f>
        <v>0</v>
      </c>
      <c r="C509" s="30">
        <f>STOCK!E3746</f>
        <v>0</v>
      </c>
      <c r="D509" s="30">
        <f>STOCK!F3746</f>
        <v>0</v>
      </c>
      <c r="E509" s="30">
        <f>STOCK!G3746</f>
        <v>0</v>
      </c>
      <c r="F509" s="30" t="e">
        <f>STOCK!#REF!</f>
        <v>#REF!</v>
      </c>
      <c r="G509" s="30">
        <f>STOCK!H3746</f>
        <v>0</v>
      </c>
      <c r="H509" s="30" t="e">
        <f>STOCK!#REF!</f>
        <v>#REF!</v>
      </c>
      <c r="I509" s="30">
        <f>STOCK!I3746</f>
        <v>0</v>
      </c>
      <c r="J509" s="30">
        <f>STOCK!J3746</f>
        <v>0</v>
      </c>
      <c r="K509" s="30" t="e">
        <f>STOCK!#REF!</f>
        <v>#REF!</v>
      </c>
      <c r="L509" s="30">
        <f>STOCK!K3746</f>
        <v>0</v>
      </c>
      <c r="U509" s="30">
        <v>1</v>
      </c>
      <c r="V509" s="30">
        <f>STOCK!O3746</f>
        <v>0</v>
      </c>
      <c r="X509" s="30">
        <v>0</v>
      </c>
      <c r="Y509" s="30">
        <f t="shared" si="8"/>
        <v>0</v>
      </c>
      <c r="AG509" s="30">
        <f>STOCK!A3746</f>
        <v>0</v>
      </c>
      <c r="AI509" s="30">
        <v>0</v>
      </c>
    </row>
    <row r="510" spans="1:35" x14ac:dyDescent="0.15">
      <c r="A510" s="30">
        <f>STOCK!C3747</f>
        <v>0</v>
      </c>
      <c r="B510" s="30">
        <f>STOCK!D3747</f>
        <v>0</v>
      </c>
      <c r="C510" s="30">
        <f>STOCK!E3747</f>
        <v>0</v>
      </c>
      <c r="D510" s="30">
        <f>STOCK!F3747</f>
        <v>0</v>
      </c>
      <c r="E510" s="30">
        <f>STOCK!G3747</f>
        <v>0</v>
      </c>
      <c r="F510" s="30" t="e">
        <f>STOCK!#REF!</f>
        <v>#REF!</v>
      </c>
      <c r="G510" s="30">
        <f>STOCK!H3747</f>
        <v>0</v>
      </c>
      <c r="H510" s="30" t="e">
        <f>STOCK!#REF!</f>
        <v>#REF!</v>
      </c>
      <c r="I510" s="30">
        <f>STOCK!I3747</f>
        <v>0</v>
      </c>
      <c r="J510" s="30">
        <f>STOCK!J3747</f>
        <v>0</v>
      </c>
      <c r="K510" s="30" t="e">
        <f>STOCK!#REF!</f>
        <v>#REF!</v>
      </c>
      <c r="L510" s="30">
        <f>STOCK!K3747</f>
        <v>0</v>
      </c>
      <c r="U510" s="30">
        <v>1</v>
      </c>
      <c r="V510" s="30">
        <f>STOCK!O3747</f>
        <v>0</v>
      </c>
      <c r="X510" s="30">
        <v>0</v>
      </c>
      <c r="Y510" s="30">
        <f t="shared" si="8"/>
        <v>0</v>
      </c>
      <c r="AG510" s="30">
        <f>STOCK!A3747</f>
        <v>0</v>
      </c>
      <c r="AI510" s="30">
        <v>0</v>
      </c>
    </row>
    <row r="511" spans="1:35" x14ac:dyDescent="0.15">
      <c r="A511" s="30">
        <f>STOCK!C3748</f>
        <v>0</v>
      </c>
      <c r="B511" s="30">
        <f>STOCK!D3748</f>
        <v>0</v>
      </c>
      <c r="C511" s="30">
        <f>STOCK!E3748</f>
        <v>0</v>
      </c>
      <c r="D511" s="30">
        <f>STOCK!F3748</f>
        <v>0</v>
      </c>
      <c r="E511" s="30">
        <f>STOCK!G3748</f>
        <v>0</v>
      </c>
      <c r="F511" s="30" t="e">
        <f>STOCK!#REF!</f>
        <v>#REF!</v>
      </c>
      <c r="G511" s="30">
        <f>STOCK!H3748</f>
        <v>0</v>
      </c>
      <c r="H511" s="30" t="e">
        <f>STOCK!#REF!</f>
        <v>#REF!</v>
      </c>
      <c r="I511" s="30">
        <f>STOCK!I3748</f>
        <v>0</v>
      </c>
      <c r="J511" s="30">
        <f>STOCK!J3748</f>
        <v>0</v>
      </c>
      <c r="K511" s="30" t="e">
        <f>STOCK!#REF!</f>
        <v>#REF!</v>
      </c>
      <c r="L511" s="30">
        <f>STOCK!K3748</f>
        <v>0</v>
      </c>
      <c r="U511" s="30">
        <v>1</v>
      </c>
      <c r="V511" s="30">
        <f>STOCK!O3748</f>
        <v>0</v>
      </c>
      <c r="X511" s="30">
        <v>0</v>
      </c>
      <c r="Y511" s="30">
        <f t="shared" si="8"/>
        <v>0</v>
      </c>
      <c r="AG511" s="30">
        <f>STOCK!A3748</f>
        <v>0</v>
      </c>
      <c r="AI511" s="30">
        <v>0</v>
      </c>
    </row>
    <row r="512" spans="1:35" x14ac:dyDescent="0.15">
      <c r="A512" s="30">
        <f>STOCK!C3749</f>
        <v>0</v>
      </c>
      <c r="B512" s="30">
        <f>STOCK!D3749</f>
        <v>0</v>
      </c>
      <c r="C512" s="30">
        <f>STOCK!E3749</f>
        <v>0</v>
      </c>
      <c r="D512" s="30">
        <f>STOCK!F3749</f>
        <v>0</v>
      </c>
      <c r="E512" s="30">
        <f>STOCK!G3749</f>
        <v>0</v>
      </c>
      <c r="F512" s="30" t="e">
        <f>STOCK!#REF!</f>
        <v>#REF!</v>
      </c>
      <c r="G512" s="30">
        <f>STOCK!H3749</f>
        <v>0</v>
      </c>
      <c r="H512" s="30" t="e">
        <f>STOCK!#REF!</f>
        <v>#REF!</v>
      </c>
      <c r="I512" s="30">
        <f>STOCK!I3749</f>
        <v>0</v>
      </c>
      <c r="J512" s="30">
        <f>STOCK!J3749</f>
        <v>0</v>
      </c>
      <c r="K512" s="30" t="e">
        <f>STOCK!#REF!</f>
        <v>#REF!</v>
      </c>
      <c r="L512" s="30">
        <f>STOCK!K3749</f>
        <v>0</v>
      </c>
      <c r="U512" s="30">
        <v>1</v>
      </c>
      <c r="V512" s="30">
        <f>STOCK!O3749</f>
        <v>0</v>
      </c>
      <c r="X512" s="30">
        <v>0</v>
      </c>
      <c r="Y512" s="30">
        <f t="shared" si="8"/>
        <v>0</v>
      </c>
      <c r="AG512" s="30">
        <f>STOCK!A3749</f>
        <v>0</v>
      </c>
      <c r="AI512" s="30">
        <v>0</v>
      </c>
    </row>
    <row r="513" spans="1:35" x14ac:dyDescent="0.15">
      <c r="A513" s="30">
        <f>STOCK!C3750</f>
        <v>0</v>
      </c>
      <c r="B513" s="30">
        <f>STOCK!D3750</f>
        <v>0</v>
      </c>
      <c r="C513" s="30">
        <f>STOCK!E3750</f>
        <v>0</v>
      </c>
      <c r="D513" s="30">
        <f>STOCK!F3750</f>
        <v>0</v>
      </c>
      <c r="E513" s="30">
        <f>STOCK!G3750</f>
        <v>0</v>
      </c>
      <c r="F513" s="30" t="e">
        <f>STOCK!#REF!</f>
        <v>#REF!</v>
      </c>
      <c r="G513" s="30">
        <f>STOCK!H3750</f>
        <v>0</v>
      </c>
      <c r="H513" s="30" t="e">
        <f>STOCK!#REF!</f>
        <v>#REF!</v>
      </c>
      <c r="I513" s="30">
        <f>STOCK!I3750</f>
        <v>0</v>
      </c>
      <c r="J513" s="30">
        <f>STOCK!J3750</f>
        <v>0</v>
      </c>
      <c r="K513" s="30" t="e">
        <f>STOCK!#REF!</f>
        <v>#REF!</v>
      </c>
      <c r="L513" s="30">
        <f>STOCK!K3750</f>
        <v>0</v>
      </c>
      <c r="U513" s="30">
        <v>1</v>
      </c>
      <c r="V513" s="30">
        <f>STOCK!O3750</f>
        <v>0</v>
      </c>
      <c r="X513" s="30">
        <v>0</v>
      </c>
      <c r="Y513" s="30">
        <f t="shared" si="8"/>
        <v>0</v>
      </c>
      <c r="AG513" s="30">
        <f>STOCK!A3750</f>
        <v>0</v>
      </c>
      <c r="AI513" s="30">
        <v>0</v>
      </c>
    </row>
    <row r="514" spans="1:35" x14ac:dyDescent="0.15">
      <c r="A514" s="30">
        <f>STOCK!C3751</f>
        <v>0</v>
      </c>
      <c r="B514" s="30">
        <f>STOCK!D3751</f>
        <v>0</v>
      </c>
      <c r="C514" s="30">
        <f>STOCK!E3751</f>
        <v>0</v>
      </c>
      <c r="D514" s="30">
        <f>STOCK!F3751</f>
        <v>0</v>
      </c>
      <c r="E514" s="30">
        <f>STOCK!G3751</f>
        <v>0</v>
      </c>
      <c r="F514" s="30" t="e">
        <f>STOCK!#REF!</f>
        <v>#REF!</v>
      </c>
      <c r="G514" s="30">
        <f>STOCK!H3751</f>
        <v>0</v>
      </c>
      <c r="H514" s="30" t="e">
        <f>STOCK!#REF!</f>
        <v>#REF!</v>
      </c>
      <c r="I514" s="30">
        <f>STOCK!I3751</f>
        <v>0</v>
      </c>
      <c r="J514" s="30">
        <f>STOCK!J3751</f>
        <v>0</v>
      </c>
      <c r="K514" s="30" t="e">
        <f>STOCK!#REF!</f>
        <v>#REF!</v>
      </c>
      <c r="L514" s="30">
        <f>STOCK!K3751</f>
        <v>0</v>
      </c>
      <c r="U514" s="30">
        <v>1</v>
      </c>
      <c r="V514" s="30">
        <f>STOCK!O3751</f>
        <v>0</v>
      </c>
      <c r="X514" s="30">
        <v>0</v>
      </c>
      <c r="Y514" s="30">
        <f t="shared" si="8"/>
        <v>0</v>
      </c>
      <c r="AG514" s="30">
        <f>STOCK!A3751</f>
        <v>0</v>
      </c>
      <c r="AI514" s="30">
        <v>0</v>
      </c>
    </row>
    <row r="515" spans="1:35" x14ac:dyDescent="0.15">
      <c r="A515" s="30">
        <f>STOCK!C3752</f>
        <v>0</v>
      </c>
      <c r="B515" s="30">
        <f>STOCK!D3752</f>
        <v>0</v>
      </c>
      <c r="C515" s="30">
        <f>STOCK!E3752</f>
        <v>0</v>
      </c>
      <c r="D515" s="30">
        <f>STOCK!F3752</f>
        <v>0</v>
      </c>
      <c r="E515" s="30">
        <f>STOCK!G3752</f>
        <v>0</v>
      </c>
      <c r="F515" s="30" t="e">
        <f>STOCK!#REF!</f>
        <v>#REF!</v>
      </c>
      <c r="G515" s="30">
        <f>STOCK!H3752</f>
        <v>0</v>
      </c>
      <c r="H515" s="30" t="e">
        <f>STOCK!#REF!</f>
        <v>#REF!</v>
      </c>
      <c r="I515" s="30">
        <f>STOCK!I3752</f>
        <v>0</v>
      </c>
      <c r="J515" s="30">
        <f>STOCK!J3752</f>
        <v>0</v>
      </c>
      <c r="K515" s="30" t="e">
        <f>STOCK!#REF!</f>
        <v>#REF!</v>
      </c>
      <c r="L515" s="30">
        <f>STOCK!K3752</f>
        <v>0</v>
      </c>
      <c r="U515" s="30">
        <v>1</v>
      </c>
      <c r="V515" s="30">
        <f>STOCK!O3752</f>
        <v>0</v>
      </c>
      <c r="X515" s="30">
        <v>0</v>
      </c>
      <c r="Y515" s="30">
        <f t="shared" si="8"/>
        <v>0</v>
      </c>
      <c r="AG515" s="30">
        <f>STOCK!A3752</f>
        <v>0</v>
      </c>
      <c r="AI515" s="30">
        <v>0</v>
      </c>
    </row>
    <row r="516" spans="1:35" x14ac:dyDescent="0.15">
      <c r="A516" s="30">
        <f>STOCK!C3753</f>
        <v>0</v>
      </c>
      <c r="B516" s="30">
        <f>STOCK!D3753</f>
        <v>0</v>
      </c>
      <c r="C516" s="30">
        <f>STOCK!E3753</f>
        <v>0</v>
      </c>
      <c r="D516" s="30">
        <f>STOCK!F3753</f>
        <v>0</v>
      </c>
      <c r="E516" s="30">
        <f>STOCK!G3753</f>
        <v>0</v>
      </c>
      <c r="F516" s="30" t="e">
        <f>STOCK!#REF!</f>
        <v>#REF!</v>
      </c>
      <c r="G516" s="30">
        <f>STOCK!H3753</f>
        <v>0</v>
      </c>
      <c r="H516" s="30" t="e">
        <f>STOCK!#REF!</f>
        <v>#REF!</v>
      </c>
      <c r="I516" s="30">
        <f>STOCK!I3753</f>
        <v>0</v>
      </c>
      <c r="J516" s="30">
        <f>STOCK!J3753</f>
        <v>0</v>
      </c>
      <c r="K516" s="30" t="e">
        <f>STOCK!#REF!</f>
        <v>#REF!</v>
      </c>
      <c r="L516" s="30">
        <f>STOCK!K3753</f>
        <v>0</v>
      </c>
      <c r="U516" s="30">
        <v>1</v>
      </c>
      <c r="V516" s="30">
        <f>STOCK!O3753</f>
        <v>0</v>
      </c>
      <c r="X516" s="30">
        <v>0</v>
      </c>
      <c r="Y516" s="30">
        <f t="shared" si="8"/>
        <v>0</v>
      </c>
      <c r="AG516" s="30">
        <f>STOCK!A3753</f>
        <v>0</v>
      </c>
      <c r="AI516" s="30">
        <v>0</v>
      </c>
    </row>
    <row r="517" spans="1:35" x14ac:dyDescent="0.15">
      <c r="A517" s="30">
        <f>STOCK!C3754</f>
        <v>0</v>
      </c>
      <c r="B517" s="30">
        <f>STOCK!D3754</f>
        <v>0</v>
      </c>
      <c r="C517" s="30">
        <f>STOCK!E3754</f>
        <v>0</v>
      </c>
      <c r="D517" s="30">
        <f>STOCK!F3754</f>
        <v>0</v>
      </c>
      <c r="E517" s="30">
        <f>STOCK!G3754</f>
        <v>0</v>
      </c>
      <c r="F517" s="30" t="e">
        <f>STOCK!#REF!</f>
        <v>#REF!</v>
      </c>
      <c r="G517" s="30">
        <f>STOCK!H3754</f>
        <v>0</v>
      </c>
      <c r="H517" s="30" t="e">
        <f>STOCK!#REF!</f>
        <v>#REF!</v>
      </c>
      <c r="I517" s="30">
        <f>STOCK!I3754</f>
        <v>0</v>
      </c>
      <c r="J517" s="30">
        <f>STOCK!J3754</f>
        <v>0</v>
      </c>
      <c r="K517" s="30" t="e">
        <f>STOCK!#REF!</f>
        <v>#REF!</v>
      </c>
      <c r="L517" s="30">
        <f>STOCK!K3754</f>
        <v>0</v>
      </c>
      <c r="U517" s="30">
        <v>1</v>
      </c>
      <c r="V517" s="30">
        <f>STOCK!O3754</f>
        <v>0</v>
      </c>
      <c r="X517" s="30">
        <v>0</v>
      </c>
      <c r="Y517" s="30">
        <f t="shared" si="8"/>
        <v>0</v>
      </c>
      <c r="AG517" s="30">
        <f>STOCK!A3754</f>
        <v>0</v>
      </c>
      <c r="AI517" s="30">
        <v>0</v>
      </c>
    </row>
    <row r="518" spans="1:35" x14ac:dyDescent="0.15">
      <c r="A518" s="30">
        <f>STOCK!C3755</f>
        <v>0</v>
      </c>
      <c r="B518" s="30">
        <f>STOCK!D3755</f>
        <v>0</v>
      </c>
      <c r="C518" s="30">
        <f>STOCK!E3755</f>
        <v>0</v>
      </c>
      <c r="D518" s="30">
        <f>STOCK!F3755</f>
        <v>0</v>
      </c>
      <c r="E518" s="30">
        <f>STOCK!G3755</f>
        <v>0</v>
      </c>
      <c r="F518" s="30" t="e">
        <f>STOCK!#REF!</f>
        <v>#REF!</v>
      </c>
      <c r="G518" s="30">
        <f>STOCK!H3755</f>
        <v>0</v>
      </c>
      <c r="H518" s="30" t="e">
        <f>STOCK!#REF!</f>
        <v>#REF!</v>
      </c>
      <c r="I518" s="30">
        <f>STOCK!I3755</f>
        <v>0</v>
      </c>
      <c r="J518" s="30">
        <f>STOCK!J3755</f>
        <v>0</v>
      </c>
      <c r="K518" s="30" t="e">
        <f>STOCK!#REF!</f>
        <v>#REF!</v>
      </c>
      <c r="L518" s="30">
        <f>STOCK!K3755</f>
        <v>0</v>
      </c>
      <c r="U518" s="30">
        <v>1</v>
      </c>
      <c r="V518" s="30">
        <f>STOCK!O3755</f>
        <v>0</v>
      </c>
      <c r="X518" s="30">
        <v>0</v>
      </c>
      <c r="Y518" s="30">
        <f t="shared" ref="Y518:Y581" si="9">IF(V518&gt;0,1,0)</f>
        <v>0</v>
      </c>
      <c r="AG518" s="30">
        <f>STOCK!A3755</f>
        <v>0</v>
      </c>
      <c r="AI518" s="30">
        <v>0</v>
      </c>
    </row>
    <row r="519" spans="1:35" x14ac:dyDescent="0.15">
      <c r="A519" s="30">
        <f>STOCK!C3756</f>
        <v>0</v>
      </c>
      <c r="B519" s="30">
        <f>STOCK!D3756</f>
        <v>0</v>
      </c>
      <c r="C519" s="30">
        <f>STOCK!E3756</f>
        <v>0</v>
      </c>
      <c r="D519" s="30">
        <f>STOCK!F3756</f>
        <v>0</v>
      </c>
      <c r="E519" s="30">
        <f>STOCK!G3756</f>
        <v>0</v>
      </c>
      <c r="F519" s="30" t="e">
        <f>STOCK!#REF!</f>
        <v>#REF!</v>
      </c>
      <c r="G519" s="30">
        <f>STOCK!H3756</f>
        <v>0</v>
      </c>
      <c r="H519" s="30" t="e">
        <f>STOCK!#REF!</f>
        <v>#REF!</v>
      </c>
      <c r="I519" s="30">
        <f>STOCK!I3756</f>
        <v>0</v>
      </c>
      <c r="J519" s="30">
        <f>STOCK!J3756</f>
        <v>0</v>
      </c>
      <c r="K519" s="30" t="e">
        <f>STOCK!#REF!</f>
        <v>#REF!</v>
      </c>
      <c r="L519" s="30">
        <f>STOCK!K3756</f>
        <v>0</v>
      </c>
      <c r="U519" s="30">
        <v>1</v>
      </c>
      <c r="V519" s="30">
        <f>STOCK!O3756</f>
        <v>0</v>
      </c>
      <c r="X519" s="30">
        <v>0</v>
      </c>
      <c r="Y519" s="30">
        <f t="shared" si="9"/>
        <v>0</v>
      </c>
      <c r="AG519" s="30">
        <f>STOCK!A3756</f>
        <v>0</v>
      </c>
      <c r="AI519" s="30">
        <v>0</v>
      </c>
    </row>
    <row r="520" spans="1:35" x14ac:dyDescent="0.15">
      <c r="A520" s="30">
        <f>STOCK!C3757</f>
        <v>0</v>
      </c>
      <c r="B520" s="30">
        <f>STOCK!D3757</f>
        <v>0</v>
      </c>
      <c r="C520" s="30">
        <f>STOCK!E3757</f>
        <v>0</v>
      </c>
      <c r="D520" s="30">
        <f>STOCK!F3757</f>
        <v>0</v>
      </c>
      <c r="E520" s="30">
        <f>STOCK!G3757</f>
        <v>0</v>
      </c>
      <c r="F520" s="30" t="e">
        <f>STOCK!#REF!</f>
        <v>#REF!</v>
      </c>
      <c r="G520" s="30">
        <f>STOCK!H3757</f>
        <v>0</v>
      </c>
      <c r="H520" s="30" t="e">
        <f>STOCK!#REF!</f>
        <v>#REF!</v>
      </c>
      <c r="I520" s="30">
        <f>STOCK!I3757</f>
        <v>0</v>
      </c>
      <c r="J520" s="30">
        <f>STOCK!J3757</f>
        <v>0</v>
      </c>
      <c r="K520" s="30" t="e">
        <f>STOCK!#REF!</f>
        <v>#REF!</v>
      </c>
      <c r="L520" s="30">
        <f>STOCK!K3757</f>
        <v>0</v>
      </c>
      <c r="U520" s="30">
        <v>1</v>
      </c>
      <c r="V520" s="30">
        <f>STOCK!O3757</f>
        <v>0</v>
      </c>
      <c r="X520" s="30">
        <v>0</v>
      </c>
      <c r="Y520" s="30">
        <f t="shared" si="9"/>
        <v>0</v>
      </c>
      <c r="AG520" s="30">
        <f>STOCK!A3757</f>
        <v>0</v>
      </c>
      <c r="AI520" s="30">
        <v>0</v>
      </c>
    </row>
    <row r="521" spans="1:35" x14ac:dyDescent="0.15">
      <c r="A521" s="30">
        <f>STOCK!C3758</f>
        <v>0</v>
      </c>
      <c r="B521" s="30">
        <f>STOCK!D3758</f>
        <v>0</v>
      </c>
      <c r="C521" s="30">
        <f>STOCK!E3758</f>
        <v>0</v>
      </c>
      <c r="D521" s="30">
        <f>STOCK!F3758</f>
        <v>0</v>
      </c>
      <c r="E521" s="30">
        <f>STOCK!G3758</f>
        <v>0</v>
      </c>
      <c r="F521" s="30" t="e">
        <f>STOCK!#REF!</f>
        <v>#REF!</v>
      </c>
      <c r="G521" s="30">
        <f>STOCK!H3758</f>
        <v>0</v>
      </c>
      <c r="H521" s="30" t="e">
        <f>STOCK!#REF!</f>
        <v>#REF!</v>
      </c>
      <c r="I521" s="30">
        <f>STOCK!I3758</f>
        <v>0</v>
      </c>
      <c r="J521" s="30">
        <f>STOCK!J3758</f>
        <v>0</v>
      </c>
      <c r="K521" s="30" t="e">
        <f>STOCK!#REF!</f>
        <v>#REF!</v>
      </c>
      <c r="L521" s="30">
        <f>STOCK!K3758</f>
        <v>0</v>
      </c>
      <c r="U521" s="30">
        <v>1</v>
      </c>
      <c r="V521" s="30">
        <f>STOCK!O3758</f>
        <v>0</v>
      </c>
      <c r="X521" s="30">
        <v>0</v>
      </c>
      <c r="Y521" s="30">
        <f t="shared" si="9"/>
        <v>0</v>
      </c>
      <c r="AG521" s="30">
        <f>STOCK!A3758</f>
        <v>0</v>
      </c>
      <c r="AI521" s="30">
        <v>0</v>
      </c>
    </row>
    <row r="522" spans="1:35" x14ac:dyDescent="0.15">
      <c r="A522" s="30">
        <f>STOCK!C3759</f>
        <v>0</v>
      </c>
      <c r="B522" s="30">
        <f>STOCK!D3759</f>
        <v>0</v>
      </c>
      <c r="C522" s="30">
        <f>STOCK!E3759</f>
        <v>0</v>
      </c>
      <c r="D522" s="30">
        <f>STOCK!F3759</f>
        <v>0</v>
      </c>
      <c r="E522" s="30">
        <f>STOCK!G3759</f>
        <v>0</v>
      </c>
      <c r="F522" s="30" t="e">
        <f>STOCK!#REF!</f>
        <v>#REF!</v>
      </c>
      <c r="G522" s="30">
        <f>STOCK!H3759</f>
        <v>0</v>
      </c>
      <c r="H522" s="30" t="e">
        <f>STOCK!#REF!</f>
        <v>#REF!</v>
      </c>
      <c r="I522" s="30">
        <f>STOCK!I3759</f>
        <v>0</v>
      </c>
      <c r="J522" s="30">
        <f>STOCK!J3759</f>
        <v>0</v>
      </c>
      <c r="K522" s="30" t="e">
        <f>STOCK!#REF!</f>
        <v>#REF!</v>
      </c>
      <c r="L522" s="30">
        <f>STOCK!K3759</f>
        <v>0</v>
      </c>
      <c r="U522" s="30">
        <v>1</v>
      </c>
      <c r="V522" s="30">
        <f>STOCK!O3759</f>
        <v>0</v>
      </c>
      <c r="X522" s="30">
        <v>0</v>
      </c>
      <c r="Y522" s="30">
        <f t="shared" si="9"/>
        <v>0</v>
      </c>
      <c r="AG522" s="30">
        <f>STOCK!A3759</f>
        <v>0</v>
      </c>
      <c r="AI522" s="30">
        <v>0</v>
      </c>
    </row>
    <row r="523" spans="1:35" x14ac:dyDescent="0.15">
      <c r="A523" s="30">
        <f>STOCK!C3760</f>
        <v>0</v>
      </c>
      <c r="B523" s="30">
        <f>STOCK!D3760</f>
        <v>0</v>
      </c>
      <c r="C523" s="30">
        <f>STOCK!E3760</f>
        <v>0</v>
      </c>
      <c r="D523" s="30">
        <f>STOCK!F3760</f>
        <v>0</v>
      </c>
      <c r="E523" s="30">
        <f>STOCK!G3760</f>
        <v>0</v>
      </c>
      <c r="F523" s="30" t="e">
        <f>STOCK!#REF!</f>
        <v>#REF!</v>
      </c>
      <c r="G523" s="30">
        <f>STOCK!H3760</f>
        <v>0</v>
      </c>
      <c r="H523" s="30" t="e">
        <f>STOCK!#REF!</f>
        <v>#REF!</v>
      </c>
      <c r="I523" s="30">
        <f>STOCK!I3760</f>
        <v>0</v>
      </c>
      <c r="J523" s="30">
        <f>STOCK!J3760</f>
        <v>0</v>
      </c>
      <c r="K523" s="30" t="e">
        <f>STOCK!#REF!</f>
        <v>#REF!</v>
      </c>
      <c r="L523" s="30">
        <f>STOCK!K3760</f>
        <v>0</v>
      </c>
      <c r="U523" s="30">
        <v>1</v>
      </c>
      <c r="V523" s="30">
        <f>STOCK!O3760</f>
        <v>0</v>
      </c>
      <c r="X523" s="30">
        <v>0</v>
      </c>
      <c r="Y523" s="30">
        <f t="shared" si="9"/>
        <v>0</v>
      </c>
      <c r="AG523" s="30">
        <f>STOCK!A3760</f>
        <v>0</v>
      </c>
      <c r="AI523" s="30">
        <v>0</v>
      </c>
    </row>
    <row r="524" spans="1:35" x14ac:dyDescent="0.15">
      <c r="A524" s="30">
        <f>STOCK!C3761</f>
        <v>0</v>
      </c>
      <c r="B524" s="30">
        <f>STOCK!D3761</f>
        <v>0</v>
      </c>
      <c r="C524" s="30">
        <f>STOCK!E3761</f>
        <v>0</v>
      </c>
      <c r="D524" s="30">
        <f>STOCK!F3761</f>
        <v>0</v>
      </c>
      <c r="E524" s="30">
        <f>STOCK!G3761</f>
        <v>0</v>
      </c>
      <c r="F524" s="30" t="e">
        <f>STOCK!#REF!</f>
        <v>#REF!</v>
      </c>
      <c r="G524" s="30">
        <f>STOCK!H3761</f>
        <v>0</v>
      </c>
      <c r="H524" s="30" t="e">
        <f>STOCK!#REF!</f>
        <v>#REF!</v>
      </c>
      <c r="I524" s="30">
        <f>STOCK!I3761</f>
        <v>0</v>
      </c>
      <c r="J524" s="30">
        <f>STOCK!J3761</f>
        <v>0</v>
      </c>
      <c r="K524" s="30" t="e">
        <f>STOCK!#REF!</f>
        <v>#REF!</v>
      </c>
      <c r="L524" s="30">
        <f>STOCK!K3761</f>
        <v>0</v>
      </c>
      <c r="U524" s="30">
        <v>1</v>
      </c>
      <c r="V524" s="30">
        <f>STOCK!O3761</f>
        <v>0</v>
      </c>
      <c r="X524" s="30">
        <v>0</v>
      </c>
      <c r="Y524" s="30">
        <f t="shared" si="9"/>
        <v>0</v>
      </c>
      <c r="AG524" s="30">
        <f>STOCK!A3761</f>
        <v>0</v>
      </c>
      <c r="AI524" s="30">
        <v>0</v>
      </c>
    </row>
    <row r="525" spans="1:35" x14ac:dyDescent="0.15">
      <c r="A525" s="30">
        <f>STOCK!C3762</f>
        <v>0</v>
      </c>
      <c r="B525" s="30">
        <f>STOCK!D3762</f>
        <v>0</v>
      </c>
      <c r="C525" s="30">
        <f>STOCK!E3762</f>
        <v>0</v>
      </c>
      <c r="D525" s="30">
        <f>STOCK!F3762</f>
        <v>0</v>
      </c>
      <c r="E525" s="30">
        <f>STOCK!G3762</f>
        <v>0</v>
      </c>
      <c r="F525" s="30" t="e">
        <f>STOCK!#REF!</f>
        <v>#REF!</v>
      </c>
      <c r="G525" s="30">
        <f>STOCK!H3762</f>
        <v>0</v>
      </c>
      <c r="H525" s="30" t="e">
        <f>STOCK!#REF!</f>
        <v>#REF!</v>
      </c>
      <c r="I525" s="30">
        <f>STOCK!I3762</f>
        <v>0</v>
      </c>
      <c r="J525" s="30">
        <f>STOCK!J3762</f>
        <v>0</v>
      </c>
      <c r="K525" s="30" t="e">
        <f>STOCK!#REF!</f>
        <v>#REF!</v>
      </c>
      <c r="L525" s="30">
        <f>STOCK!K3762</f>
        <v>0</v>
      </c>
      <c r="U525" s="30">
        <v>1</v>
      </c>
      <c r="V525" s="30">
        <f>STOCK!O3762</f>
        <v>0</v>
      </c>
      <c r="X525" s="30">
        <v>0</v>
      </c>
      <c r="Y525" s="30">
        <f t="shared" si="9"/>
        <v>0</v>
      </c>
      <c r="AG525" s="30">
        <f>STOCK!A3762</f>
        <v>0</v>
      </c>
      <c r="AI525" s="30">
        <v>0</v>
      </c>
    </row>
    <row r="526" spans="1:35" x14ac:dyDescent="0.15">
      <c r="A526" s="30">
        <f>STOCK!C3763</f>
        <v>0</v>
      </c>
      <c r="B526" s="30">
        <f>STOCK!D3763</f>
        <v>0</v>
      </c>
      <c r="C526" s="30">
        <f>STOCK!E3763</f>
        <v>0</v>
      </c>
      <c r="D526" s="30">
        <f>STOCK!F3763</f>
        <v>0</v>
      </c>
      <c r="E526" s="30">
        <f>STOCK!G3763</f>
        <v>0</v>
      </c>
      <c r="F526" s="30" t="e">
        <f>STOCK!#REF!</f>
        <v>#REF!</v>
      </c>
      <c r="G526" s="30">
        <f>STOCK!H3763</f>
        <v>0</v>
      </c>
      <c r="H526" s="30" t="e">
        <f>STOCK!#REF!</f>
        <v>#REF!</v>
      </c>
      <c r="I526" s="30">
        <f>STOCK!I3763</f>
        <v>0</v>
      </c>
      <c r="J526" s="30">
        <f>STOCK!J3763</f>
        <v>0</v>
      </c>
      <c r="K526" s="30" t="e">
        <f>STOCK!#REF!</f>
        <v>#REF!</v>
      </c>
      <c r="L526" s="30">
        <f>STOCK!K3763</f>
        <v>0</v>
      </c>
      <c r="U526" s="30">
        <v>1</v>
      </c>
      <c r="V526" s="30">
        <f>STOCK!O3763</f>
        <v>0</v>
      </c>
      <c r="X526" s="30">
        <v>0</v>
      </c>
      <c r="Y526" s="30">
        <f t="shared" si="9"/>
        <v>0</v>
      </c>
      <c r="AG526" s="30">
        <f>STOCK!A3763</f>
        <v>0</v>
      </c>
      <c r="AI526" s="30">
        <v>0</v>
      </c>
    </row>
    <row r="527" spans="1:35" x14ac:dyDescent="0.15">
      <c r="A527" s="30">
        <f>STOCK!C3764</f>
        <v>0</v>
      </c>
      <c r="B527" s="30">
        <f>STOCK!D3764</f>
        <v>0</v>
      </c>
      <c r="C527" s="30">
        <f>STOCK!E3764</f>
        <v>0</v>
      </c>
      <c r="D527" s="30">
        <f>STOCK!F3764</f>
        <v>0</v>
      </c>
      <c r="E527" s="30">
        <f>STOCK!G3764</f>
        <v>0</v>
      </c>
      <c r="F527" s="30" t="e">
        <f>STOCK!#REF!</f>
        <v>#REF!</v>
      </c>
      <c r="G527" s="30">
        <f>STOCK!H3764</f>
        <v>0</v>
      </c>
      <c r="H527" s="30" t="e">
        <f>STOCK!#REF!</f>
        <v>#REF!</v>
      </c>
      <c r="I527" s="30">
        <f>STOCK!I3764</f>
        <v>0</v>
      </c>
      <c r="J527" s="30">
        <f>STOCK!J3764</f>
        <v>0</v>
      </c>
      <c r="K527" s="30" t="e">
        <f>STOCK!#REF!</f>
        <v>#REF!</v>
      </c>
      <c r="L527" s="30">
        <f>STOCK!K3764</f>
        <v>0</v>
      </c>
      <c r="U527" s="30">
        <v>1</v>
      </c>
      <c r="V527" s="30">
        <f>STOCK!O3764</f>
        <v>0</v>
      </c>
      <c r="X527" s="30">
        <v>0</v>
      </c>
      <c r="Y527" s="30">
        <f t="shared" si="9"/>
        <v>0</v>
      </c>
      <c r="AG527" s="30">
        <f>STOCK!A3764</f>
        <v>0</v>
      </c>
      <c r="AI527" s="30">
        <v>0</v>
      </c>
    </row>
    <row r="528" spans="1:35" x14ac:dyDescent="0.15">
      <c r="A528" s="30">
        <f>STOCK!C3765</f>
        <v>0</v>
      </c>
      <c r="B528" s="30">
        <f>STOCK!D3765</f>
        <v>0</v>
      </c>
      <c r="C528" s="30">
        <f>STOCK!E3765</f>
        <v>0</v>
      </c>
      <c r="D528" s="30">
        <f>STOCK!F3765</f>
        <v>0</v>
      </c>
      <c r="E528" s="30">
        <f>STOCK!G3765</f>
        <v>0</v>
      </c>
      <c r="F528" s="30" t="e">
        <f>STOCK!#REF!</f>
        <v>#REF!</v>
      </c>
      <c r="G528" s="30">
        <f>STOCK!H3765</f>
        <v>0</v>
      </c>
      <c r="H528" s="30" t="e">
        <f>STOCK!#REF!</f>
        <v>#REF!</v>
      </c>
      <c r="I528" s="30">
        <f>STOCK!I3765</f>
        <v>0</v>
      </c>
      <c r="J528" s="30">
        <f>STOCK!J3765</f>
        <v>0</v>
      </c>
      <c r="K528" s="30" t="e">
        <f>STOCK!#REF!</f>
        <v>#REF!</v>
      </c>
      <c r="L528" s="30">
        <f>STOCK!K3765</f>
        <v>0</v>
      </c>
      <c r="U528" s="30">
        <v>1</v>
      </c>
      <c r="V528" s="30">
        <f>STOCK!O3765</f>
        <v>0</v>
      </c>
      <c r="X528" s="30">
        <v>0</v>
      </c>
      <c r="Y528" s="30">
        <f t="shared" si="9"/>
        <v>0</v>
      </c>
      <c r="AG528" s="30">
        <f>STOCK!A3765</f>
        <v>0</v>
      </c>
      <c r="AI528" s="30">
        <v>0</v>
      </c>
    </row>
    <row r="529" spans="1:35" x14ac:dyDescent="0.15">
      <c r="A529" s="30">
        <f>STOCK!C3766</f>
        <v>0</v>
      </c>
      <c r="B529" s="30">
        <f>STOCK!D3766</f>
        <v>0</v>
      </c>
      <c r="C529" s="30">
        <f>STOCK!E3766</f>
        <v>0</v>
      </c>
      <c r="D529" s="30">
        <f>STOCK!F3766</f>
        <v>0</v>
      </c>
      <c r="E529" s="30">
        <f>STOCK!G3766</f>
        <v>0</v>
      </c>
      <c r="F529" s="30" t="e">
        <f>STOCK!#REF!</f>
        <v>#REF!</v>
      </c>
      <c r="G529" s="30">
        <f>STOCK!H3766</f>
        <v>0</v>
      </c>
      <c r="H529" s="30" t="e">
        <f>STOCK!#REF!</f>
        <v>#REF!</v>
      </c>
      <c r="I529" s="30">
        <f>STOCK!I3766</f>
        <v>0</v>
      </c>
      <c r="J529" s="30">
        <f>STOCK!J3766</f>
        <v>0</v>
      </c>
      <c r="K529" s="30" t="e">
        <f>STOCK!#REF!</f>
        <v>#REF!</v>
      </c>
      <c r="L529" s="30">
        <f>STOCK!K3766</f>
        <v>0</v>
      </c>
      <c r="U529" s="30">
        <v>1</v>
      </c>
      <c r="V529" s="30">
        <f>STOCK!O3766</f>
        <v>0</v>
      </c>
      <c r="X529" s="30">
        <v>0</v>
      </c>
      <c r="Y529" s="30">
        <f t="shared" si="9"/>
        <v>0</v>
      </c>
      <c r="AG529" s="30">
        <f>STOCK!A3766</f>
        <v>0</v>
      </c>
      <c r="AI529" s="30">
        <v>0</v>
      </c>
    </row>
    <row r="530" spans="1:35" x14ac:dyDescent="0.15">
      <c r="A530" s="30">
        <f>STOCK!C3767</f>
        <v>0</v>
      </c>
      <c r="B530" s="30">
        <f>STOCK!D3767</f>
        <v>0</v>
      </c>
      <c r="C530" s="30">
        <f>STOCK!E3767</f>
        <v>0</v>
      </c>
      <c r="D530" s="30">
        <f>STOCK!F3767</f>
        <v>0</v>
      </c>
      <c r="E530" s="30">
        <f>STOCK!G3767</f>
        <v>0</v>
      </c>
      <c r="F530" s="30" t="e">
        <f>STOCK!#REF!</f>
        <v>#REF!</v>
      </c>
      <c r="G530" s="30">
        <f>STOCK!H3767</f>
        <v>0</v>
      </c>
      <c r="H530" s="30" t="e">
        <f>STOCK!#REF!</f>
        <v>#REF!</v>
      </c>
      <c r="I530" s="30">
        <f>STOCK!I3767</f>
        <v>0</v>
      </c>
      <c r="J530" s="30">
        <f>STOCK!J3767</f>
        <v>0</v>
      </c>
      <c r="K530" s="30" t="e">
        <f>STOCK!#REF!</f>
        <v>#REF!</v>
      </c>
      <c r="L530" s="30">
        <f>STOCK!K3767</f>
        <v>0</v>
      </c>
      <c r="U530" s="30">
        <v>1</v>
      </c>
      <c r="V530" s="30">
        <f>STOCK!O3767</f>
        <v>0</v>
      </c>
      <c r="X530" s="30">
        <v>0</v>
      </c>
      <c r="Y530" s="30">
        <f t="shared" si="9"/>
        <v>0</v>
      </c>
      <c r="AG530" s="30">
        <f>STOCK!A3767</f>
        <v>0</v>
      </c>
      <c r="AI530" s="30">
        <v>0</v>
      </c>
    </row>
    <row r="531" spans="1:35" x14ac:dyDescent="0.15">
      <c r="A531" s="30">
        <f>STOCK!C3768</f>
        <v>0</v>
      </c>
      <c r="B531" s="30">
        <f>STOCK!D3768</f>
        <v>0</v>
      </c>
      <c r="C531" s="30">
        <f>STOCK!E3768</f>
        <v>0</v>
      </c>
      <c r="D531" s="30">
        <f>STOCK!F3768</f>
        <v>0</v>
      </c>
      <c r="E531" s="30">
        <f>STOCK!G3768</f>
        <v>0</v>
      </c>
      <c r="F531" s="30" t="e">
        <f>STOCK!#REF!</f>
        <v>#REF!</v>
      </c>
      <c r="G531" s="30">
        <f>STOCK!H3768</f>
        <v>0</v>
      </c>
      <c r="H531" s="30" t="e">
        <f>STOCK!#REF!</f>
        <v>#REF!</v>
      </c>
      <c r="I531" s="30">
        <f>STOCK!I3768</f>
        <v>0</v>
      </c>
      <c r="J531" s="30">
        <f>STOCK!J3768</f>
        <v>0</v>
      </c>
      <c r="K531" s="30" t="e">
        <f>STOCK!#REF!</f>
        <v>#REF!</v>
      </c>
      <c r="L531" s="30">
        <f>STOCK!K3768</f>
        <v>0</v>
      </c>
      <c r="U531" s="30">
        <v>1</v>
      </c>
      <c r="V531" s="30">
        <f>STOCK!O3768</f>
        <v>0</v>
      </c>
      <c r="X531" s="30">
        <v>0</v>
      </c>
      <c r="Y531" s="30">
        <f t="shared" si="9"/>
        <v>0</v>
      </c>
      <c r="AG531" s="30">
        <f>STOCK!A3768</f>
        <v>0</v>
      </c>
      <c r="AI531" s="30">
        <v>0</v>
      </c>
    </row>
    <row r="532" spans="1:35" x14ac:dyDescent="0.15">
      <c r="A532" s="30">
        <f>STOCK!C3769</f>
        <v>0</v>
      </c>
      <c r="B532" s="30">
        <f>STOCK!D3769</f>
        <v>0</v>
      </c>
      <c r="C532" s="30">
        <f>STOCK!E3769</f>
        <v>0</v>
      </c>
      <c r="D532" s="30">
        <f>STOCK!F3769</f>
        <v>0</v>
      </c>
      <c r="E532" s="30">
        <f>STOCK!G3769</f>
        <v>0</v>
      </c>
      <c r="F532" s="30" t="e">
        <f>STOCK!#REF!</f>
        <v>#REF!</v>
      </c>
      <c r="G532" s="30">
        <f>STOCK!H3769</f>
        <v>0</v>
      </c>
      <c r="H532" s="30" t="e">
        <f>STOCK!#REF!</f>
        <v>#REF!</v>
      </c>
      <c r="I532" s="30">
        <f>STOCK!I3769</f>
        <v>0</v>
      </c>
      <c r="J532" s="30">
        <f>STOCK!J3769</f>
        <v>0</v>
      </c>
      <c r="K532" s="30" t="e">
        <f>STOCK!#REF!</f>
        <v>#REF!</v>
      </c>
      <c r="L532" s="30">
        <f>STOCK!K3769</f>
        <v>0</v>
      </c>
      <c r="U532" s="30">
        <v>1</v>
      </c>
      <c r="V532" s="30">
        <f>STOCK!O3769</f>
        <v>0</v>
      </c>
      <c r="X532" s="30">
        <v>0</v>
      </c>
      <c r="Y532" s="30">
        <f t="shared" si="9"/>
        <v>0</v>
      </c>
      <c r="AG532" s="30">
        <f>STOCK!A3769</f>
        <v>0</v>
      </c>
      <c r="AI532" s="30">
        <v>0</v>
      </c>
    </row>
    <row r="533" spans="1:35" x14ac:dyDescent="0.15">
      <c r="A533" s="30">
        <f>STOCK!C3770</f>
        <v>0</v>
      </c>
      <c r="B533" s="30">
        <f>STOCK!D3770</f>
        <v>0</v>
      </c>
      <c r="C533" s="30">
        <f>STOCK!E3770</f>
        <v>0</v>
      </c>
      <c r="D533" s="30">
        <f>STOCK!F3770</f>
        <v>0</v>
      </c>
      <c r="E533" s="30">
        <f>STOCK!G3770</f>
        <v>0</v>
      </c>
      <c r="F533" s="30" t="e">
        <f>STOCK!#REF!</f>
        <v>#REF!</v>
      </c>
      <c r="G533" s="30">
        <f>STOCK!H3770</f>
        <v>0</v>
      </c>
      <c r="H533" s="30" t="e">
        <f>STOCK!#REF!</f>
        <v>#REF!</v>
      </c>
      <c r="I533" s="30">
        <f>STOCK!I3770</f>
        <v>0</v>
      </c>
      <c r="J533" s="30">
        <f>STOCK!J3770</f>
        <v>0</v>
      </c>
      <c r="K533" s="30" t="e">
        <f>STOCK!#REF!</f>
        <v>#REF!</v>
      </c>
      <c r="L533" s="30">
        <f>STOCK!K3770</f>
        <v>0</v>
      </c>
      <c r="U533" s="30">
        <v>1</v>
      </c>
      <c r="V533" s="30">
        <f>STOCK!O3770</f>
        <v>0</v>
      </c>
      <c r="X533" s="30">
        <v>0</v>
      </c>
      <c r="Y533" s="30">
        <f t="shared" si="9"/>
        <v>0</v>
      </c>
      <c r="AG533" s="30">
        <f>STOCK!A3770</f>
        <v>0</v>
      </c>
      <c r="AI533" s="30">
        <v>0</v>
      </c>
    </row>
    <row r="534" spans="1:35" x14ac:dyDescent="0.15">
      <c r="A534" s="30">
        <f>STOCK!C3771</f>
        <v>0</v>
      </c>
      <c r="B534" s="30">
        <f>STOCK!D3771</f>
        <v>0</v>
      </c>
      <c r="C534" s="30">
        <f>STOCK!E3771</f>
        <v>0</v>
      </c>
      <c r="D534" s="30">
        <f>STOCK!F3771</f>
        <v>0</v>
      </c>
      <c r="E534" s="30">
        <f>STOCK!G3771</f>
        <v>0</v>
      </c>
      <c r="F534" s="30" t="e">
        <f>STOCK!#REF!</f>
        <v>#REF!</v>
      </c>
      <c r="G534" s="30">
        <f>STOCK!H3771</f>
        <v>0</v>
      </c>
      <c r="H534" s="30" t="e">
        <f>STOCK!#REF!</f>
        <v>#REF!</v>
      </c>
      <c r="I534" s="30">
        <f>STOCK!I3771</f>
        <v>0</v>
      </c>
      <c r="J534" s="30">
        <f>STOCK!J3771</f>
        <v>0</v>
      </c>
      <c r="K534" s="30" t="e">
        <f>STOCK!#REF!</f>
        <v>#REF!</v>
      </c>
      <c r="L534" s="30">
        <f>STOCK!K3771</f>
        <v>0</v>
      </c>
      <c r="U534" s="30">
        <v>1</v>
      </c>
      <c r="V534" s="30">
        <f>STOCK!O3771</f>
        <v>0</v>
      </c>
      <c r="X534" s="30">
        <v>0</v>
      </c>
      <c r="Y534" s="30">
        <f t="shared" si="9"/>
        <v>0</v>
      </c>
      <c r="AG534" s="30">
        <f>STOCK!A3771</f>
        <v>0</v>
      </c>
      <c r="AI534" s="30">
        <v>0</v>
      </c>
    </row>
    <row r="535" spans="1:35" x14ac:dyDescent="0.15">
      <c r="A535" s="30">
        <f>STOCK!C3772</f>
        <v>0</v>
      </c>
      <c r="B535" s="30">
        <f>STOCK!D3772</f>
        <v>0</v>
      </c>
      <c r="C535" s="30">
        <f>STOCK!E3772</f>
        <v>0</v>
      </c>
      <c r="D535" s="30">
        <f>STOCK!F3772</f>
        <v>0</v>
      </c>
      <c r="E535" s="30">
        <f>STOCK!G3772</f>
        <v>0</v>
      </c>
      <c r="F535" s="30" t="e">
        <f>STOCK!#REF!</f>
        <v>#REF!</v>
      </c>
      <c r="G535" s="30">
        <f>STOCK!H3772</f>
        <v>0</v>
      </c>
      <c r="H535" s="30" t="e">
        <f>STOCK!#REF!</f>
        <v>#REF!</v>
      </c>
      <c r="I535" s="30">
        <f>STOCK!I3772</f>
        <v>0</v>
      </c>
      <c r="J535" s="30">
        <f>STOCK!J3772</f>
        <v>0</v>
      </c>
      <c r="K535" s="30" t="e">
        <f>STOCK!#REF!</f>
        <v>#REF!</v>
      </c>
      <c r="L535" s="30">
        <f>STOCK!K3772</f>
        <v>0</v>
      </c>
      <c r="U535" s="30">
        <v>1</v>
      </c>
      <c r="V535" s="30">
        <f>STOCK!O3772</f>
        <v>0</v>
      </c>
      <c r="X535" s="30">
        <v>0</v>
      </c>
      <c r="Y535" s="30">
        <f t="shared" si="9"/>
        <v>0</v>
      </c>
      <c r="AG535" s="30">
        <f>STOCK!A3772</f>
        <v>0</v>
      </c>
      <c r="AI535" s="30">
        <v>0</v>
      </c>
    </row>
    <row r="536" spans="1:35" x14ac:dyDescent="0.15">
      <c r="A536" s="30">
        <f>STOCK!C3773</f>
        <v>0</v>
      </c>
      <c r="B536" s="30">
        <f>STOCK!D3773</f>
        <v>0</v>
      </c>
      <c r="C536" s="30">
        <f>STOCK!E3773</f>
        <v>0</v>
      </c>
      <c r="D536" s="30">
        <f>STOCK!F3773</f>
        <v>0</v>
      </c>
      <c r="E536" s="30">
        <f>STOCK!G3773</f>
        <v>0</v>
      </c>
      <c r="F536" s="30" t="e">
        <f>STOCK!#REF!</f>
        <v>#REF!</v>
      </c>
      <c r="G536" s="30">
        <f>STOCK!H3773</f>
        <v>0</v>
      </c>
      <c r="H536" s="30" t="e">
        <f>STOCK!#REF!</f>
        <v>#REF!</v>
      </c>
      <c r="I536" s="30">
        <f>STOCK!I3773</f>
        <v>0</v>
      </c>
      <c r="J536" s="30">
        <f>STOCK!J3773</f>
        <v>0</v>
      </c>
      <c r="K536" s="30" t="e">
        <f>STOCK!#REF!</f>
        <v>#REF!</v>
      </c>
      <c r="L536" s="30">
        <f>STOCK!K3773</f>
        <v>0</v>
      </c>
      <c r="U536" s="30">
        <v>1</v>
      </c>
      <c r="V536" s="30">
        <f>STOCK!O3773</f>
        <v>0</v>
      </c>
      <c r="X536" s="30">
        <v>0</v>
      </c>
      <c r="Y536" s="30">
        <f t="shared" si="9"/>
        <v>0</v>
      </c>
      <c r="AG536" s="30">
        <f>STOCK!A3773</f>
        <v>0</v>
      </c>
      <c r="AI536" s="30">
        <v>0</v>
      </c>
    </row>
    <row r="537" spans="1:35" x14ac:dyDescent="0.15">
      <c r="A537" s="30">
        <f>STOCK!C3774</f>
        <v>0</v>
      </c>
      <c r="B537" s="30">
        <f>STOCK!D3774</f>
        <v>0</v>
      </c>
      <c r="C537" s="30">
        <f>STOCK!E3774</f>
        <v>0</v>
      </c>
      <c r="D537" s="30">
        <f>STOCK!F3774</f>
        <v>0</v>
      </c>
      <c r="E537" s="30">
        <f>STOCK!G3774</f>
        <v>0</v>
      </c>
      <c r="F537" s="30" t="e">
        <f>STOCK!#REF!</f>
        <v>#REF!</v>
      </c>
      <c r="G537" s="30">
        <f>STOCK!H3774</f>
        <v>0</v>
      </c>
      <c r="H537" s="30" t="e">
        <f>STOCK!#REF!</f>
        <v>#REF!</v>
      </c>
      <c r="I537" s="30">
        <f>STOCK!I3774</f>
        <v>0</v>
      </c>
      <c r="J537" s="30">
        <f>STOCK!J3774</f>
        <v>0</v>
      </c>
      <c r="K537" s="30" t="e">
        <f>STOCK!#REF!</f>
        <v>#REF!</v>
      </c>
      <c r="L537" s="30">
        <f>STOCK!K3774</f>
        <v>0</v>
      </c>
      <c r="U537" s="30">
        <v>1</v>
      </c>
      <c r="V537" s="30">
        <f>STOCK!O3774</f>
        <v>0</v>
      </c>
      <c r="X537" s="30">
        <v>0</v>
      </c>
      <c r="Y537" s="30">
        <f t="shared" si="9"/>
        <v>0</v>
      </c>
      <c r="AG537" s="30">
        <f>STOCK!A3774</f>
        <v>0</v>
      </c>
      <c r="AI537" s="30">
        <v>0</v>
      </c>
    </row>
    <row r="538" spans="1:35" x14ac:dyDescent="0.15">
      <c r="A538" s="30">
        <f>STOCK!C3775</f>
        <v>0</v>
      </c>
      <c r="B538" s="30">
        <f>STOCK!D3775</f>
        <v>0</v>
      </c>
      <c r="C538" s="30">
        <f>STOCK!E3775</f>
        <v>0</v>
      </c>
      <c r="D538" s="30">
        <f>STOCK!F3775</f>
        <v>0</v>
      </c>
      <c r="E538" s="30">
        <f>STOCK!G3775</f>
        <v>0</v>
      </c>
      <c r="F538" s="30" t="e">
        <f>STOCK!#REF!</f>
        <v>#REF!</v>
      </c>
      <c r="G538" s="30">
        <f>STOCK!H3775</f>
        <v>0</v>
      </c>
      <c r="H538" s="30" t="e">
        <f>STOCK!#REF!</f>
        <v>#REF!</v>
      </c>
      <c r="I538" s="30">
        <f>STOCK!I3775</f>
        <v>0</v>
      </c>
      <c r="J538" s="30">
        <f>STOCK!J3775</f>
        <v>0</v>
      </c>
      <c r="K538" s="30" t="e">
        <f>STOCK!#REF!</f>
        <v>#REF!</v>
      </c>
      <c r="L538" s="30">
        <f>STOCK!K3775</f>
        <v>0</v>
      </c>
      <c r="U538" s="30">
        <v>1</v>
      </c>
      <c r="V538" s="30">
        <f>STOCK!O3775</f>
        <v>0</v>
      </c>
      <c r="X538" s="30">
        <v>0</v>
      </c>
      <c r="Y538" s="30">
        <f t="shared" si="9"/>
        <v>0</v>
      </c>
      <c r="AG538" s="30">
        <f>STOCK!A3775</f>
        <v>0</v>
      </c>
      <c r="AI538" s="30">
        <v>0</v>
      </c>
    </row>
    <row r="539" spans="1:35" x14ac:dyDescent="0.15">
      <c r="A539" s="30">
        <f>STOCK!C3776</f>
        <v>0</v>
      </c>
      <c r="B539" s="30">
        <f>STOCK!D3776</f>
        <v>0</v>
      </c>
      <c r="C539" s="30">
        <f>STOCK!E3776</f>
        <v>0</v>
      </c>
      <c r="D539" s="30">
        <f>STOCK!F3776</f>
        <v>0</v>
      </c>
      <c r="E539" s="30">
        <f>STOCK!G3776</f>
        <v>0</v>
      </c>
      <c r="F539" s="30" t="e">
        <f>STOCK!#REF!</f>
        <v>#REF!</v>
      </c>
      <c r="G539" s="30">
        <f>STOCK!H3776</f>
        <v>0</v>
      </c>
      <c r="H539" s="30" t="e">
        <f>STOCK!#REF!</f>
        <v>#REF!</v>
      </c>
      <c r="I539" s="30">
        <f>STOCK!I3776</f>
        <v>0</v>
      </c>
      <c r="J539" s="30">
        <f>STOCK!J3776</f>
        <v>0</v>
      </c>
      <c r="K539" s="30" t="e">
        <f>STOCK!#REF!</f>
        <v>#REF!</v>
      </c>
      <c r="L539" s="30">
        <f>STOCK!K3776</f>
        <v>0</v>
      </c>
      <c r="U539" s="30">
        <v>1</v>
      </c>
      <c r="V539" s="30">
        <f>STOCK!O3776</f>
        <v>0</v>
      </c>
      <c r="X539" s="30">
        <v>0</v>
      </c>
      <c r="Y539" s="30">
        <f t="shared" si="9"/>
        <v>0</v>
      </c>
      <c r="AG539" s="30">
        <f>STOCK!A3776</f>
        <v>0</v>
      </c>
      <c r="AI539" s="30">
        <v>0</v>
      </c>
    </row>
    <row r="540" spans="1:35" x14ac:dyDescent="0.15">
      <c r="A540" s="30">
        <f>STOCK!C3777</f>
        <v>0</v>
      </c>
      <c r="B540" s="30">
        <f>STOCK!D3777</f>
        <v>0</v>
      </c>
      <c r="C540" s="30">
        <f>STOCK!E3777</f>
        <v>0</v>
      </c>
      <c r="D540" s="30">
        <f>STOCK!F3777</f>
        <v>0</v>
      </c>
      <c r="E540" s="30">
        <f>STOCK!G3777</f>
        <v>0</v>
      </c>
      <c r="F540" s="30" t="e">
        <f>STOCK!#REF!</f>
        <v>#REF!</v>
      </c>
      <c r="G540" s="30">
        <f>STOCK!H3777</f>
        <v>0</v>
      </c>
      <c r="H540" s="30" t="e">
        <f>STOCK!#REF!</f>
        <v>#REF!</v>
      </c>
      <c r="I540" s="30">
        <f>STOCK!I3777</f>
        <v>0</v>
      </c>
      <c r="J540" s="30">
        <f>STOCK!J3777</f>
        <v>0</v>
      </c>
      <c r="K540" s="30" t="e">
        <f>STOCK!#REF!</f>
        <v>#REF!</v>
      </c>
      <c r="L540" s="30">
        <f>STOCK!K3777</f>
        <v>0</v>
      </c>
      <c r="U540" s="30">
        <v>1</v>
      </c>
      <c r="V540" s="30">
        <f>STOCK!O3777</f>
        <v>0</v>
      </c>
      <c r="X540" s="30">
        <v>0</v>
      </c>
      <c r="Y540" s="30">
        <f t="shared" si="9"/>
        <v>0</v>
      </c>
      <c r="AG540" s="30">
        <f>STOCK!A3777</f>
        <v>0</v>
      </c>
      <c r="AI540" s="30">
        <v>0</v>
      </c>
    </row>
    <row r="541" spans="1:35" x14ac:dyDescent="0.15">
      <c r="A541" s="30">
        <f>STOCK!C3778</f>
        <v>0</v>
      </c>
      <c r="B541" s="30">
        <f>STOCK!D3778</f>
        <v>0</v>
      </c>
      <c r="C541" s="30">
        <f>STOCK!E3778</f>
        <v>0</v>
      </c>
      <c r="D541" s="30">
        <f>STOCK!F3778</f>
        <v>0</v>
      </c>
      <c r="E541" s="30">
        <f>STOCK!G3778</f>
        <v>0</v>
      </c>
      <c r="F541" s="30" t="e">
        <f>STOCK!#REF!</f>
        <v>#REF!</v>
      </c>
      <c r="G541" s="30">
        <f>STOCK!H3778</f>
        <v>0</v>
      </c>
      <c r="H541" s="30" t="e">
        <f>STOCK!#REF!</f>
        <v>#REF!</v>
      </c>
      <c r="I541" s="30">
        <f>STOCK!I3778</f>
        <v>0</v>
      </c>
      <c r="J541" s="30">
        <f>STOCK!J3778</f>
        <v>0</v>
      </c>
      <c r="K541" s="30" t="e">
        <f>STOCK!#REF!</f>
        <v>#REF!</v>
      </c>
      <c r="L541" s="30">
        <f>STOCK!K3778</f>
        <v>0</v>
      </c>
      <c r="U541" s="30">
        <v>1</v>
      </c>
      <c r="V541" s="30">
        <f>STOCK!O3778</f>
        <v>0</v>
      </c>
      <c r="X541" s="30">
        <v>0</v>
      </c>
      <c r="Y541" s="30">
        <f t="shared" si="9"/>
        <v>0</v>
      </c>
      <c r="AG541" s="30">
        <f>STOCK!A3778</f>
        <v>0</v>
      </c>
      <c r="AI541" s="30">
        <v>0</v>
      </c>
    </row>
    <row r="542" spans="1:35" x14ac:dyDescent="0.15">
      <c r="A542" s="30">
        <f>STOCK!C3779</f>
        <v>0</v>
      </c>
      <c r="B542" s="30">
        <f>STOCK!D3779</f>
        <v>0</v>
      </c>
      <c r="C542" s="30">
        <f>STOCK!E3779</f>
        <v>0</v>
      </c>
      <c r="D542" s="30">
        <f>STOCK!F3779</f>
        <v>0</v>
      </c>
      <c r="E542" s="30">
        <f>STOCK!G3779</f>
        <v>0</v>
      </c>
      <c r="F542" s="30" t="e">
        <f>STOCK!#REF!</f>
        <v>#REF!</v>
      </c>
      <c r="G542" s="30">
        <f>STOCK!H3779</f>
        <v>0</v>
      </c>
      <c r="H542" s="30" t="e">
        <f>STOCK!#REF!</f>
        <v>#REF!</v>
      </c>
      <c r="I542" s="30">
        <f>STOCK!I3779</f>
        <v>0</v>
      </c>
      <c r="J542" s="30">
        <f>STOCK!J3779</f>
        <v>0</v>
      </c>
      <c r="K542" s="30" t="e">
        <f>STOCK!#REF!</f>
        <v>#REF!</v>
      </c>
      <c r="L542" s="30">
        <f>STOCK!K3779</f>
        <v>0</v>
      </c>
      <c r="U542" s="30">
        <v>1</v>
      </c>
      <c r="V542" s="30">
        <f>STOCK!O3779</f>
        <v>0</v>
      </c>
      <c r="X542" s="30">
        <v>0</v>
      </c>
      <c r="Y542" s="30">
        <f t="shared" si="9"/>
        <v>0</v>
      </c>
      <c r="AG542" s="30">
        <f>STOCK!A3779</f>
        <v>0</v>
      </c>
      <c r="AI542" s="30">
        <v>0</v>
      </c>
    </row>
    <row r="543" spans="1:35" x14ac:dyDescent="0.15">
      <c r="A543" s="30">
        <f>STOCK!C3780</f>
        <v>0</v>
      </c>
      <c r="B543" s="30">
        <f>STOCK!D3780</f>
        <v>0</v>
      </c>
      <c r="C543" s="30">
        <f>STOCK!E3780</f>
        <v>0</v>
      </c>
      <c r="D543" s="30">
        <f>STOCK!F3780</f>
        <v>0</v>
      </c>
      <c r="E543" s="30">
        <f>STOCK!G3780</f>
        <v>0</v>
      </c>
      <c r="F543" s="30" t="e">
        <f>STOCK!#REF!</f>
        <v>#REF!</v>
      </c>
      <c r="G543" s="30">
        <f>STOCK!H3780</f>
        <v>0</v>
      </c>
      <c r="H543" s="30" t="e">
        <f>STOCK!#REF!</f>
        <v>#REF!</v>
      </c>
      <c r="I543" s="30">
        <f>STOCK!I3780</f>
        <v>0</v>
      </c>
      <c r="J543" s="30">
        <f>STOCK!J3780</f>
        <v>0</v>
      </c>
      <c r="K543" s="30" t="e">
        <f>STOCK!#REF!</f>
        <v>#REF!</v>
      </c>
      <c r="L543" s="30">
        <f>STOCK!K3780</f>
        <v>0</v>
      </c>
      <c r="U543" s="30">
        <v>1</v>
      </c>
      <c r="V543" s="30">
        <f>STOCK!O3780</f>
        <v>0</v>
      </c>
      <c r="X543" s="30">
        <v>0</v>
      </c>
      <c r="Y543" s="30">
        <f t="shared" si="9"/>
        <v>0</v>
      </c>
      <c r="AG543" s="30">
        <f>STOCK!A3780</f>
        <v>0</v>
      </c>
      <c r="AI543" s="30">
        <v>0</v>
      </c>
    </row>
    <row r="544" spans="1:35" x14ac:dyDescent="0.15">
      <c r="A544" s="30">
        <f>STOCK!C3781</f>
        <v>0</v>
      </c>
      <c r="B544" s="30">
        <f>STOCK!D3781</f>
        <v>0</v>
      </c>
      <c r="C544" s="30">
        <f>STOCK!E3781</f>
        <v>0</v>
      </c>
      <c r="D544" s="30">
        <f>STOCK!F3781</f>
        <v>0</v>
      </c>
      <c r="E544" s="30">
        <f>STOCK!G3781</f>
        <v>0</v>
      </c>
      <c r="F544" s="30" t="e">
        <f>STOCK!#REF!</f>
        <v>#REF!</v>
      </c>
      <c r="G544" s="30">
        <f>STOCK!H3781</f>
        <v>0</v>
      </c>
      <c r="H544" s="30" t="e">
        <f>STOCK!#REF!</f>
        <v>#REF!</v>
      </c>
      <c r="I544" s="30">
        <f>STOCK!I3781</f>
        <v>0</v>
      </c>
      <c r="J544" s="30">
        <f>STOCK!J3781</f>
        <v>0</v>
      </c>
      <c r="K544" s="30" t="e">
        <f>STOCK!#REF!</f>
        <v>#REF!</v>
      </c>
      <c r="L544" s="30">
        <f>STOCK!K3781</f>
        <v>0</v>
      </c>
      <c r="U544" s="30">
        <v>1</v>
      </c>
      <c r="V544" s="30">
        <f>STOCK!O3781</f>
        <v>0</v>
      </c>
      <c r="X544" s="30">
        <v>0</v>
      </c>
      <c r="Y544" s="30">
        <f t="shared" si="9"/>
        <v>0</v>
      </c>
      <c r="AG544" s="30">
        <f>STOCK!A3781</f>
        <v>0</v>
      </c>
      <c r="AI544" s="30">
        <v>0</v>
      </c>
    </row>
    <row r="545" spans="1:35" x14ac:dyDescent="0.15">
      <c r="A545" s="30">
        <f>STOCK!C3782</f>
        <v>0</v>
      </c>
      <c r="B545" s="30">
        <f>STOCK!D3782</f>
        <v>0</v>
      </c>
      <c r="C545" s="30">
        <f>STOCK!E3782</f>
        <v>0</v>
      </c>
      <c r="D545" s="30">
        <f>STOCK!F3782</f>
        <v>0</v>
      </c>
      <c r="E545" s="30">
        <f>STOCK!G3782</f>
        <v>0</v>
      </c>
      <c r="F545" s="30" t="e">
        <f>STOCK!#REF!</f>
        <v>#REF!</v>
      </c>
      <c r="G545" s="30">
        <f>STOCK!H3782</f>
        <v>0</v>
      </c>
      <c r="H545" s="30" t="e">
        <f>STOCK!#REF!</f>
        <v>#REF!</v>
      </c>
      <c r="I545" s="30">
        <f>STOCK!I3782</f>
        <v>0</v>
      </c>
      <c r="J545" s="30">
        <f>STOCK!J3782</f>
        <v>0</v>
      </c>
      <c r="K545" s="30" t="e">
        <f>STOCK!#REF!</f>
        <v>#REF!</v>
      </c>
      <c r="L545" s="30">
        <f>STOCK!K3782</f>
        <v>0</v>
      </c>
      <c r="U545" s="30">
        <v>1</v>
      </c>
      <c r="V545" s="30">
        <f>STOCK!O3782</f>
        <v>0</v>
      </c>
      <c r="X545" s="30">
        <v>0</v>
      </c>
      <c r="Y545" s="30">
        <f t="shared" si="9"/>
        <v>0</v>
      </c>
      <c r="AG545" s="30">
        <f>STOCK!A3782</f>
        <v>0</v>
      </c>
      <c r="AI545" s="30">
        <v>0</v>
      </c>
    </row>
    <row r="546" spans="1:35" x14ac:dyDescent="0.15">
      <c r="A546" s="30">
        <f>STOCK!C3783</f>
        <v>0</v>
      </c>
      <c r="B546" s="30">
        <f>STOCK!D3783</f>
        <v>0</v>
      </c>
      <c r="C546" s="30">
        <f>STOCK!E3783</f>
        <v>0</v>
      </c>
      <c r="D546" s="30">
        <f>STOCK!F3783</f>
        <v>0</v>
      </c>
      <c r="E546" s="30">
        <f>STOCK!G3783</f>
        <v>0</v>
      </c>
      <c r="F546" s="30" t="e">
        <f>STOCK!#REF!</f>
        <v>#REF!</v>
      </c>
      <c r="G546" s="30">
        <f>STOCK!H3783</f>
        <v>0</v>
      </c>
      <c r="H546" s="30" t="e">
        <f>STOCK!#REF!</f>
        <v>#REF!</v>
      </c>
      <c r="I546" s="30">
        <f>STOCK!I3783</f>
        <v>0</v>
      </c>
      <c r="J546" s="30">
        <f>STOCK!J3783</f>
        <v>0</v>
      </c>
      <c r="K546" s="30" t="e">
        <f>STOCK!#REF!</f>
        <v>#REF!</v>
      </c>
      <c r="L546" s="30">
        <f>STOCK!K3783</f>
        <v>0</v>
      </c>
      <c r="U546" s="30">
        <v>1</v>
      </c>
      <c r="V546" s="30">
        <f>STOCK!O3783</f>
        <v>0</v>
      </c>
      <c r="X546" s="30">
        <v>0</v>
      </c>
      <c r="Y546" s="30">
        <f t="shared" si="9"/>
        <v>0</v>
      </c>
      <c r="AG546" s="30">
        <f>STOCK!A3783</f>
        <v>0</v>
      </c>
      <c r="AI546" s="30">
        <v>0</v>
      </c>
    </row>
    <row r="547" spans="1:35" x14ac:dyDescent="0.15">
      <c r="A547" s="30">
        <f>STOCK!C3784</f>
        <v>0</v>
      </c>
      <c r="B547" s="30">
        <f>STOCK!D3784</f>
        <v>0</v>
      </c>
      <c r="C547" s="30">
        <f>STOCK!E3784</f>
        <v>0</v>
      </c>
      <c r="D547" s="30">
        <f>STOCK!F3784</f>
        <v>0</v>
      </c>
      <c r="E547" s="30">
        <f>STOCK!G3784</f>
        <v>0</v>
      </c>
      <c r="F547" s="30" t="e">
        <f>STOCK!#REF!</f>
        <v>#REF!</v>
      </c>
      <c r="G547" s="30">
        <f>STOCK!H3784</f>
        <v>0</v>
      </c>
      <c r="H547" s="30" t="e">
        <f>STOCK!#REF!</f>
        <v>#REF!</v>
      </c>
      <c r="I547" s="30">
        <f>STOCK!I3784</f>
        <v>0</v>
      </c>
      <c r="J547" s="30">
        <f>STOCK!J3784</f>
        <v>0</v>
      </c>
      <c r="K547" s="30" t="e">
        <f>STOCK!#REF!</f>
        <v>#REF!</v>
      </c>
      <c r="L547" s="30">
        <f>STOCK!K3784</f>
        <v>0</v>
      </c>
      <c r="U547" s="30">
        <v>1</v>
      </c>
      <c r="V547" s="30">
        <f>STOCK!O3784</f>
        <v>0</v>
      </c>
      <c r="X547" s="30">
        <v>0</v>
      </c>
      <c r="Y547" s="30">
        <f t="shared" si="9"/>
        <v>0</v>
      </c>
      <c r="AG547" s="30">
        <f>STOCK!A3784</f>
        <v>0</v>
      </c>
      <c r="AI547" s="30">
        <v>0</v>
      </c>
    </row>
    <row r="548" spans="1:35" x14ac:dyDescent="0.15">
      <c r="A548" s="30">
        <f>STOCK!C3785</f>
        <v>0</v>
      </c>
      <c r="B548" s="30">
        <f>STOCK!D3785</f>
        <v>0</v>
      </c>
      <c r="C548" s="30">
        <f>STOCK!E3785</f>
        <v>0</v>
      </c>
      <c r="D548" s="30">
        <f>STOCK!F3785</f>
        <v>0</v>
      </c>
      <c r="E548" s="30">
        <f>STOCK!G3785</f>
        <v>0</v>
      </c>
      <c r="F548" s="30" t="e">
        <f>STOCK!#REF!</f>
        <v>#REF!</v>
      </c>
      <c r="G548" s="30">
        <f>STOCK!H3785</f>
        <v>0</v>
      </c>
      <c r="H548" s="30" t="e">
        <f>STOCK!#REF!</f>
        <v>#REF!</v>
      </c>
      <c r="I548" s="30">
        <f>STOCK!I3785</f>
        <v>0</v>
      </c>
      <c r="J548" s="30">
        <f>STOCK!J3785</f>
        <v>0</v>
      </c>
      <c r="K548" s="30" t="e">
        <f>STOCK!#REF!</f>
        <v>#REF!</v>
      </c>
      <c r="L548" s="30">
        <f>STOCK!K3785</f>
        <v>0</v>
      </c>
      <c r="U548" s="30">
        <v>1</v>
      </c>
      <c r="V548" s="30">
        <f>STOCK!O3785</f>
        <v>0</v>
      </c>
      <c r="X548" s="30">
        <v>0</v>
      </c>
      <c r="Y548" s="30">
        <f t="shared" si="9"/>
        <v>0</v>
      </c>
      <c r="AG548" s="30">
        <f>STOCK!A3785</f>
        <v>0</v>
      </c>
      <c r="AI548" s="30">
        <v>0</v>
      </c>
    </row>
    <row r="549" spans="1:35" x14ac:dyDescent="0.15">
      <c r="A549" s="30">
        <f>STOCK!C3786</f>
        <v>0</v>
      </c>
      <c r="B549" s="30">
        <f>STOCK!D3786</f>
        <v>0</v>
      </c>
      <c r="C549" s="30">
        <f>STOCK!E3786</f>
        <v>0</v>
      </c>
      <c r="D549" s="30">
        <f>STOCK!F3786</f>
        <v>0</v>
      </c>
      <c r="E549" s="30">
        <f>STOCK!G3786</f>
        <v>0</v>
      </c>
      <c r="F549" s="30" t="e">
        <f>STOCK!#REF!</f>
        <v>#REF!</v>
      </c>
      <c r="G549" s="30">
        <f>STOCK!H3786</f>
        <v>0</v>
      </c>
      <c r="H549" s="30" t="e">
        <f>STOCK!#REF!</f>
        <v>#REF!</v>
      </c>
      <c r="I549" s="30">
        <f>STOCK!I3786</f>
        <v>0</v>
      </c>
      <c r="J549" s="30">
        <f>STOCK!J3786</f>
        <v>0</v>
      </c>
      <c r="K549" s="30" t="e">
        <f>STOCK!#REF!</f>
        <v>#REF!</v>
      </c>
      <c r="L549" s="30">
        <f>STOCK!K3786</f>
        <v>0</v>
      </c>
      <c r="U549" s="30">
        <v>1</v>
      </c>
      <c r="V549" s="30">
        <f>STOCK!O3786</f>
        <v>0</v>
      </c>
      <c r="X549" s="30">
        <v>0</v>
      </c>
      <c r="Y549" s="30">
        <f t="shared" si="9"/>
        <v>0</v>
      </c>
      <c r="AG549" s="30">
        <f>STOCK!A3786</f>
        <v>0</v>
      </c>
      <c r="AI549" s="30">
        <v>0</v>
      </c>
    </row>
    <row r="550" spans="1:35" x14ac:dyDescent="0.15">
      <c r="A550" s="30">
        <f>STOCK!C3787</f>
        <v>0</v>
      </c>
      <c r="B550" s="30">
        <f>STOCK!D3787</f>
        <v>0</v>
      </c>
      <c r="C550" s="30">
        <f>STOCK!E3787</f>
        <v>0</v>
      </c>
      <c r="D550" s="30">
        <f>STOCK!F3787</f>
        <v>0</v>
      </c>
      <c r="E550" s="30">
        <f>STOCK!G3787</f>
        <v>0</v>
      </c>
      <c r="F550" s="30" t="e">
        <f>STOCK!#REF!</f>
        <v>#REF!</v>
      </c>
      <c r="G550" s="30">
        <f>STOCK!H3787</f>
        <v>0</v>
      </c>
      <c r="H550" s="30" t="e">
        <f>STOCK!#REF!</f>
        <v>#REF!</v>
      </c>
      <c r="I550" s="30">
        <f>STOCK!I3787</f>
        <v>0</v>
      </c>
      <c r="J550" s="30">
        <f>STOCK!J3787</f>
        <v>0</v>
      </c>
      <c r="K550" s="30" t="e">
        <f>STOCK!#REF!</f>
        <v>#REF!</v>
      </c>
      <c r="L550" s="30">
        <f>STOCK!K3787</f>
        <v>0</v>
      </c>
      <c r="U550" s="30">
        <v>1</v>
      </c>
      <c r="V550" s="30">
        <f>STOCK!O3787</f>
        <v>0</v>
      </c>
      <c r="X550" s="30">
        <v>0</v>
      </c>
      <c r="Y550" s="30">
        <f t="shared" si="9"/>
        <v>0</v>
      </c>
      <c r="AG550" s="30">
        <f>STOCK!A3787</f>
        <v>0</v>
      </c>
      <c r="AI550" s="30">
        <v>0</v>
      </c>
    </row>
    <row r="551" spans="1:35" x14ac:dyDescent="0.15">
      <c r="A551" s="30">
        <f>STOCK!C3788</f>
        <v>0</v>
      </c>
      <c r="B551" s="30">
        <f>STOCK!D3788</f>
        <v>0</v>
      </c>
      <c r="C551" s="30">
        <f>STOCK!E3788</f>
        <v>0</v>
      </c>
      <c r="D551" s="30">
        <f>STOCK!F3788</f>
        <v>0</v>
      </c>
      <c r="E551" s="30">
        <f>STOCK!G3788</f>
        <v>0</v>
      </c>
      <c r="F551" s="30" t="e">
        <f>STOCK!#REF!</f>
        <v>#REF!</v>
      </c>
      <c r="G551" s="30">
        <f>STOCK!H3788</f>
        <v>0</v>
      </c>
      <c r="H551" s="30" t="e">
        <f>STOCK!#REF!</f>
        <v>#REF!</v>
      </c>
      <c r="I551" s="30">
        <f>STOCK!I3788</f>
        <v>0</v>
      </c>
      <c r="J551" s="30">
        <f>STOCK!J3788</f>
        <v>0</v>
      </c>
      <c r="K551" s="30" t="e">
        <f>STOCK!#REF!</f>
        <v>#REF!</v>
      </c>
      <c r="L551" s="30">
        <f>STOCK!K3788</f>
        <v>0</v>
      </c>
      <c r="U551" s="30">
        <v>1</v>
      </c>
      <c r="V551" s="30">
        <f>STOCK!O3788</f>
        <v>0</v>
      </c>
      <c r="X551" s="30">
        <v>0</v>
      </c>
      <c r="Y551" s="30">
        <f t="shared" si="9"/>
        <v>0</v>
      </c>
      <c r="AG551" s="30">
        <f>STOCK!A3788</f>
        <v>0</v>
      </c>
      <c r="AI551" s="30">
        <v>0</v>
      </c>
    </row>
    <row r="552" spans="1:35" x14ac:dyDescent="0.15">
      <c r="A552" s="30">
        <f>STOCK!C3789</f>
        <v>0</v>
      </c>
      <c r="B552" s="30">
        <f>STOCK!D3789</f>
        <v>0</v>
      </c>
      <c r="C552" s="30">
        <f>STOCK!E3789</f>
        <v>0</v>
      </c>
      <c r="D552" s="30">
        <f>STOCK!F3789</f>
        <v>0</v>
      </c>
      <c r="E552" s="30">
        <f>STOCK!G3789</f>
        <v>0</v>
      </c>
      <c r="F552" s="30" t="e">
        <f>STOCK!#REF!</f>
        <v>#REF!</v>
      </c>
      <c r="G552" s="30">
        <f>STOCK!H3789</f>
        <v>0</v>
      </c>
      <c r="H552" s="30" t="e">
        <f>STOCK!#REF!</f>
        <v>#REF!</v>
      </c>
      <c r="I552" s="30">
        <f>STOCK!I3789</f>
        <v>0</v>
      </c>
      <c r="J552" s="30">
        <f>STOCK!J3789</f>
        <v>0</v>
      </c>
      <c r="K552" s="30" t="e">
        <f>STOCK!#REF!</f>
        <v>#REF!</v>
      </c>
      <c r="L552" s="30">
        <f>STOCK!K3789</f>
        <v>0</v>
      </c>
      <c r="U552" s="30">
        <v>1</v>
      </c>
      <c r="V552" s="30">
        <f>STOCK!O3789</f>
        <v>0</v>
      </c>
      <c r="X552" s="30">
        <v>0</v>
      </c>
      <c r="Y552" s="30">
        <f t="shared" si="9"/>
        <v>0</v>
      </c>
      <c r="AG552" s="30">
        <f>STOCK!A3789</f>
        <v>0</v>
      </c>
      <c r="AI552" s="30">
        <v>0</v>
      </c>
    </row>
    <row r="553" spans="1:35" x14ac:dyDescent="0.15">
      <c r="A553" s="30">
        <f>STOCK!C3790</f>
        <v>0</v>
      </c>
      <c r="B553" s="30">
        <f>STOCK!D3790</f>
        <v>0</v>
      </c>
      <c r="C553" s="30">
        <f>STOCK!E3790</f>
        <v>0</v>
      </c>
      <c r="D553" s="30">
        <f>STOCK!F3790</f>
        <v>0</v>
      </c>
      <c r="E553" s="30">
        <f>STOCK!G3790</f>
        <v>0</v>
      </c>
      <c r="F553" s="30" t="e">
        <f>STOCK!#REF!</f>
        <v>#REF!</v>
      </c>
      <c r="G553" s="30">
        <f>STOCK!H3790</f>
        <v>0</v>
      </c>
      <c r="H553" s="30" t="e">
        <f>STOCK!#REF!</f>
        <v>#REF!</v>
      </c>
      <c r="I553" s="30">
        <f>STOCK!I3790</f>
        <v>0</v>
      </c>
      <c r="J553" s="30">
        <f>STOCK!J3790</f>
        <v>0</v>
      </c>
      <c r="K553" s="30" t="e">
        <f>STOCK!#REF!</f>
        <v>#REF!</v>
      </c>
      <c r="L553" s="30">
        <f>STOCK!K3790</f>
        <v>0</v>
      </c>
      <c r="U553" s="30">
        <v>1</v>
      </c>
      <c r="V553" s="30">
        <f>STOCK!O3790</f>
        <v>0</v>
      </c>
      <c r="X553" s="30">
        <v>0</v>
      </c>
      <c r="Y553" s="30">
        <f t="shared" si="9"/>
        <v>0</v>
      </c>
      <c r="AG553" s="30">
        <f>STOCK!A3790</f>
        <v>0</v>
      </c>
      <c r="AI553" s="30">
        <v>0</v>
      </c>
    </row>
    <row r="554" spans="1:35" x14ac:dyDescent="0.15">
      <c r="A554" s="30">
        <f>STOCK!C3791</f>
        <v>0</v>
      </c>
      <c r="B554" s="30">
        <f>STOCK!D3791</f>
        <v>0</v>
      </c>
      <c r="C554" s="30">
        <f>STOCK!E3791</f>
        <v>0</v>
      </c>
      <c r="D554" s="30">
        <f>STOCK!F3791</f>
        <v>0</v>
      </c>
      <c r="E554" s="30">
        <f>STOCK!G3791</f>
        <v>0</v>
      </c>
      <c r="F554" s="30" t="e">
        <f>STOCK!#REF!</f>
        <v>#REF!</v>
      </c>
      <c r="G554" s="30">
        <f>STOCK!H3791</f>
        <v>0</v>
      </c>
      <c r="H554" s="30" t="e">
        <f>STOCK!#REF!</f>
        <v>#REF!</v>
      </c>
      <c r="I554" s="30">
        <f>STOCK!I3791</f>
        <v>0</v>
      </c>
      <c r="J554" s="30">
        <f>STOCK!J3791</f>
        <v>0</v>
      </c>
      <c r="K554" s="30" t="e">
        <f>STOCK!#REF!</f>
        <v>#REF!</v>
      </c>
      <c r="L554" s="30">
        <f>STOCK!K3791</f>
        <v>0</v>
      </c>
      <c r="U554" s="30">
        <v>1</v>
      </c>
      <c r="V554" s="30">
        <f>STOCK!O3791</f>
        <v>0</v>
      </c>
      <c r="X554" s="30">
        <v>0</v>
      </c>
      <c r="Y554" s="30">
        <f t="shared" si="9"/>
        <v>0</v>
      </c>
      <c r="AG554" s="30">
        <f>STOCK!A3791</f>
        <v>0</v>
      </c>
      <c r="AI554" s="30">
        <v>0</v>
      </c>
    </row>
    <row r="555" spans="1:35" x14ac:dyDescent="0.15">
      <c r="A555" s="30">
        <f>STOCK!C3792</f>
        <v>0</v>
      </c>
      <c r="B555" s="30">
        <f>STOCK!D3792</f>
        <v>0</v>
      </c>
      <c r="C555" s="30">
        <f>STOCK!E3792</f>
        <v>0</v>
      </c>
      <c r="D555" s="30">
        <f>STOCK!F3792</f>
        <v>0</v>
      </c>
      <c r="E555" s="30">
        <f>STOCK!G3792</f>
        <v>0</v>
      </c>
      <c r="F555" s="30" t="e">
        <f>STOCK!#REF!</f>
        <v>#REF!</v>
      </c>
      <c r="G555" s="30">
        <f>STOCK!H3792</f>
        <v>0</v>
      </c>
      <c r="H555" s="30" t="e">
        <f>STOCK!#REF!</f>
        <v>#REF!</v>
      </c>
      <c r="I555" s="30">
        <f>STOCK!I3792</f>
        <v>0</v>
      </c>
      <c r="J555" s="30">
        <f>STOCK!J3792</f>
        <v>0</v>
      </c>
      <c r="K555" s="30" t="e">
        <f>STOCK!#REF!</f>
        <v>#REF!</v>
      </c>
      <c r="L555" s="30">
        <f>STOCK!K3792</f>
        <v>0</v>
      </c>
      <c r="U555" s="30">
        <v>1</v>
      </c>
      <c r="V555" s="30">
        <f>STOCK!O3792</f>
        <v>0</v>
      </c>
      <c r="X555" s="30">
        <v>0</v>
      </c>
      <c r="Y555" s="30">
        <f t="shared" si="9"/>
        <v>0</v>
      </c>
      <c r="AG555" s="30">
        <f>STOCK!A3792</f>
        <v>0</v>
      </c>
      <c r="AI555" s="30">
        <v>0</v>
      </c>
    </row>
    <row r="556" spans="1:35" x14ac:dyDescent="0.15">
      <c r="A556" s="30">
        <f>STOCK!C3793</f>
        <v>0</v>
      </c>
      <c r="B556" s="30">
        <f>STOCK!D3793</f>
        <v>0</v>
      </c>
      <c r="C556" s="30">
        <f>STOCK!E3793</f>
        <v>0</v>
      </c>
      <c r="D556" s="30">
        <f>STOCK!F3793</f>
        <v>0</v>
      </c>
      <c r="E556" s="30">
        <f>STOCK!G3793</f>
        <v>0</v>
      </c>
      <c r="F556" s="30" t="e">
        <f>STOCK!#REF!</f>
        <v>#REF!</v>
      </c>
      <c r="G556" s="30">
        <f>STOCK!H3793</f>
        <v>0</v>
      </c>
      <c r="H556" s="30" t="e">
        <f>STOCK!#REF!</f>
        <v>#REF!</v>
      </c>
      <c r="I556" s="30">
        <f>STOCK!I3793</f>
        <v>0</v>
      </c>
      <c r="J556" s="30">
        <f>STOCK!J3793</f>
        <v>0</v>
      </c>
      <c r="K556" s="30" t="e">
        <f>STOCK!#REF!</f>
        <v>#REF!</v>
      </c>
      <c r="L556" s="30">
        <f>STOCK!K3793</f>
        <v>0</v>
      </c>
      <c r="U556" s="30">
        <v>1</v>
      </c>
      <c r="V556" s="30">
        <f>STOCK!O3793</f>
        <v>0</v>
      </c>
      <c r="X556" s="30">
        <v>0</v>
      </c>
      <c r="Y556" s="30">
        <f t="shared" si="9"/>
        <v>0</v>
      </c>
      <c r="AG556" s="30">
        <f>STOCK!A3793</f>
        <v>0</v>
      </c>
      <c r="AI556" s="30">
        <v>0</v>
      </c>
    </row>
    <row r="557" spans="1:35" x14ac:dyDescent="0.15">
      <c r="A557" s="30">
        <f>STOCK!C3794</f>
        <v>0</v>
      </c>
      <c r="B557" s="30">
        <f>STOCK!D3794</f>
        <v>0</v>
      </c>
      <c r="C557" s="30">
        <f>STOCK!E3794</f>
        <v>0</v>
      </c>
      <c r="D557" s="30">
        <f>STOCK!F3794</f>
        <v>0</v>
      </c>
      <c r="E557" s="30">
        <f>STOCK!G3794</f>
        <v>0</v>
      </c>
      <c r="F557" s="30" t="e">
        <f>STOCK!#REF!</f>
        <v>#REF!</v>
      </c>
      <c r="G557" s="30">
        <f>STOCK!H3794</f>
        <v>0</v>
      </c>
      <c r="H557" s="30" t="e">
        <f>STOCK!#REF!</f>
        <v>#REF!</v>
      </c>
      <c r="I557" s="30">
        <f>STOCK!I3794</f>
        <v>0</v>
      </c>
      <c r="J557" s="30">
        <f>STOCK!J3794</f>
        <v>0</v>
      </c>
      <c r="K557" s="30" t="e">
        <f>STOCK!#REF!</f>
        <v>#REF!</v>
      </c>
      <c r="L557" s="30">
        <f>STOCK!K3794</f>
        <v>0</v>
      </c>
      <c r="U557" s="30">
        <v>1</v>
      </c>
      <c r="V557" s="30">
        <f>STOCK!O3794</f>
        <v>0</v>
      </c>
      <c r="X557" s="30">
        <v>0</v>
      </c>
      <c r="Y557" s="30">
        <f t="shared" si="9"/>
        <v>0</v>
      </c>
      <c r="AG557" s="30">
        <f>STOCK!A3794</f>
        <v>0</v>
      </c>
      <c r="AI557" s="30">
        <v>0</v>
      </c>
    </row>
    <row r="558" spans="1:35" x14ac:dyDescent="0.15">
      <c r="A558" s="30">
        <f>STOCK!C3795</f>
        <v>0</v>
      </c>
      <c r="B558" s="30">
        <f>STOCK!D3795</f>
        <v>0</v>
      </c>
      <c r="C558" s="30">
        <f>STOCK!E3795</f>
        <v>0</v>
      </c>
      <c r="D558" s="30">
        <f>STOCK!F3795</f>
        <v>0</v>
      </c>
      <c r="E558" s="30">
        <f>STOCK!G3795</f>
        <v>0</v>
      </c>
      <c r="F558" s="30" t="e">
        <f>STOCK!#REF!</f>
        <v>#REF!</v>
      </c>
      <c r="G558" s="30">
        <f>STOCK!H3795</f>
        <v>0</v>
      </c>
      <c r="H558" s="30" t="e">
        <f>STOCK!#REF!</f>
        <v>#REF!</v>
      </c>
      <c r="I558" s="30">
        <f>STOCK!I3795</f>
        <v>0</v>
      </c>
      <c r="J558" s="30">
        <f>STOCK!J3795</f>
        <v>0</v>
      </c>
      <c r="K558" s="30" t="e">
        <f>STOCK!#REF!</f>
        <v>#REF!</v>
      </c>
      <c r="L558" s="30">
        <f>STOCK!K3795</f>
        <v>0</v>
      </c>
      <c r="U558" s="30">
        <v>1</v>
      </c>
      <c r="V558" s="30">
        <f>STOCK!O3795</f>
        <v>0</v>
      </c>
      <c r="X558" s="30">
        <v>0</v>
      </c>
      <c r="Y558" s="30">
        <f t="shared" si="9"/>
        <v>0</v>
      </c>
      <c r="AG558" s="30">
        <f>STOCK!A3795</f>
        <v>0</v>
      </c>
      <c r="AI558" s="30">
        <v>0</v>
      </c>
    </row>
    <row r="559" spans="1:35" x14ac:dyDescent="0.15">
      <c r="A559" s="30">
        <f>STOCK!C3796</f>
        <v>0</v>
      </c>
      <c r="B559" s="30">
        <f>STOCK!D3796</f>
        <v>0</v>
      </c>
      <c r="C559" s="30">
        <f>STOCK!E3796</f>
        <v>0</v>
      </c>
      <c r="D559" s="30">
        <f>STOCK!F3796</f>
        <v>0</v>
      </c>
      <c r="E559" s="30">
        <f>STOCK!G3796</f>
        <v>0</v>
      </c>
      <c r="F559" s="30" t="e">
        <f>STOCK!#REF!</f>
        <v>#REF!</v>
      </c>
      <c r="G559" s="30">
        <f>STOCK!H3796</f>
        <v>0</v>
      </c>
      <c r="H559" s="30" t="e">
        <f>STOCK!#REF!</f>
        <v>#REF!</v>
      </c>
      <c r="I559" s="30">
        <f>STOCK!I3796</f>
        <v>0</v>
      </c>
      <c r="J559" s="30">
        <f>STOCK!J3796</f>
        <v>0</v>
      </c>
      <c r="K559" s="30" t="e">
        <f>STOCK!#REF!</f>
        <v>#REF!</v>
      </c>
      <c r="L559" s="30">
        <f>STOCK!K3796</f>
        <v>0</v>
      </c>
      <c r="U559" s="30">
        <v>1</v>
      </c>
      <c r="V559" s="30">
        <f>STOCK!O3796</f>
        <v>0</v>
      </c>
      <c r="X559" s="30">
        <v>0</v>
      </c>
      <c r="Y559" s="30">
        <f t="shared" si="9"/>
        <v>0</v>
      </c>
      <c r="AG559" s="30">
        <f>STOCK!A3796</f>
        <v>0</v>
      </c>
      <c r="AI559" s="30">
        <v>0</v>
      </c>
    </row>
    <row r="560" spans="1:35" x14ac:dyDescent="0.15">
      <c r="A560" s="30">
        <f>STOCK!C3797</f>
        <v>0</v>
      </c>
      <c r="B560" s="30">
        <f>STOCK!D3797</f>
        <v>0</v>
      </c>
      <c r="C560" s="30">
        <f>STOCK!E3797</f>
        <v>0</v>
      </c>
      <c r="D560" s="30">
        <f>STOCK!F3797</f>
        <v>0</v>
      </c>
      <c r="E560" s="30">
        <f>STOCK!G3797</f>
        <v>0</v>
      </c>
      <c r="F560" s="30" t="e">
        <f>STOCK!#REF!</f>
        <v>#REF!</v>
      </c>
      <c r="G560" s="30">
        <f>STOCK!H3797</f>
        <v>0</v>
      </c>
      <c r="H560" s="30" t="e">
        <f>STOCK!#REF!</f>
        <v>#REF!</v>
      </c>
      <c r="I560" s="30">
        <f>STOCK!I3797</f>
        <v>0</v>
      </c>
      <c r="J560" s="30">
        <f>STOCK!J3797</f>
        <v>0</v>
      </c>
      <c r="K560" s="30" t="e">
        <f>STOCK!#REF!</f>
        <v>#REF!</v>
      </c>
      <c r="L560" s="30">
        <f>STOCK!K3797</f>
        <v>0</v>
      </c>
      <c r="U560" s="30">
        <v>1</v>
      </c>
      <c r="V560" s="30">
        <f>STOCK!O3797</f>
        <v>0</v>
      </c>
      <c r="X560" s="30">
        <v>0</v>
      </c>
      <c r="Y560" s="30">
        <f t="shared" si="9"/>
        <v>0</v>
      </c>
      <c r="AG560" s="30">
        <f>STOCK!A3797</f>
        <v>0</v>
      </c>
      <c r="AI560" s="30">
        <v>0</v>
      </c>
    </row>
    <row r="561" spans="1:35" x14ac:dyDescent="0.15">
      <c r="A561" s="30">
        <f>STOCK!C3798</f>
        <v>0</v>
      </c>
      <c r="B561" s="30">
        <f>STOCK!D3798</f>
        <v>0</v>
      </c>
      <c r="C561" s="30">
        <f>STOCK!E3798</f>
        <v>0</v>
      </c>
      <c r="D561" s="30">
        <f>STOCK!F3798</f>
        <v>0</v>
      </c>
      <c r="E561" s="30">
        <f>STOCK!G3798</f>
        <v>0</v>
      </c>
      <c r="F561" s="30" t="e">
        <f>STOCK!#REF!</f>
        <v>#REF!</v>
      </c>
      <c r="G561" s="30">
        <f>STOCK!H3798</f>
        <v>0</v>
      </c>
      <c r="H561" s="30" t="e">
        <f>STOCK!#REF!</f>
        <v>#REF!</v>
      </c>
      <c r="I561" s="30">
        <f>STOCK!I3798</f>
        <v>0</v>
      </c>
      <c r="J561" s="30">
        <f>STOCK!J3798</f>
        <v>0</v>
      </c>
      <c r="K561" s="30" t="e">
        <f>STOCK!#REF!</f>
        <v>#REF!</v>
      </c>
      <c r="L561" s="30">
        <f>STOCK!K3798</f>
        <v>0</v>
      </c>
      <c r="U561" s="30">
        <v>1</v>
      </c>
      <c r="V561" s="30">
        <f>STOCK!O3798</f>
        <v>0</v>
      </c>
      <c r="X561" s="30">
        <v>0</v>
      </c>
      <c r="Y561" s="30">
        <f t="shared" si="9"/>
        <v>0</v>
      </c>
      <c r="AG561" s="30">
        <f>STOCK!A3798</f>
        <v>0</v>
      </c>
      <c r="AI561" s="30">
        <v>0</v>
      </c>
    </row>
    <row r="562" spans="1:35" x14ac:dyDescent="0.15">
      <c r="A562" s="30">
        <f>STOCK!C3799</f>
        <v>0</v>
      </c>
      <c r="B562" s="30">
        <f>STOCK!D3799</f>
        <v>0</v>
      </c>
      <c r="C562" s="30">
        <f>STOCK!E3799</f>
        <v>0</v>
      </c>
      <c r="D562" s="30">
        <f>STOCK!F3799</f>
        <v>0</v>
      </c>
      <c r="E562" s="30">
        <f>STOCK!G3799</f>
        <v>0</v>
      </c>
      <c r="F562" s="30" t="e">
        <f>STOCK!#REF!</f>
        <v>#REF!</v>
      </c>
      <c r="G562" s="30">
        <f>STOCK!H3799</f>
        <v>0</v>
      </c>
      <c r="H562" s="30" t="e">
        <f>STOCK!#REF!</f>
        <v>#REF!</v>
      </c>
      <c r="I562" s="30">
        <f>STOCK!I3799</f>
        <v>0</v>
      </c>
      <c r="J562" s="30">
        <f>STOCK!J3799</f>
        <v>0</v>
      </c>
      <c r="K562" s="30" t="e">
        <f>STOCK!#REF!</f>
        <v>#REF!</v>
      </c>
      <c r="L562" s="30">
        <f>STOCK!K3799</f>
        <v>0</v>
      </c>
      <c r="U562" s="30">
        <v>1</v>
      </c>
      <c r="V562" s="30">
        <f>STOCK!O3799</f>
        <v>0</v>
      </c>
      <c r="X562" s="30">
        <v>0</v>
      </c>
      <c r="Y562" s="30">
        <f t="shared" si="9"/>
        <v>0</v>
      </c>
      <c r="AG562" s="30">
        <f>STOCK!A3799</f>
        <v>0</v>
      </c>
      <c r="AI562" s="30">
        <v>0</v>
      </c>
    </row>
    <row r="563" spans="1:35" x14ac:dyDescent="0.15">
      <c r="A563" s="30">
        <f>STOCK!C3800</f>
        <v>0</v>
      </c>
      <c r="B563" s="30">
        <f>STOCK!D3800</f>
        <v>0</v>
      </c>
      <c r="C563" s="30">
        <f>STOCK!E3800</f>
        <v>0</v>
      </c>
      <c r="D563" s="30">
        <f>STOCK!F3800</f>
        <v>0</v>
      </c>
      <c r="E563" s="30">
        <f>STOCK!G3800</f>
        <v>0</v>
      </c>
      <c r="F563" s="30" t="e">
        <f>STOCK!#REF!</f>
        <v>#REF!</v>
      </c>
      <c r="G563" s="30">
        <f>STOCK!H3800</f>
        <v>0</v>
      </c>
      <c r="H563" s="30" t="e">
        <f>STOCK!#REF!</f>
        <v>#REF!</v>
      </c>
      <c r="I563" s="30">
        <f>STOCK!I3800</f>
        <v>0</v>
      </c>
      <c r="J563" s="30">
        <f>STOCK!J3800</f>
        <v>0</v>
      </c>
      <c r="K563" s="30" t="e">
        <f>STOCK!#REF!</f>
        <v>#REF!</v>
      </c>
      <c r="L563" s="30">
        <f>STOCK!K3800</f>
        <v>0</v>
      </c>
      <c r="U563" s="30">
        <v>1</v>
      </c>
      <c r="V563" s="30">
        <f>STOCK!O3800</f>
        <v>0</v>
      </c>
      <c r="X563" s="30">
        <v>0</v>
      </c>
      <c r="Y563" s="30">
        <f t="shared" si="9"/>
        <v>0</v>
      </c>
      <c r="AG563" s="30">
        <f>STOCK!A3800</f>
        <v>0</v>
      </c>
      <c r="AI563" s="30">
        <v>0</v>
      </c>
    </row>
    <row r="564" spans="1:35" x14ac:dyDescent="0.15">
      <c r="A564" s="30">
        <f>STOCK!C3801</f>
        <v>0</v>
      </c>
      <c r="B564" s="30">
        <f>STOCK!D3801</f>
        <v>0</v>
      </c>
      <c r="C564" s="30">
        <f>STOCK!E3801</f>
        <v>0</v>
      </c>
      <c r="D564" s="30">
        <f>STOCK!F3801</f>
        <v>0</v>
      </c>
      <c r="E564" s="30">
        <f>STOCK!G3801</f>
        <v>0</v>
      </c>
      <c r="F564" s="30" t="e">
        <f>STOCK!#REF!</f>
        <v>#REF!</v>
      </c>
      <c r="G564" s="30">
        <f>STOCK!H3801</f>
        <v>0</v>
      </c>
      <c r="H564" s="30" t="e">
        <f>STOCK!#REF!</f>
        <v>#REF!</v>
      </c>
      <c r="I564" s="30">
        <f>STOCK!I3801</f>
        <v>0</v>
      </c>
      <c r="J564" s="30">
        <f>STOCK!J3801</f>
        <v>0</v>
      </c>
      <c r="K564" s="30" t="e">
        <f>STOCK!#REF!</f>
        <v>#REF!</v>
      </c>
      <c r="L564" s="30">
        <f>STOCK!K3801</f>
        <v>0</v>
      </c>
      <c r="U564" s="30">
        <v>1</v>
      </c>
      <c r="V564" s="30">
        <f>STOCK!O3801</f>
        <v>0</v>
      </c>
      <c r="X564" s="30">
        <v>0</v>
      </c>
      <c r="Y564" s="30">
        <f t="shared" si="9"/>
        <v>0</v>
      </c>
      <c r="AG564" s="30">
        <f>STOCK!A3801</f>
        <v>0</v>
      </c>
      <c r="AI564" s="30">
        <v>0</v>
      </c>
    </row>
    <row r="565" spans="1:35" x14ac:dyDescent="0.15">
      <c r="A565" s="30">
        <f>STOCK!C3802</f>
        <v>0</v>
      </c>
      <c r="B565" s="30">
        <f>STOCK!D3802</f>
        <v>0</v>
      </c>
      <c r="C565" s="30">
        <f>STOCK!E3802</f>
        <v>0</v>
      </c>
      <c r="D565" s="30">
        <f>STOCK!F3802</f>
        <v>0</v>
      </c>
      <c r="E565" s="30">
        <f>STOCK!G3802</f>
        <v>0</v>
      </c>
      <c r="F565" s="30" t="e">
        <f>STOCK!#REF!</f>
        <v>#REF!</v>
      </c>
      <c r="G565" s="30">
        <f>STOCK!H3802</f>
        <v>0</v>
      </c>
      <c r="H565" s="30" t="e">
        <f>STOCK!#REF!</f>
        <v>#REF!</v>
      </c>
      <c r="I565" s="30">
        <f>STOCK!I3802</f>
        <v>0</v>
      </c>
      <c r="J565" s="30">
        <f>STOCK!J3802</f>
        <v>0</v>
      </c>
      <c r="K565" s="30" t="e">
        <f>STOCK!#REF!</f>
        <v>#REF!</v>
      </c>
      <c r="L565" s="30">
        <f>STOCK!K3802</f>
        <v>0</v>
      </c>
      <c r="U565" s="30">
        <v>1</v>
      </c>
      <c r="V565" s="30">
        <f>STOCK!O3802</f>
        <v>0</v>
      </c>
      <c r="X565" s="30">
        <v>0</v>
      </c>
      <c r="Y565" s="30">
        <f t="shared" si="9"/>
        <v>0</v>
      </c>
      <c r="AG565" s="30">
        <f>STOCK!A3802</f>
        <v>0</v>
      </c>
      <c r="AI565" s="30">
        <v>0</v>
      </c>
    </row>
    <row r="566" spans="1:35" x14ac:dyDescent="0.15">
      <c r="A566" s="30">
        <f>STOCK!C3803</f>
        <v>0</v>
      </c>
      <c r="B566" s="30">
        <f>STOCK!D3803</f>
        <v>0</v>
      </c>
      <c r="C566" s="30">
        <f>STOCK!E3803</f>
        <v>0</v>
      </c>
      <c r="D566" s="30">
        <f>STOCK!F3803</f>
        <v>0</v>
      </c>
      <c r="E566" s="30">
        <f>STOCK!G3803</f>
        <v>0</v>
      </c>
      <c r="F566" s="30" t="e">
        <f>STOCK!#REF!</f>
        <v>#REF!</v>
      </c>
      <c r="G566" s="30">
        <f>STOCK!H3803</f>
        <v>0</v>
      </c>
      <c r="H566" s="30" t="e">
        <f>STOCK!#REF!</f>
        <v>#REF!</v>
      </c>
      <c r="I566" s="30">
        <f>STOCK!I3803</f>
        <v>0</v>
      </c>
      <c r="J566" s="30">
        <f>STOCK!J3803</f>
        <v>0</v>
      </c>
      <c r="K566" s="30" t="e">
        <f>STOCK!#REF!</f>
        <v>#REF!</v>
      </c>
      <c r="L566" s="30">
        <f>STOCK!K3803</f>
        <v>0</v>
      </c>
      <c r="U566" s="30">
        <v>1</v>
      </c>
      <c r="V566" s="30">
        <f>STOCK!O3803</f>
        <v>0</v>
      </c>
      <c r="X566" s="30">
        <v>0</v>
      </c>
      <c r="Y566" s="30">
        <f t="shared" si="9"/>
        <v>0</v>
      </c>
      <c r="AG566" s="30">
        <f>STOCK!A3803</f>
        <v>0</v>
      </c>
      <c r="AI566" s="30">
        <v>0</v>
      </c>
    </row>
    <row r="567" spans="1:35" x14ac:dyDescent="0.15">
      <c r="A567" s="30">
        <f>STOCK!C3804</f>
        <v>0</v>
      </c>
      <c r="B567" s="30">
        <f>STOCK!D3804</f>
        <v>0</v>
      </c>
      <c r="C567" s="30">
        <f>STOCK!E3804</f>
        <v>0</v>
      </c>
      <c r="D567" s="30">
        <f>STOCK!F3804</f>
        <v>0</v>
      </c>
      <c r="E567" s="30">
        <f>STOCK!G3804</f>
        <v>0</v>
      </c>
      <c r="F567" s="30" t="e">
        <f>STOCK!#REF!</f>
        <v>#REF!</v>
      </c>
      <c r="G567" s="30">
        <f>STOCK!H3804</f>
        <v>0</v>
      </c>
      <c r="H567" s="30" t="e">
        <f>STOCK!#REF!</f>
        <v>#REF!</v>
      </c>
      <c r="I567" s="30">
        <f>STOCK!I3804</f>
        <v>0</v>
      </c>
      <c r="J567" s="30">
        <f>STOCK!J3804</f>
        <v>0</v>
      </c>
      <c r="K567" s="30" t="e">
        <f>STOCK!#REF!</f>
        <v>#REF!</v>
      </c>
      <c r="L567" s="30">
        <f>STOCK!K3804</f>
        <v>0</v>
      </c>
      <c r="U567" s="30">
        <v>1</v>
      </c>
      <c r="V567" s="30">
        <f>STOCK!O3804</f>
        <v>0</v>
      </c>
      <c r="X567" s="30">
        <v>0</v>
      </c>
      <c r="Y567" s="30">
        <f t="shared" si="9"/>
        <v>0</v>
      </c>
      <c r="AG567" s="30">
        <f>STOCK!A3804</f>
        <v>0</v>
      </c>
      <c r="AI567" s="30">
        <v>0</v>
      </c>
    </row>
    <row r="568" spans="1:35" x14ac:dyDescent="0.15">
      <c r="A568" s="30">
        <f>STOCK!C3805</f>
        <v>0</v>
      </c>
      <c r="B568" s="30">
        <f>STOCK!D3805</f>
        <v>0</v>
      </c>
      <c r="C568" s="30">
        <f>STOCK!E3805</f>
        <v>0</v>
      </c>
      <c r="D568" s="30">
        <f>STOCK!F3805</f>
        <v>0</v>
      </c>
      <c r="E568" s="30">
        <f>STOCK!G3805</f>
        <v>0</v>
      </c>
      <c r="F568" s="30" t="e">
        <f>STOCK!#REF!</f>
        <v>#REF!</v>
      </c>
      <c r="G568" s="30">
        <f>STOCK!H3805</f>
        <v>0</v>
      </c>
      <c r="H568" s="30" t="e">
        <f>STOCK!#REF!</f>
        <v>#REF!</v>
      </c>
      <c r="I568" s="30">
        <f>STOCK!I3805</f>
        <v>0</v>
      </c>
      <c r="J568" s="30">
        <f>STOCK!J3805</f>
        <v>0</v>
      </c>
      <c r="K568" s="30" t="e">
        <f>STOCK!#REF!</f>
        <v>#REF!</v>
      </c>
      <c r="L568" s="30">
        <f>STOCK!K3805</f>
        <v>0</v>
      </c>
      <c r="U568" s="30">
        <v>1</v>
      </c>
      <c r="V568" s="30">
        <f>STOCK!O3805</f>
        <v>0</v>
      </c>
      <c r="X568" s="30">
        <v>0</v>
      </c>
      <c r="Y568" s="30">
        <f t="shared" si="9"/>
        <v>0</v>
      </c>
      <c r="AG568" s="30">
        <f>STOCK!A3805</f>
        <v>0</v>
      </c>
      <c r="AI568" s="30">
        <v>0</v>
      </c>
    </row>
    <row r="569" spans="1:35" x14ac:dyDescent="0.15">
      <c r="A569" s="30">
        <f>STOCK!C3806</f>
        <v>0</v>
      </c>
      <c r="B569" s="30">
        <f>STOCK!D3806</f>
        <v>0</v>
      </c>
      <c r="C569" s="30">
        <f>STOCK!E3806</f>
        <v>0</v>
      </c>
      <c r="D569" s="30">
        <f>STOCK!F3806</f>
        <v>0</v>
      </c>
      <c r="E569" s="30">
        <f>STOCK!G3806</f>
        <v>0</v>
      </c>
      <c r="F569" s="30" t="e">
        <f>STOCK!#REF!</f>
        <v>#REF!</v>
      </c>
      <c r="G569" s="30">
        <f>STOCK!H3806</f>
        <v>0</v>
      </c>
      <c r="H569" s="30" t="e">
        <f>STOCK!#REF!</f>
        <v>#REF!</v>
      </c>
      <c r="I569" s="30">
        <f>STOCK!I3806</f>
        <v>0</v>
      </c>
      <c r="J569" s="30">
        <f>STOCK!J3806</f>
        <v>0</v>
      </c>
      <c r="K569" s="30" t="e">
        <f>STOCK!#REF!</f>
        <v>#REF!</v>
      </c>
      <c r="L569" s="30">
        <f>STOCK!K3806</f>
        <v>0</v>
      </c>
      <c r="U569" s="30">
        <v>1</v>
      </c>
      <c r="V569" s="30">
        <f>STOCK!O3806</f>
        <v>0</v>
      </c>
      <c r="X569" s="30">
        <v>0</v>
      </c>
      <c r="Y569" s="30">
        <f t="shared" si="9"/>
        <v>0</v>
      </c>
      <c r="AG569" s="30">
        <f>STOCK!A3806</f>
        <v>0</v>
      </c>
      <c r="AI569" s="30">
        <v>0</v>
      </c>
    </row>
    <row r="570" spans="1:35" x14ac:dyDescent="0.15">
      <c r="A570" s="30">
        <f>STOCK!C3807</f>
        <v>0</v>
      </c>
      <c r="B570" s="30">
        <f>STOCK!D3807</f>
        <v>0</v>
      </c>
      <c r="C570" s="30">
        <f>STOCK!E3807</f>
        <v>0</v>
      </c>
      <c r="D570" s="30">
        <f>STOCK!F3807</f>
        <v>0</v>
      </c>
      <c r="E570" s="30">
        <f>STOCK!G3807</f>
        <v>0</v>
      </c>
      <c r="F570" s="30" t="e">
        <f>STOCK!#REF!</f>
        <v>#REF!</v>
      </c>
      <c r="G570" s="30">
        <f>STOCK!H3807</f>
        <v>0</v>
      </c>
      <c r="H570" s="30" t="e">
        <f>STOCK!#REF!</f>
        <v>#REF!</v>
      </c>
      <c r="I570" s="30">
        <f>STOCK!I3807</f>
        <v>0</v>
      </c>
      <c r="J570" s="30">
        <f>STOCK!J3807</f>
        <v>0</v>
      </c>
      <c r="K570" s="30" t="e">
        <f>STOCK!#REF!</f>
        <v>#REF!</v>
      </c>
      <c r="L570" s="30">
        <f>STOCK!K3807</f>
        <v>0</v>
      </c>
      <c r="U570" s="30">
        <v>1</v>
      </c>
      <c r="V570" s="30">
        <f>STOCK!O3807</f>
        <v>0</v>
      </c>
      <c r="X570" s="30">
        <v>0</v>
      </c>
      <c r="Y570" s="30">
        <f t="shared" si="9"/>
        <v>0</v>
      </c>
      <c r="AG570" s="30">
        <f>STOCK!A3807</f>
        <v>0</v>
      </c>
      <c r="AI570" s="30">
        <v>0</v>
      </c>
    </row>
    <row r="571" spans="1:35" x14ac:dyDescent="0.15">
      <c r="A571" s="30">
        <f>STOCK!C3808</f>
        <v>0</v>
      </c>
      <c r="B571" s="30">
        <f>STOCK!D3808</f>
        <v>0</v>
      </c>
      <c r="C571" s="30">
        <f>STOCK!E3808</f>
        <v>0</v>
      </c>
      <c r="D571" s="30">
        <f>STOCK!F3808</f>
        <v>0</v>
      </c>
      <c r="E571" s="30">
        <f>STOCK!G3808</f>
        <v>0</v>
      </c>
      <c r="F571" s="30" t="e">
        <f>STOCK!#REF!</f>
        <v>#REF!</v>
      </c>
      <c r="G571" s="30">
        <f>STOCK!H3808</f>
        <v>0</v>
      </c>
      <c r="H571" s="30" t="e">
        <f>STOCK!#REF!</f>
        <v>#REF!</v>
      </c>
      <c r="I571" s="30">
        <f>STOCK!I3808</f>
        <v>0</v>
      </c>
      <c r="J571" s="30">
        <f>STOCK!J3808</f>
        <v>0</v>
      </c>
      <c r="K571" s="30" t="e">
        <f>STOCK!#REF!</f>
        <v>#REF!</v>
      </c>
      <c r="L571" s="30">
        <f>STOCK!K3808</f>
        <v>0</v>
      </c>
      <c r="U571" s="30">
        <v>1</v>
      </c>
      <c r="V571" s="30">
        <f>STOCK!O3808</f>
        <v>0</v>
      </c>
      <c r="X571" s="30">
        <v>0</v>
      </c>
      <c r="Y571" s="30">
        <f t="shared" si="9"/>
        <v>0</v>
      </c>
      <c r="AG571" s="30">
        <f>STOCK!A3808</f>
        <v>0</v>
      </c>
      <c r="AI571" s="30">
        <v>0</v>
      </c>
    </row>
    <row r="572" spans="1:35" x14ac:dyDescent="0.15">
      <c r="A572" s="30">
        <f>STOCK!C3809</f>
        <v>0</v>
      </c>
      <c r="B572" s="30">
        <f>STOCK!D3809</f>
        <v>0</v>
      </c>
      <c r="C572" s="30">
        <f>STOCK!E3809</f>
        <v>0</v>
      </c>
      <c r="D572" s="30">
        <f>STOCK!F3809</f>
        <v>0</v>
      </c>
      <c r="E572" s="30">
        <f>STOCK!G3809</f>
        <v>0</v>
      </c>
      <c r="F572" s="30" t="e">
        <f>STOCK!#REF!</f>
        <v>#REF!</v>
      </c>
      <c r="G572" s="30">
        <f>STOCK!H3809</f>
        <v>0</v>
      </c>
      <c r="H572" s="30" t="e">
        <f>STOCK!#REF!</f>
        <v>#REF!</v>
      </c>
      <c r="I572" s="30">
        <f>STOCK!I3809</f>
        <v>0</v>
      </c>
      <c r="J572" s="30">
        <f>STOCK!J3809</f>
        <v>0</v>
      </c>
      <c r="K572" s="30" t="e">
        <f>STOCK!#REF!</f>
        <v>#REF!</v>
      </c>
      <c r="L572" s="30">
        <f>STOCK!K3809</f>
        <v>0</v>
      </c>
      <c r="U572" s="30">
        <v>1</v>
      </c>
      <c r="V572" s="30">
        <f>STOCK!O3809</f>
        <v>0</v>
      </c>
      <c r="X572" s="30">
        <v>0</v>
      </c>
      <c r="Y572" s="30">
        <f t="shared" si="9"/>
        <v>0</v>
      </c>
      <c r="AG572" s="30">
        <f>STOCK!A3809</f>
        <v>0</v>
      </c>
      <c r="AI572" s="30">
        <v>0</v>
      </c>
    </row>
    <row r="573" spans="1:35" x14ac:dyDescent="0.15">
      <c r="A573" s="30">
        <f>STOCK!C3810</f>
        <v>0</v>
      </c>
      <c r="B573" s="30">
        <f>STOCK!D3810</f>
        <v>0</v>
      </c>
      <c r="C573" s="30">
        <f>STOCK!E3810</f>
        <v>0</v>
      </c>
      <c r="D573" s="30">
        <f>STOCK!F3810</f>
        <v>0</v>
      </c>
      <c r="E573" s="30">
        <f>STOCK!G3810</f>
        <v>0</v>
      </c>
      <c r="F573" s="30" t="e">
        <f>STOCK!#REF!</f>
        <v>#REF!</v>
      </c>
      <c r="G573" s="30">
        <f>STOCK!H3810</f>
        <v>0</v>
      </c>
      <c r="H573" s="30" t="e">
        <f>STOCK!#REF!</f>
        <v>#REF!</v>
      </c>
      <c r="I573" s="30">
        <f>STOCK!I3810</f>
        <v>0</v>
      </c>
      <c r="J573" s="30">
        <f>STOCK!J3810</f>
        <v>0</v>
      </c>
      <c r="K573" s="30" t="e">
        <f>STOCK!#REF!</f>
        <v>#REF!</v>
      </c>
      <c r="L573" s="30">
        <f>STOCK!K3810</f>
        <v>0</v>
      </c>
      <c r="U573" s="30">
        <v>1</v>
      </c>
      <c r="V573" s="30">
        <f>STOCK!O3810</f>
        <v>0</v>
      </c>
      <c r="X573" s="30">
        <v>0</v>
      </c>
      <c r="Y573" s="30">
        <f t="shared" si="9"/>
        <v>0</v>
      </c>
      <c r="AG573" s="30">
        <f>STOCK!A3810</f>
        <v>0</v>
      </c>
      <c r="AI573" s="30">
        <v>0</v>
      </c>
    </row>
    <row r="574" spans="1:35" x14ac:dyDescent="0.15">
      <c r="A574" s="30">
        <f>STOCK!C3811</f>
        <v>0</v>
      </c>
      <c r="B574" s="30">
        <f>STOCK!D3811</f>
        <v>0</v>
      </c>
      <c r="C574" s="30">
        <f>STOCK!E3811</f>
        <v>0</v>
      </c>
      <c r="D574" s="30">
        <f>STOCK!F3811</f>
        <v>0</v>
      </c>
      <c r="E574" s="30">
        <f>STOCK!G3811</f>
        <v>0</v>
      </c>
      <c r="F574" s="30" t="e">
        <f>STOCK!#REF!</f>
        <v>#REF!</v>
      </c>
      <c r="G574" s="30">
        <f>STOCK!H3811</f>
        <v>0</v>
      </c>
      <c r="H574" s="30" t="e">
        <f>STOCK!#REF!</f>
        <v>#REF!</v>
      </c>
      <c r="I574" s="30">
        <f>STOCK!I3811</f>
        <v>0</v>
      </c>
      <c r="J574" s="30">
        <f>STOCK!J3811</f>
        <v>0</v>
      </c>
      <c r="K574" s="30" t="e">
        <f>STOCK!#REF!</f>
        <v>#REF!</v>
      </c>
      <c r="L574" s="30">
        <f>STOCK!K3811</f>
        <v>0</v>
      </c>
      <c r="U574" s="30">
        <v>1</v>
      </c>
      <c r="V574" s="30">
        <f>STOCK!O3811</f>
        <v>0</v>
      </c>
      <c r="X574" s="30">
        <v>0</v>
      </c>
      <c r="Y574" s="30">
        <f t="shared" si="9"/>
        <v>0</v>
      </c>
      <c r="AG574" s="30">
        <f>STOCK!A3811</f>
        <v>0</v>
      </c>
      <c r="AI574" s="30">
        <v>0</v>
      </c>
    </row>
    <row r="575" spans="1:35" x14ac:dyDescent="0.15">
      <c r="A575" s="30">
        <f>STOCK!C3812</f>
        <v>0</v>
      </c>
      <c r="B575" s="30">
        <f>STOCK!D3812</f>
        <v>0</v>
      </c>
      <c r="C575" s="30">
        <f>STOCK!E3812</f>
        <v>0</v>
      </c>
      <c r="D575" s="30">
        <f>STOCK!F3812</f>
        <v>0</v>
      </c>
      <c r="E575" s="30">
        <f>STOCK!G3812</f>
        <v>0</v>
      </c>
      <c r="F575" s="30" t="e">
        <f>STOCK!#REF!</f>
        <v>#REF!</v>
      </c>
      <c r="G575" s="30">
        <f>STOCK!H3812</f>
        <v>0</v>
      </c>
      <c r="H575" s="30" t="e">
        <f>STOCK!#REF!</f>
        <v>#REF!</v>
      </c>
      <c r="I575" s="30">
        <f>STOCK!I3812</f>
        <v>0</v>
      </c>
      <c r="J575" s="30">
        <f>STOCK!J3812</f>
        <v>0</v>
      </c>
      <c r="K575" s="30" t="e">
        <f>STOCK!#REF!</f>
        <v>#REF!</v>
      </c>
      <c r="L575" s="30">
        <f>STOCK!K3812</f>
        <v>0</v>
      </c>
      <c r="U575" s="30">
        <v>1</v>
      </c>
      <c r="V575" s="30">
        <f>STOCK!O3812</f>
        <v>0</v>
      </c>
      <c r="X575" s="30">
        <v>0</v>
      </c>
      <c r="Y575" s="30">
        <f t="shared" si="9"/>
        <v>0</v>
      </c>
      <c r="AG575" s="30">
        <f>STOCK!A3812</f>
        <v>0</v>
      </c>
      <c r="AI575" s="30">
        <v>0</v>
      </c>
    </row>
    <row r="576" spans="1:35" x14ac:dyDescent="0.15">
      <c r="A576" s="30">
        <f>STOCK!C3813</f>
        <v>0</v>
      </c>
      <c r="B576" s="30">
        <f>STOCK!D3813</f>
        <v>0</v>
      </c>
      <c r="C576" s="30">
        <f>STOCK!E3813</f>
        <v>0</v>
      </c>
      <c r="D576" s="30">
        <f>STOCK!F3813</f>
        <v>0</v>
      </c>
      <c r="E576" s="30">
        <f>STOCK!G3813</f>
        <v>0</v>
      </c>
      <c r="F576" s="30" t="e">
        <f>STOCK!#REF!</f>
        <v>#REF!</v>
      </c>
      <c r="G576" s="30">
        <f>STOCK!H3813</f>
        <v>0</v>
      </c>
      <c r="H576" s="30" t="e">
        <f>STOCK!#REF!</f>
        <v>#REF!</v>
      </c>
      <c r="I576" s="30">
        <f>STOCK!I3813</f>
        <v>0</v>
      </c>
      <c r="J576" s="30">
        <f>STOCK!J3813</f>
        <v>0</v>
      </c>
      <c r="K576" s="30" t="e">
        <f>STOCK!#REF!</f>
        <v>#REF!</v>
      </c>
      <c r="L576" s="30">
        <f>STOCK!K3813</f>
        <v>0</v>
      </c>
      <c r="U576" s="30">
        <v>1</v>
      </c>
      <c r="V576" s="30">
        <f>STOCK!O3813</f>
        <v>0</v>
      </c>
      <c r="X576" s="30">
        <v>0</v>
      </c>
      <c r="Y576" s="30">
        <f t="shared" si="9"/>
        <v>0</v>
      </c>
      <c r="AG576" s="30">
        <f>STOCK!A3813</f>
        <v>0</v>
      </c>
      <c r="AI576" s="30">
        <v>0</v>
      </c>
    </row>
    <row r="577" spans="1:35" x14ac:dyDescent="0.15">
      <c r="A577" s="30">
        <f>STOCK!C3814</f>
        <v>0</v>
      </c>
      <c r="B577" s="30">
        <f>STOCK!D3814</f>
        <v>0</v>
      </c>
      <c r="C577" s="30">
        <f>STOCK!E3814</f>
        <v>0</v>
      </c>
      <c r="D577" s="30">
        <f>STOCK!F3814</f>
        <v>0</v>
      </c>
      <c r="E577" s="30">
        <f>STOCK!G3814</f>
        <v>0</v>
      </c>
      <c r="F577" s="30" t="e">
        <f>STOCK!#REF!</f>
        <v>#REF!</v>
      </c>
      <c r="G577" s="30">
        <f>STOCK!H3814</f>
        <v>0</v>
      </c>
      <c r="H577" s="30" t="e">
        <f>STOCK!#REF!</f>
        <v>#REF!</v>
      </c>
      <c r="I577" s="30">
        <f>STOCK!I3814</f>
        <v>0</v>
      </c>
      <c r="J577" s="30">
        <f>STOCK!J3814</f>
        <v>0</v>
      </c>
      <c r="K577" s="30" t="e">
        <f>STOCK!#REF!</f>
        <v>#REF!</v>
      </c>
      <c r="L577" s="30">
        <f>STOCK!K3814</f>
        <v>0</v>
      </c>
      <c r="U577" s="30">
        <v>1</v>
      </c>
      <c r="V577" s="30">
        <f>STOCK!O3814</f>
        <v>0</v>
      </c>
      <c r="X577" s="30">
        <v>0</v>
      </c>
      <c r="Y577" s="30">
        <f t="shared" si="9"/>
        <v>0</v>
      </c>
      <c r="AG577" s="30">
        <f>STOCK!A3814</f>
        <v>0</v>
      </c>
      <c r="AI577" s="30">
        <v>0</v>
      </c>
    </row>
    <row r="578" spans="1:35" x14ac:dyDescent="0.15">
      <c r="A578" s="30">
        <f>STOCK!C3815</f>
        <v>0</v>
      </c>
      <c r="B578" s="30">
        <f>STOCK!D3815</f>
        <v>0</v>
      </c>
      <c r="C578" s="30">
        <f>STOCK!E3815</f>
        <v>0</v>
      </c>
      <c r="D578" s="30">
        <f>STOCK!F3815</f>
        <v>0</v>
      </c>
      <c r="E578" s="30">
        <f>STOCK!G3815</f>
        <v>0</v>
      </c>
      <c r="F578" s="30" t="e">
        <f>STOCK!#REF!</f>
        <v>#REF!</v>
      </c>
      <c r="G578" s="30">
        <f>STOCK!H3815</f>
        <v>0</v>
      </c>
      <c r="H578" s="30" t="e">
        <f>STOCK!#REF!</f>
        <v>#REF!</v>
      </c>
      <c r="I578" s="30">
        <f>STOCK!I3815</f>
        <v>0</v>
      </c>
      <c r="J578" s="30">
        <f>STOCK!J3815</f>
        <v>0</v>
      </c>
      <c r="K578" s="30" t="e">
        <f>STOCK!#REF!</f>
        <v>#REF!</v>
      </c>
      <c r="L578" s="30">
        <f>STOCK!K3815</f>
        <v>0</v>
      </c>
      <c r="U578" s="30">
        <v>1</v>
      </c>
      <c r="V578" s="30">
        <f>STOCK!O3815</f>
        <v>0</v>
      </c>
      <c r="X578" s="30">
        <v>0</v>
      </c>
      <c r="Y578" s="30">
        <f t="shared" si="9"/>
        <v>0</v>
      </c>
      <c r="AG578" s="30">
        <f>STOCK!A3815</f>
        <v>0</v>
      </c>
      <c r="AI578" s="30">
        <v>0</v>
      </c>
    </row>
    <row r="579" spans="1:35" x14ac:dyDescent="0.15">
      <c r="A579" s="30">
        <f>STOCK!C3816</f>
        <v>0</v>
      </c>
      <c r="B579" s="30">
        <f>STOCK!D3816</f>
        <v>0</v>
      </c>
      <c r="C579" s="30">
        <f>STOCK!E3816</f>
        <v>0</v>
      </c>
      <c r="D579" s="30">
        <f>STOCK!F3816</f>
        <v>0</v>
      </c>
      <c r="E579" s="30">
        <f>STOCK!G3816</f>
        <v>0</v>
      </c>
      <c r="F579" s="30" t="e">
        <f>STOCK!#REF!</f>
        <v>#REF!</v>
      </c>
      <c r="G579" s="30">
        <f>STOCK!H3816</f>
        <v>0</v>
      </c>
      <c r="H579" s="30" t="e">
        <f>STOCK!#REF!</f>
        <v>#REF!</v>
      </c>
      <c r="I579" s="30">
        <f>STOCK!I3816</f>
        <v>0</v>
      </c>
      <c r="J579" s="30">
        <f>STOCK!J3816</f>
        <v>0</v>
      </c>
      <c r="K579" s="30" t="e">
        <f>STOCK!#REF!</f>
        <v>#REF!</v>
      </c>
      <c r="L579" s="30">
        <f>STOCK!K3816</f>
        <v>0</v>
      </c>
      <c r="U579" s="30">
        <v>1</v>
      </c>
      <c r="V579" s="30">
        <f>STOCK!O3816</f>
        <v>0</v>
      </c>
      <c r="X579" s="30">
        <v>0</v>
      </c>
      <c r="Y579" s="30">
        <f t="shared" si="9"/>
        <v>0</v>
      </c>
      <c r="AG579" s="30">
        <f>STOCK!A3816</f>
        <v>0</v>
      </c>
      <c r="AI579" s="30">
        <v>0</v>
      </c>
    </row>
    <row r="580" spans="1:35" x14ac:dyDescent="0.15">
      <c r="A580" s="30">
        <f>STOCK!C3817</f>
        <v>0</v>
      </c>
      <c r="B580" s="30">
        <f>STOCK!D3817</f>
        <v>0</v>
      </c>
      <c r="C580" s="30">
        <f>STOCK!E3817</f>
        <v>0</v>
      </c>
      <c r="D580" s="30">
        <f>STOCK!F3817</f>
        <v>0</v>
      </c>
      <c r="E580" s="30">
        <f>STOCK!G3817</f>
        <v>0</v>
      </c>
      <c r="F580" s="30" t="e">
        <f>STOCK!#REF!</f>
        <v>#REF!</v>
      </c>
      <c r="G580" s="30">
        <f>STOCK!H3817</f>
        <v>0</v>
      </c>
      <c r="H580" s="30" t="e">
        <f>STOCK!#REF!</f>
        <v>#REF!</v>
      </c>
      <c r="I580" s="30">
        <f>STOCK!I3817</f>
        <v>0</v>
      </c>
      <c r="J580" s="30">
        <f>STOCK!J3817</f>
        <v>0</v>
      </c>
      <c r="K580" s="30" t="e">
        <f>STOCK!#REF!</f>
        <v>#REF!</v>
      </c>
      <c r="L580" s="30">
        <f>STOCK!K3817</f>
        <v>0</v>
      </c>
      <c r="U580" s="30">
        <v>1</v>
      </c>
      <c r="V580" s="30">
        <f>STOCK!O3817</f>
        <v>0</v>
      </c>
      <c r="X580" s="30">
        <v>0</v>
      </c>
      <c r="Y580" s="30">
        <f t="shared" si="9"/>
        <v>0</v>
      </c>
      <c r="AG580" s="30">
        <f>STOCK!A3817</f>
        <v>0</v>
      </c>
      <c r="AI580" s="30">
        <v>0</v>
      </c>
    </row>
    <row r="581" spans="1:35" x14ac:dyDescent="0.15">
      <c r="A581" s="30">
        <f>STOCK!C3818</f>
        <v>0</v>
      </c>
      <c r="B581" s="30">
        <f>STOCK!D3818</f>
        <v>0</v>
      </c>
      <c r="C581" s="30">
        <f>STOCK!E3818</f>
        <v>0</v>
      </c>
      <c r="D581" s="30">
        <f>STOCK!F3818</f>
        <v>0</v>
      </c>
      <c r="E581" s="30">
        <f>STOCK!G3818</f>
        <v>0</v>
      </c>
      <c r="F581" s="30" t="e">
        <f>STOCK!#REF!</f>
        <v>#REF!</v>
      </c>
      <c r="G581" s="30">
        <f>STOCK!H3818</f>
        <v>0</v>
      </c>
      <c r="H581" s="30" t="e">
        <f>STOCK!#REF!</f>
        <v>#REF!</v>
      </c>
      <c r="I581" s="30">
        <f>STOCK!I3818</f>
        <v>0</v>
      </c>
      <c r="J581" s="30">
        <f>STOCK!J3818</f>
        <v>0</v>
      </c>
      <c r="K581" s="30" t="e">
        <f>STOCK!#REF!</f>
        <v>#REF!</v>
      </c>
      <c r="L581" s="30">
        <f>STOCK!K3818</f>
        <v>0</v>
      </c>
      <c r="U581" s="30">
        <v>1</v>
      </c>
      <c r="V581" s="30">
        <f>STOCK!O3818</f>
        <v>0</v>
      </c>
      <c r="X581" s="30">
        <v>0</v>
      </c>
      <c r="Y581" s="30">
        <f t="shared" si="9"/>
        <v>0</v>
      </c>
      <c r="AG581" s="30">
        <f>STOCK!A3818</f>
        <v>0</v>
      </c>
      <c r="AI581" s="30">
        <v>0</v>
      </c>
    </row>
    <row r="582" spans="1:35" x14ac:dyDescent="0.15">
      <c r="A582" s="30">
        <f>STOCK!C3819</f>
        <v>0</v>
      </c>
      <c r="B582" s="30">
        <f>STOCK!D3819</f>
        <v>0</v>
      </c>
      <c r="C582" s="30">
        <f>STOCK!E3819</f>
        <v>0</v>
      </c>
      <c r="D582" s="30">
        <f>STOCK!F3819</f>
        <v>0</v>
      </c>
      <c r="E582" s="30">
        <f>STOCK!G3819</f>
        <v>0</v>
      </c>
      <c r="F582" s="30" t="e">
        <f>STOCK!#REF!</f>
        <v>#REF!</v>
      </c>
      <c r="G582" s="30">
        <f>STOCK!H3819</f>
        <v>0</v>
      </c>
      <c r="H582" s="30" t="e">
        <f>STOCK!#REF!</f>
        <v>#REF!</v>
      </c>
      <c r="I582" s="30">
        <f>STOCK!I3819</f>
        <v>0</v>
      </c>
      <c r="J582" s="30">
        <f>STOCK!J3819</f>
        <v>0</v>
      </c>
      <c r="K582" s="30" t="e">
        <f>STOCK!#REF!</f>
        <v>#REF!</v>
      </c>
      <c r="L582" s="30">
        <f>STOCK!K3819</f>
        <v>0</v>
      </c>
      <c r="U582" s="30">
        <v>1</v>
      </c>
      <c r="V582" s="30">
        <f>STOCK!O3819</f>
        <v>0</v>
      </c>
      <c r="X582" s="30">
        <v>0</v>
      </c>
      <c r="Y582" s="30">
        <f t="shared" ref="Y582:Y587" si="10">IF(V582&gt;0,1,0)</f>
        <v>0</v>
      </c>
      <c r="AG582" s="30">
        <f>STOCK!A3819</f>
        <v>0</v>
      </c>
      <c r="AI582" s="30">
        <v>0</v>
      </c>
    </row>
    <row r="583" spans="1:35" x14ac:dyDescent="0.15">
      <c r="A583" s="30">
        <f>STOCK!C3820</f>
        <v>0</v>
      </c>
      <c r="B583" s="30">
        <f>STOCK!D3820</f>
        <v>0</v>
      </c>
      <c r="C583" s="30">
        <f>STOCK!E3820</f>
        <v>0</v>
      </c>
      <c r="D583" s="30">
        <f>STOCK!F3820</f>
        <v>0</v>
      </c>
      <c r="E583" s="30">
        <f>STOCK!G3820</f>
        <v>0</v>
      </c>
      <c r="F583" s="30" t="e">
        <f>STOCK!#REF!</f>
        <v>#REF!</v>
      </c>
      <c r="G583" s="30">
        <f>STOCK!H3820</f>
        <v>0</v>
      </c>
      <c r="H583" s="30" t="e">
        <f>STOCK!#REF!</f>
        <v>#REF!</v>
      </c>
      <c r="I583" s="30">
        <f>STOCK!I3820</f>
        <v>0</v>
      </c>
      <c r="J583" s="30">
        <f>STOCK!J3820</f>
        <v>0</v>
      </c>
      <c r="K583" s="30" t="e">
        <f>STOCK!#REF!</f>
        <v>#REF!</v>
      </c>
      <c r="L583" s="30">
        <f>STOCK!K3820</f>
        <v>0</v>
      </c>
      <c r="U583" s="30">
        <v>1</v>
      </c>
      <c r="V583" s="30">
        <f>STOCK!O3820</f>
        <v>0</v>
      </c>
      <c r="X583" s="30">
        <v>0</v>
      </c>
      <c r="Y583" s="30">
        <f t="shared" si="10"/>
        <v>0</v>
      </c>
      <c r="AG583" s="30">
        <f>STOCK!A3820</f>
        <v>0</v>
      </c>
      <c r="AI583" s="30">
        <v>0</v>
      </c>
    </row>
    <row r="584" spans="1:35" x14ac:dyDescent="0.15">
      <c r="A584" s="30">
        <f>STOCK!C3821</f>
        <v>0</v>
      </c>
      <c r="B584" s="30">
        <f>STOCK!D3821</f>
        <v>0</v>
      </c>
      <c r="C584" s="30">
        <f>STOCK!E3821</f>
        <v>0</v>
      </c>
      <c r="D584" s="30">
        <f>STOCK!F3821</f>
        <v>0</v>
      </c>
      <c r="E584" s="30">
        <f>STOCK!G3821</f>
        <v>0</v>
      </c>
      <c r="F584" s="30" t="e">
        <f>STOCK!#REF!</f>
        <v>#REF!</v>
      </c>
      <c r="G584" s="30">
        <f>STOCK!H3821</f>
        <v>0</v>
      </c>
      <c r="H584" s="30" t="e">
        <f>STOCK!#REF!</f>
        <v>#REF!</v>
      </c>
      <c r="I584" s="30">
        <f>STOCK!I3821</f>
        <v>0</v>
      </c>
      <c r="J584" s="30">
        <f>STOCK!J3821</f>
        <v>0</v>
      </c>
      <c r="K584" s="30" t="e">
        <f>STOCK!#REF!</f>
        <v>#REF!</v>
      </c>
      <c r="L584" s="30">
        <f>STOCK!K3821</f>
        <v>0</v>
      </c>
      <c r="U584" s="30">
        <v>1</v>
      </c>
      <c r="V584" s="30">
        <f>STOCK!O3821</f>
        <v>0</v>
      </c>
      <c r="X584" s="30">
        <v>0</v>
      </c>
      <c r="Y584" s="30">
        <f t="shared" si="10"/>
        <v>0</v>
      </c>
      <c r="AG584" s="30">
        <f>STOCK!A3821</f>
        <v>0</v>
      </c>
      <c r="AI584" s="30">
        <v>0</v>
      </c>
    </row>
    <row r="585" spans="1:35" x14ac:dyDescent="0.15">
      <c r="A585" s="30">
        <f>STOCK!C3822</f>
        <v>0</v>
      </c>
      <c r="B585" s="30">
        <f>STOCK!D3822</f>
        <v>0</v>
      </c>
      <c r="C585" s="30">
        <f>STOCK!E3822</f>
        <v>0</v>
      </c>
      <c r="D585" s="30">
        <f>STOCK!F3822</f>
        <v>0</v>
      </c>
      <c r="E585" s="30">
        <f>STOCK!G3822</f>
        <v>0</v>
      </c>
      <c r="F585" s="30" t="e">
        <f>STOCK!#REF!</f>
        <v>#REF!</v>
      </c>
      <c r="G585" s="30">
        <f>STOCK!H3822</f>
        <v>0</v>
      </c>
      <c r="H585" s="30" t="e">
        <f>STOCK!#REF!</f>
        <v>#REF!</v>
      </c>
      <c r="I585" s="30">
        <f>STOCK!I3822</f>
        <v>0</v>
      </c>
      <c r="J585" s="30">
        <f>STOCK!J3822</f>
        <v>0</v>
      </c>
      <c r="K585" s="30" t="e">
        <f>STOCK!#REF!</f>
        <v>#REF!</v>
      </c>
      <c r="L585" s="30">
        <f>STOCK!K3822</f>
        <v>0</v>
      </c>
      <c r="U585" s="30">
        <v>1</v>
      </c>
      <c r="V585" s="30">
        <f>STOCK!O3822</f>
        <v>0</v>
      </c>
      <c r="X585" s="30">
        <v>0</v>
      </c>
      <c r="Y585" s="30">
        <f t="shared" si="10"/>
        <v>0</v>
      </c>
      <c r="AG585" s="30">
        <f>STOCK!A3822</f>
        <v>0</v>
      </c>
      <c r="AI585" s="30">
        <v>0</v>
      </c>
    </row>
    <row r="586" spans="1:35" x14ac:dyDescent="0.15">
      <c r="A586" s="30">
        <f>STOCK!C3823</f>
        <v>0</v>
      </c>
      <c r="B586" s="30">
        <f>STOCK!D3823</f>
        <v>0</v>
      </c>
      <c r="C586" s="30">
        <f>STOCK!E3823</f>
        <v>0</v>
      </c>
      <c r="D586" s="30">
        <f>STOCK!F3823</f>
        <v>0</v>
      </c>
      <c r="E586" s="30">
        <f>STOCK!G3823</f>
        <v>0</v>
      </c>
      <c r="F586" s="30" t="e">
        <f>STOCK!#REF!</f>
        <v>#REF!</v>
      </c>
      <c r="G586" s="30">
        <f>STOCK!H3823</f>
        <v>0</v>
      </c>
      <c r="H586" s="30" t="e">
        <f>STOCK!#REF!</f>
        <v>#REF!</v>
      </c>
      <c r="I586" s="30">
        <f>STOCK!I3823</f>
        <v>0</v>
      </c>
      <c r="J586" s="30">
        <f>STOCK!J3823</f>
        <v>0</v>
      </c>
      <c r="K586" s="30" t="e">
        <f>STOCK!#REF!</f>
        <v>#REF!</v>
      </c>
      <c r="L586" s="30">
        <f>STOCK!K3823</f>
        <v>0</v>
      </c>
      <c r="U586" s="30">
        <v>1</v>
      </c>
      <c r="V586" s="30">
        <f>STOCK!O3823</f>
        <v>0</v>
      </c>
      <c r="X586" s="30">
        <v>0</v>
      </c>
      <c r="Y586" s="30">
        <f t="shared" si="10"/>
        <v>0</v>
      </c>
      <c r="AG586" s="30">
        <f>STOCK!A3823</f>
        <v>0</v>
      </c>
      <c r="AI586" s="30">
        <v>0</v>
      </c>
    </row>
    <row r="587" spans="1:35" x14ac:dyDescent="0.15">
      <c r="A587" s="30">
        <f>STOCK!C3824</f>
        <v>0</v>
      </c>
      <c r="B587" s="30">
        <f>STOCK!D3824</f>
        <v>0</v>
      </c>
      <c r="C587" s="30">
        <f>STOCK!E3824</f>
        <v>0</v>
      </c>
      <c r="D587" s="30">
        <f>STOCK!F3824</f>
        <v>0</v>
      </c>
      <c r="E587" s="30">
        <f>STOCK!G3824</f>
        <v>0</v>
      </c>
      <c r="F587" s="30" t="e">
        <f>STOCK!#REF!</f>
        <v>#REF!</v>
      </c>
      <c r="G587" s="30">
        <f>STOCK!H3824</f>
        <v>0</v>
      </c>
      <c r="H587" s="30" t="e">
        <f>STOCK!#REF!</f>
        <v>#REF!</v>
      </c>
      <c r="I587" s="30">
        <f>STOCK!I3824</f>
        <v>0</v>
      </c>
      <c r="J587" s="30">
        <f>STOCK!J3824</f>
        <v>0</v>
      </c>
      <c r="K587" s="30" t="e">
        <f>STOCK!#REF!</f>
        <v>#REF!</v>
      </c>
      <c r="L587" s="30">
        <f>STOCK!K3824</f>
        <v>0</v>
      </c>
      <c r="U587" s="30">
        <v>1</v>
      </c>
      <c r="V587" s="30">
        <f>STOCK!O3824</f>
        <v>0</v>
      </c>
      <c r="X587" s="30">
        <v>0</v>
      </c>
      <c r="Y587" s="30">
        <f t="shared" si="10"/>
        <v>0</v>
      </c>
      <c r="AG587" s="30">
        <f>STOCK!A3824</f>
        <v>0</v>
      </c>
      <c r="AI587" s="30">
        <v>0</v>
      </c>
    </row>
    <row r="588" spans="1:35" x14ac:dyDescent="0.15">
      <c r="A588" s="30">
        <f>STOCK!C3825</f>
        <v>0</v>
      </c>
      <c r="B588" s="30">
        <f>STOCK!D3825</f>
        <v>0</v>
      </c>
      <c r="C588" s="30">
        <f>STOCK!E3825</f>
        <v>0</v>
      </c>
      <c r="D588" s="30">
        <f>STOCK!F3825</f>
        <v>0</v>
      </c>
      <c r="E588" s="30">
        <f>STOCK!G3825</f>
        <v>0</v>
      </c>
      <c r="F588" s="30" t="e">
        <f>STOCK!#REF!</f>
        <v>#REF!</v>
      </c>
      <c r="G588" s="30">
        <f>STOCK!H3825</f>
        <v>0</v>
      </c>
      <c r="H588" s="30" t="e">
        <f>STOCK!#REF!</f>
        <v>#REF!</v>
      </c>
      <c r="I588" s="30">
        <f>STOCK!I3825</f>
        <v>0</v>
      </c>
      <c r="J588" s="30">
        <f>STOCK!J3825</f>
        <v>0</v>
      </c>
      <c r="K588" s="30" t="e">
        <f>STOCK!#REF!</f>
        <v>#REF!</v>
      </c>
      <c r="L588" s="30">
        <f>STOCK!K3825</f>
        <v>0</v>
      </c>
      <c r="U588" s="30">
        <v>1</v>
      </c>
      <c r="V588" s="30">
        <f>STOCK!O3825</f>
        <v>0</v>
      </c>
      <c r="X588" s="30">
        <v>0</v>
      </c>
      <c r="Y588" s="30">
        <f t="shared" ref="Y588:Y651" si="11">IF(V588&gt;0,1,0)</f>
        <v>0</v>
      </c>
      <c r="AG588" s="30">
        <f>STOCK!A3825</f>
        <v>0</v>
      </c>
      <c r="AI588" s="30">
        <v>0</v>
      </c>
    </row>
    <row r="589" spans="1:35" x14ac:dyDescent="0.15">
      <c r="A589" s="30">
        <f>STOCK!C3826</f>
        <v>0</v>
      </c>
      <c r="B589" s="30">
        <f>STOCK!D3826</f>
        <v>0</v>
      </c>
      <c r="C589" s="30">
        <f>STOCK!E3826</f>
        <v>0</v>
      </c>
      <c r="D589" s="30">
        <f>STOCK!F3826</f>
        <v>0</v>
      </c>
      <c r="E589" s="30">
        <f>STOCK!G3826</f>
        <v>0</v>
      </c>
      <c r="F589" s="30" t="e">
        <f>STOCK!#REF!</f>
        <v>#REF!</v>
      </c>
      <c r="G589" s="30">
        <f>STOCK!H3826</f>
        <v>0</v>
      </c>
      <c r="H589" s="30" t="e">
        <f>STOCK!#REF!</f>
        <v>#REF!</v>
      </c>
      <c r="I589" s="30">
        <f>STOCK!I3826</f>
        <v>0</v>
      </c>
      <c r="J589" s="30">
        <f>STOCK!J3826</f>
        <v>0</v>
      </c>
      <c r="K589" s="30" t="e">
        <f>STOCK!#REF!</f>
        <v>#REF!</v>
      </c>
      <c r="L589" s="30">
        <f>STOCK!K3826</f>
        <v>0</v>
      </c>
      <c r="U589" s="30">
        <v>1</v>
      </c>
      <c r="V589" s="30">
        <f>STOCK!O3826</f>
        <v>0</v>
      </c>
      <c r="X589" s="30">
        <v>0</v>
      </c>
      <c r="Y589" s="30">
        <f t="shared" si="11"/>
        <v>0</v>
      </c>
      <c r="AG589" s="30">
        <f>STOCK!A3826</f>
        <v>0</v>
      </c>
      <c r="AI589" s="30">
        <v>0</v>
      </c>
    </row>
    <row r="590" spans="1:35" x14ac:dyDescent="0.15">
      <c r="A590" s="30">
        <f>STOCK!C3827</f>
        <v>0</v>
      </c>
      <c r="B590" s="30">
        <f>STOCK!D3827</f>
        <v>0</v>
      </c>
      <c r="C590" s="30">
        <f>STOCK!E3827</f>
        <v>0</v>
      </c>
      <c r="D590" s="30">
        <f>STOCK!F3827</f>
        <v>0</v>
      </c>
      <c r="E590" s="30">
        <f>STOCK!G3827</f>
        <v>0</v>
      </c>
      <c r="F590" s="30" t="e">
        <f>STOCK!#REF!</f>
        <v>#REF!</v>
      </c>
      <c r="G590" s="30">
        <f>STOCK!H3827</f>
        <v>0</v>
      </c>
      <c r="H590" s="30" t="e">
        <f>STOCK!#REF!</f>
        <v>#REF!</v>
      </c>
      <c r="I590" s="30">
        <f>STOCK!I3827</f>
        <v>0</v>
      </c>
      <c r="J590" s="30">
        <f>STOCK!J3827</f>
        <v>0</v>
      </c>
      <c r="K590" s="30" t="e">
        <f>STOCK!#REF!</f>
        <v>#REF!</v>
      </c>
      <c r="L590" s="30">
        <f>STOCK!K3827</f>
        <v>0</v>
      </c>
      <c r="U590" s="30">
        <v>1</v>
      </c>
      <c r="V590" s="30">
        <f>STOCK!O3827</f>
        <v>0</v>
      </c>
      <c r="X590" s="30">
        <v>0</v>
      </c>
      <c r="Y590" s="30">
        <f t="shared" si="11"/>
        <v>0</v>
      </c>
      <c r="AG590" s="30">
        <f>STOCK!A3827</f>
        <v>0</v>
      </c>
      <c r="AI590" s="30">
        <v>0</v>
      </c>
    </row>
    <row r="591" spans="1:35" x14ac:dyDescent="0.15">
      <c r="A591" s="30">
        <f>STOCK!C3828</f>
        <v>0</v>
      </c>
      <c r="B591" s="30">
        <f>STOCK!D3828</f>
        <v>0</v>
      </c>
      <c r="C591" s="30">
        <f>STOCK!E3828</f>
        <v>0</v>
      </c>
      <c r="D591" s="30">
        <f>STOCK!F3828</f>
        <v>0</v>
      </c>
      <c r="E591" s="30">
        <f>STOCK!G3828</f>
        <v>0</v>
      </c>
      <c r="F591" s="30" t="e">
        <f>STOCK!#REF!</f>
        <v>#REF!</v>
      </c>
      <c r="G591" s="30">
        <f>STOCK!H3828</f>
        <v>0</v>
      </c>
      <c r="H591" s="30" t="e">
        <f>STOCK!#REF!</f>
        <v>#REF!</v>
      </c>
      <c r="I591" s="30">
        <f>STOCK!I3828</f>
        <v>0</v>
      </c>
      <c r="J591" s="30">
        <f>STOCK!J3828</f>
        <v>0</v>
      </c>
      <c r="K591" s="30" t="e">
        <f>STOCK!#REF!</f>
        <v>#REF!</v>
      </c>
      <c r="L591" s="30">
        <f>STOCK!K3828</f>
        <v>0</v>
      </c>
      <c r="U591" s="30">
        <v>1</v>
      </c>
      <c r="V591" s="30">
        <f>STOCK!O3828</f>
        <v>0</v>
      </c>
      <c r="X591" s="30">
        <v>0</v>
      </c>
      <c r="Y591" s="30">
        <f t="shared" si="11"/>
        <v>0</v>
      </c>
      <c r="AG591" s="30">
        <f>STOCK!A3828</f>
        <v>0</v>
      </c>
      <c r="AI591" s="30">
        <v>0</v>
      </c>
    </row>
    <row r="592" spans="1:35" x14ac:dyDescent="0.15">
      <c r="A592" s="30">
        <f>STOCK!C3829</f>
        <v>0</v>
      </c>
      <c r="B592" s="30">
        <f>STOCK!D3829</f>
        <v>0</v>
      </c>
      <c r="C592" s="30">
        <f>STOCK!E3829</f>
        <v>0</v>
      </c>
      <c r="D592" s="30">
        <f>STOCK!F3829</f>
        <v>0</v>
      </c>
      <c r="E592" s="30">
        <f>STOCK!G3829</f>
        <v>0</v>
      </c>
      <c r="F592" s="30" t="e">
        <f>STOCK!#REF!</f>
        <v>#REF!</v>
      </c>
      <c r="G592" s="30">
        <f>STOCK!H3829</f>
        <v>0</v>
      </c>
      <c r="H592" s="30" t="e">
        <f>STOCK!#REF!</f>
        <v>#REF!</v>
      </c>
      <c r="I592" s="30">
        <f>STOCK!I3829</f>
        <v>0</v>
      </c>
      <c r="J592" s="30">
        <f>STOCK!J3829</f>
        <v>0</v>
      </c>
      <c r="K592" s="30" t="e">
        <f>STOCK!#REF!</f>
        <v>#REF!</v>
      </c>
      <c r="L592" s="30">
        <f>STOCK!K3829</f>
        <v>0</v>
      </c>
      <c r="U592" s="30">
        <v>1</v>
      </c>
      <c r="V592" s="30">
        <f>STOCK!O3829</f>
        <v>0</v>
      </c>
      <c r="X592" s="30">
        <v>0</v>
      </c>
      <c r="Y592" s="30">
        <f t="shared" si="11"/>
        <v>0</v>
      </c>
      <c r="AG592" s="30">
        <f>STOCK!A3829</f>
        <v>0</v>
      </c>
      <c r="AI592" s="30">
        <v>0</v>
      </c>
    </row>
    <row r="593" spans="1:35" x14ac:dyDescent="0.15">
      <c r="A593" s="30">
        <f>STOCK!C3830</f>
        <v>0</v>
      </c>
      <c r="B593" s="30">
        <f>STOCK!D3830</f>
        <v>0</v>
      </c>
      <c r="C593" s="30">
        <f>STOCK!E3830</f>
        <v>0</v>
      </c>
      <c r="D593" s="30">
        <f>STOCK!F3830</f>
        <v>0</v>
      </c>
      <c r="E593" s="30">
        <f>STOCK!G3830</f>
        <v>0</v>
      </c>
      <c r="F593" s="30" t="e">
        <f>STOCK!#REF!</f>
        <v>#REF!</v>
      </c>
      <c r="G593" s="30">
        <f>STOCK!H3830</f>
        <v>0</v>
      </c>
      <c r="H593" s="30" t="e">
        <f>STOCK!#REF!</f>
        <v>#REF!</v>
      </c>
      <c r="I593" s="30">
        <f>STOCK!I3830</f>
        <v>0</v>
      </c>
      <c r="J593" s="30">
        <f>STOCK!J3830</f>
        <v>0</v>
      </c>
      <c r="K593" s="30" t="e">
        <f>STOCK!#REF!</f>
        <v>#REF!</v>
      </c>
      <c r="L593" s="30">
        <f>STOCK!K3830</f>
        <v>0</v>
      </c>
      <c r="U593" s="30">
        <v>1</v>
      </c>
      <c r="V593" s="30">
        <f>STOCK!O3830</f>
        <v>0</v>
      </c>
      <c r="X593" s="30">
        <v>0</v>
      </c>
      <c r="Y593" s="30">
        <f t="shared" si="11"/>
        <v>0</v>
      </c>
      <c r="AG593" s="30">
        <f>STOCK!A3830</f>
        <v>0</v>
      </c>
      <c r="AI593" s="30">
        <v>0</v>
      </c>
    </row>
    <row r="594" spans="1:35" x14ac:dyDescent="0.15">
      <c r="A594" s="30">
        <f>STOCK!C3831</f>
        <v>0</v>
      </c>
      <c r="B594" s="30">
        <f>STOCK!D3831</f>
        <v>0</v>
      </c>
      <c r="C594" s="30">
        <f>STOCK!E3831</f>
        <v>0</v>
      </c>
      <c r="D594" s="30">
        <f>STOCK!F3831</f>
        <v>0</v>
      </c>
      <c r="E594" s="30">
        <f>STOCK!G3831</f>
        <v>0</v>
      </c>
      <c r="F594" s="30" t="e">
        <f>STOCK!#REF!</f>
        <v>#REF!</v>
      </c>
      <c r="G594" s="30">
        <f>STOCK!H3831</f>
        <v>0</v>
      </c>
      <c r="H594" s="30" t="e">
        <f>STOCK!#REF!</f>
        <v>#REF!</v>
      </c>
      <c r="I594" s="30">
        <f>STOCK!I3831</f>
        <v>0</v>
      </c>
      <c r="J594" s="30">
        <f>STOCK!J3831</f>
        <v>0</v>
      </c>
      <c r="K594" s="30" t="e">
        <f>STOCK!#REF!</f>
        <v>#REF!</v>
      </c>
      <c r="L594" s="30">
        <f>STOCK!K3831</f>
        <v>0</v>
      </c>
      <c r="U594" s="30">
        <v>1</v>
      </c>
      <c r="V594" s="30">
        <f>STOCK!O3831</f>
        <v>0</v>
      </c>
      <c r="X594" s="30">
        <v>0</v>
      </c>
      <c r="Y594" s="30">
        <f t="shared" si="11"/>
        <v>0</v>
      </c>
      <c r="AG594" s="30">
        <f>STOCK!A3831</f>
        <v>0</v>
      </c>
      <c r="AI594" s="30">
        <v>0</v>
      </c>
    </row>
    <row r="595" spans="1:35" x14ac:dyDescent="0.15">
      <c r="A595" s="30">
        <f>STOCK!C3832</f>
        <v>0</v>
      </c>
      <c r="B595" s="30">
        <f>STOCK!D3832</f>
        <v>0</v>
      </c>
      <c r="C595" s="30">
        <f>STOCK!E3832</f>
        <v>0</v>
      </c>
      <c r="D595" s="30">
        <f>STOCK!F3832</f>
        <v>0</v>
      </c>
      <c r="E595" s="30">
        <f>STOCK!G3832</f>
        <v>0</v>
      </c>
      <c r="F595" s="30" t="e">
        <f>STOCK!#REF!</f>
        <v>#REF!</v>
      </c>
      <c r="G595" s="30">
        <f>STOCK!H3832</f>
        <v>0</v>
      </c>
      <c r="H595" s="30" t="e">
        <f>STOCK!#REF!</f>
        <v>#REF!</v>
      </c>
      <c r="I595" s="30">
        <f>STOCK!I3832</f>
        <v>0</v>
      </c>
      <c r="J595" s="30">
        <f>STOCK!J3832</f>
        <v>0</v>
      </c>
      <c r="K595" s="30" t="e">
        <f>STOCK!#REF!</f>
        <v>#REF!</v>
      </c>
      <c r="L595" s="30">
        <f>STOCK!K3832</f>
        <v>0</v>
      </c>
      <c r="U595" s="30">
        <v>1</v>
      </c>
      <c r="V595" s="30">
        <f>STOCK!O3832</f>
        <v>0</v>
      </c>
      <c r="X595" s="30">
        <v>0</v>
      </c>
      <c r="Y595" s="30">
        <f t="shared" si="11"/>
        <v>0</v>
      </c>
      <c r="AG595" s="30">
        <f>STOCK!A3832</f>
        <v>0</v>
      </c>
      <c r="AI595" s="30">
        <v>0</v>
      </c>
    </row>
    <row r="596" spans="1:35" x14ac:dyDescent="0.15">
      <c r="A596" s="30">
        <f>STOCK!C3833</f>
        <v>0</v>
      </c>
      <c r="B596" s="30">
        <f>STOCK!D3833</f>
        <v>0</v>
      </c>
      <c r="C596" s="30">
        <f>STOCK!E3833</f>
        <v>0</v>
      </c>
      <c r="D596" s="30">
        <f>STOCK!F3833</f>
        <v>0</v>
      </c>
      <c r="E596" s="30">
        <f>STOCK!G3833</f>
        <v>0</v>
      </c>
      <c r="F596" s="30" t="e">
        <f>STOCK!#REF!</f>
        <v>#REF!</v>
      </c>
      <c r="G596" s="30">
        <f>STOCK!H3833</f>
        <v>0</v>
      </c>
      <c r="H596" s="30" t="e">
        <f>STOCK!#REF!</f>
        <v>#REF!</v>
      </c>
      <c r="I596" s="30">
        <f>STOCK!I3833</f>
        <v>0</v>
      </c>
      <c r="J596" s="30">
        <f>STOCK!J3833</f>
        <v>0</v>
      </c>
      <c r="K596" s="30" t="e">
        <f>STOCK!#REF!</f>
        <v>#REF!</v>
      </c>
      <c r="L596" s="30">
        <f>STOCK!K3833</f>
        <v>0</v>
      </c>
      <c r="U596" s="30">
        <v>1</v>
      </c>
      <c r="V596" s="30">
        <f>STOCK!O3833</f>
        <v>0</v>
      </c>
      <c r="X596" s="30">
        <v>0</v>
      </c>
      <c r="Y596" s="30">
        <f t="shared" si="11"/>
        <v>0</v>
      </c>
      <c r="AG596" s="30">
        <f>STOCK!A3833</f>
        <v>0</v>
      </c>
      <c r="AI596" s="30">
        <v>0</v>
      </c>
    </row>
    <row r="597" spans="1:35" x14ac:dyDescent="0.15">
      <c r="A597" s="30">
        <f>STOCK!C3834</f>
        <v>0</v>
      </c>
      <c r="B597" s="30">
        <f>STOCK!D3834</f>
        <v>0</v>
      </c>
      <c r="C597" s="30">
        <f>STOCK!E3834</f>
        <v>0</v>
      </c>
      <c r="D597" s="30">
        <f>STOCK!F3834</f>
        <v>0</v>
      </c>
      <c r="E597" s="30">
        <f>STOCK!G3834</f>
        <v>0</v>
      </c>
      <c r="F597" s="30" t="e">
        <f>STOCK!#REF!</f>
        <v>#REF!</v>
      </c>
      <c r="G597" s="30">
        <f>STOCK!H3834</f>
        <v>0</v>
      </c>
      <c r="H597" s="30" t="e">
        <f>STOCK!#REF!</f>
        <v>#REF!</v>
      </c>
      <c r="I597" s="30">
        <f>STOCK!I3834</f>
        <v>0</v>
      </c>
      <c r="J597" s="30">
        <f>STOCK!J3834</f>
        <v>0</v>
      </c>
      <c r="K597" s="30" t="e">
        <f>STOCK!#REF!</f>
        <v>#REF!</v>
      </c>
      <c r="L597" s="30">
        <f>STOCK!K3834</f>
        <v>0</v>
      </c>
      <c r="U597" s="30">
        <v>1</v>
      </c>
      <c r="V597" s="30">
        <f>STOCK!O3834</f>
        <v>0</v>
      </c>
      <c r="X597" s="30">
        <v>0</v>
      </c>
      <c r="Y597" s="30">
        <f t="shared" si="11"/>
        <v>0</v>
      </c>
      <c r="AG597" s="30">
        <f>STOCK!A3834</f>
        <v>0</v>
      </c>
      <c r="AI597" s="30">
        <v>0</v>
      </c>
    </row>
    <row r="598" spans="1:35" x14ac:dyDescent="0.15">
      <c r="A598" s="30">
        <f>STOCK!C3835</f>
        <v>0</v>
      </c>
      <c r="B598" s="30">
        <f>STOCK!D3835</f>
        <v>0</v>
      </c>
      <c r="C598" s="30">
        <f>STOCK!E3835</f>
        <v>0</v>
      </c>
      <c r="D598" s="30">
        <f>STOCK!F3835</f>
        <v>0</v>
      </c>
      <c r="E598" s="30">
        <f>STOCK!G3835</f>
        <v>0</v>
      </c>
      <c r="F598" s="30" t="e">
        <f>STOCK!#REF!</f>
        <v>#REF!</v>
      </c>
      <c r="G598" s="30">
        <f>STOCK!H3835</f>
        <v>0</v>
      </c>
      <c r="H598" s="30" t="e">
        <f>STOCK!#REF!</f>
        <v>#REF!</v>
      </c>
      <c r="I598" s="30">
        <f>STOCK!I3835</f>
        <v>0</v>
      </c>
      <c r="J598" s="30">
        <f>STOCK!J3835</f>
        <v>0</v>
      </c>
      <c r="K598" s="30" t="e">
        <f>STOCK!#REF!</f>
        <v>#REF!</v>
      </c>
      <c r="L598" s="30">
        <f>STOCK!K3835</f>
        <v>0</v>
      </c>
      <c r="U598" s="30">
        <v>1</v>
      </c>
      <c r="V598" s="30">
        <f>STOCK!O3835</f>
        <v>0</v>
      </c>
      <c r="X598" s="30">
        <v>0</v>
      </c>
      <c r="Y598" s="30">
        <f t="shared" si="11"/>
        <v>0</v>
      </c>
      <c r="AG598" s="30">
        <f>STOCK!A3835</f>
        <v>0</v>
      </c>
      <c r="AI598" s="30">
        <v>0</v>
      </c>
    </row>
    <row r="599" spans="1:35" x14ac:dyDescent="0.15">
      <c r="A599" s="30">
        <f>STOCK!C3836</f>
        <v>0</v>
      </c>
      <c r="B599" s="30">
        <f>STOCK!D3836</f>
        <v>0</v>
      </c>
      <c r="C599" s="30">
        <f>STOCK!E3836</f>
        <v>0</v>
      </c>
      <c r="D599" s="30">
        <f>STOCK!F3836</f>
        <v>0</v>
      </c>
      <c r="E599" s="30">
        <f>STOCK!G3836</f>
        <v>0</v>
      </c>
      <c r="F599" s="30" t="e">
        <f>STOCK!#REF!</f>
        <v>#REF!</v>
      </c>
      <c r="G599" s="30">
        <f>STOCK!H3836</f>
        <v>0</v>
      </c>
      <c r="H599" s="30" t="e">
        <f>STOCK!#REF!</f>
        <v>#REF!</v>
      </c>
      <c r="I599" s="30">
        <f>STOCK!I3836</f>
        <v>0</v>
      </c>
      <c r="J599" s="30">
        <f>STOCK!J3836</f>
        <v>0</v>
      </c>
      <c r="K599" s="30" t="e">
        <f>STOCK!#REF!</f>
        <v>#REF!</v>
      </c>
      <c r="L599" s="30">
        <f>STOCK!K3836</f>
        <v>0</v>
      </c>
      <c r="U599" s="30">
        <v>1</v>
      </c>
      <c r="V599" s="30">
        <f>STOCK!O3836</f>
        <v>0</v>
      </c>
      <c r="X599" s="30">
        <v>0</v>
      </c>
      <c r="Y599" s="30">
        <f t="shared" si="11"/>
        <v>0</v>
      </c>
      <c r="AG599" s="30">
        <f>STOCK!A3836</f>
        <v>0</v>
      </c>
      <c r="AI599" s="30">
        <v>0</v>
      </c>
    </row>
    <row r="600" spans="1:35" x14ac:dyDescent="0.15">
      <c r="A600" s="30">
        <f>STOCK!C3837</f>
        <v>0</v>
      </c>
      <c r="B600" s="30">
        <f>STOCK!D3837</f>
        <v>0</v>
      </c>
      <c r="C600" s="30">
        <f>STOCK!E3837</f>
        <v>0</v>
      </c>
      <c r="D600" s="30">
        <f>STOCK!F3837</f>
        <v>0</v>
      </c>
      <c r="E600" s="30">
        <f>STOCK!G3837</f>
        <v>0</v>
      </c>
      <c r="F600" s="30" t="e">
        <f>STOCK!#REF!</f>
        <v>#REF!</v>
      </c>
      <c r="G600" s="30">
        <f>STOCK!H3837</f>
        <v>0</v>
      </c>
      <c r="H600" s="30" t="e">
        <f>STOCK!#REF!</f>
        <v>#REF!</v>
      </c>
      <c r="I600" s="30">
        <f>STOCK!I3837</f>
        <v>0</v>
      </c>
      <c r="J600" s="30">
        <f>STOCK!J3837</f>
        <v>0</v>
      </c>
      <c r="K600" s="30" t="e">
        <f>STOCK!#REF!</f>
        <v>#REF!</v>
      </c>
      <c r="L600" s="30">
        <f>STOCK!K3837</f>
        <v>0</v>
      </c>
      <c r="U600" s="30">
        <v>1</v>
      </c>
      <c r="V600" s="30">
        <f>STOCK!O3837</f>
        <v>0</v>
      </c>
      <c r="X600" s="30">
        <v>0</v>
      </c>
      <c r="Y600" s="30">
        <f t="shared" si="11"/>
        <v>0</v>
      </c>
      <c r="AG600" s="30">
        <f>STOCK!A3837</f>
        <v>0</v>
      </c>
      <c r="AI600" s="30">
        <v>0</v>
      </c>
    </row>
    <row r="601" spans="1:35" x14ac:dyDescent="0.15">
      <c r="A601" s="30">
        <f>STOCK!C3838</f>
        <v>0</v>
      </c>
      <c r="B601" s="30">
        <f>STOCK!D3838</f>
        <v>0</v>
      </c>
      <c r="C601" s="30">
        <f>STOCK!E3838</f>
        <v>0</v>
      </c>
      <c r="D601" s="30">
        <f>STOCK!F3838</f>
        <v>0</v>
      </c>
      <c r="E601" s="30">
        <f>STOCK!G3838</f>
        <v>0</v>
      </c>
      <c r="F601" s="30" t="e">
        <f>STOCK!#REF!</f>
        <v>#REF!</v>
      </c>
      <c r="G601" s="30">
        <f>STOCK!H3838</f>
        <v>0</v>
      </c>
      <c r="H601" s="30" t="e">
        <f>STOCK!#REF!</f>
        <v>#REF!</v>
      </c>
      <c r="I601" s="30">
        <f>STOCK!I3838</f>
        <v>0</v>
      </c>
      <c r="J601" s="30">
        <f>STOCK!J3838</f>
        <v>0</v>
      </c>
      <c r="K601" s="30" t="e">
        <f>STOCK!#REF!</f>
        <v>#REF!</v>
      </c>
      <c r="L601" s="30">
        <f>STOCK!K3838</f>
        <v>0</v>
      </c>
      <c r="U601" s="30">
        <v>1</v>
      </c>
      <c r="V601" s="30">
        <f>STOCK!O3838</f>
        <v>0</v>
      </c>
      <c r="X601" s="30">
        <v>0</v>
      </c>
      <c r="Y601" s="30">
        <f t="shared" si="11"/>
        <v>0</v>
      </c>
      <c r="AG601" s="30">
        <f>STOCK!A3838</f>
        <v>0</v>
      </c>
      <c r="AI601" s="30">
        <v>0</v>
      </c>
    </row>
    <row r="602" spans="1:35" x14ac:dyDescent="0.15">
      <c r="A602" s="30">
        <f>STOCK!C3839</f>
        <v>0</v>
      </c>
      <c r="B602" s="30">
        <f>STOCK!D3839</f>
        <v>0</v>
      </c>
      <c r="C602" s="30">
        <f>STOCK!E3839</f>
        <v>0</v>
      </c>
      <c r="D602" s="30">
        <f>STOCK!F3839</f>
        <v>0</v>
      </c>
      <c r="E602" s="30">
        <f>STOCK!G3839</f>
        <v>0</v>
      </c>
      <c r="F602" s="30" t="e">
        <f>STOCK!#REF!</f>
        <v>#REF!</v>
      </c>
      <c r="G602" s="30">
        <f>STOCK!H3839</f>
        <v>0</v>
      </c>
      <c r="H602" s="30" t="e">
        <f>STOCK!#REF!</f>
        <v>#REF!</v>
      </c>
      <c r="I602" s="30">
        <f>STOCK!I3839</f>
        <v>0</v>
      </c>
      <c r="J602" s="30">
        <f>STOCK!J3839</f>
        <v>0</v>
      </c>
      <c r="K602" s="30" t="e">
        <f>STOCK!#REF!</f>
        <v>#REF!</v>
      </c>
      <c r="L602" s="30">
        <f>STOCK!K3839</f>
        <v>0</v>
      </c>
      <c r="U602" s="30">
        <v>1</v>
      </c>
      <c r="V602" s="30">
        <f>STOCK!O3839</f>
        <v>0</v>
      </c>
      <c r="X602" s="30">
        <v>0</v>
      </c>
      <c r="Y602" s="30">
        <f t="shared" si="11"/>
        <v>0</v>
      </c>
      <c r="AG602" s="30">
        <f>STOCK!A3839</f>
        <v>0</v>
      </c>
      <c r="AI602" s="30">
        <v>0</v>
      </c>
    </row>
    <row r="603" spans="1:35" x14ac:dyDescent="0.15">
      <c r="A603" s="30">
        <f>STOCK!C3840</f>
        <v>0</v>
      </c>
      <c r="B603" s="30">
        <f>STOCK!D3840</f>
        <v>0</v>
      </c>
      <c r="C603" s="30">
        <f>STOCK!E3840</f>
        <v>0</v>
      </c>
      <c r="D603" s="30">
        <f>STOCK!F3840</f>
        <v>0</v>
      </c>
      <c r="E603" s="30">
        <f>STOCK!G3840</f>
        <v>0</v>
      </c>
      <c r="F603" s="30" t="e">
        <f>STOCK!#REF!</f>
        <v>#REF!</v>
      </c>
      <c r="G603" s="30">
        <f>STOCK!H3840</f>
        <v>0</v>
      </c>
      <c r="H603" s="30" t="e">
        <f>STOCK!#REF!</f>
        <v>#REF!</v>
      </c>
      <c r="I603" s="30">
        <f>STOCK!I3840</f>
        <v>0</v>
      </c>
      <c r="J603" s="30">
        <f>STOCK!J3840</f>
        <v>0</v>
      </c>
      <c r="K603" s="30" t="e">
        <f>STOCK!#REF!</f>
        <v>#REF!</v>
      </c>
      <c r="L603" s="30">
        <f>STOCK!K3840</f>
        <v>0</v>
      </c>
      <c r="U603" s="30">
        <v>1</v>
      </c>
      <c r="V603" s="30">
        <f>STOCK!O3840</f>
        <v>0</v>
      </c>
      <c r="X603" s="30">
        <v>0</v>
      </c>
      <c r="Y603" s="30">
        <f t="shared" si="11"/>
        <v>0</v>
      </c>
      <c r="AG603" s="30">
        <f>STOCK!A3840</f>
        <v>0</v>
      </c>
      <c r="AI603" s="30">
        <v>0</v>
      </c>
    </row>
    <row r="604" spans="1:35" x14ac:dyDescent="0.15">
      <c r="A604" s="30">
        <f>STOCK!C3841</f>
        <v>0</v>
      </c>
      <c r="B604" s="30">
        <f>STOCK!D3841</f>
        <v>0</v>
      </c>
      <c r="C604" s="30">
        <f>STOCK!E3841</f>
        <v>0</v>
      </c>
      <c r="D604" s="30">
        <f>STOCK!F3841</f>
        <v>0</v>
      </c>
      <c r="E604" s="30">
        <f>STOCK!G3841</f>
        <v>0</v>
      </c>
      <c r="F604" s="30" t="e">
        <f>STOCK!#REF!</f>
        <v>#REF!</v>
      </c>
      <c r="G604" s="30">
        <f>STOCK!H3841</f>
        <v>0</v>
      </c>
      <c r="H604" s="30" t="e">
        <f>STOCK!#REF!</f>
        <v>#REF!</v>
      </c>
      <c r="I604" s="30">
        <f>STOCK!I3841</f>
        <v>0</v>
      </c>
      <c r="J604" s="30">
        <f>STOCK!J3841</f>
        <v>0</v>
      </c>
      <c r="K604" s="30" t="e">
        <f>STOCK!#REF!</f>
        <v>#REF!</v>
      </c>
      <c r="L604" s="30">
        <f>STOCK!K3841</f>
        <v>0</v>
      </c>
      <c r="U604" s="30">
        <v>1</v>
      </c>
      <c r="V604" s="30">
        <f>STOCK!O3841</f>
        <v>0</v>
      </c>
      <c r="X604" s="30">
        <v>0</v>
      </c>
      <c r="Y604" s="30">
        <f t="shared" si="11"/>
        <v>0</v>
      </c>
      <c r="AG604" s="30">
        <f>STOCK!A3841</f>
        <v>0</v>
      </c>
      <c r="AI604" s="30">
        <v>0</v>
      </c>
    </row>
    <row r="605" spans="1:35" x14ac:dyDescent="0.15">
      <c r="A605" s="30">
        <f>STOCK!C3842</f>
        <v>0</v>
      </c>
      <c r="B605" s="30">
        <f>STOCK!D3842</f>
        <v>0</v>
      </c>
      <c r="C605" s="30">
        <f>STOCK!E3842</f>
        <v>0</v>
      </c>
      <c r="D605" s="30">
        <f>STOCK!F3842</f>
        <v>0</v>
      </c>
      <c r="E605" s="30">
        <f>STOCK!G3842</f>
        <v>0</v>
      </c>
      <c r="F605" s="30" t="e">
        <f>STOCK!#REF!</f>
        <v>#REF!</v>
      </c>
      <c r="G605" s="30">
        <f>STOCK!H3842</f>
        <v>0</v>
      </c>
      <c r="H605" s="30" t="e">
        <f>STOCK!#REF!</f>
        <v>#REF!</v>
      </c>
      <c r="I605" s="30">
        <f>STOCK!I3842</f>
        <v>0</v>
      </c>
      <c r="J605" s="30">
        <f>STOCK!J3842</f>
        <v>0</v>
      </c>
      <c r="K605" s="30" t="e">
        <f>STOCK!#REF!</f>
        <v>#REF!</v>
      </c>
      <c r="L605" s="30">
        <f>STOCK!K3842</f>
        <v>0</v>
      </c>
      <c r="U605" s="30">
        <v>1</v>
      </c>
      <c r="V605" s="30">
        <f>STOCK!O3842</f>
        <v>0</v>
      </c>
      <c r="X605" s="30">
        <v>0</v>
      </c>
      <c r="Y605" s="30">
        <f t="shared" si="11"/>
        <v>0</v>
      </c>
      <c r="AG605" s="30">
        <f>STOCK!A3842</f>
        <v>0</v>
      </c>
      <c r="AI605" s="30">
        <v>0</v>
      </c>
    </row>
    <row r="606" spans="1:35" x14ac:dyDescent="0.15">
      <c r="A606" s="30">
        <f>STOCK!C3843</f>
        <v>0</v>
      </c>
      <c r="B606" s="30">
        <f>STOCK!D3843</f>
        <v>0</v>
      </c>
      <c r="C606" s="30">
        <f>STOCK!E3843</f>
        <v>0</v>
      </c>
      <c r="D606" s="30">
        <f>STOCK!F3843</f>
        <v>0</v>
      </c>
      <c r="E606" s="30">
        <f>STOCK!G3843</f>
        <v>0</v>
      </c>
      <c r="F606" s="30" t="e">
        <f>STOCK!#REF!</f>
        <v>#REF!</v>
      </c>
      <c r="G606" s="30">
        <f>STOCK!H3843</f>
        <v>0</v>
      </c>
      <c r="H606" s="30" t="e">
        <f>STOCK!#REF!</f>
        <v>#REF!</v>
      </c>
      <c r="I606" s="30">
        <f>STOCK!I3843</f>
        <v>0</v>
      </c>
      <c r="J606" s="30">
        <f>STOCK!J3843</f>
        <v>0</v>
      </c>
      <c r="K606" s="30" t="e">
        <f>STOCK!#REF!</f>
        <v>#REF!</v>
      </c>
      <c r="L606" s="30">
        <f>STOCK!K3843</f>
        <v>0</v>
      </c>
      <c r="U606" s="30">
        <v>1</v>
      </c>
      <c r="V606" s="30">
        <f>STOCK!O3843</f>
        <v>0</v>
      </c>
      <c r="X606" s="30">
        <v>0</v>
      </c>
      <c r="Y606" s="30">
        <f t="shared" si="11"/>
        <v>0</v>
      </c>
      <c r="AG606" s="30">
        <f>STOCK!A3843</f>
        <v>0</v>
      </c>
      <c r="AI606" s="30">
        <v>0</v>
      </c>
    </row>
    <row r="607" spans="1:35" x14ac:dyDescent="0.15">
      <c r="A607" s="30">
        <f>STOCK!C3844</f>
        <v>0</v>
      </c>
      <c r="B607" s="30">
        <f>STOCK!D3844</f>
        <v>0</v>
      </c>
      <c r="C607" s="30">
        <f>STOCK!E3844</f>
        <v>0</v>
      </c>
      <c r="D607" s="30">
        <f>STOCK!F3844</f>
        <v>0</v>
      </c>
      <c r="E607" s="30">
        <f>STOCK!G3844</f>
        <v>0</v>
      </c>
      <c r="F607" s="30" t="e">
        <f>STOCK!#REF!</f>
        <v>#REF!</v>
      </c>
      <c r="G607" s="30">
        <f>STOCK!H3844</f>
        <v>0</v>
      </c>
      <c r="H607" s="30" t="e">
        <f>STOCK!#REF!</f>
        <v>#REF!</v>
      </c>
      <c r="I607" s="30">
        <f>STOCK!I3844</f>
        <v>0</v>
      </c>
      <c r="J607" s="30">
        <f>STOCK!J3844</f>
        <v>0</v>
      </c>
      <c r="K607" s="30" t="e">
        <f>STOCK!#REF!</f>
        <v>#REF!</v>
      </c>
      <c r="L607" s="30">
        <f>STOCK!K3844</f>
        <v>0</v>
      </c>
      <c r="U607" s="30">
        <v>1</v>
      </c>
      <c r="V607" s="30">
        <f>STOCK!O3844</f>
        <v>0</v>
      </c>
      <c r="X607" s="30">
        <v>0</v>
      </c>
      <c r="Y607" s="30">
        <f t="shared" si="11"/>
        <v>0</v>
      </c>
      <c r="AG607" s="30">
        <f>STOCK!A3844</f>
        <v>0</v>
      </c>
      <c r="AI607" s="30">
        <v>0</v>
      </c>
    </row>
    <row r="608" spans="1:35" x14ac:dyDescent="0.15">
      <c r="A608" s="30">
        <f>STOCK!C3845</f>
        <v>0</v>
      </c>
      <c r="B608" s="30">
        <f>STOCK!D3845</f>
        <v>0</v>
      </c>
      <c r="C608" s="30">
        <f>STOCK!E3845</f>
        <v>0</v>
      </c>
      <c r="D608" s="30">
        <f>STOCK!F3845</f>
        <v>0</v>
      </c>
      <c r="E608" s="30">
        <f>STOCK!G3845</f>
        <v>0</v>
      </c>
      <c r="F608" s="30" t="e">
        <f>STOCK!#REF!</f>
        <v>#REF!</v>
      </c>
      <c r="G608" s="30">
        <f>STOCK!H3845</f>
        <v>0</v>
      </c>
      <c r="H608" s="30" t="e">
        <f>STOCK!#REF!</f>
        <v>#REF!</v>
      </c>
      <c r="I608" s="30">
        <f>STOCK!I3845</f>
        <v>0</v>
      </c>
      <c r="J608" s="30">
        <f>STOCK!J3845</f>
        <v>0</v>
      </c>
      <c r="K608" s="30" t="e">
        <f>STOCK!#REF!</f>
        <v>#REF!</v>
      </c>
      <c r="L608" s="30">
        <f>STOCK!K3845</f>
        <v>0</v>
      </c>
      <c r="U608" s="30">
        <v>1</v>
      </c>
      <c r="V608" s="30">
        <f>STOCK!O3845</f>
        <v>0</v>
      </c>
      <c r="X608" s="30">
        <v>0</v>
      </c>
      <c r="Y608" s="30">
        <f t="shared" si="11"/>
        <v>0</v>
      </c>
      <c r="AG608" s="30">
        <f>STOCK!A3845</f>
        <v>0</v>
      </c>
      <c r="AI608" s="30">
        <v>0</v>
      </c>
    </row>
    <row r="609" spans="1:35" x14ac:dyDescent="0.15">
      <c r="A609" s="30">
        <f>STOCK!C3846</f>
        <v>0</v>
      </c>
      <c r="B609" s="30">
        <f>STOCK!D3846</f>
        <v>0</v>
      </c>
      <c r="C609" s="30">
        <f>STOCK!E3846</f>
        <v>0</v>
      </c>
      <c r="D609" s="30">
        <f>STOCK!F3846</f>
        <v>0</v>
      </c>
      <c r="E609" s="30">
        <f>STOCK!G3846</f>
        <v>0</v>
      </c>
      <c r="F609" s="30" t="e">
        <f>STOCK!#REF!</f>
        <v>#REF!</v>
      </c>
      <c r="G609" s="30">
        <f>STOCK!H3846</f>
        <v>0</v>
      </c>
      <c r="H609" s="30" t="e">
        <f>STOCK!#REF!</f>
        <v>#REF!</v>
      </c>
      <c r="I609" s="30">
        <f>STOCK!I3846</f>
        <v>0</v>
      </c>
      <c r="J609" s="30">
        <f>STOCK!J3846</f>
        <v>0</v>
      </c>
      <c r="K609" s="30" t="e">
        <f>STOCK!#REF!</f>
        <v>#REF!</v>
      </c>
      <c r="L609" s="30">
        <f>STOCK!K3846</f>
        <v>0</v>
      </c>
      <c r="U609" s="30">
        <v>1</v>
      </c>
      <c r="V609" s="30">
        <f>STOCK!O3846</f>
        <v>0</v>
      </c>
      <c r="X609" s="30">
        <v>0</v>
      </c>
      <c r="Y609" s="30">
        <f t="shared" si="11"/>
        <v>0</v>
      </c>
      <c r="AG609" s="30">
        <f>STOCK!A3846</f>
        <v>0</v>
      </c>
      <c r="AI609" s="30">
        <v>0</v>
      </c>
    </row>
    <row r="610" spans="1:35" x14ac:dyDescent="0.15">
      <c r="A610" s="30">
        <f>STOCK!C3847</f>
        <v>0</v>
      </c>
      <c r="B610" s="30">
        <f>STOCK!D3847</f>
        <v>0</v>
      </c>
      <c r="C610" s="30">
        <f>STOCK!E3847</f>
        <v>0</v>
      </c>
      <c r="D610" s="30">
        <f>STOCK!F3847</f>
        <v>0</v>
      </c>
      <c r="E610" s="30">
        <f>STOCK!G3847</f>
        <v>0</v>
      </c>
      <c r="F610" s="30" t="e">
        <f>STOCK!#REF!</f>
        <v>#REF!</v>
      </c>
      <c r="G610" s="30">
        <f>STOCK!H3847</f>
        <v>0</v>
      </c>
      <c r="H610" s="30" t="e">
        <f>STOCK!#REF!</f>
        <v>#REF!</v>
      </c>
      <c r="I610" s="30">
        <f>STOCK!I3847</f>
        <v>0</v>
      </c>
      <c r="J610" s="30">
        <f>STOCK!J3847</f>
        <v>0</v>
      </c>
      <c r="K610" s="30" t="e">
        <f>STOCK!#REF!</f>
        <v>#REF!</v>
      </c>
      <c r="L610" s="30">
        <f>STOCK!K3847</f>
        <v>0</v>
      </c>
      <c r="U610" s="30">
        <v>1</v>
      </c>
      <c r="V610" s="30">
        <f>STOCK!O3847</f>
        <v>0</v>
      </c>
      <c r="X610" s="30">
        <v>0</v>
      </c>
      <c r="Y610" s="30">
        <f t="shared" si="11"/>
        <v>0</v>
      </c>
      <c r="AG610" s="30">
        <f>STOCK!A3847</f>
        <v>0</v>
      </c>
      <c r="AI610" s="30">
        <v>0</v>
      </c>
    </row>
    <row r="611" spans="1:35" x14ac:dyDescent="0.15">
      <c r="A611" s="30">
        <f>STOCK!C3848</f>
        <v>0</v>
      </c>
      <c r="B611" s="30">
        <f>STOCK!D3848</f>
        <v>0</v>
      </c>
      <c r="C611" s="30">
        <f>STOCK!E3848</f>
        <v>0</v>
      </c>
      <c r="D611" s="30">
        <f>STOCK!F3848</f>
        <v>0</v>
      </c>
      <c r="E611" s="30">
        <f>STOCK!G3848</f>
        <v>0</v>
      </c>
      <c r="F611" s="30" t="e">
        <f>STOCK!#REF!</f>
        <v>#REF!</v>
      </c>
      <c r="G611" s="30">
        <f>STOCK!H3848</f>
        <v>0</v>
      </c>
      <c r="H611" s="30" t="e">
        <f>STOCK!#REF!</f>
        <v>#REF!</v>
      </c>
      <c r="I611" s="30">
        <f>STOCK!I3848</f>
        <v>0</v>
      </c>
      <c r="J611" s="30">
        <f>STOCK!J3848</f>
        <v>0</v>
      </c>
      <c r="K611" s="30" t="e">
        <f>STOCK!#REF!</f>
        <v>#REF!</v>
      </c>
      <c r="L611" s="30">
        <f>STOCK!K3848</f>
        <v>0</v>
      </c>
      <c r="U611" s="30">
        <v>1</v>
      </c>
      <c r="V611" s="30">
        <f>STOCK!O3848</f>
        <v>0</v>
      </c>
      <c r="X611" s="30">
        <v>0</v>
      </c>
      <c r="Y611" s="30">
        <f t="shared" si="11"/>
        <v>0</v>
      </c>
      <c r="AG611" s="30">
        <f>STOCK!A3848</f>
        <v>0</v>
      </c>
      <c r="AI611" s="30">
        <v>0</v>
      </c>
    </row>
    <row r="612" spans="1:35" x14ac:dyDescent="0.15">
      <c r="A612" s="30">
        <f>STOCK!C3849</f>
        <v>0</v>
      </c>
      <c r="B612" s="30">
        <f>STOCK!D3849</f>
        <v>0</v>
      </c>
      <c r="C612" s="30">
        <f>STOCK!E3849</f>
        <v>0</v>
      </c>
      <c r="D612" s="30">
        <f>STOCK!F3849</f>
        <v>0</v>
      </c>
      <c r="E612" s="30">
        <f>STOCK!G3849</f>
        <v>0</v>
      </c>
      <c r="F612" s="30" t="e">
        <f>STOCK!#REF!</f>
        <v>#REF!</v>
      </c>
      <c r="G612" s="30">
        <f>STOCK!H3849</f>
        <v>0</v>
      </c>
      <c r="H612" s="30" t="e">
        <f>STOCK!#REF!</f>
        <v>#REF!</v>
      </c>
      <c r="I612" s="30">
        <f>STOCK!I3849</f>
        <v>0</v>
      </c>
      <c r="J612" s="30">
        <f>STOCK!J3849</f>
        <v>0</v>
      </c>
      <c r="K612" s="30" t="e">
        <f>STOCK!#REF!</f>
        <v>#REF!</v>
      </c>
      <c r="L612" s="30">
        <f>STOCK!K3849</f>
        <v>0</v>
      </c>
      <c r="U612" s="30">
        <v>1</v>
      </c>
      <c r="V612" s="30">
        <f>STOCK!O3849</f>
        <v>0</v>
      </c>
      <c r="X612" s="30">
        <v>0</v>
      </c>
      <c r="Y612" s="30">
        <f t="shared" si="11"/>
        <v>0</v>
      </c>
      <c r="AG612" s="30">
        <f>STOCK!A3849</f>
        <v>0</v>
      </c>
      <c r="AI612" s="30">
        <v>0</v>
      </c>
    </row>
    <row r="613" spans="1:35" x14ac:dyDescent="0.15">
      <c r="A613" s="30">
        <f>STOCK!C3850</f>
        <v>0</v>
      </c>
      <c r="B613" s="30">
        <f>STOCK!D3850</f>
        <v>0</v>
      </c>
      <c r="C613" s="30">
        <f>STOCK!E3850</f>
        <v>0</v>
      </c>
      <c r="D613" s="30">
        <f>STOCK!F3850</f>
        <v>0</v>
      </c>
      <c r="E613" s="30">
        <f>STOCK!G3850</f>
        <v>0</v>
      </c>
      <c r="F613" s="30" t="e">
        <f>STOCK!#REF!</f>
        <v>#REF!</v>
      </c>
      <c r="G613" s="30">
        <f>STOCK!H3850</f>
        <v>0</v>
      </c>
      <c r="H613" s="30" t="e">
        <f>STOCK!#REF!</f>
        <v>#REF!</v>
      </c>
      <c r="I613" s="30">
        <f>STOCK!I3850</f>
        <v>0</v>
      </c>
      <c r="J613" s="30">
        <f>STOCK!J3850</f>
        <v>0</v>
      </c>
      <c r="K613" s="30" t="e">
        <f>STOCK!#REF!</f>
        <v>#REF!</v>
      </c>
      <c r="L613" s="30">
        <f>STOCK!K3850</f>
        <v>0</v>
      </c>
      <c r="U613" s="30">
        <v>1</v>
      </c>
      <c r="V613" s="30">
        <f>STOCK!O3850</f>
        <v>0</v>
      </c>
      <c r="X613" s="30">
        <v>0</v>
      </c>
      <c r="Y613" s="30">
        <f t="shared" si="11"/>
        <v>0</v>
      </c>
      <c r="AG613" s="30">
        <f>STOCK!A3850</f>
        <v>0</v>
      </c>
      <c r="AI613" s="30">
        <v>0</v>
      </c>
    </row>
    <row r="614" spans="1:35" x14ac:dyDescent="0.15">
      <c r="A614" s="30">
        <f>STOCK!C3851</f>
        <v>0</v>
      </c>
      <c r="B614" s="30">
        <f>STOCK!D3851</f>
        <v>0</v>
      </c>
      <c r="C614" s="30">
        <f>STOCK!E3851</f>
        <v>0</v>
      </c>
      <c r="D614" s="30">
        <f>STOCK!F3851</f>
        <v>0</v>
      </c>
      <c r="E614" s="30">
        <f>STOCK!G3851</f>
        <v>0</v>
      </c>
      <c r="F614" s="30" t="e">
        <f>STOCK!#REF!</f>
        <v>#REF!</v>
      </c>
      <c r="G614" s="30">
        <f>STOCK!H3851</f>
        <v>0</v>
      </c>
      <c r="H614" s="30" t="e">
        <f>STOCK!#REF!</f>
        <v>#REF!</v>
      </c>
      <c r="I614" s="30">
        <f>STOCK!I3851</f>
        <v>0</v>
      </c>
      <c r="J614" s="30">
        <f>STOCK!J3851</f>
        <v>0</v>
      </c>
      <c r="K614" s="30" t="e">
        <f>STOCK!#REF!</f>
        <v>#REF!</v>
      </c>
      <c r="L614" s="30">
        <f>STOCK!K3851</f>
        <v>0</v>
      </c>
      <c r="U614" s="30">
        <v>1</v>
      </c>
      <c r="V614" s="30">
        <f>STOCK!O3851</f>
        <v>0</v>
      </c>
      <c r="X614" s="30">
        <v>0</v>
      </c>
      <c r="Y614" s="30">
        <f t="shared" si="11"/>
        <v>0</v>
      </c>
      <c r="AG614" s="30">
        <f>STOCK!A3851</f>
        <v>0</v>
      </c>
      <c r="AI614" s="30">
        <v>0</v>
      </c>
    </row>
    <row r="615" spans="1:35" x14ac:dyDescent="0.15">
      <c r="A615" s="30">
        <f>STOCK!C3852</f>
        <v>0</v>
      </c>
      <c r="B615" s="30">
        <f>STOCK!D3852</f>
        <v>0</v>
      </c>
      <c r="C615" s="30">
        <f>STOCK!E3852</f>
        <v>0</v>
      </c>
      <c r="D615" s="30">
        <f>STOCK!F3852</f>
        <v>0</v>
      </c>
      <c r="E615" s="30">
        <f>STOCK!G3852</f>
        <v>0</v>
      </c>
      <c r="F615" s="30" t="e">
        <f>STOCK!#REF!</f>
        <v>#REF!</v>
      </c>
      <c r="G615" s="30">
        <f>STOCK!H3852</f>
        <v>0</v>
      </c>
      <c r="H615" s="30" t="e">
        <f>STOCK!#REF!</f>
        <v>#REF!</v>
      </c>
      <c r="I615" s="30">
        <f>STOCK!I3852</f>
        <v>0</v>
      </c>
      <c r="J615" s="30">
        <f>STOCK!J3852</f>
        <v>0</v>
      </c>
      <c r="K615" s="30" t="e">
        <f>STOCK!#REF!</f>
        <v>#REF!</v>
      </c>
      <c r="L615" s="30">
        <f>STOCK!K3852</f>
        <v>0</v>
      </c>
      <c r="U615" s="30">
        <v>1</v>
      </c>
      <c r="V615" s="30">
        <f>STOCK!O3852</f>
        <v>0</v>
      </c>
      <c r="X615" s="30">
        <v>0</v>
      </c>
      <c r="Y615" s="30">
        <f t="shared" si="11"/>
        <v>0</v>
      </c>
      <c r="AG615" s="30">
        <f>STOCK!A3852</f>
        <v>0</v>
      </c>
      <c r="AI615" s="30">
        <v>0</v>
      </c>
    </row>
    <row r="616" spans="1:35" x14ac:dyDescent="0.15">
      <c r="A616" s="30">
        <f>STOCK!C3853</f>
        <v>0</v>
      </c>
      <c r="B616" s="30">
        <f>STOCK!D3853</f>
        <v>0</v>
      </c>
      <c r="C616" s="30">
        <f>STOCK!E3853</f>
        <v>0</v>
      </c>
      <c r="D616" s="30">
        <f>STOCK!F3853</f>
        <v>0</v>
      </c>
      <c r="E616" s="30">
        <f>STOCK!G3853</f>
        <v>0</v>
      </c>
      <c r="F616" s="30" t="e">
        <f>STOCK!#REF!</f>
        <v>#REF!</v>
      </c>
      <c r="G616" s="30">
        <f>STOCK!H3853</f>
        <v>0</v>
      </c>
      <c r="H616" s="30" t="e">
        <f>STOCK!#REF!</f>
        <v>#REF!</v>
      </c>
      <c r="I616" s="30">
        <f>STOCK!I3853</f>
        <v>0</v>
      </c>
      <c r="J616" s="30">
        <f>STOCK!J3853</f>
        <v>0</v>
      </c>
      <c r="K616" s="30" t="e">
        <f>STOCK!#REF!</f>
        <v>#REF!</v>
      </c>
      <c r="L616" s="30">
        <f>STOCK!K3853</f>
        <v>0</v>
      </c>
      <c r="U616" s="30">
        <v>1</v>
      </c>
      <c r="V616" s="30">
        <f>STOCK!O3853</f>
        <v>0</v>
      </c>
      <c r="X616" s="30">
        <v>0</v>
      </c>
      <c r="Y616" s="30">
        <f t="shared" si="11"/>
        <v>0</v>
      </c>
      <c r="AG616" s="30">
        <f>STOCK!A3853</f>
        <v>0</v>
      </c>
      <c r="AI616" s="30">
        <v>0</v>
      </c>
    </row>
    <row r="617" spans="1:35" x14ac:dyDescent="0.15">
      <c r="A617" s="30">
        <f>STOCK!C3854</f>
        <v>0</v>
      </c>
      <c r="B617" s="30">
        <f>STOCK!D3854</f>
        <v>0</v>
      </c>
      <c r="C617" s="30">
        <f>STOCK!E3854</f>
        <v>0</v>
      </c>
      <c r="D617" s="30">
        <f>STOCK!F3854</f>
        <v>0</v>
      </c>
      <c r="E617" s="30">
        <f>STOCK!G3854</f>
        <v>0</v>
      </c>
      <c r="F617" s="30" t="e">
        <f>STOCK!#REF!</f>
        <v>#REF!</v>
      </c>
      <c r="G617" s="30">
        <f>STOCK!H3854</f>
        <v>0</v>
      </c>
      <c r="H617" s="30" t="e">
        <f>STOCK!#REF!</f>
        <v>#REF!</v>
      </c>
      <c r="I617" s="30">
        <f>STOCK!I3854</f>
        <v>0</v>
      </c>
      <c r="J617" s="30">
        <f>STOCK!J3854</f>
        <v>0</v>
      </c>
      <c r="K617" s="30" t="e">
        <f>STOCK!#REF!</f>
        <v>#REF!</v>
      </c>
      <c r="L617" s="30">
        <f>STOCK!K3854</f>
        <v>0</v>
      </c>
      <c r="U617" s="30">
        <v>1</v>
      </c>
      <c r="V617" s="30">
        <f>STOCK!O3854</f>
        <v>0</v>
      </c>
      <c r="X617" s="30">
        <v>0</v>
      </c>
      <c r="Y617" s="30">
        <f t="shared" si="11"/>
        <v>0</v>
      </c>
      <c r="AG617" s="30">
        <f>STOCK!A3854</f>
        <v>0</v>
      </c>
      <c r="AI617" s="30">
        <v>0</v>
      </c>
    </row>
    <row r="618" spans="1:35" x14ac:dyDescent="0.15">
      <c r="A618" s="30">
        <f>STOCK!C3855</f>
        <v>0</v>
      </c>
      <c r="B618" s="30">
        <f>STOCK!D3855</f>
        <v>0</v>
      </c>
      <c r="C618" s="30">
        <f>STOCK!E3855</f>
        <v>0</v>
      </c>
      <c r="D618" s="30">
        <f>STOCK!F3855</f>
        <v>0</v>
      </c>
      <c r="E618" s="30">
        <f>STOCK!G3855</f>
        <v>0</v>
      </c>
      <c r="F618" s="30" t="e">
        <f>STOCK!#REF!</f>
        <v>#REF!</v>
      </c>
      <c r="G618" s="30">
        <f>STOCK!H3855</f>
        <v>0</v>
      </c>
      <c r="H618" s="30" t="e">
        <f>STOCK!#REF!</f>
        <v>#REF!</v>
      </c>
      <c r="I618" s="30">
        <f>STOCK!I3855</f>
        <v>0</v>
      </c>
      <c r="J618" s="30">
        <f>STOCK!J3855</f>
        <v>0</v>
      </c>
      <c r="K618" s="30" t="e">
        <f>STOCK!#REF!</f>
        <v>#REF!</v>
      </c>
      <c r="L618" s="30">
        <f>STOCK!K3855</f>
        <v>0</v>
      </c>
      <c r="U618" s="30">
        <v>1</v>
      </c>
      <c r="V618" s="30">
        <f>STOCK!O3855</f>
        <v>0</v>
      </c>
      <c r="X618" s="30">
        <v>0</v>
      </c>
      <c r="Y618" s="30">
        <f t="shared" si="11"/>
        <v>0</v>
      </c>
      <c r="AG618" s="30">
        <f>STOCK!A3855</f>
        <v>0</v>
      </c>
      <c r="AI618" s="30">
        <v>0</v>
      </c>
    </row>
    <row r="619" spans="1:35" x14ac:dyDescent="0.15">
      <c r="A619" s="30">
        <f>STOCK!C3856</f>
        <v>0</v>
      </c>
      <c r="B619" s="30">
        <f>STOCK!D3856</f>
        <v>0</v>
      </c>
      <c r="C619" s="30">
        <f>STOCK!E3856</f>
        <v>0</v>
      </c>
      <c r="D619" s="30">
        <f>STOCK!F3856</f>
        <v>0</v>
      </c>
      <c r="E619" s="30">
        <f>STOCK!G3856</f>
        <v>0</v>
      </c>
      <c r="F619" s="30" t="e">
        <f>STOCK!#REF!</f>
        <v>#REF!</v>
      </c>
      <c r="G619" s="30">
        <f>STOCK!H3856</f>
        <v>0</v>
      </c>
      <c r="H619" s="30" t="e">
        <f>STOCK!#REF!</f>
        <v>#REF!</v>
      </c>
      <c r="I619" s="30">
        <f>STOCK!I3856</f>
        <v>0</v>
      </c>
      <c r="J619" s="30">
        <f>STOCK!J3856</f>
        <v>0</v>
      </c>
      <c r="K619" s="30" t="e">
        <f>STOCK!#REF!</f>
        <v>#REF!</v>
      </c>
      <c r="L619" s="30">
        <f>STOCK!K3856</f>
        <v>0</v>
      </c>
      <c r="U619" s="30">
        <v>1</v>
      </c>
      <c r="V619" s="30">
        <f>STOCK!O3856</f>
        <v>0</v>
      </c>
      <c r="X619" s="30">
        <v>0</v>
      </c>
      <c r="Y619" s="30">
        <f t="shared" si="11"/>
        <v>0</v>
      </c>
      <c r="AG619" s="30">
        <f>STOCK!A3856</f>
        <v>0</v>
      </c>
      <c r="AI619" s="30">
        <v>0</v>
      </c>
    </row>
    <row r="620" spans="1:35" x14ac:dyDescent="0.15">
      <c r="A620" s="30">
        <f>STOCK!C3857</f>
        <v>0</v>
      </c>
      <c r="B620" s="30">
        <f>STOCK!D3857</f>
        <v>0</v>
      </c>
      <c r="C620" s="30">
        <f>STOCK!E3857</f>
        <v>0</v>
      </c>
      <c r="D620" s="30">
        <f>STOCK!F3857</f>
        <v>0</v>
      </c>
      <c r="E620" s="30">
        <f>STOCK!G3857</f>
        <v>0</v>
      </c>
      <c r="F620" s="30" t="e">
        <f>STOCK!#REF!</f>
        <v>#REF!</v>
      </c>
      <c r="G620" s="30">
        <f>STOCK!H3857</f>
        <v>0</v>
      </c>
      <c r="H620" s="30" t="e">
        <f>STOCK!#REF!</f>
        <v>#REF!</v>
      </c>
      <c r="I620" s="30">
        <f>STOCK!I3857</f>
        <v>0</v>
      </c>
      <c r="J620" s="30">
        <f>STOCK!J3857</f>
        <v>0</v>
      </c>
      <c r="K620" s="30" t="e">
        <f>STOCK!#REF!</f>
        <v>#REF!</v>
      </c>
      <c r="L620" s="30">
        <f>STOCK!K3857</f>
        <v>0</v>
      </c>
      <c r="U620" s="30">
        <v>1</v>
      </c>
      <c r="V620" s="30">
        <f>STOCK!O3857</f>
        <v>0</v>
      </c>
      <c r="X620" s="30">
        <v>0</v>
      </c>
      <c r="Y620" s="30">
        <f t="shared" si="11"/>
        <v>0</v>
      </c>
      <c r="AG620" s="30">
        <f>STOCK!A3857</f>
        <v>0</v>
      </c>
      <c r="AI620" s="30">
        <v>0</v>
      </c>
    </row>
    <row r="621" spans="1:35" x14ac:dyDescent="0.15">
      <c r="A621" s="30">
        <f>STOCK!C3858</f>
        <v>0</v>
      </c>
      <c r="B621" s="30">
        <f>STOCK!D3858</f>
        <v>0</v>
      </c>
      <c r="C621" s="30">
        <f>STOCK!E3858</f>
        <v>0</v>
      </c>
      <c r="D621" s="30">
        <f>STOCK!F3858</f>
        <v>0</v>
      </c>
      <c r="E621" s="30">
        <f>STOCK!G3858</f>
        <v>0</v>
      </c>
      <c r="F621" s="30" t="e">
        <f>STOCK!#REF!</f>
        <v>#REF!</v>
      </c>
      <c r="G621" s="30">
        <f>STOCK!H3858</f>
        <v>0</v>
      </c>
      <c r="H621" s="30" t="e">
        <f>STOCK!#REF!</f>
        <v>#REF!</v>
      </c>
      <c r="I621" s="30">
        <f>STOCK!I3858</f>
        <v>0</v>
      </c>
      <c r="J621" s="30">
        <f>STOCK!J3858</f>
        <v>0</v>
      </c>
      <c r="K621" s="30" t="e">
        <f>STOCK!#REF!</f>
        <v>#REF!</v>
      </c>
      <c r="L621" s="30">
        <f>STOCK!K3858</f>
        <v>0</v>
      </c>
      <c r="U621" s="30">
        <v>1</v>
      </c>
      <c r="V621" s="30">
        <f>STOCK!O3858</f>
        <v>0</v>
      </c>
      <c r="X621" s="30">
        <v>0</v>
      </c>
      <c r="Y621" s="30">
        <f t="shared" si="11"/>
        <v>0</v>
      </c>
      <c r="AG621" s="30">
        <f>STOCK!A3858</f>
        <v>0</v>
      </c>
      <c r="AI621" s="30">
        <v>0</v>
      </c>
    </row>
    <row r="622" spans="1:35" x14ac:dyDescent="0.15">
      <c r="A622" s="30">
        <f>STOCK!C3859</f>
        <v>0</v>
      </c>
      <c r="B622" s="30">
        <f>STOCK!D3859</f>
        <v>0</v>
      </c>
      <c r="C622" s="30">
        <f>STOCK!E3859</f>
        <v>0</v>
      </c>
      <c r="D622" s="30">
        <f>STOCK!F3859</f>
        <v>0</v>
      </c>
      <c r="E622" s="30">
        <f>STOCK!G3859</f>
        <v>0</v>
      </c>
      <c r="F622" s="30" t="e">
        <f>STOCK!#REF!</f>
        <v>#REF!</v>
      </c>
      <c r="G622" s="30">
        <f>STOCK!H3859</f>
        <v>0</v>
      </c>
      <c r="H622" s="30" t="e">
        <f>STOCK!#REF!</f>
        <v>#REF!</v>
      </c>
      <c r="I622" s="30">
        <f>STOCK!I3859</f>
        <v>0</v>
      </c>
      <c r="J622" s="30">
        <f>STOCK!J3859</f>
        <v>0</v>
      </c>
      <c r="K622" s="30" t="e">
        <f>STOCK!#REF!</f>
        <v>#REF!</v>
      </c>
      <c r="L622" s="30">
        <f>STOCK!K3859</f>
        <v>0</v>
      </c>
      <c r="U622" s="30">
        <v>1</v>
      </c>
      <c r="V622" s="30">
        <f>STOCK!O3859</f>
        <v>0</v>
      </c>
      <c r="X622" s="30">
        <v>0</v>
      </c>
      <c r="Y622" s="30">
        <f t="shared" si="11"/>
        <v>0</v>
      </c>
      <c r="AG622" s="30">
        <f>STOCK!A3859</f>
        <v>0</v>
      </c>
      <c r="AI622" s="30">
        <v>0</v>
      </c>
    </row>
    <row r="623" spans="1:35" x14ac:dyDescent="0.15">
      <c r="A623" s="30">
        <f>STOCK!C3860</f>
        <v>0</v>
      </c>
      <c r="B623" s="30">
        <f>STOCK!D3860</f>
        <v>0</v>
      </c>
      <c r="C623" s="30">
        <f>STOCK!E3860</f>
        <v>0</v>
      </c>
      <c r="D623" s="30">
        <f>STOCK!F3860</f>
        <v>0</v>
      </c>
      <c r="E623" s="30">
        <f>STOCK!G3860</f>
        <v>0</v>
      </c>
      <c r="F623" s="30" t="e">
        <f>STOCK!#REF!</f>
        <v>#REF!</v>
      </c>
      <c r="G623" s="30">
        <f>STOCK!H3860</f>
        <v>0</v>
      </c>
      <c r="H623" s="30" t="e">
        <f>STOCK!#REF!</f>
        <v>#REF!</v>
      </c>
      <c r="I623" s="30">
        <f>STOCK!I3860</f>
        <v>0</v>
      </c>
      <c r="J623" s="30">
        <f>STOCK!J3860</f>
        <v>0</v>
      </c>
      <c r="K623" s="30" t="e">
        <f>STOCK!#REF!</f>
        <v>#REF!</v>
      </c>
      <c r="L623" s="30">
        <f>STOCK!K3860</f>
        <v>0</v>
      </c>
      <c r="U623" s="30">
        <v>1</v>
      </c>
      <c r="V623" s="30">
        <f>STOCK!O3860</f>
        <v>0</v>
      </c>
      <c r="X623" s="30">
        <v>0</v>
      </c>
      <c r="Y623" s="30">
        <f t="shared" si="11"/>
        <v>0</v>
      </c>
      <c r="AG623" s="30">
        <f>STOCK!A3860</f>
        <v>0</v>
      </c>
      <c r="AI623" s="30">
        <v>0</v>
      </c>
    </row>
    <row r="624" spans="1:35" x14ac:dyDescent="0.15">
      <c r="A624" s="30">
        <f>STOCK!C3861</f>
        <v>0</v>
      </c>
      <c r="B624" s="30">
        <f>STOCK!D3861</f>
        <v>0</v>
      </c>
      <c r="C624" s="30">
        <f>STOCK!E3861</f>
        <v>0</v>
      </c>
      <c r="D624" s="30">
        <f>STOCK!F3861</f>
        <v>0</v>
      </c>
      <c r="E624" s="30">
        <f>STOCK!G3861</f>
        <v>0</v>
      </c>
      <c r="F624" s="30" t="e">
        <f>STOCK!#REF!</f>
        <v>#REF!</v>
      </c>
      <c r="G624" s="30">
        <f>STOCK!H3861</f>
        <v>0</v>
      </c>
      <c r="H624" s="30" t="e">
        <f>STOCK!#REF!</f>
        <v>#REF!</v>
      </c>
      <c r="I624" s="30">
        <f>STOCK!I3861</f>
        <v>0</v>
      </c>
      <c r="J624" s="30">
        <f>STOCK!J3861</f>
        <v>0</v>
      </c>
      <c r="K624" s="30" t="e">
        <f>STOCK!#REF!</f>
        <v>#REF!</v>
      </c>
      <c r="L624" s="30">
        <f>STOCK!K3861</f>
        <v>0</v>
      </c>
      <c r="U624" s="30">
        <v>1</v>
      </c>
      <c r="V624" s="30">
        <f>STOCK!O3861</f>
        <v>0</v>
      </c>
      <c r="X624" s="30">
        <v>0</v>
      </c>
      <c r="Y624" s="30">
        <f t="shared" si="11"/>
        <v>0</v>
      </c>
      <c r="AG624" s="30">
        <f>STOCK!A3861</f>
        <v>0</v>
      </c>
      <c r="AI624" s="30">
        <v>0</v>
      </c>
    </row>
    <row r="625" spans="1:35" x14ac:dyDescent="0.15">
      <c r="A625" s="30">
        <f>STOCK!C3862</f>
        <v>0</v>
      </c>
      <c r="B625" s="30">
        <f>STOCK!D3862</f>
        <v>0</v>
      </c>
      <c r="C625" s="30">
        <f>STOCK!E3862</f>
        <v>0</v>
      </c>
      <c r="D625" s="30">
        <f>STOCK!F3862</f>
        <v>0</v>
      </c>
      <c r="E625" s="30">
        <f>STOCK!G3862</f>
        <v>0</v>
      </c>
      <c r="F625" s="30" t="e">
        <f>STOCK!#REF!</f>
        <v>#REF!</v>
      </c>
      <c r="G625" s="30">
        <f>STOCK!H3862</f>
        <v>0</v>
      </c>
      <c r="H625" s="30" t="e">
        <f>STOCK!#REF!</f>
        <v>#REF!</v>
      </c>
      <c r="I625" s="30">
        <f>STOCK!I3862</f>
        <v>0</v>
      </c>
      <c r="J625" s="30">
        <f>STOCK!J3862</f>
        <v>0</v>
      </c>
      <c r="K625" s="30" t="e">
        <f>STOCK!#REF!</f>
        <v>#REF!</v>
      </c>
      <c r="L625" s="30">
        <f>STOCK!K3862</f>
        <v>0</v>
      </c>
      <c r="U625" s="30">
        <v>1</v>
      </c>
      <c r="V625" s="30">
        <f>STOCK!O3862</f>
        <v>0</v>
      </c>
      <c r="X625" s="30">
        <v>0</v>
      </c>
      <c r="Y625" s="30">
        <f t="shared" si="11"/>
        <v>0</v>
      </c>
      <c r="AG625" s="30">
        <f>STOCK!A3862</f>
        <v>0</v>
      </c>
      <c r="AI625" s="30">
        <v>0</v>
      </c>
    </row>
    <row r="626" spans="1:35" x14ac:dyDescent="0.15">
      <c r="A626" s="30">
        <f>STOCK!C3863</f>
        <v>0</v>
      </c>
      <c r="B626" s="30">
        <f>STOCK!D3863</f>
        <v>0</v>
      </c>
      <c r="C626" s="30">
        <f>STOCK!E3863</f>
        <v>0</v>
      </c>
      <c r="D626" s="30">
        <f>STOCK!F3863</f>
        <v>0</v>
      </c>
      <c r="E626" s="30">
        <f>STOCK!G3863</f>
        <v>0</v>
      </c>
      <c r="F626" s="30" t="e">
        <f>STOCK!#REF!</f>
        <v>#REF!</v>
      </c>
      <c r="G626" s="30">
        <f>STOCK!H3863</f>
        <v>0</v>
      </c>
      <c r="H626" s="30" t="e">
        <f>STOCK!#REF!</f>
        <v>#REF!</v>
      </c>
      <c r="I626" s="30">
        <f>STOCK!I3863</f>
        <v>0</v>
      </c>
      <c r="J626" s="30">
        <f>STOCK!J3863</f>
        <v>0</v>
      </c>
      <c r="K626" s="30" t="e">
        <f>STOCK!#REF!</f>
        <v>#REF!</v>
      </c>
      <c r="L626" s="30">
        <f>STOCK!K3863</f>
        <v>0</v>
      </c>
      <c r="U626" s="30">
        <v>1</v>
      </c>
      <c r="V626" s="30">
        <f>STOCK!O3863</f>
        <v>0</v>
      </c>
      <c r="X626" s="30">
        <v>0</v>
      </c>
      <c r="Y626" s="30">
        <f t="shared" si="11"/>
        <v>0</v>
      </c>
      <c r="AG626" s="30">
        <f>STOCK!A3863</f>
        <v>0</v>
      </c>
      <c r="AI626" s="30">
        <v>0</v>
      </c>
    </row>
    <row r="627" spans="1:35" x14ac:dyDescent="0.15">
      <c r="A627" s="30">
        <f>STOCK!C3864</f>
        <v>0</v>
      </c>
      <c r="B627" s="30">
        <f>STOCK!D3864</f>
        <v>0</v>
      </c>
      <c r="C627" s="30">
        <f>STOCK!E3864</f>
        <v>0</v>
      </c>
      <c r="D627" s="30">
        <f>STOCK!F3864</f>
        <v>0</v>
      </c>
      <c r="E627" s="30">
        <f>STOCK!G3864</f>
        <v>0</v>
      </c>
      <c r="F627" s="30" t="e">
        <f>STOCK!#REF!</f>
        <v>#REF!</v>
      </c>
      <c r="G627" s="30">
        <f>STOCK!H3864</f>
        <v>0</v>
      </c>
      <c r="H627" s="30" t="e">
        <f>STOCK!#REF!</f>
        <v>#REF!</v>
      </c>
      <c r="I627" s="30">
        <f>STOCK!I3864</f>
        <v>0</v>
      </c>
      <c r="J627" s="30">
        <f>STOCK!J3864</f>
        <v>0</v>
      </c>
      <c r="K627" s="30" t="e">
        <f>STOCK!#REF!</f>
        <v>#REF!</v>
      </c>
      <c r="L627" s="30">
        <f>STOCK!K3864</f>
        <v>0</v>
      </c>
      <c r="U627" s="30">
        <v>1</v>
      </c>
      <c r="V627" s="30">
        <f>STOCK!O3864</f>
        <v>0</v>
      </c>
      <c r="X627" s="30">
        <v>0</v>
      </c>
      <c r="Y627" s="30">
        <f t="shared" si="11"/>
        <v>0</v>
      </c>
      <c r="AG627" s="30">
        <f>STOCK!A3864</f>
        <v>0</v>
      </c>
      <c r="AI627" s="30">
        <v>0</v>
      </c>
    </row>
    <row r="628" spans="1:35" x14ac:dyDescent="0.15">
      <c r="A628" s="30">
        <f>STOCK!C3865</f>
        <v>0</v>
      </c>
      <c r="B628" s="30">
        <f>STOCK!D3865</f>
        <v>0</v>
      </c>
      <c r="C628" s="30">
        <f>STOCK!E3865</f>
        <v>0</v>
      </c>
      <c r="D628" s="30">
        <f>STOCK!F3865</f>
        <v>0</v>
      </c>
      <c r="E628" s="30">
        <f>STOCK!G3865</f>
        <v>0</v>
      </c>
      <c r="F628" s="30" t="e">
        <f>STOCK!#REF!</f>
        <v>#REF!</v>
      </c>
      <c r="G628" s="30">
        <f>STOCK!H3865</f>
        <v>0</v>
      </c>
      <c r="H628" s="30" t="e">
        <f>STOCK!#REF!</f>
        <v>#REF!</v>
      </c>
      <c r="I628" s="30">
        <f>STOCK!I3865</f>
        <v>0</v>
      </c>
      <c r="J628" s="30">
        <f>STOCK!J3865</f>
        <v>0</v>
      </c>
      <c r="K628" s="30" t="e">
        <f>STOCK!#REF!</f>
        <v>#REF!</v>
      </c>
      <c r="L628" s="30">
        <f>STOCK!K3865</f>
        <v>0</v>
      </c>
      <c r="U628" s="30">
        <v>1</v>
      </c>
      <c r="V628" s="30">
        <f>STOCK!O3865</f>
        <v>0</v>
      </c>
      <c r="X628" s="30">
        <v>0</v>
      </c>
      <c r="Y628" s="30">
        <f t="shared" si="11"/>
        <v>0</v>
      </c>
      <c r="AG628" s="30">
        <f>STOCK!A3865</f>
        <v>0</v>
      </c>
      <c r="AI628" s="30">
        <v>0</v>
      </c>
    </row>
    <row r="629" spans="1:35" x14ac:dyDescent="0.15">
      <c r="A629" s="30">
        <f>STOCK!C3866</f>
        <v>0</v>
      </c>
      <c r="B629" s="30">
        <f>STOCK!D3866</f>
        <v>0</v>
      </c>
      <c r="C629" s="30">
        <f>STOCK!E3866</f>
        <v>0</v>
      </c>
      <c r="D629" s="30">
        <f>STOCK!F3866</f>
        <v>0</v>
      </c>
      <c r="E629" s="30">
        <f>STOCK!G3866</f>
        <v>0</v>
      </c>
      <c r="F629" s="30" t="e">
        <f>STOCK!#REF!</f>
        <v>#REF!</v>
      </c>
      <c r="G629" s="30">
        <f>STOCK!H3866</f>
        <v>0</v>
      </c>
      <c r="H629" s="30" t="e">
        <f>STOCK!#REF!</f>
        <v>#REF!</v>
      </c>
      <c r="I629" s="30">
        <f>STOCK!I3866</f>
        <v>0</v>
      </c>
      <c r="J629" s="30">
        <f>STOCK!J3866</f>
        <v>0</v>
      </c>
      <c r="K629" s="30" t="e">
        <f>STOCK!#REF!</f>
        <v>#REF!</v>
      </c>
      <c r="L629" s="30">
        <f>STOCK!K3866</f>
        <v>0</v>
      </c>
      <c r="U629" s="30">
        <v>1</v>
      </c>
      <c r="V629" s="30">
        <f>STOCK!O3866</f>
        <v>0</v>
      </c>
      <c r="X629" s="30">
        <v>0</v>
      </c>
      <c r="Y629" s="30">
        <f t="shared" si="11"/>
        <v>0</v>
      </c>
      <c r="AG629" s="30">
        <f>STOCK!A3866</f>
        <v>0</v>
      </c>
      <c r="AI629" s="30">
        <v>0</v>
      </c>
    </row>
    <row r="630" spans="1:35" x14ac:dyDescent="0.15">
      <c r="A630" s="30">
        <f>STOCK!C3867</f>
        <v>0</v>
      </c>
      <c r="B630" s="30">
        <f>STOCK!D3867</f>
        <v>0</v>
      </c>
      <c r="C630" s="30">
        <f>STOCK!E3867</f>
        <v>0</v>
      </c>
      <c r="D630" s="30">
        <f>STOCK!F3867</f>
        <v>0</v>
      </c>
      <c r="E630" s="30">
        <f>STOCK!G3867</f>
        <v>0</v>
      </c>
      <c r="F630" s="30" t="e">
        <f>STOCK!#REF!</f>
        <v>#REF!</v>
      </c>
      <c r="G630" s="30">
        <f>STOCK!H3867</f>
        <v>0</v>
      </c>
      <c r="H630" s="30" t="e">
        <f>STOCK!#REF!</f>
        <v>#REF!</v>
      </c>
      <c r="I630" s="30">
        <f>STOCK!I3867</f>
        <v>0</v>
      </c>
      <c r="J630" s="30">
        <f>STOCK!J3867</f>
        <v>0</v>
      </c>
      <c r="K630" s="30" t="e">
        <f>STOCK!#REF!</f>
        <v>#REF!</v>
      </c>
      <c r="L630" s="30">
        <f>STOCK!K3867</f>
        <v>0</v>
      </c>
      <c r="U630" s="30">
        <v>1</v>
      </c>
      <c r="V630" s="30">
        <f>STOCK!O3867</f>
        <v>0</v>
      </c>
      <c r="X630" s="30">
        <v>0</v>
      </c>
      <c r="Y630" s="30">
        <f t="shared" si="11"/>
        <v>0</v>
      </c>
      <c r="AG630" s="30">
        <f>STOCK!A3867</f>
        <v>0</v>
      </c>
      <c r="AI630" s="30">
        <v>0</v>
      </c>
    </row>
    <row r="631" spans="1:35" x14ac:dyDescent="0.15">
      <c r="A631" s="30">
        <f>STOCK!C3868</f>
        <v>0</v>
      </c>
      <c r="B631" s="30">
        <f>STOCK!D3868</f>
        <v>0</v>
      </c>
      <c r="C631" s="30">
        <f>STOCK!E3868</f>
        <v>0</v>
      </c>
      <c r="D631" s="30">
        <f>STOCK!F3868</f>
        <v>0</v>
      </c>
      <c r="E631" s="30">
        <f>STOCK!G3868</f>
        <v>0</v>
      </c>
      <c r="F631" s="30" t="e">
        <f>STOCK!#REF!</f>
        <v>#REF!</v>
      </c>
      <c r="G631" s="30">
        <f>STOCK!H3868</f>
        <v>0</v>
      </c>
      <c r="H631" s="30" t="e">
        <f>STOCK!#REF!</f>
        <v>#REF!</v>
      </c>
      <c r="I631" s="30">
        <f>STOCK!I3868</f>
        <v>0</v>
      </c>
      <c r="J631" s="30">
        <f>STOCK!J3868</f>
        <v>0</v>
      </c>
      <c r="K631" s="30" t="e">
        <f>STOCK!#REF!</f>
        <v>#REF!</v>
      </c>
      <c r="L631" s="30">
        <f>STOCK!K3868</f>
        <v>0</v>
      </c>
      <c r="U631" s="30">
        <v>1</v>
      </c>
      <c r="V631" s="30">
        <f>STOCK!O3868</f>
        <v>0</v>
      </c>
      <c r="X631" s="30">
        <v>0</v>
      </c>
      <c r="Y631" s="30">
        <f t="shared" si="11"/>
        <v>0</v>
      </c>
      <c r="AG631" s="30">
        <f>STOCK!A3868</f>
        <v>0</v>
      </c>
      <c r="AI631" s="30">
        <v>0</v>
      </c>
    </row>
    <row r="632" spans="1:35" x14ac:dyDescent="0.15">
      <c r="A632" s="30">
        <f>STOCK!C3869</f>
        <v>0</v>
      </c>
      <c r="B632" s="30">
        <f>STOCK!D3869</f>
        <v>0</v>
      </c>
      <c r="C632" s="30">
        <f>STOCK!E3869</f>
        <v>0</v>
      </c>
      <c r="D632" s="30">
        <f>STOCK!F3869</f>
        <v>0</v>
      </c>
      <c r="E632" s="30">
        <f>STOCK!G3869</f>
        <v>0</v>
      </c>
      <c r="F632" s="30" t="e">
        <f>STOCK!#REF!</f>
        <v>#REF!</v>
      </c>
      <c r="G632" s="30">
        <f>STOCK!H3869</f>
        <v>0</v>
      </c>
      <c r="H632" s="30" t="e">
        <f>STOCK!#REF!</f>
        <v>#REF!</v>
      </c>
      <c r="I632" s="30">
        <f>STOCK!I3869</f>
        <v>0</v>
      </c>
      <c r="J632" s="30">
        <f>STOCK!J3869</f>
        <v>0</v>
      </c>
      <c r="K632" s="30" t="e">
        <f>STOCK!#REF!</f>
        <v>#REF!</v>
      </c>
      <c r="L632" s="30">
        <f>STOCK!K3869</f>
        <v>0</v>
      </c>
      <c r="U632" s="30">
        <v>1</v>
      </c>
      <c r="V632" s="30">
        <f>STOCK!O3869</f>
        <v>0</v>
      </c>
      <c r="X632" s="30">
        <v>0</v>
      </c>
      <c r="Y632" s="30">
        <f t="shared" si="11"/>
        <v>0</v>
      </c>
      <c r="AG632" s="30">
        <f>STOCK!A3869</f>
        <v>0</v>
      </c>
      <c r="AI632" s="30">
        <v>0</v>
      </c>
    </row>
    <row r="633" spans="1:35" x14ac:dyDescent="0.15">
      <c r="A633" s="30">
        <f>STOCK!C3870</f>
        <v>0</v>
      </c>
      <c r="B633" s="30">
        <f>STOCK!D3870</f>
        <v>0</v>
      </c>
      <c r="C633" s="30">
        <f>STOCK!E3870</f>
        <v>0</v>
      </c>
      <c r="D633" s="30">
        <f>STOCK!F3870</f>
        <v>0</v>
      </c>
      <c r="E633" s="30">
        <f>STOCK!G3870</f>
        <v>0</v>
      </c>
      <c r="F633" s="30" t="e">
        <f>STOCK!#REF!</f>
        <v>#REF!</v>
      </c>
      <c r="G633" s="30">
        <f>STOCK!H3870</f>
        <v>0</v>
      </c>
      <c r="H633" s="30" t="e">
        <f>STOCK!#REF!</f>
        <v>#REF!</v>
      </c>
      <c r="I633" s="30">
        <f>STOCK!I3870</f>
        <v>0</v>
      </c>
      <c r="J633" s="30">
        <f>STOCK!J3870</f>
        <v>0</v>
      </c>
      <c r="K633" s="30" t="e">
        <f>STOCK!#REF!</f>
        <v>#REF!</v>
      </c>
      <c r="L633" s="30">
        <f>STOCK!K3870</f>
        <v>0</v>
      </c>
      <c r="U633" s="30">
        <v>1</v>
      </c>
      <c r="V633" s="30">
        <f>STOCK!O3870</f>
        <v>0</v>
      </c>
      <c r="X633" s="30">
        <v>0</v>
      </c>
      <c r="Y633" s="30">
        <f t="shared" si="11"/>
        <v>0</v>
      </c>
      <c r="AG633" s="30">
        <f>STOCK!A3870</f>
        <v>0</v>
      </c>
      <c r="AI633" s="30">
        <v>0</v>
      </c>
    </row>
    <row r="634" spans="1:35" x14ac:dyDescent="0.15">
      <c r="A634" s="30">
        <f>STOCK!C3871</f>
        <v>0</v>
      </c>
      <c r="B634" s="30">
        <f>STOCK!D3871</f>
        <v>0</v>
      </c>
      <c r="C634" s="30">
        <f>STOCK!E3871</f>
        <v>0</v>
      </c>
      <c r="D634" s="30">
        <f>STOCK!F3871</f>
        <v>0</v>
      </c>
      <c r="E634" s="30">
        <f>STOCK!G3871</f>
        <v>0</v>
      </c>
      <c r="F634" s="30" t="e">
        <f>STOCK!#REF!</f>
        <v>#REF!</v>
      </c>
      <c r="G634" s="30">
        <f>STOCK!H3871</f>
        <v>0</v>
      </c>
      <c r="H634" s="30" t="e">
        <f>STOCK!#REF!</f>
        <v>#REF!</v>
      </c>
      <c r="I634" s="30">
        <f>STOCK!I3871</f>
        <v>0</v>
      </c>
      <c r="J634" s="30">
        <f>STOCK!J3871</f>
        <v>0</v>
      </c>
      <c r="K634" s="30" t="e">
        <f>STOCK!#REF!</f>
        <v>#REF!</v>
      </c>
      <c r="L634" s="30">
        <f>STOCK!K3871</f>
        <v>0</v>
      </c>
      <c r="U634" s="30">
        <v>1</v>
      </c>
      <c r="V634" s="30">
        <f>STOCK!O3871</f>
        <v>0</v>
      </c>
      <c r="X634" s="30">
        <v>0</v>
      </c>
      <c r="Y634" s="30">
        <f t="shared" si="11"/>
        <v>0</v>
      </c>
      <c r="AG634" s="30">
        <f>STOCK!A3871</f>
        <v>0</v>
      </c>
      <c r="AI634" s="30">
        <v>0</v>
      </c>
    </row>
    <row r="635" spans="1:35" x14ac:dyDescent="0.15">
      <c r="A635" s="30">
        <f>STOCK!C3872</f>
        <v>0</v>
      </c>
      <c r="B635" s="30">
        <f>STOCK!D3872</f>
        <v>0</v>
      </c>
      <c r="C635" s="30">
        <f>STOCK!E3872</f>
        <v>0</v>
      </c>
      <c r="D635" s="30">
        <f>STOCK!F3872</f>
        <v>0</v>
      </c>
      <c r="E635" s="30">
        <f>STOCK!G3872</f>
        <v>0</v>
      </c>
      <c r="F635" s="30" t="e">
        <f>STOCK!#REF!</f>
        <v>#REF!</v>
      </c>
      <c r="G635" s="30">
        <f>STOCK!H3872</f>
        <v>0</v>
      </c>
      <c r="H635" s="30" t="e">
        <f>STOCK!#REF!</f>
        <v>#REF!</v>
      </c>
      <c r="I635" s="30">
        <f>STOCK!I3872</f>
        <v>0</v>
      </c>
      <c r="J635" s="30">
        <f>STOCK!J3872</f>
        <v>0</v>
      </c>
      <c r="K635" s="30" t="e">
        <f>STOCK!#REF!</f>
        <v>#REF!</v>
      </c>
      <c r="L635" s="30">
        <f>STOCK!K3872</f>
        <v>0</v>
      </c>
      <c r="U635" s="30">
        <v>1</v>
      </c>
      <c r="V635" s="30">
        <f>STOCK!O3872</f>
        <v>0</v>
      </c>
      <c r="X635" s="30">
        <v>0</v>
      </c>
      <c r="Y635" s="30">
        <f t="shared" si="11"/>
        <v>0</v>
      </c>
      <c r="AG635" s="30">
        <f>STOCK!A3872</f>
        <v>0</v>
      </c>
      <c r="AI635" s="30">
        <v>0</v>
      </c>
    </row>
    <row r="636" spans="1:35" x14ac:dyDescent="0.15">
      <c r="A636" s="30">
        <f>STOCK!C3873</f>
        <v>0</v>
      </c>
      <c r="B636" s="30">
        <f>STOCK!D3873</f>
        <v>0</v>
      </c>
      <c r="C636" s="30">
        <f>STOCK!E3873</f>
        <v>0</v>
      </c>
      <c r="D636" s="30">
        <f>STOCK!F3873</f>
        <v>0</v>
      </c>
      <c r="E636" s="30">
        <f>STOCK!G3873</f>
        <v>0</v>
      </c>
      <c r="F636" s="30" t="e">
        <f>STOCK!#REF!</f>
        <v>#REF!</v>
      </c>
      <c r="G636" s="30">
        <f>STOCK!H3873</f>
        <v>0</v>
      </c>
      <c r="H636" s="30" t="e">
        <f>STOCK!#REF!</f>
        <v>#REF!</v>
      </c>
      <c r="I636" s="30">
        <f>STOCK!I3873</f>
        <v>0</v>
      </c>
      <c r="J636" s="30">
        <f>STOCK!J3873</f>
        <v>0</v>
      </c>
      <c r="K636" s="30" t="e">
        <f>STOCK!#REF!</f>
        <v>#REF!</v>
      </c>
      <c r="L636" s="30">
        <f>STOCK!K3873</f>
        <v>0</v>
      </c>
      <c r="U636" s="30">
        <v>1</v>
      </c>
      <c r="V636" s="30">
        <f>STOCK!O3873</f>
        <v>0</v>
      </c>
      <c r="X636" s="30">
        <v>0</v>
      </c>
      <c r="Y636" s="30">
        <f t="shared" si="11"/>
        <v>0</v>
      </c>
      <c r="AG636" s="30">
        <f>STOCK!A3873</f>
        <v>0</v>
      </c>
      <c r="AI636" s="30">
        <v>0</v>
      </c>
    </row>
    <row r="637" spans="1:35" x14ac:dyDescent="0.15">
      <c r="A637" s="30">
        <f>STOCK!C3874</f>
        <v>0</v>
      </c>
      <c r="B637" s="30">
        <f>STOCK!D3874</f>
        <v>0</v>
      </c>
      <c r="C637" s="30">
        <f>STOCK!E3874</f>
        <v>0</v>
      </c>
      <c r="D637" s="30">
        <f>STOCK!F3874</f>
        <v>0</v>
      </c>
      <c r="E637" s="30">
        <f>STOCK!G3874</f>
        <v>0</v>
      </c>
      <c r="F637" s="30" t="e">
        <f>STOCK!#REF!</f>
        <v>#REF!</v>
      </c>
      <c r="G637" s="30">
        <f>STOCK!H3874</f>
        <v>0</v>
      </c>
      <c r="H637" s="30" t="e">
        <f>STOCK!#REF!</f>
        <v>#REF!</v>
      </c>
      <c r="I637" s="30">
        <f>STOCK!I3874</f>
        <v>0</v>
      </c>
      <c r="J637" s="30">
        <f>STOCK!J3874</f>
        <v>0</v>
      </c>
      <c r="K637" s="30" t="e">
        <f>STOCK!#REF!</f>
        <v>#REF!</v>
      </c>
      <c r="L637" s="30">
        <f>STOCK!K3874</f>
        <v>0</v>
      </c>
      <c r="U637" s="30">
        <v>1</v>
      </c>
      <c r="V637" s="30">
        <f>STOCK!O3874</f>
        <v>0</v>
      </c>
      <c r="X637" s="30">
        <v>0</v>
      </c>
      <c r="Y637" s="30">
        <f t="shared" si="11"/>
        <v>0</v>
      </c>
      <c r="AG637" s="30">
        <f>STOCK!A3874</f>
        <v>0</v>
      </c>
      <c r="AI637" s="30">
        <v>0</v>
      </c>
    </row>
    <row r="638" spans="1:35" x14ac:dyDescent="0.15">
      <c r="A638" s="30">
        <f>STOCK!C3875</f>
        <v>0</v>
      </c>
      <c r="B638" s="30">
        <f>STOCK!D3875</f>
        <v>0</v>
      </c>
      <c r="C638" s="30">
        <f>STOCK!E3875</f>
        <v>0</v>
      </c>
      <c r="D638" s="30">
        <f>STOCK!F3875</f>
        <v>0</v>
      </c>
      <c r="E638" s="30">
        <f>STOCK!G3875</f>
        <v>0</v>
      </c>
      <c r="F638" s="30" t="e">
        <f>STOCK!#REF!</f>
        <v>#REF!</v>
      </c>
      <c r="G638" s="30">
        <f>STOCK!H3875</f>
        <v>0</v>
      </c>
      <c r="H638" s="30" t="e">
        <f>STOCK!#REF!</f>
        <v>#REF!</v>
      </c>
      <c r="I638" s="30">
        <f>STOCK!I3875</f>
        <v>0</v>
      </c>
      <c r="J638" s="30">
        <f>STOCK!J3875</f>
        <v>0</v>
      </c>
      <c r="K638" s="30" t="e">
        <f>STOCK!#REF!</f>
        <v>#REF!</v>
      </c>
      <c r="L638" s="30">
        <f>STOCK!K3875</f>
        <v>0</v>
      </c>
      <c r="U638" s="30">
        <v>1</v>
      </c>
      <c r="V638" s="30">
        <f>STOCK!O3875</f>
        <v>0</v>
      </c>
      <c r="X638" s="30">
        <v>0</v>
      </c>
      <c r="Y638" s="30">
        <f t="shared" si="11"/>
        <v>0</v>
      </c>
      <c r="AG638" s="30">
        <f>STOCK!A3875</f>
        <v>0</v>
      </c>
      <c r="AI638" s="30">
        <v>0</v>
      </c>
    </row>
    <row r="639" spans="1:35" x14ac:dyDescent="0.15">
      <c r="A639" s="30">
        <f>STOCK!C3876</f>
        <v>0</v>
      </c>
      <c r="B639" s="30">
        <f>STOCK!D3876</f>
        <v>0</v>
      </c>
      <c r="C639" s="30">
        <f>STOCK!E3876</f>
        <v>0</v>
      </c>
      <c r="D639" s="30">
        <f>STOCK!F3876</f>
        <v>0</v>
      </c>
      <c r="E639" s="30">
        <f>STOCK!G3876</f>
        <v>0</v>
      </c>
      <c r="F639" s="30" t="e">
        <f>STOCK!#REF!</f>
        <v>#REF!</v>
      </c>
      <c r="G639" s="30">
        <f>STOCK!H3876</f>
        <v>0</v>
      </c>
      <c r="H639" s="30" t="e">
        <f>STOCK!#REF!</f>
        <v>#REF!</v>
      </c>
      <c r="I639" s="30">
        <f>STOCK!I3876</f>
        <v>0</v>
      </c>
      <c r="J639" s="30">
        <f>STOCK!J3876</f>
        <v>0</v>
      </c>
      <c r="K639" s="30" t="e">
        <f>STOCK!#REF!</f>
        <v>#REF!</v>
      </c>
      <c r="L639" s="30">
        <f>STOCK!K3876</f>
        <v>0</v>
      </c>
      <c r="U639" s="30">
        <v>1</v>
      </c>
      <c r="V639" s="30">
        <f>STOCK!O3876</f>
        <v>0</v>
      </c>
      <c r="X639" s="30">
        <v>0</v>
      </c>
      <c r="Y639" s="30">
        <f t="shared" si="11"/>
        <v>0</v>
      </c>
      <c r="AG639" s="30">
        <f>STOCK!A3876</f>
        <v>0</v>
      </c>
      <c r="AI639" s="30">
        <v>0</v>
      </c>
    </row>
    <row r="640" spans="1:35" x14ac:dyDescent="0.15">
      <c r="A640" s="30">
        <f>STOCK!C3877</f>
        <v>0</v>
      </c>
      <c r="B640" s="30">
        <f>STOCK!D3877</f>
        <v>0</v>
      </c>
      <c r="C640" s="30">
        <f>STOCK!E3877</f>
        <v>0</v>
      </c>
      <c r="D640" s="30">
        <f>STOCK!F3877</f>
        <v>0</v>
      </c>
      <c r="E640" s="30">
        <f>STOCK!G3877</f>
        <v>0</v>
      </c>
      <c r="F640" s="30" t="e">
        <f>STOCK!#REF!</f>
        <v>#REF!</v>
      </c>
      <c r="G640" s="30">
        <f>STOCK!H3877</f>
        <v>0</v>
      </c>
      <c r="H640" s="30" t="e">
        <f>STOCK!#REF!</f>
        <v>#REF!</v>
      </c>
      <c r="I640" s="30">
        <f>STOCK!I3877</f>
        <v>0</v>
      </c>
      <c r="J640" s="30">
        <f>STOCK!J3877</f>
        <v>0</v>
      </c>
      <c r="K640" s="30" t="e">
        <f>STOCK!#REF!</f>
        <v>#REF!</v>
      </c>
      <c r="L640" s="30">
        <f>STOCK!K3877</f>
        <v>0</v>
      </c>
      <c r="U640" s="30">
        <v>1</v>
      </c>
      <c r="V640" s="30">
        <f>STOCK!O3877</f>
        <v>0</v>
      </c>
      <c r="X640" s="30">
        <v>0</v>
      </c>
      <c r="Y640" s="30">
        <f t="shared" si="11"/>
        <v>0</v>
      </c>
      <c r="AG640" s="30">
        <f>STOCK!A3877</f>
        <v>0</v>
      </c>
      <c r="AI640" s="30">
        <v>0</v>
      </c>
    </row>
    <row r="641" spans="1:35" x14ac:dyDescent="0.15">
      <c r="A641" s="30">
        <f>STOCK!C3878</f>
        <v>0</v>
      </c>
      <c r="B641" s="30">
        <f>STOCK!D3878</f>
        <v>0</v>
      </c>
      <c r="C641" s="30">
        <f>STOCK!E3878</f>
        <v>0</v>
      </c>
      <c r="D641" s="30">
        <f>STOCK!F3878</f>
        <v>0</v>
      </c>
      <c r="E641" s="30">
        <f>STOCK!G3878</f>
        <v>0</v>
      </c>
      <c r="F641" s="30" t="e">
        <f>STOCK!#REF!</f>
        <v>#REF!</v>
      </c>
      <c r="G641" s="30">
        <f>STOCK!H3878</f>
        <v>0</v>
      </c>
      <c r="H641" s="30" t="e">
        <f>STOCK!#REF!</f>
        <v>#REF!</v>
      </c>
      <c r="I641" s="30">
        <f>STOCK!I3878</f>
        <v>0</v>
      </c>
      <c r="J641" s="30">
        <f>STOCK!J3878</f>
        <v>0</v>
      </c>
      <c r="K641" s="30" t="e">
        <f>STOCK!#REF!</f>
        <v>#REF!</v>
      </c>
      <c r="L641" s="30">
        <f>STOCK!K3878</f>
        <v>0</v>
      </c>
      <c r="U641" s="30">
        <v>1</v>
      </c>
      <c r="V641" s="30">
        <f>STOCK!O3878</f>
        <v>0</v>
      </c>
      <c r="X641" s="30">
        <v>0</v>
      </c>
      <c r="Y641" s="30">
        <f t="shared" si="11"/>
        <v>0</v>
      </c>
      <c r="AG641" s="30">
        <f>STOCK!A3878</f>
        <v>0</v>
      </c>
      <c r="AI641" s="30">
        <v>0</v>
      </c>
    </row>
    <row r="642" spans="1:35" x14ac:dyDescent="0.15">
      <c r="A642" s="30">
        <f>STOCK!C3879</f>
        <v>0</v>
      </c>
      <c r="B642" s="30">
        <f>STOCK!D3879</f>
        <v>0</v>
      </c>
      <c r="C642" s="30">
        <f>STOCK!E3879</f>
        <v>0</v>
      </c>
      <c r="D642" s="30">
        <f>STOCK!F3879</f>
        <v>0</v>
      </c>
      <c r="E642" s="30">
        <f>STOCK!G3879</f>
        <v>0</v>
      </c>
      <c r="F642" s="30" t="e">
        <f>STOCK!#REF!</f>
        <v>#REF!</v>
      </c>
      <c r="G642" s="30">
        <f>STOCK!H3879</f>
        <v>0</v>
      </c>
      <c r="H642" s="30" t="e">
        <f>STOCK!#REF!</f>
        <v>#REF!</v>
      </c>
      <c r="I642" s="30">
        <f>STOCK!I3879</f>
        <v>0</v>
      </c>
      <c r="J642" s="30">
        <f>STOCK!J3879</f>
        <v>0</v>
      </c>
      <c r="K642" s="30" t="e">
        <f>STOCK!#REF!</f>
        <v>#REF!</v>
      </c>
      <c r="L642" s="30">
        <f>STOCK!K3879</f>
        <v>0</v>
      </c>
      <c r="U642" s="30">
        <v>1</v>
      </c>
      <c r="V642" s="30">
        <f>STOCK!O3879</f>
        <v>0</v>
      </c>
      <c r="X642" s="30">
        <v>0</v>
      </c>
      <c r="Y642" s="30">
        <f t="shared" si="11"/>
        <v>0</v>
      </c>
      <c r="AG642" s="30">
        <f>STOCK!A3879</f>
        <v>0</v>
      </c>
      <c r="AI642" s="30">
        <v>0</v>
      </c>
    </row>
    <row r="643" spans="1:35" x14ac:dyDescent="0.15">
      <c r="A643" s="30">
        <f>STOCK!C3880</f>
        <v>0</v>
      </c>
      <c r="B643" s="30">
        <f>STOCK!D3880</f>
        <v>0</v>
      </c>
      <c r="C643" s="30">
        <f>STOCK!E3880</f>
        <v>0</v>
      </c>
      <c r="D643" s="30">
        <f>STOCK!F3880</f>
        <v>0</v>
      </c>
      <c r="E643" s="30">
        <f>STOCK!G3880</f>
        <v>0</v>
      </c>
      <c r="F643" s="30" t="e">
        <f>STOCK!#REF!</f>
        <v>#REF!</v>
      </c>
      <c r="G643" s="30">
        <f>STOCK!H3880</f>
        <v>0</v>
      </c>
      <c r="H643" s="30" t="e">
        <f>STOCK!#REF!</f>
        <v>#REF!</v>
      </c>
      <c r="I643" s="30">
        <f>STOCK!I3880</f>
        <v>0</v>
      </c>
      <c r="J643" s="30">
        <f>STOCK!J3880</f>
        <v>0</v>
      </c>
      <c r="K643" s="30" t="e">
        <f>STOCK!#REF!</f>
        <v>#REF!</v>
      </c>
      <c r="L643" s="30">
        <f>STOCK!K3880</f>
        <v>0</v>
      </c>
      <c r="U643" s="30">
        <v>1</v>
      </c>
      <c r="V643" s="30">
        <f>STOCK!O3880</f>
        <v>0</v>
      </c>
      <c r="X643" s="30">
        <v>0</v>
      </c>
      <c r="Y643" s="30">
        <f t="shared" si="11"/>
        <v>0</v>
      </c>
      <c r="AG643" s="30">
        <f>STOCK!A3880</f>
        <v>0</v>
      </c>
      <c r="AI643" s="30">
        <v>0</v>
      </c>
    </row>
    <row r="644" spans="1:35" x14ac:dyDescent="0.15">
      <c r="A644" s="30">
        <f>STOCK!C3881</f>
        <v>0</v>
      </c>
      <c r="B644" s="30">
        <f>STOCK!D3881</f>
        <v>0</v>
      </c>
      <c r="C644" s="30">
        <f>STOCK!E3881</f>
        <v>0</v>
      </c>
      <c r="D644" s="30">
        <f>STOCK!F3881</f>
        <v>0</v>
      </c>
      <c r="E644" s="30">
        <f>STOCK!G3881</f>
        <v>0</v>
      </c>
      <c r="F644" s="30" t="e">
        <f>STOCK!#REF!</f>
        <v>#REF!</v>
      </c>
      <c r="G644" s="30">
        <f>STOCK!H3881</f>
        <v>0</v>
      </c>
      <c r="H644" s="30" t="e">
        <f>STOCK!#REF!</f>
        <v>#REF!</v>
      </c>
      <c r="I644" s="30">
        <f>STOCK!I3881</f>
        <v>0</v>
      </c>
      <c r="J644" s="30">
        <f>STOCK!J3881</f>
        <v>0</v>
      </c>
      <c r="K644" s="30" t="e">
        <f>STOCK!#REF!</f>
        <v>#REF!</v>
      </c>
      <c r="L644" s="30">
        <f>STOCK!K3881</f>
        <v>0</v>
      </c>
      <c r="U644" s="30">
        <v>1</v>
      </c>
      <c r="V644" s="30">
        <f>STOCK!O3881</f>
        <v>0</v>
      </c>
      <c r="X644" s="30">
        <v>0</v>
      </c>
      <c r="Y644" s="30">
        <f t="shared" si="11"/>
        <v>0</v>
      </c>
      <c r="AG644" s="30">
        <f>STOCK!A3881</f>
        <v>0</v>
      </c>
      <c r="AI644" s="30">
        <v>0</v>
      </c>
    </row>
    <row r="645" spans="1:35" x14ac:dyDescent="0.15">
      <c r="A645" s="30">
        <f>STOCK!C3882</f>
        <v>0</v>
      </c>
      <c r="B645" s="30">
        <f>STOCK!D3882</f>
        <v>0</v>
      </c>
      <c r="C645" s="30">
        <f>STOCK!E3882</f>
        <v>0</v>
      </c>
      <c r="D645" s="30">
        <f>STOCK!F3882</f>
        <v>0</v>
      </c>
      <c r="E645" s="30">
        <f>STOCK!G3882</f>
        <v>0</v>
      </c>
      <c r="F645" s="30" t="e">
        <f>STOCK!#REF!</f>
        <v>#REF!</v>
      </c>
      <c r="G645" s="30">
        <f>STOCK!H3882</f>
        <v>0</v>
      </c>
      <c r="H645" s="30" t="e">
        <f>STOCK!#REF!</f>
        <v>#REF!</v>
      </c>
      <c r="I645" s="30">
        <f>STOCK!I3882</f>
        <v>0</v>
      </c>
      <c r="J645" s="30">
        <f>STOCK!J3882</f>
        <v>0</v>
      </c>
      <c r="K645" s="30" t="e">
        <f>STOCK!#REF!</f>
        <v>#REF!</v>
      </c>
      <c r="L645" s="30">
        <f>STOCK!K3882</f>
        <v>0</v>
      </c>
      <c r="U645" s="30">
        <v>1</v>
      </c>
      <c r="V645" s="30">
        <f>STOCK!O3882</f>
        <v>0</v>
      </c>
      <c r="X645" s="30">
        <v>0</v>
      </c>
      <c r="Y645" s="30">
        <f t="shared" si="11"/>
        <v>0</v>
      </c>
      <c r="AG645" s="30">
        <f>STOCK!A3882</f>
        <v>0</v>
      </c>
      <c r="AI645" s="30">
        <v>0</v>
      </c>
    </row>
    <row r="646" spans="1:35" x14ac:dyDescent="0.15">
      <c r="A646" s="30">
        <f>STOCK!C3883</f>
        <v>0</v>
      </c>
      <c r="B646" s="30">
        <f>STOCK!D3883</f>
        <v>0</v>
      </c>
      <c r="C646" s="30">
        <f>STOCK!E3883</f>
        <v>0</v>
      </c>
      <c r="D646" s="30">
        <f>STOCK!F3883</f>
        <v>0</v>
      </c>
      <c r="E646" s="30">
        <f>STOCK!G3883</f>
        <v>0</v>
      </c>
      <c r="F646" s="30" t="e">
        <f>STOCK!#REF!</f>
        <v>#REF!</v>
      </c>
      <c r="G646" s="30">
        <f>STOCK!H3883</f>
        <v>0</v>
      </c>
      <c r="H646" s="30" t="e">
        <f>STOCK!#REF!</f>
        <v>#REF!</v>
      </c>
      <c r="I646" s="30">
        <f>STOCK!I3883</f>
        <v>0</v>
      </c>
      <c r="J646" s="30">
        <f>STOCK!J3883</f>
        <v>0</v>
      </c>
      <c r="K646" s="30" t="e">
        <f>STOCK!#REF!</f>
        <v>#REF!</v>
      </c>
      <c r="L646" s="30">
        <f>STOCK!K3883</f>
        <v>0</v>
      </c>
      <c r="U646" s="30">
        <v>1</v>
      </c>
      <c r="V646" s="30">
        <f>STOCK!O3883</f>
        <v>0</v>
      </c>
      <c r="X646" s="30">
        <v>0</v>
      </c>
      <c r="Y646" s="30">
        <f t="shared" si="11"/>
        <v>0</v>
      </c>
      <c r="AG646" s="30">
        <f>STOCK!A3883</f>
        <v>0</v>
      </c>
      <c r="AI646" s="30">
        <v>0</v>
      </c>
    </row>
    <row r="647" spans="1:35" x14ac:dyDescent="0.15">
      <c r="A647" s="30">
        <f>STOCK!C3884</f>
        <v>0</v>
      </c>
      <c r="B647" s="30">
        <f>STOCK!D3884</f>
        <v>0</v>
      </c>
      <c r="C647" s="30">
        <f>STOCK!E3884</f>
        <v>0</v>
      </c>
      <c r="D647" s="30">
        <f>STOCK!F3884</f>
        <v>0</v>
      </c>
      <c r="E647" s="30">
        <f>STOCK!G3884</f>
        <v>0</v>
      </c>
      <c r="F647" s="30" t="e">
        <f>STOCK!#REF!</f>
        <v>#REF!</v>
      </c>
      <c r="G647" s="30">
        <f>STOCK!H3884</f>
        <v>0</v>
      </c>
      <c r="H647" s="30" t="e">
        <f>STOCK!#REF!</f>
        <v>#REF!</v>
      </c>
      <c r="I647" s="30">
        <f>STOCK!I3884</f>
        <v>0</v>
      </c>
      <c r="J647" s="30">
        <f>STOCK!J3884</f>
        <v>0</v>
      </c>
      <c r="K647" s="30" t="e">
        <f>STOCK!#REF!</f>
        <v>#REF!</v>
      </c>
      <c r="L647" s="30">
        <f>STOCK!K3884</f>
        <v>0</v>
      </c>
      <c r="U647" s="30">
        <v>1</v>
      </c>
      <c r="V647" s="30">
        <f>STOCK!O3884</f>
        <v>0</v>
      </c>
      <c r="X647" s="30">
        <v>0</v>
      </c>
      <c r="Y647" s="30">
        <f t="shared" si="11"/>
        <v>0</v>
      </c>
      <c r="AG647" s="30">
        <f>STOCK!A3884</f>
        <v>0</v>
      </c>
      <c r="AI647" s="30">
        <v>0</v>
      </c>
    </row>
    <row r="648" spans="1:35" x14ac:dyDescent="0.15">
      <c r="A648" s="30">
        <f>STOCK!C3885</f>
        <v>0</v>
      </c>
      <c r="B648" s="30">
        <f>STOCK!D3885</f>
        <v>0</v>
      </c>
      <c r="C648" s="30">
        <f>STOCK!E3885</f>
        <v>0</v>
      </c>
      <c r="D648" s="30">
        <f>STOCK!F3885</f>
        <v>0</v>
      </c>
      <c r="E648" s="30">
        <f>STOCK!G3885</f>
        <v>0</v>
      </c>
      <c r="F648" s="30" t="e">
        <f>STOCK!#REF!</f>
        <v>#REF!</v>
      </c>
      <c r="G648" s="30">
        <f>STOCK!H3885</f>
        <v>0</v>
      </c>
      <c r="H648" s="30" t="e">
        <f>STOCK!#REF!</f>
        <v>#REF!</v>
      </c>
      <c r="I648" s="30">
        <f>STOCK!I3885</f>
        <v>0</v>
      </c>
      <c r="J648" s="30">
        <f>STOCK!J3885</f>
        <v>0</v>
      </c>
      <c r="K648" s="30" t="e">
        <f>STOCK!#REF!</f>
        <v>#REF!</v>
      </c>
      <c r="L648" s="30">
        <f>STOCK!K3885</f>
        <v>0</v>
      </c>
      <c r="U648" s="30">
        <v>1</v>
      </c>
      <c r="V648" s="30">
        <f>STOCK!O3885</f>
        <v>0</v>
      </c>
      <c r="X648" s="30">
        <v>0</v>
      </c>
      <c r="Y648" s="30">
        <f t="shared" si="11"/>
        <v>0</v>
      </c>
      <c r="AG648" s="30">
        <f>STOCK!A3885</f>
        <v>0</v>
      </c>
      <c r="AI648" s="30">
        <v>0</v>
      </c>
    </row>
    <row r="649" spans="1:35" x14ac:dyDescent="0.15">
      <c r="A649" s="30">
        <f>STOCK!C3886</f>
        <v>0</v>
      </c>
      <c r="B649" s="30">
        <f>STOCK!D3886</f>
        <v>0</v>
      </c>
      <c r="C649" s="30">
        <f>STOCK!E3886</f>
        <v>0</v>
      </c>
      <c r="D649" s="30">
        <f>STOCK!F3886</f>
        <v>0</v>
      </c>
      <c r="E649" s="30">
        <f>STOCK!G3886</f>
        <v>0</v>
      </c>
      <c r="F649" s="30" t="e">
        <f>STOCK!#REF!</f>
        <v>#REF!</v>
      </c>
      <c r="G649" s="30">
        <f>STOCK!H3886</f>
        <v>0</v>
      </c>
      <c r="H649" s="30" t="e">
        <f>STOCK!#REF!</f>
        <v>#REF!</v>
      </c>
      <c r="I649" s="30">
        <f>STOCK!I3886</f>
        <v>0</v>
      </c>
      <c r="J649" s="30">
        <f>STOCK!J3886</f>
        <v>0</v>
      </c>
      <c r="K649" s="30" t="e">
        <f>STOCK!#REF!</f>
        <v>#REF!</v>
      </c>
      <c r="L649" s="30">
        <f>STOCK!K3886</f>
        <v>0</v>
      </c>
      <c r="U649" s="30">
        <v>1</v>
      </c>
      <c r="V649" s="30">
        <f>STOCK!O3886</f>
        <v>0</v>
      </c>
      <c r="X649" s="30">
        <v>0</v>
      </c>
      <c r="Y649" s="30">
        <f t="shared" si="11"/>
        <v>0</v>
      </c>
      <c r="AG649" s="30">
        <f>STOCK!A3886</f>
        <v>0</v>
      </c>
      <c r="AI649" s="30">
        <v>0</v>
      </c>
    </row>
    <row r="650" spans="1:35" x14ac:dyDescent="0.15">
      <c r="A650" s="30">
        <f>STOCK!C3887</f>
        <v>0</v>
      </c>
      <c r="B650" s="30">
        <f>STOCK!D3887</f>
        <v>0</v>
      </c>
      <c r="C650" s="30">
        <f>STOCK!E3887</f>
        <v>0</v>
      </c>
      <c r="D650" s="30">
        <f>STOCK!F3887</f>
        <v>0</v>
      </c>
      <c r="E650" s="30">
        <f>STOCK!G3887</f>
        <v>0</v>
      </c>
      <c r="F650" s="30" t="e">
        <f>STOCK!#REF!</f>
        <v>#REF!</v>
      </c>
      <c r="G650" s="30">
        <f>STOCK!H3887</f>
        <v>0</v>
      </c>
      <c r="H650" s="30" t="e">
        <f>STOCK!#REF!</f>
        <v>#REF!</v>
      </c>
      <c r="I650" s="30">
        <f>STOCK!I3887</f>
        <v>0</v>
      </c>
      <c r="J650" s="30">
        <f>STOCK!J3887</f>
        <v>0</v>
      </c>
      <c r="K650" s="30" t="e">
        <f>STOCK!#REF!</f>
        <v>#REF!</v>
      </c>
      <c r="L650" s="30">
        <f>STOCK!K3887</f>
        <v>0</v>
      </c>
      <c r="U650" s="30">
        <v>1</v>
      </c>
      <c r="V650" s="30">
        <f>STOCK!O3887</f>
        <v>0</v>
      </c>
      <c r="X650" s="30">
        <v>0</v>
      </c>
      <c r="Y650" s="30">
        <f t="shared" si="11"/>
        <v>0</v>
      </c>
      <c r="AG650" s="30">
        <f>STOCK!A3887</f>
        <v>0</v>
      </c>
      <c r="AI650" s="30">
        <v>0</v>
      </c>
    </row>
    <row r="651" spans="1:35" x14ac:dyDescent="0.15">
      <c r="A651" s="30">
        <f>STOCK!C3888</f>
        <v>0</v>
      </c>
      <c r="B651" s="30">
        <f>STOCK!D3888</f>
        <v>0</v>
      </c>
      <c r="C651" s="30">
        <f>STOCK!E3888</f>
        <v>0</v>
      </c>
      <c r="D651" s="30">
        <f>STOCK!F3888</f>
        <v>0</v>
      </c>
      <c r="E651" s="30">
        <f>STOCK!G3888</f>
        <v>0</v>
      </c>
      <c r="F651" s="30" t="e">
        <f>STOCK!#REF!</f>
        <v>#REF!</v>
      </c>
      <c r="G651" s="30">
        <f>STOCK!H3888</f>
        <v>0</v>
      </c>
      <c r="H651" s="30" t="e">
        <f>STOCK!#REF!</f>
        <v>#REF!</v>
      </c>
      <c r="I651" s="30">
        <f>STOCK!I3888</f>
        <v>0</v>
      </c>
      <c r="J651" s="30">
        <f>STOCK!J3888</f>
        <v>0</v>
      </c>
      <c r="K651" s="30" t="e">
        <f>STOCK!#REF!</f>
        <v>#REF!</v>
      </c>
      <c r="L651" s="30">
        <f>STOCK!K3888</f>
        <v>0</v>
      </c>
      <c r="U651" s="30">
        <v>1</v>
      </c>
      <c r="V651" s="30">
        <f>STOCK!O3888</f>
        <v>0</v>
      </c>
      <c r="X651" s="30">
        <v>0</v>
      </c>
      <c r="Y651" s="30">
        <f t="shared" si="11"/>
        <v>0</v>
      </c>
      <c r="AG651" s="30">
        <f>STOCK!A3888</f>
        <v>0</v>
      </c>
      <c r="AI651" s="30">
        <v>0</v>
      </c>
    </row>
    <row r="652" spans="1:35" x14ac:dyDescent="0.15">
      <c r="A652" s="30">
        <f>STOCK!C3889</f>
        <v>0</v>
      </c>
      <c r="B652" s="30">
        <f>STOCK!D3889</f>
        <v>0</v>
      </c>
      <c r="C652" s="30">
        <f>STOCK!E3889</f>
        <v>0</v>
      </c>
      <c r="D652" s="30">
        <f>STOCK!F3889</f>
        <v>0</v>
      </c>
      <c r="E652" s="30">
        <f>STOCK!G3889</f>
        <v>0</v>
      </c>
      <c r="F652" s="30" t="e">
        <f>STOCK!#REF!</f>
        <v>#REF!</v>
      </c>
      <c r="G652" s="30">
        <f>STOCK!H3889</f>
        <v>0</v>
      </c>
      <c r="H652" s="30" t="e">
        <f>STOCK!#REF!</f>
        <v>#REF!</v>
      </c>
      <c r="I652" s="30">
        <f>STOCK!I3889</f>
        <v>0</v>
      </c>
      <c r="J652" s="30">
        <f>STOCK!J3889</f>
        <v>0</v>
      </c>
      <c r="K652" s="30" t="e">
        <f>STOCK!#REF!</f>
        <v>#REF!</v>
      </c>
      <c r="L652" s="30">
        <f>STOCK!K3889</f>
        <v>0</v>
      </c>
      <c r="U652" s="30">
        <v>1</v>
      </c>
      <c r="V652" s="30">
        <f>STOCK!O3889</f>
        <v>0</v>
      </c>
      <c r="X652" s="30">
        <v>0</v>
      </c>
      <c r="Y652" s="30">
        <f t="shared" ref="Y652:Y700" si="12">IF(V652&gt;0,1,0)</f>
        <v>0</v>
      </c>
      <c r="AG652" s="30">
        <f>STOCK!A3889</f>
        <v>0</v>
      </c>
      <c r="AI652" s="30">
        <v>0</v>
      </c>
    </row>
    <row r="653" spans="1:35" x14ac:dyDescent="0.15">
      <c r="A653" s="30">
        <f>STOCK!C3890</f>
        <v>0</v>
      </c>
      <c r="B653" s="30">
        <f>STOCK!D3890</f>
        <v>0</v>
      </c>
      <c r="C653" s="30">
        <f>STOCK!E3890</f>
        <v>0</v>
      </c>
      <c r="D653" s="30">
        <f>STOCK!F3890</f>
        <v>0</v>
      </c>
      <c r="E653" s="30">
        <f>STOCK!G3890</f>
        <v>0</v>
      </c>
      <c r="F653" s="30" t="e">
        <f>STOCK!#REF!</f>
        <v>#REF!</v>
      </c>
      <c r="G653" s="30">
        <f>STOCK!H3890</f>
        <v>0</v>
      </c>
      <c r="H653" s="30" t="e">
        <f>STOCK!#REF!</f>
        <v>#REF!</v>
      </c>
      <c r="I653" s="30">
        <f>STOCK!I3890</f>
        <v>0</v>
      </c>
      <c r="J653" s="30">
        <f>STOCK!J3890</f>
        <v>0</v>
      </c>
      <c r="K653" s="30" t="e">
        <f>STOCK!#REF!</f>
        <v>#REF!</v>
      </c>
      <c r="L653" s="30">
        <f>STOCK!K3890</f>
        <v>0</v>
      </c>
      <c r="U653" s="30">
        <v>1</v>
      </c>
      <c r="V653" s="30">
        <f>STOCK!O3890</f>
        <v>0</v>
      </c>
      <c r="X653" s="30">
        <v>0</v>
      </c>
      <c r="Y653" s="30">
        <f t="shared" si="12"/>
        <v>0</v>
      </c>
      <c r="AG653" s="30">
        <f>STOCK!A3890</f>
        <v>0</v>
      </c>
      <c r="AI653" s="30">
        <v>0</v>
      </c>
    </row>
    <row r="654" spans="1:35" x14ac:dyDescent="0.15">
      <c r="A654" s="30">
        <f>STOCK!C3891</f>
        <v>0</v>
      </c>
      <c r="B654" s="30">
        <f>STOCK!D3891</f>
        <v>0</v>
      </c>
      <c r="C654" s="30">
        <f>STOCK!E3891</f>
        <v>0</v>
      </c>
      <c r="D654" s="30">
        <f>STOCK!F3891</f>
        <v>0</v>
      </c>
      <c r="E654" s="30">
        <f>STOCK!G3891</f>
        <v>0</v>
      </c>
      <c r="F654" s="30" t="e">
        <f>STOCK!#REF!</f>
        <v>#REF!</v>
      </c>
      <c r="G654" s="30">
        <f>STOCK!H3891</f>
        <v>0</v>
      </c>
      <c r="H654" s="30" t="e">
        <f>STOCK!#REF!</f>
        <v>#REF!</v>
      </c>
      <c r="I654" s="30">
        <f>STOCK!I3891</f>
        <v>0</v>
      </c>
      <c r="J654" s="30">
        <f>STOCK!J3891</f>
        <v>0</v>
      </c>
      <c r="K654" s="30" t="e">
        <f>STOCK!#REF!</f>
        <v>#REF!</v>
      </c>
      <c r="L654" s="30">
        <f>STOCK!K3891</f>
        <v>0</v>
      </c>
      <c r="U654" s="30">
        <v>1</v>
      </c>
      <c r="V654" s="30">
        <f>STOCK!O3891</f>
        <v>0</v>
      </c>
      <c r="X654" s="30">
        <v>0</v>
      </c>
      <c r="Y654" s="30">
        <f t="shared" si="12"/>
        <v>0</v>
      </c>
      <c r="AG654" s="30">
        <f>STOCK!A3891</f>
        <v>0</v>
      </c>
      <c r="AI654" s="30">
        <v>0</v>
      </c>
    </row>
    <row r="655" spans="1:35" x14ac:dyDescent="0.15">
      <c r="A655" s="30">
        <f>STOCK!C3892</f>
        <v>0</v>
      </c>
      <c r="B655" s="30">
        <f>STOCK!D3892</f>
        <v>0</v>
      </c>
      <c r="C655" s="30">
        <f>STOCK!E3892</f>
        <v>0</v>
      </c>
      <c r="D655" s="30">
        <f>STOCK!F3892</f>
        <v>0</v>
      </c>
      <c r="E655" s="30">
        <f>STOCK!G3892</f>
        <v>0</v>
      </c>
      <c r="F655" s="30" t="e">
        <f>STOCK!#REF!</f>
        <v>#REF!</v>
      </c>
      <c r="G655" s="30">
        <f>STOCK!H3892</f>
        <v>0</v>
      </c>
      <c r="H655" s="30" t="e">
        <f>STOCK!#REF!</f>
        <v>#REF!</v>
      </c>
      <c r="I655" s="30">
        <f>STOCK!I3892</f>
        <v>0</v>
      </c>
      <c r="J655" s="30">
        <f>STOCK!J3892</f>
        <v>0</v>
      </c>
      <c r="K655" s="30" t="e">
        <f>STOCK!#REF!</f>
        <v>#REF!</v>
      </c>
      <c r="L655" s="30">
        <f>STOCK!K3892</f>
        <v>0</v>
      </c>
      <c r="U655" s="30">
        <v>1</v>
      </c>
      <c r="V655" s="30">
        <f>STOCK!O3892</f>
        <v>0</v>
      </c>
      <c r="X655" s="30">
        <v>0</v>
      </c>
      <c r="Y655" s="30">
        <f t="shared" si="12"/>
        <v>0</v>
      </c>
      <c r="AG655" s="30">
        <f>STOCK!A3892</f>
        <v>0</v>
      </c>
      <c r="AI655" s="30">
        <v>0</v>
      </c>
    </row>
    <row r="656" spans="1:35" x14ac:dyDescent="0.15">
      <c r="A656" s="30">
        <f>STOCK!C3893</f>
        <v>0</v>
      </c>
      <c r="B656" s="30">
        <f>STOCK!D3893</f>
        <v>0</v>
      </c>
      <c r="C656" s="30">
        <f>STOCK!E3893</f>
        <v>0</v>
      </c>
      <c r="D656" s="30">
        <f>STOCK!F3893</f>
        <v>0</v>
      </c>
      <c r="E656" s="30">
        <f>STOCK!G3893</f>
        <v>0</v>
      </c>
      <c r="F656" s="30" t="e">
        <f>STOCK!#REF!</f>
        <v>#REF!</v>
      </c>
      <c r="G656" s="30">
        <f>STOCK!H3893</f>
        <v>0</v>
      </c>
      <c r="H656" s="30" t="e">
        <f>STOCK!#REF!</f>
        <v>#REF!</v>
      </c>
      <c r="I656" s="30">
        <f>STOCK!I3893</f>
        <v>0</v>
      </c>
      <c r="J656" s="30">
        <f>STOCK!J3893</f>
        <v>0</v>
      </c>
      <c r="K656" s="30" t="e">
        <f>STOCK!#REF!</f>
        <v>#REF!</v>
      </c>
      <c r="L656" s="30">
        <f>STOCK!K3893</f>
        <v>0</v>
      </c>
      <c r="U656" s="30">
        <v>1</v>
      </c>
      <c r="V656" s="30">
        <f>STOCK!O3893</f>
        <v>0</v>
      </c>
      <c r="X656" s="30">
        <v>0</v>
      </c>
      <c r="Y656" s="30">
        <f t="shared" si="12"/>
        <v>0</v>
      </c>
      <c r="AG656" s="30">
        <f>STOCK!A3893</f>
        <v>0</v>
      </c>
      <c r="AI656" s="30">
        <v>0</v>
      </c>
    </row>
    <row r="657" spans="1:35" x14ac:dyDescent="0.15">
      <c r="A657" s="30">
        <f>STOCK!C3894</f>
        <v>0</v>
      </c>
      <c r="B657" s="30">
        <f>STOCK!D3894</f>
        <v>0</v>
      </c>
      <c r="C657" s="30">
        <f>STOCK!E3894</f>
        <v>0</v>
      </c>
      <c r="D657" s="30">
        <f>STOCK!F3894</f>
        <v>0</v>
      </c>
      <c r="E657" s="30">
        <f>STOCK!G3894</f>
        <v>0</v>
      </c>
      <c r="F657" s="30" t="e">
        <f>STOCK!#REF!</f>
        <v>#REF!</v>
      </c>
      <c r="G657" s="30">
        <f>STOCK!H3894</f>
        <v>0</v>
      </c>
      <c r="H657" s="30" t="e">
        <f>STOCK!#REF!</f>
        <v>#REF!</v>
      </c>
      <c r="I657" s="30">
        <f>STOCK!I3894</f>
        <v>0</v>
      </c>
      <c r="J657" s="30">
        <f>STOCK!J3894</f>
        <v>0</v>
      </c>
      <c r="K657" s="30" t="e">
        <f>STOCK!#REF!</f>
        <v>#REF!</v>
      </c>
      <c r="L657" s="30">
        <f>STOCK!K3894</f>
        <v>0</v>
      </c>
      <c r="U657" s="30">
        <v>1</v>
      </c>
      <c r="V657" s="30">
        <f>STOCK!O3894</f>
        <v>0</v>
      </c>
      <c r="X657" s="30">
        <v>0</v>
      </c>
      <c r="Y657" s="30">
        <f t="shared" si="12"/>
        <v>0</v>
      </c>
      <c r="AG657" s="30">
        <f>STOCK!A3894</f>
        <v>0</v>
      </c>
      <c r="AI657" s="30">
        <v>0</v>
      </c>
    </row>
    <row r="658" spans="1:35" x14ac:dyDescent="0.15">
      <c r="A658" s="30">
        <f>STOCK!C3895</f>
        <v>0</v>
      </c>
      <c r="B658" s="30">
        <f>STOCK!D3895</f>
        <v>0</v>
      </c>
      <c r="C658" s="30">
        <f>STOCK!E3895</f>
        <v>0</v>
      </c>
      <c r="D658" s="30">
        <f>STOCK!F3895</f>
        <v>0</v>
      </c>
      <c r="E658" s="30">
        <f>STOCK!G3895</f>
        <v>0</v>
      </c>
      <c r="F658" s="30" t="e">
        <f>STOCK!#REF!</f>
        <v>#REF!</v>
      </c>
      <c r="G658" s="30">
        <f>STOCK!H3895</f>
        <v>0</v>
      </c>
      <c r="H658" s="30" t="e">
        <f>STOCK!#REF!</f>
        <v>#REF!</v>
      </c>
      <c r="I658" s="30">
        <f>STOCK!I3895</f>
        <v>0</v>
      </c>
      <c r="J658" s="30">
        <f>STOCK!J3895</f>
        <v>0</v>
      </c>
      <c r="K658" s="30" t="e">
        <f>STOCK!#REF!</f>
        <v>#REF!</v>
      </c>
      <c r="L658" s="30">
        <f>STOCK!K3895</f>
        <v>0</v>
      </c>
      <c r="U658" s="30">
        <v>1</v>
      </c>
      <c r="V658" s="30">
        <f>STOCK!O3895</f>
        <v>0</v>
      </c>
      <c r="X658" s="30">
        <v>0</v>
      </c>
      <c r="Y658" s="30">
        <f t="shared" si="12"/>
        <v>0</v>
      </c>
      <c r="AG658" s="30">
        <f>STOCK!A3895</f>
        <v>0</v>
      </c>
      <c r="AI658" s="30">
        <v>0</v>
      </c>
    </row>
    <row r="659" spans="1:35" x14ac:dyDescent="0.15">
      <c r="A659" s="30">
        <f>STOCK!C3896</f>
        <v>0</v>
      </c>
      <c r="B659" s="30">
        <f>STOCK!D3896</f>
        <v>0</v>
      </c>
      <c r="C659" s="30">
        <f>STOCK!E3896</f>
        <v>0</v>
      </c>
      <c r="D659" s="30">
        <f>STOCK!F3896</f>
        <v>0</v>
      </c>
      <c r="E659" s="30">
        <f>STOCK!G3896</f>
        <v>0</v>
      </c>
      <c r="F659" s="30" t="e">
        <f>STOCK!#REF!</f>
        <v>#REF!</v>
      </c>
      <c r="G659" s="30">
        <f>STOCK!H3896</f>
        <v>0</v>
      </c>
      <c r="H659" s="30" t="e">
        <f>STOCK!#REF!</f>
        <v>#REF!</v>
      </c>
      <c r="I659" s="30">
        <f>STOCK!I3896</f>
        <v>0</v>
      </c>
      <c r="J659" s="30">
        <f>STOCK!J3896</f>
        <v>0</v>
      </c>
      <c r="K659" s="30" t="e">
        <f>STOCK!#REF!</f>
        <v>#REF!</v>
      </c>
      <c r="L659" s="30">
        <f>STOCK!K3896</f>
        <v>0</v>
      </c>
      <c r="U659" s="30">
        <v>1</v>
      </c>
      <c r="V659" s="30">
        <f>STOCK!O3896</f>
        <v>0</v>
      </c>
      <c r="X659" s="30">
        <v>0</v>
      </c>
      <c r="Y659" s="30">
        <f t="shared" si="12"/>
        <v>0</v>
      </c>
      <c r="AG659" s="30">
        <f>STOCK!A3896</f>
        <v>0</v>
      </c>
      <c r="AI659" s="30">
        <v>0</v>
      </c>
    </row>
    <row r="660" spans="1:35" x14ac:dyDescent="0.15">
      <c r="A660" s="30">
        <f>STOCK!C3897</f>
        <v>0</v>
      </c>
      <c r="B660" s="30">
        <f>STOCK!D3897</f>
        <v>0</v>
      </c>
      <c r="C660" s="30">
        <f>STOCK!E3897</f>
        <v>0</v>
      </c>
      <c r="D660" s="30">
        <f>STOCK!F3897</f>
        <v>0</v>
      </c>
      <c r="E660" s="30">
        <f>STOCK!G3897</f>
        <v>0</v>
      </c>
      <c r="F660" s="30" t="e">
        <f>STOCK!#REF!</f>
        <v>#REF!</v>
      </c>
      <c r="G660" s="30">
        <f>STOCK!H3897</f>
        <v>0</v>
      </c>
      <c r="H660" s="30" t="e">
        <f>STOCK!#REF!</f>
        <v>#REF!</v>
      </c>
      <c r="I660" s="30">
        <f>STOCK!I3897</f>
        <v>0</v>
      </c>
      <c r="J660" s="30">
        <f>STOCK!J3897</f>
        <v>0</v>
      </c>
      <c r="K660" s="30" t="e">
        <f>STOCK!#REF!</f>
        <v>#REF!</v>
      </c>
      <c r="L660" s="30">
        <f>STOCK!K3897</f>
        <v>0</v>
      </c>
      <c r="U660" s="30">
        <v>1</v>
      </c>
      <c r="V660" s="30">
        <f>STOCK!O3897</f>
        <v>0</v>
      </c>
      <c r="X660" s="30">
        <v>0</v>
      </c>
      <c r="Y660" s="30">
        <f t="shared" si="12"/>
        <v>0</v>
      </c>
      <c r="AG660" s="30">
        <f>STOCK!A3897</f>
        <v>0</v>
      </c>
      <c r="AI660" s="30">
        <v>0</v>
      </c>
    </row>
    <row r="661" spans="1:35" x14ac:dyDescent="0.15">
      <c r="A661" s="30">
        <f>STOCK!C3898</f>
        <v>0</v>
      </c>
      <c r="B661" s="30">
        <f>STOCK!D3898</f>
        <v>0</v>
      </c>
      <c r="C661" s="30">
        <f>STOCK!E3898</f>
        <v>0</v>
      </c>
      <c r="D661" s="30">
        <f>STOCK!F3898</f>
        <v>0</v>
      </c>
      <c r="E661" s="30">
        <f>STOCK!G3898</f>
        <v>0</v>
      </c>
      <c r="F661" s="30" t="e">
        <f>STOCK!#REF!</f>
        <v>#REF!</v>
      </c>
      <c r="G661" s="30">
        <f>STOCK!H3898</f>
        <v>0</v>
      </c>
      <c r="H661" s="30" t="e">
        <f>STOCK!#REF!</f>
        <v>#REF!</v>
      </c>
      <c r="I661" s="30">
        <f>STOCK!I3898</f>
        <v>0</v>
      </c>
      <c r="J661" s="30">
        <f>STOCK!J3898</f>
        <v>0</v>
      </c>
      <c r="K661" s="30" t="e">
        <f>STOCK!#REF!</f>
        <v>#REF!</v>
      </c>
      <c r="L661" s="30">
        <f>STOCK!K3898</f>
        <v>0</v>
      </c>
      <c r="U661" s="30">
        <v>1</v>
      </c>
      <c r="V661" s="30">
        <f>STOCK!O3898</f>
        <v>0</v>
      </c>
      <c r="X661" s="30">
        <v>0</v>
      </c>
      <c r="Y661" s="30">
        <f t="shared" si="12"/>
        <v>0</v>
      </c>
      <c r="AG661" s="30">
        <f>STOCK!A3898</f>
        <v>0</v>
      </c>
      <c r="AI661" s="30">
        <v>0</v>
      </c>
    </row>
    <row r="662" spans="1:35" x14ac:dyDescent="0.15">
      <c r="A662" s="30">
        <f>STOCK!C3899</f>
        <v>0</v>
      </c>
      <c r="B662" s="30">
        <f>STOCK!D3899</f>
        <v>0</v>
      </c>
      <c r="C662" s="30">
        <f>STOCK!E3899</f>
        <v>0</v>
      </c>
      <c r="D662" s="30">
        <f>STOCK!F3899</f>
        <v>0</v>
      </c>
      <c r="E662" s="30">
        <f>STOCK!G3899</f>
        <v>0</v>
      </c>
      <c r="F662" s="30" t="e">
        <f>STOCK!#REF!</f>
        <v>#REF!</v>
      </c>
      <c r="G662" s="30">
        <f>STOCK!H3899</f>
        <v>0</v>
      </c>
      <c r="H662" s="30" t="e">
        <f>STOCK!#REF!</f>
        <v>#REF!</v>
      </c>
      <c r="I662" s="30">
        <f>STOCK!I3899</f>
        <v>0</v>
      </c>
      <c r="J662" s="30">
        <f>STOCK!J3899</f>
        <v>0</v>
      </c>
      <c r="K662" s="30" t="e">
        <f>STOCK!#REF!</f>
        <v>#REF!</v>
      </c>
      <c r="L662" s="30">
        <f>STOCK!K3899</f>
        <v>0</v>
      </c>
      <c r="U662" s="30">
        <v>1</v>
      </c>
      <c r="V662" s="30">
        <f>STOCK!O3899</f>
        <v>0</v>
      </c>
      <c r="X662" s="30">
        <v>0</v>
      </c>
      <c r="Y662" s="30">
        <f t="shared" si="12"/>
        <v>0</v>
      </c>
      <c r="AG662" s="30">
        <f>STOCK!A3899</f>
        <v>0</v>
      </c>
      <c r="AI662" s="30">
        <v>0</v>
      </c>
    </row>
    <row r="663" spans="1:35" x14ac:dyDescent="0.15">
      <c r="A663" s="30">
        <f>STOCK!C3900</f>
        <v>0</v>
      </c>
      <c r="B663" s="30">
        <f>STOCK!D3900</f>
        <v>0</v>
      </c>
      <c r="C663" s="30">
        <f>STOCK!E3900</f>
        <v>0</v>
      </c>
      <c r="D663" s="30">
        <f>STOCK!F3900</f>
        <v>0</v>
      </c>
      <c r="E663" s="30">
        <f>STOCK!G3900</f>
        <v>0</v>
      </c>
      <c r="F663" s="30" t="e">
        <f>STOCK!#REF!</f>
        <v>#REF!</v>
      </c>
      <c r="G663" s="30">
        <f>STOCK!H3900</f>
        <v>0</v>
      </c>
      <c r="H663" s="30" t="e">
        <f>STOCK!#REF!</f>
        <v>#REF!</v>
      </c>
      <c r="I663" s="30">
        <f>STOCK!I3900</f>
        <v>0</v>
      </c>
      <c r="J663" s="30">
        <f>STOCK!J3900</f>
        <v>0</v>
      </c>
      <c r="K663" s="30" t="e">
        <f>STOCK!#REF!</f>
        <v>#REF!</v>
      </c>
      <c r="L663" s="30">
        <f>STOCK!K3900</f>
        <v>0</v>
      </c>
      <c r="U663" s="30">
        <v>1</v>
      </c>
      <c r="V663" s="30">
        <f>STOCK!O3900</f>
        <v>0</v>
      </c>
      <c r="X663" s="30">
        <v>0</v>
      </c>
      <c r="Y663" s="30">
        <f t="shared" si="12"/>
        <v>0</v>
      </c>
      <c r="AG663" s="30">
        <f>STOCK!A3900</f>
        <v>0</v>
      </c>
      <c r="AI663" s="30">
        <v>0</v>
      </c>
    </row>
    <row r="664" spans="1:35" x14ac:dyDescent="0.15">
      <c r="A664" s="30">
        <f>STOCK!C3901</f>
        <v>0</v>
      </c>
      <c r="B664" s="30">
        <f>STOCK!D3901</f>
        <v>0</v>
      </c>
      <c r="C664" s="30">
        <f>STOCK!E3901</f>
        <v>0</v>
      </c>
      <c r="D664" s="30">
        <f>STOCK!F3901</f>
        <v>0</v>
      </c>
      <c r="E664" s="30">
        <f>STOCK!G3901</f>
        <v>0</v>
      </c>
      <c r="F664" s="30" t="e">
        <f>STOCK!#REF!</f>
        <v>#REF!</v>
      </c>
      <c r="G664" s="30">
        <f>STOCK!H3901</f>
        <v>0</v>
      </c>
      <c r="H664" s="30" t="e">
        <f>STOCK!#REF!</f>
        <v>#REF!</v>
      </c>
      <c r="I664" s="30">
        <f>STOCK!I3901</f>
        <v>0</v>
      </c>
      <c r="J664" s="30">
        <f>STOCK!J3901</f>
        <v>0</v>
      </c>
      <c r="K664" s="30" t="e">
        <f>STOCK!#REF!</f>
        <v>#REF!</v>
      </c>
      <c r="L664" s="30">
        <f>STOCK!K3901</f>
        <v>0</v>
      </c>
      <c r="U664" s="30">
        <v>1</v>
      </c>
      <c r="V664" s="30">
        <f>STOCK!O3901</f>
        <v>0</v>
      </c>
      <c r="X664" s="30">
        <v>0</v>
      </c>
      <c r="Y664" s="30">
        <f t="shared" si="12"/>
        <v>0</v>
      </c>
      <c r="AG664" s="30">
        <f>STOCK!A3901</f>
        <v>0</v>
      </c>
      <c r="AI664" s="30">
        <v>0</v>
      </c>
    </row>
    <row r="665" spans="1:35" x14ac:dyDescent="0.15">
      <c r="A665" s="30">
        <f>STOCK!C3902</f>
        <v>0</v>
      </c>
      <c r="B665" s="30">
        <f>STOCK!D3902</f>
        <v>0</v>
      </c>
      <c r="C665" s="30">
        <f>STOCK!E3902</f>
        <v>0</v>
      </c>
      <c r="D665" s="30">
        <f>STOCK!F3902</f>
        <v>0</v>
      </c>
      <c r="E665" s="30">
        <f>STOCK!G3902</f>
        <v>0</v>
      </c>
      <c r="F665" s="30" t="e">
        <f>STOCK!#REF!</f>
        <v>#REF!</v>
      </c>
      <c r="G665" s="30">
        <f>STOCK!H3902</f>
        <v>0</v>
      </c>
      <c r="H665" s="30" t="e">
        <f>STOCK!#REF!</f>
        <v>#REF!</v>
      </c>
      <c r="I665" s="30">
        <f>STOCK!I3902</f>
        <v>0</v>
      </c>
      <c r="J665" s="30">
        <f>STOCK!J3902</f>
        <v>0</v>
      </c>
      <c r="K665" s="30" t="e">
        <f>STOCK!#REF!</f>
        <v>#REF!</v>
      </c>
      <c r="L665" s="30">
        <f>STOCK!K3902</f>
        <v>0</v>
      </c>
      <c r="U665" s="30">
        <v>1</v>
      </c>
      <c r="V665" s="30">
        <f>STOCK!O3902</f>
        <v>0</v>
      </c>
      <c r="X665" s="30">
        <v>0</v>
      </c>
      <c r="Y665" s="30">
        <f t="shared" si="12"/>
        <v>0</v>
      </c>
      <c r="AG665" s="30">
        <f>STOCK!A3902</f>
        <v>0</v>
      </c>
      <c r="AI665" s="30">
        <v>0</v>
      </c>
    </row>
    <row r="666" spans="1:35" x14ac:dyDescent="0.15">
      <c r="A666" s="30">
        <f>STOCK!C3903</f>
        <v>0</v>
      </c>
      <c r="B666" s="30">
        <f>STOCK!D3903</f>
        <v>0</v>
      </c>
      <c r="C666" s="30">
        <f>STOCK!E3903</f>
        <v>0</v>
      </c>
      <c r="D666" s="30">
        <f>STOCK!F3903</f>
        <v>0</v>
      </c>
      <c r="E666" s="30">
        <f>STOCK!G3903</f>
        <v>0</v>
      </c>
      <c r="F666" s="30" t="e">
        <f>STOCK!#REF!</f>
        <v>#REF!</v>
      </c>
      <c r="G666" s="30">
        <f>STOCK!H3903</f>
        <v>0</v>
      </c>
      <c r="H666" s="30" t="e">
        <f>STOCK!#REF!</f>
        <v>#REF!</v>
      </c>
      <c r="I666" s="30">
        <f>STOCK!I3903</f>
        <v>0</v>
      </c>
      <c r="J666" s="30">
        <f>STOCK!J3903</f>
        <v>0</v>
      </c>
      <c r="K666" s="30" t="e">
        <f>STOCK!#REF!</f>
        <v>#REF!</v>
      </c>
      <c r="L666" s="30">
        <f>STOCK!K3903</f>
        <v>0</v>
      </c>
      <c r="U666" s="30">
        <v>1</v>
      </c>
      <c r="V666" s="30">
        <f>STOCK!O3903</f>
        <v>0</v>
      </c>
      <c r="X666" s="30">
        <v>0</v>
      </c>
      <c r="Y666" s="30">
        <f t="shared" si="12"/>
        <v>0</v>
      </c>
      <c r="AG666" s="30">
        <f>STOCK!A3903</f>
        <v>0</v>
      </c>
      <c r="AI666" s="30">
        <v>0</v>
      </c>
    </row>
    <row r="667" spans="1:35" x14ac:dyDescent="0.15">
      <c r="A667" s="30">
        <f>STOCK!C3904</f>
        <v>0</v>
      </c>
      <c r="B667" s="30">
        <f>STOCK!D3904</f>
        <v>0</v>
      </c>
      <c r="C667" s="30">
        <f>STOCK!E3904</f>
        <v>0</v>
      </c>
      <c r="D667" s="30">
        <f>STOCK!F3904</f>
        <v>0</v>
      </c>
      <c r="E667" s="30">
        <f>STOCK!G3904</f>
        <v>0</v>
      </c>
      <c r="F667" s="30" t="e">
        <f>STOCK!#REF!</f>
        <v>#REF!</v>
      </c>
      <c r="G667" s="30">
        <f>STOCK!H3904</f>
        <v>0</v>
      </c>
      <c r="H667" s="30" t="e">
        <f>STOCK!#REF!</f>
        <v>#REF!</v>
      </c>
      <c r="I667" s="30">
        <f>STOCK!I3904</f>
        <v>0</v>
      </c>
      <c r="J667" s="30">
        <f>STOCK!J3904</f>
        <v>0</v>
      </c>
      <c r="K667" s="30" t="e">
        <f>STOCK!#REF!</f>
        <v>#REF!</v>
      </c>
      <c r="L667" s="30">
        <f>STOCK!K3904</f>
        <v>0</v>
      </c>
      <c r="U667" s="30">
        <v>1</v>
      </c>
      <c r="V667" s="30">
        <f>STOCK!O3904</f>
        <v>0</v>
      </c>
      <c r="X667" s="30">
        <v>0</v>
      </c>
      <c r="Y667" s="30">
        <f t="shared" si="12"/>
        <v>0</v>
      </c>
      <c r="AG667" s="30">
        <f>STOCK!A3904</f>
        <v>0</v>
      </c>
      <c r="AI667" s="30">
        <v>0</v>
      </c>
    </row>
    <row r="668" spans="1:35" x14ac:dyDescent="0.15">
      <c r="A668" s="30">
        <f>STOCK!C3905</f>
        <v>0</v>
      </c>
      <c r="B668" s="30">
        <f>STOCK!D3905</f>
        <v>0</v>
      </c>
      <c r="C668" s="30">
        <f>STOCK!E3905</f>
        <v>0</v>
      </c>
      <c r="D668" s="30">
        <f>STOCK!F3905</f>
        <v>0</v>
      </c>
      <c r="E668" s="30">
        <f>STOCK!G3905</f>
        <v>0</v>
      </c>
      <c r="F668" s="30" t="e">
        <f>STOCK!#REF!</f>
        <v>#REF!</v>
      </c>
      <c r="G668" s="30">
        <f>STOCK!H3905</f>
        <v>0</v>
      </c>
      <c r="H668" s="30" t="e">
        <f>STOCK!#REF!</f>
        <v>#REF!</v>
      </c>
      <c r="I668" s="30">
        <f>STOCK!I3905</f>
        <v>0</v>
      </c>
      <c r="J668" s="30">
        <f>STOCK!J3905</f>
        <v>0</v>
      </c>
      <c r="K668" s="30" t="e">
        <f>STOCK!#REF!</f>
        <v>#REF!</v>
      </c>
      <c r="L668" s="30">
        <f>STOCK!K3905</f>
        <v>0</v>
      </c>
      <c r="U668" s="30">
        <v>1</v>
      </c>
      <c r="V668" s="30">
        <f>STOCK!O3905</f>
        <v>0</v>
      </c>
      <c r="X668" s="30">
        <v>0</v>
      </c>
      <c r="Y668" s="30">
        <f t="shared" si="12"/>
        <v>0</v>
      </c>
      <c r="AG668" s="30">
        <f>STOCK!A3905</f>
        <v>0</v>
      </c>
      <c r="AI668" s="30">
        <v>0</v>
      </c>
    </row>
    <row r="669" spans="1:35" x14ac:dyDescent="0.15">
      <c r="A669" s="30">
        <f>STOCK!C3906</f>
        <v>0</v>
      </c>
      <c r="B669" s="30">
        <f>STOCK!D3906</f>
        <v>0</v>
      </c>
      <c r="C669" s="30">
        <f>STOCK!E3906</f>
        <v>0</v>
      </c>
      <c r="D669" s="30">
        <f>STOCK!F3906</f>
        <v>0</v>
      </c>
      <c r="E669" s="30">
        <f>STOCK!G3906</f>
        <v>0</v>
      </c>
      <c r="F669" s="30" t="e">
        <f>STOCK!#REF!</f>
        <v>#REF!</v>
      </c>
      <c r="G669" s="30">
        <f>STOCK!H3906</f>
        <v>0</v>
      </c>
      <c r="H669" s="30" t="e">
        <f>STOCK!#REF!</f>
        <v>#REF!</v>
      </c>
      <c r="I669" s="30">
        <f>STOCK!I3906</f>
        <v>0</v>
      </c>
      <c r="J669" s="30">
        <f>STOCK!J3906</f>
        <v>0</v>
      </c>
      <c r="K669" s="30" t="e">
        <f>STOCK!#REF!</f>
        <v>#REF!</v>
      </c>
      <c r="L669" s="30">
        <f>STOCK!K3906</f>
        <v>0</v>
      </c>
      <c r="U669" s="30">
        <v>1</v>
      </c>
      <c r="V669" s="30">
        <f>STOCK!O3906</f>
        <v>0</v>
      </c>
      <c r="X669" s="30">
        <v>0</v>
      </c>
      <c r="Y669" s="30">
        <f t="shared" si="12"/>
        <v>0</v>
      </c>
      <c r="AG669" s="30">
        <f>STOCK!A3906</f>
        <v>0</v>
      </c>
      <c r="AI669" s="30">
        <v>0</v>
      </c>
    </row>
    <row r="670" spans="1:35" x14ac:dyDescent="0.15">
      <c r="A670" s="30">
        <f>STOCK!C3907</f>
        <v>0</v>
      </c>
      <c r="B670" s="30">
        <f>STOCK!D3907</f>
        <v>0</v>
      </c>
      <c r="C670" s="30">
        <f>STOCK!E3907</f>
        <v>0</v>
      </c>
      <c r="D670" s="30">
        <f>STOCK!F3907</f>
        <v>0</v>
      </c>
      <c r="E670" s="30">
        <f>STOCK!G3907</f>
        <v>0</v>
      </c>
      <c r="F670" s="30" t="e">
        <f>STOCK!#REF!</f>
        <v>#REF!</v>
      </c>
      <c r="G670" s="30">
        <f>STOCK!H3907</f>
        <v>0</v>
      </c>
      <c r="H670" s="30" t="e">
        <f>STOCK!#REF!</f>
        <v>#REF!</v>
      </c>
      <c r="I670" s="30">
        <f>STOCK!I3907</f>
        <v>0</v>
      </c>
      <c r="J670" s="30">
        <f>STOCK!J3907</f>
        <v>0</v>
      </c>
      <c r="K670" s="30" t="e">
        <f>STOCK!#REF!</f>
        <v>#REF!</v>
      </c>
      <c r="L670" s="30">
        <f>STOCK!K3907</f>
        <v>0</v>
      </c>
      <c r="U670" s="30">
        <v>1</v>
      </c>
      <c r="V670" s="30">
        <f>STOCK!O3907</f>
        <v>0</v>
      </c>
      <c r="X670" s="30">
        <v>0</v>
      </c>
      <c r="Y670" s="30">
        <f t="shared" si="12"/>
        <v>0</v>
      </c>
      <c r="AG670" s="30">
        <f>STOCK!A3907</f>
        <v>0</v>
      </c>
      <c r="AI670" s="30">
        <v>0</v>
      </c>
    </row>
    <row r="671" spans="1:35" x14ac:dyDescent="0.15">
      <c r="A671" s="30">
        <f>STOCK!C3908</f>
        <v>0</v>
      </c>
      <c r="B671" s="30">
        <f>STOCK!D3908</f>
        <v>0</v>
      </c>
      <c r="C671" s="30">
        <f>STOCK!E3908</f>
        <v>0</v>
      </c>
      <c r="D671" s="30">
        <f>STOCK!F3908</f>
        <v>0</v>
      </c>
      <c r="E671" s="30">
        <f>STOCK!G3908</f>
        <v>0</v>
      </c>
      <c r="F671" s="30" t="e">
        <f>STOCK!#REF!</f>
        <v>#REF!</v>
      </c>
      <c r="G671" s="30">
        <f>STOCK!H3908</f>
        <v>0</v>
      </c>
      <c r="H671" s="30" t="e">
        <f>STOCK!#REF!</f>
        <v>#REF!</v>
      </c>
      <c r="I671" s="30">
        <f>STOCK!I3908</f>
        <v>0</v>
      </c>
      <c r="J671" s="30">
        <f>STOCK!J3908</f>
        <v>0</v>
      </c>
      <c r="K671" s="30" t="e">
        <f>STOCK!#REF!</f>
        <v>#REF!</v>
      </c>
      <c r="L671" s="30">
        <f>STOCK!K3908</f>
        <v>0</v>
      </c>
      <c r="U671" s="30">
        <v>1</v>
      </c>
      <c r="V671" s="30">
        <f>STOCK!O3908</f>
        <v>0</v>
      </c>
      <c r="X671" s="30">
        <v>0</v>
      </c>
      <c r="Y671" s="30">
        <f t="shared" si="12"/>
        <v>0</v>
      </c>
      <c r="AG671" s="30">
        <f>STOCK!A3908</f>
        <v>0</v>
      </c>
      <c r="AI671" s="30">
        <v>0</v>
      </c>
    </row>
    <row r="672" spans="1:35" x14ac:dyDescent="0.15">
      <c r="A672" s="30">
        <f>STOCK!C3909</f>
        <v>0</v>
      </c>
      <c r="B672" s="30">
        <f>STOCK!D3909</f>
        <v>0</v>
      </c>
      <c r="C672" s="30">
        <f>STOCK!E3909</f>
        <v>0</v>
      </c>
      <c r="D672" s="30">
        <f>STOCK!F3909</f>
        <v>0</v>
      </c>
      <c r="E672" s="30">
        <f>STOCK!G3909</f>
        <v>0</v>
      </c>
      <c r="F672" s="30" t="e">
        <f>STOCK!#REF!</f>
        <v>#REF!</v>
      </c>
      <c r="G672" s="30">
        <f>STOCK!H3909</f>
        <v>0</v>
      </c>
      <c r="H672" s="30" t="e">
        <f>STOCK!#REF!</f>
        <v>#REF!</v>
      </c>
      <c r="I672" s="30">
        <f>STOCK!I3909</f>
        <v>0</v>
      </c>
      <c r="J672" s="30">
        <f>STOCK!J3909</f>
        <v>0</v>
      </c>
      <c r="K672" s="30" t="e">
        <f>STOCK!#REF!</f>
        <v>#REF!</v>
      </c>
      <c r="L672" s="30">
        <f>STOCK!K3909</f>
        <v>0</v>
      </c>
      <c r="U672" s="30">
        <v>1</v>
      </c>
      <c r="V672" s="30">
        <f>STOCK!O3909</f>
        <v>0</v>
      </c>
      <c r="X672" s="30">
        <v>0</v>
      </c>
      <c r="Y672" s="30">
        <f t="shared" si="12"/>
        <v>0</v>
      </c>
      <c r="AG672" s="30">
        <f>STOCK!A3909</f>
        <v>0</v>
      </c>
      <c r="AI672" s="30">
        <v>0</v>
      </c>
    </row>
    <row r="673" spans="1:35" x14ac:dyDescent="0.15">
      <c r="A673" s="30">
        <f>STOCK!C3910</f>
        <v>0</v>
      </c>
      <c r="B673" s="30">
        <f>STOCK!D3910</f>
        <v>0</v>
      </c>
      <c r="C673" s="30">
        <f>STOCK!E3910</f>
        <v>0</v>
      </c>
      <c r="D673" s="30">
        <f>STOCK!F3910</f>
        <v>0</v>
      </c>
      <c r="E673" s="30">
        <f>STOCK!G3910</f>
        <v>0</v>
      </c>
      <c r="F673" s="30" t="e">
        <f>STOCK!#REF!</f>
        <v>#REF!</v>
      </c>
      <c r="G673" s="30">
        <f>STOCK!H3910</f>
        <v>0</v>
      </c>
      <c r="H673" s="30" t="e">
        <f>STOCK!#REF!</f>
        <v>#REF!</v>
      </c>
      <c r="I673" s="30">
        <f>STOCK!I3910</f>
        <v>0</v>
      </c>
      <c r="J673" s="30">
        <f>STOCK!J3910</f>
        <v>0</v>
      </c>
      <c r="K673" s="30" t="e">
        <f>STOCK!#REF!</f>
        <v>#REF!</v>
      </c>
      <c r="L673" s="30">
        <f>STOCK!K3910</f>
        <v>0</v>
      </c>
      <c r="U673" s="30">
        <v>1</v>
      </c>
      <c r="V673" s="30">
        <f>STOCK!O3910</f>
        <v>0</v>
      </c>
      <c r="X673" s="30">
        <v>0</v>
      </c>
      <c r="Y673" s="30">
        <f t="shared" si="12"/>
        <v>0</v>
      </c>
      <c r="AG673" s="30">
        <f>STOCK!A3910</f>
        <v>0</v>
      </c>
      <c r="AI673" s="30">
        <v>0</v>
      </c>
    </row>
    <row r="674" spans="1:35" x14ac:dyDescent="0.15">
      <c r="A674" s="30">
        <f>STOCK!C3911</f>
        <v>0</v>
      </c>
      <c r="B674" s="30">
        <f>STOCK!D3911</f>
        <v>0</v>
      </c>
      <c r="C674" s="30">
        <f>STOCK!E3911</f>
        <v>0</v>
      </c>
      <c r="D674" s="30">
        <f>STOCK!F3911</f>
        <v>0</v>
      </c>
      <c r="E674" s="30">
        <f>STOCK!G3911</f>
        <v>0</v>
      </c>
      <c r="F674" s="30" t="e">
        <f>STOCK!#REF!</f>
        <v>#REF!</v>
      </c>
      <c r="G674" s="30">
        <f>STOCK!H3911</f>
        <v>0</v>
      </c>
      <c r="H674" s="30" t="e">
        <f>STOCK!#REF!</f>
        <v>#REF!</v>
      </c>
      <c r="I674" s="30">
        <f>STOCK!I3911</f>
        <v>0</v>
      </c>
      <c r="J674" s="30">
        <f>STOCK!J3911</f>
        <v>0</v>
      </c>
      <c r="K674" s="30" t="e">
        <f>STOCK!#REF!</f>
        <v>#REF!</v>
      </c>
      <c r="L674" s="30">
        <f>STOCK!K3911</f>
        <v>0</v>
      </c>
      <c r="U674" s="30">
        <v>1</v>
      </c>
      <c r="V674" s="30">
        <f>STOCK!O3911</f>
        <v>0</v>
      </c>
      <c r="X674" s="30">
        <v>0</v>
      </c>
      <c r="Y674" s="30">
        <f t="shared" si="12"/>
        <v>0</v>
      </c>
      <c r="AG674" s="30">
        <f>STOCK!A3911</f>
        <v>0</v>
      </c>
      <c r="AI674" s="30">
        <v>0</v>
      </c>
    </row>
    <row r="675" spans="1:35" x14ac:dyDescent="0.15">
      <c r="A675" s="30">
        <f>STOCK!C3912</f>
        <v>0</v>
      </c>
      <c r="B675" s="30">
        <f>STOCK!D3912</f>
        <v>0</v>
      </c>
      <c r="C675" s="30">
        <f>STOCK!E3912</f>
        <v>0</v>
      </c>
      <c r="D675" s="30">
        <f>STOCK!F3912</f>
        <v>0</v>
      </c>
      <c r="E675" s="30">
        <f>STOCK!G3912</f>
        <v>0</v>
      </c>
      <c r="F675" s="30" t="e">
        <f>STOCK!#REF!</f>
        <v>#REF!</v>
      </c>
      <c r="G675" s="30">
        <f>STOCK!H3912</f>
        <v>0</v>
      </c>
      <c r="H675" s="30" t="e">
        <f>STOCK!#REF!</f>
        <v>#REF!</v>
      </c>
      <c r="I675" s="30">
        <f>STOCK!I3912</f>
        <v>0</v>
      </c>
      <c r="J675" s="30">
        <f>STOCK!J3912</f>
        <v>0</v>
      </c>
      <c r="K675" s="30" t="e">
        <f>STOCK!#REF!</f>
        <v>#REF!</v>
      </c>
      <c r="L675" s="30">
        <f>STOCK!K3912</f>
        <v>0</v>
      </c>
      <c r="U675" s="30">
        <v>1</v>
      </c>
      <c r="V675" s="30">
        <f>STOCK!O3912</f>
        <v>0</v>
      </c>
      <c r="X675" s="30">
        <v>0</v>
      </c>
      <c r="Y675" s="30">
        <f t="shared" si="12"/>
        <v>0</v>
      </c>
      <c r="AG675" s="30">
        <f>STOCK!A3912</f>
        <v>0</v>
      </c>
      <c r="AI675" s="30">
        <v>0</v>
      </c>
    </row>
    <row r="676" spans="1:35" x14ac:dyDescent="0.15">
      <c r="A676" s="30">
        <f>STOCK!C3913</f>
        <v>0</v>
      </c>
      <c r="B676" s="30">
        <f>STOCK!D3913</f>
        <v>0</v>
      </c>
      <c r="C676" s="30">
        <f>STOCK!E3913</f>
        <v>0</v>
      </c>
      <c r="D676" s="30">
        <f>STOCK!F3913</f>
        <v>0</v>
      </c>
      <c r="E676" s="30">
        <f>STOCK!G3913</f>
        <v>0</v>
      </c>
      <c r="F676" s="30" t="e">
        <f>STOCK!#REF!</f>
        <v>#REF!</v>
      </c>
      <c r="G676" s="30">
        <f>STOCK!H3913</f>
        <v>0</v>
      </c>
      <c r="H676" s="30" t="e">
        <f>STOCK!#REF!</f>
        <v>#REF!</v>
      </c>
      <c r="I676" s="30">
        <f>STOCK!I3913</f>
        <v>0</v>
      </c>
      <c r="J676" s="30">
        <f>STOCK!J3913</f>
        <v>0</v>
      </c>
      <c r="K676" s="30" t="e">
        <f>STOCK!#REF!</f>
        <v>#REF!</v>
      </c>
      <c r="L676" s="30">
        <f>STOCK!K3913</f>
        <v>0</v>
      </c>
      <c r="U676" s="30">
        <v>1</v>
      </c>
      <c r="V676" s="30">
        <f>STOCK!O3913</f>
        <v>0</v>
      </c>
      <c r="X676" s="30">
        <v>0</v>
      </c>
      <c r="Y676" s="30">
        <f t="shared" si="12"/>
        <v>0</v>
      </c>
      <c r="AG676" s="30">
        <f>STOCK!A3913</f>
        <v>0</v>
      </c>
      <c r="AI676" s="30">
        <v>0</v>
      </c>
    </row>
    <row r="677" spans="1:35" x14ac:dyDescent="0.15">
      <c r="A677" s="30">
        <f>STOCK!C3914</f>
        <v>0</v>
      </c>
      <c r="B677" s="30">
        <f>STOCK!D3914</f>
        <v>0</v>
      </c>
      <c r="C677" s="30">
        <f>STOCK!E3914</f>
        <v>0</v>
      </c>
      <c r="D677" s="30">
        <f>STOCK!F3914</f>
        <v>0</v>
      </c>
      <c r="E677" s="30">
        <f>STOCK!G3914</f>
        <v>0</v>
      </c>
      <c r="F677" s="30" t="e">
        <f>STOCK!#REF!</f>
        <v>#REF!</v>
      </c>
      <c r="G677" s="30">
        <f>STOCK!H3914</f>
        <v>0</v>
      </c>
      <c r="H677" s="30" t="e">
        <f>STOCK!#REF!</f>
        <v>#REF!</v>
      </c>
      <c r="I677" s="30">
        <f>STOCK!I3914</f>
        <v>0</v>
      </c>
      <c r="J677" s="30">
        <f>STOCK!J3914</f>
        <v>0</v>
      </c>
      <c r="K677" s="30" t="e">
        <f>STOCK!#REF!</f>
        <v>#REF!</v>
      </c>
      <c r="L677" s="30">
        <f>STOCK!K3914</f>
        <v>0</v>
      </c>
      <c r="U677" s="30">
        <v>1</v>
      </c>
      <c r="V677" s="30">
        <f>STOCK!O3914</f>
        <v>0</v>
      </c>
      <c r="X677" s="30">
        <v>0</v>
      </c>
      <c r="Y677" s="30">
        <f t="shared" si="12"/>
        <v>0</v>
      </c>
      <c r="AG677" s="30">
        <f>STOCK!A3914</f>
        <v>0</v>
      </c>
      <c r="AI677" s="30">
        <v>0</v>
      </c>
    </row>
    <row r="678" spans="1:35" x14ac:dyDescent="0.15">
      <c r="A678" s="30">
        <f>STOCK!C3915</f>
        <v>0</v>
      </c>
      <c r="B678" s="30">
        <f>STOCK!D3915</f>
        <v>0</v>
      </c>
      <c r="C678" s="30">
        <f>STOCK!E3915</f>
        <v>0</v>
      </c>
      <c r="D678" s="30">
        <f>STOCK!F3915</f>
        <v>0</v>
      </c>
      <c r="E678" s="30">
        <f>STOCK!G3915</f>
        <v>0</v>
      </c>
      <c r="F678" s="30" t="e">
        <f>STOCK!#REF!</f>
        <v>#REF!</v>
      </c>
      <c r="G678" s="30">
        <f>STOCK!H3915</f>
        <v>0</v>
      </c>
      <c r="H678" s="30" t="e">
        <f>STOCK!#REF!</f>
        <v>#REF!</v>
      </c>
      <c r="I678" s="30">
        <f>STOCK!I3915</f>
        <v>0</v>
      </c>
      <c r="J678" s="30">
        <f>STOCK!J3915</f>
        <v>0</v>
      </c>
      <c r="K678" s="30" t="e">
        <f>STOCK!#REF!</f>
        <v>#REF!</v>
      </c>
      <c r="L678" s="30">
        <f>STOCK!K3915</f>
        <v>0</v>
      </c>
      <c r="U678" s="30">
        <v>1</v>
      </c>
      <c r="V678" s="30">
        <f>STOCK!O3915</f>
        <v>0</v>
      </c>
      <c r="X678" s="30">
        <v>0</v>
      </c>
      <c r="Y678" s="30">
        <f t="shared" si="12"/>
        <v>0</v>
      </c>
      <c r="AG678" s="30">
        <f>STOCK!A3915</f>
        <v>0</v>
      </c>
      <c r="AI678" s="30">
        <v>0</v>
      </c>
    </row>
    <row r="679" spans="1:35" x14ac:dyDescent="0.15">
      <c r="A679" s="30">
        <f>STOCK!C3916</f>
        <v>0</v>
      </c>
      <c r="B679" s="30">
        <f>STOCK!D3916</f>
        <v>0</v>
      </c>
      <c r="C679" s="30">
        <f>STOCK!E3916</f>
        <v>0</v>
      </c>
      <c r="D679" s="30">
        <f>STOCK!F3916</f>
        <v>0</v>
      </c>
      <c r="E679" s="30">
        <f>STOCK!G3916</f>
        <v>0</v>
      </c>
      <c r="F679" s="30" t="e">
        <f>STOCK!#REF!</f>
        <v>#REF!</v>
      </c>
      <c r="G679" s="30">
        <f>STOCK!H3916</f>
        <v>0</v>
      </c>
      <c r="H679" s="30" t="e">
        <f>STOCK!#REF!</f>
        <v>#REF!</v>
      </c>
      <c r="I679" s="30">
        <f>STOCK!I3916</f>
        <v>0</v>
      </c>
      <c r="J679" s="30">
        <f>STOCK!J3916</f>
        <v>0</v>
      </c>
      <c r="K679" s="30" t="e">
        <f>STOCK!#REF!</f>
        <v>#REF!</v>
      </c>
      <c r="L679" s="30">
        <f>STOCK!K3916</f>
        <v>0</v>
      </c>
      <c r="U679" s="30">
        <v>1</v>
      </c>
      <c r="V679" s="30">
        <f>STOCK!O3916</f>
        <v>0</v>
      </c>
      <c r="X679" s="30">
        <v>0</v>
      </c>
      <c r="Y679" s="30">
        <f t="shared" si="12"/>
        <v>0</v>
      </c>
      <c r="AG679" s="30">
        <f>STOCK!A3916</f>
        <v>0</v>
      </c>
      <c r="AI679" s="30">
        <v>0</v>
      </c>
    </row>
    <row r="680" spans="1:35" x14ac:dyDescent="0.15">
      <c r="A680" s="30">
        <f>STOCK!C3917</f>
        <v>0</v>
      </c>
      <c r="B680" s="30">
        <f>STOCK!D3917</f>
        <v>0</v>
      </c>
      <c r="C680" s="30">
        <f>STOCK!E3917</f>
        <v>0</v>
      </c>
      <c r="D680" s="30">
        <f>STOCK!F3917</f>
        <v>0</v>
      </c>
      <c r="E680" s="30">
        <f>STOCK!G3917</f>
        <v>0</v>
      </c>
      <c r="F680" s="30" t="e">
        <f>STOCK!#REF!</f>
        <v>#REF!</v>
      </c>
      <c r="G680" s="30">
        <f>STOCK!H3917</f>
        <v>0</v>
      </c>
      <c r="H680" s="30" t="e">
        <f>STOCK!#REF!</f>
        <v>#REF!</v>
      </c>
      <c r="I680" s="30">
        <f>STOCK!I3917</f>
        <v>0</v>
      </c>
      <c r="J680" s="30">
        <f>STOCK!J3917</f>
        <v>0</v>
      </c>
      <c r="K680" s="30" t="e">
        <f>STOCK!#REF!</f>
        <v>#REF!</v>
      </c>
      <c r="L680" s="30">
        <f>STOCK!K3917</f>
        <v>0</v>
      </c>
      <c r="U680" s="30">
        <v>1</v>
      </c>
      <c r="V680" s="30">
        <f>STOCK!O3917</f>
        <v>0</v>
      </c>
      <c r="X680" s="30">
        <v>0</v>
      </c>
      <c r="Y680" s="30">
        <f t="shared" si="12"/>
        <v>0</v>
      </c>
      <c r="AG680" s="30">
        <f>STOCK!A3917</f>
        <v>0</v>
      </c>
      <c r="AI680" s="30">
        <v>0</v>
      </c>
    </row>
    <row r="681" spans="1:35" x14ac:dyDescent="0.15">
      <c r="A681" s="30">
        <f>STOCK!C3918</f>
        <v>0</v>
      </c>
      <c r="B681" s="30">
        <f>STOCK!D3918</f>
        <v>0</v>
      </c>
      <c r="C681" s="30">
        <f>STOCK!E3918</f>
        <v>0</v>
      </c>
      <c r="D681" s="30">
        <f>STOCK!F3918</f>
        <v>0</v>
      </c>
      <c r="E681" s="30">
        <f>STOCK!G3918</f>
        <v>0</v>
      </c>
      <c r="F681" s="30" t="e">
        <f>STOCK!#REF!</f>
        <v>#REF!</v>
      </c>
      <c r="G681" s="30">
        <f>STOCK!H3918</f>
        <v>0</v>
      </c>
      <c r="H681" s="30" t="e">
        <f>STOCK!#REF!</f>
        <v>#REF!</v>
      </c>
      <c r="I681" s="30">
        <f>STOCK!I3918</f>
        <v>0</v>
      </c>
      <c r="J681" s="30">
        <f>STOCK!J3918</f>
        <v>0</v>
      </c>
      <c r="K681" s="30" t="e">
        <f>STOCK!#REF!</f>
        <v>#REF!</v>
      </c>
      <c r="L681" s="30">
        <f>STOCK!K3918</f>
        <v>0</v>
      </c>
      <c r="U681" s="30">
        <v>1</v>
      </c>
      <c r="V681" s="30">
        <f>STOCK!O3918</f>
        <v>0</v>
      </c>
      <c r="X681" s="30">
        <v>0</v>
      </c>
      <c r="Y681" s="30">
        <f t="shared" si="12"/>
        <v>0</v>
      </c>
      <c r="AG681" s="30">
        <f>STOCK!A3918</f>
        <v>0</v>
      </c>
      <c r="AI681" s="30">
        <v>0</v>
      </c>
    </row>
    <row r="682" spans="1:35" x14ac:dyDescent="0.15">
      <c r="A682" s="30">
        <f>STOCK!C3919</f>
        <v>0</v>
      </c>
      <c r="B682" s="30">
        <f>STOCK!D3919</f>
        <v>0</v>
      </c>
      <c r="C682" s="30">
        <f>STOCK!E3919</f>
        <v>0</v>
      </c>
      <c r="D682" s="30">
        <f>STOCK!F3919</f>
        <v>0</v>
      </c>
      <c r="E682" s="30">
        <f>STOCK!G3919</f>
        <v>0</v>
      </c>
      <c r="F682" s="30" t="e">
        <f>STOCK!#REF!</f>
        <v>#REF!</v>
      </c>
      <c r="G682" s="30">
        <f>STOCK!H3919</f>
        <v>0</v>
      </c>
      <c r="H682" s="30" t="e">
        <f>STOCK!#REF!</f>
        <v>#REF!</v>
      </c>
      <c r="I682" s="30">
        <f>STOCK!I3919</f>
        <v>0</v>
      </c>
      <c r="J682" s="30">
        <f>STOCK!J3919</f>
        <v>0</v>
      </c>
      <c r="K682" s="30" t="e">
        <f>STOCK!#REF!</f>
        <v>#REF!</v>
      </c>
      <c r="L682" s="30">
        <f>STOCK!K3919</f>
        <v>0</v>
      </c>
      <c r="U682" s="30">
        <v>1</v>
      </c>
      <c r="V682" s="30">
        <f>STOCK!O3919</f>
        <v>0</v>
      </c>
      <c r="X682" s="30">
        <v>0</v>
      </c>
      <c r="Y682" s="30">
        <f t="shared" si="12"/>
        <v>0</v>
      </c>
      <c r="AG682" s="30">
        <f>STOCK!A3919</f>
        <v>0</v>
      </c>
      <c r="AI682" s="30">
        <v>0</v>
      </c>
    </row>
    <row r="683" spans="1:35" x14ac:dyDescent="0.15">
      <c r="A683" s="30">
        <f>STOCK!C3920</f>
        <v>0</v>
      </c>
      <c r="B683" s="30">
        <f>STOCK!D3920</f>
        <v>0</v>
      </c>
      <c r="C683" s="30">
        <f>STOCK!E3920</f>
        <v>0</v>
      </c>
      <c r="D683" s="30">
        <f>STOCK!F3920</f>
        <v>0</v>
      </c>
      <c r="E683" s="30">
        <f>STOCK!G3920</f>
        <v>0</v>
      </c>
      <c r="F683" s="30" t="e">
        <f>STOCK!#REF!</f>
        <v>#REF!</v>
      </c>
      <c r="G683" s="30">
        <f>STOCK!H3920</f>
        <v>0</v>
      </c>
      <c r="H683" s="30" t="e">
        <f>STOCK!#REF!</f>
        <v>#REF!</v>
      </c>
      <c r="I683" s="30">
        <f>STOCK!I3920</f>
        <v>0</v>
      </c>
      <c r="J683" s="30">
        <f>STOCK!J3920</f>
        <v>0</v>
      </c>
      <c r="K683" s="30" t="e">
        <f>STOCK!#REF!</f>
        <v>#REF!</v>
      </c>
      <c r="L683" s="30">
        <f>STOCK!K3920</f>
        <v>0</v>
      </c>
      <c r="U683" s="30">
        <v>1</v>
      </c>
      <c r="V683" s="30">
        <f>STOCK!O3920</f>
        <v>0</v>
      </c>
      <c r="X683" s="30">
        <v>0</v>
      </c>
      <c r="Y683" s="30">
        <f t="shared" si="12"/>
        <v>0</v>
      </c>
      <c r="AG683" s="30">
        <f>STOCK!A3920</f>
        <v>0</v>
      </c>
      <c r="AI683" s="30">
        <v>0</v>
      </c>
    </row>
    <row r="684" spans="1:35" x14ac:dyDescent="0.15">
      <c r="A684" s="30">
        <f>STOCK!C3921</f>
        <v>0</v>
      </c>
      <c r="B684" s="30">
        <f>STOCK!D3921</f>
        <v>0</v>
      </c>
      <c r="C684" s="30">
        <f>STOCK!E3921</f>
        <v>0</v>
      </c>
      <c r="D684" s="30">
        <f>STOCK!F3921</f>
        <v>0</v>
      </c>
      <c r="E684" s="30">
        <f>STOCK!G3921</f>
        <v>0</v>
      </c>
      <c r="F684" s="30" t="e">
        <f>STOCK!#REF!</f>
        <v>#REF!</v>
      </c>
      <c r="G684" s="30">
        <f>STOCK!H3921</f>
        <v>0</v>
      </c>
      <c r="H684" s="30" t="e">
        <f>STOCK!#REF!</f>
        <v>#REF!</v>
      </c>
      <c r="I684" s="30">
        <f>STOCK!I3921</f>
        <v>0</v>
      </c>
      <c r="J684" s="30">
        <f>STOCK!J3921</f>
        <v>0</v>
      </c>
      <c r="K684" s="30" t="e">
        <f>STOCK!#REF!</f>
        <v>#REF!</v>
      </c>
      <c r="L684" s="30">
        <f>STOCK!K3921</f>
        <v>0</v>
      </c>
      <c r="U684" s="30">
        <v>1</v>
      </c>
      <c r="V684" s="30">
        <f>STOCK!O3921</f>
        <v>0</v>
      </c>
      <c r="X684" s="30">
        <v>0</v>
      </c>
      <c r="Y684" s="30">
        <f t="shared" si="12"/>
        <v>0</v>
      </c>
      <c r="AG684" s="30">
        <f>STOCK!A3921</f>
        <v>0</v>
      </c>
      <c r="AI684" s="30">
        <v>0</v>
      </c>
    </row>
    <row r="685" spans="1:35" x14ac:dyDescent="0.15">
      <c r="A685" s="30">
        <f>STOCK!C3922</f>
        <v>0</v>
      </c>
      <c r="B685" s="30">
        <f>STOCK!D3922</f>
        <v>0</v>
      </c>
      <c r="C685" s="30">
        <f>STOCK!E3922</f>
        <v>0</v>
      </c>
      <c r="D685" s="30">
        <f>STOCK!F3922</f>
        <v>0</v>
      </c>
      <c r="E685" s="30">
        <f>STOCK!G3922</f>
        <v>0</v>
      </c>
      <c r="F685" s="30" t="e">
        <f>STOCK!#REF!</f>
        <v>#REF!</v>
      </c>
      <c r="G685" s="30">
        <f>STOCK!H3922</f>
        <v>0</v>
      </c>
      <c r="H685" s="30" t="e">
        <f>STOCK!#REF!</f>
        <v>#REF!</v>
      </c>
      <c r="I685" s="30">
        <f>STOCK!I3922</f>
        <v>0</v>
      </c>
      <c r="J685" s="30">
        <f>STOCK!J3922</f>
        <v>0</v>
      </c>
      <c r="K685" s="30" t="e">
        <f>STOCK!#REF!</f>
        <v>#REF!</v>
      </c>
      <c r="L685" s="30">
        <f>STOCK!K3922</f>
        <v>0</v>
      </c>
      <c r="U685" s="30">
        <v>1</v>
      </c>
      <c r="V685" s="30">
        <f>STOCK!O3922</f>
        <v>0</v>
      </c>
      <c r="X685" s="30">
        <v>0</v>
      </c>
      <c r="Y685" s="30">
        <f t="shared" si="12"/>
        <v>0</v>
      </c>
      <c r="AG685" s="30">
        <f>STOCK!A3922</f>
        <v>0</v>
      </c>
      <c r="AI685" s="30">
        <v>0</v>
      </c>
    </row>
    <row r="686" spans="1:35" x14ac:dyDescent="0.15">
      <c r="A686" s="30">
        <f>STOCK!C3923</f>
        <v>0</v>
      </c>
      <c r="B686" s="30">
        <f>STOCK!D3923</f>
        <v>0</v>
      </c>
      <c r="C686" s="30">
        <f>STOCK!E3923</f>
        <v>0</v>
      </c>
      <c r="D686" s="30">
        <f>STOCK!F3923</f>
        <v>0</v>
      </c>
      <c r="E686" s="30">
        <f>STOCK!G3923</f>
        <v>0</v>
      </c>
      <c r="F686" s="30" t="e">
        <f>STOCK!#REF!</f>
        <v>#REF!</v>
      </c>
      <c r="G686" s="30">
        <f>STOCK!H3923</f>
        <v>0</v>
      </c>
      <c r="H686" s="30" t="e">
        <f>STOCK!#REF!</f>
        <v>#REF!</v>
      </c>
      <c r="I686" s="30">
        <f>STOCK!I3923</f>
        <v>0</v>
      </c>
      <c r="J686" s="30">
        <f>STOCK!J3923</f>
        <v>0</v>
      </c>
      <c r="K686" s="30" t="e">
        <f>STOCK!#REF!</f>
        <v>#REF!</v>
      </c>
      <c r="L686" s="30">
        <f>STOCK!K3923</f>
        <v>0</v>
      </c>
      <c r="U686" s="30">
        <v>1</v>
      </c>
      <c r="V686" s="30">
        <f>STOCK!O3923</f>
        <v>0</v>
      </c>
      <c r="X686" s="30">
        <v>0</v>
      </c>
      <c r="Y686" s="30">
        <f t="shared" si="12"/>
        <v>0</v>
      </c>
      <c r="AG686" s="30">
        <f>STOCK!A3923</f>
        <v>0</v>
      </c>
      <c r="AI686" s="30">
        <v>0</v>
      </c>
    </row>
    <row r="687" spans="1:35" x14ac:dyDescent="0.15">
      <c r="A687" s="30">
        <f>STOCK!C3924</f>
        <v>0</v>
      </c>
      <c r="B687" s="30">
        <f>STOCK!D3924</f>
        <v>0</v>
      </c>
      <c r="C687" s="30">
        <f>STOCK!E3924</f>
        <v>0</v>
      </c>
      <c r="D687" s="30">
        <f>STOCK!F3924</f>
        <v>0</v>
      </c>
      <c r="E687" s="30">
        <f>STOCK!G3924</f>
        <v>0</v>
      </c>
      <c r="F687" s="30" t="e">
        <f>STOCK!#REF!</f>
        <v>#REF!</v>
      </c>
      <c r="G687" s="30">
        <f>STOCK!H3924</f>
        <v>0</v>
      </c>
      <c r="H687" s="30" t="e">
        <f>STOCK!#REF!</f>
        <v>#REF!</v>
      </c>
      <c r="I687" s="30">
        <f>STOCK!I3924</f>
        <v>0</v>
      </c>
      <c r="J687" s="30">
        <f>STOCK!J3924</f>
        <v>0</v>
      </c>
      <c r="K687" s="30" t="e">
        <f>STOCK!#REF!</f>
        <v>#REF!</v>
      </c>
      <c r="L687" s="30">
        <f>STOCK!K3924</f>
        <v>0</v>
      </c>
      <c r="U687" s="30">
        <v>1</v>
      </c>
      <c r="V687" s="30">
        <f>STOCK!O3924</f>
        <v>0</v>
      </c>
      <c r="X687" s="30">
        <v>0</v>
      </c>
      <c r="Y687" s="30">
        <f t="shared" si="12"/>
        <v>0</v>
      </c>
      <c r="AG687" s="30">
        <f>STOCK!A3924</f>
        <v>0</v>
      </c>
      <c r="AI687" s="30">
        <v>0</v>
      </c>
    </row>
    <row r="688" spans="1:35" x14ac:dyDescent="0.15">
      <c r="A688" s="30">
        <f>STOCK!C3925</f>
        <v>0</v>
      </c>
      <c r="B688" s="30">
        <f>STOCK!D3925</f>
        <v>0</v>
      </c>
      <c r="C688" s="30">
        <f>STOCK!E3925</f>
        <v>0</v>
      </c>
      <c r="D688" s="30">
        <f>STOCK!F3925</f>
        <v>0</v>
      </c>
      <c r="E688" s="30">
        <f>STOCK!G3925</f>
        <v>0</v>
      </c>
      <c r="F688" s="30" t="e">
        <f>STOCK!#REF!</f>
        <v>#REF!</v>
      </c>
      <c r="G688" s="30">
        <f>STOCK!H3925</f>
        <v>0</v>
      </c>
      <c r="H688" s="30" t="e">
        <f>STOCK!#REF!</f>
        <v>#REF!</v>
      </c>
      <c r="I688" s="30">
        <f>STOCK!I3925</f>
        <v>0</v>
      </c>
      <c r="J688" s="30">
        <f>STOCK!J3925</f>
        <v>0</v>
      </c>
      <c r="K688" s="30" t="e">
        <f>STOCK!#REF!</f>
        <v>#REF!</v>
      </c>
      <c r="L688" s="30">
        <f>STOCK!K3925</f>
        <v>0</v>
      </c>
      <c r="U688" s="30">
        <v>1</v>
      </c>
      <c r="V688" s="30">
        <f>STOCK!O3925</f>
        <v>0</v>
      </c>
      <c r="X688" s="30">
        <v>0</v>
      </c>
      <c r="Y688" s="30">
        <f t="shared" si="12"/>
        <v>0</v>
      </c>
      <c r="AG688" s="30">
        <f>STOCK!A3925</f>
        <v>0</v>
      </c>
      <c r="AI688" s="30">
        <v>0</v>
      </c>
    </row>
    <row r="689" spans="1:35" x14ac:dyDescent="0.15">
      <c r="A689" s="30">
        <f>STOCK!C3926</f>
        <v>0</v>
      </c>
      <c r="B689" s="30">
        <f>STOCK!D3926</f>
        <v>0</v>
      </c>
      <c r="C689" s="30">
        <f>STOCK!E3926</f>
        <v>0</v>
      </c>
      <c r="D689" s="30">
        <f>STOCK!F3926</f>
        <v>0</v>
      </c>
      <c r="E689" s="30">
        <f>STOCK!G3926</f>
        <v>0</v>
      </c>
      <c r="F689" s="30" t="e">
        <f>STOCK!#REF!</f>
        <v>#REF!</v>
      </c>
      <c r="G689" s="30">
        <f>STOCK!H3926</f>
        <v>0</v>
      </c>
      <c r="H689" s="30" t="e">
        <f>STOCK!#REF!</f>
        <v>#REF!</v>
      </c>
      <c r="I689" s="30">
        <f>STOCK!I3926</f>
        <v>0</v>
      </c>
      <c r="J689" s="30">
        <f>STOCK!J3926</f>
        <v>0</v>
      </c>
      <c r="K689" s="30" t="e">
        <f>STOCK!#REF!</f>
        <v>#REF!</v>
      </c>
      <c r="L689" s="30">
        <f>STOCK!K3926</f>
        <v>0</v>
      </c>
      <c r="U689" s="30">
        <v>1</v>
      </c>
      <c r="V689" s="30">
        <f>STOCK!O3926</f>
        <v>0</v>
      </c>
      <c r="X689" s="30">
        <v>0</v>
      </c>
      <c r="Y689" s="30">
        <f t="shared" si="12"/>
        <v>0</v>
      </c>
      <c r="AG689" s="30">
        <f>STOCK!A3926</f>
        <v>0</v>
      </c>
      <c r="AI689" s="30">
        <v>0</v>
      </c>
    </row>
    <row r="690" spans="1:35" x14ac:dyDescent="0.15">
      <c r="A690" s="30">
        <f>STOCK!C3927</f>
        <v>0</v>
      </c>
      <c r="B690" s="30">
        <f>STOCK!D3927</f>
        <v>0</v>
      </c>
      <c r="C690" s="30">
        <f>STOCK!E3927</f>
        <v>0</v>
      </c>
      <c r="D690" s="30">
        <f>STOCK!F3927</f>
        <v>0</v>
      </c>
      <c r="E690" s="30">
        <f>STOCK!G3927</f>
        <v>0</v>
      </c>
      <c r="F690" s="30" t="e">
        <f>STOCK!#REF!</f>
        <v>#REF!</v>
      </c>
      <c r="G690" s="30">
        <f>STOCK!H3927</f>
        <v>0</v>
      </c>
      <c r="H690" s="30" t="e">
        <f>STOCK!#REF!</f>
        <v>#REF!</v>
      </c>
      <c r="I690" s="30">
        <f>STOCK!I3927</f>
        <v>0</v>
      </c>
      <c r="J690" s="30">
        <f>STOCK!J3927</f>
        <v>0</v>
      </c>
      <c r="K690" s="30" t="e">
        <f>STOCK!#REF!</f>
        <v>#REF!</v>
      </c>
      <c r="L690" s="30">
        <f>STOCK!K3927</f>
        <v>0</v>
      </c>
      <c r="U690" s="30">
        <v>1</v>
      </c>
      <c r="V690" s="30">
        <f>STOCK!O3927</f>
        <v>0</v>
      </c>
      <c r="X690" s="30">
        <v>0</v>
      </c>
      <c r="Y690" s="30">
        <f t="shared" si="12"/>
        <v>0</v>
      </c>
      <c r="AG690" s="30">
        <f>STOCK!A3927</f>
        <v>0</v>
      </c>
      <c r="AI690" s="30">
        <v>0</v>
      </c>
    </row>
    <row r="691" spans="1:35" x14ac:dyDescent="0.15">
      <c r="A691" s="30">
        <f>STOCK!C3928</f>
        <v>0</v>
      </c>
      <c r="B691" s="30">
        <f>STOCK!D3928</f>
        <v>0</v>
      </c>
      <c r="C691" s="30">
        <f>STOCK!E3928</f>
        <v>0</v>
      </c>
      <c r="D691" s="30">
        <f>STOCK!F3928</f>
        <v>0</v>
      </c>
      <c r="E691" s="30">
        <f>STOCK!G3928</f>
        <v>0</v>
      </c>
      <c r="F691" s="30" t="e">
        <f>STOCK!#REF!</f>
        <v>#REF!</v>
      </c>
      <c r="G691" s="30">
        <f>STOCK!H3928</f>
        <v>0</v>
      </c>
      <c r="H691" s="30" t="e">
        <f>STOCK!#REF!</f>
        <v>#REF!</v>
      </c>
      <c r="I691" s="30">
        <f>STOCK!I3928</f>
        <v>0</v>
      </c>
      <c r="J691" s="30">
        <f>STOCK!J3928</f>
        <v>0</v>
      </c>
      <c r="K691" s="30" t="e">
        <f>STOCK!#REF!</f>
        <v>#REF!</v>
      </c>
      <c r="L691" s="30">
        <f>STOCK!K3928</f>
        <v>0</v>
      </c>
      <c r="U691" s="30">
        <v>1</v>
      </c>
      <c r="V691" s="30">
        <f>STOCK!O3928</f>
        <v>0</v>
      </c>
      <c r="X691" s="30">
        <v>0</v>
      </c>
      <c r="Y691" s="30">
        <f t="shared" si="12"/>
        <v>0</v>
      </c>
      <c r="AG691" s="30">
        <f>STOCK!A3928</f>
        <v>0</v>
      </c>
      <c r="AI691" s="30">
        <v>0</v>
      </c>
    </row>
    <row r="692" spans="1:35" x14ac:dyDescent="0.15">
      <c r="A692" s="30">
        <f>STOCK!C3929</f>
        <v>0</v>
      </c>
      <c r="B692" s="30">
        <f>STOCK!D3929</f>
        <v>0</v>
      </c>
      <c r="C692" s="30">
        <f>STOCK!E3929</f>
        <v>0</v>
      </c>
      <c r="D692" s="30">
        <f>STOCK!F3929</f>
        <v>0</v>
      </c>
      <c r="E692" s="30">
        <f>STOCK!G3929</f>
        <v>0</v>
      </c>
      <c r="F692" s="30" t="e">
        <f>STOCK!#REF!</f>
        <v>#REF!</v>
      </c>
      <c r="G692" s="30">
        <f>STOCK!H3929</f>
        <v>0</v>
      </c>
      <c r="H692" s="30" t="e">
        <f>STOCK!#REF!</f>
        <v>#REF!</v>
      </c>
      <c r="I692" s="30">
        <f>STOCK!I3929</f>
        <v>0</v>
      </c>
      <c r="J692" s="30">
        <f>STOCK!J3929</f>
        <v>0</v>
      </c>
      <c r="K692" s="30" t="e">
        <f>STOCK!#REF!</f>
        <v>#REF!</v>
      </c>
      <c r="L692" s="30">
        <f>STOCK!K3929</f>
        <v>0</v>
      </c>
      <c r="U692" s="30">
        <v>1</v>
      </c>
      <c r="V692" s="30">
        <f>STOCK!O3929</f>
        <v>0</v>
      </c>
      <c r="X692" s="30">
        <v>0</v>
      </c>
      <c r="Y692" s="30">
        <f t="shared" si="12"/>
        <v>0</v>
      </c>
      <c r="AG692" s="30">
        <f>STOCK!A3929</f>
        <v>0</v>
      </c>
      <c r="AI692" s="30">
        <v>0</v>
      </c>
    </row>
    <row r="693" spans="1:35" x14ac:dyDescent="0.15">
      <c r="A693" s="30">
        <f>STOCK!C3930</f>
        <v>0</v>
      </c>
      <c r="B693" s="30">
        <f>STOCK!D3930</f>
        <v>0</v>
      </c>
      <c r="C693" s="30">
        <f>STOCK!E3930</f>
        <v>0</v>
      </c>
      <c r="D693" s="30">
        <f>STOCK!F3930</f>
        <v>0</v>
      </c>
      <c r="E693" s="30">
        <f>STOCK!G3930</f>
        <v>0</v>
      </c>
      <c r="F693" s="30" t="e">
        <f>STOCK!#REF!</f>
        <v>#REF!</v>
      </c>
      <c r="G693" s="30">
        <f>STOCK!H3930</f>
        <v>0</v>
      </c>
      <c r="H693" s="30" t="e">
        <f>STOCK!#REF!</f>
        <v>#REF!</v>
      </c>
      <c r="I693" s="30">
        <f>STOCK!I3930</f>
        <v>0</v>
      </c>
      <c r="J693" s="30">
        <f>STOCK!J3930</f>
        <v>0</v>
      </c>
      <c r="K693" s="30" t="e">
        <f>STOCK!#REF!</f>
        <v>#REF!</v>
      </c>
      <c r="L693" s="30">
        <f>STOCK!K3930</f>
        <v>0</v>
      </c>
      <c r="U693" s="30">
        <v>1</v>
      </c>
      <c r="V693" s="30">
        <f>STOCK!O3930</f>
        <v>0</v>
      </c>
      <c r="X693" s="30">
        <v>0</v>
      </c>
      <c r="Y693" s="30">
        <f t="shared" si="12"/>
        <v>0</v>
      </c>
      <c r="AG693" s="30">
        <f>STOCK!A3930</f>
        <v>0</v>
      </c>
      <c r="AI693" s="30">
        <v>0</v>
      </c>
    </row>
    <row r="694" spans="1:35" x14ac:dyDescent="0.15">
      <c r="A694" s="30">
        <f>STOCK!C3931</f>
        <v>0</v>
      </c>
      <c r="B694" s="30">
        <f>STOCK!D3931</f>
        <v>0</v>
      </c>
      <c r="C694" s="30">
        <f>STOCK!E3931</f>
        <v>0</v>
      </c>
      <c r="D694" s="30">
        <f>STOCK!F3931</f>
        <v>0</v>
      </c>
      <c r="E694" s="30">
        <f>STOCK!G3931</f>
        <v>0</v>
      </c>
      <c r="F694" s="30" t="e">
        <f>STOCK!#REF!</f>
        <v>#REF!</v>
      </c>
      <c r="G694" s="30">
        <f>STOCK!H3931</f>
        <v>0</v>
      </c>
      <c r="H694" s="30" t="e">
        <f>STOCK!#REF!</f>
        <v>#REF!</v>
      </c>
      <c r="I694" s="30">
        <f>STOCK!I3931</f>
        <v>0</v>
      </c>
      <c r="J694" s="30">
        <f>STOCK!J3931</f>
        <v>0</v>
      </c>
      <c r="K694" s="30" t="e">
        <f>STOCK!#REF!</f>
        <v>#REF!</v>
      </c>
      <c r="L694" s="30">
        <f>STOCK!K3931</f>
        <v>0</v>
      </c>
      <c r="U694" s="30">
        <v>1</v>
      </c>
      <c r="V694" s="30">
        <f>STOCK!O3931</f>
        <v>0</v>
      </c>
      <c r="X694" s="30">
        <v>0</v>
      </c>
      <c r="Y694" s="30">
        <f t="shared" si="12"/>
        <v>0</v>
      </c>
      <c r="AG694" s="30">
        <f>STOCK!A3931</f>
        <v>0</v>
      </c>
      <c r="AI694" s="30">
        <v>0</v>
      </c>
    </row>
    <row r="695" spans="1:35" x14ac:dyDescent="0.15">
      <c r="A695" s="30">
        <f>STOCK!C3932</f>
        <v>0</v>
      </c>
      <c r="B695" s="30">
        <f>STOCK!D3932</f>
        <v>0</v>
      </c>
      <c r="C695" s="30">
        <f>STOCK!E3932</f>
        <v>0</v>
      </c>
      <c r="D695" s="30">
        <f>STOCK!F3932</f>
        <v>0</v>
      </c>
      <c r="E695" s="30">
        <f>STOCK!G3932</f>
        <v>0</v>
      </c>
      <c r="F695" s="30" t="e">
        <f>STOCK!#REF!</f>
        <v>#REF!</v>
      </c>
      <c r="G695" s="30">
        <f>STOCK!H3932</f>
        <v>0</v>
      </c>
      <c r="H695" s="30" t="e">
        <f>STOCK!#REF!</f>
        <v>#REF!</v>
      </c>
      <c r="I695" s="30">
        <f>STOCK!I3932</f>
        <v>0</v>
      </c>
      <c r="J695" s="30">
        <f>STOCK!J3932</f>
        <v>0</v>
      </c>
      <c r="K695" s="30" t="e">
        <f>STOCK!#REF!</f>
        <v>#REF!</v>
      </c>
      <c r="L695" s="30">
        <f>STOCK!K3932</f>
        <v>0</v>
      </c>
      <c r="U695" s="30">
        <v>1</v>
      </c>
      <c r="V695" s="30">
        <f>STOCK!O3932</f>
        <v>0</v>
      </c>
      <c r="X695" s="30">
        <v>0</v>
      </c>
      <c r="Y695" s="30">
        <f t="shared" si="12"/>
        <v>0</v>
      </c>
      <c r="AG695" s="30">
        <f>STOCK!A3932</f>
        <v>0</v>
      </c>
      <c r="AI695" s="30">
        <v>0</v>
      </c>
    </row>
    <row r="696" spans="1:35" x14ac:dyDescent="0.15">
      <c r="A696" s="30">
        <f>STOCK!C3933</f>
        <v>0</v>
      </c>
      <c r="B696" s="30">
        <f>STOCK!D3933</f>
        <v>0</v>
      </c>
      <c r="C696" s="30">
        <f>STOCK!E3933</f>
        <v>0</v>
      </c>
      <c r="D696" s="30">
        <f>STOCK!F3933</f>
        <v>0</v>
      </c>
      <c r="E696" s="30">
        <f>STOCK!G3933</f>
        <v>0</v>
      </c>
      <c r="F696" s="30" t="e">
        <f>STOCK!#REF!</f>
        <v>#REF!</v>
      </c>
      <c r="G696" s="30">
        <f>STOCK!H3933</f>
        <v>0</v>
      </c>
      <c r="H696" s="30" t="e">
        <f>STOCK!#REF!</f>
        <v>#REF!</v>
      </c>
      <c r="I696" s="30">
        <f>STOCK!I3933</f>
        <v>0</v>
      </c>
      <c r="J696" s="30">
        <f>STOCK!J3933</f>
        <v>0</v>
      </c>
      <c r="K696" s="30" t="e">
        <f>STOCK!#REF!</f>
        <v>#REF!</v>
      </c>
      <c r="L696" s="30">
        <f>STOCK!K3933</f>
        <v>0</v>
      </c>
      <c r="U696" s="30">
        <v>1</v>
      </c>
      <c r="V696" s="30">
        <f>STOCK!O3933</f>
        <v>0</v>
      </c>
      <c r="X696" s="30">
        <v>0</v>
      </c>
      <c r="Y696" s="30">
        <f t="shared" si="12"/>
        <v>0</v>
      </c>
      <c r="AG696" s="30">
        <f>STOCK!A3933</f>
        <v>0</v>
      </c>
      <c r="AI696" s="30">
        <v>0</v>
      </c>
    </row>
    <row r="697" spans="1:35" x14ac:dyDescent="0.15">
      <c r="A697" s="30">
        <f>STOCK!C3934</f>
        <v>0</v>
      </c>
      <c r="B697" s="30">
        <f>STOCK!D3934</f>
        <v>0</v>
      </c>
      <c r="C697" s="30">
        <f>STOCK!E3934</f>
        <v>0</v>
      </c>
      <c r="D697" s="30">
        <f>STOCK!F3934</f>
        <v>0</v>
      </c>
      <c r="E697" s="30">
        <f>STOCK!G3934</f>
        <v>0</v>
      </c>
      <c r="F697" s="30" t="e">
        <f>STOCK!#REF!</f>
        <v>#REF!</v>
      </c>
      <c r="G697" s="30">
        <f>STOCK!H3934</f>
        <v>0</v>
      </c>
      <c r="H697" s="30" t="e">
        <f>STOCK!#REF!</f>
        <v>#REF!</v>
      </c>
      <c r="I697" s="30">
        <f>STOCK!I3934</f>
        <v>0</v>
      </c>
      <c r="J697" s="30">
        <f>STOCK!J3934</f>
        <v>0</v>
      </c>
      <c r="K697" s="30" t="e">
        <f>STOCK!#REF!</f>
        <v>#REF!</v>
      </c>
      <c r="L697" s="30">
        <f>STOCK!K3934</f>
        <v>0</v>
      </c>
      <c r="U697" s="30">
        <v>1</v>
      </c>
      <c r="V697" s="30">
        <f>STOCK!O3934</f>
        <v>0</v>
      </c>
      <c r="X697" s="30">
        <v>0</v>
      </c>
      <c r="Y697" s="30">
        <f t="shared" si="12"/>
        <v>0</v>
      </c>
      <c r="AG697" s="30">
        <f>STOCK!A3934</f>
        <v>0</v>
      </c>
      <c r="AI697" s="30">
        <v>0</v>
      </c>
    </row>
    <row r="698" spans="1:35" x14ac:dyDescent="0.15">
      <c r="A698" s="30">
        <f>STOCK!C3935</f>
        <v>0</v>
      </c>
      <c r="B698" s="30">
        <f>STOCK!D3935</f>
        <v>0</v>
      </c>
      <c r="C698" s="30">
        <f>STOCK!E3935</f>
        <v>0</v>
      </c>
      <c r="D698" s="30">
        <f>STOCK!F3935</f>
        <v>0</v>
      </c>
      <c r="E698" s="30">
        <f>STOCK!G3935</f>
        <v>0</v>
      </c>
      <c r="F698" s="30" t="e">
        <f>STOCK!#REF!</f>
        <v>#REF!</v>
      </c>
      <c r="G698" s="30">
        <f>STOCK!H3935</f>
        <v>0</v>
      </c>
      <c r="H698" s="30" t="e">
        <f>STOCK!#REF!</f>
        <v>#REF!</v>
      </c>
      <c r="I698" s="30">
        <f>STOCK!I3935</f>
        <v>0</v>
      </c>
      <c r="J698" s="30">
        <f>STOCK!J3935</f>
        <v>0</v>
      </c>
      <c r="K698" s="30" t="e">
        <f>STOCK!#REF!</f>
        <v>#REF!</v>
      </c>
      <c r="L698" s="30">
        <f>STOCK!K3935</f>
        <v>0</v>
      </c>
      <c r="U698" s="30">
        <v>1</v>
      </c>
      <c r="V698" s="30">
        <f>STOCK!O3935</f>
        <v>0</v>
      </c>
      <c r="X698" s="30">
        <v>0</v>
      </c>
      <c r="Y698" s="30">
        <f t="shared" si="12"/>
        <v>0</v>
      </c>
      <c r="AG698" s="30">
        <f>STOCK!A3935</f>
        <v>0</v>
      </c>
      <c r="AI698" s="30">
        <v>0</v>
      </c>
    </row>
    <row r="699" spans="1:35" x14ac:dyDescent="0.15">
      <c r="A699" s="30">
        <f>STOCK!C3936</f>
        <v>0</v>
      </c>
      <c r="B699" s="30">
        <f>STOCK!D3936</f>
        <v>0</v>
      </c>
      <c r="C699" s="30">
        <f>STOCK!E3936</f>
        <v>0</v>
      </c>
      <c r="D699" s="30">
        <f>STOCK!F3936</f>
        <v>0</v>
      </c>
      <c r="E699" s="30">
        <f>STOCK!G3936</f>
        <v>0</v>
      </c>
      <c r="F699" s="30" t="e">
        <f>STOCK!#REF!</f>
        <v>#REF!</v>
      </c>
      <c r="G699" s="30">
        <f>STOCK!H3936</f>
        <v>0</v>
      </c>
      <c r="H699" s="30" t="e">
        <f>STOCK!#REF!</f>
        <v>#REF!</v>
      </c>
      <c r="I699" s="30">
        <f>STOCK!I3936</f>
        <v>0</v>
      </c>
      <c r="J699" s="30">
        <f>STOCK!J3936</f>
        <v>0</v>
      </c>
      <c r="K699" s="30" t="e">
        <f>STOCK!#REF!</f>
        <v>#REF!</v>
      </c>
      <c r="L699" s="30">
        <f>STOCK!K3936</f>
        <v>0</v>
      </c>
      <c r="U699" s="30">
        <v>1</v>
      </c>
      <c r="V699" s="30">
        <f>STOCK!O3936</f>
        <v>0</v>
      </c>
      <c r="X699" s="30">
        <v>0</v>
      </c>
      <c r="Y699" s="30">
        <f t="shared" si="12"/>
        <v>0</v>
      </c>
      <c r="AG699" s="30">
        <f>STOCK!A3936</f>
        <v>0</v>
      </c>
      <c r="AI699" s="30">
        <v>0</v>
      </c>
    </row>
    <row r="700" spans="1:35" x14ac:dyDescent="0.15">
      <c r="A700" s="30">
        <f>STOCK!C3937</f>
        <v>0</v>
      </c>
      <c r="B700" s="30">
        <f>STOCK!D3937</f>
        <v>0</v>
      </c>
      <c r="C700" s="30">
        <f>STOCK!E3937</f>
        <v>0</v>
      </c>
      <c r="D700" s="30">
        <f>STOCK!F3937</f>
        <v>0</v>
      </c>
      <c r="E700" s="30">
        <f>STOCK!G3937</f>
        <v>0</v>
      </c>
      <c r="F700" s="30" t="e">
        <f>STOCK!#REF!</f>
        <v>#REF!</v>
      </c>
      <c r="G700" s="30">
        <f>STOCK!H3937</f>
        <v>0</v>
      </c>
      <c r="H700" s="30" t="e">
        <f>STOCK!#REF!</f>
        <v>#REF!</v>
      </c>
      <c r="I700" s="30">
        <f>STOCK!I3937</f>
        <v>0</v>
      </c>
      <c r="J700" s="30">
        <f>STOCK!J3937</f>
        <v>0</v>
      </c>
      <c r="K700" s="30" t="e">
        <f>STOCK!#REF!</f>
        <v>#REF!</v>
      </c>
      <c r="L700" s="30">
        <f>STOCK!K3937</f>
        <v>0</v>
      </c>
      <c r="U700" s="30">
        <v>1</v>
      </c>
      <c r="V700" s="30">
        <f>STOCK!O3937</f>
        <v>0</v>
      </c>
      <c r="X700" s="30">
        <v>0</v>
      </c>
      <c r="Y700" s="30">
        <f t="shared" si="12"/>
        <v>0</v>
      </c>
      <c r="AG700" s="30">
        <f>STOCK!A3937</f>
        <v>0</v>
      </c>
      <c r="AI700" s="30">
        <v>0</v>
      </c>
    </row>
    <row r="701" spans="1:35" x14ac:dyDescent="0.15">
      <c r="U701" s="30">
        <v>1</v>
      </c>
    </row>
  </sheetData>
  <autoFilter ref="I1:I701" xr:uid="{75D05D0E-5B94-3846-A631-F68B5BF543A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0E520-C6FB-2E4E-88FE-080B7CF983E0}">
  <dimension ref="A1:I127"/>
  <sheetViews>
    <sheetView showZeros="0" topLeftCell="A99" workbookViewId="0">
      <selection activeCell="A114" sqref="A114:XFD114"/>
    </sheetView>
  </sheetViews>
  <sheetFormatPr baseColWidth="10" defaultRowHeight="13" x14ac:dyDescent="0.15"/>
  <cols>
    <col min="1" max="2" width="5.1640625" customWidth="1"/>
    <col min="3" max="4" width="38.83203125" customWidth="1"/>
    <col min="5" max="5" width="38.6640625" customWidth="1"/>
    <col min="6" max="6" width="28.1640625" customWidth="1"/>
  </cols>
  <sheetData>
    <row r="1" spans="1:9" ht="71" customHeight="1" x14ac:dyDescent="0.15"/>
    <row r="2" spans="1:9" x14ac:dyDescent="0.15">
      <c r="C2" s="51"/>
      <c r="D2" s="51"/>
      <c r="H2" s="219"/>
      <c r="I2" s="219"/>
    </row>
    <row r="3" spans="1:9" s="57" customFormat="1" ht="28" x14ac:dyDescent="0.15">
      <c r="A3" s="56" t="s">
        <v>1054</v>
      </c>
      <c r="B3" s="56" t="s">
        <v>1056</v>
      </c>
      <c r="C3" s="62" t="s">
        <v>1022</v>
      </c>
      <c r="D3" s="59" t="s">
        <v>695</v>
      </c>
      <c r="E3" s="59">
        <v>1</v>
      </c>
      <c r="F3" s="59" t="s">
        <v>933</v>
      </c>
      <c r="G3" s="60" t="s">
        <v>934</v>
      </c>
      <c r="H3" s="219"/>
      <c r="I3" s="219"/>
    </row>
    <row r="4" spans="1:9" s="57" customFormat="1" ht="28" x14ac:dyDescent="0.15">
      <c r="A4" s="56" t="s">
        <v>1054</v>
      </c>
      <c r="B4" s="56"/>
      <c r="C4" s="57" t="s">
        <v>1023</v>
      </c>
      <c r="D4" s="59" t="s">
        <v>695</v>
      </c>
      <c r="E4" s="59">
        <v>1</v>
      </c>
      <c r="F4" s="59" t="s">
        <v>933</v>
      </c>
      <c r="G4" s="60" t="s">
        <v>934</v>
      </c>
    </row>
    <row r="5" spans="1:9" s="57" customFormat="1" ht="28" x14ac:dyDescent="0.15">
      <c r="C5" s="57" t="s">
        <v>1023</v>
      </c>
      <c r="D5" s="59" t="s">
        <v>695</v>
      </c>
      <c r="E5" s="59">
        <v>1</v>
      </c>
      <c r="F5" s="59" t="s">
        <v>933</v>
      </c>
      <c r="G5" s="60" t="s">
        <v>934</v>
      </c>
    </row>
    <row r="6" spans="1:9" s="57" customFormat="1" ht="28" x14ac:dyDescent="0.15">
      <c r="A6" s="56" t="s">
        <v>1054</v>
      </c>
      <c r="B6" s="56" t="s">
        <v>1057</v>
      </c>
      <c r="C6" s="57" t="s">
        <v>1024</v>
      </c>
      <c r="D6" s="59" t="s">
        <v>692</v>
      </c>
      <c r="E6" s="59">
        <v>1</v>
      </c>
      <c r="F6" s="59" t="s">
        <v>935</v>
      </c>
      <c r="G6" s="60" t="s">
        <v>936</v>
      </c>
    </row>
    <row r="7" spans="1:9" s="57" customFormat="1" ht="14" x14ac:dyDescent="0.15">
      <c r="A7" s="56" t="s">
        <v>1054</v>
      </c>
      <c r="B7" s="56"/>
      <c r="C7" s="57" t="s">
        <v>1024</v>
      </c>
      <c r="D7" s="59" t="s">
        <v>692</v>
      </c>
      <c r="E7" s="59">
        <v>1</v>
      </c>
      <c r="F7" s="59" t="s">
        <v>935</v>
      </c>
      <c r="G7" s="60" t="s">
        <v>936</v>
      </c>
    </row>
    <row r="8" spans="1:9" s="57" customFormat="1" ht="14" x14ac:dyDescent="0.15">
      <c r="A8" s="56" t="s">
        <v>1054</v>
      </c>
      <c r="B8" s="56"/>
      <c r="C8" s="57" t="s">
        <v>1025</v>
      </c>
      <c r="D8" s="59" t="s">
        <v>698</v>
      </c>
      <c r="E8" s="59">
        <v>1</v>
      </c>
      <c r="F8" s="59" t="s">
        <v>935</v>
      </c>
      <c r="G8" s="60" t="s">
        <v>936</v>
      </c>
    </row>
    <row r="9" spans="1:9" s="57" customFormat="1" ht="14" x14ac:dyDescent="0.15">
      <c r="A9" s="56" t="s">
        <v>1054</v>
      </c>
      <c r="B9" s="56"/>
      <c r="C9" s="57" t="s">
        <v>1025</v>
      </c>
      <c r="D9" s="58" t="s">
        <v>698</v>
      </c>
      <c r="E9" s="59">
        <v>1</v>
      </c>
      <c r="F9" s="59" t="s">
        <v>935</v>
      </c>
      <c r="G9" s="60" t="s">
        <v>936</v>
      </c>
    </row>
    <row r="10" spans="1:9" s="57" customFormat="1" ht="28" x14ac:dyDescent="0.15">
      <c r="A10" s="56" t="s">
        <v>1054</v>
      </c>
      <c r="B10" s="56"/>
      <c r="C10" s="57" t="s">
        <v>937</v>
      </c>
      <c r="D10" s="58" t="s">
        <v>693</v>
      </c>
      <c r="E10" s="59">
        <v>1</v>
      </c>
      <c r="F10" s="59" t="s">
        <v>938</v>
      </c>
      <c r="G10" s="60" t="s">
        <v>939</v>
      </c>
    </row>
    <row r="11" spans="1:9" s="57" customFormat="1" ht="28" x14ac:dyDescent="0.15">
      <c r="A11" s="56" t="s">
        <v>1054</v>
      </c>
      <c r="B11" s="56"/>
      <c r="C11" s="57" t="s">
        <v>937</v>
      </c>
      <c r="D11" s="58" t="s">
        <v>698</v>
      </c>
      <c r="E11" s="59">
        <v>1</v>
      </c>
      <c r="F11" s="59" t="s">
        <v>938</v>
      </c>
      <c r="G11" s="60" t="s">
        <v>939</v>
      </c>
    </row>
    <row r="12" spans="1:9" s="57" customFormat="1" ht="28" x14ac:dyDescent="0.15">
      <c r="A12" s="56" t="s">
        <v>1054</v>
      </c>
      <c r="B12" s="56"/>
      <c r="C12" s="57" t="s">
        <v>937</v>
      </c>
      <c r="D12" s="58" t="s">
        <v>698</v>
      </c>
      <c r="E12" s="59">
        <v>1</v>
      </c>
      <c r="F12" s="59" t="s">
        <v>938</v>
      </c>
      <c r="G12" s="60" t="s">
        <v>939</v>
      </c>
    </row>
    <row r="13" spans="1:9" s="57" customFormat="1" ht="28" x14ac:dyDescent="0.15">
      <c r="A13" s="56" t="s">
        <v>1054</v>
      </c>
      <c r="B13" s="56"/>
      <c r="C13" s="57" t="s">
        <v>937</v>
      </c>
      <c r="D13" s="58" t="s">
        <v>697</v>
      </c>
      <c r="E13" s="59">
        <v>1</v>
      </c>
      <c r="F13" s="59" t="s">
        <v>938</v>
      </c>
      <c r="G13" s="60" t="s">
        <v>939</v>
      </c>
    </row>
    <row r="14" spans="1:9" s="57" customFormat="1" ht="28" x14ac:dyDescent="0.15">
      <c r="A14" s="56" t="s">
        <v>1054</v>
      </c>
      <c r="B14" s="56"/>
      <c r="C14" s="57" t="s">
        <v>937</v>
      </c>
      <c r="D14" s="58" t="s">
        <v>697</v>
      </c>
      <c r="E14" s="59">
        <v>1</v>
      </c>
      <c r="F14" s="59" t="s">
        <v>938</v>
      </c>
      <c r="G14" s="60" t="s">
        <v>939</v>
      </c>
    </row>
    <row r="15" spans="1:9" s="57" customFormat="1" ht="28" x14ac:dyDescent="0.15">
      <c r="A15" s="56" t="s">
        <v>1054</v>
      </c>
      <c r="B15" s="56" t="s">
        <v>1058</v>
      </c>
      <c r="C15" s="57" t="s">
        <v>940</v>
      </c>
      <c r="D15" s="58" t="s">
        <v>693</v>
      </c>
      <c r="E15" s="59">
        <v>1</v>
      </c>
      <c r="F15" s="59" t="s">
        <v>941</v>
      </c>
      <c r="G15" s="60" t="s">
        <v>942</v>
      </c>
    </row>
    <row r="16" spans="1:9" s="57" customFormat="1" ht="28" x14ac:dyDescent="0.15">
      <c r="A16" s="56" t="s">
        <v>1054</v>
      </c>
      <c r="B16" s="56"/>
      <c r="C16" s="57" t="s">
        <v>940</v>
      </c>
      <c r="D16" s="58" t="s">
        <v>698</v>
      </c>
      <c r="E16" s="59">
        <v>1</v>
      </c>
      <c r="F16" s="59" t="s">
        <v>941</v>
      </c>
      <c r="G16" s="60" t="s">
        <v>942</v>
      </c>
    </row>
    <row r="17" spans="1:7" s="57" customFormat="1" ht="28" x14ac:dyDescent="0.15">
      <c r="C17" s="57" t="s">
        <v>940</v>
      </c>
      <c r="D17" s="58" t="s">
        <v>697</v>
      </c>
      <c r="E17" s="59">
        <v>1</v>
      </c>
      <c r="F17" s="59" t="s">
        <v>941</v>
      </c>
      <c r="G17" s="60" t="s">
        <v>942</v>
      </c>
    </row>
    <row r="18" spans="1:7" s="57" customFormat="1" ht="28" x14ac:dyDescent="0.15">
      <c r="A18" s="56" t="s">
        <v>1054</v>
      </c>
      <c r="B18" s="56"/>
      <c r="C18" s="57" t="s">
        <v>857</v>
      </c>
      <c r="D18" s="58" t="s">
        <v>693</v>
      </c>
      <c r="E18" s="59">
        <v>1</v>
      </c>
      <c r="F18" s="59" t="s">
        <v>943</v>
      </c>
      <c r="G18" s="60" t="s">
        <v>944</v>
      </c>
    </row>
    <row r="19" spans="1:7" s="57" customFormat="1" ht="28" x14ac:dyDescent="0.15">
      <c r="A19" s="56" t="s">
        <v>1054</v>
      </c>
      <c r="B19" s="56" t="s">
        <v>1059</v>
      </c>
      <c r="C19" s="57" t="s">
        <v>857</v>
      </c>
      <c r="D19" s="58" t="s">
        <v>693</v>
      </c>
      <c r="E19" s="59">
        <v>1</v>
      </c>
      <c r="F19" s="59" t="s">
        <v>943</v>
      </c>
      <c r="G19" s="60" t="s">
        <v>944</v>
      </c>
    </row>
    <row r="20" spans="1:7" s="57" customFormat="1" ht="28" x14ac:dyDescent="0.15">
      <c r="A20" s="56" t="s">
        <v>1054</v>
      </c>
      <c r="B20" s="56" t="s">
        <v>1060</v>
      </c>
      <c r="C20" s="57" t="s">
        <v>1020</v>
      </c>
      <c r="D20" s="58" t="s">
        <v>695</v>
      </c>
      <c r="E20" s="59">
        <v>1</v>
      </c>
      <c r="F20" s="59" t="s">
        <v>945</v>
      </c>
      <c r="G20" s="60" t="s">
        <v>946</v>
      </c>
    </row>
    <row r="21" spans="1:7" s="57" customFormat="1" ht="28" x14ac:dyDescent="0.15">
      <c r="A21" s="56" t="s">
        <v>1054</v>
      </c>
      <c r="B21" s="56"/>
      <c r="C21" s="57" t="s">
        <v>1020</v>
      </c>
      <c r="D21" s="58" t="s">
        <v>695</v>
      </c>
      <c r="E21" s="59">
        <v>1</v>
      </c>
      <c r="F21" s="59" t="s">
        <v>945</v>
      </c>
      <c r="G21" s="60" t="s">
        <v>946</v>
      </c>
    </row>
    <row r="22" spans="1:7" s="57" customFormat="1" ht="21" customHeight="1" x14ac:dyDescent="0.15">
      <c r="C22" s="57" t="s">
        <v>1020</v>
      </c>
      <c r="D22" s="58" t="s">
        <v>695</v>
      </c>
      <c r="E22" s="59">
        <v>1</v>
      </c>
      <c r="F22" s="59" t="s">
        <v>945</v>
      </c>
      <c r="G22" s="60" t="s">
        <v>946</v>
      </c>
    </row>
    <row r="23" spans="1:7" s="57" customFormat="1" ht="28" x14ac:dyDescent="0.15">
      <c r="A23" s="56" t="s">
        <v>1054</v>
      </c>
      <c r="B23" s="56"/>
      <c r="C23" s="57" t="s">
        <v>947</v>
      </c>
      <c r="D23" s="58" t="s">
        <v>697</v>
      </c>
      <c r="E23" s="59">
        <v>1</v>
      </c>
      <c r="F23" s="59" t="s">
        <v>948</v>
      </c>
      <c r="G23" s="60" t="s">
        <v>949</v>
      </c>
    </row>
    <row r="24" spans="1:7" s="57" customFormat="1" ht="28" x14ac:dyDescent="0.15">
      <c r="A24" s="56" t="s">
        <v>1054</v>
      </c>
      <c r="B24" s="56"/>
      <c r="C24" s="57" t="s">
        <v>950</v>
      </c>
      <c r="D24" s="58" t="s">
        <v>693</v>
      </c>
      <c r="E24" s="59">
        <v>1</v>
      </c>
      <c r="F24" s="59" t="s">
        <v>951</v>
      </c>
      <c r="G24" s="60" t="s">
        <v>952</v>
      </c>
    </row>
    <row r="25" spans="1:7" s="57" customFormat="1" ht="32" customHeight="1" x14ac:dyDescent="0.15">
      <c r="A25" s="56" t="s">
        <v>1054</v>
      </c>
      <c r="B25" s="56"/>
      <c r="C25" s="57" t="s">
        <v>950</v>
      </c>
      <c r="D25" s="58" t="s">
        <v>693</v>
      </c>
      <c r="E25" s="59">
        <v>1</v>
      </c>
      <c r="F25" s="59" t="s">
        <v>951</v>
      </c>
      <c r="G25" s="60"/>
    </row>
    <row r="26" spans="1:7" s="57" customFormat="1" ht="28" x14ac:dyDescent="0.15">
      <c r="A26" s="56" t="s">
        <v>1054</v>
      </c>
      <c r="B26" s="56" t="s">
        <v>1061</v>
      </c>
      <c r="C26" s="57" t="s">
        <v>1026</v>
      </c>
      <c r="D26" s="58" t="s">
        <v>697</v>
      </c>
      <c r="E26" s="59">
        <v>1</v>
      </c>
      <c r="F26" s="59" t="s">
        <v>953</v>
      </c>
      <c r="G26" s="60" t="s">
        <v>954</v>
      </c>
    </row>
    <row r="27" spans="1:7" s="57" customFormat="1" ht="28" x14ac:dyDescent="0.15">
      <c r="A27" s="56" t="s">
        <v>1054</v>
      </c>
      <c r="B27" s="56"/>
      <c r="C27" s="57" t="s">
        <v>1026</v>
      </c>
      <c r="D27" s="58" t="s">
        <v>697</v>
      </c>
      <c r="E27" s="59">
        <v>1</v>
      </c>
      <c r="F27" s="59" t="s">
        <v>953</v>
      </c>
      <c r="G27" s="60" t="s">
        <v>954</v>
      </c>
    </row>
    <row r="28" spans="1:7" s="57" customFormat="1" ht="28" x14ac:dyDescent="0.15">
      <c r="A28" s="56" t="s">
        <v>1054</v>
      </c>
      <c r="B28" s="56" t="s">
        <v>1062</v>
      </c>
      <c r="C28" s="57" t="s">
        <v>1026</v>
      </c>
      <c r="D28" s="58" t="s">
        <v>698</v>
      </c>
      <c r="E28" s="59">
        <v>1</v>
      </c>
      <c r="F28" s="59" t="s">
        <v>953</v>
      </c>
      <c r="G28" s="60" t="s">
        <v>954</v>
      </c>
    </row>
    <row r="29" spans="1:7" s="57" customFormat="1" ht="28" x14ac:dyDescent="0.15">
      <c r="A29" s="56" t="s">
        <v>1054</v>
      </c>
      <c r="B29" s="56" t="s">
        <v>1063</v>
      </c>
      <c r="C29" s="57" t="s">
        <v>1027</v>
      </c>
      <c r="D29" s="58" t="s">
        <v>697</v>
      </c>
      <c r="E29" s="59">
        <v>1</v>
      </c>
      <c r="F29" s="59" t="s">
        <v>955</v>
      </c>
      <c r="G29" s="60" t="s">
        <v>956</v>
      </c>
    </row>
    <row r="30" spans="1:7" s="57" customFormat="1" ht="28" x14ac:dyDescent="0.15">
      <c r="A30" s="56" t="s">
        <v>1054</v>
      </c>
      <c r="B30" s="56"/>
      <c r="C30" s="57" t="s">
        <v>1027</v>
      </c>
      <c r="D30" s="58" t="s">
        <v>697</v>
      </c>
      <c r="E30" s="59">
        <v>1</v>
      </c>
      <c r="F30" s="59" t="s">
        <v>955</v>
      </c>
      <c r="G30" s="60" t="s">
        <v>956</v>
      </c>
    </row>
    <row r="31" spans="1:7" s="57" customFormat="1" ht="28" x14ac:dyDescent="0.15">
      <c r="A31" s="56" t="s">
        <v>1054</v>
      </c>
      <c r="B31" s="56"/>
      <c r="C31" s="57" t="s">
        <v>1027</v>
      </c>
      <c r="D31" s="58" t="s">
        <v>698</v>
      </c>
      <c r="E31" s="59">
        <v>1</v>
      </c>
      <c r="F31" s="59" t="s">
        <v>955</v>
      </c>
      <c r="G31" s="60" t="s">
        <v>956</v>
      </c>
    </row>
    <row r="32" spans="1:7" s="57" customFormat="1" ht="28" x14ac:dyDescent="0.15">
      <c r="A32" s="56" t="s">
        <v>1054</v>
      </c>
      <c r="B32" s="56"/>
      <c r="C32" s="57" t="s">
        <v>1027</v>
      </c>
      <c r="D32" s="58" t="s">
        <v>698</v>
      </c>
      <c r="E32" s="59">
        <v>1</v>
      </c>
      <c r="F32" s="59" t="s">
        <v>955</v>
      </c>
      <c r="G32" s="60" t="s">
        <v>956</v>
      </c>
    </row>
    <row r="33" spans="1:7" s="57" customFormat="1" ht="14" x14ac:dyDescent="0.15">
      <c r="C33" s="57" t="s">
        <v>1028</v>
      </c>
      <c r="D33" s="58" t="s">
        <v>695</v>
      </c>
      <c r="E33" s="59">
        <v>1</v>
      </c>
      <c r="F33" s="59" t="s">
        <v>957</v>
      </c>
      <c r="G33" s="60" t="s">
        <v>958</v>
      </c>
    </row>
    <row r="34" spans="1:7" s="57" customFormat="1" ht="28" x14ac:dyDescent="0.15">
      <c r="A34" s="56" t="s">
        <v>1054</v>
      </c>
      <c r="B34" s="56" t="s">
        <v>1057</v>
      </c>
      <c r="C34" s="57" t="s">
        <v>1029</v>
      </c>
      <c r="D34" s="59" t="s">
        <v>698</v>
      </c>
      <c r="E34" s="59">
        <v>1</v>
      </c>
      <c r="F34" s="59" t="s">
        <v>959</v>
      </c>
      <c r="G34" s="60" t="s">
        <v>960</v>
      </c>
    </row>
    <row r="35" spans="1:7" s="57" customFormat="1" ht="28" x14ac:dyDescent="0.15">
      <c r="A35" s="56" t="s">
        <v>1054</v>
      </c>
      <c r="B35" s="56"/>
      <c r="C35" s="57" t="s">
        <v>1029</v>
      </c>
      <c r="D35" s="58" t="s">
        <v>695</v>
      </c>
      <c r="E35" s="59">
        <v>1</v>
      </c>
      <c r="F35" s="59" t="s">
        <v>959</v>
      </c>
      <c r="G35" s="60" t="s">
        <v>960</v>
      </c>
    </row>
    <row r="36" spans="1:7" s="57" customFormat="1" ht="28" x14ac:dyDescent="0.15">
      <c r="B36" s="56"/>
      <c r="C36" s="57" t="s">
        <v>1029</v>
      </c>
      <c r="D36" s="58" t="s">
        <v>697</v>
      </c>
      <c r="E36" s="59">
        <v>1</v>
      </c>
      <c r="F36" s="59" t="s">
        <v>959</v>
      </c>
      <c r="G36" s="60" t="s">
        <v>960</v>
      </c>
    </row>
    <row r="37" spans="1:7" s="57" customFormat="1" ht="28" x14ac:dyDescent="0.15">
      <c r="A37" s="56" t="s">
        <v>1054</v>
      </c>
      <c r="B37" s="56" t="s">
        <v>1065</v>
      </c>
      <c r="C37" s="57" t="s">
        <v>1030</v>
      </c>
      <c r="D37" s="58" t="s">
        <v>692</v>
      </c>
      <c r="E37" s="59">
        <v>1</v>
      </c>
      <c r="F37" s="59" t="s">
        <v>961</v>
      </c>
      <c r="G37" s="60" t="s">
        <v>962</v>
      </c>
    </row>
    <row r="38" spans="1:7" s="57" customFormat="1" ht="14" x14ac:dyDescent="0.15">
      <c r="A38" s="56" t="s">
        <v>1054</v>
      </c>
      <c r="B38" s="56"/>
      <c r="C38" s="57" t="s">
        <v>1031</v>
      </c>
      <c r="D38" s="58" t="s">
        <v>695</v>
      </c>
      <c r="E38" s="59">
        <v>1</v>
      </c>
      <c r="F38" s="59" t="s">
        <v>961</v>
      </c>
      <c r="G38" s="60" t="s">
        <v>962</v>
      </c>
    </row>
    <row r="39" spans="1:7" s="57" customFormat="1" ht="14" x14ac:dyDescent="0.15">
      <c r="A39" s="56" t="s">
        <v>1054</v>
      </c>
      <c r="B39" s="56"/>
      <c r="C39" s="57" t="s">
        <v>1030</v>
      </c>
      <c r="D39" s="58" t="s">
        <v>695</v>
      </c>
      <c r="E39" s="59">
        <v>1</v>
      </c>
      <c r="F39" s="59" t="s">
        <v>961</v>
      </c>
      <c r="G39" s="60" t="s">
        <v>962</v>
      </c>
    </row>
    <row r="40" spans="1:7" s="57" customFormat="1" ht="14" x14ac:dyDescent="0.15">
      <c r="C40" s="57" t="s">
        <v>1030</v>
      </c>
      <c r="D40" s="58" t="s">
        <v>697</v>
      </c>
      <c r="E40" s="59">
        <v>1</v>
      </c>
      <c r="F40" s="59" t="s">
        <v>961</v>
      </c>
      <c r="G40" s="60" t="s">
        <v>962</v>
      </c>
    </row>
    <row r="41" spans="1:7" s="57" customFormat="1" ht="14" x14ac:dyDescent="0.15">
      <c r="A41" s="56" t="s">
        <v>1054</v>
      </c>
      <c r="B41" s="56"/>
      <c r="C41" s="57" t="s">
        <v>1030</v>
      </c>
      <c r="D41" s="58" t="s">
        <v>697</v>
      </c>
      <c r="E41" s="59">
        <v>1</v>
      </c>
      <c r="F41" s="59" t="s">
        <v>961</v>
      </c>
      <c r="G41" s="60" t="s">
        <v>962</v>
      </c>
    </row>
    <row r="42" spans="1:7" s="57" customFormat="1" ht="14" x14ac:dyDescent="0.15">
      <c r="A42" s="56" t="s">
        <v>1054</v>
      </c>
      <c r="B42" s="56"/>
      <c r="C42" s="57" t="s">
        <v>1031</v>
      </c>
      <c r="D42" s="58" t="s">
        <v>698</v>
      </c>
      <c r="E42" s="59">
        <v>1</v>
      </c>
      <c r="F42" s="59" t="s">
        <v>961</v>
      </c>
      <c r="G42" s="60" t="s">
        <v>962</v>
      </c>
    </row>
    <row r="43" spans="1:7" s="57" customFormat="1" ht="14" x14ac:dyDescent="0.15">
      <c r="A43" s="56" t="s">
        <v>1054</v>
      </c>
      <c r="B43" s="56"/>
      <c r="C43" s="57" t="s">
        <v>1030</v>
      </c>
      <c r="D43" s="58" t="s">
        <v>698</v>
      </c>
      <c r="E43" s="59">
        <v>1</v>
      </c>
      <c r="F43" s="59" t="s">
        <v>961</v>
      </c>
      <c r="G43" s="60" t="s">
        <v>962</v>
      </c>
    </row>
    <row r="44" spans="1:7" s="57" customFormat="1" ht="28" x14ac:dyDescent="0.15">
      <c r="A44" s="56" t="s">
        <v>1054</v>
      </c>
      <c r="B44" s="56" t="s">
        <v>1066</v>
      </c>
      <c r="C44" s="57" t="s">
        <v>950</v>
      </c>
      <c r="D44" s="58" t="s">
        <v>695</v>
      </c>
      <c r="E44" s="59">
        <v>1</v>
      </c>
      <c r="F44" s="59" t="s">
        <v>951</v>
      </c>
      <c r="G44" s="60" t="s">
        <v>952</v>
      </c>
    </row>
    <row r="45" spans="1:7" s="57" customFormat="1" ht="28" x14ac:dyDescent="0.15">
      <c r="A45" s="56"/>
      <c r="B45" s="56"/>
      <c r="C45" s="57" t="s">
        <v>950</v>
      </c>
      <c r="D45" s="58" t="s">
        <v>695</v>
      </c>
      <c r="E45" s="59">
        <v>1</v>
      </c>
      <c r="F45" s="59" t="s">
        <v>951</v>
      </c>
      <c r="G45" s="60" t="s">
        <v>952</v>
      </c>
    </row>
    <row r="46" spans="1:7" s="57" customFormat="1" ht="28" x14ac:dyDescent="0.15">
      <c r="A46" s="56" t="s">
        <v>1054</v>
      </c>
      <c r="B46" s="56"/>
      <c r="C46" s="57" t="s">
        <v>950</v>
      </c>
      <c r="D46" s="58" t="s">
        <v>697</v>
      </c>
      <c r="E46" s="59">
        <v>1</v>
      </c>
      <c r="F46" s="59" t="s">
        <v>951</v>
      </c>
      <c r="G46" s="60" t="s">
        <v>952</v>
      </c>
    </row>
    <row r="47" spans="1:7" s="57" customFormat="1" ht="28" x14ac:dyDescent="0.15">
      <c r="C47" s="57" t="s">
        <v>950</v>
      </c>
      <c r="D47" s="58" t="s">
        <v>697</v>
      </c>
      <c r="E47" s="59">
        <v>1</v>
      </c>
      <c r="F47" s="59" t="s">
        <v>951</v>
      </c>
      <c r="G47" s="60" t="s">
        <v>952</v>
      </c>
    </row>
    <row r="48" spans="1:7" s="57" customFormat="1" ht="28" x14ac:dyDescent="0.15">
      <c r="C48" s="57" t="s">
        <v>963</v>
      </c>
      <c r="D48" s="58" t="s">
        <v>695</v>
      </c>
      <c r="E48" s="59">
        <v>1</v>
      </c>
      <c r="F48" s="59" t="s">
        <v>964</v>
      </c>
      <c r="G48" s="60" t="s">
        <v>965</v>
      </c>
    </row>
    <row r="49" spans="1:7" s="57" customFormat="1" ht="28" x14ac:dyDescent="0.15">
      <c r="A49" s="56" t="s">
        <v>1054</v>
      </c>
      <c r="B49" s="56">
        <v>330</v>
      </c>
      <c r="C49" s="57" t="s">
        <v>1032</v>
      </c>
      <c r="D49" s="58" t="s">
        <v>693</v>
      </c>
      <c r="E49" s="59">
        <v>1</v>
      </c>
      <c r="F49" s="59" t="s">
        <v>966</v>
      </c>
      <c r="G49" s="60" t="s">
        <v>967</v>
      </c>
    </row>
    <row r="50" spans="1:7" s="57" customFormat="1" ht="28" x14ac:dyDescent="0.15">
      <c r="A50" s="56" t="s">
        <v>1054</v>
      </c>
      <c r="B50" s="56"/>
      <c r="C50" s="57" t="s">
        <v>1033</v>
      </c>
      <c r="D50" s="58" t="s">
        <v>698</v>
      </c>
      <c r="E50" s="59">
        <v>1</v>
      </c>
      <c r="F50" s="59" t="s">
        <v>966</v>
      </c>
      <c r="G50" s="60" t="s">
        <v>967</v>
      </c>
    </row>
    <row r="51" spans="1:7" s="57" customFormat="1" ht="28" x14ac:dyDescent="0.15">
      <c r="A51" s="56" t="s">
        <v>1054</v>
      </c>
      <c r="B51" s="56"/>
      <c r="C51" s="57" t="s">
        <v>1032</v>
      </c>
      <c r="D51" s="58" t="s">
        <v>698</v>
      </c>
      <c r="E51" s="59">
        <v>1</v>
      </c>
      <c r="F51" s="59" t="s">
        <v>966</v>
      </c>
      <c r="G51" s="60" t="s">
        <v>967</v>
      </c>
    </row>
    <row r="52" spans="1:7" s="57" customFormat="1" ht="28" x14ac:dyDescent="0.15">
      <c r="C52" s="57" t="s">
        <v>1033</v>
      </c>
      <c r="D52" s="58" t="s">
        <v>698</v>
      </c>
      <c r="E52" s="59">
        <v>1</v>
      </c>
      <c r="F52" s="59" t="s">
        <v>966</v>
      </c>
      <c r="G52" s="60" t="s">
        <v>967</v>
      </c>
    </row>
    <row r="53" spans="1:7" s="57" customFormat="1" ht="28" x14ac:dyDescent="0.15">
      <c r="A53" s="56" t="s">
        <v>1054</v>
      </c>
      <c r="B53" s="56"/>
      <c r="C53" s="57" t="s">
        <v>1033</v>
      </c>
      <c r="D53" s="58" t="s">
        <v>697</v>
      </c>
      <c r="E53" s="59">
        <v>1</v>
      </c>
      <c r="F53" s="59" t="s">
        <v>966</v>
      </c>
      <c r="G53" s="60" t="s">
        <v>967</v>
      </c>
    </row>
    <row r="54" spans="1:7" s="57" customFormat="1" ht="28" x14ac:dyDescent="0.15">
      <c r="A54" s="56" t="s">
        <v>1054</v>
      </c>
      <c r="B54" s="56" t="s">
        <v>1064</v>
      </c>
      <c r="C54" s="57" t="s">
        <v>1032</v>
      </c>
      <c r="D54" s="58" t="s">
        <v>695</v>
      </c>
      <c r="E54" s="59">
        <v>1</v>
      </c>
      <c r="F54" s="59" t="s">
        <v>966</v>
      </c>
      <c r="G54" s="60" t="s">
        <v>967</v>
      </c>
    </row>
    <row r="55" spans="1:7" s="57" customFormat="1" ht="28" x14ac:dyDescent="0.15">
      <c r="C55" s="57" t="s">
        <v>1034</v>
      </c>
      <c r="D55" s="58" t="s">
        <v>697</v>
      </c>
      <c r="E55" s="59">
        <v>1</v>
      </c>
      <c r="F55" s="59" t="s">
        <v>968</v>
      </c>
      <c r="G55" s="60" t="s">
        <v>969</v>
      </c>
    </row>
    <row r="56" spans="1:7" s="57" customFormat="1" ht="28" x14ac:dyDescent="0.15">
      <c r="B56" s="56" t="s">
        <v>1065</v>
      </c>
      <c r="C56" s="57" t="s">
        <v>1035</v>
      </c>
      <c r="D56" s="58" t="s">
        <v>697</v>
      </c>
      <c r="E56" s="59">
        <v>1</v>
      </c>
      <c r="F56" s="59" t="s">
        <v>970</v>
      </c>
      <c r="G56" s="60" t="s">
        <v>971</v>
      </c>
    </row>
    <row r="57" spans="1:7" s="57" customFormat="1" ht="14" x14ac:dyDescent="0.15">
      <c r="C57" s="57" t="s">
        <v>1035</v>
      </c>
      <c r="D57" s="58" t="s">
        <v>695</v>
      </c>
      <c r="E57" s="59">
        <v>1</v>
      </c>
      <c r="F57" s="59" t="s">
        <v>970</v>
      </c>
      <c r="G57" s="60" t="s">
        <v>971</v>
      </c>
    </row>
    <row r="58" spans="1:7" s="57" customFormat="1" ht="28" x14ac:dyDescent="0.15">
      <c r="B58" s="56" t="s">
        <v>1064</v>
      </c>
      <c r="C58" s="57" t="s">
        <v>1036</v>
      </c>
      <c r="D58" s="58" t="s">
        <v>692</v>
      </c>
      <c r="E58" s="59">
        <v>1</v>
      </c>
      <c r="F58" s="59" t="s">
        <v>973</v>
      </c>
      <c r="G58" s="60" t="s">
        <v>972</v>
      </c>
    </row>
    <row r="59" spans="1:7" s="57" customFormat="1" ht="28" x14ac:dyDescent="0.15">
      <c r="C59" s="57" t="s">
        <v>1037</v>
      </c>
      <c r="D59" s="58" t="s">
        <v>692</v>
      </c>
      <c r="E59" s="59">
        <v>1</v>
      </c>
      <c r="F59" s="59" t="s">
        <v>973</v>
      </c>
      <c r="G59" s="60" t="s">
        <v>972</v>
      </c>
    </row>
    <row r="60" spans="1:7" s="57" customFormat="1" ht="28" x14ac:dyDescent="0.15">
      <c r="C60" s="57" t="s">
        <v>1036</v>
      </c>
      <c r="D60" s="58" t="s">
        <v>695</v>
      </c>
      <c r="E60" s="59">
        <v>1</v>
      </c>
      <c r="F60" s="59" t="s">
        <v>973</v>
      </c>
      <c r="G60" s="60" t="s">
        <v>972</v>
      </c>
    </row>
    <row r="61" spans="1:7" s="57" customFormat="1" ht="28" x14ac:dyDescent="0.15">
      <c r="C61" s="57" t="s">
        <v>1036</v>
      </c>
      <c r="D61" s="58" t="s">
        <v>695</v>
      </c>
      <c r="E61" s="59">
        <v>1</v>
      </c>
      <c r="F61" s="59" t="s">
        <v>973</v>
      </c>
      <c r="G61" s="60" t="s">
        <v>972</v>
      </c>
    </row>
    <row r="62" spans="1:7" s="57" customFormat="1" ht="28" x14ac:dyDescent="0.15">
      <c r="A62" s="56" t="s">
        <v>1054</v>
      </c>
      <c r="B62" s="56"/>
      <c r="C62" s="57" t="s">
        <v>1036</v>
      </c>
      <c r="D62" s="58" t="s">
        <v>697</v>
      </c>
      <c r="E62" s="59">
        <v>1</v>
      </c>
      <c r="F62" s="59" t="s">
        <v>973</v>
      </c>
      <c r="G62" s="60" t="s">
        <v>972</v>
      </c>
    </row>
    <row r="63" spans="1:7" s="57" customFormat="1" ht="28" x14ac:dyDescent="0.15">
      <c r="C63" s="57" t="s">
        <v>1038</v>
      </c>
      <c r="D63" s="58" t="s">
        <v>697</v>
      </c>
      <c r="E63" s="59">
        <v>1</v>
      </c>
      <c r="F63" s="59" t="s">
        <v>973</v>
      </c>
      <c r="G63" s="60" t="s">
        <v>972</v>
      </c>
    </row>
    <row r="64" spans="1:7" s="57" customFormat="1" ht="28" x14ac:dyDescent="0.15">
      <c r="C64" s="57" t="s">
        <v>974</v>
      </c>
      <c r="D64" s="59" t="s">
        <v>975</v>
      </c>
      <c r="E64" s="59">
        <v>1</v>
      </c>
      <c r="F64" s="59" t="s">
        <v>976</v>
      </c>
      <c r="G64" s="60" t="s">
        <v>977</v>
      </c>
    </row>
    <row r="65" spans="1:7" s="57" customFormat="1" ht="28" x14ac:dyDescent="0.15">
      <c r="A65" s="56" t="s">
        <v>1054</v>
      </c>
      <c r="B65" s="56"/>
      <c r="C65" s="57" t="s">
        <v>978</v>
      </c>
      <c r="D65" s="58" t="s">
        <v>698</v>
      </c>
      <c r="E65" s="59">
        <v>1</v>
      </c>
      <c r="F65" s="59" t="s">
        <v>979</v>
      </c>
      <c r="G65" s="60" t="s">
        <v>980</v>
      </c>
    </row>
    <row r="66" spans="1:7" s="57" customFormat="1" ht="28" x14ac:dyDescent="0.15">
      <c r="C66" s="57" t="s">
        <v>1039</v>
      </c>
      <c r="D66" s="59"/>
      <c r="E66" s="59">
        <v>1</v>
      </c>
      <c r="F66" s="59" t="s">
        <v>981</v>
      </c>
      <c r="G66" s="60" t="s">
        <v>982</v>
      </c>
    </row>
    <row r="67" spans="1:7" s="57" customFormat="1" ht="28" x14ac:dyDescent="0.15">
      <c r="B67" s="56" t="s">
        <v>1067</v>
      </c>
      <c r="C67" s="57" t="s">
        <v>1039</v>
      </c>
      <c r="D67" s="58" t="s">
        <v>695</v>
      </c>
      <c r="E67" s="59">
        <v>1</v>
      </c>
      <c r="F67" s="59" t="s">
        <v>981</v>
      </c>
      <c r="G67" s="60" t="s">
        <v>982</v>
      </c>
    </row>
    <row r="68" spans="1:7" s="57" customFormat="1" ht="28" x14ac:dyDescent="0.15">
      <c r="C68" s="57" t="s">
        <v>1039</v>
      </c>
      <c r="D68" s="58" t="s">
        <v>695</v>
      </c>
      <c r="E68" s="59">
        <v>1</v>
      </c>
      <c r="F68" s="59" t="s">
        <v>981</v>
      </c>
      <c r="G68" s="60" t="s">
        <v>982</v>
      </c>
    </row>
    <row r="69" spans="1:7" s="57" customFormat="1" ht="28" x14ac:dyDescent="0.15">
      <c r="A69" s="56" t="s">
        <v>1054</v>
      </c>
      <c r="B69" s="56"/>
      <c r="C69" s="57" t="s">
        <v>1040</v>
      </c>
      <c r="D69" s="58" t="s">
        <v>697</v>
      </c>
      <c r="E69" s="59">
        <v>1</v>
      </c>
      <c r="F69" s="59" t="s">
        <v>981</v>
      </c>
      <c r="G69" s="60" t="s">
        <v>982</v>
      </c>
    </row>
    <row r="70" spans="1:7" s="57" customFormat="1" ht="28" x14ac:dyDescent="0.15">
      <c r="A70" s="56" t="s">
        <v>1054</v>
      </c>
      <c r="B70" s="56"/>
      <c r="C70" s="57" t="s">
        <v>1039</v>
      </c>
      <c r="D70" s="58" t="s">
        <v>697</v>
      </c>
      <c r="E70" s="59">
        <v>1</v>
      </c>
      <c r="F70" s="59" t="s">
        <v>981</v>
      </c>
      <c r="G70" s="60" t="s">
        <v>982</v>
      </c>
    </row>
    <row r="71" spans="1:7" s="57" customFormat="1" ht="28" x14ac:dyDescent="0.15">
      <c r="A71" s="56" t="s">
        <v>1054</v>
      </c>
      <c r="B71" s="56"/>
      <c r="C71" s="57" t="s">
        <v>1040</v>
      </c>
      <c r="D71" s="58" t="s">
        <v>698</v>
      </c>
      <c r="E71" s="59">
        <v>1</v>
      </c>
      <c r="F71" s="59" t="s">
        <v>981</v>
      </c>
      <c r="G71" s="60" t="s">
        <v>982</v>
      </c>
    </row>
    <row r="72" spans="1:7" s="57" customFormat="1" ht="14" x14ac:dyDescent="0.15">
      <c r="A72" s="56" t="s">
        <v>1054</v>
      </c>
      <c r="B72" s="56"/>
      <c r="C72" s="57" t="s">
        <v>1040</v>
      </c>
      <c r="D72" s="58" t="s">
        <v>698</v>
      </c>
      <c r="E72" s="59">
        <v>1</v>
      </c>
      <c r="F72" s="59" t="s">
        <v>983</v>
      </c>
      <c r="G72" s="60" t="s">
        <v>971</v>
      </c>
    </row>
    <row r="73" spans="1:7" s="57" customFormat="1" ht="28" x14ac:dyDescent="0.15">
      <c r="B73" s="56" t="s">
        <v>1068</v>
      </c>
      <c r="C73" s="57" t="s">
        <v>1035</v>
      </c>
      <c r="D73" s="58" t="s">
        <v>698</v>
      </c>
      <c r="E73" s="59">
        <v>1</v>
      </c>
      <c r="F73" s="59" t="s">
        <v>983</v>
      </c>
      <c r="G73" s="60" t="s">
        <v>971</v>
      </c>
    </row>
    <row r="74" spans="1:7" s="57" customFormat="1" ht="14" x14ac:dyDescent="0.15">
      <c r="A74" s="56" t="s">
        <v>1054</v>
      </c>
      <c r="B74" s="56"/>
      <c r="C74" s="57" t="s">
        <v>1041</v>
      </c>
      <c r="D74" s="58" t="s">
        <v>697</v>
      </c>
      <c r="E74" s="59"/>
      <c r="F74" s="59"/>
      <c r="G74" s="59"/>
    </row>
    <row r="75" spans="1:7" s="57" customFormat="1" ht="14" x14ac:dyDescent="0.15">
      <c r="A75" s="56" t="s">
        <v>1054</v>
      </c>
      <c r="B75" s="56"/>
      <c r="C75" s="57" t="s">
        <v>1041</v>
      </c>
      <c r="D75" s="59" t="s">
        <v>695</v>
      </c>
      <c r="E75" s="59">
        <v>1</v>
      </c>
      <c r="F75" s="59" t="s">
        <v>983</v>
      </c>
      <c r="G75" s="60" t="s">
        <v>971</v>
      </c>
    </row>
    <row r="76" spans="1:7" s="57" customFormat="1" ht="28" x14ac:dyDescent="0.15">
      <c r="A76" s="56" t="s">
        <v>1054</v>
      </c>
      <c r="B76" s="56"/>
      <c r="C76" s="57" t="s">
        <v>984</v>
      </c>
      <c r="D76" s="58" t="s">
        <v>695</v>
      </c>
      <c r="E76" s="59">
        <v>1</v>
      </c>
      <c r="F76" s="59" t="s">
        <v>985</v>
      </c>
      <c r="G76" s="60" t="s">
        <v>986</v>
      </c>
    </row>
    <row r="77" spans="1:7" s="57" customFormat="1" ht="28" x14ac:dyDescent="0.15">
      <c r="C77" s="57" t="s">
        <v>984</v>
      </c>
      <c r="D77" s="58" t="s">
        <v>695</v>
      </c>
      <c r="E77" s="59">
        <v>1</v>
      </c>
      <c r="F77" s="59" t="s">
        <v>985</v>
      </c>
      <c r="G77" s="60" t="s">
        <v>986</v>
      </c>
    </row>
    <row r="78" spans="1:7" s="57" customFormat="1" ht="28" x14ac:dyDescent="0.15">
      <c r="A78" s="56" t="s">
        <v>1054</v>
      </c>
      <c r="B78" s="56"/>
      <c r="C78" s="57" t="s">
        <v>984</v>
      </c>
      <c r="D78" s="58" t="s">
        <v>698</v>
      </c>
      <c r="E78" s="59">
        <v>1</v>
      </c>
      <c r="F78" s="59" t="s">
        <v>985</v>
      </c>
      <c r="G78" s="60" t="s">
        <v>986</v>
      </c>
    </row>
    <row r="79" spans="1:7" s="57" customFormat="1" ht="28" x14ac:dyDescent="0.15">
      <c r="A79" s="56" t="s">
        <v>1054</v>
      </c>
      <c r="B79" s="56"/>
      <c r="C79" s="57" t="s">
        <v>984</v>
      </c>
      <c r="D79" s="58" t="s">
        <v>698</v>
      </c>
      <c r="E79" s="59">
        <v>1</v>
      </c>
      <c r="F79" s="59" t="s">
        <v>985</v>
      </c>
      <c r="G79" s="60" t="s">
        <v>986</v>
      </c>
    </row>
    <row r="80" spans="1:7" s="57" customFormat="1" ht="28" x14ac:dyDescent="0.15">
      <c r="C80" s="57" t="s">
        <v>1053</v>
      </c>
      <c r="D80" s="59" t="s">
        <v>975</v>
      </c>
      <c r="E80" s="59">
        <v>1</v>
      </c>
      <c r="F80" s="59" t="s">
        <v>987</v>
      </c>
      <c r="G80" s="60" t="s">
        <v>988</v>
      </c>
    </row>
    <row r="81" spans="1:7" s="57" customFormat="1" ht="14" x14ac:dyDescent="0.15">
      <c r="A81" s="56" t="s">
        <v>1054</v>
      </c>
      <c r="B81" s="56">
        <v>150</v>
      </c>
      <c r="C81" s="57" t="s">
        <v>1042</v>
      </c>
      <c r="D81" s="58" t="s">
        <v>698</v>
      </c>
      <c r="E81" s="59">
        <v>1</v>
      </c>
      <c r="F81" s="59" t="s">
        <v>989</v>
      </c>
      <c r="G81" s="60" t="s">
        <v>990</v>
      </c>
    </row>
    <row r="82" spans="1:7" s="57" customFormat="1" ht="14" x14ac:dyDescent="0.15">
      <c r="C82" s="57" t="s">
        <v>1043</v>
      </c>
      <c r="D82" s="58" t="s">
        <v>697</v>
      </c>
      <c r="E82" s="59">
        <v>1</v>
      </c>
      <c r="F82" s="59" t="s">
        <v>989</v>
      </c>
      <c r="G82" s="60" t="s">
        <v>990</v>
      </c>
    </row>
    <row r="83" spans="1:7" s="57" customFormat="1" ht="14" x14ac:dyDescent="0.15">
      <c r="A83" s="56" t="s">
        <v>1054</v>
      </c>
      <c r="B83" s="56"/>
      <c r="C83" s="57" t="s">
        <v>1043</v>
      </c>
      <c r="D83" s="58" t="s">
        <v>695</v>
      </c>
      <c r="E83" s="59">
        <v>1</v>
      </c>
      <c r="F83" s="59" t="s">
        <v>989</v>
      </c>
      <c r="G83" s="60" t="s">
        <v>990</v>
      </c>
    </row>
    <row r="84" spans="1:7" s="57" customFormat="1" ht="14" x14ac:dyDescent="0.15">
      <c r="A84" s="56" t="s">
        <v>1054</v>
      </c>
      <c r="B84" s="56"/>
      <c r="C84" s="56" t="s">
        <v>1041</v>
      </c>
      <c r="D84" s="58" t="s">
        <v>698</v>
      </c>
      <c r="E84" s="59">
        <v>1</v>
      </c>
      <c r="F84" s="59" t="s">
        <v>991</v>
      </c>
      <c r="G84" s="60" t="s">
        <v>971</v>
      </c>
    </row>
    <row r="85" spans="1:7" s="57" customFormat="1" ht="14" x14ac:dyDescent="0.15">
      <c r="C85" s="56" t="s">
        <v>1041</v>
      </c>
      <c r="D85" s="58" t="s">
        <v>697</v>
      </c>
      <c r="E85" s="59">
        <v>1</v>
      </c>
      <c r="F85" s="59" t="s">
        <v>991</v>
      </c>
      <c r="G85" s="60" t="s">
        <v>971</v>
      </c>
    </row>
    <row r="86" spans="1:7" s="57" customFormat="1" ht="14" x14ac:dyDescent="0.15">
      <c r="C86" s="57" t="s">
        <v>1041</v>
      </c>
      <c r="D86" s="58" t="s">
        <v>695</v>
      </c>
      <c r="E86" s="59">
        <v>1</v>
      </c>
      <c r="F86" s="59" t="s">
        <v>991</v>
      </c>
      <c r="G86" s="60" t="s">
        <v>971</v>
      </c>
    </row>
    <row r="87" spans="1:7" s="57" customFormat="1" ht="28" x14ac:dyDescent="0.15">
      <c r="A87" s="56" t="s">
        <v>1054</v>
      </c>
      <c r="B87" s="56"/>
      <c r="C87" s="56" t="s">
        <v>1055</v>
      </c>
      <c r="D87" s="58" t="s">
        <v>1044</v>
      </c>
      <c r="E87" s="59">
        <v>1</v>
      </c>
      <c r="F87" s="59" t="s">
        <v>992</v>
      </c>
      <c r="G87" s="60" t="s">
        <v>993</v>
      </c>
    </row>
    <row r="88" spans="1:7" s="57" customFormat="1" ht="14" x14ac:dyDescent="0.15">
      <c r="A88" s="56" t="s">
        <v>1054</v>
      </c>
      <c r="B88" s="56"/>
      <c r="C88" s="57" t="s">
        <v>1045</v>
      </c>
      <c r="D88" s="58" t="s">
        <v>695</v>
      </c>
      <c r="E88" s="59">
        <v>1</v>
      </c>
      <c r="F88" s="59" t="s">
        <v>994</v>
      </c>
      <c r="G88" s="60" t="s">
        <v>995</v>
      </c>
    </row>
    <row r="89" spans="1:7" s="57" customFormat="1" ht="14" x14ac:dyDescent="0.15">
      <c r="C89" s="57" t="s">
        <v>1045</v>
      </c>
      <c r="D89" s="58" t="s">
        <v>695</v>
      </c>
      <c r="E89" s="59">
        <v>1</v>
      </c>
      <c r="F89" s="59" t="s">
        <v>994</v>
      </c>
      <c r="G89" s="60" t="s">
        <v>995</v>
      </c>
    </row>
    <row r="90" spans="1:7" s="57" customFormat="1" ht="14" x14ac:dyDescent="0.15">
      <c r="A90" s="56" t="s">
        <v>1054</v>
      </c>
      <c r="B90" s="56"/>
      <c r="C90" s="57" t="s">
        <v>1046</v>
      </c>
      <c r="D90" s="58" t="s">
        <v>697</v>
      </c>
      <c r="E90" s="59">
        <v>1</v>
      </c>
      <c r="F90" s="59" t="s">
        <v>994</v>
      </c>
      <c r="G90" s="60" t="s">
        <v>995</v>
      </c>
    </row>
    <row r="91" spans="1:7" s="57" customFormat="1" ht="14" x14ac:dyDescent="0.15">
      <c r="A91" s="56" t="s">
        <v>1054</v>
      </c>
      <c r="B91" s="56"/>
      <c r="C91" s="57" t="s">
        <v>1046</v>
      </c>
      <c r="D91" s="58" t="s">
        <v>697</v>
      </c>
      <c r="E91" s="59">
        <v>1</v>
      </c>
      <c r="F91" s="59" t="s">
        <v>994</v>
      </c>
      <c r="G91" s="60" t="s">
        <v>995</v>
      </c>
    </row>
    <row r="92" spans="1:7" s="57" customFormat="1" ht="14" x14ac:dyDescent="0.15">
      <c r="C92" s="57" t="s">
        <v>1046</v>
      </c>
      <c r="D92" s="58" t="s">
        <v>698</v>
      </c>
      <c r="E92" s="59">
        <v>1</v>
      </c>
      <c r="F92" s="59" t="s">
        <v>994</v>
      </c>
      <c r="G92" s="60" t="s">
        <v>995</v>
      </c>
    </row>
    <row r="93" spans="1:7" s="57" customFormat="1" ht="28" x14ac:dyDescent="0.15">
      <c r="A93" s="56" t="s">
        <v>1054</v>
      </c>
      <c r="B93" s="56"/>
      <c r="C93" s="57" t="s">
        <v>1047</v>
      </c>
      <c r="D93" s="58" t="s">
        <v>695</v>
      </c>
      <c r="E93" s="59">
        <v>1</v>
      </c>
      <c r="F93" s="59" t="s">
        <v>996</v>
      </c>
      <c r="G93" s="60" t="s">
        <v>997</v>
      </c>
    </row>
    <row r="94" spans="1:7" s="57" customFormat="1" ht="28" x14ac:dyDescent="0.15">
      <c r="A94" s="56" t="s">
        <v>1054</v>
      </c>
      <c r="B94" s="56"/>
      <c r="C94" s="57" t="s">
        <v>1027</v>
      </c>
      <c r="D94" s="58" t="s">
        <v>695</v>
      </c>
      <c r="E94" s="59">
        <v>1</v>
      </c>
      <c r="F94" s="59" t="s">
        <v>996</v>
      </c>
      <c r="G94" s="60" t="s">
        <v>997</v>
      </c>
    </row>
    <row r="95" spans="1:7" s="57" customFormat="1" ht="28" x14ac:dyDescent="0.15">
      <c r="A95" s="56" t="s">
        <v>1054</v>
      </c>
      <c r="B95" s="56"/>
      <c r="C95" s="57" t="s">
        <v>1027</v>
      </c>
      <c r="D95" s="58" t="s">
        <v>697</v>
      </c>
      <c r="E95" s="59">
        <v>1</v>
      </c>
      <c r="F95" s="59" t="s">
        <v>996</v>
      </c>
      <c r="G95" s="60" t="s">
        <v>997</v>
      </c>
    </row>
    <row r="96" spans="1:7" s="57" customFormat="1" ht="28" x14ac:dyDescent="0.15">
      <c r="A96" s="56" t="s">
        <v>1054</v>
      </c>
      <c r="B96" s="56"/>
      <c r="C96" s="57" t="s">
        <v>1027</v>
      </c>
      <c r="D96" s="58" t="s">
        <v>697</v>
      </c>
      <c r="E96" s="59">
        <v>1</v>
      </c>
      <c r="F96" s="59" t="s">
        <v>996</v>
      </c>
      <c r="G96" s="60" t="s">
        <v>997</v>
      </c>
    </row>
    <row r="97" spans="1:7" s="57" customFormat="1" ht="28" x14ac:dyDescent="0.15">
      <c r="A97" s="56" t="s">
        <v>1054</v>
      </c>
      <c r="B97" s="56"/>
      <c r="C97" s="57" t="s">
        <v>998</v>
      </c>
      <c r="D97" s="58" t="s">
        <v>697</v>
      </c>
      <c r="E97" s="59">
        <v>1</v>
      </c>
      <c r="F97" s="59" t="s">
        <v>999</v>
      </c>
      <c r="G97" s="60" t="s">
        <v>1000</v>
      </c>
    </row>
    <row r="98" spans="1:7" s="57" customFormat="1" x14ac:dyDescent="0.15">
      <c r="E98" s="59"/>
      <c r="F98" s="59"/>
      <c r="G98" s="59"/>
    </row>
    <row r="99" spans="1:7" s="57" customFormat="1" ht="28" x14ac:dyDescent="0.15">
      <c r="A99" s="56" t="s">
        <v>1054</v>
      </c>
      <c r="B99" s="56"/>
      <c r="C99" s="57" t="s">
        <v>998</v>
      </c>
      <c r="D99" s="58" t="s">
        <v>697</v>
      </c>
      <c r="E99" s="59">
        <v>1</v>
      </c>
      <c r="F99" s="59" t="s">
        <v>999</v>
      </c>
      <c r="G99" s="60" t="s">
        <v>1000</v>
      </c>
    </row>
    <row r="100" spans="1:7" s="57" customFormat="1" ht="28" x14ac:dyDescent="0.15">
      <c r="C100" s="57" t="s">
        <v>1050</v>
      </c>
      <c r="D100" s="59" t="s">
        <v>1001</v>
      </c>
      <c r="E100" s="59">
        <v>1</v>
      </c>
      <c r="F100" s="59" t="s">
        <v>1002</v>
      </c>
      <c r="G100" s="60" t="s">
        <v>1003</v>
      </c>
    </row>
    <row r="101" spans="1:7" s="57" customFormat="1" ht="28" x14ac:dyDescent="0.15">
      <c r="C101" s="57" t="s">
        <v>1048</v>
      </c>
      <c r="D101" s="58" t="s">
        <v>693</v>
      </c>
      <c r="E101" s="59">
        <v>1</v>
      </c>
      <c r="F101" s="59" t="s">
        <v>1004</v>
      </c>
      <c r="G101" s="60" t="s">
        <v>1005</v>
      </c>
    </row>
    <row r="102" spans="1:7" s="57" customFormat="1" ht="28" x14ac:dyDescent="0.15">
      <c r="C102" s="57" t="s">
        <v>1049</v>
      </c>
      <c r="D102" s="58" t="s">
        <v>698</v>
      </c>
      <c r="E102" s="59">
        <v>1</v>
      </c>
      <c r="F102" s="59" t="s">
        <v>1004</v>
      </c>
      <c r="G102" s="60" t="s">
        <v>1005</v>
      </c>
    </row>
    <row r="103" spans="1:7" s="57" customFormat="1" ht="28" x14ac:dyDescent="0.15">
      <c r="A103" s="56" t="s">
        <v>1054</v>
      </c>
      <c r="B103" s="56" t="s">
        <v>1069</v>
      </c>
      <c r="C103" s="57" t="s">
        <v>1049</v>
      </c>
      <c r="D103" s="58" t="s">
        <v>697</v>
      </c>
      <c r="E103" s="59">
        <v>1</v>
      </c>
      <c r="F103" s="59" t="s">
        <v>1004</v>
      </c>
      <c r="G103" s="60" t="s">
        <v>1005</v>
      </c>
    </row>
    <row r="104" spans="1:7" s="57" customFormat="1" ht="28" x14ac:dyDescent="0.15">
      <c r="A104" s="56" t="s">
        <v>1054</v>
      </c>
      <c r="B104" s="56"/>
      <c r="C104" s="57" t="s">
        <v>1048</v>
      </c>
      <c r="D104" s="58" t="s">
        <v>697</v>
      </c>
      <c r="E104" s="59">
        <v>1</v>
      </c>
      <c r="F104" s="59" t="s">
        <v>1004</v>
      </c>
      <c r="G104" s="60" t="s">
        <v>1005</v>
      </c>
    </row>
    <row r="105" spans="1:7" s="57" customFormat="1" ht="14" x14ac:dyDescent="0.15">
      <c r="C105" s="57" t="s">
        <v>1006</v>
      </c>
      <c r="D105" s="58" t="s">
        <v>697</v>
      </c>
      <c r="E105" s="59">
        <v>1</v>
      </c>
      <c r="F105" s="59" t="s">
        <v>1007</v>
      </c>
      <c r="G105" s="60" t="s">
        <v>1008</v>
      </c>
    </row>
    <row r="106" spans="1:7" s="57" customFormat="1" ht="28" x14ac:dyDescent="0.15">
      <c r="A106" s="56" t="s">
        <v>1054</v>
      </c>
      <c r="B106" s="56" t="s">
        <v>1070</v>
      </c>
      <c r="C106" s="56" t="s">
        <v>1051</v>
      </c>
      <c r="D106" s="58" t="s">
        <v>692</v>
      </c>
      <c r="E106" s="59">
        <v>1</v>
      </c>
      <c r="F106" s="59" t="s">
        <v>1009</v>
      </c>
      <c r="G106" s="60" t="s">
        <v>1010</v>
      </c>
    </row>
    <row r="107" spans="1:7" s="57" customFormat="1" ht="14" x14ac:dyDescent="0.15">
      <c r="C107" s="56" t="s">
        <v>1051</v>
      </c>
      <c r="D107" s="58" t="s">
        <v>695</v>
      </c>
      <c r="E107" s="59">
        <v>1</v>
      </c>
      <c r="F107" s="59" t="s">
        <v>1009</v>
      </c>
      <c r="G107" s="60" t="s">
        <v>1010</v>
      </c>
    </row>
    <row r="108" spans="1:7" s="57" customFormat="1" ht="14" x14ac:dyDescent="0.15">
      <c r="C108" s="57" t="s">
        <v>1051</v>
      </c>
      <c r="D108" s="58" t="s">
        <v>695</v>
      </c>
      <c r="E108" s="59">
        <v>1</v>
      </c>
      <c r="F108" s="59" t="s">
        <v>1009</v>
      </c>
      <c r="G108" s="60" t="s">
        <v>1010</v>
      </c>
    </row>
    <row r="109" spans="1:7" s="57" customFormat="1" ht="14" x14ac:dyDescent="0.15">
      <c r="C109" s="57" t="s">
        <v>1051</v>
      </c>
      <c r="D109" s="58" t="s">
        <v>697</v>
      </c>
      <c r="E109" s="59">
        <v>1</v>
      </c>
      <c r="F109" s="59" t="s">
        <v>1009</v>
      </c>
      <c r="G109" s="60" t="s">
        <v>1010</v>
      </c>
    </row>
    <row r="110" spans="1:7" s="57" customFormat="1" ht="14" x14ac:dyDescent="0.15">
      <c r="B110" s="56" t="s">
        <v>1072</v>
      </c>
      <c r="C110" s="57" t="s">
        <v>1011</v>
      </c>
      <c r="D110" s="58" t="s">
        <v>697</v>
      </c>
      <c r="E110" s="59">
        <v>1</v>
      </c>
      <c r="F110" s="59" t="s">
        <v>1012</v>
      </c>
      <c r="G110" s="60" t="s">
        <v>1013</v>
      </c>
    </row>
    <row r="111" spans="1:7" s="57" customFormat="1" ht="28" x14ac:dyDescent="0.15">
      <c r="A111" s="56" t="s">
        <v>1054</v>
      </c>
      <c r="B111" s="56" t="s">
        <v>1071</v>
      </c>
      <c r="C111" s="57" t="s">
        <v>1052</v>
      </c>
      <c r="D111" s="58" t="s">
        <v>692</v>
      </c>
      <c r="E111" s="59">
        <v>1</v>
      </c>
      <c r="F111" s="59" t="s">
        <v>1015</v>
      </c>
      <c r="G111" s="60" t="s">
        <v>1016</v>
      </c>
    </row>
    <row r="112" spans="1:7" s="57" customFormat="1" ht="28" x14ac:dyDescent="0.15">
      <c r="A112" s="56" t="s">
        <v>1054</v>
      </c>
      <c r="B112" s="56"/>
      <c r="C112" s="57" t="s">
        <v>1052</v>
      </c>
      <c r="D112" s="58" t="s">
        <v>695</v>
      </c>
      <c r="E112" s="59">
        <v>1</v>
      </c>
      <c r="F112" s="59" t="s">
        <v>1015</v>
      </c>
      <c r="G112" s="60" t="s">
        <v>1016</v>
      </c>
    </row>
    <row r="113" spans="1:7" s="57" customFormat="1" ht="28" x14ac:dyDescent="0.15">
      <c r="C113" s="57" t="s">
        <v>1052</v>
      </c>
      <c r="D113" s="58" t="s">
        <v>697</v>
      </c>
      <c r="E113" s="59">
        <v>1</v>
      </c>
      <c r="F113" s="59" t="s">
        <v>1015</v>
      </c>
      <c r="G113" s="60" t="s">
        <v>1016</v>
      </c>
    </row>
    <row r="114" spans="1:7" s="57" customFormat="1" ht="28" x14ac:dyDescent="0.15">
      <c r="A114" s="56" t="s">
        <v>1054</v>
      </c>
      <c r="B114" s="56" t="s">
        <v>1070</v>
      </c>
      <c r="C114" s="57" t="s">
        <v>1021</v>
      </c>
      <c r="D114" s="58" t="s">
        <v>692</v>
      </c>
      <c r="E114" s="59">
        <v>1</v>
      </c>
      <c r="F114" s="59" t="s">
        <v>1017</v>
      </c>
      <c r="G114" s="60" t="s">
        <v>971</v>
      </c>
    </row>
    <row r="115" spans="1:7" s="57" customFormat="1" ht="28" x14ac:dyDescent="0.15">
      <c r="A115" s="56" t="s">
        <v>1054</v>
      </c>
      <c r="B115" s="56" t="s">
        <v>1070</v>
      </c>
      <c r="C115" s="57" t="s">
        <v>1021</v>
      </c>
      <c r="D115" s="58" t="s">
        <v>695</v>
      </c>
      <c r="E115" s="59">
        <v>1</v>
      </c>
      <c r="F115" s="59" t="s">
        <v>1017</v>
      </c>
      <c r="G115" s="60" t="s">
        <v>971</v>
      </c>
    </row>
    <row r="116" spans="1:7" s="57" customFormat="1" ht="28" x14ac:dyDescent="0.15">
      <c r="A116" s="56" t="s">
        <v>1054</v>
      </c>
      <c r="B116" s="56"/>
      <c r="C116" s="57" t="s">
        <v>1021</v>
      </c>
      <c r="D116" s="58" t="s">
        <v>697</v>
      </c>
      <c r="E116" s="59">
        <v>1</v>
      </c>
      <c r="F116" s="59" t="s">
        <v>1017</v>
      </c>
      <c r="G116" s="60" t="s">
        <v>971</v>
      </c>
    </row>
    <row r="117" spans="1:7" s="57" customFormat="1" ht="14" x14ac:dyDescent="0.15">
      <c r="A117" s="56" t="s">
        <v>1054</v>
      </c>
      <c r="B117" s="56"/>
      <c r="C117" s="57" t="s">
        <v>1019</v>
      </c>
      <c r="D117" s="58" t="s">
        <v>695</v>
      </c>
      <c r="E117" s="59">
        <v>1</v>
      </c>
      <c r="F117" s="59" t="s">
        <v>1018</v>
      </c>
      <c r="G117" s="60" t="s">
        <v>1014</v>
      </c>
    </row>
    <row r="118" spans="1:7" s="57" customFormat="1" ht="14" x14ac:dyDescent="0.15">
      <c r="A118" s="56" t="s">
        <v>1054</v>
      </c>
      <c r="B118" s="56"/>
      <c r="C118" s="56" t="s">
        <v>1019</v>
      </c>
      <c r="D118" s="58" t="s">
        <v>695</v>
      </c>
      <c r="E118" s="59">
        <v>1</v>
      </c>
      <c r="F118" s="59" t="s">
        <v>1018</v>
      </c>
      <c r="G118" s="60" t="s">
        <v>1014</v>
      </c>
    </row>
    <row r="119" spans="1:7" s="57" customFormat="1" ht="14" x14ac:dyDescent="0.15">
      <c r="C119" s="57" t="s">
        <v>1019</v>
      </c>
      <c r="D119" s="58" t="s">
        <v>695</v>
      </c>
      <c r="E119" s="59">
        <v>1</v>
      </c>
      <c r="F119" s="59" t="s">
        <v>1018</v>
      </c>
      <c r="G119" s="60" t="s">
        <v>1014</v>
      </c>
    </row>
    <row r="120" spans="1:7" x14ac:dyDescent="0.15">
      <c r="C120" s="51"/>
      <c r="D120" s="51"/>
      <c r="E120" s="51"/>
      <c r="F120" s="51"/>
    </row>
    <row r="121" spans="1:7" ht="18" x14ac:dyDescent="0.15">
      <c r="C121" s="52"/>
      <c r="D121" s="52"/>
    </row>
    <row r="122" spans="1:7" ht="18" x14ac:dyDescent="0.15">
      <c r="C122" s="52"/>
      <c r="D122" s="52"/>
    </row>
    <row r="123" spans="1:7" ht="18" x14ac:dyDescent="0.15">
      <c r="C123" s="52"/>
      <c r="D123" s="52"/>
    </row>
    <row r="124" spans="1:7" ht="18" x14ac:dyDescent="0.15">
      <c r="C124" s="52"/>
      <c r="D124" s="52"/>
    </row>
    <row r="125" spans="1:7" ht="18" x14ac:dyDescent="0.15">
      <c r="C125" s="52"/>
      <c r="D125" s="52"/>
    </row>
    <row r="126" spans="1:7" ht="16" x14ac:dyDescent="0.15">
      <c r="C126" s="53"/>
      <c r="D126" s="53"/>
    </row>
    <row r="127" spans="1:7" ht="18" x14ac:dyDescent="0.15">
      <c r="C127" s="54"/>
      <c r="D127" s="54"/>
    </row>
  </sheetData>
  <mergeCells count="2">
    <mergeCell ref="H2:H3"/>
    <mergeCell ref="I2:I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STOCK</vt:lpstr>
      <vt:lpstr>VENTAS</vt:lpstr>
      <vt:lpstr>Sheet3</vt:lpstr>
      <vt:lpstr>Sheet1</vt:lpstr>
      <vt:lpstr>FOTOS</vt:lpstr>
      <vt:lpstr>WHATAFORM</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2023-10-02T05:59:59Z</dcterms:created>
  <dcterms:modified xsi:type="dcterms:W3CDTF">2024-02-05T18:32:50Z</dcterms:modified>
</cp:coreProperties>
</file>